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ishdesai/UofA-DA/uofa-phx-data-pt-06-2020-u-c-master/01-Excel/Homework/Instructions/"/>
    </mc:Choice>
  </mc:AlternateContent>
  <xr:revisionPtr revIDLastSave="0" documentId="13_ncr:1_{CA563216-FBD0-C24D-BC2B-D34837798D89}" xr6:coauthVersionLast="45" xr6:coauthVersionMax="45" xr10:uidLastSave="{00000000-0000-0000-0000-000000000000}"/>
  <bookViews>
    <workbookView xWindow="-20" yWindow="480" windowWidth="35840" windowHeight="20520" xr2:uid="{00000000-000D-0000-FFFF-FFFF00000000}"/>
  </bookViews>
  <sheets>
    <sheet name="Data" sheetId="1" r:id="rId1"/>
    <sheet name="CompiledSummary" sheetId="7" r:id="rId2"/>
    <sheet name="CampaignStatistics" sheetId="6" r:id="rId3"/>
    <sheet name="GoalSummary" sheetId="5" r:id="rId4"/>
    <sheet name="Pivot-CategoryByCountry" sheetId="2" r:id="rId5"/>
    <sheet name="Pivot-SubcategoryByCoountry" sheetId="3" r:id="rId6"/>
    <sheet name="Pivot-StateByYear" sheetId="4" r:id="rId7"/>
  </sheets>
  <definedNames>
    <definedName name="_xlnm._FilterDatabase" localSheetId="2" hidden="1">CampaignStatistics!$I$1:$J$8232</definedName>
    <definedName name="_xlchart.v1.0" hidden="1">CampaignStatistics!$O$2:$O$1531</definedName>
    <definedName name="_xlchart.v1.1" hidden="1">CampaignStatistics!$P$1</definedName>
    <definedName name="_xlchart.v1.2" hidden="1">CampaignStatistics!$P$2:$P$1531</definedName>
    <definedName name="_xlchart.v1.3" hidden="1">CampaignStatistics!$L$2:$L$2186</definedName>
    <definedName name="_xlchart.v1.4" hidden="1">CampaignStatistics!$M$1</definedName>
    <definedName name="_xlchart.v1.5" hidden="1">CampaignStatistics!$M$2:$M$2186</definedName>
    <definedName name="_xlchart.v1.6" hidden="1">CampaignStatistics!$O$2:$O$1531</definedName>
    <definedName name="_xlchart.v1.7" hidden="1">CampaignStatistics!$P$1</definedName>
    <definedName name="_xlchart.v1.8" hidden="1">CampaignStatistics!$P$2:$P$1531</definedName>
    <definedName name="Slicer_country">#N/A</definedName>
  </definedNames>
  <calcPr calcId="191029"/>
  <pivotCaches>
    <pivotCache cacheId="21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6" i="6" l="1"/>
  <c r="B56" i="6"/>
  <c r="D55" i="6"/>
  <c r="D54" i="6"/>
  <c r="D53" i="6"/>
  <c r="D52" i="6"/>
  <c r="D51" i="6"/>
  <c r="D50" i="6"/>
  <c r="D49" i="6"/>
  <c r="D48" i="6"/>
  <c r="B41" i="6"/>
  <c r="D40" i="6"/>
  <c r="D39" i="6"/>
  <c r="D38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C5" i="6"/>
  <c r="C6" i="6"/>
  <c r="C7" i="6"/>
  <c r="C8" i="6"/>
  <c r="C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I538" i="6"/>
  <c r="J538" i="6"/>
  <c r="I539" i="6"/>
  <c r="J539" i="6"/>
  <c r="I540" i="6"/>
  <c r="J540" i="6"/>
  <c r="I541" i="6"/>
  <c r="J541" i="6"/>
  <c r="I542" i="6"/>
  <c r="J542" i="6"/>
  <c r="I543" i="6"/>
  <c r="J543" i="6"/>
  <c r="I544" i="6"/>
  <c r="J544" i="6"/>
  <c r="I545" i="6"/>
  <c r="J545" i="6"/>
  <c r="I546" i="6"/>
  <c r="J546" i="6"/>
  <c r="I547" i="6"/>
  <c r="J547" i="6"/>
  <c r="I548" i="6"/>
  <c r="J548" i="6"/>
  <c r="I549" i="6"/>
  <c r="J549" i="6"/>
  <c r="I550" i="6"/>
  <c r="J550" i="6"/>
  <c r="I551" i="6"/>
  <c r="J551" i="6"/>
  <c r="I552" i="6"/>
  <c r="J552" i="6"/>
  <c r="I553" i="6"/>
  <c r="J553" i="6"/>
  <c r="I554" i="6"/>
  <c r="J554" i="6"/>
  <c r="I555" i="6"/>
  <c r="J555" i="6"/>
  <c r="I556" i="6"/>
  <c r="J556" i="6"/>
  <c r="I557" i="6"/>
  <c r="J557" i="6"/>
  <c r="I558" i="6"/>
  <c r="J558" i="6"/>
  <c r="I559" i="6"/>
  <c r="J559" i="6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I598" i="6"/>
  <c r="J598" i="6"/>
  <c r="I599" i="6"/>
  <c r="J599" i="6"/>
  <c r="I600" i="6"/>
  <c r="J600" i="6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I704" i="6"/>
  <c r="J704" i="6"/>
  <c r="I705" i="6"/>
  <c r="J705" i="6"/>
  <c r="I706" i="6"/>
  <c r="J706" i="6"/>
  <c r="I707" i="6"/>
  <c r="J707" i="6"/>
  <c r="I708" i="6"/>
  <c r="J708" i="6"/>
  <c r="I709" i="6"/>
  <c r="J709" i="6"/>
  <c r="I710" i="6"/>
  <c r="J710" i="6"/>
  <c r="I711" i="6"/>
  <c r="J711" i="6"/>
  <c r="I712" i="6"/>
  <c r="J712" i="6"/>
  <c r="I713" i="6"/>
  <c r="J713" i="6"/>
  <c r="I714" i="6"/>
  <c r="J714" i="6"/>
  <c r="I715" i="6"/>
  <c r="J715" i="6"/>
  <c r="I716" i="6"/>
  <c r="J716" i="6"/>
  <c r="I717" i="6"/>
  <c r="J717" i="6"/>
  <c r="I718" i="6"/>
  <c r="J718" i="6"/>
  <c r="I719" i="6"/>
  <c r="J719" i="6"/>
  <c r="I720" i="6"/>
  <c r="J720" i="6"/>
  <c r="I721" i="6"/>
  <c r="J721" i="6"/>
  <c r="I722" i="6"/>
  <c r="J722" i="6"/>
  <c r="I723" i="6"/>
  <c r="J723" i="6"/>
  <c r="I724" i="6"/>
  <c r="J724" i="6"/>
  <c r="I725" i="6"/>
  <c r="J725" i="6"/>
  <c r="I726" i="6"/>
  <c r="J726" i="6"/>
  <c r="I727" i="6"/>
  <c r="J727" i="6"/>
  <c r="I728" i="6"/>
  <c r="J728" i="6"/>
  <c r="I729" i="6"/>
  <c r="J729" i="6"/>
  <c r="I730" i="6"/>
  <c r="J730" i="6"/>
  <c r="I731" i="6"/>
  <c r="J731" i="6"/>
  <c r="I732" i="6"/>
  <c r="J732" i="6"/>
  <c r="I733" i="6"/>
  <c r="J733" i="6"/>
  <c r="I734" i="6"/>
  <c r="J734" i="6"/>
  <c r="I735" i="6"/>
  <c r="J735" i="6"/>
  <c r="I736" i="6"/>
  <c r="J736" i="6"/>
  <c r="I737" i="6"/>
  <c r="J737" i="6"/>
  <c r="I738" i="6"/>
  <c r="J738" i="6"/>
  <c r="I739" i="6"/>
  <c r="J739" i="6"/>
  <c r="I740" i="6"/>
  <c r="J740" i="6"/>
  <c r="I741" i="6"/>
  <c r="J741" i="6"/>
  <c r="I742" i="6"/>
  <c r="J742" i="6"/>
  <c r="I743" i="6"/>
  <c r="J743" i="6"/>
  <c r="I744" i="6"/>
  <c r="J744" i="6"/>
  <c r="I745" i="6"/>
  <c r="J745" i="6"/>
  <c r="I746" i="6"/>
  <c r="J746" i="6"/>
  <c r="I747" i="6"/>
  <c r="J747" i="6"/>
  <c r="I748" i="6"/>
  <c r="J748" i="6"/>
  <c r="I749" i="6"/>
  <c r="J749" i="6"/>
  <c r="I750" i="6"/>
  <c r="J750" i="6"/>
  <c r="I751" i="6"/>
  <c r="J751" i="6"/>
  <c r="I752" i="6"/>
  <c r="J752" i="6"/>
  <c r="I753" i="6"/>
  <c r="J753" i="6"/>
  <c r="I754" i="6"/>
  <c r="J754" i="6"/>
  <c r="I755" i="6"/>
  <c r="J755" i="6"/>
  <c r="I756" i="6"/>
  <c r="J756" i="6"/>
  <c r="I757" i="6"/>
  <c r="J757" i="6"/>
  <c r="I758" i="6"/>
  <c r="J758" i="6"/>
  <c r="I759" i="6"/>
  <c r="J759" i="6"/>
  <c r="I760" i="6"/>
  <c r="J760" i="6"/>
  <c r="I761" i="6"/>
  <c r="J761" i="6"/>
  <c r="I762" i="6"/>
  <c r="J762" i="6"/>
  <c r="I763" i="6"/>
  <c r="J763" i="6"/>
  <c r="I764" i="6"/>
  <c r="J764" i="6"/>
  <c r="I765" i="6"/>
  <c r="J765" i="6"/>
  <c r="I766" i="6"/>
  <c r="J766" i="6"/>
  <c r="I767" i="6"/>
  <c r="J767" i="6"/>
  <c r="I768" i="6"/>
  <c r="J768" i="6"/>
  <c r="I769" i="6"/>
  <c r="J769" i="6"/>
  <c r="I770" i="6"/>
  <c r="J770" i="6"/>
  <c r="I771" i="6"/>
  <c r="J771" i="6"/>
  <c r="I772" i="6"/>
  <c r="J772" i="6"/>
  <c r="I773" i="6"/>
  <c r="J773" i="6"/>
  <c r="I774" i="6"/>
  <c r="J774" i="6"/>
  <c r="I775" i="6"/>
  <c r="J775" i="6"/>
  <c r="I776" i="6"/>
  <c r="J776" i="6"/>
  <c r="I777" i="6"/>
  <c r="J777" i="6"/>
  <c r="I778" i="6"/>
  <c r="J778" i="6"/>
  <c r="I779" i="6"/>
  <c r="J779" i="6"/>
  <c r="I780" i="6"/>
  <c r="J780" i="6"/>
  <c r="I781" i="6"/>
  <c r="J781" i="6"/>
  <c r="I782" i="6"/>
  <c r="J782" i="6"/>
  <c r="I783" i="6"/>
  <c r="J783" i="6"/>
  <c r="I784" i="6"/>
  <c r="J784" i="6"/>
  <c r="I785" i="6"/>
  <c r="J785" i="6"/>
  <c r="I786" i="6"/>
  <c r="J786" i="6"/>
  <c r="I787" i="6"/>
  <c r="J787" i="6"/>
  <c r="I788" i="6"/>
  <c r="J788" i="6"/>
  <c r="I789" i="6"/>
  <c r="J789" i="6"/>
  <c r="I790" i="6"/>
  <c r="J790" i="6"/>
  <c r="I791" i="6"/>
  <c r="J791" i="6"/>
  <c r="I792" i="6"/>
  <c r="J792" i="6"/>
  <c r="I793" i="6"/>
  <c r="J793" i="6"/>
  <c r="I794" i="6"/>
  <c r="J794" i="6"/>
  <c r="I795" i="6"/>
  <c r="J795" i="6"/>
  <c r="I796" i="6"/>
  <c r="J796" i="6"/>
  <c r="I797" i="6"/>
  <c r="J797" i="6"/>
  <c r="I798" i="6"/>
  <c r="J798" i="6"/>
  <c r="I799" i="6"/>
  <c r="J799" i="6"/>
  <c r="I800" i="6"/>
  <c r="J800" i="6"/>
  <c r="I801" i="6"/>
  <c r="J801" i="6"/>
  <c r="I802" i="6"/>
  <c r="J802" i="6"/>
  <c r="I803" i="6"/>
  <c r="J803" i="6"/>
  <c r="I804" i="6"/>
  <c r="J804" i="6"/>
  <c r="I805" i="6"/>
  <c r="J805" i="6"/>
  <c r="I806" i="6"/>
  <c r="J806" i="6"/>
  <c r="I807" i="6"/>
  <c r="J807" i="6"/>
  <c r="I808" i="6"/>
  <c r="J808" i="6"/>
  <c r="I809" i="6"/>
  <c r="J809" i="6"/>
  <c r="I810" i="6"/>
  <c r="J810" i="6"/>
  <c r="I811" i="6"/>
  <c r="J811" i="6"/>
  <c r="I812" i="6"/>
  <c r="J812" i="6"/>
  <c r="I813" i="6"/>
  <c r="J813" i="6"/>
  <c r="I814" i="6"/>
  <c r="J814" i="6"/>
  <c r="I815" i="6"/>
  <c r="J815" i="6"/>
  <c r="I816" i="6"/>
  <c r="J816" i="6"/>
  <c r="I817" i="6"/>
  <c r="J817" i="6"/>
  <c r="I818" i="6"/>
  <c r="J818" i="6"/>
  <c r="I819" i="6"/>
  <c r="J819" i="6"/>
  <c r="I820" i="6"/>
  <c r="J820" i="6"/>
  <c r="I821" i="6"/>
  <c r="J821" i="6"/>
  <c r="I822" i="6"/>
  <c r="J822" i="6"/>
  <c r="I823" i="6"/>
  <c r="J823" i="6"/>
  <c r="I824" i="6"/>
  <c r="J824" i="6"/>
  <c r="I825" i="6"/>
  <c r="J825" i="6"/>
  <c r="I826" i="6"/>
  <c r="J826" i="6"/>
  <c r="I827" i="6"/>
  <c r="J827" i="6"/>
  <c r="I828" i="6"/>
  <c r="J828" i="6"/>
  <c r="I829" i="6"/>
  <c r="J829" i="6"/>
  <c r="I830" i="6"/>
  <c r="J830" i="6"/>
  <c r="I831" i="6"/>
  <c r="J831" i="6"/>
  <c r="I832" i="6"/>
  <c r="J832" i="6"/>
  <c r="I833" i="6"/>
  <c r="J833" i="6"/>
  <c r="I834" i="6"/>
  <c r="J834" i="6"/>
  <c r="I835" i="6"/>
  <c r="J835" i="6"/>
  <c r="I836" i="6"/>
  <c r="J836" i="6"/>
  <c r="I837" i="6"/>
  <c r="J837" i="6"/>
  <c r="I838" i="6"/>
  <c r="J838" i="6"/>
  <c r="I839" i="6"/>
  <c r="J839" i="6"/>
  <c r="I840" i="6"/>
  <c r="J840" i="6"/>
  <c r="I841" i="6"/>
  <c r="J841" i="6"/>
  <c r="I842" i="6"/>
  <c r="J842" i="6"/>
  <c r="I843" i="6"/>
  <c r="J843" i="6"/>
  <c r="I844" i="6"/>
  <c r="J844" i="6"/>
  <c r="I845" i="6"/>
  <c r="J845" i="6"/>
  <c r="I846" i="6"/>
  <c r="J846" i="6"/>
  <c r="I847" i="6"/>
  <c r="J847" i="6"/>
  <c r="I848" i="6"/>
  <c r="J848" i="6"/>
  <c r="I849" i="6"/>
  <c r="J849" i="6"/>
  <c r="I850" i="6"/>
  <c r="J850" i="6"/>
  <c r="I851" i="6"/>
  <c r="J851" i="6"/>
  <c r="I852" i="6"/>
  <c r="J852" i="6"/>
  <c r="I853" i="6"/>
  <c r="J853" i="6"/>
  <c r="I854" i="6"/>
  <c r="J854" i="6"/>
  <c r="I855" i="6"/>
  <c r="J855" i="6"/>
  <c r="I856" i="6"/>
  <c r="J856" i="6"/>
  <c r="I857" i="6"/>
  <c r="J857" i="6"/>
  <c r="I858" i="6"/>
  <c r="J858" i="6"/>
  <c r="I859" i="6"/>
  <c r="J859" i="6"/>
  <c r="I860" i="6"/>
  <c r="J860" i="6"/>
  <c r="I861" i="6"/>
  <c r="J861" i="6"/>
  <c r="I862" i="6"/>
  <c r="J862" i="6"/>
  <c r="I863" i="6"/>
  <c r="J863" i="6"/>
  <c r="I864" i="6"/>
  <c r="J864" i="6"/>
  <c r="I865" i="6"/>
  <c r="J865" i="6"/>
  <c r="I866" i="6"/>
  <c r="J866" i="6"/>
  <c r="I867" i="6"/>
  <c r="J867" i="6"/>
  <c r="I868" i="6"/>
  <c r="J868" i="6"/>
  <c r="I869" i="6"/>
  <c r="J869" i="6"/>
  <c r="I870" i="6"/>
  <c r="J870" i="6"/>
  <c r="I871" i="6"/>
  <c r="J871" i="6"/>
  <c r="I872" i="6"/>
  <c r="J872" i="6"/>
  <c r="I873" i="6"/>
  <c r="J873" i="6"/>
  <c r="I874" i="6"/>
  <c r="J874" i="6"/>
  <c r="I875" i="6"/>
  <c r="J875" i="6"/>
  <c r="I876" i="6"/>
  <c r="J876" i="6"/>
  <c r="I877" i="6"/>
  <c r="J877" i="6"/>
  <c r="I878" i="6"/>
  <c r="J878" i="6"/>
  <c r="I879" i="6"/>
  <c r="J879" i="6"/>
  <c r="I880" i="6"/>
  <c r="J880" i="6"/>
  <c r="I881" i="6"/>
  <c r="J881" i="6"/>
  <c r="I882" i="6"/>
  <c r="J882" i="6"/>
  <c r="I883" i="6"/>
  <c r="J883" i="6"/>
  <c r="I884" i="6"/>
  <c r="J884" i="6"/>
  <c r="I885" i="6"/>
  <c r="J885" i="6"/>
  <c r="I886" i="6"/>
  <c r="J886" i="6"/>
  <c r="I887" i="6"/>
  <c r="J887" i="6"/>
  <c r="I888" i="6"/>
  <c r="J888" i="6"/>
  <c r="I889" i="6"/>
  <c r="J889" i="6"/>
  <c r="I890" i="6"/>
  <c r="J890" i="6"/>
  <c r="I891" i="6"/>
  <c r="J891" i="6"/>
  <c r="I892" i="6"/>
  <c r="J892" i="6"/>
  <c r="I893" i="6"/>
  <c r="J893" i="6"/>
  <c r="I894" i="6"/>
  <c r="J894" i="6"/>
  <c r="I895" i="6"/>
  <c r="J895" i="6"/>
  <c r="I896" i="6"/>
  <c r="J896" i="6"/>
  <c r="I897" i="6"/>
  <c r="J897" i="6"/>
  <c r="I898" i="6"/>
  <c r="J898" i="6"/>
  <c r="I899" i="6"/>
  <c r="J899" i="6"/>
  <c r="I900" i="6"/>
  <c r="J900" i="6"/>
  <c r="I901" i="6"/>
  <c r="J901" i="6"/>
  <c r="I902" i="6"/>
  <c r="J902" i="6"/>
  <c r="I903" i="6"/>
  <c r="J903" i="6"/>
  <c r="I904" i="6"/>
  <c r="J904" i="6"/>
  <c r="I905" i="6"/>
  <c r="J905" i="6"/>
  <c r="I906" i="6"/>
  <c r="J906" i="6"/>
  <c r="I907" i="6"/>
  <c r="J907" i="6"/>
  <c r="I908" i="6"/>
  <c r="J908" i="6"/>
  <c r="I909" i="6"/>
  <c r="J909" i="6"/>
  <c r="I910" i="6"/>
  <c r="J910" i="6"/>
  <c r="I911" i="6"/>
  <c r="J911" i="6"/>
  <c r="I912" i="6"/>
  <c r="J912" i="6"/>
  <c r="I913" i="6"/>
  <c r="J913" i="6"/>
  <c r="I914" i="6"/>
  <c r="J914" i="6"/>
  <c r="I915" i="6"/>
  <c r="J915" i="6"/>
  <c r="I916" i="6"/>
  <c r="J916" i="6"/>
  <c r="I917" i="6"/>
  <c r="J917" i="6"/>
  <c r="I918" i="6"/>
  <c r="J918" i="6"/>
  <c r="I919" i="6"/>
  <c r="J919" i="6"/>
  <c r="I920" i="6"/>
  <c r="J920" i="6"/>
  <c r="I921" i="6"/>
  <c r="J921" i="6"/>
  <c r="I922" i="6"/>
  <c r="J922" i="6"/>
  <c r="I923" i="6"/>
  <c r="J923" i="6"/>
  <c r="I924" i="6"/>
  <c r="J924" i="6"/>
  <c r="I925" i="6"/>
  <c r="J925" i="6"/>
  <c r="I926" i="6"/>
  <c r="J926" i="6"/>
  <c r="I927" i="6"/>
  <c r="J927" i="6"/>
  <c r="I928" i="6"/>
  <c r="J928" i="6"/>
  <c r="I929" i="6"/>
  <c r="J929" i="6"/>
  <c r="I930" i="6"/>
  <c r="J930" i="6"/>
  <c r="I931" i="6"/>
  <c r="J931" i="6"/>
  <c r="I932" i="6"/>
  <c r="J932" i="6"/>
  <c r="I933" i="6"/>
  <c r="J933" i="6"/>
  <c r="I934" i="6"/>
  <c r="J934" i="6"/>
  <c r="I935" i="6"/>
  <c r="J935" i="6"/>
  <c r="I936" i="6"/>
  <c r="J936" i="6"/>
  <c r="I937" i="6"/>
  <c r="J937" i="6"/>
  <c r="I938" i="6"/>
  <c r="J938" i="6"/>
  <c r="I939" i="6"/>
  <c r="J939" i="6"/>
  <c r="I940" i="6"/>
  <c r="J940" i="6"/>
  <c r="I941" i="6"/>
  <c r="J941" i="6"/>
  <c r="I942" i="6"/>
  <c r="J942" i="6"/>
  <c r="I943" i="6"/>
  <c r="J943" i="6"/>
  <c r="I944" i="6"/>
  <c r="J944" i="6"/>
  <c r="I945" i="6"/>
  <c r="J945" i="6"/>
  <c r="I946" i="6"/>
  <c r="J946" i="6"/>
  <c r="I947" i="6"/>
  <c r="J947" i="6"/>
  <c r="I948" i="6"/>
  <c r="J948" i="6"/>
  <c r="I949" i="6"/>
  <c r="J949" i="6"/>
  <c r="I950" i="6"/>
  <c r="J950" i="6"/>
  <c r="I951" i="6"/>
  <c r="J951" i="6"/>
  <c r="I952" i="6"/>
  <c r="J952" i="6"/>
  <c r="I953" i="6"/>
  <c r="J953" i="6"/>
  <c r="I954" i="6"/>
  <c r="J954" i="6"/>
  <c r="I955" i="6"/>
  <c r="J955" i="6"/>
  <c r="I956" i="6"/>
  <c r="J956" i="6"/>
  <c r="I957" i="6"/>
  <c r="J957" i="6"/>
  <c r="I958" i="6"/>
  <c r="J958" i="6"/>
  <c r="I959" i="6"/>
  <c r="J959" i="6"/>
  <c r="I960" i="6"/>
  <c r="J960" i="6"/>
  <c r="I961" i="6"/>
  <c r="J961" i="6"/>
  <c r="I962" i="6"/>
  <c r="J962" i="6"/>
  <c r="I963" i="6"/>
  <c r="J963" i="6"/>
  <c r="I964" i="6"/>
  <c r="J964" i="6"/>
  <c r="I965" i="6"/>
  <c r="J965" i="6"/>
  <c r="I966" i="6"/>
  <c r="J966" i="6"/>
  <c r="I967" i="6"/>
  <c r="J967" i="6"/>
  <c r="I968" i="6"/>
  <c r="J968" i="6"/>
  <c r="I969" i="6"/>
  <c r="J969" i="6"/>
  <c r="I970" i="6"/>
  <c r="J970" i="6"/>
  <c r="I971" i="6"/>
  <c r="J971" i="6"/>
  <c r="I972" i="6"/>
  <c r="J972" i="6"/>
  <c r="I973" i="6"/>
  <c r="J973" i="6"/>
  <c r="I974" i="6"/>
  <c r="J974" i="6"/>
  <c r="I975" i="6"/>
  <c r="J975" i="6"/>
  <c r="I976" i="6"/>
  <c r="J976" i="6"/>
  <c r="I977" i="6"/>
  <c r="J977" i="6"/>
  <c r="I978" i="6"/>
  <c r="J978" i="6"/>
  <c r="I979" i="6"/>
  <c r="J979" i="6"/>
  <c r="I980" i="6"/>
  <c r="J980" i="6"/>
  <c r="I981" i="6"/>
  <c r="J981" i="6"/>
  <c r="I982" i="6"/>
  <c r="J982" i="6"/>
  <c r="I983" i="6"/>
  <c r="J983" i="6"/>
  <c r="I984" i="6"/>
  <c r="J984" i="6"/>
  <c r="I985" i="6"/>
  <c r="J985" i="6"/>
  <c r="I986" i="6"/>
  <c r="J986" i="6"/>
  <c r="I987" i="6"/>
  <c r="J987" i="6"/>
  <c r="I988" i="6"/>
  <c r="J988" i="6"/>
  <c r="I989" i="6"/>
  <c r="J989" i="6"/>
  <c r="I990" i="6"/>
  <c r="J990" i="6"/>
  <c r="I991" i="6"/>
  <c r="J991" i="6"/>
  <c r="I992" i="6"/>
  <c r="J992" i="6"/>
  <c r="I993" i="6"/>
  <c r="J993" i="6"/>
  <c r="I994" i="6"/>
  <c r="J994" i="6"/>
  <c r="I995" i="6"/>
  <c r="J995" i="6"/>
  <c r="I996" i="6"/>
  <c r="J996" i="6"/>
  <c r="I997" i="6"/>
  <c r="J997" i="6"/>
  <c r="I998" i="6"/>
  <c r="J998" i="6"/>
  <c r="I999" i="6"/>
  <c r="J999" i="6"/>
  <c r="I1000" i="6"/>
  <c r="J1000" i="6"/>
  <c r="I1001" i="6"/>
  <c r="J1001" i="6"/>
  <c r="I1002" i="6"/>
  <c r="J1002" i="6"/>
  <c r="I1003" i="6"/>
  <c r="J1003" i="6"/>
  <c r="I1004" i="6"/>
  <c r="J1004" i="6"/>
  <c r="I1005" i="6"/>
  <c r="J1005" i="6"/>
  <c r="I1006" i="6"/>
  <c r="J1006" i="6"/>
  <c r="I1007" i="6"/>
  <c r="J1007" i="6"/>
  <c r="I1008" i="6"/>
  <c r="J1008" i="6"/>
  <c r="I1009" i="6"/>
  <c r="J1009" i="6"/>
  <c r="I1010" i="6"/>
  <c r="J1010" i="6"/>
  <c r="I1011" i="6"/>
  <c r="J1011" i="6"/>
  <c r="I1012" i="6"/>
  <c r="J1012" i="6"/>
  <c r="I1013" i="6"/>
  <c r="J1013" i="6"/>
  <c r="I1014" i="6"/>
  <c r="J1014" i="6"/>
  <c r="I1015" i="6"/>
  <c r="J1015" i="6"/>
  <c r="I1016" i="6"/>
  <c r="J1016" i="6"/>
  <c r="I1017" i="6"/>
  <c r="J1017" i="6"/>
  <c r="I1018" i="6"/>
  <c r="J1018" i="6"/>
  <c r="I1019" i="6"/>
  <c r="J1019" i="6"/>
  <c r="I1020" i="6"/>
  <c r="J1020" i="6"/>
  <c r="I1021" i="6"/>
  <c r="J1021" i="6"/>
  <c r="I1022" i="6"/>
  <c r="J1022" i="6"/>
  <c r="I1023" i="6"/>
  <c r="J1023" i="6"/>
  <c r="I1024" i="6"/>
  <c r="J1024" i="6"/>
  <c r="I1025" i="6"/>
  <c r="J1025" i="6"/>
  <c r="I1026" i="6"/>
  <c r="J1026" i="6"/>
  <c r="I1027" i="6"/>
  <c r="J1027" i="6"/>
  <c r="I1028" i="6"/>
  <c r="J1028" i="6"/>
  <c r="I1029" i="6"/>
  <c r="J1029" i="6"/>
  <c r="I1030" i="6"/>
  <c r="J1030" i="6"/>
  <c r="I1031" i="6"/>
  <c r="J1031" i="6"/>
  <c r="I1032" i="6"/>
  <c r="J1032" i="6"/>
  <c r="I1033" i="6"/>
  <c r="J1033" i="6"/>
  <c r="I1034" i="6"/>
  <c r="J1034" i="6"/>
  <c r="I1035" i="6"/>
  <c r="J1035" i="6"/>
  <c r="I1036" i="6"/>
  <c r="J1036" i="6"/>
  <c r="I1037" i="6"/>
  <c r="J1037" i="6"/>
  <c r="I1038" i="6"/>
  <c r="J1038" i="6"/>
  <c r="I1039" i="6"/>
  <c r="J1039" i="6"/>
  <c r="I1040" i="6"/>
  <c r="J1040" i="6"/>
  <c r="I1041" i="6"/>
  <c r="J1041" i="6"/>
  <c r="I1042" i="6"/>
  <c r="J1042" i="6"/>
  <c r="I1043" i="6"/>
  <c r="J1043" i="6"/>
  <c r="I1044" i="6"/>
  <c r="J1044" i="6"/>
  <c r="I1045" i="6"/>
  <c r="J1045" i="6"/>
  <c r="I1046" i="6"/>
  <c r="J1046" i="6"/>
  <c r="I1047" i="6"/>
  <c r="J1047" i="6"/>
  <c r="I1048" i="6"/>
  <c r="J1048" i="6"/>
  <c r="I1049" i="6"/>
  <c r="J1049" i="6"/>
  <c r="I1050" i="6"/>
  <c r="J1050" i="6"/>
  <c r="I1051" i="6"/>
  <c r="J1051" i="6"/>
  <c r="I1052" i="6"/>
  <c r="J1052" i="6"/>
  <c r="I1053" i="6"/>
  <c r="J1053" i="6"/>
  <c r="I1054" i="6"/>
  <c r="J1054" i="6"/>
  <c r="I1055" i="6"/>
  <c r="J1055" i="6"/>
  <c r="I1056" i="6"/>
  <c r="J1056" i="6"/>
  <c r="I1057" i="6"/>
  <c r="J1057" i="6"/>
  <c r="I1058" i="6"/>
  <c r="J1058" i="6"/>
  <c r="I1059" i="6"/>
  <c r="J1059" i="6"/>
  <c r="I1060" i="6"/>
  <c r="J1060" i="6"/>
  <c r="I1061" i="6"/>
  <c r="J1061" i="6"/>
  <c r="I1062" i="6"/>
  <c r="J1062" i="6"/>
  <c r="I1063" i="6"/>
  <c r="J1063" i="6"/>
  <c r="I1064" i="6"/>
  <c r="J1064" i="6"/>
  <c r="I1065" i="6"/>
  <c r="J1065" i="6"/>
  <c r="I1066" i="6"/>
  <c r="J1066" i="6"/>
  <c r="I1067" i="6"/>
  <c r="J1067" i="6"/>
  <c r="I1068" i="6"/>
  <c r="J1068" i="6"/>
  <c r="I1069" i="6"/>
  <c r="J1069" i="6"/>
  <c r="I1070" i="6"/>
  <c r="J1070" i="6"/>
  <c r="I1071" i="6"/>
  <c r="J1071" i="6"/>
  <c r="I1072" i="6"/>
  <c r="J1072" i="6"/>
  <c r="I1073" i="6"/>
  <c r="J1073" i="6"/>
  <c r="I1074" i="6"/>
  <c r="J1074" i="6"/>
  <c r="I1075" i="6"/>
  <c r="J1075" i="6"/>
  <c r="I1076" i="6"/>
  <c r="J1076" i="6"/>
  <c r="I1077" i="6"/>
  <c r="J1077" i="6"/>
  <c r="I1078" i="6"/>
  <c r="J1078" i="6"/>
  <c r="I1079" i="6"/>
  <c r="J1079" i="6"/>
  <c r="I1080" i="6"/>
  <c r="J1080" i="6"/>
  <c r="I1081" i="6"/>
  <c r="J1081" i="6"/>
  <c r="I1082" i="6"/>
  <c r="J1082" i="6"/>
  <c r="I1083" i="6"/>
  <c r="J1083" i="6"/>
  <c r="I1084" i="6"/>
  <c r="J1084" i="6"/>
  <c r="I1085" i="6"/>
  <c r="J1085" i="6"/>
  <c r="I1086" i="6"/>
  <c r="J1086" i="6"/>
  <c r="I1087" i="6"/>
  <c r="J1087" i="6"/>
  <c r="I1088" i="6"/>
  <c r="J1088" i="6"/>
  <c r="I1089" i="6"/>
  <c r="J1089" i="6"/>
  <c r="I1090" i="6"/>
  <c r="J1090" i="6"/>
  <c r="I1091" i="6"/>
  <c r="J1091" i="6"/>
  <c r="I1092" i="6"/>
  <c r="J1092" i="6"/>
  <c r="I1093" i="6"/>
  <c r="J1093" i="6"/>
  <c r="I1094" i="6"/>
  <c r="J1094" i="6"/>
  <c r="I1095" i="6"/>
  <c r="J1095" i="6"/>
  <c r="I1096" i="6"/>
  <c r="J1096" i="6"/>
  <c r="I1097" i="6"/>
  <c r="J1097" i="6"/>
  <c r="I1098" i="6"/>
  <c r="J1098" i="6"/>
  <c r="I1099" i="6"/>
  <c r="J1099" i="6"/>
  <c r="I1100" i="6"/>
  <c r="J1100" i="6"/>
  <c r="I1101" i="6"/>
  <c r="J1101" i="6"/>
  <c r="I1102" i="6"/>
  <c r="J1102" i="6"/>
  <c r="I1103" i="6"/>
  <c r="J1103" i="6"/>
  <c r="I1104" i="6"/>
  <c r="J1104" i="6"/>
  <c r="I1105" i="6"/>
  <c r="J1105" i="6"/>
  <c r="I1106" i="6"/>
  <c r="J1106" i="6"/>
  <c r="I1107" i="6"/>
  <c r="J1107" i="6"/>
  <c r="I1108" i="6"/>
  <c r="J1108" i="6"/>
  <c r="I1109" i="6"/>
  <c r="J1109" i="6"/>
  <c r="I1110" i="6"/>
  <c r="J1110" i="6"/>
  <c r="I1111" i="6"/>
  <c r="J1111" i="6"/>
  <c r="I1112" i="6"/>
  <c r="J1112" i="6"/>
  <c r="I1113" i="6"/>
  <c r="J1113" i="6"/>
  <c r="I1114" i="6"/>
  <c r="J1114" i="6"/>
  <c r="I1115" i="6"/>
  <c r="J1115" i="6"/>
  <c r="I1116" i="6"/>
  <c r="J1116" i="6"/>
  <c r="I1117" i="6"/>
  <c r="J1117" i="6"/>
  <c r="I1118" i="6"/>
  <c r="J1118" i="6"/>
  <c r="I1119" i="6"/>
  <c r="J1119" i="6"/>
  <c r="I1120" i="6"/>
  <c r="J1120" i="6"/>
  <c r="I1121" i="6"/>
  <c r="J1121" i="6"/>
  <c r="I1122" i="6"/>
  <c r="J1122" i="6"/>
  <c r="I1123" i="6"/>
  <c r="J1123" i="6"/>
  <c r="I1124" i="6"/>
  <c r="J1124" i="6"/>
  <c r="I1125" i="6"/>
  <c r="J1125" i="6"/>
  <c r="I1126" i="6"/>
  <c r="J1126" i="6"/>
  <c r="I1127" i="6"/>
  <c r="J1127" i="6"/>
  <c r="I1128" i="6"/>
  <c r="J1128" i="6"/>
  <c r="I1129" i="6"/>
  <c r="J1129" i="6"/>
  <c r="I1130" i="6"/>
  <c r="J1130" i="6"/>
  <c r="I1131" i="6"/>
  <c r="J1131" i="6"/>
  <c r="I1132" i="6"/>
  <c r="J1132" i="6"/>
  <c r="I1133" i="6"/>
  <c r="J1133" i="6"/>
  <c r="I1134" i="6"/>
  <c r="J1134" i="6"/>
  <c r="I1135" i="6"/>
  <c r="J1135" i="6"/>
  <c r="I1136" i="6"/>
  <c r="J1136" i="6"/>
  <c r="I1137" i="6"/>
  <c r="J1137" i="6"/>
  <c r="I1138" i="6"/>
  <c r="J1138" i="6"/>
  <c r="I1139" i="6"/>
  <c r="J1139" i="6"/>
  <c r="I1140" i="6"/>
  <c r="J1140" i="6"/>
  <c r="I1141" i="6"/>
  <c r="J1141" i="6"/>
  <c r="I1142" i="6"/>
  <c r="J1142" i="6"/>
  <c r="I1143" i="6"/>
  <c r="J1143" i="6"/>
  <c r="I1144" i="6"/>
  <c r="J1144" i="6"/>
  <c r="I1145" i="6"/>
  <c r="J1145" i="6"/>
  <c r="I1146" i="6"/>
  <c r="J1146" i="6"/>
  <c r="I1147" i="6"/>
  <c r="J1147" i="6"/>
  <c r="I1148" i="6"/>
  <c r="J1148" i="6"/>
  <c r="I1149" i="6"/>
  <c r="J1149" i="6"/>
  <c r="I1150" i="6"/>
  <c r="J1150" i="6"/>
  <c r="I1151" i="6"/>
  <c r="J1151" i="6"/>
  <c r="I1152" i="6"/>
  <c r="J1152" i="6"/>
  <c r="I1153" i="6"/>
  <c r="J1153" i="6"/>
  <c r="I1154" i="6"/>
  <c r="J1154" i="6"/>
  <c r="I1155" i="6"/>
  <c r="J1155" i="6"/>
  <c r="I1156" i="6"/>
  <c r="J1156" i="6"/>
  <c r="I1157" i="6"/>
  <c r="J1157" i="6"/>
  <c r="I1158" i="6"/>
  <c r="J1158" i="6"/>
  <c r="I1159" i="6"/>
  <c r="J1159" i="6"/>
  <c r="I1160" i="6"/>
  <c r="J1160" i="6"/>
  <c r="I1161" i="6"/>
  <c r="J1161" i="6"/>
  <c r="I1162" i="6"/>
  <c r="J1162" i="6"/>
  <c r="I1163" i="6"/>
  <c r="J1163" i="6"/>
  <c r="I1164" i="6"/>
  <c r="J1164" i="6"/>
  <c r="I1165" i="6"/>
  <c r="J1165" i="6"/>
  <c r="I1166" i="6"/>
  <c r="J1166" i="6"/>
  <c r="I1167" i="6"/>
  <c r="J1167" i="6"/>
  <c r="I1168" i="6"/>
  <c r="J1168" i="6"/>
  <c r="I1169" i="6"/>
  <c r="J1169" i="6"/>
  <c r="I1170" i="6"/>
  <c r="J1170" i="6"/>
  <c r="I1171" i="6"/>
  <c r="J1171" i="6"/>
  <c r="I1172" i="6"/>
  <c r="J1172" i="6"/>
  <c r="I1173" i="6"/>
  <c r="J1173" i="6"/>
  <c r="I1174" i="6"/>
  <c r="J1174" i="6"/>
  <c r="I1175" i="6"/>
  <c r="J1175" i="6"/>
  <c r="I1176" i="6"/>
  <c r="J1176" i="6"/>
  <c r="I1177" i="6"/>
  <c r="J1177" i="6"/>
  <c r="I1178" i="6"/>
  <c r="J1178" i="6"/>
  <c r="I1179" i="6"/>
  <c r="J1179" i="6"/>
  <c r="I1180" i="6"/>
  <c r="J1180" i="6"/>
  <c r="I1181" i="6"/>
  <c r="J1181" i="6"/>
  <c r="I1182" i="6"/>
  <c r="J1182" i="6"/>
  <c r="I1183" i="6"/>
  <c r="J1183" i="6"/>
  <c r="I1184" i="6"/>
  <c r="J1184" i="6"/>
  <c r="I1185" i="6"/>
  <c r="J1185" i="6"/>
  <c r="I1186" i="6"/>
  <c r="J1186" i="6"/>
  <c r="I1187" i="6"/>
  <c r="J1187" i="6"/>
  <c r="I1188" i="6"/>
  <c r="J1188" i="6"/>
  <c r="I1189" i="6"/>
  <c r="J1189" i="6"/>
  <c r="I1190" i="6"/>
  <c r="J1190" i="6"/>
  <c r="I1191" i="6"/>
  <c r="J1191" i="6"/>
  <c r="I1192" i="6"/>
  <c r="J1192" i="6"/>
  <c r="I1193" i="6"/>
  <c r="J1193" i="6"/>
  <c r="I1194" i="6"/>
  <c r="J1194" i="6"/>
  <c r="I1195" i="6"/>
  <c r="J1195" i="6"/>
  <c r="I1196" i="6"/>
  <c r="J1196" i="6"/>
  <c r="I1197" i="6"/>
  <c r="J1197" i="6"/>
  <c r="I1198" i="6"/>
  <c r="J1198" i="6"/>
  <c r="I1199" i="6"/>
  <c r="J1199" i="6"/>
  <c r="I1200" i="6"/>
  <c r="J1200" i="6"/>
  <c r="I1201" i="6"/>
  <c r="J1201" i="6"/>
  <c r="I1202" i="6"/>
  <c r="J1202" i="6"/>
  <c r="I1203" i="6"/>
  <c r="J1203" i="6"/>
  <c r="I1204" i="6"/>
  <c r="J1204" i="6"/>
  <c r="I1205" i="6"/>
  <c r="J1205" i="6"/>
  <c r="I1206" i="6"/>
  <c r="J1206" i="6"/>
  <c r="I1207" i="6"/>
  <c r="J1207" i="6"/>
  <c r="I1208" i="6"/>
  <c r="J1208" i="6"/>
  <c r="I1209" i="6"/>
  <c r="J1209" i="6"/>
  <c r="I1210" i="6"/>
  <c r="J1210" i="6"/>
  <c r="I1211" i="6"/>
  <c r="J1211" i="6"/>
  <c r="I1212" i="6"/>
  <c r="J1212" i="6"/>
  <c r="I1213" i="6"/>
  <c r="J1213" i="6"/>
  <c r="I1214" i="6"/>
  <c r="J1214" i="6"/>
  <c r="I1215" i="6"/>
  <c r="J1215" i="6"/>
  <c r="I1216" i="6"/>
  <c r="J1216" i="6"/>
  <c r="I1217" i="6"/>
  <c r="J1217" i="6"/>
  <c r="I1218" i="6"/>
  <c r="J1218" i="6"/>
  <c r="I1219" i="6"/>
  <c r="J1219" i="6"/>
  <c r="I1220" i="6"/>
  <c r="J1220" i="6"/>
  <c r="I1221" i="6"/>
  <c r="J1221" i="6"/>
  <c r="I1222" i="6"/>
  <c r="J1222" i="6"/>
  <c r="I1223" i="6"/>
  <c r="J1223" i="6"/>
  <c r="I1224" i="6"/>
  <c r="J1224" i="6"/>
  <c r="I1225" i="6"/>
  <c r="J1225" i="6"/>
  <c r="I1226" i="6"/>
  <c r="J1226" i="6"/>
  <c r="I1227" i="6"/>
  <c r="J1227" i="6"/>
  <c r="I1228" i="6"/>
  <c r="J1228" i="6"/>
  <c r="I1229" i="6"/>
  <c r="J1229" i="6"/>
  <c r="I1230" i="6"/>
  <c r="J1230" i="6"/>
  <c r="I1231" i="6"/>
  <c r="J1231" i="6"/>
  <c r="I1232" i="6"/>
  <c r="J1232" i="6"/>
  <c r="I1233" i="6"/>
  <c r="J1233" i="6"/>
  <c r="I1234" i="6"/>
  <c r="J1234" i="6"/>
  <c r="I1235" i="6"/>
  <c r="J1235" i="6"/>
  <c r="I1236" i="6"/>
  <c r="J1236" i="6"/>
  <c r="I1237" i="6"/>
  <c r="J1237" i="6"/>
  <c r="I1238" i="6"/>
  <c r="J1238" i="6"/>
  <c r="I1239" i="6"/>
  <c r="J1239" i="6"/>
  <c r="I1240" i="6"/>
  <c r="J1240" i="6"/>
  <c r="I1241" i="6"/>
  <c r="J1241" i="6"/>
  <c r="I1242" i="6"/>
  <c r="J1242" i="6"/>
  <c r="I1243" i="6"/>
  <c r="J1243" i="6"/>
  <c r="I1244" i="6"/>
  <c r="J1244" i="6"/>
  <c r="I1245" i="6"/>
  <c r="J1245" i="6"/>
  <c r="I1246" i="6"/>
  <c r="J1246" i="6"/>
  <c r="I1247" i="6"/>
  <c r="J1247" i="6"/>
  <c r="I1248" i="6"/>
  <c r="J1248" i="6"/>
  <c r="I1249" i="6"/>
  <c r="J1249" i="6"/>
  <c r="I1250" i="6"/>
  <c r="J1250" i="6"/>
  <c r="I1251" i="6"/>
  <c r="J1251" i="6"/>
  <c r="I1252" i="6"/>
  <c r="J1252" i="6"/>
  <c r="I1253" i="6"/>
  <c r="J1253" i="6"/>
  <c r="I1254" i="6"/>
  <c r="J1254" i="6"/>
  <c r="I1255" i="6"/>
  <c r="J1255" i="6"/>
  <c r="I1256" i="6"/>
  <c r="J1256" i="6"/>
  <c r="I1257" i="6"/>
  <c r="J1257" i="6"/>
  <c r="I1258" i="6"/>
  <c r="J1258" i="6"/>
  <c r="I1259" i="6"/>
  <c r="J1259" i="6"/>
  <c r="I1260" i="6"/>
  <c r="J1260" i="6"/>
  <c r="I1261" i="6"/>
  <c r="J1261" i="6"/>
  <c r="I1262" i="6"/>
  <c r="J1262" i="6"/>
  <c r="I1263" i="6"/>
  <c r="J1263" i="6"/>
  <c r="I1264" i="6"/>
  <c r="J1264" i="6"/>
  <c r="I1265" i="6"/>
  <c r="J1265" i="6"/>
  <c r="I1266" i="6"/>
  <c r="J1266" i="6"/>
  <c r="I1267" i="6"/>
  <c r="J1267" i="6"/>
  <c r="I1268" i="6"/>
  <c r="J1268" i="6"/>
  <c r="I1269" i="6"/>
  <c r="J1269" i="6"/>
  <c r="I1270" i="6"/>
  <c r="J1270" i="6"/>
  <c r="I1271" i="6"/>
  <c r="J1271" i="6"/>
  <c r="I1272" i="6"/>
  <c r="J1272" i="6"/>
  <c r="I1273" i="6"/>
  <c r="J1273" i="6"/>
  <c r="I1274" i="6"/>
  <c r="J1274" i="6"/>
  <c r="I1275" i="6"/>
  <c r="J1275" i="6"/>
  <c r="I1276" i="6"/>
  <c r="J1276" i="6"/>
  <c r="I1277" i="6"/>
  <c r="J1277" i="6"/>
  <c r="I1278" i="6"/>
  <c r="J1278" i="6"/>
  <c r="I1279" i="6"/>
  <c r="J1279" i="6"/>
  <c r="I1280" i="6"/>
  <c r="J1280" i="6"/>
  <c r="I1281" i="6"/>
  <c r="J1281" i="6"/>
  <c r="I1282" i="6"/>
  <c r="J1282" i="6"/>
  <c r="I1283" i="6"/>
  <c r="J1283" i="6"/>
  <c r="I1284" i="6"/>
  <c r="J1284" i="6"/>
  <c r="I1285" i="6"/>
  <c r="J1285" i="6"/>
  <c r="I1286" i="6"/>
  <c r="J1286" i="6"/>
  <c r="I1287" i="6"/>
  <c r="J1287" i="6"/>
  <c r="I1288" i="6"/>
  <c r="J1288" i="6"/>
  <c r="I1289" i="6"/>
  <c r="J1289" i="6"/>
  <c r="I1290" i="6"/>
  <c r="J1290" i="6"/>
  <c r="I1291" i="6"/>
  <c r="J1291" i="6"/>
  <c r="I1292" i="6"/>
  <c r="J1292" i="6"/>
  <c r="I1293" i="6"/>
  <c r="J1293" i="6"/>
  <c r="I1294" i="6"/>
  <c r="J1294" i="6"/>
  <c r="I1295" i="6"/>
  <c r="J1295" i="6"/>
  <c r="I1296" i="6"/>
  <c r="J1296" i="6"/>
  <c r="I1297" i="6"/>
  <c r="J1297" i="6"/>
  <c r="I1298" i="6"/>
  <c r="J1298" i="6"/>
  <c r="I1299" i="6"/>
  <c r="J1299" i="6"/>
  <c r="I1300" i="6"/>
  <c r="J1300" i="6"/>
  <c r="I1301" i="6"/>
  <c r="J1301" i="6"/>
  <c r="I1302" i="6"/>
  <c r="J1302" i="6"/>
  <c r="I1303" i="6"/>
  <c r="J1303" i="6"/>
  <c r="I1304" i="6"/>
  <c r="J1304" i="6"/>
  <c r="I1305" i="6"/>
  <c r="J1305" i="6"/>
  <c r="I1306" i="6"/>
  <c r="J1306" i="6"/>
  <c r="I1307" i="6"/>
  <c r="J1307" i="6"/>
  <c r="I1308" i="6"/>
  <c r="J1308" i="6"/>
  <c r="I1309" i="6"/>
  <c r="J1309" i="6"/>
  <c r="I1310" i="6"/>
  <c r="J1310" i="6"/>
  <c r="I1311" i="6"/>
  <c r="J1311" i="6"/>
  <c r="I1312" i="6"/>
  <c r="J1312" i="6"/>
  <c r="I1313" i="6"/>
  <c r="J1313" i="6"/>
  <c r="I1314" i="6"/>
  <c r="J1314" i="6"/>
  <c r="I1315" i="6"/>
  <c r="J1315" i="6"/>
  <c r="I1316" i="6"/>
  <c r="J1316" i="6"/>
  <c r="I1317" i="6"/>
  <c r="J1317" i="6"/>
  <c r="I1318" i="6"/>
  <c r="J1318" i="6"/>
  <c r="I1319" i="6"/>
  <c r="J1319" i="6"/>
  <c r="I1320" i="6"/>
  <c r="J1320" i="6"/>
  <c r="I1321" i="6"/>
  <c r="J1321" i="6"/>
  <c r="I1322" i="6"/>
  <c r="J1322" i="6"/>
  <c r="I1323" i="6"/>
  <c r="J1323" i="6"/>
  <c r="I1324" i="6"/>
  <c r="J1324" i="6"/>
  <c r="I1325" i="6"/>
  <c r="J1325" i="6"/>
  <c r="I1326" i="6"/>
  <c r="J1326" i="6"/>
  <c r="I1327" i="6"/>
  <c r="J1327" i="6"/>
  <c r="I1328" i="6"/>
  <c r="J1328" i="6"/>
  <c r="I1329" i="6"/>
  <c r="J1329" i="6"/>
  <c r="I1330" i="6"/>
  <c r="J1330" i="6"/>
  <c r="I1331" i="6"/>
  <c r="J1331" i="6"/>
  <c r="I1332" i="6"/>
  <c r="J1332" i="6"/>
  <c r="I1333" i="6"/>
  <c r="J1333" i="6"/>
  <c r="I1334" i="6"/>
  <c r="J1334" i="6"/>
  <c r="I1335" i="6"/>
  <c r="J1335" i="6"/>
  <c r="I1336" i="6"/>
  <c r="J1336" i="6"/>
  <c r="I1337" i="6"/>
  <c r="J1337" i="6"/>
  <c r="I1338" i="6"/>
  <c r="J1338" i="6"/>
  <c r="I1339" i="6"/>
  <c r="J1339" i="6"/>
  <c r="I1340" i="6"/>
  <c r="J1340" i="6"/>
  <c r="I1341" i="6"/>
  <c r="J1341" i="6"/>
  <c r="I1342" i="6"/>
  <c r="J1342" i="6"/>
  <c r="I1343" i="6"/>
  <c r="J1343" i="6"/>
  <c r="I1344" i="6"/>
  <c r="J1344" i="6"/>
  <c r="I1345" i="6"/>
  <c r="J1345" i="6"/>
  <c r="I1346" i="6"/>
  <c r="J1346" i="6"/>
  <c r="I1347" i="6"/>
  <c r="J1347" i="6"/>
  <c r="I1348" i="6"/>
  <c r="J1348" i="6"/>
  <c r="I1349" i="6"/>
  <c r="J1349" i="6"/>
  <c r="I1350" i="6"/>
  <c r="J1350" i="6"/>
  <c r="I1351" i="6"/>
  <c r="J1351" i="6"/>
  <c r="I1352" i="6"/>
  <c r="J1352" i="6"/>
  <c r="I1353" i="6"/>
  <c r="J1353" i="6"/>
  <c r="I1354" i="6"/>
  <c r="J1354" i="6"/>
  <c r="I1355" i="6"/>
  <c r="J1355" i="6"/>
  <c r="I1356" i="6"/>
  <c r="J1356" i="6"/>
  <c r="I1357" i="6"/>
  <c r="J1357" i="6"/>
  <c r="I1358" i="6"/>
  <c r="J1358" i="6"/>
  <c r="I1359" i="6"/>
  <c r="J1359" i="6"/>
  <c r="I1360" i="6"/>
  <c r="J1360" i="6"/>
  <c r="I1361" i="6"/>
  <c r="J1361" i="6"/>
  <c r="I1362" i="6"/>
  <c r="J1362" i="6"/>
  <c r="I1363" i="6"/>
  <c r="J1363" i="6"/>
  <c r="I1364" i="6"/>
  <c r="J1364" i="6"/>
  <c r="I1365" i="6"/>
  <c r="J1365" i="6"/>
  <c r="I1366" i="6"/>
  <c r="J1366" i="6"/>
  <c r="I1367" i="6"/>
  <c r="J1367" i="6"/>
  <c r="I1368" i="6"/>
  <c r="J1368" i="6"/>
  <c r="I1369" i="6"/>
  <c r="J1369" i="6"/>
  <c r="I1370" i="6"/>
  <c r="J1370" i="6"/>
  <c r="I1371" i="6"/>
  <c r="J1371" i="6"/>
  <c r="I1372" i="6"/>
  <c r="J1372" i="6"/>
  <c r="I1373" i="6"/>
  <c r="J1373" i="6"/>
  <c r="I1374" i="6"/>
  <c r="J1374" i="6"/>
  <c r="I1375" i="6"/>
  <c r="J1375" i="6"/>
  <c r="I1376" i="6"/>
  <c r="J1376" i="6"/>
  <c r="I1377" i="6"/>
  <c r="J1377" i="6"/>
  <c r="I1378" i="6"/>
  <c r="J1378" i="6"/>
  <c r="I1379" i="6"/>
  <c r="J1379" i="6"/>
  <c r="I1380" i="6"/>
  <c r="J1380" i="6"/>
  <c r="I1381" i="6"/>
  <c r="J1381" i="6"/>
  <c r="I1382" i="6"/>
  <c r="J1382" i="6"/>
  <c r="I1383" i="6"/>
  <c r="J1383" i="6"/>
  <c r="I1384" i="6"/>
  <c r="J1384" i="6"/>
  <c r="I1385" i="6"/>
  <c r="J1385" i="6"/>
  <c r="I1386" i="6"/>
  <c r="J1386" i="6"/>
  <c r="I1387" i="6"/>
  <c r="J1387" i="6"/>
  <c r="I1388" i="6"/>
  <c r="J1388" i="6"/>
  <c r="I1389" i="6"/>
  <c r="J1389" i="6"/>
  <c r="I1390" i="6"/>
  <c r="J1390" i="6"/>
  <c r="I1391" i="6"/>
  <c r="J1391" i="6"/>
  <c r="I1392" i="6"/>
  <c r="J1392" i="6"/>
  <c r="I1393" i="6"/>
  <c r="J1393" i="6"/>
  <c r="I1394" i="6"/>
  <c r="J1394" i="6"/>
  <c r="I1395" i="6"/>
  <c r="J1395" i="6"/>
  <c r="I1396" i="6"/>
  <c r="J1396" i="6"/>
  <c r="I1397" i="6"/>
  <c r="J1397" i="6"/>
  <c r="I1398" i="6"/>
  <c r="J1398" i="6"/>
  <c r="I1399" i="6"/>
  <c r="J1399" i="6"/>
  <c r="I1400" i="6"/>
  <c r="J1400" i="6"/>
  <c r="I1401" i="6"/>
  <c r="J1401" i="6"/>
  <c r="I1402" i="6"/>
  <c r="J1402" i="6"/>
  <c r="I1403" i="6"/>
  <c r="J1403" i="6"/>
  <c r="I1404" i="6"/>
  <c r="J1404" i="6"/>
  <c r="I1405" i="6"/>
  <c r="J1405" i="6"/>
  <c r="I1406" i="6"/>
  <c r="J1406" i="6"/>
  <c r="I1407" i="6"/>
  <c r="J1407" i="6"/>
  <c r="I1408" i="6"/>
  <c r="J1408" i="6"/>
  <c r="I1409" i="6"/>
  <c r="J1409" i="6"/>
  <c r="I1410" i="6"/>
  <c r="J1410" i="6"/>
  <c r="I1411" i="6"/>
  <c r="J1411" i="6"/>
  <c r="I1412" i="6"/>
  <c r="J1412" i="6"/>
  <c r="I1413" i="6"/>
  <c r="J1413" i="6"/>
  <c r="I1414" i="6"/>
  <c r="J1414" i="6"/>
  <c r="I1415" i="6"/>
  <c r="J1415" i="6"/>
  <c r="I1416" i="6"/>
  <c r="J1416" i="6"/>
  <c r="I1417" i="6"/>
  <c r="J1417" i="6"/>
  <c r="I1418" i="6"/>
  <c r="J1418" i="6"/>
  <c r="I1419" i="6"/>
  <c r="J1419" i="6"/>
  <c r="I1420" i="6"/>
  <c r="J1420" i="6"/>
  <c r="I1421" i="6"/>
  <c r="J1421" i="6"/>
  <c r="I1422" i="6"/>
  <c r="J1422" i="6"/>
  <c r="I1423" i="6"/>
  <c r="J1423" i="6"/>
  <c r="I1424" i="6"/>
  <c r="J1424" i="6"/>
  <c r="I1425" i="6"/>
  <c r="J1425" i="6"/>
  <c r="I1426" i="6"/>
  <c r="J1426" i="6"/>
  <c r="I1427" i="6"/>
  <c r="J1427" i="6"/>
  <c r="I1428" i="6"/>
  <c r="J1428" i="6"/>
  <c r="I1429" i="6"/>
  <c r="J1429" i="6"/>
  <c r="I1430" i="6"/>
  <c r="J1430" i="6"/>
  <c r="I1431" i="6"/>
  <c r="J1431" i="6"/>
  <c r="I1432" i="6"/>
  <c r="J1432" i="6"/>
  <c r="I1433" i="6"/>
  <c r="J1433" i="6"/>
  <c r="I1434" i="6"/>
  <c r="J1434" i="6"/>
  <c r="I1435" i="6"/>
  <c r="J1435" i="6"/>
  <c r="I1436" i="6"/>
  <c r="J1436" i="6"/>
  <c r="I1437" i="6"/>
  <c r="J1437" i="6"/>
  <c r="I1438" i="6"/>
  <c r="J1438" i="6"/>
  <c r="I1439" i="6"/>
  <c r="J1439" i="6"/>
  <c r="I1440" i="6"/>
  <c r="J1440" i="6"/>
  <c r="I1441" i="6"/>
  <c r="J1441" i="6"/>
  <c r="I1442" i="6"/>
  <c r="J1442" i="6"/>
  <c r="I1443" i="6"/>
  <c r="J1443" i="6"/>
  <c r="I1444" i="6"/>
  <c r="J1444" i="6"/>
  <c r="I1445" i="6"/>
  <c r="J1445" i="6"/>
  <c r="I1446" i="6"/>
  <c r="J1446" i="6"/>
  <c r="I1447" i="6"/>
  <c r="J1447" i="6"/>
  <c r="I1448" i="6"/>
  <c r="J1448" i="6"/>
  <c r="I1449" i="6"/>
  <c r="J1449" i="6"/>
  <c r="I1450" i="6"/>
  <c r="J1450" i="6"/>
  <c r="I1451" i="6"/>
  <c r="J1451" i="6"/>
  <c r="I1452" i="6"/>
  <c r="J1452" i="6"/>
  <c r="I1453" i="6"/>
  <c r="J1453" i="6"/>
  <c r="I1454" i="6"/>
  <c r="J1454" i="6"/>
  <c r="I1455" i="6"/>
  <c r="J1455" i="6"/>
  <c r="I1456" i="6"/>
  <c r="J1456" i="6"/>
  <c r="I1457" i="6"/>
  <c r="J1457" i="6"/>
  <c r="I1458" i="6"/>
  <c r="J1458" i="6"/>
  <c r="I1459" i="6"/>
  <c r="J1459" i="6"/>
  <c r="I1460" i="6"/>
  <c r="J1460" i="6"/>
  <c r="I1461" i="6"/>
  <c r="J1461" i="6"/>
  <c r="I1462" i="6"/>
  <c r="J1462" i="6"/>
  <c r="I1463" i="6"/>
  <c r="J1463" i="6"/>
  <c r="I1464" i="6"/>
  <c r="J1464" i="6"/>
  <c r="I1465" i="6"/>
  <c r="J1465" i="6"/>
  <c r="I1466" i="6"/>
  <c r="J1466" i="6"/>
  <c r="I1467" i="6"/>
  <c r="J1467" i="6"/>
  <c r="I1468" i="6"/>
  <c r="J1468" i="6"/>
  <c r="I1469" i="6"/>
  <c r="J1469" i="6"/>
  <c r="I1470" i="6"/>
  <c r="J1470" i="6"/>
  <c r="I1471" i="6"/>
  <c r="J1471" i="6"/>
  <c r="I1472" i="6"/>
  <c r="J1472" i="6"/>
  <c r="I1473" i="6"/>
  <c r="J1473" i="6"/>
  <c r="I1474" i="6"/>
  <c r="J1474" i="6"/>
  <c r="I1475" i="6"/>
  <c r="J1475" i="6"/>
  <c r="I1476" i="6"/>
  <c r="J1476" i="6"/>
  <c r="I1477" i="6"/>
  <c r="J1477" i="6"/>
  <c r="I1478" i="6"/>
  <c r="J1478" i="6"/>
  <c r="I1479" i="6"/>
  <c r="J1479" i="6"/>
  <c r="I1480" i="6"/>
  <c r="J1480" i="6"/>
  <c r="I1481" i="6"/>
  <c r="J1481" i="6"/>
  <c r="I1482" i="6"/>
  <c r="J1482" i="6"/>
  <c r="I1483" i="6"/>
  <c r="J1483" i="6"/>
  <c r="I1484" i="6"/>
  <c r="J1484" i="6"/>
  <c r="I1485" i="6"/>
  <c r="J1485" i="6"/>
  <c r="I1486" i="6"/>
  <c r="J1486" i="6"/>
  <c r="I1487" i="6"/>
  <c r="J1487" i="6"/>
  <c r="I1488" i="6"/>
  <c r="J1488" i="6"/>
  <c r="I1489" i="6"/>
  <c r="J1489" i="6"/>
  <c r="I1490" i="6"/>
  <c r="J1490" i="6"/>
  <c r="I1491" i="6"/>
  <c r="J1491" i="6"/>
  <c r="I1492" i="6"/>
  <c r="J1492" i="6"/>
  <c r="I1493" i="6"/>
  <c r="J1493" i="6"/>
  <c r="I1494" i="6"/>
  <c r="J1494" i="6"/>
  <c r="I1495" i="6"/>
  <c r="J1495" i="6"/>
  <c r="I1496" i="6"/>
  <c r="J1496" i="6"/>
  <c r="I1497" i="6"/>
  <c r="J1497" i="6"/>
  <c r="I1498" i="6"/>
  <c r="J1498" i="6"/>
  <c r="I1499" i="6"/>
  <c r="J1499" i="6"/>
  <c r="I1500" i="6"/>
  <c r="J1500" i="6"/>
  <c r="I1501" i="6"/>
  <c r="J1501" i="6"/>
  <c r="I1502" i="6"/>
  <c r="J1502" i="6"/>
  <c r="I1503" i="6"/>
  <c r="J1503" i="6"/>
  <c r="I1504" i="6"/>
  <c r="J1504" i="6"/>
  <c r="I1505" i="6"/>
  <c r="J1505" i="6"/>
  <c r="I1506" i="6"/>
  <c r="J1506" i="6"/>
  <c r="I1507" i="6"/>
  <c r="J1507" i="6"/>
  <c r="I1508" i="6"/>
  <c r="J1508" i="6"/>
  <c r="I1509" i="6"/>
  <c r="J1509" i="6"/>
  <c r="I1510" i="6"/>
  <c r="J1510" i="6"/>
  <c r="I1511" i="6"/>
  <c r="J1511" i="6"/>
  <c r="I1512" i="6"/>
  <c r="J1512" i="6"/>
  <c r="I1513" i="6"/>
  <c r="J1513" i="6"/>
  <c r="I1514" i="6"/>
  <c r="J1514" i="6"/>
  <c r="I1515" i="6"/>
  <c r="J1515" i="6"/>
  <c r="I1516" i="6"/>
  <c r="J1516" i="6"/>
  <c r="I1517" i="6"/>
  <c r="J1517" i="6"/>
  <c r="I1518" i="6"/>
  <c r="J1518" i="6"/>
  <c r="I1519" i="6"/>
  <c r="J1519" i="6"/>
  <c r="I1520" i="6"/>
  <c r="J1520" i="6"/>
  <c r="I1521" i="6"/>
  <c r="J1521" i="6"/>
  <c r="I1522" i="6"/>
  <c r="J1522" i="6"/>
  <c r="I1523" i="6"/>
  <c r="J1523" i="6"/>
  <c r="I1524" i="6"/>
  <c r="J1524" i="6"/>
  <c r="I1525" i="6"/>
  <c r="J1525" i="6"/>
  <c r="I1526" i="6"/>
  <c r="J1526" i="6"/>
  <c r="I1527" i="6"/>
  <c r="J1527" i="6"/>
  <c r="I1528" i="6"/>
  <c r="J1528" i="6"/>
  <c r="I1529" i="6"/>
  <c r="J1529" i="6"/>
  <c r="I1530" i="6"/>
  <c r="J1530" i="6"/>
  <c r="I1531" i="6"/>
  <c r="J1531" i="6"/>
  <c r="I1532" i="6"/>
  <c r="J1532" i="6"/>
  <c r="I1533" i="6"/>
  <c r="J1533" i="6"/>
  <c r="I1534" i="6"/>
  <c r="J1534" i="6"/>
  <c r="I1535" i="6"/>
  <c r="J1535" i="6"/>
  <c r="I1536" i="6"/>
  <c r="J1536" i="6"/>
  <c r="I1537" i="6"/>
  <c r="J1537" i="6"/>
  <c r="I1538" i="6"/>
  <c r="J1538" i="6"/>
  <c r="I1539" i="6"/>
  <c r="J1539" i="6"/>
  <c r="I1540" i="6"/>
  <c r="J1540" i="6"/>
  <c r="I1541" i="6"/>
  <c r="J1541" i="6"/>
  <c r="I1542" i="6"/>
  <c r="J1542" i="6"/>
  <c r="I1543" i="6"/>
  <c r="J1543" i="6"/>
  <c r="I1544" i="6"/>
  <c r="J1544" i="6"/>
  <c r="I1545" i="6"/>
  <c r="J1545" i="6"/>
  <c r="I1546" i="6"/>
  <c r="J1546" i="6"/>
  <c r="I1547" i="6"/>
  <c r="J1547" i="6"/>
  <c r="I1548" i="6"/>
  <c r="J1548" i="6"/>
  <c r="I1549" i="6"/>
  <c r="J1549" i="6"/>
  <c r="I1550" i="6"/>
  <c r="J1550" i="6"/>
  <c r="I1551" i="6"/>
  <c r="J1551" i="6"/>
  <c r="I1552" i="6"/>
  <c r="J1552" i="6"/>
  <c r="I1553" i="6"/>
  <c r="J1553" i="6"/>
  <c r="I1554" i="6"/>
  <c r="J1554" i="6"/>
  <c r="I1555" i="6"/>
  <c r="J1555" i="6"/>
  <c r="I1556" i="6"/>
  <c r="J1556" i="6"/>
  <c r="I1557" i="6"/>
  <c r="J1557" i="6"/>
  <c r="I1558" i="6"/>
  <c r="J1558" i="6"/>
  <c r="I1559" i="6"/>
  <c r="J1559" i="6"/>
  <c r="I1560" i="6"/>
  <c r="J1560" i="6"/>
  <c r="I1561" i="6"/>
  <c r="J1561" i="6"/>
  <c r="I1562" i="6"/>
  <c r="J1562" i="6"/>
  <c r="I1563" i="6"/>
  <c r="J1563" i="6"/>
  <c r="I1564" i="6"/>
  <c r="J1564" i="6"/>
  <c r="I1565" i="6"/>
  <c r="J1565" i="6"/>
  <c r="I1566" i="6"/>
  <c r="J1566" i="6"/>
  <c r="I1567" i="6"/>
  <c r="J1567" i="6"/>
  <c r="I1568" i="6"/>
  <c r="J1568" i="6"/>
  <c r="I1569" i="6"/>
  <c r="J1569" i="6"/>
  <c r="I1570" i="6"/>
  <c r="J1570" i="6"/>
  <c r="I1571" i="6"/>
  <c r="J1571" i="6"/>
  <c r="I1572" i="6"/>
  <c r="J1572" i="6"/>
  <c r="I1573" i="6"/>
  <c r="J1573" i="6"/>
  <c r="I1574" i="6"/>
  <c r="J1574" i="6"/>
  <c r="I1575" i="6"/>
  <c r="J1575" i="6"/>
  <c r="I1576" i="6"/>
  <c r="J1576" i="6"/>
  <c r="I1577" i="6"/>
  <c r="J1577" i="6"/>
  <c r="I1578" i="6"/>
  <c r="J1578" i="6"/>
  <c r="I1579" i="6"/>
  <c r="J1579" i="6"/>
  <c r="I1580" i="6"/>
  <c r="J1580" i="6"/>
  <c r="I1581" i="6"/>
  <c r="J1581" i="6"/>
  <c r="I1582" i="6"/>
  <c r="J1582" i="6"/>
  <c r="I1583" i="6"/>
  <c r="J1583" i="6"/>
  <c r="I1584" i="6"/>
  <c r="J1584" i="6"/>
  <c r="I1585" i="6"/>
  <c r="J1585" i="6"/>
  <c r="I1586" i="6"/>
  <c r="J1586" i="6"/>
  <c r="I1587" i="6"/>
  <c r="J1587" i="6"/>
  <c r="I1588" i="6"/>
  <c r="J1588" i="6"/>
  <c r="I1589" i="6"/>
  <c r="J1589" i="6"/>
  <c r="I1590" i="6"/>
  <c r="J1590" i="6"/>
  <c r="I1591" i="6"/>
  <c r="J1591" i="6"/>
  <c r="I1592" i="6"/>
  <c r="J1592" i="6"/>
  <c r="I1593" i="6"/>
  <c r="J1593" i="6"/>
  <c r="I1594" i="6"/>
  <c r="J1594" i="6"/>
  <c r="I1595" i="6"/>
  <c r="J1595" i="6"/>
  <c r="I1596" i="6"/>
  <c r="J1596" i="6"/>
  <c r="I1597" i="6"/>
  <c r="J1597" i="6"/>
  <c r="I1598" i="6"/>
  <c r="J1598" i="6"/>
  <c r="I1599" i="6"/>
  <c r="J1599" i="6"/>
  <c r="I1600" i="6"/>
  <c r="J1600" i="6"/>
  <c r="I1601" i="6"/>
  <c r="J1601" i="6"/>
  <c r="I1602" i="6"/>
  <c r="J1602" i="6"/>
  <c r="I1603" i="6"/>
  <c r="J1603" i="6"/>
  <c r="I1604" i="6"/>
  <c r="J1604" i="6"/>
  <c r="I1605" i="6"/>
  <c r="J1605" i="6"/>
  <c r="I1606" i="6"/>
  <c r="J1606" i="6"/>
  <c r="I1607" i="6"/>
  <c r="J1607" i="6"/>
  <c r="I1608" i="6"/>
  <c r="J1608" i="6"/>
  <c r="I1609" i="6"/>
  <c r="J1609" i="6"/>
  <c r="I1610" i="6"/>
  <c r="J1610" i="6"/>
  <c r="I1611" i="6"/>
  <c r="J1611" i="6"/>
  <c r="I1612" i="6"/>
  <c r="J1612" i="6"/>
  <c r="I1613" i="6"/>
  <c r="J1613" i="6"/>
  <c r="I1614" i="6"/>
  <c r="J1614" i="6"/>
  <c r="I1615" i="6"/>
  <c r="J1615" i="6"/>
  <c r="I1616" i="6"/>
  <c r="J1616" i="6"/>
  <c r="I1617" i="6"/>
  <c r="J1617" i="6"/>
  <c r="I1618" i="6"/>
  <c r="J1618" i="6"/>
  <c r="I1619" i="6"/>
  <c r="J1619" i="6"/>
  <c r="I1620" i="6"/>
  <c r="J1620" i="6"/>
  <c r="I1621" i="6"/>
  <c r="J1621" i="6"/>
  <c r="I1622" i="6"/>
  <c r="J1622" i="6"/>
  <c r="I1623" i="6"/>
  <c r="J1623" i="6"/>
  <c r="I1624" i="6"/>
  <c r="J1624" i="6"/>
  <c r="I1625" i="6"/>
  <c r="J1625" i="6"/>
  <c r="I1626" i="6"/>
  <c r="J1626" i="6"/>
  <c r="I1627" i="6"/>
  <c r="J1627" i="6"/>
  <c r="I1628" i="6"/>
  <c r="J1628" i="6"/>
  <c r="I1629" i="6"/>
  <c r="J1629" i="6"/>
  <c r="I1630" i="6"/>
  <c r="J1630" i="6"/>
  <c r="I1631" i="6"/>
  <c r="J1631" i="6"/>
  <c r="I1632" i="6"/>
  <c r="J1632" i="6"/>
  <c r="I1633" i="6"/>
  <c r="J1633" i="6"/>
  <c r="I1634" i="6"/>
  <c r="J1634" i="6"/>
  <c r="I1635" i="6"/>
  <c r="J1635" i="6"/>
  <c r="I1636" i="6"/>
  <c r="J1636" i="6"/>
  <c r="I1637" i="6"/>
  <c r="J1637" i="6"/>
  <c r="I1638" i="6"/>
  <c r="J1638" i="6"/>
  <c r="I1639" i="6"/>
  <c r="J1639" i="6"/>
  <c r="I1640" i="6"/>
  <c r="J1640" i="6"/>
  <c r="I1641" i="6"/>
  <c r="J1641" i="6"/>
  <c r="I1642" i="6"/>
  <c r="J1642" i="6"/>
  <c r="I1643" i="6"/>
  <c r="J1643" i="6"/>
  <c r="I1644" i="6"/>
  <c r="J1644" i="6"/>
  <c r="I1645" i="6"/>
  <c r="J1645" i="6"/>
  <c r="I1646" i="6"/>
  <c r="J1646" i="6"/>
  <c r="I1647" i="6"/>
  <c r="J1647" i="6"/>
  <c r="I1648" i="6"/>
  <c r="J1648" i="6"/>
  <c r="I1649" i="6"/>
  <c r="J1649" i="6"/>
  <c r="I1650" i="6"/>
  <c r="J1650" i="6"/>
  <c r="I1651" i="6"/>
  <c r="J1651" i="6"/>
  <c r="I1652" i="6"/>
  <c r="J1652" i="6"/>
  <c r="I1653" i="6"/>
  <c r="J1653" i="6"/>
  <c r="I1654" i="6"/>
  <c r="J1654" i="6"/>
  <c r="I1655" i="6"/>
  <c r="J1655" i="6"/>
  <c r="I1656" i="6"/>
  <c r="J1656" i="6"/>
  <c r="I1657" i="6"/>
  <c r="J1657" i="6"/>
  <c r="I1658" i="6"/>
  <c r="J1658" i="6"/>
  <c r="I1659" i="6"/>
  <c r="J1659" i="6"/>
  <c r="I1660" i="6"/>
  <c r="J1660" i="6"/>
  <c r="I1661" i="6"/>
  <c r="J1661" i="6"/>
  <c r="I1662" i="6"/>
  <c r="J1662" i="6"/>
  <c r="I1663" i="6"/>
  <c r="J1663" i="6"/>
  <c r="I1664" i="6"/>
  <c r="J1664" i="6"/>
  <c r="I1665" i="6"/>
  <c r="J1665" i="6"/>
  <c r="I1666" i="6"/>
  <c r="J1666" i="6"/>
  <c r="I1667" i="6"/>
  <c r="J1667" i="6"/>
  <c r="I1668" i="6"/>
  <c r="J1668" i="6"/>
  <c r="I1669" i="6"/>
  <c r="J1669" i="6"/>
  <c r="I1670" i="6"/>
  <c r="J1670" i="6"/>
  <c r="I1671" i="6"/>
  <c r="J1671" i="6"/>
  <c r="I1672" i="6"/>
  <c r="J1672" i="6"/>
  <c r="I1673" i="6"/>
  <c r="J1673" i="6"/>
  <c r="I1674" i="6"/>
  <c r="J1674" i="6"/>
  <c r="I1675" i="6"/>
  <c r="J1675" i="6"/>
  <c r="I1676" i="6"/>
  <c r="J1676" i="6"/>
  <c r="I1677" i="6"/>
  <c r="J1677" i="6"/>
  <c r="I1678" i="6"/>
  <c r="J1678" i="6"/>
  <c r="I1679" i="6"/>
  <c r="J1679" i="6"/>
  <c r="I1680" i="6"/>
  <c r="J1680" i="6"/>
  <c r="I1681" i="6"/>
  <c r="J1681" i="6"/>
  <c r="I1682" i="6"/>
  <c r="J1682" i="6"/>
  <c r="I1683" i="6"/>
  <c r="J1683" i="6"/>
  <c r="I1684" i="6"/>
  <c r="J1684" i="6"/>
  <c r="I1685" i="6"/>
  <c r="J1685" i="6"/>
  <c r="I1686" i="6"/>
  <c r="J1686" i="6"/>
  <c r="I1687" i="6"/>
  <c r="J1687" i="6"/>
  <c r="I1688" i="6"/>
  <c r="J1688" i="6"/>
  <c r="I1689" i="6"/>
  <c r="J1689" i="6"/>
  <c r="I1690" i="6"/>
  <c r="J1690" i="6"/>
  <c r="I1691" i="6"/>
  <c r="J1691" i="6"/>
  <c r="I1692" i="6"/>
  <c r="J1692" i="6"/>
  <c r="I1693" i="6"/>
  <c r="J1693" i="6"/>
  <c r="I1694" i="6"/>
  <c r="J1694" i="6"/>
  <c r="I1695" i="6"/>
  <c r="J1695" i="6"/>
  <c r="I1696" i="6"/>
  <c r="J1696" i="6"/>
  <c r="I1697" i="6"/>
  <c r="J1697" i="6"/>
  <c r="I1698" i="6"/>
  <c r="J1698" i="6"/>
  <c r="I1699" i="6"/>
  <c r="J1699" i="6"/>
  <c r="I1700" i="6"/>
  <c r="J1700" i="6"/>
  <c r="I1701" i="6"/>
  <c r="J1701" i="6"/>
  <c r="I1702" i="6"/>
  <c r="J1702" i="6"/>
  <c r="I1703" i="6"/>
  <c r="J1703" i="6"/>
  <c r="I1704" i="6"/>
  <c r="J1704" i="6"/>
  <c r="I1705" i="6"/>
  <c r="J1705" i="6"/>
  <c r="I1706" i="6"/>
  <c r="J1706" i="6"/>
  <c r="I1707" i="6"/>
  <c r="J1707" i="6"/>
  <c r="I1708" i="6"/>
  <c r="J1708" i="6"/>
  <c r="I1709" i="6"/>
  <c r="J1709" i="6"/>
  <c r="I1710" i="6"/>
  <c r="J1710" i="6"/>
  <c r="I1711" i="6"/>
  <c r="J1711" i="6"/>
  <c r="I1712" i="6"/>
  <c r="J1712" i="6"/>
  <c r="I1713" i="6"/>
  <c r="J1713" i="6"/>
  <c r="I1714" i="6"/>
  <c r="J1714" i="6"/>
  <c r="I1715" i="6"/>
  <c r="J1715" i="6"/>
  <c r="I1716" i="6"/>
  <c r="J1716" i="6"/>
  <c r="I1717" i="6"/>
  <c r="J1717" i="6"/>
  <c r="I1718" i="6"/>
  <c r="J1718" i="6"/>
  <c r="I1719" i="6"/>
  <c r="J1719" i="6"/>
  <c r="I1720" i="6"/>
  <c r="J1720" i="6"/>
  <c r="I1721" i="6"/>
  <c r="J1721" i="6"/>
  <c r="I1722" i="6"/>
  <c r="J1722" i="6"/>
  <c r="I1723" i="6"/>
  <c r="J1723" i="6"/>
  <c r="I1724" i="6"/>
  <c r="J1724" i="6"/>
  <c r="I1725" i="6"/>
  <c r="J1725" i="6"/>
  <c r="I1726" i="6"/>
  <c r="J1726" i="6"/>
  <c r="I1727" i="6"/>
  <c r="J1727" i="6"/>
  <c r="I1728" i="6"/>
  <c r="J1728" i="6"/>
  <c r="I1729" i="6"/>
  <c r="J1729" i="6"/>
  <c r="I1730" i="6"/>
  <c r="J1730" i="6"/>
  <c r="I1731" i="6"/>
  <c r="J1731" i="6"/>
  <c r="I1732" i="6"/>
  <c r="J1732" i="6"/>
  <c r="I1733" i="6"/>
  <c r="J1733" i="6"/>
  <c r="I1734" i="6"/>
  <c r="J1734" i="6"/>
  <c r="I1735" i="6"/>
  <c r="J1735" i="6"/>
  <c r="I1736" i="6"/>
  <c r="J1736" i="6"/>
  <c r="I1737" i="6"/>
  <c r="J1737" i="6"/>
  <c r="I1738" i="6"/>
  <c r="J1738" i="6"/>
  <c r="I1739" i="6"/>
  <c r="J1739" i="6"/>
  <c r="I1740" i="6"/>
  <c r="J1740" i="6"/>
  <c r="I1741" i="6"/>
  <c r="J1741" i="6"/>
  <c r="I1742" i="6"/>
  <c r="J1742" i="6"/>
  <c r="I1743" i="6"/>
  <c r="J1743" i="6"/>
  <c r="I1744" i="6"/>
  <c r="J1744" i="6"/>
  <c r="I1745" i="6"/>
  <c r="J1745" i="6"/>
  <c r="I1746" i="6"/>
  <c r="J1746" i="6"/>
  <c r="I1747" i="6"/>
  <c r="J1747" i="6"/>
  <c r="I1748" i="6"/>
  <c r="J1748" i="6"/>
  <c r="I1749" i="6"/>
  <c r="J1749" i="6"/>
  <c r="I1750" i="6"/>
  <c r="J1750" i="6"/>
  <c r="I1751" i="6"/>
  <c r="J1751" i="6"/>
  <c r="I1752" i="6"/>
  <c r="J1752" i="6"/>
  <c r="I1753" i="6"/>
  <c r="J1753" i="6"/>
  <c r="I1754" i="6"/>
  <c r="J1754" i="6"/>
  <c r="I1755" i="6"/>
  <c r="J1755" i="6"/>
  <c r="I1756" i="6"/>
  <c r="J1756" i="6"/>
  <c r="I1757" i="6"/>
  <c r="J1757" i="6"/>
  <c r="I1758" i="6"/>
  <c r="J1758" i="6"/>
  <c r="I1759" i="6"/>
  <c r="J1759" i="6"/>
  <c r="I1760" i="6"/>
  <c r="J1760" i="6"/>
  <c r="I1761" i="6"/>
  <c r="J1761" i="6"/>
  <c r="I1762" i="6"/>
  <c r="J1762" i="6"/>
  <c r="I1763" i="6"/>
  <c r="J1763" i="6"/>
  <c r="I1764" i="6"/>
  <c r="J1764" i="6"/>
  <c r="I1765" i="6"/>
  <c r="J1765" i="6"/>
  <c r="I1766" i="6"/>
  <c r="J1766" i="6"/>
  <c r="I1767" i="6"/>
  <c r="J1767" i="6"/>
  <c r="I1768" i="6"/>
  <c r="J1768" i="6"/>
  <c r="I1769" i="6"/>
  <c r="J1769" i="6"/>
  <c r="I1770" i="6"/>
  <c r="J1770" i="6"/>
  <c r="I1771" i="6"/>
  <c r="J1771" i="6"/>
  <c r="I1772" i="6"/>
  <c r="J1772" i="6"/>
  <c r="I1773" i="6"/>
  <c r="J1773" i="6"/>
  <c r="I1774" i="6"/>
  <c r="J1774" i="6"/>
  <c r="I1775" i="6"/>
  <c r="J1775" i="6"/>
  <c r="I1776" i="6"/>
  <c r="J1776" i="6"/>
  <c r="I1777" i="6"/>
  <c r="J1777" i="6"/>
  <c r="I1778" i="6"/>
  <c r="J1778" i="6"/>
  <c r="I1779" i="6"/>
  <c r="J1779" i="6"/>
  <c r="I1780" i="6"/>
  <c r="J1780" i="6"/>
  <c r="I1781" i="6"/>
  <c r="J1781" i="6"/>
  <c r="I1782" i="6"/>
  <c r="J1782" i="6"/>
  <c r="I1783" i="6"/>
  <c r="J1783" i="6"/>
  <c r="I1784" i="6"/>
  <c r="J1784" i="6"/>
  <c r="I1785" i="6"/>
  <c r="J1785" i="6"/>
  <c r="I1786" i="6"/>
  <c r="J1786" i="6"/>
  <c r="I1787" i="6"/>
  <c r="J1787" i="6"/>
  <c r="I1788" i="6"/>
  <c r="J1788" i="6"/>
  <c r="I1789" i="6"/>
  <c r="J1789" i="6"/>
  <c r="I1790" i="6"/>
  <c r="J1790" i="6"/>
  <c r="I1791" i="6"/>
  <c r="J1791" i="6"/>
  <c r="I1792" i="6"/>
  <c r="J1792" i="6"/>
  <c r="I1793" i="6"/>
  <c r="J1793" i="6"/>
  <c r="I1794" i="6"/>
  <c r="J1794" i="6"/>
  <c r="I1795" i="6"/>
  <c r="J1795" i="6"/>
  <c r="I1796" i="6"/>
  <c r="J1796" i="6"/>
  <c r="I1797" i="6"/>
  <c r="J1797" i="6"/>
  <c r="I1798" i="6"/>
  <c r="J1798" i="6"/>
  <c r="I1799" i="6"/>
  <c r="J1799" i="6"/>
  <c r="I1800" i="6"/>
  <c r="J1800" i="6"/>
  <c r="I1801" i="6"/>
  <c r="J1801" i="6"/>
  <c r="I1802" i="6"/>
  <c r="J1802" i="6"/>
  <c r="I1803" i="6"/>
  <c r="J1803" i="6"/>
  <c r="I1804" i="6"/>
  <c r="J1804" i="6"/>
  <c r="I1805" i="6"/>
  <c r="J1805" i="6"/>
  <c r="I1806" i="6"/>
  <c r="J1806" i="6"/>
  <c r="I1807" i="6"/>
  <c r="J1807" i="6"/>
  <c r="I1808" i="6"/>
  <c r="J1808" i="6"/>
  <c r="I1809" i="6"/>
  <c r="J1809" i="6"/>
  <c r="I1810" i="6"/>
  <c r="J1810" i="6"/>
  <c r="I1811" i="6"/>
  <c r="J1811" i="6"/>
  <c r="I1812" i="6"/>
  <c r="J1812" i="6"/>
  <c r="I1813" i="6"/>
  <c r="J1813" i="6"/>
  <c r="I1814" i="6"/>
  <c r="J1814" i="6"/>
  <c r="I1815" i="6"/>
  <c r="J1815" i="6"/>
  <c r="I1816" i="6"/>
  <c r="J1816" i="6"/>
  <c r="I1817" i="6"/>
  <c r="J1817" i="6"/>
  <c r="I1818" i="6"/>
  <c r="J1818" i="6"/>
  <c r="I1819" i="6"/>
  <c r="J1819" i="6"/>
  <c r="I1820" i="6"/>
  <c r="J1820" i="6"/>
  <c r="I1821" i="6"/>
  <c r="J1821" i="6"/>
  <c r="I1822" i="6"/>
  <c r="J1822" i="6"/>
  <c r="I1823" i="6"/>
  <c r="J1823" i="6"/>
  <c r="I1824" i="6"/>
  <c r="J1824" i="6"/>
  <c r="I1825" i="6"/>
  <c r="J1825" i="6"/>
  <c r="I1826" i="6"/>
  <c r="J1826" i="6"/>
  <c r="I1827" i="6"/>
  <c r="J1827" i="6"/>
  <c r="I1828" i="6"/>
  <c r="J1828" i="6"/>
  <c r="I1829" i="6"/>
  <c r="J1829" i="6"/>
  <c r="I1830" i="6"/>
  <c r="J1830" i="6"/>
  <c r="I1831" i="6"/>
  <c r="J1831" i="6"/>
  <c r="I1832" i="6"/>
  <c r="J1832" i="6"/>
  <c r="I1833" i="6"/>
  <c r="J1833" i="6"/>
  <c r="I1834" i="6"/>
  <c r="J1834" i="6"/>
  <c r="I1835" i="6"/>
  <c r="J1835" i="6"/>
  <c r="I1836" i="6"/>
  <c r="J1836" i="6"/>
  <c r="I1837" i="6"/>
  <c r="J1837" i="6"/>
  <c r="I1838" i="6"/>
  <c r="J1838" i="6"/>
  <c r="I1839" i="6"/>
  <c r="J1839" i="6"/>
  <c r="I1840" i="6"/>
  <c r="J1840" i="6"/>
  <c r="I1841" i="6"/>
  <c r="J1841" i="6"/>
  <c r="I1842" i="6"/>
  <c r="J1842" i="6"/>
  <c r="I1843" i="6"/>
  <c r="J1843" i="6"/>
  <c r="I1844" i="6"/>
  <c r="J1844" i="6"/>
  <c r="I1845" i="6"/>
  <c r="J1845" i="6"/>
  <c r="I1846" i="6"/>
  <c r="J1846" i="6"/>
  <c r="I1847" i="6"/>
  <c r="J1847" i="6"/>
  <c r="I1848" i="6"/>
  <c r="J1848" i="6"/>
  <c r="I1849" i="6"/>
  <c r="J1849" i="6"/>
  <c r="I1850" i="6"/>
  <c r="J1850" i="6"/>
  <c r="I1851" i="6"/>
  <c r="J1851" i="6"/>
  <c r="I1852" i="6"/>
  <c r="J1852" i="6"/>
  <c r="I1853" i="6"/>
  <c r="J1853" i="6"/>
  <c r="I1854" i="6"/>
  <c r="J1854" i="6"/>
  <c r="I1855" i="6"/>
  <c r="J1855" i="6"/>
  <c r="I1856" i="6"/>
  <c r="J1856" i="6"/>
  <c r="I1857" i="6"/>
  <c r="J1857" i="6"/>
  <c r="I1858" i="6"/>
  <c r="J1858" i="6"/>
  <c r="I1859" i="6"/>
  <c r="J1859" i="6"/>
  <c r="I1860" i="6"/>
  <c r="J1860" i="6"/>
  <c r="I1861" i="6"/>
  <c r="J1861" i="6"/>
  <c r="I1862" i="6"/>
  <c r="J1862" i="6"/>
  <c r="I1863" i="6"/>
  <c r="J1863" i="6"/>
  <c r="I1864" i="6"/>
  <c r="J1864" i="6"/>
  <c r="I1865" i="6"/>
  <c r="J1865" i="6"/>
  <c r="I1866" i="6"/>
  <c r="J1866" i="6"/>
  <c r="I1867" i="6"/>
  <c r="J1867" i="6"/>
  <c r="I1868" i="6"/>
  <c r="J1868" i="6"/>
  <c r="I1869" i="6"/>
  <c r="J1869" i="6"/>
  <c r="I1870" i="6"/>
  <c r="J1870" i="6"/>
  <c r="I1871" i="6"/>
  <c r="J1871" i="6"/>
  <c r="I1872" i="6"/>
  <c r="J1872" i="6"/>
  <c r="I1873" i="6"/>
  <c r="J1873" i="6"/>
  <c r="I1874" i="6"/>
  <c r="J1874" i="6"/>
  <c r="I1875" i="6"/>
  <c r="J1875" i="6"/>
  <c r="I1876" i="6"/>
  <c r="J1876" i="6"/>
  <c r="I1877" i="6"/>
  <c r="J1877" i="6"/>
  <c r="I1878" i="6"/>
  <c r="J1878" i="6"/>
  <c r="I1879" i="6"/>
  <c r="J1879" i="6"/>
  <c r="I1880" i="6"/>
  <c r="J1880" i="6"/>
  <c r="I1881" i="6"/>
  <c r="J1881" i="6"/>
  <c r="I1882" i="6"/>
  <c r="J1882" i="6"/>
  <c r="I1883" i="6"/>
  <c r="J1883" i="6"/>
  <c r="I1884" i="6"/>
  <c r="J1884" i="6"/>
  <c r="I1885" i="6"/>
  <c r="J1885" i="6"/>
  <c r="I1886" i="6"/>
  <c r="J1886" i="6"/>
  <c r="I1887" i="6"/>
  <c r="J1887" i="6"/>
  <c r="I1888" i="6"/>
  <c r="J1888" i="6"/>
  <c r="I1889" i="6"/>
  <c r="J1889" i="6"/>
  <c r="I1890" i="6"/>
  <c r="J1890" i="6"/>
  <c r="I1891" i="6"/>
  <c r="J1891" i="6"/>
  <c r="I1892" i="6"/>
  <c r="J1892" i="6"/>
  <c r="I1893" i="6"/>
  <c r="J1893" i="6"/>
  <c r="I1894" i="6"/>
  <c r="J1894" i="6"/>
  <c r="I1895" i="6"/>
  <c r="J1895" i="6"/>
  <c r="I1896" i="6"/>
  <c r="J1896" i="6"/>
  <c r="I1897" i="6"/>
  <c r="J1897" i="6"/>
  <c r="I1898" i="6"/>
  <c r="J1898" i="6"/>
  <c r="I1899" i="6"/>
  <c r="J1899" i="6"/>
  <c r="I1900" i="6"/>
  <c r="J1900" i="6"/>
  <c r="I1901" i="6"/>
  <c r="J1901" i="6"/>
  <c r="I1902" i="6"/>
  <c r="J1902" i="6"/>
  <c r="I1903" i="6"/>
  <c r="J1903" i="6"/>
  <c r="I1904" i="6"/>
  <c r="J1904" i="6"/>
  <c r="I1905" i="6"/>
  <c r="J1905" i="6"/>
  <c r="I1906" i="6"/>
  <c r="J1906" i="6"/>
  <c r="I1907" i="6"/>
  <c r="J1907" i="6"/>
  <c r="I1908" i="6"/>
  <c r="J1908" i="6"/>
  <c r="I1909" i="6"/>
  <c r="J1909" i="6"/>
  <c r="I1910" i="6"/>
  <c r="J1910" i="6"/>
  <c r="I1911" i="6"/>
  <c r="J1911" i="6"/>
  <c r="I1912" i="6"/>
  <c r="J1912" i="6"/>
  <c r="I1913" i="6"/>
  <c r="J1913" i="6"/>
  <c r="I1914" i="6"/>
  <c r="J1914" i="6"/>
  <c r="I1915" i="6"/>
  <c r="J1915" i="6"/>
  <c r="I1916" i="6"/>
  <c r="J1916" i="6"/>
  <c r="I1917" i="6"/>
  <c r="J1917" i="6"/>
  <c r="I1918" i="6"/>
  <c r="J1918" i="6"/>
  <c r="I1919" i="6"/>
  <c r="J1919" i="6"/>
  <c r="I1920" i="6"/>
  <c r="J1920" i="6"/>
  <c r="I1921" i="6"/>
  <c r="J1921" i="6"/>
  <c r="I1922" i="6"/>
  <c r="J1922" i="6"/>
  <c r="I1923" i="6"/>
  <c r="J1923" i="6"/>
  <c r="I1924" i="6"/>
  <c r="J1924" i="6"/>
  <c r="I1925" i="6"/>
  <c r="J1925" i="6"/>
  <c r="I1926" i="6"/>
  <c r="J1926" i="6"/>
  <c r="I1927" i="6"/>
  <c r="J1927" i="6"/>
  <c r="I1928" i="6"/>
  <c r="J1928" i="6"/>
  <c r="I1929" i="6"/>
  <c r="J1929" i="6"/>
  <c r="I1930" i="6"/>
  <c r="J1930" i="6"/>
  <c r="I1931" i="6"/>
  <c r="J1931" i="6"/>
  <c r="I1932" i="6"/>
  <c r="J1932" i="6"/>
  <c r="I1933" i="6"/>
  <c r="J1933" i="6"/>
  <c r="I1934" i="6"/>
  <c r="J1934" i="6"/>
  <c r="I1935" i="6"/>
  <c r="J1935" i="6"/>
  <c r="I1936" i="6"/>
  <c r="J1936" i="6"/>
  <c r="I1937" i="6"/>
  <c r="J1937" i="6"/>
  <c r="I1938" i="6"/>
  <c r="J1938" i="6"/>
  <c r="I1939" i="6"/>
  <c r="J1939" i="6"/>
  <c r="I1940" i="6"/>
  <c r="J1940" i="6"/>
  <c r="I1941" i="6"/>
  <c r="J1941" i="6"/>
  <c r="I1942" i="6"/>
  <c r="J1942" i="6"/>
  <c r="I1943" i="6"/>
  <c r="J1943" i="6"/>
  <c r="I1944" i="6"/>
  <c r="J1944" i="6"/>
  <c r="I1945" i="6"/>
  <c r="J1945" i="6"/>
  <c r="I1946" i="6"/>
  <c r="J1946" i="6"/>
  <c r="I1947" i="6"/>
  <c r="J1947" i="6"/>
  <c r="I1948" i="6"/>
  <c r="J1948" i="6"/>
  <c r="I1949" i="6"/>
  <c r="J1949" i="6"/>
  <c r="I1950" i="6"/>
  <c r="J1950" i="6"/>
  <c r="I1951" i="6"/>
  <c r="J1951" i="6"/>
  <c r="I1952" i="6"/>
  <c r="J1952" i="6"/>
  <c r="I1953" i="6"/>
  <c r="J1953" i="6"/>
  <c r="I1954" i="6"/>
  <c r="J1954" i="6"/>
  <c r="I1955" i="6"/>
  <c r="J1955" i="6"/>
  <c r="I1956" i="6"/>
  <c r="J1956" i="6"/>
  <c r="I1957" i="6"/>
  <c r="J1957" i="6"/>
  <c r="I1958" i="6"/>
  <c r="J1958" i="6"/>
  <c r="I1959" i="6"/>
  <c r="J1959" i="6"/>
  <c r="I1960" i="6"/>
  <c r="J1960" i="6"/>
  <c r="I1961" i="6"/>
  <c r="J1961" i="6"/>
  <c r="I1962" i="6"/>
  <c r="J1962" i="6"/>
  <c r="I1963" i="6"/>
  <c r="J1963" i="6"/>
  <c r="I1964" i="6"/>
  <c r="J1964" i="6"/>
  <c r="I1965" i="6"/>
  <c r="J1965" i="6"/>
  <c r="I1966" i="6"/>
  <c r="J1966" i="6"/>
  <c r="I1967" i="6"/>
  <c r="J1967" i="6"/>
  <c r="I1968" i="6"/>
  <c r="J1968" i="6"/>
  <c r="I1969" i="6"/>
  <c r="J1969" i="6"/>
  <c r="I1970" i="6"/>
  <c r="J1970" i="6"/>
  <c r="I1971" i="6"/>
  <c r="J1971" i="6"/>
  <c r="I1972" i="6"/>
  <c r="J1972" i="6"/>
  <c r="I1973" i="6"/>
  <c r="J1973" i="6"/>
  <c r="I1974" i="6"/>
  <c r="J1974" i="6"/>
  <c r="I1975" i="6"/>
  <c r="J1975" i="6"/>
  <c r="I1976" i="6"/>
  <c r="J1976" i="6"/>
  <c r="I1977" i="6"/>
  <c r="J1977" i="6"/>
  <c r="I1978" i="6"/>
  <c r="J1978" i="6"/>
  <c r="I1979" i="6"/>
  <c r="J1979" i="6"/>
  <c r="I1980" i="6"/>
  <c r="J1980" i="6"/>
  <c r="I1981" i="6"/>
  <c r="J1981" i="6"/>
  <c r="I1982" i="6"/>
  <c r="J1982" i="6"/>
  <c r="I1983" i="6"/>
  <c r="J1983" i="6"/>
  <c r="I1984" i="6"/>
  <c r="J1984" i="6"/>
  <c r="I1985" i="6"/>
  <c r="J1985" i="6"/>
  <c r="I1986" i="6"/>
  <c r="J1986" i="6"/>
  <c r="I1987" i="6"/>
  <c r="J1987" i="6"/>
  <c r="I1988" i="6"/>
  <c r="J1988" i="6"/>
  <c r="I1989" i="6"/>
  <c r="J1989" i="6"/>
  <c r="I1990" i="6"/>
  <c r="J1990" i="6"/>
  <c r="I1991" i="6"/>
  <c r="J1991" i="6"/>
  <c r="I1992" i="6"/>
  <c r="J1992" i="6"/>
  <c r="I1993" i="6"/>
  <c r="J1993" i="6"/>
  <c r="I1994" i="6"/>
  <c r="J1994" i="6"/>
  <c r="I1995" i="6"/>
  <c r="J1995" i="6"/>
  <c r="I1996" i="6"/>
  <c r="J1996" i="6"/>
  <c r="I1997" i="6"/>
  <c r="J1997" i="6"/>
  <c r="I1998" i="6"/>
  <c r="J1998" i="6"/>
  <c r="I1999" i="6"/>
  <c r="J1999" i="6"/>
  <c r="I2000" i="6"/>
  <c r="J2000" i="6"/>
  <c r="I2001" i="6"/>
  <c r="J2001" i="6"/>
  <c r="I2002" i="6"/>
  <c r="J2002" i="6"/>
  <c r="I2003" i="6"/>
  <c r="J2003" i="6"/>
  <c r="I2004" i="6"/>
  <c r="J2004" i="6"/>
  <c r="I2005" i="6"/>
  <c r="J2005" i="6"/>
  <c r="I2006" i="6"/>
  <c r="J2006" i="6"/>
  <c r="I2007" i="6"/>
  <c r="J2007" i="6"/>
  <c r="I2008" i="6"/>
  <c r="J2008" i="6"/>
  <c r="I2009" i="6"/>
  <c r="J2009" i="6"/>
  <c r="I2010" i="6"/>
  <c r="J2010" i="6"/>
  <c r="I2011" i="6"/>
  <c r="J2011" i="6"/>
  <c r="I2012" i="6"/>
  <c r="J2012" i="6"/>
  <c r="I2013" i="6"/>
  <c r="J2013" i="6"/>
  <c r="I2014" i="6"/>
  <c r="J2014" i="6"/>
  <c r="I2015" i="6"/>
  <c r="J2015" i="6"/>
  <c r="I2016" i="6"/>
  <c r="J2016" i="6"/>
  <c r="I2017" i="6"/>
  <c r="J2017" i="6"/>
  <c r="I2018" i="6"/>
  <c r="J2018" i="6"/>
  <c r="I2019" i="6"/>
  <c r="J2019" i="6"/>
  <c r="I2020" i="6"/>
  <c r="J2020" i="6"/>
  <c r="I2021" i="6"/>
  <c r="J2021" i="6"/>
  <c r="I2022" i="6"/>
  <c r="J2022" i="6"/>
  <c r="I2023" i="6"/>
  <c r="J2023" i="6"/>
  <c r="I2024" i="6"/>
  <c r="J2024" i="6"/>
  <c r="I2025" i="6"/>
  <c r="J2025" i="6"/>
  <c r="I2026" i="6"/>
  <c r="J2026" i="6"/>
  <c r="I2027" i="6"/>
  <c r="J2027" i="6"/>
  <c r="I2028" i="6"/>
  <c r="J2028" i="6"/>
  <c r="I2029" i="6"/>
  <c r="J2029" i="6"/>
  <c r="I2030" i="6"/>
  <c r="J2030" i="6"/>
  <c r="I2031" i="6"/>
  <c r="J2031" i="6"/>
  <c r="I2032" i="6"/>
  <c r="J2032" i="6"/>
  <c r="I2033" i="6"/>
  <c r="J2033" i="6"/>
  <c r="I2034" i="6"/>
  <c r="J2034" i="6"/>
  <c r="I2035" i="6"/>
  <c r="J2035" i="6"/>
  <c r="I2036" i="6"/>
  <c r="J2036" i="6"/>
  <c r="I2037" i="6"/>
  <c r="J2037" i="6"/>
  <c r="I2038" i="6"/>
  <c r="J2038" i="6"/>
  <c r="I2039" i="6"/>
  <c r="J2039" i="6"/>
  <c r="I2040" i="6"/>
  <c r="J2040" i="6"/>
  <c r="I2041" i="6"/>
  <c r="J2041" i="6"/>
  <c r="I2042" i="6"/>
  <c r="J2042" i="6"/>
  <c r="I2043" i="6"/>
  <c r="J2043" i="6"/>
  <c r="I2044" i="6"/>
  <c r="J2044" i="6"/>
  <c r="I2045" i="6"/>
  <c r="J2045" i="6"/>
  <c r="I2046" i="6"/>
  <c r="J2046" i="6"/>
  <c r="I2047" i="6"/>
  <c r="J2047" i="6"/>
  <c r="I2048" i="6"/>
  <c r="J2048" i="6"/>
  <c r="I2049" i="6"/>
  <c r="J2049" i="6"/>
  <c r="I2050" i="6"/>
  <c r="J2050" i="6"/>
  <c r="I2051" i="6"/>
  <c r="J2051" i="6"/>
  <c r="I2052" i="6"/>
  <c r="J2052" i="6"/>
  <c r="I2053" i="6"/>
  <c r="J2053" i="6"/>
  <c r="I2054" i="6"/>
  <c r="J2054" i="6"/>
  <c r="I2055" i="6"/>
  <c r="J2055" i="6"/>
  <c r="I2056" i="6"/>
  <c r="J2056" i="6"/>
  <c r="I2057" i="6"/>
  <c r="J2057" i="6"/>
  <c r="I2058" i="6"/>
  <c r="J2058" i="6"/>
  <c r="I2059" i="6"/>
  <c r="J2059" i="6"/>
  <c r="I2060" i="6"/>
  <c r="J2060" i="6"/>
  <c r="I2061" i="6"/>
  <c r="J2061" i="6"/>
  <c r="I2062" i="6"/>
  <c r="J2062" i="6"/>
  <c r="I2063" i="6"/>
  <c r="J2063" i="6"/>
  <c r="I2064" i="6"/>
  <c r="J2064" i="6"/>
  <c r="I2065" i="6"/>
  <c r="J2065" i="6"/>
  <c r="I2066" i="6"/>
  <c r="J2066" i="6"/>
  <c r="I2067" i="6"/>
  <c r="J2067" i="6"/>
  <c r="I2068" i="6"/>
  <c r="J2068" i="6"/>
  <c r="I2069" i="6"/>
  <c r="J2069" i="6"/>
  <c r="I2070" i="6"/>
  <c r="J2070" i="6"/>
  <c r="I2071" i="6"/>
  <c r="J2071" i="6"/>
  <c r="I2072" i="6"/>
  <c r="J2072" i="6"/>
  <c r="I2073" i="6"/>
  <c r="J2073" i="6"/>
  <c r="I2074" i="6"/>
  <c r="J2074" i="6"/>
  <c r="I2075" i="6"/>
  <c r="J2075" i="6"/>
  <c r="I2076" i="6"/>
  <c r="J2076" i="6"/>
  <c r="I2077" i="6"/>
  <c r="J2077" i="6"/>
  <c r="I2078" i="6"/>
  <c r="J2078" i="6"/>
  <c r="I2079" i="6"/>
  <c r="J2079" i="6"/>
  <c r="I2080" i="6"/>
  <c r="J2080" i="6"/>
  <c r="I2081" i="6"/>
  <c r="J2081" i="6"/>
  <c r="I2082" i="6"/>
  <c r="J2082" i="6"/>
  <c r="I2083" i="6"/>
  <c r="J2083" i="6"/>
  <c r="I2084" i="6"/>
  <c r="J2084" i="6"/>
  <c r="I2085" i="6"/>
  <c r="J2085" i="6"/>
  <c r="I2086" i="6"/>
  <c r="J2086" i="6"/>
  <c r="I2087" i="6"/>
  <c r="J2087" i="6"/>
  <c r="I2088" i="6"/>
  <c r="J2088" i="6"/>
  <c r="I2089" i="6"/>
  <c r="J2089" i="6"/>
  <c r="I2090" i="6"/>
  <c r="J2090" i="6"/>
  <c r="I2091" i="6"/>
  <c r="J2091" i="6"/>
  <c r="I2092" i="6"/>
  <c r="J2092" i="6"/>
  <c r="I2093" i="6"/>
  <c r="J2093" i="6"/>
  <c r="I2094" i="6"/>
  <c r="J2094" i="6"/>
  <c r="I2095" i="6"/>
  <c r="J2095" i="6"/>
  <c r="I2096" i="6"/>
  <c r="J2096" i="6"/>
  <c r="I2097" i="6"/>
  <c r="J2097" i="6"/>
  <c r="I2098" i="6"/>
  <c r="J2098" i="6"/>
  <c r="I2099" i="6"/>
  <c r="J2099" i="6"/>
  <c r="I2100" i="6"/>
  <c r="J2100" i="6"/>
  <c r="I2101" i="6"/>
  <c r="J2101" i="6"/>
  <c r="I2102" i="6"/>
  <c r="J2102" i="6"/>
  <c r="I2103" i="6"/>
  <c r="J2103" i="6"/>
  <c r="I2104" i="6"/>
  <c r="J2104" i="6"/>
  <c r="I2105" i="6"/>
  <c r="J2105" i="6"/>
  <c r="I2106" i="6"/>
  <c r="J2106" i="6"/>
  <c r="I2107" i="6"/>
  <c r="J2107" i="6"/>
  <c r="I2108" i="6"/>
  <c r="J2108" i="6"/>
  <c r="I2109" i="6"/>
  <c r="J2109" i="6"/>
  <c r="I2110" i="6"/>
  <c r="J2110" i="6"/>
  <c r="I2111" i="6"/>
  <c r="J2111" i="6"/>
  <c r="I2112" i="6"/>
  <c r="J2112" i="6"/>
  <c r="I2113" i="6"/>
  <c r="J2113" i="6"/>
  <c r="I2114" i="6"/>
  <c r="J2114" i="6"/>
  <c r="I2115" i="6"/>
  <c r="J2115" i="6"/>
  <c r="I2116" i="6"/>
  <c r="J2116" i="6"/>
  <c r="I2117" i="6"/>
  <c r="J2117" i="6"/>
  <c r="I2118" i="6"/>
  <c r="J2118" i="6"/>
  <c r="I2119" i="6"/>
  <c r="J2119" i="6"/>
  <c r="I2120" i="6"/>
  <c r="J2120" i="6"/>
  <c r="I2121" i="6"/>
  <c r="J2121" i="6"/>
  <c r="I2122" i="6"/>
  <c r="J2122" i="6"/>
  <c r="I2123" i="6"/>
  <c r="J2123" i="6"/>
  <c r="I2124" i="6"/>
  <c r="J2124" i="6"/>
  <c r="I2125" i="6"/>
  <c r="J2125" i="6"/>
  <c r="I2126" i="6"/>
  <c r="J2126" i="6"/>
  <c r="I2127" i="6"/>
  <c r="J2127" i="6"/>
  <c r="I2128" i="6"/>
  <c r="J2128" i="6"/>
  <c r="I2129" i="6"/>
  <c r="J2129" i="6"/>
  <c r="I2130" i="6"/>
  <c r="J2130" i="6"/>
  <c r="I2131" i="6"/>
  <c r="J2131" i="6"/>
  <c r="I2132" i="6"/>
  <c r="J2132" i="6"/>
  <c r="I2133" i="6"/>
  <c r="J2133" i="6"/>
  <c r="I2134" i="6"/>
  <c r="J2134" i="6"/>
  <c r="I2135" i="6"/>
  <c r="J2135" i="6"/>
  <c r="I2136" i="6"/>
  <c r="J2136" i="6"/>
  <c r="I2137" i="6"/>
  <c r="J2137" i="6"/>
  <c r="I2138" i="6"/>
  <c r="J2138" i="6"/>
  <c r="I2139" i="6"/>
  <c r="J2139" i="6"/>
  <c r="I2140" i="6"/>
  <c r="J2140" i="6"/>
  <c r="I2141" i="6"/>
  <c r="J2141" i="6"/>
  <c r="I2142" i="6"/>
  <c r="J2142" i="6"/>
  <c r="I2143" i="6"/>
  <c r="J2143" i="6"/>
  <c r="I2144" i="6"/>
  <c r="J2144" i="6"/>
  <c r="I2145" i="6"/>
  <c r="J2145" i="6"/>
  <c r="I2146" i="6"/>
  <c r="J2146" i="6"/>
  <c r="I2147" i="6"/>
  <c r="J2147" i="6"/>
  <c r="I2148" i="6"/>
  <c r="J2148" i="6"/>
  <c r="I2149" i="6"/>
  <c r="J2149" i="6"/>
  <c r="I2150" i="6"/>
  <c r="J2150" i="6"/>
  <c r="I2151" i="6"/>
  <c r="J2151" i="6"/>
  <c r="I2152" i="6"/>
  <c r="J2152" i="6"/>
  <c r="I2153" i="6"/>
  <c r="J2153" i="6"/>
  <c r="I2154" i="6"/>
  <c r="J2154" i="6"/>
  <c r="I2155" i="6"/>
  <c r="J2155" i="6"/>
  <c r="I2156" i="6"/>
  <c r="J2156" i="6"/>
  <c r="I2157" i="6"/>
  <c r="J2157" i="6"/>
  <c r="I2158" i="6"/>
  <c r="J2158" i="6"/>
  <c r="I2159" i="6"/>
  <c r="J2159" i="6"/>
  <c r="I2160" i="6"/>
  <c r="J2160" i="6"/>
  <c r="I2161" i="6"/>
  <c r="J2161" i="6"/>
  <c r="I2162" i="6"/>
  <c r="J2162" i="6"/>
  <c r="I2163" i="6"/>
  <c r="J2163" i="6"/>
  <c r="I2164" i="6"/>
  <c r="J2164" i="6"/>
  <c r="I2165" i="6"/>
  <c r="J2165" i="6"/>
  <c r="I2166" i="6"/>
  <c r="J2166" i="6"/>
  <c r="I2167" i="6"/>
  <c r="J2167" i="6"/>
  <c r="I2168" i="6"/>
  <c r="J2168" i="6"/>
  <c r="I2169" i="6"/>
  <c r="J2169" i="6"/>
  <c r="I2170" i="6"/>
  <c r="J2170" i="6"/>
  <c r="I2171" i="6"/>
  <c r="J2171" i="6"/>
  <c r="I2172" i="6"/>
  <c r="J2172" i="6"/>
  <c r="I2173" i="6"/>
  <c r="J2173" i="6"/>
  <c r="I2174" i="6"/>
  <c r="J2174" i="6"/>
  <c r="I2175" i="6"/>
  <c r="J2175" i="6"/>
  <c r="I2176" i="6"/>
  <c r="J2176" i="6"/>
  <c r="I2177" i="6"/>
  <c r="J2177" i="6"/>
  <c r="I2178" i="6"/>
  <c r="J2178" i="6"/>
  <c r="I2179" i="6"/>
  <c r="J2179" i="6"/>
  <c r="I2180" i="6"/>
  <c r="J2180" i="6"/>
  <c r="I2181" i="6"/>
  <c r="J2181" i="6"/>
  <c r="I2182" i="6"/>
  <c r="J2182" i="6"/>
  <c r="I2183" i="6"/>
  <c r="J2183" i="6"/>
  <c r="I2184" i="6"/>
  <c r="J2184" i="6"/>
  <c r="I2185" i="6"/>
  <c r="J2185" i="6"/>
  <c r="I2186" i="6"/>
  <c r="J2186" i="6"/>
  <c r="I2187" i="6"/>
  <c r="J2187" i="6"/>
  <c r="I2188" i="6"/>
  <c r="J2188" i="6"/>
  <c r="I2189" i="6"/>
  <c r="J2189" i="6"/>
  <c r="I2190" i="6"/>
  <c r="J2190" i="6"/>
  <c r="I2191" i="6"/>
  <c r="J2191" i="6"/>
  <c r="I2192" i="6"/>
  <c r="J2192" i="6"/>
  <c r="I2193" i="6"/>
  <c r="J2193" i="6"/>
  <c r="I2194" i="6"/>
  <c r="J2194" i="6"/>
  <c r="I2195" i="6"/>
  <c r="J2195" i="6"/>
  <c r="I2196" i="6"/>
  <c r="J2196" i="6"/>
  <c r="I2197" i="6"/>
  <c r="J2197" i="6"/>
  <c r="I2198" i="6"/>
  <c r="J2198" i="6"/>
  <c r="I2199" i="6"/>
  <c r="J2199" i="6"/>
  <c r="I2200" i="6"/>
  <c r="J2200" i="6"/>
  <c r="I2201" i="6"/>
  <c r="J2201" i="6"/>
  <c r="I2202" i="6"/>
  <c r="J2202" i="6"/>
  <c r="I2203" i="6"/>
  <c r="J2203" i="6"/>
  <c r="I2204" i="6"/>
  <c r="J2204" i="6"/>
  <c r="I2205" i="6"/>
  <c r="J2205" i="6"/>
  <c r="I2206" i="6"/>
  <c r="J2206" i="6"/>
  <c r="I2207" i="6"/>
  <c r="J2207" i="6"/>
  <c r="I2208" i="6"/>
  <c r="J2208" i="6"/>
  <c r="I2209" i="6"/>
  <c r="J2209" i="6"/>
  <c r="I2210" i="6"/>
  <c r="J2210" i="6"/>
  <c r="I2211" i="6"/>
  <c r="J2211" i="6"/>
  <c r="I2212" i="6"/>
  <c r="J2212" i="6"/>
  <c r="I2213" i="6"/>
  <c r="J2213" i="6"/>
  <c r="I2214" i="6"/>
  <c r="J2214" i="6"/>
  <c r="I2215" i="6"/>
  <c r="J2215" i="6"/>
  <c r="I2216" i="6"/>
  <c r="J2216" i="6"/>
  <c r="I2217" i="6"/>
  <c r="J2217" i="6"/>
  <c r="I2218" i="6"/>
  <c r="J2218" i="6"/>
  <c r="I2219" i="6"/>
  <c r="J2219" i="6"/>
  <c r="I2220" i="6"/>
  <c r="J2220" i="6"/>
  <c r="I2221" i="6"/>
  <c r="J2221" i="6"/>
  <c r="I2222" i="6"/>
  <c r="J2222" i="6"/>
  <c r="I2223" i="6"/>
  <c r="J2223" i="6"/>
  <c r="I2224" i="6"/>
  <c r="J2224" i="6"/>
  <c r="I2225" i="6"/>
  <c r="J2225" i="6"/>
  <c r="I2226" i="6"/>
  <c r="J2226" i="6"/>
  <c r="I2227" i="6"/>
  <c r="J2227" i="6"/>
  <c r="I2228" i="6"/>
  <c r="J2228" i="6"/>
  <c r="I2229" i="6"/>
  <c r="J2229" i="6"/>
  <c r="I2230" i="6"/>
  <c r="J2230" i="6"/>
  <c r="I2231" i="6"/>
  <c r="J2231" i="6"/>
  <c r="I2232" i="6"/>
  <c r="J2232" i="6"/>
  <c r="I2233" i="6"/>
  <c r="J2233" i="6"/>
  <c r="I2234" i="6"/>
  <c r="J2234" i="6"/>
  <c r="I2235" i="6"/>
  <c r="J2235" i="6"/>
  <c r="I2236" i="6"/>
  <c r="J2236" i="6"/>
  <c r="I2237" i="6"/>
  <c r="J2237" i="6"/>
  <c r="I2238" i="6"/>
  <c r="J2238" i="6"/>
  <c r="I2239" i="6"/>
  <c r="J2239" i="6"/>
  <c r="I2240" i="6"/>
  <c r="J2240" i="6"/>
  <c r="I2241" i="6"/>
  <c r="J2241" i="6"/>
  <c r="I2242" i="6"/>
  <c r="J2242" i="6"/>
  <c r="I2243" i="6"/>
  <c r="J2243" i="6"/>
  <c r="I2244" i="6"/>
  <c r="J2244" i="6"/>
  <c r="I2245" i="6"/>
  <c r="J2245" i="6"/>
  <c r="I2246" i="6"/>
  <c r="J2246" i="6"/>
  <c r="I2247" i="6"/>
  <c r="J2247" i="6"/>
  <c r="I2248" i="6"/>
  <c r="J2248" i="6"/>
  <c r="I2249" i="6"/>
  <c r="J2249" i="6"/>
  <c r="I2250" i="6"/>
  <c r="J2250" i="6"/>
  <c r="I2251" i="6"/>
  <c r="J2251" i="6"/>
  <c r="I2252" i="6"/>
  <c r="J2252" i="6"/>
  <c r="I2253" i="6"/>
  <c r="J2253" i="6"/>
  <c r="I2254" i="6"/>
  <c r="J2254" i="6"/>
  <c r="I2255" i="6"/>
  <c r="J2255" i="6"/>
  <c r="I2256" i="6"/>
  <c r="J2256" i="6"/>
  <c r="I2257" i="6"/>
  <c r="J2257" i="6"/>
  <c r="I2258" i="6"/>
  <c r="J2258" i="6"/>
  <c r="I2259" i="6"/>
  <c r="J2259" i="6"/>
  <c r="I2260" i="6"/>
  <c r="J2260" i="6"/>
  <c r="I2261" i="6"/>
  <c r="J2261" i="6"/>
  <c r="I2262" i="6"/>
  <c r="J2262" i="6"/>
  <c r="I2263" i="6"/>
  <c r="J2263" i="6"/>
  <c r="I2264" i="6"/>
  <c r="J2264" i="6"/>
  <c r="I2265" i="6"/>
  <c r="J2265" i="6"/>
  <c r="I2266" i="6"/>
  <c r="J2266" i="6"/>
  <c r="I2267" i="6"/>
  <c r="J2267" i="6"/>
  <c r="I2268" i="6"/>
  <c r="J2268" i="6"/>
  <c r="I2269" i="6"/>
  <c r="J2269" i="6"/>
  <c r="I2270" i="6"/>
  <c r="J2270" i="6"/>
  <c r="I2271" i="6"/>
  <c r="J2271" i="6"/>
  <c r="I2272" i="6"/>
  <c r="J2272" i="6"/>
  <c r="I2273" i="6"/>
  <c r="J2273" i="6"/>
  <c r="I2274" i="6"/>
  <c r="J2274" i="6"/>
  <c r="I2275" i="6"/>
  <c r="J2275" i="6"/>
  <c r="I2276" i="6"/>
  <c r="J2276" i="6"/>
  <c r="I2277" i="6"/>
  <c r="J2277" i="6"/>
  <c r="I2278" i="6"/>
  <c r="J2278" i="6"/>
  <c r="I2279" i="6"/>
  <c r="J2279" i="6"/>
  <c r="I2280" i="6"/>
  <c r="J2280" i="6"/>
  <c r="I2281" i="6"/>
  <c r="J2281" i="6"/>
  <c r="I2282" i="6"/>
  <c r="J2282" i="6"/>
  <c r="I2283" i="6"/>
  <c r="J2283" i="6"/>
  <c r="I2284" i="6"/>
  <c r="J2284" i="6"/>
  <c r="I2285" i="6"/>
  <c r="J2285" i="6"/>
  <c r="I2286" i="6"/>
  <c r="J2286" i="6"/>
  <c r="I2287" i="6"/>
  <c r="J2287" i="6"/>
  <c r="I2288" i="6"/>
  <c r="J2288" i="6"/>
  <c r="I2289" i="6"/>
  <c r="J2289" i="6"/>
  <c r="I2290" i="6"/>
  <c r="J2290" i="6"/>
  <c r="I2291" i="6"/>
  <c r="J2291" i="6"/>
  <c r="I2292" i="6"/>
  <c r="J2292" i="6"/>
  <c r="I2293" i="6"/>
  <c r="J2293" i="6"/>
  <c r="I2294" i="6"/>
  <c r="J2294" i="6"/>
  <c r="I2295" i="6"/>
  <c r="J2295" i="6"/>
  <c r="I2296" i="6"/>
  <c r="J2296" i="6"/>
  <c r="I2297" i="6"/>
  <c r="J2297" i="6"/>
  <c r="I2298" i="6"/>
  <c r="J2298" i="6"/>
  <c r="I2299" i="6"/>
  <c r="J2299" i="6"/>
  <c r="I2300" i="6"/>
  <c r="J2300" i="6"/>
  <c r="I2301" i="6"/>
  <c r="J2301" i="6"/>
  <c r="I2302" i="6"/>
  <c r="J2302" i="6"/>
  <c r="I2303" i="6"/>
  <c r="J2303" i="6"/>
  <c r="I2304" i="6"/>
  <c r="J2304" i="6"/>
  <c r="I2305" i="6"/>
  <c r="J2305" i="6"/>
  <c r="I2306" i="6"/>
  <c r="J2306" i="6"/>
  <c r="I2307" i="6"/>
  <c r="J2307" i="6"/>
  <c r="I2308" i="6"/>
  <c r="J2308" i="6"/>
  <c r="I2309" i="6"/>
  <c r="J2309" i="6"/>
  <c r="I2310" i="6"/>
  <c r="J2310" i="6"/>
  <c r="I2311" i="6"/>
  <c r="J2311" i="6"/>
  <c r="I2312" i="6"/>
  <c r="J2312" i="6"/>
  <c r="I2313" i="6"/>
  <c r="J2313" i="6"/>
  <c r="I2314" i="6"/>
  <c r="J2314" i="6"/>
  <c r="I2315" i="6"/>
  <c r="J2315" i="6"/>
  <c r="I2316" i="6"/>
  <c r="J2316" i="6"/>
  <c r="I2317" i="6"/>
  <c r="J2317" i="6"/>
  <c r="I2318" i="6"/>
  <c r="J2318" i="6"/>
  <c r="I2319" i="6"/>
  <c r="J2319" i="6"/>
  <c r="I2320" i="6"/>
  <c r="J2320" i="6"/>
  <c r="I2321" i="6"/>
  <c r="J2321" i="6"/>
  <c r="I2322" i="6"/>
  <c r="J2322" i="6"/>
  <c r="I2323" i="6"/>
  <c r="J2323" i="6"/>
  <c r="I2324" i="6"/>
  <c r="J2324" i="6"/>
  <c r="I2325" i="6"/>
  <c r="J2325" i="6"/>
  <c r="I2326" i="6"/>
  <c r="J2326" i="6"/>
  <c r="I2327" i="6"/>
  <c r="J2327" i="6"/>
  <c r="I2328" i="6"/>
  <c r="J2328" i="6"/>
  <c r="I2329" i="6"/>
  <c r="J2329" i="6"/>
  <c r="I2330" i="6"/>
  <c r="J2330" i="6"/>
  <c r="I2331" i="6"/>
  <c r="J2331" i="6"/>
  <c r="I2332" i="6"/>
  <c r="J2332" i="6"/>
  <c r="I2333" i="6"/>
  <c r="J2333" i="6"/>
  <c r="I2334" i="6"/>
  <c r="J2334" i="6"/>
  <c r="I2335" i="6"/>
  <c r="J2335" i="6"/>
  <c r="I2336" i="6"/>
  <c r="J2336" i="6"/>
  <c r="I2337" i="6"/>
  <c r="J2337" i="6"/>
  <c r="I2338" i="6"/>
  <c r="J2338" i="6"/>
  <c r="I2339" i="6"/>
  <c r="J2339" i="6"/>
  <c r="I2340" i="6"/>
  <c r="J2340" i="6"/>
  <c r="I2341" i="6"/>
  <c r="J2341" i="6"/>
  <c r="I2342" i="6"/>
  <c r="J2342" i="6"/>
  <c r="I2343" i="6"/>
  <c r="J2343" i="6"/>
  <c r="I2344" i="6"/>
  <c r="J2344" i="6"/>
  <c r="I2345" i="6"/>
  <c r="J2345" i="6"/>
  <c r="I2346" i="6"/>
  <c r="J2346" i="6"/>
  <c r="I2347" i="6"/>
  <c r="J2347" i="6"/>
  <c r="I2348" i="6"/>
  <c r="J2348" i="6"/>
  <c r="I2349" i="6"/>
  <c r="J2349" i="6"/>
  <c r="I2350" i="6"/>
  <c r="J2350" i="6"/>
  <c r="I2351" i="6"/>
  <c r="J2351" i="6"/>
  <c r="I2352" i="6"/>
  <c r="J2352" i="6"/>
  <c r="I2353" i="6"/>
  <c r="J2353" i="6"/>
  <c r="I2354" i="6"/>
  <c r="J2354" i="6"/>
  <c r="I2355" i="6"/>
  <c r="J2355" i="6"/>
  <c r="I2356" i="6"/>
  <c r="J2356" i="6"/>
  <c r="I2357" i="6"/>
  <c r="J2357" i="6"/>
  <c r="I2358" i="6"/>
  <c r="J2358" i="6"/>
  <c r="I2359" i="6"/>
  <c r="J2359" i="6"/>
  <c r="I2360" i="6"/>
  <c r="J2360" i="6"/>
  <c r="I2361" i="6"/>
  <c r="J2361" i="6"/>
  <c r="I2362" i="6"/>
  <c r="J2362" i="6"/>
  <c r="I2363" i="6"/>
  <c r="J2363" i="6"/>
  <c r="I2364" i="6"/>
  <c r="J2364" i="6"/>
  <c r="I2365" i="6"/>
  <c r="J2365" i="6"/>
  <c r="I2366" i="6"/>
  <c r="J2366" i="6"/>
  <c r="I2367" i="6"/>
  <c r="J2367" i="6"/>
  <c r="I2368" i="6"/>
  <c r="J2368" i="6"/>
  <c r="I2369" i="6"/>
  <c r="J2369" i="6"/>
  <c r="I2370" i="6"/>
  <c r="J2370" i="6"/>
  <c r="I2371" i="6"/>
  <c r="J2371" i="6"/>
  <c r="I2372" i="6"/>
  <c r="J2372" i="6"/>
  <c r="I2373" i="6"/>
  <c r="J2373" i="6"/>
  <c r="I2374" i="6"/>
  <c r="J2374" i="6"/>
  <c r="I2375" i="6"/>
  <c r="J2375" i="6"/>
  <c r="I2376" i="6"/>
  <c r="J2376" i="6"/>
  <c r="I2377" i="6"/>
  <c r="J2377" i="6"/>
  <c r="I2378" i="6"/>
  <c r="J2378" i="6"/>
  <c r="I2379" i="6"/>
  <c r="J2379" i="6"/>
  <c r="I2380" i="6"/>
  <c r="J2380" i="6"/>
  <c r="I2381" i="6"/>
  <c r="J2381" i="6"/>
  <c r="I2382" i="6"/>
  <c r="J2382" i="6"/>
  <c r="I2383" i="6"/>
  <c r="J2383" i="6"/>
  <c r="I2384" i="6"/>
  <c r="J2384" i="6"/>
  <c r="I2385" i="6"/>
  <c r="J2385" i="6"/>
  <c r="I2386" i="6"/>
  <c r="J2386" i="6"/>
  <c r="I2387" i="6"/>
  <c r="J2387" i="6"/>
  <c r="I2388" i="6"/>
  <c r="J2388" i="6"/>
  <c r="I2389" i="6"/>
  <c r="J2389" i="6"/>
  <c r="I2390" i="6"/>
  <c r="J2390" i="6"/>
  <c r="I2391" i="6"/>
  <c r="J2391" i="6"/>
  <c r="I2392" i="6"/>
  <c r="J2392" i="6"/>
  <c r="I2393" i="6"/>
  <c r="J2393" i="6"/>
  <c r="I2394" i="6"/>
  <c r="J2394" i="6"/>
  <c r="I2395" i="6"/>
  <c r="J2395" i="6"/>
  <c r="I2396" i="6"/>
  <c r="J2396" i="6"/>
  <c r="I2397" i="6"/>
  <c r="J2397" i="6"/>
  <c r="I2398" i="6"/>
  <c r="J2398" i="6"/>
  <c r="I2399" i="6"/>
  <c r="J2399" i="6"/>
  <c r="I2400" i="6"/>
  <c r="J2400" i="6"/>
  <c r="I2401" i="6"/>
  <c r="J2401" i="6"/>
  <c r="I2402" i="6"/>
  <c r="J2402" i="6"/>
  <c r="I2403" i="6"/>
  <c r="J2403" i="6"/>
  <c r="I2404" i="6"/>
  <c r="J2404" i="6"/>
  <c r="I2405" i="6"/>
  <c r="J2405" i="6"/>
  <c r="I2406" i="6"/>
  <c r="J2406" i="6"/>
  <c r="I2407" i="6"/>
  <c r="J2407" i="6"/>
  <c r="I2408" i="6"/>
  <c r="J2408" i="6"/>
  <c r="I2409" i="6"/>
  <c r="J2409" i="6"/>
  <c r="I2410" i="6"/>
  <c r="J2410" i="6"/>
  <c r="I2411" i="6"/>
  <c r="J2411" i="6"/>
  <c r="I2412" i="6"/>
  <c r="J2412" i="6"/>
  <c r="I2413" i="6"/>
  <c r="J2413" i="6"/>
  <c r="I2414" i="6"/>
  <c r="J2414" i="6"/>
  <c r="I2415" i="6"/>
  <c r="J2415" i="6"/>
  <c r="I2416" i="6"/>
  <c r="J2416" i="6"/>
  <c r="I2417" i="6"/>
  <c r="J2417" i="6"/>
  <c r="I2418" i="6"/>
  <c r="J2418" i="6"/>
  <c r="I2419" i="6"/>
  <c r="J2419" i="6"/>
  <c r="I2420" i="6"/>
  <c r="J2420" i="6"/>
  <c r="I2421" i="6"/>
  <c r="J2421" i="6"/>
  <c r="I2422" i="6"/>
  <c r="J2422" i="6"/>
  <c r="I2423" i="6"/>
  <c r="J2423" i="6"/>
  <c r="I2424" i="6"/>
  <c r="J2424" i="6"/>
  <c r="I2425" i="6"/>
  <c r="J2425" i="6"/>
  <c r="I2426" i="6"/>
  <c r="J2426" i="6"/>
  <c r="I2427" i="6"/>
  <c r="J2427" i="6"/>
  <c r="I2428" i="6"/>
  <c r="J2428" i="6"/>
  <c r="I2429" i="6"/>
  <c r="J2429" i="6"/>
  <c r="I2430" i="6"/>
  <c r="J2430" i="6"/>
  <c r="I2431" i="6"/>
  <c r="J2431" i="6"/>
  <c r="I2432" i="6"/>
  <c r="J2432" i="6"/>
  <c r="I2433" i="6"/>
  <c r="J2433" i="6"/>
  <c r="I2434" i="6"/>
  <c r="J2434" i="6"/>
  <c r="I2435" i="6"/>
  <c r="J2435" i="6"/>
  <c r="I2436" i="6"/>
  <c r="J2436" i="6"/>
  <c r="I2437" i="6"/>
  <c r="J2437" i="6"/>
  <c r="I2438" i="6"/>
  <c r="J2438" i="6"/>
  <c r="I2439" i="6"/>
  <c r="J2439" i="6"/>
  <c r="I2440" i="6"/>
  <c r="J2440" i="6"/>
  <c r="I2441" i="6"/>
  <c r="J2441" i="6"/>
  <c r="I2442" i="6"/>
  <c r="J2442" i="6"/>
  <c r="I2443" i="6"/>
  <c r="J2443" i="6"/>
  <c r="I2444" i="6"/>
  <c r="J2444" i="6"/>
  <c r="I2445" i="6"/>
  <c r="J2445" i="6"/>
  <c r="I2446" i="6"/>
  <c r="J2446" i="6"/>
  <c r="I2447" i="6"/>
  <c r="J2447" i="6"/>
  <c r="I2448" i="6"/>
  <c r="J2448" i="6"/>
  <c r="I2449" i="6"/>
  <c r="J2449" i="6"/>
  <c r="I2450" i="6"/>
  <c r="J2450" i="6"/>
  <c r="I2451" i="6"/>
  <c r="J2451" i="6"/>
  <c r="I2452" i="6"/>
  <c r="J2452" i="6"/>
  <c r="I2453" i="6"/>
  <c r="J2453" i="6"/>
  <c r="I2454" i="6"/>
  <c r="J2454" i="6"/>
  <c r="I2455" i="6"/>
  <c r="J2455" i="6"/>
  <c r="I2456" i="6"/>
  <c r="J2456" i="6"/>
  <c r="I2457" i="6"/>
  <c r="J2457" i="6"/>
  <c r="I2458" i="6"/>
  <c r="J2458" i="6"/>
  <c r="I2459" i="6"/>
  <c r="J2459" i="6"/>
  <c r="I2460" i="6"/>
  <c r="J2460" i="6"/>
  <c r="I2461" i="6"/>
  <c r="J2461" i="6"/>
  <c r="I2462" i="6"/>
  <c r="J2462" i="6"/>
  <c r="I2463" i="6"/>
  <c r="J2463" i="6"/>
  <c r="I2464" i="6"/>
  <c r="J2464" i="6"/>
  <c r="I2465" i="6"/>
  <c r="J2465" i="6"/>
  <c r="I2466" i="6"/>
  <c r="J2466" i="6"/>
  <c r="I2467" i="6"/>
  <c r="J2467" i="6"/>
  <c r="I2468" i="6"/>
  <c r="J2468" i="6"/>
  <c r="I2469" i="6"/>
  <c r="J2469" i="6"/>
  <c r="I2470" i="6"/>
  <c r="J2470" i="6"/>
  <c r="I2471" i="6"/>
  <c r="J2471" i="6"/>
  <c r="I2472" i="6"/>
  <c r="J2472" i="6"/>
  <c r="I2473" i="6"/>
  <c r="J2473" i="6"/>
  <c r="I2474" i="6"/>
  <c r="J2474" i="6"/>
  <c r="I2475" i="6"/>
  <c r="J2475" i="6"/>
  <c r="I2476" i="6"/>
  <c r="J2476" i="6"/>
  <c r="I2477" i="6"/>
  <c r="J2477" i="6"/>
  <c r="I2478" i="6"/>
  <c r="J2478" i="6"/>
  <c r="I2479" i="6"/>
  <c r="J2479" i="6"/>
  <c r="I2480" i="6"/>
  <c r="J2480" i="6"/>
  <c r="I2481" i="6"/>
  <c r="J2481" i="6"/>
  <c r="I2482" i="6"/>
  <c r="J2482" i="6"/>
  <c r="I2483" i="6"/>
  <c r="J2483" i="6"/>
  <c r="I2484" i="6"/>
  <c r="J2484" i="6"/>
  <c r="I2485" i="6"/>
  <c r="J2485" i="6"/>
  <c r="I2486" i="6"/>
  <c r="J2486" i="6"/>
  <c r="I2487" i="6"/>
  <c r="J2487" i="6"/>
  <c r="I2488" i="6"/>
  <c r="J2488" i="6"/>
  <c r="I2489" i="6"/>
  <c r="J2489" i="6"/>
  <c r="I2490" i="6"/>
  <c r="J2490" i="6"/>
  <c r="I2491" i="6"/>
  <c r="J2491" i="6"/>
  <c r="I2492" i="6"/>
  <c r="J2492" i="6"/>
  <c r="I2493" i="6"/>
  <c r="J2493" i="6"/>
  <c r="I2494" i="6"/>
  <c r="J2494" i="6"/>
  <c r="I2495" i="6"/>
  <c r="J2495" i="6"/>
  <c r="I2496" i="6"/>
  <c r="J2496" i="6"/>
  <c r="I2497" i="6"/>
  <c r="J2497" i="6"/>
  <c r="I2498" i="6"/>
  <c r="J2498" i="6"/>
  <c r="I2499" i="6"/>
  <c r="J2499" i="6"/>
  <c r="I2500" i="6"/>
  <c r="J2500" i="6"/>
  <c r="I2501" i="6"/>
  <c r="J2501" i="6"/>
  <c r="I2502" i="6"/>
  <c r="J2502" i="6"/>
  <c r="I2503" i="6"/>
  <c r="J2503" i="6"/>
  <c r="I2504" i="6"/>
  <c r="J2504" i="6"/>
  <c r="I2505" i="6"/>
  <c r="J2505" i="6"/>
  <c r="I2506" i="6"/>
  <c r="J2506" i="6"/>
  <c r="I2507" i="6"/>
  <c r="J2507" i="6"/>
  <c r="I2508" i="6"/>
  <c r="J2508" i="6"/>
  <c r="I2509" i="6"/>
  <c r="J2509" i="6"/>
  <c r="I2510" i="6"/>
  <c r="J2510" i="6"/>
  <c r="I2511" i="6"/>
  <c r="J2511" i="6"/>
  <c r="I2512" i="6"/>
  <c r="J2512" i="6"/>
  <c r="I2513" i="6"/>
  <c r="J2513" i="6"/>
  <c r="I2514" i="6"/>
  <c r="J2514" i="6"/>
  <c r="I2515" i="6"/>
  <c r="J2515" i="6"/>
  <c r="I2516" i="6"/>
  <c r="J2516" i="6"/>
  <c r="I2517" i="6"/>
  <c r="J2517" i="6"/>
  <c r="I2518" i="6"/>
  <c r="J2518" i="6"/>
  <c r="I2519" i="6"/>
  <c r="J2519" i="6"/>
  <c r="I2520" i="6"/>
  <c r="J2520" i="6"/>
  <c r="I2521" i="6"/>
  <c r="J2521" i="6"/>
  <c r="I2522" i="6"/>
  <c r="J2522" i="6"/>
  <c r="I2523" i="6"/>
  <c r="J2523" i="6"/>
  <c r="I2524" i="6"/>
  <c r="J2524" i="6"/>
  <c r="I2525" i="6"/>
  <c r="J2525" i="6"/>
  <c r="I2526" i="6"/>
  <c r="J2526" i="6"/>
  <c r="I2527" i="6"/>
  <c r="J2527" i="6"/>
  <c r="I2528" i="6"/>
  <c r="J2528" i="6"/>
  <c r="I2529" i="6"/>
  <c r="J2529" i="6"/>
  <c r="I2530" i="6"/>
  <c r="J2530" i="6"/>
  <c r="I2531" i="6"/>
  <c r="J2531" i="6"/>
  <c r="I2532" i="6"/>
  <c r="J2532" i="6"/>
  <c r="I2533" i="6"/>
  <c r="J2533" i="6"/>
  <c r="I2534" i="6"/>
  <c r="J2534" i="6"/>
  <c r="I2535" i="6"/>
  <c r="J2535" i="6"/>
  <c r="I2536" i="6"/>
  <c r="J2536" i="6"/>
  <c r="I2537" i="6"/>
  <c r="J2537" i="6"/>
  <c r="I2538" i="6"/>
  <c r="J2538" i="6"/>
  <c r="I2539" i="6"/>
  <c r="J2539" i="6"/>
  <c r="I2540" i="6"/>
  <c r="J2540" i="6"/>
  <c r="I2541" i="6"/>
  <c r="J2541" i="6"/>
  <c r="I2542" i="6"/>
  <c r="J2542" i="6"/>
  <c r="I2543" i="6"/>
  <c r="J2543" i="6"/>
  <c r="I2544" i="6"/>
  <c r="J2544" i="6"/>
  <c r="I2545" i="6"/>
  <c r="J2545" i="6"/>
  <c r="I2546" i="6"/>
  <c r="J2546" i="6"/>
  <c r="I2547" i="6"/>
  <c r="J2547" i="6"/>
  <c r="I2548" i="6"/>
  <c r="J2548" i="6"/>
  <c r="I2549" i="6"/>
  <c r="J2549" i="6"/>
  <c r="I2550" i="6"/>
  <c r="J2550" i="6"/>
  <c r="I2551" i="6"/>
  <c r="J2551" i="6"/>
  <c r="I2552" i="6"/>
  <c r="J2552" i="6"/>
  <c r="I2553" i="6"/>
  <c r="J2553" i="6"/>
  <c r="I2554" i="6"/>
  <c r="J2554" i="6"/>
  <c r="I2555" i="6"/>
  <c r="J2555" i="6"/>
  <c r="I2556" i="6"/>
  <c r="J2556" i="6"/>
  <c r="I2557" i="6"/>
  <c r="J2557" i="6"/>
  <c r="I2558" i="6"/>
  <c r="J2558" i="6"/>
  <c r="I2559" i="6"/>
  <c r="J2559" i="6"/>
  <c r="I2560" i="6"/>
  <c r="J2560" i="6"/>
  <c r="I2561" i="6"/>
  <c r="J2561" i="6"/>
  <c r="I2562" i="6"/>
  <c r="J2562" i="6"/>
  <c r="I2563" i="6"/>
  <c r="J2563" i="6"/>
  <c r="I2564" i="6"/>
  <c r="J2564" i="6"/>
  <c r="I2565" i="6"/>
  <c r="J2565" i="6"/>
  <c r="I2566" i="6"/>
  <c r="J2566" i="6"/>
  <c r="I2567" i="6"/>
  <c r="J2567" i="6"/>
  <c r="I2568" i="6"/>
  <c r="J2568" i="6"/>
  <c r="I2569" i="6"/>
  <c r="J2569" i="6"/>
  <c r="I2570" i="6"/>
  <c r="J2570" i="6"/>
  <c r="I2571" i="6"/>
  <c r="J2571" i="6"/>
  <c r="I2572" i="6"/>
  <c r="J2572" i="6"/>
  <c r="I2573" i="6"/>
  <c r="J2573" i="6"/>
  <c r="I2574" i="6"/>
  <c r="J2574" i="6"/>
  <c r="I2575" i="6"/>
  <c r="J2575" i="6"/>
  <c r="I2576" i="6"/>
  <c r="J2576" i="6"/>
  <c r="I2577" i="6"/>
  <c r="J2577" i="6"/>
  <c r="I2578" i="6"/>
  <c r="J2578" i="6"/>
  <c r="I2579" i="6"/>
  <c r="J2579" i="6"/>
  <c r="I2580" i="6"/>
  <c r="J2580" i="6"/>
  <c r="I2581" i="6"/>
  <c r="J2581" i="6"/>
  <c r="I2582" i="6"/>
  <c r="J2582" i="6"/>
  <c r="I2583" i="6"/>
  <c r="J2583" i="6"/>
  <c r="I2584" i="6"/>
  <c r="J2584" i="6"/>
  <c r="I2585" i="6"/>
  <c r="J2585" i="6"/>
  <c r="I2586" i="6"/>
  <c r="J2586" i="6"/>
  <c r="I2587" i="6"/>
  <c r="J2587" i="6"/>
  <c r="I2588" i="6"/>
  <c r="J2588" i="6"/>
  <c r="I2589" i="6"/>
  <c r="J2589" i="6"/>
  <c r="I2590" i="6"/>
  <c r="J2590" i="6"/>
  <c r="I2591" i="6"/>
  <c r="J2591" i="6"/>
  <c r="I2592" i="6"/>
  <c r="J2592" i="6"/>
  <c r="I2593" i="6"/>
  <c r="J2593" i="6"/>
  <c r="I2594" i="6"/>
  <c r="J2594" i="6"/>
  <c r="I2595" i="6"/>
  <c r="J2595" i="6"/>
  <c r="I2596" i="6"/>
  <c r="J2596" i="6"/>
  <c r="I2597" i="6"/>
  <c r="J2597" i="6"/>
  <c r="I2598" i="6"/>
  <c r="J2598" i="6"/>
  <c r="I2599" i="6"/>
  <c r="J2599" i="6"/>
  <c r="I2600" i="6"/>
  <c r="J2600" i="6"/>
  <c r="I2601" i="6"/>
  <c r="J2601" i="6"/>
  <c r="I2602" i="6"/>
  <c r="J2602" i="6"/>
  <c r="I2603" i="6"/>
  <c r="J2603" i="6"/>
  <c r="I2604" i="6"/>
  <c r="J2604" i="6"/>
  <c r="I2605" i="6"/>
  <c r="J2605" i="6"/>
  <c r="I2606" i="6"/>
  <c r="J2606" i="6"/>
  <c r="I2607" i="6"/>
  <c r="J2607" i="6"/>
  <c r="I2608" i="6"/>
  <c r="J2608" i="6"/>
  <c r="I2609" i="6"/>
  <c r="J2609" i="6"/>
  <c r="I2610" i="6"/>
  <c r="J2610" i="6"/>
  <c r="I2611" i="6"/>
  <c r="J2611" i="6"/>
  <c r="I2612" i="6"/>
  <c r="J2612" i="6"/>
  <c r="I2613" i="6"/>
  <c r="J2613" i="6"/>
  <c r="I2614" i="6"/>
  <c r="J2614" i="6"/>
  <c r="I2615" i="6"/>
  <c r="J2615" i="6"/>
  <c r="I2616" i="6"/>
  <c r="J2616" i="6"/>
  <c r="I2617" i="6"/>
  <c r="J2617" i="6"/>
  <c r="I2618" i="6"/>
  <c r="J2618" i="6"/>
  <c r="I2619" i="6"/>
  <c r="J2619" i="6"/>
  <c r="I2620" i="6"/>
  <c r="J2620" i="6"/>
  <c r="I2621" i="6"/>
  <c r="J2621" i="6"/>
  <c r="I2622" i="6"/>
  <c r="J2622" i="6"/>
  <c r="I2623" i="6"/>
  <c r="J2623" i="6"/>
  <c r="I2624" i="6"/>
  <c r="J2624" i="6"/>
  <c r="I2625" i="6"/>
  <c r="J2625" i="6"/>
  <c r="I2626" i="6"/>
  <c r="J2626" i="6"/>
  <c r="I2627" i="6"/>
  <c r="J2627" i="6"/>
  <c r="I2628" i="6"/>
  <c r="J2628" i="6"/>
  <c r="I2629" i="6"/>
  <c r="J2629" i="6"/>
  <c r="I2630" i="6"/>
  <c r="J2630" i="6"/>
  <c r="I2631" i="6"/>
  <c r="J2631" i="6"/>
  <c r="I2632" i="6"/>
  <c r="J2632" i="6"/>
  <c r="I2633" i="6"/>
  <c r="J2633" i="6"/>
  <c r="I2634" i="6"/>
  <c r="J2634" i="6"/>
  <c r="I2635" i="6"/>
  <c r="J2635" i="6"/>
  <c r="I2636" i="6"/>
  <c r="J2636" i="6"/>
  <c r="I2637" i="6"/>
  <c r="J2637" i="6"/>
  <c r="I2638" i="6"/>
  <c r="J2638" i="6"/>
  <c r="I2639" i="6"/>
  <c r="J2639" i="6"/>
  <c r="I2640" i="6"/>
  <c r="J2640" i="6"/>
  <c r="I2641" i="6"/>
  <c r="J2641" i="6"/>
  <c r="I2642" i="6"/>
  <c r="J2642" i="6"/>
  <c r="I2643" i="6"/>
  <c r="J2643" i="6"/>
  <c r="I2644" i="6"/>
  <c r="J2644" i="6"/>
  <c r="I2645" i="6"/>
  <c r="J2645" i="6"/>
  <c r="I2646" i="6"/>
  <c r="J2646" i="6"/>
  <c r="I2647" i="6"/>
  <c r="J2647" i="6"/>
  <c r="I2648" i="6"/>
  <c r="J2648" i="6"/>
  <c r="I2649" i="6"/>
  <c r="J2649" i="6"/>
  <c r="I2650" i="6"/>
  <c r="J2650" i="6"/>
  <c r="I2651" i="6"/>
  <c r="J2651" i="6"/>
  <c r="I2652" i="6"/>
  <c r="J2652" i="6"/>
  <c r="I2653" i="6"/>
  <c r="J2653" i="6"/>
  <c r="I2654" i="6"/>
  <c r="J2654" i="6"/>
  <c r="I2655" i="6"/>
  <c r="J2655" i="6"/>
  <c r="I2656" i="6"/>
  <c r="J2656" i="6"/>
  <c r="I2657" i="6"/>
  <c r="J2657" i="6"/>
  <c r="I2658" i="6"/>
  <c r="J2658" i="6"/>
  <c r="I2659" i="6"/>
  <c r="J2659" i="6"/>
  <c r="I2660" i="6"/>
  <c r="J2660" i="6"/>
  <c r="I2661" i="6"/>
  <c r="J2661" i="6"/>
  <c r="I2662" i="6"/>
  <c r="J2662" i="6"/>
  <c r="I2663" i="6"/>
  <c r="J2663" i="6"/>
  <c r="I2664" i="6"/>
  <c r="J2664" i="6"/>
  <c r="I2665" i="6"/>
  <c r="J2665" i="6"/>
  <c r="I2666" i="6"/>
  <c r="J2666" i="6"/>
  <c r="I2667" i="6"/>
  <c r="J2667" i="6"/>
  <c r="I2668" i="6"/>
  <c r="J2668" i="6"/>
  <c r="I2669" i="6"/>
  <c r="J2669" i="6"/>
  <c r="I2670" i="6"/>
  <c r="J2670" i="6"/>
  <c r="I2671" i="6"/>
  <c r="J2671" i="6"/>
  <c r="I2672" i="6"/>
  <c r="J2672" i="6"/>
  <c r="I2673" i="6"/>
  <c r="J2673" i="6"/>
  <c r="I2674" i="6"/>
  <c r="J2674" i="6"/>
  <c r="I2675" i="6"/>
  <c r="J2675" i="6"/>
  <c r="I2676" i="6"/>
  <c r="J2676" i="6"/>
  <c r="I2677" i="6"/>
  <c r="J2677" i="6"/>
  <c r="I2678" i="6"/>
  <c r="J2678" i="6"/>
  <c r="I2679" i="6"/>
  <c r="J2679" i="6"/>
  <c r="I2680" i="6"/>
  <c r="J2680" i="6"/>
  <c r="I2681" i="6"/>
  <c r="J2681" i="6"/>
  <c r="I2682" i="6"/>
  <c r="J2682" i="6"/>
  <c r="I2683" i="6"/>
  <c r="J2683" i="6"/>
  <c r="I2684" i="6"/>
  <c r="J2684" i="6"/>
  <c r="I2685" i="6"/>
  <c r="J2685" i="6"/>
  <c r="I2686" i="6"/>
  <c r="J2686" i="6"/>
  <c r="I2687" i="6"/>
  <c r="J2687" i="6"/>
  <c r="I2688" i="6"/>
  <c r="J2688" i="6"/>
  <c r="I2689" i="6"/>
  <c r="J2689" i="6"/>
  <c r="I2690" i="6"/>
  <c r="J2690" i="6"/>
  <c r="I2691" i="6"/>
  <c r="J2691" i="6"/>
  <c r="I2692" i="6"/>
  <c r="J2692" i="6"/>
  <c r="I2693" i="6"/>
  <c r="J2693" i="6"/>
  <c r="I2694" i="6"/>
  <c r="J2694" i="6"/>
  <c r="I2695" i="6"/>
  <c r="J2695" i="6"/>
  <c r="I2696" i="6"/>
  <c r="J2696" i="6"/>
  <c r="I2697" i="6"/>
  <c r="J2697" i="6"/>
  <c r="I2698" i="6"/>
  <c r="J2698" i="6"/>
  <c r="I2699" i="6"/>
  <c r="J2699" i="6"/>
  <c r="I2700" i="6"/>
  <c r="J2700" i="6"/>
  <c r="I2701" i="6"/>
  <c r="J2701" i="6"/>
  <c r="I2702" i="6"/>
  <c r="J2702" i="6"/>
  <c r="I2703" i="6"/>
  <c r="J2703" i="6"/>
  <c r="I2704" i="6"/>
  <c r="J2704" i="6"/>
  <c r="I2705" i="6"/>
  <c r="J2705" i="6"/>
  <c r="I2706" i="6"/>
  <c r="J2706" i="6"/>
  <c r="I2707" i="6"/>
  <c r="J2707" i="6"/>
  <c r="I2708" i="6"/>
  <c r="J2708" i="6"/>
  <c r="I2709" i="6"/>
  <c r="J2709" i="6"/>
  <c r="I2710" i="6"/>
  <c r="J2710" i="6"/>
  <c r="I2711" i="6"/>
  <c r="J2711" i="6"/>
  <c r="I2712" i="6"/>
  <c r="J2712" i="6"/>
  <c r="I2713" i="6"/>
  <c r="J2713" i="6"/>
  <c r="I2714" i="6"/>
  <c r="J2714" i="6"/>
  <c r="I2715" i="6"/>
  <c r="J2715" i="6"/>
  <c r="I2716" i="6"/>
  <c r="J2716" i="6"/>
  <c r="I2717" i="6"/>
  <c r="J2717" i="6"/>
  <c r="I2718" i="6"/>
  <c r="J2718" i="6"/>
  <c r="I2719" i="6"/>
  <c r="J2719" i="6"/>
  <c r="I2720" i="6"/>
  <c r="J2720" i="6"/>
  <c r="I2721" i="6"/>
  <c r="J2721" i="6"/>
  <c r="I2722" i="6"/>
  <c r="J2722" i="6"/>
  <c r="I2723" i="6"/>
  <c r="J2723" i="6"/>
  <c r="I2724" i="6"/>
  <c r="J2724" i="6"/>
  <c r="I2725" i="6"/>
  <c r="J2725" i="6"/>
  <c r="I2726" i="6"/>
  <c r="J2726" i="6"/>
  <c r="I2727" i="6"/>
  <c r="J2727" i="6"/>
  <c r="I2728" i="6"/>
  <c r="J2728" i="6"/>
  <c r="I2729" i="6"/>
  <c r="J2729" i="6"/>
  <c r="I2730" i="6"/>
  <c r="J2730" i="6"/>
  <c r="I2731" i="6"/>
  <c r="J2731" i="6"/>
  <c r="I2732" i="6"/>
  <c r="J2732" i="6"/>
  <c r="I2733" i="6"/>
  <c r="J2733" i="6"/>
  <c r="I2734" i="6"/>
  <c r="J2734" i="6"/>
  <c r="I2735" i="6"/>
  <c r="J2735" i="6"/>
  <c r="I2736" i="6"/>
  <c r="J2736" i="6"/>
  <c r="I2737" i="6"/>
  <c r="J2737" i="6"/>
  <c r="I2738" i="6"/>
  <c r="J2738" i="6"/>
  <c r="I2739" i="6"/>
  <c r="J2739" i="6"/>
  <c r="I2740" i="6"/>
  <c r="J2740" i="6"/>
  <c r="I2741" i="6"/>
  <c r="J2741" i="6"/>
  <c r="I2742" i="6"/>
  <c r="J2742" i="6"/>
  <c r="I2743" i="6"/>
  <c r="J2743" i="6"/>
  <c r="I2744" i="6"/>
  <c r="J2744" i="6"/>
  <c r="I2745" i="6"/>
  <c r="J2745" i="6"/>
  <c r="I2746" i="6"/>
  <c r="J2746" i="6"/>
  <c r="I2747" i="6"/>
  <c r="J2747" i="6"/>
  <c r="I2748" i="6"/>
  <c r="J2748" i="6"/>
  <c r="I2749" i="6"/>
  <c r="J2749" i="6"/>
  <c r="I2750" i="6"/>
  <c r="J2750" i="6"/>
  <c r="I2751" i="6"/>
  <c r="J2751" i="6"/>
  <c r="I2752" i="6"/>
  <c r="J2752" i="6"/>
  <c r="I2753" i="6"/>
  <c r="J2753" i="6"/>
  <c r="I2754" i="6"/>
  <c r="J2754" i="6"/>
  <c r="I2755" i="6"/>
  <c r="J2755" i="6"/>
  <c r="I2756" i="6"/>
  <c r="J2756" i="6"/>
  <c r="I2757" i="6"/>
  <c r="J2757" i="6"/>
  <c r="I2758" i="6"/>
  <c r="J2758" i="6"/>
  <c r="I2759" i="6"/>
  <c r="J2759" i="6"/>
  <c r="I2760" i="6"/>
  <c r="J2760" i="6"/>
  <c r="I2761" i="6"/>
  <c r="J2761" i="6"/>
  <c r="I2762" i="6"/>
  <c r="J2762" i="6"/>
  <c r="I2763" i="6"/>
  <c r="J2763" i="6"/>
  <c r="I2764" i="6"/>
  <c r="J2764" i="6"/>
  <c r="I2765" i="6"/>
  <c r="J2765" i="6"/>
  <c r="I2766" i="6"/>
  <c r="J2766" i="6"/>
  <c r="I2767" i="6"/>
  <c r="J2767" i="6"/>
  <c r="I2768" i="6"/>
  <c r="J2768" i="6"/>
  <c r="I2769" i="6"/>
  <c r="J2769" i="6"/>
  <c r="I2770" i="6"/>
  <c r="J2770" i="6"/>
  <c r="I2771" i="6"/>
  <c r="J2771" i="6"/>
  <c r="I2772" i="6"/>
  <c r="J2772" i="6"/>
  <c r="I2773" i="6"/>
  <c r="J2773" i="6"/>
  <c r="I2774" i="6"/>
  <c r="J2774" i="6"/>
  <c r="I2775" i="6"/>
  <c r="J2775" i="6"/>
  <c r="I2776" i="6"/>
  <c r="J2776" i="6"/>
  <c r="I2777" i="6"/>
  <c r="J2777" i="6"/>
  <c r="I2778" i="6"/>
  <c r="J2778" i="6"/>
  <c r="I2779" i="6"/>
  <c r="J2779" i="6"/>
  <c r="I2780" i="6"/>
  <c r="J2780" i="6"/>
  <c r="I2781" i="6"/>
  <c r="J2781" i="6"/>
  <c r="I2782" i="6"/>
  <c r="J2782" i="6"/>
  <c r="I2783" i="6"/>
  <c r="J2783" i="6"/>
  <c r="I2784" i="6"/>
  <c r="J2784" i="6"/>
  <c r="I2785" i="6"/>
  <c r="J2785" i="6"/>
  <c r="I2786" i="6"/>
  <c r="J2786" i="6"/>
  <c r="I2787" i="6"/>
  <c r="J2787" i="6"/>
  <c r="I2788" i="6"/>
  <c r="J2788" i="6"/>
  <c r="I2789" i="6"/>
  <c r="J2789" i="6"/>
  <c r="I2790" i="6"/>
  <c r="J2790" i="6"/>
  <c r="I2791" i="6"/>
  <c r="J2791" i="6"/>
  <c r="I2792" i="6"/>
  <c r="J2792" i="6"/>
  <c r="I2793" i="6"/>
  <c r="J2793" i="6"/>
  <c r="I2794" i="6"/>
  <c r="J2794" i="6"/>
  <c r="I2795" i="6"/>
  <c r="J2795" i="6"/>
  <c r="I2796" i="6"/>
  <c r="J2796" i="6"/>
  <c r="I2797" i="6"/>
  <c r="J2797" i="6"/>
  <c r="I2798" i="6"/>
  <c r="J2798" i="6"/>
  <c r="I2799" i="6"/>
  <c r="J2799" i="6"/>
  <c r="I2800" i="6"/>
  <c r="J2800" i="6"/>
  <c r="I2801" i="6"/>
  <c r="J2801" i="6"/>
  <c r="I2802" i="6"/>
  <c r="J2802" i="6"/>
  <c r="I2803" i="6"/>
  <c r="J2803" i="6"/>
  <c r="I2804" i="6"/>
  <c r="J2804" i="6"/>
  <c r="I2805" i="6"/>
  <c r="J2805" i="6"/>
  <c r="I2806" i="6"/>
  <c r="J2806" i="6"/>
  <c r="I2807" i="6"/>
  <c r="J2807" i="6"/>
  <c r="I2808" i="6"/>
  <c r="J2808" i="6"/>
  <c r="I2809" i="6"/>
  <c r="J2809" i="6"/>
  <c r="I2810" i="6"/>
  <c r="J2810" i="6"/>
  <c r="I2811" i="6"/>
  <c r="J2811" i="6"/>
  <c r="I2812" i="6"/>
  <c r="J2812" i="6"/>
  <c r="I2813" i="6"/>
  <c r="J2813" i="6"/>
  <c r="I2814" i="6"/>
  <c r="J2814" i="6"/>
  <c r="I2815" i="6"/>
  <c r="J2815" i="6"/>
  <c r="I2816" i="6"/>
  <c r="J2816" i="6"/>
  <c r="I2817" i="6"/>
  <c r="J2817" i="6"/>
  <c r="I2818" i="6"/>
  <c r="J2818" i="6"/>
  <c r="I2819" i="6"/>
  <c r="J2819" i="6"/>
  <c r="I2820" i="6"/>
  <c r="J2820" i="6"/>
  <c r="I2821" i="6"/>
  <c r="J2821" i="6"/>
  <c r="I2822" i="6"/>
  <c r="J2822" i="6"/>
  <c r="I2823" i="6"/>
  <c r="J2823" i="6"/>
  <c r="I2824" i="6"/>
  <c r="J2824" i="6"/>
  <c r="I2825" i="6"/>
  <c r="J2825" i="6"/>
  <c r="I2826" i="6"/>
  <c r="J2826" i="6"/>
  <c r="I2827" i="6"/>
  <c r="J2827" i="6"/>
  <c r="I2828" i="6"/>
  <c r="J2828" i="6"/>
  <c r="I2829" i="6"/>
  <c r="J2829" i="6"/>
  <c r="I2830" i="6"/>
  <c r="J2830" i="6"/>
  <c r="I2831" i="6"/>
  <c r="J2831" i="6"/>
  <c r="I2832" i="6"/>
  <c r="J2832" i="6"/>
  <c r="I2833" i="6"/>
  <c r="J2833" i="6"/>
  <c r="I2834" i="6"/>
  <c r="J2834" i="6"/>
  <c r="I2835" i="6"/>
  <c r="J2835" i="6"/>
  <c r="I2836" i="6"/>
  <c r="J2836" i="6"/>
  <c r="I2837" i="6"/>
  <c r="J2837" i="6"/>
  <c r="I2838" i="6"/>
  <c r="J2838" i="6"/>
  <c r="I2839" i="6"/>
  <c r="J2839" i="6"/>
  <c r="I2840" i="6"/>
  <c r="J2840" i="6"/>
  <c r="I2841" i="6"/>
  <c r="J2841" i="6"/>
  <c r="I2842" i="6"/>
  <c r="J2842" i="6"/>
  <c r="I2843" i="6"/>
  <c r="J2843" i="6"/>
  <c r="I2844" i="6"/>
  <c r="J2844" i="6"/>
  <c r="I2845" i="6"/>
  <c r="J2845" i="6"/>
  <c r="I2846" i="6"/>
  <c r="J2846" i="6"/>
  <c r="I2847" i="6"/>
  <c r="J2847" i="6"/>
  <c r="I2848" i="6"/>
  <c r="J2848" i="6"/>
  <c r="I2849" i="6"/>
  <c r="J2849" i="6"/>
  <c r="I2850" i="6"/>
  <c r="J2850" i="6"/>
  <c r="I2851" i="6"/>
  <c r="J2851" i="6"/>
  <c r="I2852" i="6"/>
  <c r="J2852" i="6"/>
  <c r="I2853" i="6"/>
  <c r="J2853" i="6"/>
  <c r="I2854" i="6"/>
  <c r="J2854" i="6"/>
  <c r="I2855" i="6"/>
  <c r="J2855" i="6"/>
  <c r="I2856" i="6"/>
  <c r="J2856" i="6"/>
  <c r="I2857" i="6"/>
  <c r="J2857" i="6"/>
  <c r="I2858" i="6"/>
  <c r="J2858" i="6"/>
  <c r="I2859" i="6"/>
  <c r="J2859" i="6"/>
  <c r="I2860" i="6"/>
  <c r="J2860" i="6"/>
  <c r="I2861" i="6"/>
  <c r="J2861" i="6"/>
  <c r="I2862" i="6"/>
  <c r="J2862" i="6"/>
  <c r="I2863" i="6"/>
  <c r="J2863" i="6"/>
  <c r="I2864" i="6"/>
  <c r="J2864" i="6"/>
  <c r="I2865" i="6"/>
  <c r="J2865" i="6"/>
  <c r="I2866" i="6"/>
  <c r="J2866" i="6"/>
  <c r="I2867" i="6"/>
  <c r="J2867" i="6"/>
  <c r="I2868" i="6"/>
  <c r="J2868" i="6"/>
  <c r="I2869" i="6"/>
  <c r="J2869" i="6"/>
  <c r="I2870" i="6"/>
  <c r="J2870" i="6"/>
  <c r="I2871" i="6"/>
  <c r="J2871" i="6"/>
  <c r="I2872" i="6"/>
  <c r="J2872" i="6"/>
  <c r="I2873" i="6"/>
  <c r="J2873" i="6"/>
  <c r="I2874" i="6"/>
  <c r="J2874" i="6"/>
  <c r="I2875" i="6"/>
  <c r="J2875" i="6"/>
  <c r="I2876" i="6"/>
  <c r="J2876" i="6"/>
  <c r="I2877" i="6"/>
  <c r="J2877" i="6"/>
  <c r="I2878" i="6"/>
  <c r="J2878" i="6"/>
  <c r="I2879" i="6"/>
  <c r="J2879" i="6"/>
  <c r="I2880" i="6"/>
  <c r="J2880" i="6"/>
  <c r="I2881" i="6"/>
  <c r="J2881" i="6"/>
  <c r="I2882" i="6"/>
  <c r="J2882" i="6"/>
  <c r="I2883" i="6"/>
  <c r="J2883" i="6"/>
  <c r="I2884" i="6"/>
  <c r="J2884" i="6"/>
  <c r="I2885" i="6"/>
  <c r="J2885" i="6"/>
  <c r="I2886" i="6"/>
  <c r="J2886" i="6"/>
  <c r="I2887" i="6"/>
  <c r="J2887" i="6"/>
  <c r="I2888" i="6"/>
  <c r="J2888" i="6"/>
  <c r="I2889" i="6"/>
  <c r="J2889" i="6"/>
  <c r="I2890" i="6"/>
  <c r="J2890" i="6"/>
  <c r="I2891" i="6"/>
  <c r="J2891" i="6"/>
  <c r="I2892" i="6"/>
  <c r="J2892" i="6"/>
  <c r="I2893" i="6"/>
  <c r="J2893" i="6"/>
  <c r="I2894" i="6"/>
  <c r="J2894" i="6"/>
  <c r="I2895" i="6"/>
  <c r="J2895" i="6"/>
  <c r="I2896" i="6"/>
  <c r="J2896" i="6"/>
  <c r="I2897" i="6"/>
  <c r="J2897" i="6"/>
  <c r="I2898" i="6"/>
  <c r="J2898" i="6"/>
  <c r="I2899" i="6"/>
  <c r="J2899" i="6"/>
  <c r="I2900" i="6"/>
  <c r="J2900" i="6"/>
  <c r="I2901" i="6"/>
  <c r="J2901" i="6"/>
  <c r="I2902" i="6"/>
  <c r="J2902" i="6"/>
  <c r="I2903" i="6"/>
  <c r="J2903" i="6"/>
  <c r="I2904" i="6"/>
  <c r="J2904" i="6"/>
  <c r="I2905" i="6"/>
  <c r="J2905" i="6"/>
  <c r="I2906" i="6"/>
  <c r="J2906" i="6"/>
  <c r="I2907" i="6"/>
  <c r="J2907" i="6"/>
  <c r="I2908" i="6"/>
  <c r="J2908" i="6"/>
  <c r="I2909" i="6"/>
  <c r="J2909" i="6"/>
  <c r="I2910" i="6"/>
  <c r="J2910" i="6"/>
  <c r="I2911" i="6"/>
  <c r="J2911" i="6"/>
  <c r="I2912" i="6"/>
  <c r="J2912" i="6"/>
  <c r="I2913" i="6"/>
  <c r="J2913" i="6"/>
  <c r="I2914" i="6"/>
  <c r="J2914" i="6"/>
  <c r="I2915" i="6"/>
  <c r="J2915" i="6"/>
  <c r="I2916" i="6"/>
  <c r="J2916" i="6"/>
  <c r="I2917" i="6"/>
  <c r="J2917" i="6"/>
  <c r="I2918" i="6"/>
  <c r="J2918" i="6"/>
  <c r="I2919" i="6"/>
  <c r="J2919" i="6"/>
  <c r="I2920" i="6"/>
  <c r="J2920" i="6"/>
  <c r="I2921" i="6"/>
  <c r="J2921" i="6"/>
  <c r="I2922" i="6"/>
  <c r="J2922" i="6"/>
  <c r="I2923" i="6"/>
  <c r="J2923" i="6"/>
  <c r="I2924" i="6"/>
  <c r="J2924" i="6"/>
  <c r="I2925" i="6"/>
  <c r="J2925" i="6"/>
  <c r="I2926" i="6"/>
  <c r="J2926" i="6"/>
  <c r="I2927" i="6"/>
  <c r="J2927" i="6"/>
  <c r="I2928" i="6"/>
  <c r="J2928" i="6"/>
  <c r="I2929" i="6"/>
  <c r="J2929" i="6"/>
  <c r="I2930" i="6"/>
  <c r="J2930" i="6"/>
  <c r="I2931" i="6"/>
  <c r="J2931" i="6"/>
  <c r="I2932" i="6"/>
  <c r="J2932" i="6"/>
  <c r="I2933" i="6"/>
  <c r="J2933" i="6"/>
  <c r="I2934" i="6"/>
  <c r="J2934" i="6"/>
  <c r="I2935" i="6"/>
  <c r="J2935" i="6"/>
  <c r="I2936" i="6"/>
  <c r="J2936" i="6"/>
  <c r="I2937" i="6"/>
  <c r="J2937" i="6"/>
  <c r="I2938" i="6"/>
  <c r="J2938" i="6"/>
  <c r="I2939" i="6"/>
  <c r="J2939" i="6"/>
  <c r="I2940" i="6"/>
  <c r="J2940" i="6"/>
  <c r="I2941" i="6"/>
  <c r="J2941" i="6"/>
  <c r="I2942" i="6"/>
  <c r="J2942" i="6"/>
  <c r="I2943" i="6"/>
  <c r="J2943" i="6"/>
  <c r="I2944" i="6"/>
  <c r="J2944" i="6"/>
  <c r="I2945" i="6"/>
  <c r="J2945" i="6"/>
  <c r="I2946" i="6"/>
  <c r="J2946" i="6"/>
  <c r="I2947" i="6"/>
  <c r="J2947" i="6"/>
  <c r="I2948" i="6"/>
  <c r="J2948" i="6"/>
  <c r="I2949" i="6"/>
  <c r="J2949" i="6"/>
  <c r="I2950" i="6"/>
  <c r="J2950" i="6"/>
  <c r="I2951" i="6"/>
  <c r="J2951" i="6"/>
  <c r="I2952" i="6"/>
  <c r="J2952" i="6"/>
  <c r="I2953" i="6"/>
  <c r="J2953" i="6"/>
  <c r="I2954" i="6"/>
  <c r="J2954" i="6"/>
  <c r="I2955" i="6"/>
  <c r="J2955" i="6"/>
  <c r="I2956" i="6"/>
  <c r="J2956" i="6"/>
  <c r="I2957" i="6"/>
  <c r="J2957" i="6"/>
  <c r="I2958" i="6"/>
  <c r="J2958" i="6"/>
  <c r="I2959" i="6"/>
  <c r="J2959" i="6"/>
  <c r="I2960" i="6"/>
  <c r="J2960" i="6"/>
  <c r="I2961" i="6"/>
  <c r="J2961" i="6"/>
  <c r="I2962" i="6"/>
  <c r="J2962" i="6"/>
  <c r="I2963" i="6"/>
  <c r="J2963" i="6"/>
  <c r="I2964" i="6"/>
  <c r="J2964" i="6"/>
  <c r="I2965" i="6"/>
  <c r="J2965" i="6"/>
  <c r="I2966" i="6"/>
  <c r="J2966" i="6"/>
  <c r="I2967" i="6"/>
  <c r="J2967" i="6"/>
  <c r="I2968" i="6"/>
  <c r="J2968" i="6"/>
  <c r="I2969" i="6"/>
  <c r="J2969" i="6"/>
  <c r="I2970" i="6"/>
  <c r="J2970" i="6"/>
  <c r="I2971" i="6"/>
  <c r="J2971" i="6"/>
  <c r="I2972" i="6"/>
  <c r="J2972" i="6"/>
  <c r="I2973" i="6"/>
  <c r="J2973" i="6"/>
  <c r="I2974" i="6"/>
  <c r="J2974" i="6"/>
  <c r="I2975" i="6"/>
  <c r="J2975" i="6"/>
  <c r="I2976" i="6"/>
  <c r="J2976" i="6"/>
  <c r="I2977" i="6"/>
  <c r="J2977" i="6"/>
  <c r="I2978" i="6"/>
  <c r="J2978" i="6"/>
  <c r="I2979" i="6"/>
  <c r="J2979" i="6"/>
  <c r="I2980" i="6"/>
  <c r="J2980" i="6"/>
  <c r="I2981" i="6"/>
  <c r="J2981" i="6"/>
  <c r="I2982" i="6"/>
  <c r="J2982" i="6"/>
  <c r="I2983" i="6"/>
  <c r="J2983" i="6"/>
  <c r="I2984" i="6"/>
  <c r="J2984" i="6"/>
  <c r="I2985" i="6"/>
  <c r="J2985" i="6"/>
  <c r="I2986" i="6"/>
  <c r="J2986" i="6"/>
  <c r="I2987" i="6"/>
  <c r="J2987" i="6"/>
  <c r="I2988" i="6"/>
  <c r="J2988" i="6"/>
  <c r="I2989" i="6"/>
  <c r="J2989" i="6"/>
  <c r="I2990" i="6"/>
  <c r="J2990" i="6"/>
  <c r="I2991" i="6"/>
  <c r="J2991" i="6"/>
  <c r="I2992" i="6"/>
  <c r="J2992" i="6"/>
  <c r="I2993" i="6"/>
  <c r="J2993" i="6"/>
  <c r="I2994" i="6"/>
  <c r="J2994" i="6"/>
  <c r="I2995" i="6"/>
  <c r="J2995" i="6"/>
  <c r="I2996" i="6"/>
  <c r="J2996" i="6"/>
  <c r="I2997" i="6"/>
  <c r="J2997" i="6"/>
  <c r="I2998" i="6"/>
  <c r="J2998" i="6"/>
  <c r="I2999" i="6"/>
  <c r="J2999" i="6"/>
  <c r="I3000" i="6"/>
  <c r="J3000" i="6"/>
  <c r="I3001" i="6"/>
  <c r="J3001" i="6"/>
  <c r="I3002" i="6"/>
  <c r="J3002" i="6"/>
  <c r="I3003" i="6"/>
  <c r="J3003" i="6"/>
  <c r="I3004" i="6"/>
  <c r="J3004" i="6"/>
  <c r="I3005" i="6"/>
  <c r="J3005" i="6"/>
  <c r="I3006" i="6"/>
  <c r="J3006" i="6"/>
  <c r="I3007" i="6"/>
  <c r="J3007" i="6"/>
  <c r="I3008" i="6"/>
  <c r="J3008" i="6"/>
  <c r="I3009" i="6"/>
  <c r="J3009" i="6"/>
  <c r="I3010" i="6"/>
  <c r="J3010" i="6"/>
  <c r="I3011" i="6"/>
  <c r="J3011" i="6"/>
  <c r="I3012" i="6"/>
  <c r="J3012" i="6"/>
  <c r="I3013" i="6"/>
  <c r="J3013" i="6"/>
  <c r="I3014" i="6"/>
  <c r="J3014" i="6"/>
  <c r="I3015" i="6"/>
  <c r="J3015" i="6"/>
  <c r="I3016" i="6"/>
  <c r="J3016" i="6"/>
  <c r="I3017" i="6"/>
  <c r="J3017" i="6"/>
  <c r="I3018" i="6"/>
  <c r="J3018" i="6"/>
  <c r="I3019" i="6"/>
  <c r="J3019" i="6"/>
  <c r="I3020" i="6"/>
  <c r="J3020" i="6"/>
  <c r="I3021" i="6"/>
  <c r="J3021" i="6"/>
  <c r="I3022" i="6"/>
  <c r="J3022" i="6"/>
  <c r="I3023" i="6"/>
  <c r="J3023" i="6"/>
  <c r="I3024" i="6"/>
  <c r="J3024" i="6"/>
  <c r="I3025" i="6"/>
  <c r="J3025" i="6"/>
  <c r="I3026" i="6"/>
  <c r="J3026" i="6"/>
  <c r="I3027" i="6"/>
  <c r="J3027" i="6"/>
  <c r="I3028" i="6"/>
  <c r="J3028" i="6"/>
  <c r="I3029" i="6"/>
  <c r="J3029" i="6"/>
  <c r="I3030" i="6"/>
  <c r="J3030" i="6"/>
  <c r="I3031" i="6"/>
  <c r="J3031" i="6"/>
  <c r="I3032" i="6"/>
  <c r="J3032" i="6"/>
  <c r="I3033" i="6"/>
  <c r="J3033" i="6"/>
  <c r="I3034" i="6"/>
  <c r="J3034" i="6"/>
  <c r="I3035" i="6"/>
  <c r="J3035" i="6"/>
  <c r="I3036" i="6"/>
  <c r="J3036" i="6"/>
  <c r="I3037" i="6"/>
  <c r="J3037" i="6"/>
  <c r="I3038" i="6"/>
  <c r="J3038" i="6"/>
  <c r="I3039" i="6"/>
  <c r="J3039" i="6"/>
  <c r="I3040" i="6"/>
  <c r="J3040" i="6"/>
  <c r="I3041" i="6"/>
  <c r="J3041" i="6"/>
  <c r="I3042" i="6"/>
  <c r="J3042" i="6"/>
  <c r="I3043" i="6"/>
  <c r="J3043" i="6"/>
  <c r="I3044" i="6"/>
  <c r="J3044" i="6"/>
  <c r="I3045" i="6"/>
  <c r="J3045" i="6"/>
  <c r="I3046" i="6"/>
  <c r="J3046" i="6"/>
  <c r="I3047" i="6"/>
  <c r="J3047" i="6"/>
  <c r="I3048" i="6"/>
  <c r="J3048" i="6"/>
  <c r="I3049" i="6"/>
  <c r="J3049" i="6"/>
  <c r="I3050" i="6"/>
  <c r="J3050" i="6"/>
  <c r="I3051" i="6"/>
  <c r="J3051" i="6"/>
  <c r="I3052" i="6"/>
  <c r="J3052" i="6"/>
  <c r="I3053" i="6"/>
  <c r="J3053" i="6"/>
  <c r="I3054" i="6"/>
  <c r="J3054" i="6"/>
  <c r="I3055" i="6"/>
  <c r="J3055" i="6"/>
  <c r="I3056" i="6"/>
  <c r="J3056" i="6"/>
  <c r="I3057" i="6"/>
  <c r="J3057" i="6"/>
  <c r="I3058" i="6"/>
  <c r="J3058" i="6"/>
  <c r="I3059" i="6"/>
  <c r="J3059" i="6"/>
  <c r="I3060" i="6"/>
  <c r="J3060" i="6"/>
  <c r="I3061" i="6"/>
  <c r="J3061" i="6"/>
  <c r="I3062" i="6"/>
  <c r="J3062" i="6"/>
  <c r="I3063" i="6"/>
  <c r="J3063" i="6"/>
  <c r="I3064" i="6"/>
  <c r="J3064" i="6"/>
  <c r="I3065" i="6"/>
  <c r="J3065" i="6"/>
  <c r="I3066" i="6"/>
  <c r="J3066" i="6"/>
  <c r="I3067" i="6"/>
  <c r="J3067" i="6"/>
  <c r="I3068" i="6"/>
  <c r="J3068" i="6"/>
  <c r="I3069" i="6"/>
  <c r="J3069" i="6"/>
  <c r="I3070" i="6"/>
  <c r="J3070" i="6"/>
  <c r="I3071" i="6"/>
  <c r="J3071" i="6"/>
  <c r="I3072" i="6"/>
  <c r="J3072" i="6"/>
  <c r="I3073" i="6"/>
  <c r="J3073" i="6"/>
  <c r="I3074" i="6"/>
  <c r="J3074" i="6"/>
  <c r="I3075" i="6"/>
  <c r="J3075" i="6"/>
  <c r="I3076" i="6"/>
  <c r="J3076" i="6"/>
  <c r="I3077" i="6"/>
  <c r="J3077" i="6"/>
  <c r="I3078" i="6"/>
  <c r="J3078" i="6"/>
  <c r="I3079" i="6"/>
  <c r="J3079" i="6"/>
  <c r="I3080" i="6"/>
  <c r="J3080" i="6"/>
  <c r="I3081" i="6"/>
  <c r="J3081" i="6"/>
  <c r="I3082" i="6"/>
  <c r="J3082" i="6"/>
  <c r="I3083" i="6"/>
  <c r="J3083" i="6"/>
  <c r="I3084" i="6"/>
  <c r="J3084" i="6"/>
  <c r="I3085" i="6"/>
  <c r="J3085" i="6"/>
  <c r="I3086" i="6"/>
  <c r="J3086" i="6"/>
  <c r="I3087" i="6"/>
  <c r="J3087" i="6"/>
  <c r="I3088" i="6"/>
  <c r="J3088" i="6"/>
  <c r="I3089" i="6"/>
  <c r="J3089" i="6"/>
  <c r="I3090" i="6"/>
  <c r="J3090" i="6"/>
  <c r="I3091" i="6"/>
  <c r="J3091" i="6"/>
  <c r="I3092" i="6"/>
  <c r="J3092" i="6"/>
  <c r="I3093" i="6"/>
  <c r="J3093" i="6"/>
  <c r="I3094" i="6"/>
  <c r="J3094" i="6"/>
  <c r="I3095" i="6"/>
  <c r="J3095" i="6"/>
  <c r="I3096" i="6"/>
  <c r="J3096" i="6"/>
  <c r="I3097" i="6"/>
  <c r="J3097" i="6"/>
  <c r="I3098" i="6"/>
  <c r="J3098" i="6"/>
  <c r="I3099" i="6"/>
  <c r="J3099" i="6"/>
  <c r="I3100" i="6"/>
  <c r="J3100" i="6"/>
  <c r="I3101" i="6"/>
  <c r="J3101" i="6"/>
  <c r="I3102" i="6"/>
  <c r="J3102" i="6"/>
  <c r="I3103" i="6"/>
  <c r="J3103" i="6"/>
  <c r="I3104" i="6"/>
  <c r="J3104" i="6"/>
  <c r="I3105" i="6"/>
  <c r="J3105" i="6"/>
  <c r="I3106" i="6"/>
  <c r="J3106" i="6"/>
  <c r="I3107" i="6"/>
  <c r="J3107" i="6"/>
  <c r="I3108" i="6"/>
  <c r="J3108" i="6"/>
  <c r="I3109" i="6"/>
  <c r="J3109" i="6"/>
  <c r="I3110" i="6"/>
  <c r="J3110" i="6"/>
  <c r="I3111" i="6"/>
  <c r="J3111" i="6"/>
  <c r="I3112" i="6"/>
  <c r="J3112" i="6"/>
  <c r="I3113" i="6"/>
  <c r="J3113" i="6"/>
  <c r="I3114" i="6"/>
  <c r="J3114" i="6"/>
  <c r="I3115" i="6"/>
  <c r="J3115" i="6"/>
  <c r="I3116" i="6"/>
  <c r="J3116" i="6"/>
  <c r="I3117" i="6"/>
  <c r="J3117" i="6"/>
  <c r="I3118" i="6"/>
  <c r="J3118" i="6"/>
  <c r="I3119" i="6"/>
  <c r="J3119" i="6"/>
  <c r="I3120" i="6"/>
  <c r="J3120" i="6"/>
  <c r="I3121" i="6"/>
  <c r="J3121" i="6"/>
  <c r="I3122" i="6"/>
  <c r="J3122" i="6"/>
  <c r="I3123" i="6"/>
  <c r="J3123" i="6"/>
  <c r="I3124" i="6"/>
  <c r="J3124" i="6"/>
  <c r="I3125" i="6"/>
  <c r="J3125" i="6"/>
  <c r="I3126" i="6"/>
  <c r="J3126" i="6"/>
  <c r="I3127" i="6"/>
  <c r="J3127" i="6"/>
  <c r="I3128" i="6"/>
  <c r="J3128" i="6"/>
  <c r="I3129" i="6"/>
  <c r="J3129" i="6"/>
  <c r="I3130" i="6"/>
  <c r="J3130" i="6"/>
  <c r="I3131" i="6"/>
  <c r="J3131" i="6"/>
  <c r="I3132" i="6"/>
  <c r="J3132" i="6"/>
  <c r="I3133" i="6"/>
  <c r="J3133" i="6"/>
  <c r="I3134" i="6"/>
  <c r="J3134" i="6"/>
  <c r="I3135" i="6"/>
  <c r="J3135" i="6"/>
  <c r="I3136" i="6"/>
  <c r="J3136" i="6"/>
  <c r="I3137" i="6"/>
  <c r="J3137" i="6"/>
  <c r="I3138" i="6"/>
  <c r="J3138" i="6"/>
  <c r="I3139" i="6"/>
  <c r="J3139" i="6"/>
  <c r="I3140" i="6"/>
  <c r="J3140" i="6"/>
  <c r="I3141" i="6"/>
  <c r="J3141" i="6"/>
  <c r="I3142" i="6"/>
  <c r="J3142" i="6"/>
  <c r="I3143" i="6"/>
  <c r="J3143" i="6"/>
  <c r="I3144" i="6"/>
  <c r="J3144" i="6"/>
  <c r="I3145" i="6"/>
  <c r="J3145" i="6"/>
  <c r="I3146" i="6"/>
  <c r="J3146" i="6"/>
  <c r="I3147" i="6"/>
  <c r="J3147" i="6"/>
  <c r="I3148" i="6"/>
  <c r="J3148" i="6"/>
  <c r="I3149" i="6"/>
  <c r="J3149" i="6"/>
  <c r="I3150" i="6"/>
  <c r="J3150" i="6"/>
  <c r="I3151" i="6"/>
  <c r="J3151" i="6"/>
  <c r="I3152" i="6"/>
  <c r="J3152" i="6"/>
  <c r="I3153" i="6"/>
  <c r="J3153" i="6"/>
  <c r="I3154" i="6"/>
  <c r="J3154" i="6"/>
  <c r="I3155" i="6"/>
  <c r="J3155" i="6"/>
  <c r="I3156" i="6"/>
  <c r="J3156" i="6"/>
  <c r="I3157" i="6"/>
  <c r="J3157" i="6"/>
  <c r="I3158" i="6"/>
  <c r="J3158" i="6"/>
  <c r="I3159" i="6"/>
  <c r="J3159" i="6"/>
  <c r="I3160" i="6"/>
  <c r="J3160" i="6"/>
  <c r="I3161" i="6"/>
  <c r="J3161" i="6"/>
  <c r="I3162" i="6"/>
  <c r="J3162" i="6"/>
  <c r="I3163" i="6"/>
  <c r="J3163" i="6"/>
  <c r="I3164" i="6"/>
  <c r="J3164" i="6"/>
  <c r="I3165" i="6"/>
  <c r="J3165" i="6"/>
  <c r="I3166" i="6"/>
  <c r="J3166" i="6"/>
  <c r="I3167" i="6"/>
  <c r="J3167" i="6"/>
  <c r="I3168" i="6"/>
  <c r="J3168" i="6"/>
  <c r="I3169" i="6"/>
  <c r="J3169" i="6"/>
  <c r="I3170" i="6"/>
  <c r="J3170" i="6"/>
  <c r="I3171" i="6"/>
  <c r="J3171" i="6"/>
  <c r="I3172" i="6"/>
  <c r="J3172" i="6"/>
  <c r="I3173" i="6"/>
  <c r="J3173" i="6"/>
  <c r="I3174" i="6"/>
  <c r="J3174" i="6"/>
  <c r="I3175" i="6"/>
  <c r="J3175" i="6"/>
  <c r="I3176" i="6"/>
  <c r="J3176" i="6"/>
  <c r="I3177" i="6"/>
  <c r="J3177" i="6"/>
  <c r="I3178" i="6"/>
  <c r="J3178" i="6"/>
  <c r="I3179" i="6"/>
  <c r="J3179" i="6"/>
  <c r="I3180" i="6"/>
  <c r="J3180" i="6"/>
  <c r="I3181" i="6"/>
  <c r="J3181" i="6"/>
  <c r="I3182" i="6"/>
  <c r="J3182" i="6"/>
  <c r="I3183" i="6"/>
  <c r="J3183" i="6"/>
  <c r="I3184" i="6"/>
  <c r="J3184" i="6"/>
  <c r="I3185" i="6"/>
  <c r="J3185" i="6"/>
  <c r="I3186" i="6"/>
  <c r="J3186" i="6"/>
  <c r="I3187" i="6"/>
  <c r="J3187" i="6"/>
  <c r="I3188" i="6"/>
  <c r="J3188" i="6"/>
  <c r="I3189" i="6"/>
  <c r="J3189" i="6"/>
  <c r="I3190" i="6"/>
  <c r="J3190" i="6"/>
  <c r="I3191" i="6"/>
  <c r="J3191" i="6"/>
  <c r="I3192" i="6"/>
  <c r="J3192" i="6"/>
  <c r="I3193" i="6"/>
  <c r="J3193" i="6"/>
  <c r="I3194" i="6"/>
  <c r="J3194" i="6"/>
  <c r="I3195" i="6"/>
  <c r="J3195" i="6"/>
  <c r="I3196" i="6"/>
  <c r="J3196" i="6"/>
  <c r="I3197" i="6"/>
  <c r="J3197" i="6"/>
  <c r="I3198" i="6"/>
  <c r="J3198" i="6"/>
  <c r="I3199" i="6"/>
  <c r="J3199" i="6"/>
  <c r="I3200" i="6"/>
  <c r="J3200" i="6"/>
  <c r="I3201" i="6"/>
  <c r="J3201" i="6"/>
  <c r="I3202" i="6"/>
  <c r="J3202" i="6"/>
  <c r="I3203" i="6"/>
  <c r="J3203" i="6"/>
  <c r="I3204" i="6"/>
  <c r="J3204" i="6"/>
  <c r="I3205" i="6"/>
  <c r="J3205" i="6"/>
  <c r="I3206" i="6"/>
  <c r="J3206" i="6"/>
  <c r="I3207" i="6"/>
  <c r="J3207" i="6"/>
  <c r="I3208" i="6"/>
  <c r="J3208" i="6"/>
  <c r="I3209" i="6"/>
  <c r="J3209" i="6"/>
  <c r="I3210" i="6"/>
  <c r="J3210" i="6"/>
  <c r="I3211" i="6"/>
  <c r="J3211" i="6"/>
  <c r="I3212" i="6"/>
  <c r="J3212" i="6"/>
  <c r="I3213" i="6"/>
  <c r="J3213" i="6"/>
  <c r="I3214" i="6"/>
  <c r="J3214" i="6"/>
  <c r="I3215" i="6"/>
  <c r="J3215" i="6"/>
  <c r="I3216" i="6"/>
  <c r="J3216" i="6"/>
  <c r="I3217" i="6"/>
  <c r="J3217" i="6"/>
  <c r="I3218" i="6"/>
  <c r="J3218" i="6"/>
  <c r="I3219" i="6"/>
  <c r="J3219" i="6"/>
  <c r="I3220" i="6"/>
  <c r="J3220" i="6"/>
  <c r="I3221" i="6"/>
  <c r="J3221" i="6"/>
  <c r="I3222" i="6"/>
  <c r="J3222" i="6"/>
  <c r="I3223" i="6"/>
  <c r="J3223" i="6"/>
  <c r="I3224" i="6"/>
  <c r="J3224" i="6"/>
  <c r="I3225" i="6"/>
  <c r="J3225" i="6"/>
  <c r="I3226" i="6"/>
  <c r="J3226" i="6"/>
  <c r="I3227" i="6"/>
  <c r="J3227" i="6"/>
  <c r="I3228" i="6"/>
  <c r="J3228" i="6"/>
  <c r="I3229" i="6"/>
  <c r="J3229" i="6"/>
  <c r="I3230" i="6"/>
  <c r="J3230" i="6"/>
  <c r="I3231" i="6"/>
  <c r="J3231" i="6"/>
  <c r="I3232" i="6"/>
  <c r="J3232" i="6"/>
  <c r="I3233" i="6"/>
  <c r="J3233" i="6"/>
  <c r="I3234" i="6"/>
  <c r="J3234" i="6"/>
  <c r="I3235" i="6"/>
  <c r="J3235" i="6"/>
  <c r="I3236" i="6"/>
  <c r="J3236" i="6"/>
  <c r="I3237" i="6"/>
  <c r="J3237" i="6"/>
  <c r="I3238" i="6"/>
  <c r="J3238" i="6"/>
  <c r="I3239" i="6"/>
  <c r="J3239" i="6"/>
  <c r="I3240" i="6"/>
  <c r="J3240" i="6"/>
  <c r="I3241" i="6"/>
  <c r="J3241" i="6"/>
  <c r="I3242" i="6"/>
  <c r="J3242" i="6"/>
  <c r="I3243" i="6"/>
  <c r="J3243" i="6"/>
  <c r="I3244" i="6"/>
  <c r="J3244" i="6"/>
  <c r="I3245" i="6"/>
  <c r="J3245" i="6"/>
  <c r="I3246" i="6"/>
  <c r="J3246" i="6"/>
  <c r="I3247" i="6"/>
  <c r="J3247" i="6"/>
  <c r="I3248" i="6"/>
  <c r="J3248" i="6"/>
  <c r="I3249" i="6"/>
  <c r="J3249" i="6"/>
  <c r="I3250" i="6"/>
  <c r="J3250" i="6"/>
  <c r="I3251" i="6"/>
  <c r="J3251" i="6"/>
  <c r="I3252" i="6"/>
  <c r="J3252" i="6"/>
  <c r="I3253" i="6"/>
  <c r="J3253" i="6"/>
  <c r="I3254" i="6"/>
  <c r="J3254" i="6"/>
  <c r="I3255" i="6"/>
  <c r="J3255" i="6"/>
  <c r="I3256" i="6"/>
  <c r="J3256" i="6"/>
  <c r="I3257" i="6"/>
  <c r="J3257" i="6"/>
  <c r="I3258" i="6"/>
  <c r="J3258" i="6"/>
  <c r="I3259" i="6"/>
  <c r="J3259" i="6"/>
  <c r="I3260" i="6"/>
  <c r="J3260" i="6"/>
  <c r="I3261" i="6"/>
  <c r="J3261" i="6"/>
  <c r="I3262" i="6"/>
  <c r="J3262" i="6"/>
  <c r="I3263" i="6"/>
  <c r="J3263" i="6"/>
  <c r="I3264" i="6"/>
  <c r="J3264" i="6"/>
  <c r="I3265" i="6"/>
  <c r="J3265" i="6"/>
  <c r="I3266" i="6"/>
  <c r="J3266" i="6"/>
  <c r="I3267" i="6"/>
  <c r="J3267" i="6"/>
  <c r="I3268" i="6"/>
  <c r="J3268" i="6"/>
  <c r="I3269" i="6"/>
  <c r="J3269" i="6"/>
  <c r="I3270" i="6"/>
  <c r="J3270" i="6"/>
  <c r="I3271" i="6"/>
  <c r="J3271" i="6"/>
  <c r="I3272" i="6"/>
  <c r="J3272" i="6"/>
  <c r="I3273" i="6"/>
  <c r="J3273" i="6"/>
  <c r="I3274" i="6"/>
  <c r="J3274" i="6"/>
  <c r="I3275" i="6"/>
  <c r="J3275" i="6"/>
  <c r="I3276" i="6"/>
  <c r="J3276" i="6"/>
  <c r="I3277" i="6"/>
  <c r="J3277" i="6"/>
  <c r="I3278" i="6"/>
  <c r="J3278" i="6"/>
  <c r="I3279" i="6"/>
  <c r="J3279" i="6"/>
  <c r="I3280" i="6"/>
  <c r="J3280" i="6"/>
  <c r="I3281" i="6"/>
  <c r="J3281" i="6"/>
  <c r="I3282" i="6"/>
  <c r="J3282" i="6"/>
  <c r="I3283" i="6"/>
  <c r="J3283" i="6"/>
  <c r="I3284" i="6"/>
  <c r="J3284" i="6"/>
  <c r="I3285" i="6"/>
  <c r="J3285" i="6"/>
  <c r="I3286" i="6"/>
  <c r="J3286" i="6"/>
  <c r="I3287" i="6"/>
  <c r="J3287" i="6"/>
  <c r="I3288" i="6"/>
  <c r="J3288" i="6"/>
  <c r="I3289" i="6"/>
  <c r="J3289" i="6"/>
  <c r="I3290" i="6"/>
  <c r="J3290" i="6"/>
  <c r="I3291" i="6"/>
  <c r="J3291" i="6"/>
  <c r="I3292" i="6"/>
  <c r="J3292" i="6"/>
  <c r="I3293" i="6"/>
  <c r="J3293" i="6"/>
  <c r="I3294" i="6"/>
  <c r="J3294" i="6"/>
  <c r="I3295" i="6"/>
  <c r="J3295" i="6"/>
  <c r="I3296" i="6"/>
  <c r="J3296" i="6"/>
  <c r="I3297" i="6"/>
  <c r="J3297" i="6"/>
  <c r="I3298" i="6"/>
  <c r="J3298" i="6"/>
  <c r="I3299" i="6"/>
  <c r="J3299" i="6"/>
  <c r="I3300" i="6"/>
  <c r="J3300" i="6"/>
  <c r="I3301" i="6"/>
  <c r="J3301" i="6"/>
  <c r="I3302" i="6"/>
  <c r="J3302" i="6"/>
  <c r="I3303" i="6"/>
  <c r="J3303" i="6"/>
  <c r="I3304" i="6"/>
  <c r="J3304" i="6"/>
  <c r="I3305" i="6"/>
  <c r="J3305" i="6"/>
  <c r="I3306" i="6"/>
  <c r="J3306" i="6"/>
  <c r="I3307" i="6"/>
  <c r="J3307" i="6"/>
  <c r="I3308" i="6"/>
  <c r="J3308" i="6"/>
  <c r="I3309" i="6"/>
  <c r="J3309" i="6"/>
  <c r="I3310" i="6"/>
  <c r="J3310" i="6"/>
  <c r="I3311" i="6"/>
  <c r="J3311" i="6"/>
  <c r="I3312" i="6"/>
  <c r="J3312" i="6"/>
  <c r="I3313" i="6"/>
  <c r="J3313" i="6"/>
  <c r="I3314" i="6"/>
  <c r="J3314" i="6"/>
  <c r="I3315" i="6"/>
  <c r="J3315" i="6"/>
  <c r="I3316" i="6"/>
  <c r="J3316" i="6"/>
  <c r="I3317" i="6"/>
  <c r="J3317" i="6"/>
  <c r="I3318" i="6"/>
  <c r="J3318" i="6"/>
  <c r="I3319" i="6"/>
  <c r="J3319" i="6"/>
  <c r="I3320" i="6"/>
  <c r="J3320" i="6"/>
  <c r="I3321" i="6"/>
  <c r="J3321" i="6"/>
  <c r="I3322" i="6"/>
  <c r="J3322" i="6"/>
  <c r="I3323" i="6"/>
  <c r="J3323" i="6"/>
  <c r="I3324" i="6"/>
  <c r="J3324" i="6"/>
  <c r="I3325" i="6"/>
  <c r="J3325" i="6"/>
  <c r="I3326" i="6"/>
  <c r="J3326" i="6"/>
  <c r="I3327" i="6"/>
  <c r="J3327" i="6"/>
  <c r="I3328" i="6"/>
  <c r="J3328" i="6"/>
  <c r="I3329" i="6"/>
  <c r="J3329" i="6"/>
  <c r="I3330" i="6"/>
  <c r="J3330" i="6"/>
  <c r="I3331" i="6"/>
  <c r="J3331" i="6"/>
  <c r="I3332" i="6"/>
  <c r="J3332" i="6"/>
  <c r="I3333" i="6"/>
  <c r="J3333" i="6"/>
  <c r="I3334" i="6"/>
  <c r="J3334" i="6"/>
  <c r="I3335" i="6"/>
  <c r="J3335" i="6"/>
  <c r="I3336" i="6"/>
  <c r="J3336" i="6"/>
  <c r="I3337" i="6"/>
  <c r="J3337" i="6"/>
  <c r="I3338" i="6"/>
  <c r="J3338" i="6"/>
  <c r="I3339" i="6"/>
  <c r="J3339" i="6"/>
  <c r="I3340" i="6"/>
  <c r="J3340" i="6"/>
  <c r="I3341" i="6"/>
  <c r="J3341" i="6"/>
  <c r="I3342" i="6"/>
  <c r="J3342" i="6"/>
  <c r="I3343" i="6"/>
  <c r="J3343" i="6"/>
  <c r="I3344" i="6"/>
  <c r="J3344" i="6"/>
  <c r="I3345" i="6"/>
  <c r="J3345" i="6"/>
  <c r="I3346" i="6"/>
  <c r="J3346" i="6"/>
  <c r="I3347" i="6"/>
  <c r="J3347" i="6"/>
  <c r="I3348" i="6"/>
  <c r="J3348" i="6"/>
  <c r="I3349" i="6"/>
  <c r="J3349" i="6"/>
  <c r="I3350" i="6"/>
  <c r="J3350" i="6"/>
  <c r="I3351" i="6"/>
  <c r="J3351" i="6"/>
  <c r="I3352" i="6"/>
  <c r="J3352" i="6"/>
  <c r="I3353" i="6"/>
  <c r="J3353" i="6"/>
  <c r="I3354" i="6"/>
  <c r="J3354" i="6"/>
  <c r="I3355" i="6"/>
  <c r="J3355" i="6"/>
  <c r="I3356" i="6"/>
  <c r="J3356" i="6"/>
  <c r="I3357" i="6"/>
  <c r="J3357" i="6"/>
  <c r="I3358" i="6"/>
  <c r="J3358" i="6"/>
  <c r="I3359" i="6"/>
  <c r="J3359" i="6"/>
  <c r="I3360" i="6"/>
  <c r="J3360" i="6"/>
  <c r="I3361" i="6"/>
  <c r="J3361" i="6"/>
  <c r="I3362" i="6"/>
  <c r="J3362" i="6"/>
  <c r="I3363" i="6"/>
  <c r="J3363" i="6"/>
  <c r="I3364" i="6"/>
  <c r="J3364" i="6"/>
  <c r="I3365" i="6"/>
  <c r="J3365" i="6"/>
  <c r="I3366" i="6"/>
  <c r="J3366" i="6"/>
  <c r="I3367" i="6"/>
  <c r="J3367" i="6"/>
  <c r="I3368" i="6"/>
  <c r="J3368" i="6"/>
  <c r="I3369" i="6"/>
  <c r="J3369" i="6"/>
  <c r="I3370" i="6"/>
  <c r="J3370" i="6"/>
  <c r="I3371" i="6"/>
  <c r="J3371" i="6"/>
  <c r="I3372" i="6"/>
  <c r="J3372" i="6"/>
  <c r="I3373" i="6"/>
  <c r="J3373" i="6"/>
  <c r="I3374" i="6"/>
  <c r="J3374" i="6"/>
  <c r="I3375" i="6"/>
  <c r="J3375" i="6"/>
  <c r="I3376" i="6"/>
  <c r="J3376" i="6"/>
  <c r="I3377" i="6"/>
  <c r="J3377" i="6"/>
  <c r="I3378" i="6"/>
  <c r="J3378" i="6"/>
  <c r="I3379" i="6"/>
  <c r="J3379" i="6"/>
  <c r="I3380" i="6"/>
  <c r="J3380" i="6"/>
  <c r="I3381" i="6"/>
  <c r="J3381" i="6"/>
  <c r="I3382" i="6"/>
  <c r="J3382" i="6"/>
  <c r="I3383" i="6"/>
  <c r="J3383" i="6"/>
  <c r="I3384" i="6"/>
  <c r="J3384" i="6"/>
  <c r="I3385" i="6"/>
  <c r="J3385" i="6"/>
  <c r="I3386" i="6"/>
  <c r="J3386" i="6"/>
  <c r="I3387" i="6"/>
  <c r="J3387" i="6"/>
  <c r="I3388" i="6"/>
  <c r="J3388" i="6"/>
  <c r="I3389" i="6"/>
  <c r="J3389" i="6"/>
  <c r="I3390" i="6"/>
  <c r="J3390" i="6"/>
  <c r="I3391" i="6"/>
  <c r="J3391" i="6"/>
  <c r="I3392" i="6"/>
  <c r="J3392" i="6"/>
  <c r="I3393" i="6"/>
  <c r="J3393" i="6"/>
  <c r="I3394" i="6"/>
  <c r="J3394" i="6"/>
  <c r="I3395" i="6"/>
  <c r="J3395" i="6"/>
  <c r="I3396" i="6"/>
  <c r="J3396" i="6"/>
  <c r="I3397" i="6"/>
  <c r="J3397" i="6"/>
  <c r="I3398" i="6"/>
  <c r="J3398" i="6"/>
  <c r="I3399" i="6"/>
  <c r="J3399" i="6"/>
  <c r="I3400" i="6"/>
  <c r="J3400" i="6"/>
  <c r="I3401" i="6"/>
  <c r="J3401" i="6"/>
  <c r="I3402" i="6"/>
  <c r="J3402" i="6"/>
  <c r="I3403" i="6"/>
  <c r="J3403" i="6"/>
  <c r="I3404" i="6"/>
  <c r="J3404" i="6"/>
  <c r="I3405" i="6"/>
  <c r="J3405" i="6"/>
  <c r="I3406" i="6"/>
  <c r="J3406" i="6"/>
  <c r="I3407" i="6"/>
  <c r="J3407" i="6"/>
  <c r="I3408" i="6"/>
  <c r="J3408" i="6"/>
  <c r="I3409" i="6"/>
  <c r="J3409" i="6"/>
  <c r="I3410" i="6"/>
  <c r="J3410" i="6"/>
  <c r="I3411" i="6"/>
  <c r="J3411" i="6"/>
  <c r="I3412" i="6"/>
  <c r="J3412" i="6"/>
  <c r="I3413" i="6"/>
  <c r="J3413" i="6"/>
  <c r="I3414" i="6"/>
  <c r="J3414" i="6"/>
  <c r="I3415" i="6"/>
  <c r="J3415" i="6"/>
  <c r="I3416" i="6"/>
  <c r="J3416" i="6"/>
  <c r="I3417" i="6"/>
  <c r="J3417" i="6"/>
  <c r="I3418" i="6"/>
  <c r="J3418" i="6"/>
  <c r="I3419" i="6"/>
  <c r="J3419" i="6"/>
  <c r="I3420" i="6"/>
  <c r="J3420" i="6"/>
  <c r="I3421" i="6"/>
  <c r="J3421" i="6"/>
  <c r="I3422" i="6"/>
  <c r="J3422" i="6"/>
  <c r="I3423" i="6"/>
  <c r="J3423" i="6"/>
  <c r="I3424" i="6"/>
  <c r="J3424" i="6"/>
  <c r="I3425" i="6"/>
  <c r="J3425" i="6"/>
  <c r="I3426" i="6"/>
  <c r="J3426" i="6"/>
  <c r="I3427" i="6"/>
  <c r="J3427" i="6"/>
  <c r="I3428" i="6"/>
  <c r="J3428" i="6"/>
  <c r="I3429" i="6"/>
  <c r="J3429" i="6"/>
  <c r="I3430" i="6"/>
  <c r="J3430" i="6"/>
  <c r="I3431" i="6"/>
  <c r="J3431" i="6"/>
  <c r="I3432" i="6"/>
  <c r="J3432" i="6"/>
  <c r="I3433" i="6"/>
  <c r="J3433" i="6"/>
  <c r="I3434" i="6"/>
  <c r="J3434" i="6"/>
  <c r="I3435" i="6"/>
  <c r="J3435" i="6"/>
  <c r="I3436" i="6"/>
  <c r="J3436" i="6"/>
  <c r="I3437" i="6"/>
  <c r="J3437" i="6"/>
  <c r="I3438" i="6"/>
  <c r="J3438" i="6"/>
  <c r="I3439" i="6"/>
  <c r="J3439" i="6"/>
  <c r="I3440" i="6"/>
  <c r="J3440" i="6"/>
  <c r="I3441" i="6"/>
  <c r="J3441" i="6"/>
  <c r="I3442" i="6"/>
  <c r="J3442" i="6"/>
  <c r="I3443" i="6"/>
  <c r="J3443" i="6"/>
  <c r="I3444" i="6"/>
  <c r="J3444" i="6"/>
  <c r="I3445" i="6"/>
  <c r="J3445" i="6"/>
  <c r="I3446" i="6"/>
  <c r="J3446" i="6"/>
  <c r="I3447" i="6"/>
  <c r="J3447" i="6"/>
  <c r="I3448" i="6"/>
  <c r="J3448" i="6"/>
  <c r="I3449" i="6"/>
  <c r="J3449" i="6"/>
  <c r="I3450" i="6"/>
  <c r="J3450" i="6"/>
  <c r="I3451" i="6"/>
  <c r="J3451" i="6"/>
  <c r="I3452" i="6"/>
  <c r="J3452" i="6"/>
  <c r="I3453" i="6"/>
  <c r="J3453" i="6"/>
  <c r="I3454" i="6"/>
  <c r="J3454" i="6"/>
  <c r="I3455" i="6"/>
  <c r="J3455" i="6"/>
  <c r="I3456" i="6"/>
  <c r="J3456" i="6"/>
  <c r="I3457" i="6"/>
  <c r="J3457" i="6"/>
  <c r="I3458" i="6"/>
  <c r="J3458" i="6"/>
  <c r="I3459" i="6"/>
  <c r="J3459" i="6"/>
  <c r="I3460" i="6"/>
  <c r="J3460" i="6"/>
  <c r="I3461" i="6"/>
  <c r="J3461" i="6"/>
  <c r="I3462" i="6"/>
  <c r="J3462" i="6"/>
  <c r="I3463" i="6"/>
  <c r="J3463" i="6"/>
  <c r="I3464" i="6"/>
  <c r="J3464" i="6"/>
  <c r="I3465" i="6"/>
  <c r="J3465" i="6"/>
  <c r="I3466" i="6"/>
  <c r="J3466" i="6"/>
  <c r="I3467" i="6"/>
  <c r="J3467" i="6"/>
  <c r="I3468" i="6"/>
  <c r="J3468" i="6"/>
  <c r="I3469" i="6"/>
  <c r="J3469" i="6"/>
  <c r="I3470" i="6"/>
  <c r="J3470" i="6"/>
  <c r="I3471" i="6"/>
  <c r="J3471" i="6"/>
  <c r="I3472" i="6"/>
  <c r="J3472" i="6"/>
  <c r="I3473" i="6"/>
  <c r="J3473" i="6"/>
  <c r="I3474" i="6"/>
  <c r="J3474" i="6"/>
  <c r="I3475" i="6"/>
  <c r="J3475" i="6"/>
  <c r="I3476" i="6"/>
  <c r="J3476" i="6"/>
  <c r="I3477" i="6"/>
  <c r="J3477" i="6"/>
  <c r="I3478" i="6"/>
  <c r="J3478" i="6"/>
  <c r="I3479" i="6"/>
  <c r="J3479" i="6"/>
  <c r="I3480" i="6"/>
  <c r="J3480" i="6"/>
  <c r="I3481" i="6"/>
  <c r="J3481" i="6"/>
  <c r="I3482" i="6"/>
  <c r="J3482" i="6"/>
  <c r="I3483" i="6"/>
  <c r="J3483" i="6"/>
  <c r="I3484" i="6"/>
  <c r="J3484" i="6"/>
  <c r="I3485" i="6"/>
  <c r="J3485" i="6"/>
  <c r="I3486" i="6"/>
  <c r="J3486" i="6"/>
  <c r="I3487" i="6"/>
  <c r="J3487" i="6"/>
  <c r="I3488" i="6"/>
  <c r="J3488" i="6"/>
  <c r="I3489" i="6"/>
  <c r="J3489" i="6"/>
  <c r="I3490" i="6"/>
  <c r="J3490" i="6"/>
  <c r="I3491" i="6"/>
  <c r="J3491" i="6"/>
  <c r="I3492" i="6"/>
  <c r="J3492" i="6"/>
  <c r="I3493" i="6"/>
  <c r="J3493" i="6"/>
  <c r="I3494" i="6"/>
  <c r="J3494" i="6"/>
  <c r="I3495" i="6"/>
  <c r="J3495" i="6"/>
  <c r="I3496" i="6"/>
  <c r="J3496" i="6"/>
  <c r="I3497" i="6"/>
  <c r="J3497" i="6"/>
  <c r="I3498" i="6"/>
  <c r="J3498" i="6"/>
  <c r="I3499" i="6"/>
  <c r="J3499" i="6"/>
  <c r="I3500" i="6"/>
  <c r="J3500" i="6"/>
  <c r="I3501" i="6"/>
  <c r="J3501" i="6"/>
  <c r="I3502" i="6"/>
  <c r="J3502" i="6"/>
  <c r="I3503" i="6"/>
  <c r="J3503" i="6"/>
  <c r="I3504" i="6"/>
  <c r="J3504" i="6"/>
  <c r="I3505" i="6"/>
  <c r="J3505" i="6"/>
  <c r="I3506" i="6"/>
  <c r="J3506" i="6"/>
  <c r="I3507" i="6"/>
  <c r="J3507" i="6"/>
  <c r="I3508" i="6"/>
  <c r="J3508" i="6"/>
  <c r="I3509" i="6"/>
  <c r="J3509" i="6"/>
  <c r="I3510" i="6"/>
  <c r="J3510" i="6"/>
  <c r="I3511" i="6"/>
  <c r="J3511" i="6"/>
  <c r="I3512" i="6"/>
  <c r="J3512" i="6"/>
  <c r="I3513" i="6"/>
  <c r="J3513" i="6"/>
  <c r="I3514" i="6"/>
  <c r="J3514" i="6"/>
  <c r="I3515" i="6"/>
  <c r="J3515" i="6"/>
  <c r="I3516" i="6"/>
  <c r="J3516" i="6"/>
  <c r="I3517" i="6"/>
  <c r="J3517" i="6"/>
  <c r="I3518" i="6"/>
  <c r="J3518" i="6"/>
  <c r="I3519" i="6"/>
  <c r="J3519" i="6"/>
  <c r="I3520" i="6"/>
  <c r="J3520" i="6"/>
  <c r="I3521" i="6"/>
  <c r="J3521" i="6"/>
  <c r="I3522" i="6"/>
  <c r="J3522" i="6"/>
  <c r="I3523" i="6"/>
  <c r="J3523" i="6"/>
  <c r="I3524" i="6"/>
  <c r="J3524" i="6"/>
  <c r="I3525" i="6"/>
  <c r="J3525" i="6"/>
  <c r="I3526" i="6"/>
  <c r="J3526" i="6"/>
  <c r="I3527" i="6"/>
  <c r="J3527" i="6"/>
  <c r="I3528" i="6"/>
  <c r="J3528" i="6"/>
  <c r="I3529" i="6"/>
  <c r="J3529" i="6"/>
  <c r="I3530" i="6"/>
  <c r="J3530" i="6"/>
  <c r="I3531" i="6"/>
  <c r="J3531" i="6"/>
  <c r="I3532" i="6"/>
  <c r="J3532" i="6"/>
  <c r="I3533" i="6"/>
  <c r="J3533" i="6"/>
  <c r="I3534" i="6"/>
  <c r="J3534" i="6"/>
  <c r="I3535" i="6"/>
  <c r="J3535" i="6"/>
  <c r="I3536" i="6"/>
  <c r="J3536" i="6"/>
  <c r="I3537" i="6"/>
  <c r="J3537" i="6"/>
  <c r="I3538" i="6"/>
  <c r="J3538" i="6"/>
  <c r="I3539" i="6"/>
  <c r="J3539" i="6"/>
  <c r="I3540" i="6"/>
  <c r="J3540" i="6"/>
  <c r="I3541" i="6"/>
  <c r="J3541" i="6"/>
  <c r="I3542" i="6"/>
  <c r="J3542" i="6"/>
  <c r="I3543" i="6"/>
  <c r="J3543" i="6"/>
  <c r="I3544" i="6"/>
  <c r="J3544" i="6"/>
  <c r="I3545" i="6"/>
  <c r="J3545" i="6"/>
  <c r="I3546" i="6"/>
  <c r="J3546" i="6"/>
  <c r="I3547" i="6"/>
  <c r="J3547" i="6"/>
  <c r="I3548" i="6"/>
  <c r="J3548" i="6"/>
  <c r="I3549" i="6"/>
  <c r="J3549" i="6"/>
  <c r="I3550" i="6"/>
  <c r="J3550" i="6"/>
  <c r="I3551" i="6"/>
  <c r="J3551" i="6"/>
  <c r="I3552" i="6"/>
  <c r="J3552" i="6"/>
  <c r="I3553" i="6"/>
  <c r="J3553" i="6"/>
  <c r="I3554" i="6"/>
  <c r="J3554" i="6"/>
  <c r="I3555" i="6"/>
  <c r="J3555" i="6"/>
  <c r="I3556" i="6"/>
  <c r="J3556" i="6"/>
  <c r="I3557" i="6"/>
  <c r="J3557" i="6"/>
  <c r="I3558" i="6"/>
  <c r="J3558" i="6"/>
  <c r="I3559" i="6"/>
  <c r="J3559" i="6"/>
  <c r="I3560" i="6"/>
  <c r="J3560" i="6"/>
  <c r="I3561" i="6"/>
  <c r="J3561" i="6"/>
  <c r="I3562" i="6"/>
  <c r="J3562" i="6"/>
  <c r="I3563" i="6"/>
  <c r="J3563" i="6"/>
  <c r="I3564" i="6"/>
  <c r="J3564" i="6"/>
  <c r="I3565" i="6"/>
  <c r="J3565" i="6"/>
  <c r="I3566" i="6"/>
  <c r="J3566" i="6"/>
  <c r="I3567" i="6"/>
  <c r="J3567" i="6"/>
  <c r="I3568" i="6"/>
  <c r="J3568" i="6"/>
  <c r="I3569" i="6"/>
  <c r="J3569" i="6"/>
  <c r="I3570" i="6"/>
  <c r="J3570" i="6"/>
  <c r="I3571" i="6"/>
  <c r="J3571" i="6"/>
  <c r="I3572" i="6"/>
  <c r="J3572" i="6"/>
  <c r="I3573" i="6"/>
  <c r="J3573" i="6"/>
  <c r="I3574" i="6"/>
  <c r="J3574" i="6"/>
  <c r="I3575" i="6"/>
  <c r="J3575" i="6"/>
  <c r="I3576" i="6"/>
  <c r="J3576" i="6"/>
  <c r="I3577" i="6"/>
  <c r="J3577" i="6"/>
  <c r="I3578" i="6"/>
  <c r="J3578" i="6"/>
  <c r="I3579" i="6"/>
  <c r="J3579" i="6"/>
  <c r="I3580" i="6"/>
  <c r="J3580" i="6"/>
  <c r="I3581" i="6"/>
  <c r="J3581" i="6"/>
  <c r="I3582" i="6"/>
  <c r="J3582" i="6"/>
  <c r="I3583" i="6"/>
  <c r="J3583" i="6"/>
  <c r="I3584" i="6"/>
  <c r="J3584" i="6"/>
  <c r="I3585" i="6"/>
  <c r="J3585" i="6"/>
  <c r="I3586" i="6"/>
  <c r="J3586" i="6"/>
  <c r="I3587" i="6"/>
  <c r="J3587" i="6"/>
  <c r="I3588" i="6"/>
  <c r="J3588" i="6"/>
  <c r="I3589" i="6"/>
  <c r="J3589" i="6"/>
  <c r="I3590" i="6"/>
  <c r="J3590" i="6"/>
  <c r="I3591" i="6"/>
  <c r="J3591" i="6"/>
  <c r="I3592" i="6"/>
  <c r="J3592" i="6"/>
  <c r="I3593" i="6"/>
  <c r="J3593" i="6"/>
  <c r="I3594" i="6"/>
  <c r="J3594" i="6"/>
  <c r="I3595" i="6"/>
  <c r="J3595" i="6"/>
  <c r="I3596" i="6"/>
  <c r="J3596" i="6"/>
  <c r="I3597" i="6"/>
  <c r="J3597" i="6"/>
  <c r="I3598" i="6"/>
  <c r="J3598" i="6"/>
  <c r="I3599" i="6"/>
  <c r="J3599" i="6"/>
  <c r="I3600" i="6"/>
  <c r="J3600" i="6"/>
  <c r="I3601" i="6"/>
  <c r="J3601" i="6"/>
  <c r="I3602" i="6"/>
  <c r="J3602" i="6"/>
  <c r="I3603" i="6"/>
  <c r="J3603" i="6"/>
  <c r="I3604" i="6"/>
  <c r="J3604" i="6"/>
  <c r="I3605" i="6"/>
  <c r="J3605" i="6"/>
  <c r="I3606" i="6"/>
  <c r="J3606" i="6"/>
  <c r="I3607" i="6"/>
  <c r="J3607" i="6"/>
  <c r="I3608" i="6"/>
  <c r="J3608" i="6"/>
  <c r="I3609" i="6"/>
  <c r="J3609" i="6"/>
  <c r="I3610" i="6"/>
  <c r="J3610" i="6"/>
  <c r="I3611" i="6"/>
  <c r="J3611" i="6"/>
  <c r="I3612" i="6"/>
  <c r="J3612" i="6"/>
  <c r="I3613" i="6"/>
  <c r="J3613" i="6"/>
  <c r="I3614" i="6"/>
  <c r="J3614" i="6"/>
  <c r="I3615" i="6"/>
  <c r="J3615" i="6"/>
  <c r="I3616" i="6"/>
  <c r="J3616" i="6"/>
  <c r="I3617" i="6"/>
  <c r="J3617" i="6"/>
  <c r="I3618" i="6"/>
  <c r="J3618" i="6"/>
  <c r="I3619" i="6"/>
  <c r="J3619" i="6"/>
  <c r="I3620" i="6"/>
  <c r="J3620" i="6"/>
  <c r="I3621" i="6"/>
  <c r="J3621" i="6"/>
  <c r="I3622" i="6"/>
  <c r="J3622" i="6"/>
  <c r="I3623" i="6"/>
  <c r="J3623" i="6"/>
  <c r="I3624" i="6"/>
  <c r="J3624" i="6"/>
  <c r="I3625" i="6"/>
  <c r="J3625" i="6"/>
  <c r="I3626" i="6"/>
  <c r="J3626" i="6"/>
  <c r="I3627" i="6"/>
  <c r="J3627" i="6"/>
  <c r="I3628" i="6"/>
  <c r="J3628" i="6"/>
  <c r="I3629" i="6"/>
  <c r="J3629" i="6"/>
  <c r="I3630" i="6"/>
  <c r="J3630" i="6"/>
  <c r="I3631" i="6"/>
  <c r="J3631" i="6"/>
  <c r="I3632" i="6"/>
  <c r="J3632" i="6"/>
  <c r="I3633" i="6"/>
  <c r="J3633" i="6"/>
  <c r="I3634" i="6"/>
  <c r="J3634" i="6"/>
  <c r="I3635" i="6"/>
  <c r="J3635" i="6"/>
  <c r="I3636" i="6"/>
  <c r="J3636" i="6"/>
  <c r="I3637" i="6"/>
  <c r="J3637" i="6"/>
  <c r="I3638" i="6"/>
  <c r="J3638" i="6"/>
  <c r="I3639" i="6"/>
  <c r="J3639" i="6"/>
  <c r="I3640" i="6"/>
  <c r="J3640" i="6"/>
  <c r="I3641" i="6"/>
  <c r="J3641" i="6"/>
  <c r="I3642" i="6"/>
  <c r="J3642" i="6"/>
  <c r="I3643" i="6"/>
  <c r="J3643" i="6"/>
  <c r="I3644" i="6"/>
  <c r="J3644" i="6"/>
  <c r="I3645" i="6"/>
  <c r="J3645" i="6"/>
  <c r="I3646" i="6"/>
  <c r="J3646" i="6"/>
  <c r="I3647" i="6"/>
  <c r="J3647" i="6"/>
  <c r="I3648" i="6"/>
  <c r="J3648" i="6"/>
  <c r="I3649" i="6"/>
  <c r="J3649" i="6"/>
  <c r="I3650" i="6"/>
  <c r="J3650" i="6"/>
  <c r="I3651" i="6"/>
  <c r="J3651" i="6"/>
  <c r="I3652" i="6"/>
  <c r="J3652" i="6"/>
  <c r="I3653" i="6"/>
  <c r="J3653" i="6"/>
  <c r="I3654" i="6"/>
  <c r="J3654" i="6"/>
  <c r="I3655" i="6"/>
  <c r="J3655" i="6"/>
  <c r="I3656" i="6"/>
  <c r="J3656" i="6"/>
  <c r="I3657" i="6"/>
  <c r="J3657" i="6"/>
  <c r="I3658" i="6"/>
  <c r="J3658" i="6"/>
  <c r="I3659" i="6"/>
  <c r="J3659" i="6"/>
  <c r="I3660" i="6"/>
  <c r="J3660" i="6"/>
  <c r="I3661" i="6"/>
  <c r="J3661" i="6"/>
  <c r="I3662" i="6"/>
  <c r="J3662" i="6"/>
  <c r="I3663" i="6"/>
  <c r="J3663" i="6"/>
  <c r="I3664" i="6"/>
  <c r="J3664" i="6"/>
  <c r="I3665" i="6"/>
  <c r="J3665" i="6"/>
  <c r="I3666" i="6"/>
  <c r="J3666" i="6"/>
  <c r="I3667" i="6"/>
  <c r="J3667" i="6"/>
  <c r="I3668" i="6"/>
  <c r="J3668" i="6"/>
  <c r="I3669" i="6"/>
  <c r="J3669" i="6"/>
  <c r="I3670" i="6"/>
  <c r="J3670" i="6"/>
  <c r="I3671" i="6"/>
  <c r="J3671" i="6"/>
  <c r="I3672" i="6"/>
  <c r="J3672" i="6"/>
  <c r="I3673" i="6"/>
  <c r="J3673" i="6"/>
  <c r="I3674" i="6"/>
  <c r="J3674" i="6"/>
  <c r="I3675" i="6"/>
  <c r="J3675" i="6"/>
  <c r="I3676" i="6"/>
  <c r="J3676" i="6"/>
  <c r="I3677" i="6"/>
  <c r="J3677" i="6"/>
  <c r="I3678" i="6"/>
  <c r="J3678" i="6"/>
  <c r="I3679" i="6"/>
  <c r="J3679" i="6"/>
  <c r="I3680" i="6"/>
  <c r="J3680" i="6"/>
  <c r="I3681" i="6"/>
  <c r="J3681" i="6"/>
  <c r="I3682" i="6"/>
  <c r="J3682" i="6"/>
  <c r="I3683" i="6"/>
  <c r="J3683" i="6"/>
  <c r="I3684" i="6"/>
  <c r="J3684" i="6"/>
  <c r="I3685" i="6"/>
  <c r="J3685" i="6"/>
  <c r="I3686" i="6"/>
  <c r="J3686" i="6"/>
  <c r="I3687" i="6"/>
  <c r="J3687" i="6"/>
  <c r="I3688" i="6"/>
  <c r="J3688" i="6"/>
  <c r="I3689" i="6"/>
  <c r="J3689" i="6"/>
  <c r="I3690" i="6"/>
  <c r="J3690" i="6"/>
  <c r="I3691" i="6"/>
  <c r="J3691" i="6"/>
  <c r="I3692" i="6"/>
  <c r="J3692" i="6"/>
  <c r="I3693" i="6"/>
  <c r="J3693" i="6"/>
  <c r="I3694" i="6"/>
  <c r="J3694" i="6"/>
  <c r="I3695" i="6"/>
  <c r="J3695" i="6"/>
  <c r="I3696" i="6"/>
  <c r="J3696" i="6"/>
  <c r="I3697" i="6"/>
  <c r="J3697" i="6"/>
  <c r="I3698" i="6"/>
  <c r="J3698" i="6"/>
  <c r="I3699" i="6"/>
  <c r="J3699" i="6"/>
  <c r="I3700" i="6"/>
  <c r="J3700" i="6"/>
  <c r="I3701" i="6"/>
  <c r="J3701" i="6"/>
  <c r="I3702" i="6"/>
  <c r="J3702" i="6"/>
  <c r="I3703" i="6"/>
  <c r="J3703" i="6"/>
  <c r="I3704" i="6"/>
  <c r="J3704" i="6"/>
  <c r="I3705" i="6"/>
  <c r="J3705" i="6"/>
  <c r="I3706" i="6"/>
  <c r="J3706" i="6"/>
  <c r="I3707" i="6"/>
  <c r="J3707" i="6"/>
  <c r="I3708" i="6"/>
  <c r="J3708" i="6"/>
  <c r="I3709" i="6"/>
  <c r="J3709" i="6"/>
  <c r="I3710" i="6"/>
  <c r="J3710" i="6"/>
  <c r="I3711" i="6"/>
  <c r="J3711" i="6"/>
  <c r="I3712" i="6"/>
  <c r="J3712" i="6"/>
  <c r="I3713" i="6"/>
  <c r="J3713" i="6"/>
  <c r="I3714" i="6"/>
  <c r="J3714" i="6"/>
  <c r="I3715" i="6"/>
  <c r="J3715" i="6"/>
  <c r="I3716" i="6"/>
  <c r="J3716" i="6"/>
  <c r="I3717" i="6"/>
  <c r="J3717" i="6"/>
  <c r="I3718" i="6"/>
  <c r="J3718" i="6"/>
  <c r="I3719" i="6"/>
  <c r="J3719" i="6"/>
  <c r="I3720" i="6"/>
  <c r="J3720" i="6"/>
  <c r="I3721" i="6"/>
  <c r="J3721" i="6"/>
  <c r="I3722" i="6"/>
  <c r="J3722" i="6"/>
  <c r="I3723" i="6"/>
  <c r="J3723" i="6"/>
  <c r="I3724" i="6"/>
  <c r="J3724" i="6"/>
  <c r="I3725" i="6"/>
  <c r="J3725" i="6"/>
  <c r="I3726" i="6"/>
  <c r="J3726" i="6"/>
  <c r="I3727" i="6"/>
  <c r="J3727" i="6"/>
  <c r="I3728" i="6"/>
  <c r="J3728" i="6"/>
  <c r="I3729" i="6"/>
  <c r="J3729" i="6"/>
  <c r="I3730" i="6"/>
  <c r="J3730" i="6"/>
  <c r="I3731" i="6"/>
  <c r="J3731" i="6"/>
  <c r="I3732" i="6"/>
  <c r="J3732" i="6"/>
  <c r="I3733" i="6"/>
  <c r="J3733" i="6"/>
  <c r="I3734" i="6"/>
  <c r="J3734" i="6"/>
  <c r="I3735" i="6"/>
  <c r="J3735" i="6"/>
  <c r="I3736" i="6"/>
  <c r="J3736" i="6"/>
  <c r="I3737" i="6"/>
  <c r="J3737" i="6"/>
  <c r="I3738" i="6"/>
  <c r="J3738" i="6"/>
  <c r="I3739" i="6"/>
  <c r="J3739" i="6"/>
  <c r="I3740" i="6"/>
  <c r="J3740" i="6"/>
  <c r="I3741" i="6"/>
  <c r="J3741" i="6"/>
  <c r="I3742" i="6"/>
  <c r="J3742" i="6"/>
  <c r="I3743" i="6"/>
  <c r="J3743" i="6"/>
  <c r="I3744" i="6"/>
  <c r="J3744" i="6"/>
  <c r="I3745" i="6"/>
  <c r="J3745" i="6"/>
  <c r="I3746" i="6"/>
  <c r="J3746" i="6"/>
  <c r="I3747" i="6"/>
  <c r="J3747" i="6"/>
  <c r="I3748" i="6"/>
  <c r="J3748" i="6"/>
  <c r="I3749" i="6"/>
  <c r="J3749" i="6"/>
  <c r="I3750" i="6"/>
  <c r="J3750" i="6"/>
  <c r="I3751" i="6"/>
  <c r="J3751" i="6"/>
  <c r="I3752" i="6"/>
  <c r="J3752" i="6"/>
  <c r="I3753" i="6"/>
  <c r="J3753" i="6"/>
  <c r="I3754" i="6"/>
  <c r="J3754" i="6"/>
  <c r="I3755" i="6"/>
  <c r="J3755" i="6"/>
  <c r="I3756" i="6"/>
  <c r="J3756" i="6"/>
  <c r="I3757" i="6"/>
  <c r="J3757" i="6"/>
  <c r="I3758" i="6"/>
  <c r="J3758" i="6"/>
  <c r="I3759" i="6"/>
  <c r="J3759" i="6"/>
  <c r="I3760" i="6"/>
  <c r="J3760" i="6"/>
  <c r="I3761" i="6"/>
  <c r="J3761" i="6"/>
  <c r="I3762" i="6"/>
  <c r="J3762" i="6"/>
  <c r="I3763" i="6"/>
  <c r="J3763" i="6"/>
  <c r="I3764" i="6"/>
  <c r="J3764" i="6"/>
  <c r="I3765" i="6"/>
  <c r="J3765" i="6"/>
  <c r="I3766" i="6"/>
  <c r="J3766" i="6"/>
  <c r="I3767" i="6"/>
  <c r="J3767" i="6"/>
  <c r="I3768" i="6"/>
  <c r="J3768" i="6"/>
  <c r="I3769" i="6"/>
  <c r="J3769" i="6"/>
  <c r="I3770" i="6"/>
  <c r="J3770" i="6"/>
  <c r="I3771" i="6"/>
  <c r="J3771" i="6"/>
  <c r="I3772" i="6"/>
  <c r="J3772" i="6"/>
  <c r="I3773" i="6"/>
  <c r="J3773" i="6"/>
  <c r="I3774" i="6"/>
  <c r="J3774" i="6"/>
  <c r="I3775" i="6"/>
  <c r="J3775" i="6"/>
  <c r="I3776" i="6"/>
  <c r="J3776" i="6"/>
  <c r="I3777" i="6"/>
  <c r="J3777" i="6"/>
  <c r="I3778" i="6"/>
  <c r="J3778" i="6"/>
  <c r="I3779" i="6"/>
  <c r="J3779" i="6"/>
  <c r="I3780" i="6"/>
  <c r="J3780" i="6"/>
  <c r="I3781" i="6"/>
  <c r="J3781" i="6"/>
  <c r="I3782" i="6"/>
  <c r="J3782" i="6"/>
  <c r="I3783" i="6"/>
  <c r="J3783" i="6"/>
  <c r="I3784" i="6"/>
  <c r="J3784" i="6"/>
  <c r="I3785" i="6"/>
  <c r="J3785" i="6"/>
  <c r="I3786" i="6"/>
  <c r="J3786" i="6"/>
  <c r="I3787" i="6"/>
  <c r="J3787" i="6"/>
  <c r="I3788" i="6"/>
  <c r="J3788" i="6"/>
  <c r="I3789" i="6"/>
  <c r="J3789" i="6"/>
  <c r="I3790" i="6"/>
  <c r="J3790" i="6"/>
  <c r="I3791" i="6"/>
  <c r="J3791" i="6"/>
  <c r="I3792" i="6"/>
  <c r="J3792" i="6"/>
  <c r="I3793" i="6"/>
  <c r="J3793" i="6"/>
  <c r="I3794" i="6"/>
  <c r="J3794" i="6"/>
  <c r="I3795" i="6"/>
  <c r="J3795" i="6"/>
  <c r="I3796" i="6"/>
  <c r="J3796" i="6"/>
  <c r="I3797" i="6"/>
  <c r="J3797" i="6"/>
  <c r="I3798" i="6"/>
  <c r="J3798" i="6"/>
  <c r="I3799" i="6"/>
  <c r="J3799" i="6"/>
  <c r="I3800" i="6"/>
  <c r="J3800" i="6"/>
  <c r="I3801" i="6"/>
  <c r="J3801" i="6"/>
  <c r="I3802" i="6"/>
  <c r="J3802" i="6"/>
  <c r="I3803" i="6"/>
  <c r="J3803" i="6"/>
  <c r="I3804" i="6"/>
  <c r="J3804" i="6"/>
  <c r="I3805" i="6"/>
  <c r="J3805" i="6"/>
  <c r="I3806" i="6"/>
  <c r="J3806" i="6"/>
  <c r="I3807" i="6"/>
  <c r="J3807" i="6"/>
  <c r="I3808" i="6"/>
  <c r="J3808" i="6"/>
  <c r="I3809" i="6"/>
  <c r="J3809" i="6"/>
  <c r="I3810" i="6"/>
  <c r="J3810" i="6"/>
  <c r="I3811" i="6"/>
  <c r="J3811" i="6"/>
  <c r="I3812" i="6"/>
  <c r="J3812" i="6"/>
  <c r="I3813" i="6"/>
  <c r="J3813" i="6"/>
  <c r="I3814" i="6"/>
  <c r="J3814" i="6"/>
  <c r="I3815" i="6"/>
  <c r="J3815" i="6"/>
  <c r="I3816" i="6"/>
  <c r="J3816" i="6"/>
  <c r="I3817" i="6"/>
  <c r="J3817" i="6"/>
  <c r="I3818" i="6"/>
  <c r="J3818" i="6"/>
  <c r="I3819" i="6"/>
  <c r="J3819" i="6"/>
  <c r="I3820" i="6"/>
  <c r="J3820" i="6"/>
  <c r="I3821" i="6"/>
  <c r="J3821" i="6"/>
  <c r="I3822" i="6"/>
  <c r="J3822" i="6"/>
  <c r="I3823" i="6"/>
  <c r="J3823" i="6"/>
  <c r="I3824" i="6"/>
  <c r="J3824" i="6"/>
  <c r="I3825" i="6"/>
  <c r="J3825" i="6"/>
  <c r="I3826" i="6"/>
  <c r="J3826" i="6"/>
  <c r="I3827" i="6"/>
  <c r="J3827" i="6"/>
  <c r="I3828" i="6"/>
  <c r="J3828" i="6"/>
  <c r="I3829" i="6"/>
  <c r="J3829" i="6"/>
  <c r="I3830" i="6"/>
  <c r="J3830" i="6"/>
  <c r="I3831" i="6"/>
  <c r="J3831" i="6"/>
  <c r="I3832" i="6"/>
  <c r="J3832" i="6"/>
  <c r="I3833" i="6"/>
  <c r="J3833" i="6"/>
  <c r="I3834" i="6"/>
  <c r="J3834" i="6"/>
  <c r="I3835" i="6"/>
  <c r="J3835" i="6"/>
  <c r="I3836" i="6"/>
  <c r="J3836" i="6"/>
  <c r="I3837" i="6"/>
  <c r="J3837" i="6"/>
  <c r="I3838" i="6"/>
  <c r="J3838" i="6"/>
  <c r="I3839" i="6"/>
  <c r="J3839" i="6"/>
  <c r="I3840" i="6"/>
  <c r="J3840" i="6"/>
  <c r="I3841" i="6"/>
  <c r="J3841" i="6"/>
  <c r="I3842" i="6"/>
  <c r="J3842" i="6"/>
  <c r="I3843" i="6"/>
  <c r="J3843" i="6"/>
  <c r="I3844" i="6"/>
  <c r="J3844" i="6"/>
  <c r="I3845" i="6"/>
  <c r="J3845" i="6"/>
  <c r="I3846" i="6"/>
  <c r="J3846" i="6"/>
  <c r="I3847" i="6"/>
  <c r="J3847" i="6"/>
  <c r="I3848" i="6"/>
  <c r="J3848" i="6"/>
  <c r="I3849" i="6"/>
  <c r="J3849" i="6"/>
  <c r="I3850" i="6"/>
  <c r="J3850" i="6"/>
  <c r="I3851" i="6"/>
  <c r="J3851" i="6"/>
  <c r="I3852" i="6"/>
  <c r="J3852" i="6"/>
  <c r="I3853" i="6"/>
  <c r="J3853" i="6"/>
  <c r="I3854" i="6"/>
  <c r="J3854" i="6"/>
  <c r="I3855" i="6"/>
  <c r="J3855" i="6"/>
  <c r="I3856" i="6"/>
  <c r="J3856" i="6"/>
  <c r="I3857" i="6"/>
  <c r="J3857" i="6"/>
  <c r="I3858" i="6"/>
  <c r="J3858" i="6"/>
  <c r="I3859" i="6"/>
  <c r="J3859" i="6"/>
  <c r="I3860" i="6"/>
  <c r="J3860" i="6"/>
  <c r="I3861" i="6"/>
  <c r="J3861" i="6"/>
  <c r="I3862" i="6"/>
  <c r="J3862" i="6"/>
  <c r="I3863" i="6"/>
  <c r="J3863" i="6"/>
  <c r="I3864" i="6"/>
  <c r="J3864" i="6"/>
  <c r="I3865" i="6"/>
  <c r="J3865" i="6"/>
  <c r="I3866" i="6"/>
  <c r="J3866" i="6"/>
  <c r="I3867" i="6"/>
  <c r="J3867" i="6"/>
  <c r="I3868" i="6"/>
  <c r="J3868" i="6"/>
  <c r="I3869" i="6"/>
  <c r="J3869" i="6"/>
  <c r="I3870" i="6"/>
  <c r="J3870" i="6"/>
  <c r="I3871" i="6"/>
  <c r="J3871" i="6"/>
  <c r="I3872" i="6"/>
  <c r="J3872" i="6"/>
  <c r="I3873" i="6"/>
  <c r="J3873" i="6"/>
  <c r="I3874" i="6"/>
  <c r="J3874" i="6"/>
  <c r="I3875" i="6"/>
  <c r="J3875" i="6"/>
  <c r="I3876" i="6"/>
  <c r="J3876" i="6"/>
  <c r="I3877" i="6"/>
  <c r="J3877" i="6"/>
  <c r="I3878" i="6"/>
  <c r="J3878" i="6"/>
  <c r="I3879" i="6"/>
  <c r="J3879" i="6"/>
  <c r="I3880" i="6"/>
  <c r="J3880" i="6"/>
  <c r="I3881" i="6"/>
  <c r="J3881" i="6"/>
  <c r="I3882" i="6"/>
  <c r="J3882" i="6"/>
  <c r="I3883" i="6"/>
  <c r="J3883" i="6"/>
  <c r="I3884" i="6"/>
  <c r="J3884" i="6"/>
  <c r="I3885" i="6"/>
  <c r="J3885" i="6"/>
  <c r="I3886" i="6"/>
  <c r="J3886" i="6"/>
  <c r="I3887" i="6"/>
  <c r="J3887" i="6"/>
  <c r="I3888" i="6"/>
  <c r="J3888" i="6"/>
  <c r="I3889" i="6"/>
  <c r="J3889" i="6"/>
  <c r="I3890" i="6"/>
  <c r="J3890" i="6"/>
  <c r="I3891" i="6"/>
  <c r="J3891" i="6"/>
  <c r="I3892" i="6"/>
  <c r="J3892" i="6"/>
  <c r="I3893" i="6"/>
  <c r="J3893" i="6"/>
  <c r="I3894" i="6"/>
  <c r="J3894" i="6"/>
  <c r="I3895" i="6"/>
  <c r="J3895" i="6"/>
  <c r="I3896" i="6"/>
  <c r="J3896" i="6"/>
  <c r="I3897" i="6"/>
  <c r="J3897" i="6"/>
  <c r="I3898" i="6"/>
  <c r="J3898" i="6"/>
  <c r="I3899" i="6"/>
  <c r="J3899" i="6"/>
  <c r="I3900" i="6"/>
  <c r="J3900" i="6"/>
  <c r="I3901" i="6"/>
  <c r="J3901" i="6"/>
  <c r="I3902" i="6"/>
  <c r="J3902" i="6"/>
  <c r="I3903" i="6"/>
  <c r="J3903" i="6"/>
  <c r="I3904" i="6"/>
  <c r="J3904" i="6"/>
  <c r="I3905" i="6"/>
  <c r="J3905" i="6"/>
  <c r="I3906" i="6"/>
  <c r="J3906" i="6"/>
  <c r="I3907" i="6"/>
  <c r="J3907" i="6"/>
  <c r="I3908" i="6"/>
  <c r="J3908" i="6"/>
  <c r="I3909" i="6"/>
  <c r="J3909" i="6"/>
  <c r="I3910" i="6"/>
  <c r="J3910" i="6"/>
  <c r="I3911" i="6"/>
  <c r="J3911" i="6"/>
  <c r="I3912" i="6"/>
  <c r="J3912" i="6"/>
  <c r="I3913" i="6"/>
  <c r="J3913" i="6"/>
  <c r="I3914" i="6"/>
  <c r="J3914" i="6"/>
  <c r="I3915" i="6"/>
  <c r="J3915" i="6"/>
  <c r="I3916" i="6"/>
  <c r="J3916" i="6"/>
  <c r="I3917" i="6"/>
  <c r="J3917" i="6"/>
  <c r="I3918" i="6"/>
  <c r="J3918" i="6"/>
  <c r="I3919" i="6"/>
  <c r="J3919" i="6"/>
  <c r="I3920" i="6"/>
  <c r="J3920" i="6"/>
  <c r="I3921" i="6"/>
  <c r="J3921" i="6"/>
  <c r="I3922" i="6"/>
  <c r="J3922" i="6"/>
  <c r="I3923" i="6"/>
  <c r="J3923" i="6"/>
  <c r="I3924" i="6"/>
  <c r="J3924" i="6"/>
  <c r="I3925" i="6"/>
  <c r="J3925" i="6"/>
  <c r="I3926" i="6"/>
  <c r="J3926" i="6"/>
  <c r="I3927" i="6"/>
  <c r="J3927" i="6"/>
  <c r="I3928" i="6"/>
  <c r="J3928" i="6"/>
  <c r="I3929" i="6"/>
  <c r="J3929" i="6"/>
  <c r="I3930" i="6"/>
  <c r="J3930" i="6"/>
  <c r="I3931" i="6"/>
  <c r="J3931" i="6"/>
  <c r="I3932" i="6"/>
  <c r="J3932" i="6"/>
  <c r="I3933" i="6"/>
  <c r="J3933" i="6"/>
  <c r="I3934" i="6"/>
  <c r="J3934" i="6"/>
  <c r="I3935" i="6"/>
  <c r="J3935" i="6"/>
  <c r="I3936" i="6"/>
  <c r="J3936" i="6"/>
  <c r="I3937" i="6"/>
  <c r="J3937" i="6"/>
  <c r="I3938" i="6"/>
  <c r="J3938" i="6"/>
  <c r="I3939" i="6"/>
  <c r="J3939" i="6"/>
  <c r="I3940" i="6"/>
  <c r="J3940" i="6"/>
  <c r="I3941" i="6"/>
  <c r="J3941" i="6"/>
  <c r="I3942" i="6"/>
  <c r="J3942" i="6"/>
  <c r="I3943" i="6"/>
  <c r="J3943" i="6"/>
  <c r="I3944" i="6"/>
  <c r="J3944" i="6"/>
  <c r="I3945" i="6"/>
  <c r="J3945" i="6"/>
  <c r="I3946" i="6"/>
  <c r="J3946" i="6"/>
  <c r="I3947" i="6"/>
  <c r="J3947" i="6"/>
  <c r="I3948" i="6"/>
  <c r="J3948" i="6"/>
  <c r="I3949" i="6"/>
  <c r="J3949" i="6"/>
  <c r="I3950" i="6"/>
  <c r="J3950" i="6"/>
  <c r="I3951" i="6"/>
  <c r="J3951" i="6"/>
  <c r="I3952" i="6"/>
  <c r="J3952" i="6"/>
  <c r="I3953" i="6"/>
  <c r="J3953" i="6"/>
  <c r="I3954" i="6"/>
  <c r="J3954" i="6"/>
  <c r="I3955" i="6"/>
  <c r="J3955" i="6"/>
  <c r="I3956" i="6"/>
  <c r="J3956" i="6"/>
  <c r="I3957" i="6"/>
  <c r="J3957" i="6"/>
  <c r="I3958" i="6"/>
  <c r="J3958" i="6"/>
  <c r="I3959" i="6"/>
  <c r="J3959" i="6"/>
  <c r="I3960" i="6"/>
  <c r="J3960" i="6"/>
  <c r="I3961" i="6"/>
  <c r="J3961" i="6"/>
  <c r="I3962" i="6"/>
  <c r="J3962" i="6"/>
  <c r="I3963" i="6"/>
  <c r="J3963" i="6"/>
  <c r="I3964" i="6"/>
  <c r="J3964" i="6"/>
  <c r="I3965" i="6"/>
  <c r="J3965" i="6"/>
  <c r="I3966" i="6"/>
  <c r="J3966" i="6"/>
  <c r="I3967" i="6"/>
  <c r="J3967" i="6"/>
  <c r="I3968" i="6"/>
  <c r="J3968" i="6"/>
  <c r="I3969" i="6"/>
  <c r="J3969" i="6"/>
  <c r="I3970" i="6"/>
  <c r="J3970" i="6"/>
  <c r="I3971" i="6"/>
  <c r="J3971" i="6"/>
  <c r="I3972" i="6"/>
  <c r="J3972" i="6"/>
  <c r="I3973" i="6"/>
  <c r="J3973" i="6"/>
  <c r="I3974" i="6"/>
  <c r="J3974" i="6"/>
  <c r="I3975" i="6"/>
  <c r="J3975" i="6"/>
  <c r="I3976" i="6"/>
  <c r="J3976" i="6"/>
  <c r="I3977" i="6"/>
  <c r="J3977" i="6"/>
  <c r="I3978" i="6"/>
  <c r="J3978" i="6"/>
  <c r="I3979" i="6"/>
  <c r="J3979" i="6"/>
  <c r="I3980" i="6"/>
  <c r="J3980" i="6"/>
  <c r="I3981" i="6"/>
  <c r="J3981" i="6"/>
  <c r="I3982" i="6"/>
  <c r="J3982" i="6"/>
  <c r="I3983" i="6"/>
  <c r="J3983" i="6"/>
  <c r="I3984" i="6"/>
  <c r="J3984" i="6"/>
  <c r="I3985" i="6"/>
  <c r="J3985" i="6"/>
  <c r="I3986" i="6"/>
  <c r="J3986" i="6"/>
  <c r="I3987" i="6"/>
  <c r="J3987" i="6"/>
  <c r="I3988" i="6"/>
  <c r="J3988" i="6"/>
  <c r="I3989" i="6"/>
  <c r="J3989" i="6"/>
  <c r="I3990" i="6"/>
  <c r="J3990" i="6"/>
  <c r="I3991" i="6"/>
  <c r="J3991" i="6"/>
  <c r="I3992" i="6"/>
  <c r="J3992" i="6"/>
  <c r="I3993" i="6"/>
  <c r="J3993" i="6"/>
  <c r="I3994" i="6"/>
  <c r="J3994" i="6"/>
  <c r="I3995" i="6"/>
  <c r="J3995" i="6"/>
  <c r="I3996" i="6"/>
  <c r="J3996" i="6"/>
  <c r="I3997" i="6"/>
  <c r="J3997" i="6"/>
  <c r="I3998" i="6"/>
  <c r="J3998" i="6"/>
  <c r="I3999" i="6"/>
  <c r="J3999" i="6"/>
  <c r="I4000" i="6"/>
  <c r="J4000" i="6"/>
  <c r="I4001" i="6"/>
  <c r="J4001" i="6"/>
  <c r="I4002" i="6"/>
  <c r="J4002" i="6"/>
  <c r="I4003" i="6"/>
  <c r="J4003" i="6"/>
  <c r="I4004" i="6"/>
  <c r="J4004" i="6"/>
  <c r="I4005" i="6"/>
  <c r="J4005" i="6"/>
  <c r="I4006" i="6"/>
  <c r="J4006" i="6"/>
  <c r="I4007" i="6"/>
  <c r="J4007" i="6"/>
  <c r="I4008" i="6"/>
  <c r="J4008" i="6"/>
  <c r="I4009" i="6"/>
  <c r="J4009" i="6"/>
  <c r="I4010" i="6"/>
  <c r="J4010" i="6"/>
  <c r="I4011" i="6"/>
  <c r="J4011" i="6"/>
  <c r="I4012" i="6"/>
  <c r="J4012" i="6"/>
  <c r="I4013" i="6"/>
  <c r="J4013" i="6"/>
  <c r="I4014" i="6"/>
  <c r="J4014" i="6"/>
  <c r="I4015" i="6"/>
  <c r="J4015" i="6"/>
  <c r="I4016" i="6"/>
  <c r="J4016" i="6"/>
  <c r="I4017" i="6"/>
  <c r="J4017" i="6"/>
  <c r="I4018" i="6"/>
  <c r="J4018" i="6"/>
  <c r="I4019" i="6"/>
  <c r="J4019" i="6"/>
  <c r="I4020" i="6"/>
  <c r="J4020" i="6"/>
  <c r="I4021" i="6"/>
  <c r="J4021" i="6"/>
  <c r="I4022" i="6"/>
  <c r="J4022" i="6"/>
  <c r="I4023" i="6"/>
  <c r="J4023" i="6"/>
  <c r="I4024" i="6"/>
  <c r="J4024" i="6"/>
  <c r="I4025" i="6"/>
  <c r="J4025" i="6"/>
  <c r="I4026" i="6"/>
  <c r="J4026" i="6"/>
  <c r="I4027" i="6"/>
  <c r="J4027" i="6"/>
  <c r="I4028" i="6"/>
  <c r="J4028" i="6"/>
  <c r="I4029" i="6"/>
  <c r="J4029" i="6"/>
  <c r="I4030" i="6"/>
  <c r="J4030" i="6"/>
  <c r="I4031" i="6"/>
  <c r="J4031" i="6"/>
  <c r="I4032" i="6"/>
  <c r="J4032" i="6"/>
  <c r="I4033" i="6"/>
  <c r="J4033" i="6"/>
  <c r="I4034" i="6"/>
  <c r="J4034" i="6"/>
  <c r="I4035" i="6"/>
  <c r="J4035" i="6"/>
  <c r="I4036" i="6"/>
  <c r="J4036" i="6"/>
  <c r="I4037" i="6"/>
  <c r="J4037" i="6"/>
  <c r="I4038" i="6"/>
  <c r="J4038" i="6"/>
  <c r="I4039" i="6"/>
  <c r="J4039" i="6"/>
  <c r="I4040" i="6"/>
  <c r="J4040" i="6"/>
  <c r="I4041" i="6"/>
  <c r="J4041" i="6"/>
  <c r="I4042" i="6"/>
  <c r="J4042" i="6"/>
  <c r="I4043" i="6"/>
  <c r="J4043" i="6"/>
  <c r="I4044" i="6"/>
  <c r="J4044" i="6"/>
  <c r="I4045" i="6"/>
  <c r="J4045" i="6"/>
  <c r="I4046" i="6"/>
  <c r="J4046" i="6"/>
  <c r="I4047" i="6"/>
  <c r="J4047" i="6"/>
  <c r="I4048" i="6"/>
  <c r="J4048" i="6"/>
  <c r="I4049" i="6"/>
  <c r="J4049" i="6"/>
  <c r="I4050" i="6"/>
  <c r="J4050" i="6"/>
  <c r="I4051" i="6"/>
  <c r="J4051" i="6"/>
  <c r="I4052" i="6"/>
  <c r="J4052" i="6"/>
  <c r="I4053" i="6"/>
  <c r="J4053" i="6"/>
  <c r="I4054" i="6"/>
  <c r="J4054" i="6"/>
  <c r="I4055" i="6"/>
  <c r="J4055" i="6"/>
  <c r="I4056" i="6"/>
  <c r="J4056" i="6"/>
  <c r="I4057" i="6"/>
  <c r="J4057" i="6"/>
  <c r="I4058" i="6"/>
  <c r="J4058" i="6"/>
  <c r="I4059" i="6"/>
  <c r="J4059" i="6"/>
  <c r="I4060" i="6"/>
  <c r="J4060" i="6"/>
  <c r="I4061" i="6"/>
  <c r="J4061" i="6"/>
  <c r="I4062" i="6"/>
  <c r="J4062" i="6"/>
  <c r="I4063" i="6"/>
  <c r="J4063" i="6"/>
  <c r="I4064" i="6"/>
  <c r="J4064" i="6"/>
  <c r="I4065" i="6"/>
  <c r="J4065" i="6"/>
  <c r="I4066" i="6"/>
  <c r="J4066" i="6"/>
  <c r="I4067" i="6"/>
  <c r="J4067" i="6"/>
  <c r="I4068" i="6"/>
  <c r="J4068" i="6"/>
  <c r="I4069" i="6"/>
  <c r="J4069" i="6"/>
  <c r="I4070" i="6"/>
  <c r="J4070" i="6"/>
  <c r="I4071" i="6"/>
  <c r="J4071" i="6"/>
  <c r="I4072" i="6"/>
  <c r="J4072" i="6"/>
  <c r="I4073" i="6"/>
  <c r="J4073" i="6"/>
  <c r="I4074" i="6"/>
  <c r="J4074" i="6"/>
  <c r="I4075" i="6"/>
  <c r="J4075" i="6"/>
  <c r="I4076" i="6"/>
  <c r="J4076" i="6"/>
  <c r="I4077" i="6"/>
  <c r="J4077" i="6"/>
  <c r="I4078" i="6"/>
  <c r="J4078" i="6"/>
  <c r="I4079" i="6"/>
  <c r="J4079" i="6"/>
  <c r="I4080" i="6"/>
  <c r="J4080" i="6"/>
  <c r="I4081" i="6"/>
  <c r="J4081" i="6"/>
  <c r="I4082" i="6"/>
  <c r="J4082" i="6"/>
  <c r="I4083" i="6"/>
  <c r="J4083" i="6"/>
  <c r="I4084" i="6"/>
  <c r="J4084" i="6"/>
  <c r="I4085" i="6"/>
  <c r="J4085" i="6"/>
  <c r="I4086" i="6"/>
  <c r="J4086" i="6"/>
  <c r="I4087" i="6"/>
  <c r="J4087" i="6"/>
  <c r="I4088" i="6"/>
  <c r="J4088" i="6"/>
  <c r="I4089" i="6"/>
  <c r="J4089" i="6"/>
  <c r="I4090" i="6"/>
  <c r="J4090" i="6"/>
  <c r="I4091" i="6"/>
  <c r="J4091" i="6"/>
  <c r="I4092" i="6"/>
  <c r="J4092" i="6"/>
  <c r="I4093" i="6"/>
  <c r="J4093" i="6"/>
  <c r="I4094" i="6"/>
  <c r="J4094" i="6"/>
  <c r="I4095" i="6"/>
  <c r="J4095" i="6"/>
  <c r="I4096" i="6"/>
  <c r="J4096" i="6"/>
  <c r="I4097" i="6"/>
  <c r="J4097" i="6"/>
  <c r="I4098" i="6"/>
  <c r="J4098" i="6"/>
  <c r="I4099" i="6"/>
  <c r="J4099" i="6"/>
  <c r="I4100" i="6"/>
  <c r="J4100" i="6"/>
  <c r="I4101" i="6"/>
  <c r="J4101" i="6"/>
  <c r="I4102" i="6"/>
  <c r="J4102" i="6"/>
  <c r="I4103" i="6"/>
  <c r="J4103" i="6"/>
  <c r="I4104" i="6"/>
  <c r="J4104" i="6"/>
  <c r="I4105" i="6"/>
  <c r="J4105" i="6"/>
  <c r="I4106" i="6"/>
  <c r="J4106" i="6"/>
  <c r="I4107" i="6"/>
  <c r="J4107" i="6"/>
  <c r="I4108" i="6"/>
  <c r="J4108" i="6"/>
  <c r="I4109" i="6"/>
  <c r="J4109" i="6"/>
  <c r="I4110" i="6"/>
  <c r="J4110" i="6"/>
  <c r="I4111" i="6"/>
  <c r="J4111" i="6"/>
  <c r="I4112" i="6"/>
  <c r="J4112" i="6"/>
  <c r="I4113" i="6"/>
  <c r="J4113" i="6"/>
  <c r="I4114" i="6"/>
  <c r="J4114" i="6"/>
  <c r="I4115" i="6"/>
  <c r="J4115" i="6"/>
  <c r="G5" i="6"/>
  <c r="G6" i="6"/>
  <c r="G7" i="6"/>
  <c r="G8" i="6"/>
  <c r="G4" i="6"/>
  <c r="E5" i="6"/>
  <c r="E6" i="6"/>
  <c r="E7" i="6"/>
  <c r="E8" i="6"/>
  <c r="E4" i="6"/>
  <c r="S10" i="6"/>
  <c r="V10" i="6"/>
  <c r="V9" i="6"/>
  <c r="S9" i="6"/>
  <c r="V7" i="6"/>
  <c r="V6" i="6"/>
  <c r="V5" i="6"/>
  <c r="V8" i="6" a="1"/>
  <c r="V8" i="6" s="1"/>
  <c r="S8" i="6" a="1"/>
  <c r="S8" i="6" s="1"/>
  <c r="S7" i="6"/>
  <c r="S6" i="6"/>
  <c r="S5" i="6"/>
  <c r="V4" i="6"/>
  <c r="S4" i="6"/>
  <c r="V3" i="6"/>
  <c r="S3" i="6"/>
  <c r="J10" i="6"/>
  <c r="J11" i="6"/>
  <c r="J12" i="6"/>
  <c r="J13" i="6"/>
  <c r="J14" i="6"/>
  <c r="J15" i="6"/>
  <c r="J16" i="6"/>
  <c r="I10" i="6"/>
  <c r="I11" i="6"/>
  <c r="I12" i="6"/>
  <c r="I13" i="6"/>
  <c r="I14" i="6"/>
  <c r="I15" i="6"/>
  <c r="I16" i="6"/>
  <c r="J2" i="6"/>
  <c r="J3" i="6"/>
  <c r="J4" i="6"/>
  <c r="J5" i="6"/>
  <c r="J6" i="6"/>
  <c r="J7" i="6"/>
  <c r="J8" i="6"/>
  <c r="J9" i="6"/>
  <c r="J1" i="6"/>
  <c r="I2" i="6"/>
  <c r="I3" i="6"/>
  <c r="I4" i="6"/>
  <c r="I5" i="6"/>
  <c r="I6" i="6"/>
  <c r="I7" i="6"/>
  <c r="I8" i="6"/>
  <c r="I9" i="6"/>
  <c r="I1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E11" i="5" s="1"/>
  <c r="B10" i="5"/>
  <c r="E10" i="5" s="1"/>
  <c r="B9" i="5"/>
  <c r="B8" i="5"/>
  <c r="B7" i="5"/>
  <c r="B6" i="5"/>
  <c r="B5" i="5"/>
  <c r="B4" i="5"/>
  <c r="B3" i="5"/>
  <c r="C2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E6" i="5" l="1"/>
  <c r="H6" i="5" s="1"/>
  <c r="E2" i="5"/>
  <c r="E9" i="5"/>
  <c r="H9" i="5"/>
  <c r="H10" i="5"/>
  <c r="G2" i="5"/>
  <c r="H11" i="5"/>
  <c r="G9" i="5"/>
  <c r="F5" i="5"/>
  <c r="G10" i="5"/>
  <c r="G11" i="5"/>
  <c r="H2" i="5"/>
  <c r="E8" i="5"/>
  <c r="G8" i="5" s="1"/>
  <c r="F6" i="5"/>
  <c r="E7" i="5"/>
  <c r="H7" i="5" s="1"/>
  <c r="F11" i="5"/>
  <c r="E5" i="5"/>
  <c r="H5" i="5" s="1"/>
  <c r="E4" i="5"/>
  <c r="H4" i="5" s="1"/>
  <c r="F10" i="5"/>
  <c r="E3" i="5"/>
  <c r="F3" i="5" s="1"/>
  <c r="F2" i="5"/>
  <c r="F9" i="5"/>
  <c r="E13" i="5"/>
  <c r="F13" i="5" s="1"/>
  <c r="E12" i="5"/>
  <c r="F12" i="5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G7" i="5" l="1"/>
  <c r="G6" i="5"/>
  <c r="G5" i="5"/>
  <c r="G4" i="5"/>
  <c r="H3" i="5"/>
  <c r="G3" i="5"/>
  <c r="G13" i="5"/>
  <c r="F7" i="5"/>
  <c r="F8" i="5"/>
  <c r="G12" i="5"/>
  <c r="H8" i="5"/>
  <c r="H13" i="5"/>
  <c r="F4" i="5"/>
  <c r="H1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<sst xmlns="http://schemas.openxmlformats.org/spreadsheetml/2006/main" count="28710" uniqueCount="8479">
  <si>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</si>
  <si>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</si>
  <si>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</si>
  <si>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</si>
  <si>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</si>
  <si>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</si>
  <si>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</si>
  <si>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</si>
  <si>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</si>
  <si>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</si>
  <si>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</si>
  <si>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</si>
  <si>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</si>
  <si>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</si>
  <si>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</si>
  <si>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</si>
  <si>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</si>
  <si>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</si>
  <si>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</si>
  <si>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</si>
  <si>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</si>
  <si>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</si>
  <si>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</si>
  <si>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</si>
  <si>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</si>
  <si>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</si>
  <si>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</si>
  <si>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</si>
  <si>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</si>
  <si>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</si>
  <si>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</si>
  <si>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</si>
  <si>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</si>
  <si>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</si>
  <si>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</si>
  <si>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</si>
  <si>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</si>
  <si>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</si>
  <si>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</si>
  <si>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</si>
  <si>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</si>
  <si>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</si>
  <si>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</si>
  <si>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</si>
  <si>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</si>
  <si>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</si>
  <si>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</si>
  <si>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</si>
  <si>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</si>
  <si>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</si>
  <si>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</si>
  <si>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</si>
  <si>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</si>
  <si>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</si>
  <si>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</si>
  <si>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</si>
  <si>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</si>
  <si>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</si>
  <si>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</si>
  <si>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</si>
  <si>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</si>
  <si>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</si>
  <si>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</si>
  <si>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</si>
  <si>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</si>
  <si>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</si>
  <si>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</si>
  <si>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</si>
  <si>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</si>
  <si>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</si>
  <si>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</si>
  <si>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</si>
  <si>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</si>
  <si>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</si>
  <si>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</si>
  <si>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</si>
  <si>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</si>
  <si>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</si>
  <si>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</si>
  <si>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</si>
  <si>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</si>
  <si>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</si>
  <si>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</si>
  <si>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</si>
  <si>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</si>
  <si>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</si>
  <si>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</si>
  <si>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</si>
  <si>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</si>
  <si>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</si>
  <si>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</si>
  <si>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</si>
  <si>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</si>
  <si>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</si>
  <si>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</si>
  <si>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</si>
  <si>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</si>
  <si>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</si>
  <si>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</si>
  <si>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</si>
  <si>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</si>
  <si>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</si>
  <si>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</si>
  <si>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</si>
  <si>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</si>
  <si>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</si>
  <si>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</si>
  <si>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</si>
  <si>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</si>
  <si>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</si>
  <si>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</si>
  <si>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</si>
  <si>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</si>
  <si>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</si>
  <si>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</si>
  <si>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</si>
  <si>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</si>
  <si>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</si>
  <si>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</si>
  <si>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</si>
  <si>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</si>
  <si>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</si>
  <si>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</si>
  <si>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</si>
  <si>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</si>
  <si>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</si>
  <si>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</si>
  <si>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</si>
  <si>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</si>
  <si>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</si>
  <si>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</si>
  <si>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</si>
  <si>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</si>
  <si>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</si>
  <si>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</si>
  <si>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</si>
  <si>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</si>
  <si>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</si>
  <si>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</si>
  <si>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</si>
  <si>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</si>
  <si>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</si>
  <si>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</si>
  <si>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</si>
  <si>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</si>
  <si>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</si>
  <si>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</si>
  <si>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</si>
  <si>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</si>
  <si>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</si>
  <si>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</si>
  <si>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</si>
  <si>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</si>
  <si>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</si>
  <si>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</si>
  <si>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</si>
  <si>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</si>
  <si>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</si>
  <si>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</si>
  <si>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</si>
  <si>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</si>
  <si>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</si>
  <si>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</si>
  <si>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</si>
  <si>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</si>
  <si>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</si>
  <si>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</si>
  <si>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</si>
  <si>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</si>
  <si>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</si>
  <si>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</si>
  <si>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</si>
  <si>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</si>
  <si>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</si>
  <si>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</si>
  <si>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</si>
  <si>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</si>
  <si>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</si>
  <si>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</si>
  <si>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</si>
  <si>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</si>
  <si>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</si>
  <si>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</si>
  <si>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</si>
  <si>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</si>
  <si>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</si>
  <si>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</si>
  <si>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</si>
  <si>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</si>
  <si>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</si>
  <si>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</si>
  <si>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</si>
  <si>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</si>
  <si>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</si>
  <si>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</si>
  <si>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</si>
  <si>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</si>
  <si>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</si>
  <si>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</si>
  <si>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</si>
  <si>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</si>
  <si>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</si>
  <si>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</si>
  <si>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</si>
  <si>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</si>
  <si>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</si>
  <si>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</si>
  <si>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</si>
  <si>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</si>
  <si>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</si>
  <si>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</si>
  <si>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</si>
  <si>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</si>
  <si>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</si>
  <si>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</si>
  <si>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</si>
  <si>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</si>
  <si>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</si>
  <si>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</si>
  <si>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</si>
  <si>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</si>
  <si>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</si>
  <si>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</si>
  <si>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</si>
  <si>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</si>
  <si>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</si>
  <si>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</si>
  <si>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</si>
  <si>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</si>
  <si>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</si>
  <si>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</si>
  <si>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</si>
  <si>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</si>
  <si>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</si>
  <si>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</si>
  <si>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</si>
  <si>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</si>
  <si>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</si>
  <si>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</si>
  <si>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</si>
  <si>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</si>
  <si>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</si>
  <si>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</si>
  <si>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</si>
  <si>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</si>
  <si>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</si>
  <si>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</si>
  <si>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</si>
  <si>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</si>
  <si>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</si>
  <si>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</si>
  <si>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</si>
  <si>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</si>
  <si>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</si>
  <si>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</si>
  <si>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</si>
  <si>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</si>
  <si>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</si>
  <si>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</si>
  <si>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</si>
  <si>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</si>
  <si>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</si>
  <si>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</si>
  <si>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</si>
  <si>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</si>
  <si>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</si>
  <si>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</si>
  <si>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</si>
  <si>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</si>
  <si>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</si>
  <si>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</si>
  <si>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</si>
  <si>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</si>
  <si>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</si>
  <si>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</si>
  <si>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</si>
  <si>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</si>
  <si>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</si>
  <si>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</si>
  <si>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</si>
  <si>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</si>
  <si>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</si>
  <si>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</si>
  <si>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</si>
  <si>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</si>
  <si>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</si>
  <si>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</si>
  <si>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</si>
  <si>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</si>
  <si>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</si>
  <si>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</si>
  <si>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</si>
  <si>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</si>
  <si>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</si>
  <si>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</si>
  <si>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</si>
  <si>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</si>
  <si>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</si>
  <si>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</si>
  <si>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</si>
  <si>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</si>
  <si>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</si>
  <si>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</si>
  <si>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</si>
  <si>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</si>
  <si>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</si>
  <si>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</si>
  <si>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</si>
  <si>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</si>
  <si>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</si>
  <si>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</si>
  <si>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</si>
  <si>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</si>
  <si>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</si>
  <si>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</si>
  <si>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</si>
  <si>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</si>
  <si>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</si>
  <si>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</si>
  <si>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</si>
  <si>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</si>
  <si>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</si>
  <si>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</si>
  <si>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</si>
  <si>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</si>
  <si>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</si>
  <si>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</si>
  <si>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</si>
  <si>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</si>
  <si>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</si>
  <si>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</si>
  <si>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</si>
  <si>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</si>
  <si>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</si>
  <si>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</si>
  <si>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</si>
  <si>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</si>
  <si>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</si>
  <si>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</si>
  <si>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</si>
  <si>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</si>
  <si>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</si>
  <si>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</si>
  <si>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</si>
  <si>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</si>
  <si>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</si>
  <si>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</si>
  <si>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</si>
  <si>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</si>
  <si>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</si>
  <si>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</si>
  <si>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</si>
  <si>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</si>
  <si>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</si>
  <si>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</si>
  <si>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</si>
  <si>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</si>
  <si>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</si>
  <si>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</si>
  <si>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</si>
  <si>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</si>
  <si>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</si>
  <si>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</si>
  <si>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</si>
  <si>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</si>
  <si>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</si>
  <si>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</si>
  <si>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</si>
  <si>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</si>
  <si>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</si>
  <si>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</si>
  <si>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</si>
  <si>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</si>
  <si>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</si>
  <si>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</si>
  <si>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</si>
  <si>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</si>
  <si>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</si>
  <si>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</si>
  <si>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</si>
  <si>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</si>
  <si>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</si>
  <si>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</si>
  <si>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</si>
  <si>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</si>
  <si>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</si>
  <si>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</si>
  <si>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</si>
  <si>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</si>
  <si>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</si>
  <si>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</si>
  <si>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</si>
  <si>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</si>
  <si>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</si>
  <si>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</si>
  <si>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</si>
  <si>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</si>
  <si>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</si>
  <si>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</si>
  <si>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</si>
  <si>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</si>
  <si>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</si>
  <si>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</si>
  <si>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</si>
  <si>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</si>
  <si>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</si>
  <si>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</si>
  <si>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</si>
  <si>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</si>
  <si>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</si>
  <si>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</si>
  <si>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</si>
  <si>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</si>
  <si>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</si>
  <si>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</si>
  <si>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</si>
  <si>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</si>
  <si>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</si>
  <si>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</si>
  <si>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</si>
  <si>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</si>
  <si>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</si>
  <si>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</si>
  <si>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</si>
  <si>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</si>
  <si>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</si>
  <si>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</si>
  <si>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</si>
  <si>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</si>
  <si>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</si>
  <si>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</si>
  <si>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</si>
  <si>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</si>
  <si>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</si>
  <si>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</si>
  <si>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</si>
  <si>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</si>
  <si>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</si>
  <si>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</si>
  <si>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</si>
  <si>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</si>
  <si>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</si>
  <si>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</si>
  <si>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</si>
  <si>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</si>
  <si>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</si>
  <si>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</si>
  <si>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</si>
  <si>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</si>
  <si>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</si>
  <si>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</si>
  <si>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</si>
  <si>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</si>
  <si>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</si>
  <si>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</si>
  <si>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</si>
  <si>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</si>
  <si>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</si>
  <si>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</si>
  <si>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</si>
  <si>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</si>
  <si>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</si>
  <si>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</si>
  <si>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</si>
  <si>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</si>
  <si>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</si>
  <si>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</si>
  <si>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</si>
  <si>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</si>
  <si>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</si>
  <si>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</si>
  <si>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</si>
  <si>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</si>
  <si>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</si>
  <si>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</si>
  <si>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</si>
  <si>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</si>
  <si>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</si>
  <si>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</si>
  <si>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</si>
  <si>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</si>
  <si>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</si>
  <si>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</si>
  <si>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</si>
  <si>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</si>
  <si>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</si>
  <si>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</si>
  <si>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</si>
  <si>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</si>
  <si>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</si>
  <si>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</si>
  <si>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</si>
  <si>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</si>
  <si>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</si>
  <si>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</si>
  <si>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</si>
  <si>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</si>
  <si>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</si>
  <si>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</si>
  <si>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</si>
  <si>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</si>
  <si>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</si>
  <si>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</si>
  <si>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</si>
  <si>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</si>
  <si>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</si>
  <si>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</si>
  <si>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</si>
  <si>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</si>
  <si>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</si>
  <si>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</si>
  <si>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</si>
  <si>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</si>
  <si>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</si>
  <si>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</si>
  <si>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</si>
  <si>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</si>
  <si>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</si>
  <si>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</si>
  <si>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</si>
  <si>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</si>
  <si>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</si>
  <si>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</si>
  <si>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</si>
  <si>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</si>
  <si>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</si>
  <si>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</si>
  <si>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</si>
  <si>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</si>
  <si>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</si>
  <si>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</si>
  <si>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</si>
  <si>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</si>
  <si>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</si>
  <si>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</si>
  <si>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</si>
  <si>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</si>
  <si>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</si>
  <si>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</si>
  <si>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</si>
  <si>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</si>
  <si>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</si>
  <si>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</si>
  <si>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</si>
  <si>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</si>
  <si>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</si>
  <si>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</si>
  <si>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</si>
  <si>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</si>
  <si>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</si>
  <si>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</si>
  <si>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</si>
  <si>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</si>
  <si>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</si>
  <si>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</si>
  <si>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</si>
  <si>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</si>
  <si>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</si>
  <si>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</si>
  <si>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</si>
  <si>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</si>
  <si>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</si>
  <si>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</si>
  <si>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</si>
  <si>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</si>
  <si>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</si>
  <si>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</si>
  <si>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</si>
  <si>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</si>
  <si>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</si>
  <si>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</si>
  <si>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</si>
  <si>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</si>
  <si>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</si>
  <si>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</si>
  <si>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</si>
  <si>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</si>
  <si>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</si>
  <si>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</si>
  <si>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</si>
  <si>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</si>
  <si>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</si>
  <si>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</si>
  <si>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</si>
  <si>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</si>
  <si>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</si>
  <si>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</si>
  <si>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</si>
  <si>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</si>
  <si>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</si>
  <si>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</si>
  <si>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</si>
  <si>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</si>
  <si>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</si>
  <si>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</si>
  <si>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</si>
  <si>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</si>
  <si>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</si>
  <si>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</si>
  <si>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</si>
  <si>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</si>
  <si>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</si>
  <si>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</si>
  <si>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</si>
  <si>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</si>
  <si>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</si>
  <si>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</si>
  <si>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</si>
  <si>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</si>
  <si>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</si>
  <si>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</si>
  <si>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</si>
  <si>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</si>
  <si>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</si>
  <si>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</si>
  <si>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</si>
  <si>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</si>
  <si>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</si>
  <si>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</si>
  <si>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</si>
  <si>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</si>
  <si>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</si>
  <si>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</si>
  <si>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</si>
  <si>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</si>
  <si>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</si>
  <si>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</si>
  <si>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</si>
  <si>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</si>
  <si>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</si>
  <si>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</si>
  <si>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</si>
  <si>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</si>
  <si>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</si>
  <si>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</si>
  <si>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</si>
  <si>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</si>
  <si>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</si>
  <si>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</si>
  <si>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</si>
  <si>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</si>
  <si>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</si>
  <si>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</si>
  <si>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</si>
  <si>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</si>
  <si>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</si>
  <si>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</si>
  <si>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</si>
  <si>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</si>
  <si>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</si>
  <si>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</si>
  <si>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</si>
  <si>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</si>
  <si>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</si>
  <si>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</si>
  <si>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</si>
  <si>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</si>
  <si>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</si>
  <si>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</si>
  <si>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</si>
  <si>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</si>
  <si>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</si>
  <si>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</si>
  <si>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</si>
  <si>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</si>
  <si>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</si>
  <si>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</si>
  <si>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</si>
  <si>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</si>
  <si>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</si>
  <si>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</si>
  <si>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</si>
  <si>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</si>
  <si>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</si>
  <si>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</si>
  <si>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</si>
  <si>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</si>
  <si>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</si>
  <si>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</si>
  <si>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</si>
  <si>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</si>
  <si>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</si>
  <si>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</si>
  <si>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</si>
  <si>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</si>
  <si>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</si>
  <si>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</si>
  <si>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</si>
  <si>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</si>
  <si>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</si>
  <si>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</si>
  <si>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</si>
  <si>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</si>
  <si>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</si>
  <si>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</si>
  <si>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</si>
  <si>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</si>
  <si>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</si>
  <si>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</si>
  <si>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</si>
  <si>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</si>
  <si>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</si>
  <si>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</si>
  <si>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</si>
  <si>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</si>
  <si>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</si>
  <si>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</si>
  <si>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</si>
  <si>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</si>
  <si>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</si>
  <si>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</si>
  <si>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</si>
  <si>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</si>
  <si>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</si>
  <si>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</si>
  <si>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</si>
  <si>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</si>
  <si>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</si>
  <si>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</si>
  <si>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</si>
  <si>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</si>
  <si>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</si>
  <si>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</si>
  <si>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</si>
  <si>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</si>
  <si>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</si>
  <si>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</si>
  <si>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</si>
  <si>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</si>
  <si>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</si>
  <si>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</si>
  <si>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</si>
  <si>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</si>
  <si>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</si>
  <si>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</si>
  <si>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</si>
  <si>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</si>
  <si>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</si>
  <si>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</si>
  <si>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</si>
  <si>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</si>
  <si>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</si>
  <si>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</si>
  <si>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</si>
  <si>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</si>
  <si>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</si>
  <si>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</si>
  <si>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</si>
  <si>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</si>
  <si>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</si>
  <si>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</si>
  <si>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</si>
  <si>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</si>
  <si>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</si>
  <si>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</si>
  <si>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</si>
  <si>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</si>
  <si>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</si>
  <si>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</si>
  <si>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</si>
  <si>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</si>
  <si>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</si>
  <si>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</si>
  <si>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</si>
  <si>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</si>
  <si>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</si>
  <si>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</si>
  <si>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</si>
  <si>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</si>
  <si>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</si>
  <si>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</si>
  <si>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</si>
  <si>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</si>
  <si>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</si>
  <si>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</si>
  <si>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</si>
  <si>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</si>
  <si>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</si>
  <si>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</si>
  <si>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</si>
  <si>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</si>
  <si>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</si>
  <si>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</si>
  <si>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</si>
  <si>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</si>
  <si>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</si>
  <si>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</si>
  <si>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</si>
  <si>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</si>
  <si>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</si>
  <si>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</si>
  <si>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</si>
  <si>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</si>
  <si>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</si>
  <si>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</si>
  <si>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</si>
  <si>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</si>
  <si>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</si>
  <si>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</si>
  <si>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</si>
  <si>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</si>
  <si>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</si>
  <si>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</si>
  <si>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</si>
  <si>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</si>
  <si>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</si>
  <si>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</si>
  <si>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</si>
  <si>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</si>
  <si>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</si>
  <si>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</si>
  <si>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</si>
  <si>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</si>
  <si>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</si>
  <si>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</si>
  <si>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</si>
  <si>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</si>
  <si>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</si>
  <si>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</si>
  <si>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</si>
  <si>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</si>
  <si>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</si>
  <si>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</si>
  <si>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</si>
  <si>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</si>
  <si>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</si>
  <si>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</si>
  <si>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</si>
  <si>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</si>
  <si>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</si>
  <si>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</si>
  <si>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</si>
  <si>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</si>
  <si>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</si>
  <si>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</si>
  <si>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</si>
  <si>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</si>
  <si>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</si>
  <si>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</si>
  <si>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</si>
  <si>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</si>
  <si>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</si>
  <si>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</si>
  <si>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</si>
  <si>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</si>
  <si>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</si>
  <si>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</si>
  <si>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</si>
  <si>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</si>
  <si>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</si>
  <si>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</si>
  <si>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</si>
  <si>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</si>
  <si>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</si>
  <si>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</si>
  <si>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</si>
  <si>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</si>
  <si>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</si>
  <si>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</si>
  <si>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</si>
  <si>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</si>
  <si>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</si>
  <si>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</si>
  <si>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</si>
  <si>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</si>
  <si>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</si>
  <si>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</si>
  <si>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</si>
  <si>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</si>
  <si>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</si>
  <si>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</si>
  <si>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</si>
  <si>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</si>
  <si>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</si>
  <si>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</si>
  <si>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</si>
  <si>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</si>
  <si>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</si>
  <si>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</si>
  <si>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</si>
  <si>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</si>
  <si>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</si>
  <si>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</si>
  <si>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</si>
  <si>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</si>
  <si>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</si>
  <si>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</si>
  <si>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</si>
  <si>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</si>
  <si>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</si>
  <si>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</si>
  <si>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</si>
  <si>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</si>
  <si>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</si>
  <si>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</si>
  <si>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</si>
  <si>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</si>
  <si>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</si>
  <si>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</si>
  <si>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</si>
  <si>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</si>
  <si>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</si>
  <si>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</si>
  <si>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</si>
  <si>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</si>
  <si>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</si>
  <si>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</si>
  <si>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</si>
  <si>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</si>
  <si>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</si>
  <si>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</si>
  <si>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</si>
  <si>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</si>
  <si>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</si>
  <si>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</si>
  <si>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</si>
  <si>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</si>
  <si>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</si>
  <si>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</si>
  <si>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</si>
  <si>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</si>
  <si>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</si>
  <si>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</si>
  <si>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</si>
  <si>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</si>
  <si>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</si>
  <si>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</si>
  <si>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</si>
  <si>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</si>
  <si>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</si>
  <si>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</si>
  <si>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</si>
  <si>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</si>
  <si>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</si>
  <si>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</si>
  <si>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</si>
  <si>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</si>
  <si>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</si>
  <si>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</si>
  <si>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</si>
  <si>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</si>
  <si>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</si>
  <si>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</si>
  <si>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</si>
  <si>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</si>
  <si>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</si>
  <si>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</si>
  <si>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</si>
  <si>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</si>
  <si>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</si>
  <si>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</si>
  <si>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</si>
  <si>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</si>
  <si>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</si>
  <si>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</si>
  <si>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</si>
  <si>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</si>
  <si>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</si>
  <si>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</si>
  <si>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</si>
  <si>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</si>
  <si>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</si>
  <si>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</si>
  <si>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</si>
  <si>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</si>
  <si>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</si>
  <si>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</si>
  <si>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</si>
  <si>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</si>
  <si>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</si>
  <si>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</si>
  <si>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</si>
  <si>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</si>
  <si>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</si>
  <si>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</si>
  <si>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</si>
  <si>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</si>
  <si>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</si>
  <si>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</si>
  <si>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</si>
  <si>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</si>
  <si>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</si>
  <si>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</si>
  <si>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</si>
  <si>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</si>
  <si>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</si>
  <si>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</si>
  <si>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</si>
  <si>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</si>
  <si>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</si>
  <si>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</si>
  <si>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</si>
  <si>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</si>
  <si>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</si>
  <si>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</si>
  <si>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</si>
  <si>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</si>
  <si>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</si>
  <si>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</si>
  <si>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</si>
  <si>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</si>
  <si>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</si>
  <si>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</si>
  <si>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</si>
  <si>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</si>
  <si>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</si>
  <si>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</si>
  <si>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</si>
  <si>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</si>
  <si>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</si>
  <si>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</si>
  <si>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</si>
  <si>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</si>
  <si>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</si>
  <si>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</si>
  <si>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</si>
  <si>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</si>
  <si>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</si>
  <si>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</si>
  <si>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</si>
  <si>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</si>
  <si>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</si>
  <si>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</si>
  <si>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</si>
  <si>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</si>
  <si>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</si>
  <si>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</si>
  <si>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</si>
  <si>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</si>
  <si>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</si>
  <si>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</si>
  <si>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</si>
  <si>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</si>
  <si>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</si>
  <si>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</si>
  <si>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</si>
  <si>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</si>
  <si>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</si>
  <si>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</si>
  <si>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</si>
  <si>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</si>
  <si>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</si>
  <si>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</si>
  <si>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</si>
  <si>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</si>
  <si>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</si>
  <si>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</si>
  <si>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</si>
  <si>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</si>
  <si>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</si>
  <si>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</si>
  <si>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</si>
  <si>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</si>
  <si>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</si>
  <si>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</si>
  <si>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</si>
  <si>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</si>
  <si>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</si>
  <si>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</si>
  <si>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</si>
  <si>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</si>
  <si>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</si>
  <si>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</si>
  <si>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</si>
  <si>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</si>
  <si>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</si>
  <si>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</si>
  <si>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</si>
  <si>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</si>
  <si>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</si>
  <si>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</si>
  <si>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</si>
  <si>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</si>
  <si>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</si>
  <si>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</si>
  <si>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</si>
  <si>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</si>
  <si>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</si>
  <si>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</si>
  <si>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</si>
  <si>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</si>
  <si>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</si>
  <si>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</si>
  <si>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</si>
  <si>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</si>
  <si>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</si>
  <si>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</si>
  <si>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</si>
  <si>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</si>
  <si>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</si>
  <si>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</si>
  <si>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</si>
  <si>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</si>
  <si>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</si>
  <si>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</si>
  <si>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</si>
  <si>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</si>
  <si>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</si>
  <si>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</si>
  <si>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</si>
  <si>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</si>
  <si>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</si>
  <si>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</si>
  <si>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</si>
  <si>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</si>
  <si>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</si>
  <si>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</si>
  <si>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</si>
  <si>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</si>
  <si>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</si>
  <si>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</si>
  <si>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</si>
  <si>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</si>
  <si>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</si>
  <si>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</si>
  <si>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</si>
  <si>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</si>
  <si>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</si>
  <si>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</si>
  <si>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</si>
  <si>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</si>
  <si>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</si>
  <si>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</si>
  <si>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</si>
  <si>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</si>
  <si>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</si>
  <si>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</si>
  <si>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</si>
  <si>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</si>
  <si>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</si>
  <si>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</si>
  <si>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</si>
  <si>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</si>
  <si>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</si>
  <si>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</si>
  <si>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</si>
  <si>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</si>
  <si>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</si>
  <si>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</si>
  <si>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</si>
  <si>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</si>
  <si>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</si>
  <si>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</si>
  <si>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</si>
  <si>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</si>
  <si>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</si>
  <si>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</si>
  <si>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</si>
  <si>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</si>
  <si>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</si>
  <si>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</si>
  <si>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</si>
  <si>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</si>
  <si>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</si>
  <si>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</si>
  <si>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</si>
  <si>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</si>
  <si>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</si>
  <si>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</si>
  <si>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</si>
  <si>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</si>
  <si>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</si>
  <si>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</si>
  <si>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</si>
  <si>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</si>
  <si>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</si>
  <si>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</si>
  <si>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</si>
  <si>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</si>
  <si>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</si>
  <si>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</si>
  <si>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</si>
  <si>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</si>
  <si>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</si>
  <si>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</si>
  <si>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</si>
  <si>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</si>
  <si>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</si>
  <si>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</si>
  <si>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</si>
  <si>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</si>
  <si>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</si>
  <si>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</si>
  <si>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</si>
  <si>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</si>
  <si>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</si>
  <si>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</si>
  <si>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</si>
  <si>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</si>
  <si>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</si>
  <si>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</si>
  <si>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</si>
  <si>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</si>
  <si>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</si>
  <si>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</si>
  <si>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</si>
  <si>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</si>
  <si>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</si>
  <si>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</si>
  <si>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</si>
  <si>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</si>
  <si>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</si>
  <si>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</si>
  <si>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</si>
  <si>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</si>
  <si>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</si>
  <si>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</si>
  <si>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</si>
  <si>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</si>
  <si>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</si>
  <si>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</si>
  <si>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</si>
  <si>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</si>
  <si>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</si>
  <si>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</si>
  <si>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</si>
  <si>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</si>
  <si>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</si>
  <si>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</si>
  <si>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</si>
  <si>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</si>
  <si>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</si>
  <si>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</si>
  <si>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</si>
  <si>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</si>
  <si>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</si>
  <si>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</si>
  <si>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</si>
  <si>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</si>
  <si>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</si>
  <si>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</si>
  <si>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</si>
  <si>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</si>
  <si>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</si>
  <si>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</si>
  <si>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</si>
  <si>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</si>
  <si>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</si>
  <si>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</si>
  <si>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</si>
  <si>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</si>
  <si>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</si>
  <si>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</si>
  <si>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</si>
  <si>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</si>
  <si>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</si>
  <si>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</si>
  <si>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</si>
  <si>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</si>
  <si>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</si>
  <si>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</si>
  <si>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</si>
  <si>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</si>
  <si>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</si>
  <si>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</si>
  <si>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</si>
  <si>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</si>
  <si>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</si>
  <si>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</si>
  <si>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</si>
  <si>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</si>
  <si>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</si>
  <si>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</si>
  <si>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</si>
  <si>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</si>
  <si>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</si>
  <si>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</si>
  <si>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</si>
  <si>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</si>
  <si>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</si>
  <si>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</si>
  <si>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</si>
  <si>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</si>
  <si>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</si>
  <si>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</si>
  <si>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</si>
  <si>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</si>
  <si>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</si>
  <si>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</si>
  <si>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</si>
  <si>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</si>
  <si>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</si>
  <si>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</si>
  <si>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</si>
  <si>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</si>
  <si>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</si>
  <si>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</si>
  <si>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</si>
  <si>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</si>
  <si>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</si>
  <si>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</si>
  <si>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</si>
  <si>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</si>
  <si>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</si>
  <si>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</si>
  <si>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</si>
  <si>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</si>
  <si>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</si>
  <si>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</si>
  <si>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</si>
  <si>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</si>
  <si>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</si>
  <si>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</si>
  <si>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</si>
  <si>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</si>
  <si>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</si>
  <si>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</si>
  <si>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</si>
  <si>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</si>
  <si>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</si>
  <si>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</si>
  <si>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</si>
  <si>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</si>
  <si>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</si>
  <si>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</si>
  <si>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</si>
  <si>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</si>
  <si>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</si>
  <si>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</si>
  <si>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</si>
  <si>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</si>
  <si>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</si>
  <si>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</si>
  <si>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</si>
  <si>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</si>
  <si>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</si>
  <si>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</si>
  <si>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</si>
  <si>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</si>
  <si>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</si>
  <si>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</si>
  <si>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</si>
  <si>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</si>
  <si>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</si>
  <si>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</si>
  <si>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</si>
  <si>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</si>
  <si>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</si>
  <si>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</si>
  <si>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</si>
  <si>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</si>
  <si>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</si>
  <si>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</si>
  <si>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</si>
  <si>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</si>
  <si>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</si>
  <si>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</si>
  <si>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</si>
  <si>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</si>
  <si>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</si>
  <si>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</si>
  <si>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</si>
  <si>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</si>
  <si>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</si>
  <si>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</si>
  <si>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</si>
  <si>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</si>
  <si>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</si>
  <si>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</si>
  <si>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</si>
  <si>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</si>
  <si>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</si>
  <si>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</si>
  <si>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</si>
  <si>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</si>
  <si>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</si>
  <si>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</si>
  <si>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</si>
  <si>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</si>
  <si>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</si>
  <si>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</si>
  <si>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</si>
  <si>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</si>
  <si>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</si>
  <si>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</si>
  <si>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</si>
  <si>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</si>
  <si>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</si>
  <si>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</si>
  <si>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</si>
  <si>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</si>
  <si>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</si>
  <si>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</si>
  <si>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</si>
  <si>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</si>
  <si>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</si>
  <si>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</si>
  <si>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</si>
  <si>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</si>
  <si>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</si>
  <si>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</si>
  <si>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</si>
  <si>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</si>
  <si>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</si>
  <si>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</si>
  <si>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</si>
  <si>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</si>
  <si>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</si>
  <si>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</si>
  <si>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</si>
  <si>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</si>
  <si>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</si>
  <si>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</si>
  <si>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</si>
  <si>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</si>
  <si>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</si>
  <si>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</si>
  <si>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</si>
  <si>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</si>
  <si>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</si>
  <si>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</si>
  <si>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</si>
  <si>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</si>
  <si>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</si>
  <si>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</si>
  <si>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</si>
  <si>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</si>
  <si>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</si>
  <si>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</si>
  <si>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</si>
  <si>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</si>
  <si>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</si>
  <si>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</si>
  <si>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</si>
  <si>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</si>
  <si>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</si>
  <si>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</si>
  <si>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</si>
  <si>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</si>
  <si>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</si>
  <si>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</si>
  <si>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</si>
  <si>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</si>
  <si>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</si>
  <si>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</si>
  <si>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</si>
  <si>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</si>
  <si>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</si>
  <si>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</si>
  <si>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</si>
  <si>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</si>
  <si>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</si>
  <si>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</si>
  <si>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</si>
  <si>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</si>
  <si>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</si>
  <si>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</si>
  <si>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</si>
  <si>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</si>
  <si>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</si>
  <si>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</si>
  <si>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</si>
  <si>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</si>
  <si>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</si>
  <si>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</si>
  <si>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</si>
  <si>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</si>
  <si>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</si>
  <si>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</si>
  <si>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</si>
  <si>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</si>
  <si>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</si>
  <si>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</si>
  <si>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</si>
  <si>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</si>
  <si>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</si>
  <si>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</si>
  <si>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</si>
  <si>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</si>
  <si>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</si>
  <si>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</si>
  <si>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</si>
  <si>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</si>
  <si>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</si>
  <si>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</si>
  <si>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</si>
  <si>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</si>
  <si>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</si>
  <si>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</si>
  <si>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</si>
  <si>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</si>
  <si>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</si>
  <si>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</si>
  <si>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</si>
  <si>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</si>
  <si>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</si>
  <si>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</si>
  <si>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</si>
  <si>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</si>
  <si>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</si>
  <si>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</si>
  <si>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</si>
  <si>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</si>
  <si>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</si>
  <si>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</si>
  <si>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</si>
  <si>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</si>
  <si>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</si>
  <si>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</si>
  <si>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</si>
  <si>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</si>
  <si>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</si>
  <si>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</si>
  <si>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</si>
  <si>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</si>
  <si>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</si>
  <si>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</si>
  <si>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</si>
  <si>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</si>
  <si>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</si>
  <si>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</si>
  <si>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</si>
  <si>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</si>
  <si>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</si>
  <si>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</si>
  <si>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</si>
  <si>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</si>
  <si>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</si>
  <si>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</si>
  <si>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</si>
  <si>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</si>
  <si>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</si>
  <si>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</si>
  <si>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</si>
  <si>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</si>
  <si>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</si>
  <si>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</si>
  <si>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</si>
  <si>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</si>
  <si>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</si>
  <si>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</si>
  <si>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</si>
  <si>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</si>
  <si>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</si>
  <si>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</si>
  <si>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</si>
  <si>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</si>
  <si>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</si>
  <si>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</si>
  <si>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</si>
  <si>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</si>
  <si>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</si>
  <si>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</si>
  <si>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</si>
  <si>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</si>
  <si>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</si>
  <si>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</si>
  <si>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</si>
  <si>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</si>
  <si>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</si>
  <si>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</si>
  <si>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</si>
  <si>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</si>
  <si>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</si>
  <si>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</si>
  <si>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</si>
  <si>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</si>
  <si>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</si>
  <si>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</si>
  <si>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</si>
  <si>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</si>
  <si>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</si>
  <si>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</si>
  <si>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</si>
  <si>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</si>
  <si>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</si>
  <si>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</si>
  <si>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</si>
  <si>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</si>
  <si>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</si>
  <si>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</si>
  <si>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</si>
  <si>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</si>
  <si>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</si>
  <si>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</si>
  <si>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</si>
  <si>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</si>
  <si>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</si>
  <si>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</si>
  <si>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</si>
  <si>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</si>
  <si>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</si>
  <si>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</si>
  <si>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</si>
  <si>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</si>
  <si>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</si>
  <si>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</si>
  <si>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</si>
  <si>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</si>
  <si>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</si>
  <si>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</si>
  <si>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</si>
  <si>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</si>
  <si>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</si>
  <si>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</si>
  <si>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</si>
  <si>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</si>
  <si>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</si>
  <si>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</si>
  <si>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</si>
  <si>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</si>
  <si>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</si>
  <si>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</si>
  <si>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</si>
  <si>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</si>
  <si>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</si>
  <si>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</si>
  <si>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</si>
  <si>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</si>
  <si>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</si>
  <si>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</si>
  <si>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</si>
  <si>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</si>
  <si>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</si>
  <si>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</si>
  <si>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</si>
  <si>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</si>
  <si>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</si>
  <si>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</si>
  <si>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</si>
  <si>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</si>
  <si>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</si>
  <si>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</si>
  <si>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</si>
  <si>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</si>
  <si>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</si>
  <si>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</si>
  <si>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</si>
  <si>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</si>
  <si>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</si>
  <si>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</si>
  <si>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</si>
  <si>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</si>
  <si>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</si>
  <si>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</si>
  <si>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</si>
  <si>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</si>
  <si>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</si>
  <si>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</si>
  <si>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</si>
  <si>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</si>
  <si>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</si>
  <si>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</si>
  <si>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</si>
  <si>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</si>
  <si>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</si>
  <si>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</si>
  <si>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</si>
  <si>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</si>
  <si>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</si>
  <si>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</si>
  <si>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</si>
  <si>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</si>
  <si>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</si>
  <si>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</si>
  <si>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</si>
  <si>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</si>
  <si>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</si>
  <si>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</si>
  <si>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</si>
  <si>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</si>
  <si>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</si>
  <si>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</si>
  <si>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</si>
  <si>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</si>
  <si>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</si>
  <si>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</si>
  <si>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</si>
  <si>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</si>
  <si>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</si>
  <si>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</si>
  <si>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</si>
  <si>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</si>
  <si>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</si>
  <si>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</si>
  <si>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</si>
  <si>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</si>
  <si>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</si>
  <si>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</si>
  <si>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</si>
  <si>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</si>
  <si>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</si>
  <si>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</si>
  <si>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</si>
  <si>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</si>
  <si>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</si>
  <si>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</si>
  <si>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</si>
  <si>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</si>
  <si>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</si>
  <si>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</si>
  <si>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</si>
  <si>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</si>
  <si>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</si>
  <si>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</si>
  <si>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</si>
  <si>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</si>
  <si>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</si>
  <si>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</si>
  <si>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</si>
  <si>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</si>
  <si>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</si>
  <si>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</si>
  <si>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</si>
  <si>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</si>
  <si>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</si>
  <si>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</si>
  <si>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</si>
  <si>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</si>
  <si>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</si>
  <si>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</si>
  <si>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</si>
  <si>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</si>
  <si>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</si>
  <si>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</si>
  <si>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</si>
  <si>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</si>
  <si>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</si>
  <si>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</si>
  <si>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</si>
  <si>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</si>
  <si>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</si>
  <si>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</si>
  <si>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</si>
  <si>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</si>
  <si>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</si>
  <si>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</si>
  <si>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</si>
  <si>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</si>
  <si>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</si>
  <si>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</si>
  <si>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</si>
  <si>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</si>
  <si>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</si>
  <si>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</si>
  <si>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</si>
  <si>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</si>
  <si>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</si>
  <si>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</si>
  <si>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</si>
  <si>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</si>
  <si>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</si>
  <si>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</si>
  <si>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</si>
  <si>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</si>
  <si>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</si>
  <si>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</si>
  <si>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</si>
  <si>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</si>
  <si>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</si>
  <si>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</si>
  <si>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</si>
  <si>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</si>
  <si>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</si>
  <si>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</si>
  <si>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</si>
  <si>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</si>
  <si>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</si>
  <si>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</si>
  <si>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</si>
  <si>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</si>
  <si>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</si>
  <si>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</si>
  <si>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</si>
  <si>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</si>
  <si>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</si>
  <si>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</si>
  <si>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</si>
  <si>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</si>
  <si>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</si>
  <si>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</si>
  <si>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</si>
  <si>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</si>
  <si>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</si>
  <si>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</si>
  <si>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</si>
  <si>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</si>
  <si>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</si>
  <si>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</si>
  <si>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</si>
  <si>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</si>
  <si>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</si>
  <si>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</si>
  <si>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</si>
  <si>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</si>
  <si>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</si>
  <si>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</si>
  <si>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</si>
  <si>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</si>
  <si>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</si>
  <si>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</si>
  <si>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</si>
  <si>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</si>
  <si>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</si>
  <si>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</si>
  <si>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</si>
  <si>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</si>
  <si>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</si>
  <si>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</si>
  <si>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</si>
  <si>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</si>
  <si>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</si>
  <si>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</si>
  <si>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</si>
  <si>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</si>
  <si>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</si>
  <si>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</si>
  <si>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</si>
  <si>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</si>
  <si>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</si>
  <si>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</si>
  <si>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</si>
  <si>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</si>
  <si>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</si>
  <si>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</si>
  <si>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</si>
  <si>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</si>
  <si>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</si>
  <si>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</si>
  <si>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</si>
  <si>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</si>
  <si>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</si>
  <si>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</si>
  <si>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</si>
  <si>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</si>
  <si>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</si>
  <si>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</si>
  <si>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</si>
  <si>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</si>
  <si>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</si>
  <si>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</si>
  <si>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</si>
  <si>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</si>
  <si>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</si>
  <si>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</si>
  <si>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</si>
  <si>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</si>
  <si>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</si>
  <si>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</si>
  <si>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</si>
  <si>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</si>
  <si>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</si>
  <si>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</si>
  <si>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</si>
  <si>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</si>
  <si>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</si>
  <si>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</si>
  <si>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</si>
  <si>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</si>
  <si>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</si>
  <si>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</si>
  <si>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</si>
  <si>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</si>
  <si>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</si>
  <si>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</si>
  <si>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</si>
  <si>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</si>
  <si>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</si>
  <si>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</si>
  <si>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</si>
  <si>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</si>
  <si>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</si>
  <si>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</si>
  <si>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</si>
  <si>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</si>
  <si>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</si>
  <si>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</si>
  <si>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</si>
  <si>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</si>
  <si>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</si>
  <si>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</si>
  <si>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</si>
  <si>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</si>
  <si>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</si>
  <si>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</si>
  <si>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</si>
  <si>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</si>
  <si>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</si>
  <si>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</si>
  <si>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</si>
  <si>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</si>
  <si>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</si>
  <si>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</si>
  <si>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</si>
  <si>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</si>
  <si>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</si>
  <si>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</si>
  <si>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</si>
  <si>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</si>
  <si>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</si>
  <si>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</si>
  <si>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</si>
  <si>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</si>
  <si>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</si>
  <si>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</si>
  <si>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</si>
  <si>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</si>
  <si>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</si>
  <si>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</si>
  <si>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</si>
  <si>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</si>
  <si>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</si>
  <si>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</si>
  <si>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</si>
  <si>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</si>
  <si>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</si>
  <si>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</si>
  <si>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</si>
  <si>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</si>
  <si>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</si>
  <si>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</si>
  <si>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</si>
  <si>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</si>
  <si>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</si>
  <si>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</si>
  <si>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</si>
  <si>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</si>
  <si>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</si>
  <si>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</si>
  <si>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</si>
  <si>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</si>
  <si>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</si>
  <si>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</si>
  <si>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</si>
  <si>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</si>
  <si>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</si>
  <si>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</si>
  <si>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</si>
  <si>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</si>
  <si>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</si>
  <si>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</si>
  <si>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</si>
  <si>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</si>
  <si>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</si>
  <si>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</si>
  <si>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</si>
  <si>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</si>
  <si>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</si>
  <si>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</si>
  <si>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</si>
  <si>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</si>
  <si>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</si>
  <si>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</si>
  <si>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</si>
  <si>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</si>
  <si>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</si>
  <si>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</si>
  <si>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</si>
  <si>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</si>
  <si>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</si>
  <si>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</si>
  <si>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</si>
  <si>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</si>
  <si>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</si>
  <si>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</si>
  <si>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</si>
  <si>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</si>
  <si>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</si>
  <si>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</si>
  <si>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</si>
  <si>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</si>
  <si>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</si>
  <si>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</si>
  <si>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</si>
  <si>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</si>
  <si>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</si>
  <si>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</si>
  <si>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</si>
  <si>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</si>
  <si>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</si>
  <si>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</si>
  <si>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</si>
  <si>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</si>
  <si>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</si>
  <si>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</si>
  <si>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</si>
  <si>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</si>
  <si>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</si>
  <si>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</si>
  <si>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</si>
  <si>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</si>
  <si>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</si>
  <si>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</si>
  <si>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</si>
  <si>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</si>
  <si>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</si>
  <si>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</si>
  <si>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</si>
  <si>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</si>
  <si>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</si>
  <si>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</si>
  <si>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</si>
  <si>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</si>
  <si>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</si>
  <si>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</si>
  <si>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</si>
  <si>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</si>
  <si>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</si>
  <si>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</si>
  <si>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</si>
  <si>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</si>
  <si>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</si>
  <si>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</si>
  <si>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</si>
  <si>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</si>
  <si>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</si>
  <si>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</si>
  <si>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</si>
  <si>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</si>
  <si>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</si>
  <si>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</si>
  <si>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</si>
  <si>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</si>
  <si>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</si>
  <si>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</si>
  <si>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</si>
  <si>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</si>
  <si>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</si>
  <si>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</si>
  <si>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</si>
  <si>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</si>
  <si>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</si>
  <si>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</si>
  <si>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</si>
  <si>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</si>
  <si>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</si>
  <si>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</si>
  <si>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</si>
  <si>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</si>
  <si>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</si>
  <si>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</si>
  <si>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</si>
  <si>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</si>
  <si>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</si>
  <si>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</si>
  <si>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</si>
  <si>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</si>
  <si>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</si>
  <si>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</si>
  <si>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</si>
  <si>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</si>
  <si>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</si>
  <si>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</si>
  <si>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</si>
  <si>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</si>
  <si>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</si>
  <si>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</si>
  <si>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</si>
  <si>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</si>
  <si>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</si>
  <si>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</si>
  <si>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</si>
  <si>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</si>
  <si>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</si>
  <si>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</si>
  <si>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</si>
  <si>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</si>
  <si>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</si>
  <si>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</si>
  <si>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</si>
  <si>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</si>
  <si>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</si>
  <si>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</si>
  <si>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</si>
  <si>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</si>
  <si>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</si>
  <si>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</si>
  <si>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</si>
  <si>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</si>
  <si>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</si>
  <si>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</si>
  <si>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</si>
  <si>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</si>
  <si>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</si>
  <si>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</si>
  <si>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</si>
  <si>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</si>
  <si>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</si>
  <si>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</si>
  <si>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</si>
  <si>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</si>
  <si>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</si>
  <si>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</si>
  <si>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</si>
  <si>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</si>
  <si>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</si>
  <si>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</si>
  <si>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</si>
  <si>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</si>
  <si>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</si>
  <si>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</si>
  <si>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</si>
  <si>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</si>
  <si>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</si>
  <si>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</si>
  <si>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</si>
  <si>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</si>
  <si>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</si>
  <si>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</si>
  <si>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</si>
  <si>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</si>
  <si>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</si>
  <si>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</si>
  <si>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</si>
  <si>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</si>
  <si>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</si>
  <si>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</si>
  <si>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</si>
  <si>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</si>
  <si>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</si>
  <si>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</si>
  <si>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</si>
  <si>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</si>
  <si>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</si>
  <si>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</si>
  <si>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</si>
  <si>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</si>
  <si>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</si>
  <si>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</si>
  <si>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</si>
  <si>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</si>
  <si>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</si>
  <si>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</si>
  <si>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</si>
  <si>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</si>
  <si>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</si>
  <si>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</si>
  <si>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</si>
  <si>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</si>
  <si>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</si>
  <si>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</si>
  <si>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</si>
  <si>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</si>
  <si>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</si>
  <si>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</si>
  <si>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</si>
  <si>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</si>
  <si>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</si>
  <si>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</si>
  <si>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</si>
  <si>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</si>
  <si>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</si>
  <si>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</si>
  <si>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</si>
  <si>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</si>
  <si>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</si>
  <si>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</si>
  <si>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</si>
  <si>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</si>
  <si>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</si>
  <si>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</si>
  <si>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</si>
  <si>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</si>
  <si>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</si>
  <si>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</si>
  <si>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</si>
  <si>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</si>
  <si>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</si>
  <si>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</si>
  <si>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</si>
  <si>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</si>
  <si>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</si>
  <si>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</si>
  <si>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</si>
  <si>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</si>
  <si>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</si>
  <si>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</si>
  <si>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</si>
  <si>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</si>
  <si>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</si>
  <si>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</si>
  <si>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</si>
  <si>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</si>
  <si>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</si>
  <si>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</si>
  <si>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</si>
  <si>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</si>
  <si>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</si>
  <si>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</si>
  <si>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</si>
  <si>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</si>
  <si>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</si>
  <si>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</si>
  <si>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</si>
  <si>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</si>
  <si>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</si>
  <si>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</si>
  <si>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</si>
  <si>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</si>
  <si>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</si>
  <si>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</si>
  <si>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</si>
  <si>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</si>
  <si>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</si>
  <si>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</si>
  <si>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</si>
  <si>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</si>
  <si>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</si>
  <si>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</si>
  <si>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</si>
  <si>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</si>
  <si>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</si>
  <si>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</si>
  <si>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</si>
  <si>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</si>
  <si>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</si>
  <si>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</si>
  <si>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</si>
  <si>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</si>
  <si>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</si>
  <si>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</si>
  <si>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</si>
  <si>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</si>
  <si>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</si>
  <si>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</si>
  <si>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</si>
  <si>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</si>
  <si>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</si>
  <si>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</si>
  <si>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</si>
  <si>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</si>
  <si>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</si>
  <si>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</si>
  <si>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</si>
  <si>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</si>
  <si>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</si>
  <si>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</si>
  <si>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</si>
  <si>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</si>
  <si>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</si>
  <si>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</si>
  <si>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</si>
  <si>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</si>
  <si>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</si>
  <si>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</si>
  <si>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</si>
  <si>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</si>
  <si>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</si>
  <si>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</si>
  <si>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</si>
  <si>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</si>
  <si>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</si>
  <si>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</si>
  <si>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</si>
  <si>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</si>
  <si>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</si>
  <si>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</si>
  <si>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</si>
  <si>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</si>
  <si>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</si>
  <si>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</si>
  <si>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</si>
  <si>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</si>
  <si>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</si>
  <si>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</si>
  <si>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</si>
  <si>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</si>
  <si>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</si>
  <si>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</si>
  <si>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</si>
  <si>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</si>
  <si>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</si>
  <si>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</si>
  <si>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</si>
  <si>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</si>
  <si>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</si>
  <si>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</si>
  <si>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</si>
  <si>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</si>
  <si>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</si>
  <si>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</si>
  <si>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</si>
  <si>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</si>
  <si>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</si>
  <si>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</si>
  <si>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</si>
  <si>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</si>
  <si>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</si>
  <si>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</si>
  <si>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</si>
  <si>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</si>
  <si>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</si>
  <si>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</si>
  <si>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</si>
  <si>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</si>
  <si>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</si>
  <si>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</si>
  <si>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</si>
  <si>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</si>
  <si>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</si>
  <si>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</si>
  <si>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</si>
  <si>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</si>
  <si>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</si>
  <si>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</si>
  <si>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</si>
  <si>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</si>
  <si>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</si>
  <si>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</si>
  <si>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</si>
  <si>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</si>
  <si>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</si>
  <si>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</si>
  <si>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</si>
  <si>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</si>
  <si>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</si>
  <si>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</si>
  <si>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</si>
  <si>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</si>
  <si>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</si>
  <si>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</si>
  <si>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</si>
  <si>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</si>
  <si>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</si>
  <si>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</si>
  <si>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</si>
  <si>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</si>
  <si>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</si>
  <si>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</si>
  <si>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</si>
  <si>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</si>
  <si>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</si>
  <si>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</si>
  <si>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</si>
  <si>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</si>
  <si>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</si>
  <si>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</si>
  <si>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</si>
  <si>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</si>
  <si>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</si>
  <si>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</si>
  <si>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</si>
  <si>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</si>
  <si>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</si>
  <si>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</si>
  <si>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</si>
  <si>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</si>
  <si>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</si>
  <si>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</si>
  <si>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</si>
  <si>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</si>
  <si>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</si>
  <si>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</si>
  <si>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</si>
  <si>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</si>
  <si>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</si>
  <si>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</si>
  <si>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</si>
  <si>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</si>
  <si>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</si>
  <si>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</si>
  <si>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</si>
  <si>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</si>
  <si>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</si>
  <si>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</si>
  <si>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</si>
  <si>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</si>
  <si>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</si>
  <si>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</si>
  <si>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</si>
  <si>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</si>
  <si>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</si>
  <si>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</si>
  <si>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</si>
  <si>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</si>
  <si>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</si>
  <si>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</si>
  <si>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</si>
  <si>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</si>
  <si>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</si>
  <si>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</si>
  <si>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</si>
  <si>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</si>
  <si>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</si>
  <si>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</si>
  <si>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</si>
  <si>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</si>
  <si>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</si>
  <si>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</si>
  <si>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</si>
  <si>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</si>
  <si>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</si>
  <si>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</si>
  <si>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</si>
  <si>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</si>
  <si>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</si>
  <si>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</si>
  <si>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</si>
  <si>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</si>
  <si>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</si>
  <si>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</si>
  <si>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</si>
  <si>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</si>
  <si>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</si>
  <si>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</si>
  <si>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</si>
  <si>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</si>
  <si>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</si>
  <si>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</si>
  <si>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</si>
  <si>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</si>
  <si>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</si>
  <si>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</si>
  <si>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</si>
  <si>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</si>
  <si>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</si>
  <si>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</si>
  <si>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</si>
  <si>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</si>
  <si>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</si>
  <si>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</si>
  <si>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</si>
  <si>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</si>
  <si>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</si>
  <si>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</si>
  <si>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</si>
  <si>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</si>
  <si>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</si>
  <si>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</si>
  <si>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</si>
  <si>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</si>
  <si>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</si>
  <si>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</si>
  <si>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</si>
  <si>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</si>
  <si>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</si>
  <si>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</si>
  <si>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</si>
  <si>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</si>
  <si>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</si>
  <si>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</si>
  <si>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</si>
  <si>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</si>
  <si>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</si>
  <si>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</si>
  <si>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</si>
  <si>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</si>
  <si>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</si>
  <si>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</si>
  <si>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</si>
  <si>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</si>
  <si>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</si>
  <si>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</si>
  <si>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</si>
  <si>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</si>
  <si>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</si>
  <si>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</si>
  <si>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</si>
  <si>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</si>
  <si>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</si>
  <si>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</si>
  <si>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</si>
  <si>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</si>
  <si>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</si>
  <si>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</si>
  <si>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</si>
  <si>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</si>
  <si>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</si>
  <si>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</si>
  <si>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</si>
  <si>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</si>
  <si>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</si>
  <si>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</si>
  <si>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</si>
  <si>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</si>
  <si>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</si>
  <si>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</si>
  <si>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</si>
  <si>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</si>
  <si>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</si>
  <si>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</si>
  <si>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</si>
  <si>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</si>
  <si>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</si>
  <si>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</si>
  <si>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</si>
  <si>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</si>
  <si>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</si>
  <si>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</si>
  <si>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</si>
  <si>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</si>
  <si>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</si>
  <si>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</si>
  <si>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</si>
  <si>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</si>
  <si>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</si>
  <si>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</si>
  <si>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</si>
  <si>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</si>
  <si>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</si>
  <si>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</si>
  <si>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</si>
  <si>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</si>
  <si>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</si>
  <si>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</si>
  <si>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</si>
  <si>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</si>
  <si>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</si>
  <si>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</si>
  <si>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</si>
  <si>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</si>
  <si>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</si>
  <si>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</si>
  <si>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</si>
  <si>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</si>
  <si>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</si>
  <si>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</si>
  <si>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</si>
  <si>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</si>
  <si>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</si>
  <si>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</si>
  <si>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</si>
  <si>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</si>
  <si>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</si>
  <si>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</si>
  <si>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</si>
  <si>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</si>
  <si>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</si>
  <si>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</si>
  <si>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</si>
  <si>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</si>
  <si>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</si>
  <si>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</si>
  <si>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</si>
  <si>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</si>
  <si>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</si>
  <si>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</si>
  <si>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</si>
  <si>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</si>
  <si>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</si>
  <si>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</si>
  <si>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</si>
  <si>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</si>
  <si>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</si>
  <si>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</si>
  <si>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</si>
  <si>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</si>
  <si>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</si>
  <si>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</si>
  <si>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</si>
  <si>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</si>
  <si>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</si>
  <si>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</si>
  <si>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</si>
  <si>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</si>
  <si>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</si>
  <si>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</si>
  <si>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</si>
  <si>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</si>
  <si>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</si>
  <si>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</si>
  <si>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</si>
  <si>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</si>
  <si>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</si>
  <si>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</si>
  <si>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</si>
  <si>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</si>
  <si>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</si>
  <si>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</si>
  <si>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</si>
  <si>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</si>
  <si>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</si>
  <si>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</si>
  <si>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</si>
  <si>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</si>
  <si>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</si>
  <si>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</si>
  <si>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</si>
  <si>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</si>
  <si>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</si>
  <si>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</si>
  <si>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</si>
  <si>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</si>
  <si>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</si>
  <si>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</si>
  <si>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</si>
  <si>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</si>
  <si>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</si>
  <si>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</si>
  <si>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</si>
  <si>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</si>
  <si>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</si>
  <si>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</si>
  <si>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</si>
  <si>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</si>
  <si>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</si>
  <si>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</si>
  <si>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</si>
  <si>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</si>
  <si>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</si>
  <si>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</si>
  <si>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</si>
  <si>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</si>
  <si>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</si>
  <si>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</si>
  <si>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</si>
  <si>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</si>
  <si>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</si>
  <si>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</si>
  <si>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</si>
  <si>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</si>
  <si>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</si>
  <si>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</si>
  <si>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</si>
  <si>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</si>
  <si>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</si>
  <si>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</si>
  <si>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</si>
  <si>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</si>
  <si>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</si>
  <si>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</si>
  <si>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</si>
  <si>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</si>
  <si>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</si>
  <si>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</si>
  <si>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</si>
  <si>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</si>
  <si>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</si>
  <si>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</si>
  <si>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</si>
  <si>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</si>
  <si>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</si>
  <si>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</si>
  <si>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</si>
  <si>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</si>
  <si>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</si>
  <si>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</si>
  <si>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</si>
  <si>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</si>
  <si>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</si>
  <si>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</si>
  <si>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</si>
  <si>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</si>
  <si>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</si>
  <si>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</si>
  <si>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</si>
  <si>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</si>
  <si>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</si>
  <si>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</si>
  <si>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</si>
  <si>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</si>
  <si>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</si>
  <si>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</si>
  <si>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</si>
  <si>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</si>
  <si>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</si>
  <si>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</si>
  <si>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</si>
  <si>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</si>
  <si>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</si>
  <si>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</si>
  <si>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</si>
  <si>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</si>
  <si>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</si>
  <si>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</si>
  <si>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</si>
  <si>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</si>
  <si>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</si>
  <si>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</si>
  <si>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</si>
  <si>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</si>
  <si>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</si>
  <si>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</si>
  <si>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</si>
  <si>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</si>
  <si>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</si>
  <si>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</si>
  <si>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</si>
  <si>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</si>
  <si>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</si>
  <si>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</si>
  <si>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</si>
  <si>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</si>
  <si>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</si>
  <si>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</si>
  <si>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</si>
  <si>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</si>
  <si>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</si>
  <si>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</si>
  <si>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</si>
  <si>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</si>
  <si>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</si>
  <si>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</si>
  <si>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</si>
  <si>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</si>
  <si>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</si>
  <si>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</si>
  <si>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</si>
  <si>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</si>
  <si>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</si>
  <si>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</si>
  <si>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</si>
  <si>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</si>
  <si>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</si>
  <si>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</si>
  <si>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</si>
  <si>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</si>
  <si>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</si>
  <si>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</si>
  <si>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</si>
  <si>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</si>
  <si>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</si>
  <si>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</si>
  <si>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</si>
  <si>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</si>
  <si>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</si>
  <si>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</si>
  <si>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</si>
  <si>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</si>
  <si>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</si>
  <si>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</si>
  <si>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</si>
  <si>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</si>
  <si>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</si>
  <si>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</si>
  <si>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</si>
  <si>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</si>
  <si>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</si>
  <si>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</si>
  <si>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</si>
  <si>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</si>
  <si>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</si>
  <si>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</si>
  <si>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</si>
  <si>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</si>
  <si>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</si>
  <si>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</si>
  <si>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</si>
  <si>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</si>
  <si>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</si>
  <si>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</si>
  <si>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</si>
  <si>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</si>
  <si>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</si>
  <si>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</si>
  <si>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</si>
  <si>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</si>
  <si>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</si>
  <si>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</si>
  <si>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</si>
  <si>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</si>
  <si>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</si>
  <si>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</si>
  <si>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</si>
  <si>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</si>
  <si>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</si>
  <si>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</si>
  <si>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</si>
  <si>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</si>
  <si>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</si>
  <si>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</si>
  <si>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</si>
  <si>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</si>
  <si>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</si>
  <si>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</si>
  <si>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</si>
  <si>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</si>
  <si>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</si>
  <si>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</si>
  <si>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</si>
  <si>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</si>
  <si>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</si>
  <si>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</si>
  <si>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</si>
  <si>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</si>
  <si>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</si>
  <si>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</si>
  <si>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</si>
  <si>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</si>
  <si>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</si>
  <si>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</si>
  <si>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</si>
  <si>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</si>
  <si>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</si>
  <si>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</si>
  <si>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</si>
  <si>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</si>
  <si>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</si>
  <si>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</si>
  <si>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</si>
  <si>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</si>
  <si>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</si>
  <si>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</si>
  <si>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</si>
  <si>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</si>
  <si>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</si>
  <si>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</si>
  <si>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</si>
  <si>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</si>
  <si>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</si>
  <si>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</si>
  <si>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</si>
  <si>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</si>
  <si>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</si>
  <si>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</si>
  <si>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</si>
  <si>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</si>
  <si>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</si>
  <si>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</si>
  <si>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</si>
  <si>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</si>
  <si>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</si>
  <si>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</si>
  <si>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</si>
  <si>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</si>
  <si>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</si>
  <si>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</si>
  <si>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</si>
  <si>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</si>
  <si>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</si>
  <si>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</si>
  <si>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</si>
  <si>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</si>
  <si>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</si>
  <si>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</si>
  <si>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</si>
  <si>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</si>
  <si>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</si>
  <si>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</si>
  <si>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</si>
  <si>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</si>
  <si>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</si>
  <si>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</si>
  <si>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</si>
  <si>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</si>
  <si>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</si>
  <si>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</si>
  <si>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</si>
  <si>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</si>
  <si>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</si>
  <si>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</si>
  <si>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</si>
  <si>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</si>
  <si>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</si>
  <si>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</si>
  <si>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</si>
  <si>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</si>
  <si>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</si>
  <si>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</si>
  <si>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</si>
  <si>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</si>
  <si>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</si>
  <si>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</si>
  <si>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</si>
  <si>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</si>
  <si>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</si>
  <si>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</si>
  <si>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</si>
  <si>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</si>
  <si>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</si>
  <si>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</si>
  <si>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</si>
  <si>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</si>
  <si>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</si>
  <si>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</si>
  <si>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</si>
  <si>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</si>
  <si>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</si>
  <si>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</si>
  <si>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</si>
  <si>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</si>
  <si>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</si>
  <si>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</si>
  <si>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</si>
  <si>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</si>
  <si>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</si>
  <si>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</si>
  <si>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</si>
  <si>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</si>
  <si>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</si>
  <si>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</si>
  <si>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</si>
  <si>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</si>
  <si>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</si>
  <si>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</si>
  <si>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</si>
  <si>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</si>
  <si>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</si>
  <si>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</si>
  <si>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</si>
  <si>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</si>
  <si>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</si>
  <si>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</si>
  <si>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</si>
  <si>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</si>
  <si>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</si>
  <si>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</si>
  <si>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</si>
  <si>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</si>
  <si>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</si>
  <si>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</si>
  <si>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</si>
  <si>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</si>
  <si>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</si>
  <si>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</si>
  <si>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</si>
  <si>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</si>
  <si>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</si>
  <si>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</si>
  <si>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</si>
  <si>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</si>
  <si>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</si>
  <si>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</si>
  <si>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</si>
  <si>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</si>
  <si>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</si>
  <si>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</si>
  <si>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</si>
  <si>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</si>
  <si>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</si>
  <si>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</si>
  <si>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</si>
  <si>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</si>
  <si>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</si>
  <si>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</si>
  <si>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</si>
  <si>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</si>
  <si>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</si>
  <si>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</si>
  <si>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</si>
  <si>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</si>
  <si>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</si>
  <si>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</si>
  <si>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</si>
  <si>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</si>
  <si>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</si>
  <si>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</si>
  <si>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</si>
  <si>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</si>
  <si>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</si>
  <si>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</si>
  <si>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</si>
  <si>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</si>
  <si>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</si>
  <si>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</si>
  <si>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</si>
  <si>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</si>
  <si>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</si>
  <si>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</si>
  <si>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</si>
  <si>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</si>
  <si>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</si>
  <si>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</si>
  <si>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</si>
  <si>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</si>
  <si>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</si>
  <si>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</si>
  <si>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</si>
  <si>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</si>
  <si>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</si>
  <si>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</si>
  <si>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</si>
  <si>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</si>
  <si>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</si>
  <si>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</si>
  <si>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</si>
  <si>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</si>
  <si>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</si>
  <si>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</si>
  <si>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</si>
  <si>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</si>
  <si>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</si>
  <si>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</si>
  <si>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</si>
  <si>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</si>
  <si>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</si>
  <si>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</si>
  <si>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</si>
  <si>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</si>
  <si>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</si>
  <si>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</si>
  <si>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</si>
  <si>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</si>
  <si>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</si>
  <si>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</si>
  <si>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</si>
  <si>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</si>
  <si>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</si>
  <si>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</si>
  <si>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</si>
  <si>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</si>
  <si>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</si>
  <si>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</si>
  <si>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</si>
  <si>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</si>
  <si>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</si>
  <si>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</si>
  <si>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</si>
  <si>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</si>
  <si>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</si>
  <si>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</si>
  <si>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</si>
  <si>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</si>
  <si>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</si>
  <si>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</si>
  <si>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</si>
  <si>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</si>
  <si>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</si>
  <si>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</si>
  <si>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</si>
  <si>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</si>
  <si>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</si>
  <si>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</si>
  <si>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</si>
  <si>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</si>
  <si>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</si>
  <si>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</si>
  <si>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</si>
  <si>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</si>
  <si>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</si>
  <si>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</si>
  <si>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</si>
  <si>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</si>
  <si>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</si>
  <si>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</si>
  <si>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</si>
  <si>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</si>
  <si>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</si>
  <si>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</si>
  <si>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</si>
  <si>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</si>
  <si>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</si>
  <si>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</si>
  <si>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</si>
  <si>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</si>
  <si>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</si>
  <si>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</si>
  <si>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</si>
  <si>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</si>
  <si>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</si>
  <si>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</si>
  <si>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</si>
  <si>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</si>
  <si>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</si>
  <si>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</si>
  <si>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</si>
  <si>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</si>
  <si>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</si>
  <si>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</si>
  <si>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</si>
  <si>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</si>
  <si>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</si>
  <si>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</si>
  <si>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</si>
  <si>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</si>
  <si>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</si>
  <si>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</si>
  <si>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</si>
  <si>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</si>
  <si>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</si>
  <si>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</si>
  <si>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</si>
  <si>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</si>
  <si>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</si>
  <si>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</si>
  <si>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</si>
  <si>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</si>
  <si>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</si>
  <si>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</si>
  <si>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</si>
  <si>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</si>
  <si>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</si>
  <si>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</si>
  <si>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</si>
  <si>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</si>
  <si>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</si>
  <si>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</si>
  <si>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</si>
  <si>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</si>
  <si>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</si>
  <si>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</si>
  <si>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</si>
  <si>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</si>
  <si>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</si>
  <si>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</si>
  <si>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</si>
  <si>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</si>
  <si>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</si>
  <si>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</si>
  <si>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</si>
  <si>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</si>
  <si>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</si>
  <si>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</si>
  <si>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</si>
  <si>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</si>
  <si>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</si>
  <si>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</si>
  <si>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</si>
  <si>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</si>
  <si>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</si>
  <si>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</si>
  <si>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</si>
  <si>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</si>
  <si>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</si>
  <si>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</si>
  <si>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</si>
  <si>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</si>
  <si>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</si>
  <si>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</si>
  <si>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</si>
  <si>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</si>
  <si>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</si>
  <si>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</si>
  <si>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</si>
  <si>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</si>
  <si>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</si>
  <si>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</si>
  <si>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</si>
  <si>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</si>
  <si>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</si>
  <si>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</si>
  <si>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</si>
  <si>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</si>
  <si>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</si>
  <si>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</si>
  <si>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</si>
  <si>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</si>
  <si>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</si>
  <si>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</si>
  <si>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</si>
  <si>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</si>
  <si>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</si>
  <si>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</si>
  <si>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</si>
  <si>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</si>
  <si>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</si>
  <si>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</si>
  <si>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</si>
  <si>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</si>
  <si>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</si>
  <si>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</si>
  <si>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</si>
  <si>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</si>
  <si>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</si>
  <si>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</si>
  <si>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</si>
  <si>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</si>
  <si>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</si>
  <si>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</si>
  <si>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</si>
  <si>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</si>
  <si>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</si>
  <si>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</si>
  <si>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</si>
  <si>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</si>
  <si>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</si>
  <si>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</si>
  <si>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</si>
  <si>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</si>
  <si>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</si>
  <si>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</si>
  <si>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</si>
  <si>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</si>
  <si>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</si>
  <si>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</si>
  <si>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</si>
  <si>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</si>
  <si>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</si>
  <si>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</si>
  <si>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</si>
  <si>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</si>
  <si>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</si>
  <si>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</si>
  <si>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</si>
  <si>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</si>
  <si>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</si>
  <si>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</si>
  <si>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</si>
  <si>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</si>
  <si>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</si>
  <si>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</si>
  <si>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</si>
  <si>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</si>
  <si>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</si>
  <si>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</si>
  <si>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</si>
  <si>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</si>
  <si>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</si>
  <si>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</si>
  <si>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</si>
  <si>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</si>
  <si>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</si>
  <si>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</si>
  <si>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</si>
  <si>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</si>
  <si>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</si>
  <si>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</si>
  <si>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</si>
  <si>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</si>
  <si>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</si>
  <si>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</si>
  <si>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</si>
  <si>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</si>
  <si>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</si>
  <si>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</si>
  <si>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</si>
  <si>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</si>
  <si>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</si>
  <si>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</si>
  <si>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</si>
  <si>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</si>
  <si>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</si>
  <si>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</si>
  <si>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</si>
  <si>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</si>
  <si>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</si>
  <si>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</si>
  <si>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</si>
  <si>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</si>
  <si>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</si>
  <si>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</si>
  <si>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</si>
  <si>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</si>
  <si>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</si>
  <si>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</si>
  <si>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</si>
  <si>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</si>
  <si>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</si>
  <si>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</si>
  <si>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</si>
  <si>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</si>
  <si>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</si>
  <si>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</si>
  <si>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</si>
  <si>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</si>
  <si>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</si>
  <si>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</si>
  <si>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</si>
  <si>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</si>
  <si>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</si>
  <si>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</si>
  <si>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</si>
  <si>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</si>
  <si>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</si>
  <si>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</si>
  <si>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</si>
  <si>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</si>
  <si>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</si>
  <si>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</si>
  <si>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</si>
  <si>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</si>
  <si>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</si>
  <si>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</si>
  <si>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</si>
  <si>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</si>
  <si>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</si>
  <si>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</si>
  <si>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</si>
  <si>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</si>
  <si>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</si>
  <si>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</si>
  <si>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</si>
  <si>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</si>
  <si>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</si>
  <si>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</si>
  <si>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</si>
  <si>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</si>
  <si>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</si>
  <si>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</si>
  <si>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</si>
  <si>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</si>
  <si>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</si>
  <si>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</si>
  <si>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</si>
  <si>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</si>
  <si>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</si>
  <si>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</si>
  <si>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</si>
  <si>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</si>
  <si>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</si>
  <si>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</si>
  <si>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</si>
  <si>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</si>
  <si>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</si>
  <si>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</si>
  <si>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</si>
  <si>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</si>
  <si>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</si>
  <si>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</si>
  <si>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</si>
  <si>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</si>
  <si>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</si>
  <si>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</si>
  <si>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</si>
  <si>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</si>
  <si>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</si>
  <si>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</si>
  <si>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</si>
  <si>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</si>
  <si>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</si>
  <si>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</si>
  <si>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</si>
  <si>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</si>
  <si>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</si>
  <si>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</si>
  <si>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</si>
  <si>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</si>
  <si>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</si>
  <si>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</si>
  <si>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</si>
  <si>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</si>
  <si>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</si>
  <si>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</si>
  <si>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</si>
  <si>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</si>
  <si>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</si>
  <si>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</si>
  <si>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</si>
  <si>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</si>
  <si>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</si>
  <si>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</si>
  <si>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</si>
  <si>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</si>
  <si>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</si>
  <si>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</si>
  <si>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</si>
  <si>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</si>
  <si>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</si>
  <si>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</si>
  <si>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</si>
  <si>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</si>
  <si>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</si>
  <si>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</si>
  <si>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</si>
  <si>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</si>
  <si>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</si>
  <si>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</si>
  <si>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</si>
  <si>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</si>
  <si>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</si>
  <si>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</si>
  <si>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</si>
  <si>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</si>
  <si>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</si>
  <si>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</si>
  <si>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</si>
  <si>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</si>
  <si>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</si>
  <si>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</si>
  <si>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</si>
  <si>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</si>
  <si>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</si>
  <si>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</si>
  <si>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</si>
  <si>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</si>
  <si>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</si>
  <si>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</si>
  <si>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</si>
  <si>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</si>
  <si>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</si>
  <si>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</si>
  <si>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</si>
  <si>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</si>
  <si>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</si>
  <si>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</si>
  <si>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</si>
  <si>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</si>
  <si>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</si>
  <si>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</si>
  <si>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</si>
  <si>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</si>
  <si>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</si>
  <si>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</si>
  <si>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</si>
  <si>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</si>
  <si>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</si>
  <si>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</si>
  <si>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</si>
  <si>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</si>
  <si>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</si>
  <si>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</si>
  <si>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</si>
  <si>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</si>
  <si>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</si>
  <si>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</si>
  <si>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</si>
  <si>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</si>
  <si>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</si>
  <si>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</si>
  <si>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</si>
  <si>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</si>
  <si>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</si>
  <si>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</si>
  <si>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</si>
  <si>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</si>
  <si>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</si>
  <si>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</si>
  <si>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</si>
  <si>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</si>
  <si>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</si>
  <si>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</si>
  <si>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</si>
  <si>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</si>
  <si>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</si>
  <si>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</si>
  <si>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</si>
  <si>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</si>
  <si>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</si>
  <si>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</si>
  <si>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</si>
  <si>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</si>
  <si>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</si>
  <si>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</si>
  <si>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</si>
  <si>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</si>
  <si>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</si>
  <si>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</si>
  <si>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</si>
  <si>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</si>
  <si>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</si>
  <si>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</si>
  <si>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</si>
  <si>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</si>
  <si>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</si>
  <si>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</si>
  <si>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</si>
  <si>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</si>
  <si>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</si>
  <si>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</si>
  <si>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</si>
  <si>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</si>
  <si>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</si>
  <si>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</si>
  <si>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</si>
  <si>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</si>
  <si>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</si>
  <si>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</si>
  <si>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</si>
  <si>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</si>
  <si>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</si>
  <si>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</si>
  <si>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</si>
  <si>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</si>
  <si>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</si>
  <si>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</si>
  <si>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</si>
  <si>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</si>
  <si>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</si>
  <si>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</si>
  <si>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</si>
  <si>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</si>
  <si>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</si>
  <si>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</si>
  <si>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</si>
  <si>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</si>
  <si>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</si>
  <si>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</si>
  <si>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</si>
  <si>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</si>
  <si>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</si>
  <si>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</si>
  <si>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</si>
  <si>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</si>
  <si>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</si>
  <si>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</si>
  <si>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</si>
  <si>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</si>
  <si>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</si>
  <si>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</si>
  <si>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</si>
  <si>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</si>
  <si>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</si>
  <si>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</si>
  <si>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</si>
  <si>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</si>
  <si>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</si>
  <si>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</si>
  <si>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</si>
  <si>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</si>
  <si>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</si>
  <si>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</si>
  <si>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</si>
  <si>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</si>
  <si>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</si>
  <si>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</si>
  <si>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</si>
  <si>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</si>
  <si>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</si>
  <si>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</si>
  <si>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</si>
  <si>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</si>
  <si>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</si>
  <si>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</si>
  <si>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</si>
  <si>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</si>
  <si>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</si>
  <si>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</si>
  <si>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</si>
  <si>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</si>
  <si>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</si>
  <si>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</si>
  <si>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</si>
  <si>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</si>
  <si>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</si>
  <si>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</si>
  <si>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</si>
  <si>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</si>
  <si>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</si>
  <si>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</si>
  <si>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</si>
  <si>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</si>
  <si>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</si>
  <si>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</si>
  <si>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</si>
  <si>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</si>
  <si>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</si>
  <si>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</si>
  <si>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</si>
  <si>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</si>
  <si>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</si>
  <si>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</si>
  <si>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</si>
  <si>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</si>
  <si>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</si>
  <si>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</si>
  <si>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</si>
  <si>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</si>
  <si>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</si>
  <si>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</si>
  <si>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</si>
  <si>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</si>
  <si>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</si>
  <si>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</si>
  <si>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</si>
  <si>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</si>
  <si>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</si>
  <si>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</si>
  <si>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</si>
  <si>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</si>
  <si>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</si>
  <si>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</si>
  <si>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</si>
  <si>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</si>
  <si>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</si>
  <si>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</si>
  <si>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</si>
  <si>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</si>
  <si>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</si>
  <si>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</si>
  <si>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</si>
  <si>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</si>
  <si>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</si>
  <si>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</si>
  <si>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</si>
  <si>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</si>
  <si>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</si>
  <si>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</si>
  <si>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</si>
  <si>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</si>
  <si>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</si>
  <si>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</si>
  <si>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</si>
  <si>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</si>
  <si>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</si>
  <si>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</si>
  <si>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</si>
  <si>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</si>
  <si>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</si>
  <si>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</si>
  <si>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</si>
  <si>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</si>
  <si>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</si>
  <si>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</si>
  <si>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</si>
  <si>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</si>
  <si>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</si>
  <si>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</si>
  <si>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</si>
  <si>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</si>
  <si>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</si>
  <si>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</si>
  <si>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</si>
  <si>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</si>
  <si>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</si>
  <si>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</si>
  <si>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</si>
  <si>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</si>
  <si>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</si>
  <si>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</si>
  <si>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</si>
  <si>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</si>
  <si>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</si>
  <si>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</si>
  <si>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</si>
  <si>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</si>
  <si>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</si>
  <si>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</si>
  <si>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</si>
  <si>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</si>
  <si>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</si>
  <si>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</si>
  <si>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</si>
  <si>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</si>
  <si>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</si>
  <si>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</si>
  <si>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</si>
  <si>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</si>
  <si>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</si>
  <si>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</si>
  <si>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</si>
  <si>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</si>
  <si>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</si>
  <si>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</si>
  <si>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</si>
  <si>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</si>
  <si>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</si>
  <si>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</si>
  <si>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</si>
  <si>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</si>
  <si>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</si>
  <si>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</si>
  <si>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</si>
  <si>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</si>
  <si>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</si>
  <si>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</si>
  <si>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</si>
  <si>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</si>
  <si>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</si>
  <si>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</si>
  <si>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</si>
  <si>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</si>
  <si>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</si>
  <si>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</si>
  <si>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</si>
  <si>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</si>
  <si>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</si>
  <si>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</si>
  <si>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</si>
  <si>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</si>
  <si>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</si>
  <si>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</si>
  <si>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</si>
  <si>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</si>
  <si>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</si>
  <si>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</si>
  <si>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</si>
  <si>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</si>
  <si>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</si>
  <si>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</si>
  <si>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</si>
  <si>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</si>
  <si>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</si>
  <si>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</si>
  <si>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</si>
  <si>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</si>
  <si>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</si>
  <si>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</si>
  <si>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</si>
  <si>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</si>
  <si>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</si>
  <si>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</si>
  <si>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</si>
  <si>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</si>
  <si>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</si>
  <si>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</si>
  <si>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</si>
  <si>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</si>
  <si>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</si>
  <si>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</si>
  <si>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</si>
  <si>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</si>
  <si>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</si>
  <si>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</si>
  <si>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</si>
  <si>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</si>
  <si>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</si>
  <si>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</si>
  <si>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</si>
  <si>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</si>
  <si>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</si>
  <si>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</si>
  <si>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</si>
  <si>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</si>
  <si>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</si>
  <si>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</si>
  <si>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</si>
  <si>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</si>
  <si>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</si>
  <si>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</si>
  <si>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</si>
  <si>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</si>
  <si>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</si>
  <si>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</si>
  <si>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</si>
  <si>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</si>
  <si>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</si>
  <si>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</si>
  <si>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</si>
  <si>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</si>
  <si>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</si>
  <si>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</si>
  <si>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</si>
  <si>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</si>
  <si>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</si>
  <si>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</si>
  <si>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</si>
  <si>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</si>
  <si>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</si>
  <si>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</si>
  <si>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</si>
  <si>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</si>
  <si>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</si>
  <si>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</si>
  <si>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</si>
  <si>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</si>
  <si>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</si>
  <si>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</si>
  <si>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</si>
  <si>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</si>
  <si>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</si>
  <si>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</si>
  <si>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</si>
  <si>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</si>
  <si>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</si>
  <si>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</si>
  <si>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</si>
  <si>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</si>
  <si>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</si>
  <si>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</si>
  <si>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</si>
  <si>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</si>
  <si>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</si>
  <si>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</si>
  <si>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</si>
  <si>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</si>
  <si>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</si>
  <si>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</si>
  <si>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</si>
  <si>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</si>
  <si>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</si>
  <si>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</si>
  <si>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</si>
  <si>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</si>
  <si>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</si>
  <si>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</si>
  <si>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</si>
  <si>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</si>
  <si>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</si>
  <si>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</si>
  <si>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</si>
  <si>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</si>
  <si>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</si>
  <si>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</si>
  <si>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</si>
  <si>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</si>
  <si>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</si>
  <si>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</si>
  <si>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</si>
  <si>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</si>
  <si>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</si>
  <si>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</si>
  <si>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</si>
  <si>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</si>
  <si>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</si>
  <si>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</si>
  <si>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</si>
  <si>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</si>
  <si>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</si>
  <si>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</si>
  <si>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</si>
  <si>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</si>
  <si>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</si>
  <si>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</si>
  <si>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</si>
  <si>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</si>
  <si>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</si>
  <si>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</si>
  <si>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</si>
  <si>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</si>
  <si>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</si>
  <si>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</si>
  <si>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</si>
  <si>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</si>
  <si>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</si>
  <si>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</si>
  <si>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</si>
  <si>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</si>
  <si>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</si>
  <si>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</si>
  <si>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</si>
  <si>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</si>
  <si>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</si>
  <si>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</si>
  <si>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</si>
  <si>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</si>
  <si>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</si>
  <si>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</si>
  <si>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</si>
  <si>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</si>
  <si>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</si>
  <si>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</si>
  <si>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</si>
  <si>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</si>
  <si>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</si>
  <si>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</si>
  <si>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</si>
  <si>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</si>
  <si>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</si>
  <si>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</si>
  <si>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</si>
  <si>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</si>
  <si>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</si>
  <si>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</si>
  <si>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</si>
  <si>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</si>
  <si>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</si>
  <si>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</si>
  <si>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</si>
  <si>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</si>
  <si>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</si>
  <si>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</si>
  <si>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</si>
  <si>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</si>
  <si>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</si>
  <si>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</si>
  <si>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</si>
  <si>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</si>
  <si>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</si>
  <si>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</si>
  <si>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</si>
  <si>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</si>
  <si>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</si>
  <si>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</si>
  <si>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</si>
  <si>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</si>
  <si>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</si>
  <si>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</si>
  <si>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</si>
  <si>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</si>
  <si>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</si>
  <si>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</si>
  <si>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</si>
  <si>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</si>
  <si>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</si>
  <si>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</si>
  <si>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</si>
  <si>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</si>
  <si>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</si>
  <si>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</si>
  <si>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</si>
  <si>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</si>
  <si>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</si>
  <si>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</si>
  <si>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</si>
  <si>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</si>
  <si>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</si>
  <si>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</si>
  <si>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</si>
  <si>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</si>
  <si>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</si>
  <si>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</si>
  <si>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</si>
  <si>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</si>
  <si>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</si>
  <si>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</si>
  <si>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</si>
  <si>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</si>
  <si>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</si>
  <si>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</si>
  <si>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</si>
  <si>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</si>
  <si>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</si>
  <si>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</si>
  <si>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</si>
  <si>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</si>
  <si>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</si>
  <si>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</si>
  <si>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</si>
  <si>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</si>
  <si>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</si>
  <si>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</si>
  <si>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</si>
  <si>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</si>
  <si>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</si>
  <si>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</si>
  <si>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</si>
  <si>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</si>
  <si>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</si>
  <si>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</si>
  <si>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</si>
  <si>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</si>
  <si>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</si>
  <si>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</si>
  <si>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</si>
  <si>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</si>
  <si>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</si>
  <si>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</si>
  <si>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</si>
  <si>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</si>
  <si>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</si>
  <si>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</si>
  <si>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</si>
  <si>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</si>
  <si>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</si>
  <si>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</si>
  <si>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</si>
  <si>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</si>
  <si>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</si>
  <si>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</si>
  <si>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</si>
  <si>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</si>
  <si>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</si>
  <si>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</si>
  <si>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</si>
  <si>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</si>
  <si>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</si>
  <si>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</si>
  <si>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</si>
  <si>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</si>
  <si>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</si>
  <si>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</si>
  <si>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</si>
  <si>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</si>
  <si>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</si>
  <si>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</si>
  <si>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</si>
  <si>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</si>
  <si>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</si>
  <si>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</si>
  <si>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</si>
  <si>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</si>
  <si>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</si>
  <si>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</si>
  <si>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</si>
  <si>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</si>
  <si>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</si>
  <si>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</si>
  <si>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</si>
  <si>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</si>
  <si>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</si>
  <si>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</si>
  <si>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</si>
  <si>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</si>
  <si>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</si>
  <si>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</si>
  <si>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</si>
  <si>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</si>
  <si>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</si>
  <si>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</si>
  <si>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</si>
  <si>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</si>
  <si>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</si>
  <si>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</si>
  <si>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</si>
  <si>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</si>
  <si>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</si>
  <si>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</si>
  <si>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</si>
  <si>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</si>
  <si>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</si>
  <si>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</si>
  <si>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</si>
  <si>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</si>
  <si>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</si>
  <si>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</si>
  <si>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</si>
  <si>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</si>
  <si>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</si>
  <si>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</si>
  <si>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</si>
  <si>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</si>
  <si>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</si>
  <si>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</si>
  <si>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</si>
  <si>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</si>
  <si>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</si>
  <si>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</si>
  <si>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</si>
  <si>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</si>
  <si>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</si>
  <si>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</si>
  <si>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</si>
  <si>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</si>
  <si>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</si>
  <si>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</si>
  <si>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</si>
  <si>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</si>
  <si>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</si>
  <si>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</si>
  <si>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</si>
  <si>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</si>
  <si>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</si>
  <si>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</si>
  <si>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</si>
  <si>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</si>
  <si>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</si>
  <si>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</si>
  <si>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</si>
  <si>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</si>
  <si>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</si>
  <si>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</si>
  <si>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</si>
  <si>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</si>
  <si>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</si>
  <si>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</si>
  <si>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</si>
  <si>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</si>
  <si>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</si>
  <si>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</si>
  <si>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</si>
  <si>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</si>
  <si>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</si>
  <si>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</si>
  <si>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</si>
  <si>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</si>
  <si>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</si>
  <si>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</si>
  <si>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</si>
  <si>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</si>
  <si>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</si>
  <si>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</si>
  <si>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</si>
  <si>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</si>
  <si>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</si>
  <si>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</si>
  <si>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</si>
  <si>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</si>
  <si>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</si>
  <si>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</si>
  <si>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</si>
  <si>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</si>
  <si>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</si>
  <si>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</si>
  <si>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</si>
  <si>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</si>
  <si>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</si>
  <si>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</si>
  <si>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</si>
  <si>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</si>
  <si>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</si>
  <si>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</si>
  <si>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</si>
  <si>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</si>
  <si>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</si>
  <si>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</si>
  <si>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</si>
  <si>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</si>
  <si>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</si>
  <si>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</si>
  <si>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</si>
  <si>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</si>
  <si>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</si>
  <si>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</si>
  <si>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</si>
  <si>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</si>
  <si>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</si>
  <si>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</si>
  <si>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</si>
  <si>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</si>
  <si>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</si>
  <si>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</si>
  <si>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</si>
  <si>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</si>
  <si>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</si>
  <si>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</si>
  <si>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</si>
  <si>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</si>
  <si>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</si>
  <si>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</si>
  <si>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</si>
  <si>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</si>
  <si>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</si>
  <si>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</si>
  <si>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</si>
  <si>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</si>
  <si>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</si>
  <si>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</si>
  <si>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</si>
  <si>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</si>
  <si>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</si>
  <si>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</si>
  <si>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</si>
  <si>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</si>
  <si>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</si>
  <si>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</si>
  <si>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</si>
  <si>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</si>
  <si>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</si>
  <si>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</si>
  <si>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</si>
  <si>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</si>
  <si>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</si>
  <si>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</si>
  <si>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</si>
  <si>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</si>
  <si>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</si>
  <si>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</si>
  <si>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</si>
  <si>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</si>
  <si>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</si>
  <si>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</si>
  <si>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</si>
  <si>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</si>
  <si>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</si>
  <si>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</si>
  <si>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</si>
  <si>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</si>
  <si>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</si>
  <si>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</si>
  <si>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</si>
  <si>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</si>
  <si>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</si>
  <si>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</si>
  <si>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</si>
  <si>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</si>
  <si>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</si>
  <si>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</si>
  <si>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</si>
  <si>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</si>
  <si>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</si>
  <si>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</si>
  <si>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</si>
  <si>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</si>
  <si>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</si>
  <si>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</si>
  <si>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</si>
  <si>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</si>
  <si>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</si>
  <si>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</si>
  <si>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</si>
  <si>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</si>
  <si>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</si>
  <si>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</si>
  <si>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</si>
  <si>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</si>
  <si>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</si>
  <si>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</si>
  <si>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</si>
  <si>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</si>
  <si>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</si>
  <si>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</si>
  <si>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</si>
  <si>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</si>
  <si>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</si>
  <si>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</si>
  <si>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</si>
  <si>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</si>
  <si>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</si>
  <si>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</si>
  <si>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</si>
  <si>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</si>
  <si>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</si>
  <si>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</si>
  <si>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</si>
  <si>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</si>
  <si>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</si>
  <si>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</si>
  <si>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</si>
  <si>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</si>
  <si>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</si>
  <si>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</si>
  <si>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</si>
  <si>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</si>
  <si>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</si>
  <si>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</si>
  <si>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</si>
  <si>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</si>
  <si>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</si>
  <si>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</si>
  <si>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</si>
  <si>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</si>
  <si>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</si>
  <si>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</si>
  <si>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</si>
  <si>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</si>
  <si>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</si>
  <si>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</si>
  <si>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</si>
  <si>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</si>
  <si>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</si>
  <si>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</si>
  <si>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</si>
  <si>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</si>
  <si>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</si>
  <si>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</si>
  <si>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</si>
  <si>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</si>
  <si>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</si>
  <si>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</si>
  <si>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</si>
  <si>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</si>
  <si>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</si>
  <si>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</si>
  <si>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</si>
  <si>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</si>
  <si>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</si>
  <si>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</si>
  <si>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</si>
  <si>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</si>
  <si>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</si>
  <si>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</si>
  <si>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</si>
  <si>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</si>
  <si>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</si>
  <si>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</si>
  <si>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</si>
  <si>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</si>
  <si>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</si>
  <si>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</si>
  <si>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</si>
  <si>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</si>
  <si>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</si>
  <si>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</si>
  <si>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</si>
  <si>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</si>
  <si>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</si>
  <si>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</si>
  <si>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</si>
  <si>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</si>
  <si>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</si>
  <si>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</si>
  <si>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</si>
  <si>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</si>
  <si>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</si>
  <si>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</si>
  <si>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</si>
  <si>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</si>
  <si>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</si>
  <si>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</si>
  <si>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</si>
  <si>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</si>
  <si>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</si>
  <si>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</si>
  <si>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</si>
  <si>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</si>
  <si>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</si>
  <si>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</si>
  <si>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</si>
  <si>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</si>
  <si>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</si>
  <si>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</si>
  <si>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</si>
  <si>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</si>
  <si>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</si>
  <si>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</si>
  <si>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</si>
  <si>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</si>
  <si>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</si>
  <si>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</si>
  <si>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</si>
  <si>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</si>
  <si>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</si>
  <si>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</si>
  <si>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</si>
  <si>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</si>
  <si>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</si>
  <si>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</si>
  <si>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</si>
  <si>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</si>
  <si>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</si>
  <si>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</si>
  <si>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</si>
  <si>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</si>
  <si>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</si>
  <si>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</si>
  <si>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</si>
  <si>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</si>
  <si>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</si>
  <si>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</si>
  <si>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</si>
  <si>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</si>
  <si>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</si>
  <si>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</si>
  <si>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</si>
  <si>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</si>
  <si>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</si>
  <si>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</si>
  <si>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</si>
  <si>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</si>
  <si>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</si>
  <si>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</si>
  <si>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</si>
  <si>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</si>
  <si>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</si>
  <si>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</si>
  <si>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</si>
  <si>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</si>
  <si>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</si>
  <si>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</si>
  <si>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</si>
  <si>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</si>
  <si>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</si>
  <si>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</si>
  <si>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</si>
  <si>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</si>
  <si>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</si>
  <si>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</si>
  <si>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</si>
  <si>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</si>
  <si>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</si>
  <si>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</si>
  <si>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</si>
  <si>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</si>
  <si>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</si>
  <si>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</si>
  <si>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</si>
  <si>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</si>
  <si>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</si>
  <si>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</si>
  <si>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</si>
  <si>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</si>
  <si>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</si>
  <si>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</si>
  <si>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</si>
  <si>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</si>
  <si>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</si>
  <si>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</si>
  <si>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</si>
  <si>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</si>
  <si>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</si>
  <si>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</si>
  <si>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</si>
  <si>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</si>
  <si>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</si>
  <si>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</si>
  <si>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</si>
  <si>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</si>
  <si>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</si>
  <si>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</si>
  <si>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</si>
  <si>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</si>
  <si>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</si>
  <si>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</si>
  <si>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</si>
  <si>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</si>
  <si>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</si>
  <si>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</si>
  <si>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</si>
  <si>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</si>
  <si>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</si>
  <si>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</si>
  <si>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</si>
  <si>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</si>
  <si>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</si>
  <si>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</si>
  <si>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</si>
  <si>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</si>
  <si>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</si>
  <si>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</si>
  <si>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</si>
  <si>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</si>
  <si>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</si>
  <si>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</si>
  <si>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</si>
  <si>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</si>
  <si>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</si>
  <si>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</si>
  <si>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</si>
  <si>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</si>
  <si>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</si>
  <si>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</si>
  <si>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</si>
  <si>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</si>
  <si>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</si>
  <si>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</si>
  <si>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</si>
  <si>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</si>
  <si>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</si>
  <si>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</si>
  <si>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</si>
  <si>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</si>
  <si>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</si>
  <si>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</si>
  <si>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</si>
  <si>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</si>
  <si>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</si>
  <si>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</si>
  <si>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</si>
  <si>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</si>
  <si>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</si>
  <si>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</si>
  <si>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</si>
  <si>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</si>
  <si>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</si>
  <si>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</si>
  <si>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</si>
  <si>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</si>
  <si>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</si>
  <si>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</si>
  <si>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</si>
  <si>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</si>
  <si>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</si>
  <si>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</si>
  <si>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</si>
  <si>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</si>
  <si>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</si>
  <si>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</si>
  <si>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</si>
  <si>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</si>
  <si>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</si>
  <si>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</si>
  <si>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</si>
  <si>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</si>
  <si>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</si>
  <si>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</si>
  <si>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</si>
  <si>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</si>
  <si>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</si>
  <si>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</si>
  <si>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</si>
  <si>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</si>
  <si>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</si>
  <si>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</si>
  <si>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</si>
  <si>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</si>
  <si>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</si>
  <si>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</si>
  <si>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</si>
  <si>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</si>
  <si>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</si>
  <si>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</si>
  <si>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</si>
  <si>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</si>
  <si>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</si>
  <si>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</si>
  <si>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</si>
  <si>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</si>
  <si>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</si>
  <si>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</si>
  <si>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</si>
  <si>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</si>
  <si>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</si>
  <si>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</si>
  <si>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</si>
  <si>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</si>
  <si>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</si>
  <si>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</si>
  <si>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</si>
  <si>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</si>
  <si>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</si>
  <si>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</si>
  <si>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</si>
  <si>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</si>
  <si>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</si>
  <si>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</si>
  <si>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</si>
  <si>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</si>
  <si>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</si>
  <si>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</si>
  <si>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</si>
  <si>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</si>
  <si>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</si>
  <si>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</si>
  <si>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</si>
  <si>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</si>
  <si>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</si>
  <si>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</si>
  <si>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</si>
  <si>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</si>
  <si>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</si>
  <si>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</si>
  <si>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</si>
  <si>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</si>
  <si>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</si>
  <si>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</si>
  <si>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</si>
  <si>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</si>
  <si>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</si>
  <si>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</si>
  <si>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</si>
  <si>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</si>
  <si>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</si>
  <si>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</si>
  <si>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</si>
  <si>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</si>
  <si>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</si>
  <si>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</si>
  <si>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</si>
  <si>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</si>
  <si>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</si>
  <si>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</si>
  <si>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</si>
  <si>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</si>
  <si>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</si>
  <si>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</si>
  <si>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</si>
  <si>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</si>
  <si>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</si>
  <si>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</si>
  <si>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</si>
  <si>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</si>
  <si>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</si>
  <si>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</si>
  <si>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</si>
  <si>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</si>
  <si>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</si>
  <si>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</si>
  <si>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</si>
  <si>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</si>
  <si>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</si>
  <si>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</si>
  <si>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</si>
  <si>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</si>
  <si>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</si>
  <si>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</si>
  <si>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</si>
  <si>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</si>
  <si>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</si>
  <si>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</si>
  <si>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</si>
  <si>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</si>
  <si>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</si>
  <si>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</si>
  <si>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</si>
  <si>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</si>
  <si>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</si>
  <si>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</si>
  <si>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</si>
  <si>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</si>
  <si>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</si>
  <si>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</si>
  <si>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</si>
  <si>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</si>
  <si>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</si>
  <si>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</si>
  <si>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</si>
  <si>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</si>
  <si>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</si>
  <si>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</si>
  <si>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</si>
  <si>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</si>
  <si>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</si>
  <si>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</si>
  <si>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</si>
  <si>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</si>
  <si>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</si>
  <si>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</si>
  <si>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</si>
  <si>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</si>
  <si>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</si>
  <si>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</si>
  <si>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</si>
  <si>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</si>
  <si>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</si>
  <si>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</si>
  <si>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</si>
  <si>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</si>
  <si>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</si>
  <si>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</si>
  <si>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</si>
  <si>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</si>
  <si>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</si>
  <si>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</si>
  <si>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</si>
  <si>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</si>
  <si>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</si>
  <si>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</si>
  <si>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</si>
  <si>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</si>
  <si>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</si>
  <si>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</si>
  <si>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</si>
  <si>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</si>
  <si>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</si>
  <si>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</si>
  <si>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</si>
  <si>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</si>
  <si>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</si>
  <si>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</si>
  <si>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</si>
  <si>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</si>
  <si>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</si>
  <si>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</si>
  <si>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</si>
  <si>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</si>
  <si>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</si>
  <si>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</si>
  <si>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</si>
  <si>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</si>
  <si>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</si>
  <si>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</si>
  <si>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</si>
  <si>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</si>
  <si>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</si>
  <si>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</si>
  <si>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</si>
  <si>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</si>
  <si>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</si>
  <si>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</si>
  <si>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</si>
  <si>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</si>
  <si>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</si>
  <si>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</si>
  <si>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</si>
  <si>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</si>
  <si>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</si>
  <si>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</si>
  <si>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</si>
  <si>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</si>
  <si>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</si>
  <si>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</si>
  <si>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</si>
  <si>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</si>
  <si>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</si>
  <si>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</si>
  <si>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</si>
  <si>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</si>
  <si>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</si>
  <si>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</si>
  <si>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</si>
  <si>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</si>
  <si>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</si>
  <si>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</si>
  <si>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</si>
  <si>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</si>
  <si>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</si>
  <si>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</si>
  <si>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</si>
  <si>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</si>
  <si>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</si>
  <si>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</si>
  <si>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</si>
  <si>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</si>
  <si>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</si>
  <si>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</si>
  <si>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</si>
  <si>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</si>
  <si>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</si>
  <si>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</si>
  <si>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</si>
  <si>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</si>
  <si>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</si>
  <si>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</si>
  <si>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</si>
  <si>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</si>
  <si>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</si>
  <si>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</si>
  <si>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</si>
  <si>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</si>
  <si>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</si>
  <si>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</si>
  <si>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</si>
  <si>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</si>
  <si>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</si>
  <si>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</si>
  <si>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</si>
  <si>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</si>
  <si>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</si>
  <si>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</si>
  <si>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</si>
  <si>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</si>
  <si>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</si>
  <si>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</si>
  <si>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</si>
  <si>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</si>
  <si>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</si>
  <si>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</si>
  <si>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</si>
  <si>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</si>
  <si>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</si>
  <si>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</si>
  <si>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</si>
  <si>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</si>
  <si>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</si>
  <si>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</si>
  <si>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</si>
  <si>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</si>
  <si>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</si>
  <si>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</si>
  <si>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</si>
  <si>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</si>
  <si>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</si>
  <si>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</si>
  <si>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</si>
  <si>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</si>
  <si>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</si>
  <si>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</si>
  <si>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</si>
  <si>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</si>
  <si>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</si>
  <si>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</si>
  <si>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</si>
  <si>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</si>
  <si>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</si>
  <si>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</si>
  <si>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</si>
  <si>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</si>
  <si>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</si>
  <si>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</si>
  <si>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</si>
  <si>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</si>
  <si>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</si>
  <si>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</si>
  <si>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</si>
  <si>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</si>
  <si>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</si>
  <si>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</si>
  <si>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</si>
  <si>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</si>
  <si>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</si>
  <si>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</si>
  <si>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</si>
  <si>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</si>
  <si>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</si>
  <si>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</si>
  <si>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</si>
  <si>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</si>
  <si>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</si>
  <si>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</si>
  <si>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</si>
  <si>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</si>
  <si>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</si>
  <si>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</si>
  <si>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</si>
  <si>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</si>
  <si>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</si>
  <si>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</si>
  <si>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</si>
  <si>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</si>
  <si>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</si>
  <si>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</si>
  <si>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</si>
  <si>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</si>
  <si>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</si>
  <si>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</si>
  <si>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</si>
  <si>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</si>
  <si>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</si>
  <si>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</si>
  <si>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</si>
  <si>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</si>
  <si>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</si>
  <si>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</si>
  <si>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</si>
  <si>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</si>
  <si>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</si>
  <si>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</si>
  <si>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</si>
  <si>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</si>
  <si>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</si>
  <si>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</si>
  <si>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</si>
  <si>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</si>
  <si>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</si>
  <si>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</si>
  <si>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</si>
  <si>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</si>
  <si>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</si>
  <si>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</si>
  <si>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</si>
  <si>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</si>
  <si>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</si>
  <si>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</si>
  <si>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</si>
  <si>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</si>
  <si>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</si>
  <si>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</si>
  <si>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</si>
  <si>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</si>
  <si>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</si>
  <si>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</si>
  <si>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</si>
  <si>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</si>
  <si>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</si>
  <si>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</si>
  <si>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</si>
  <si>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</si>
  <si>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</si>
  <si>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</si>
  <si>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</si>
  <si>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</si>
  <si>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</si>
  <si>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</si>
  <si>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</si>
  <si>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</si>
  <si>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</si>
  <si>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</si>
  <si>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</si>
  <si>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</si>
  <si>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</si>
  <si>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</si>
  <si>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</si>
  <si>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</si>
  <si>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</si>
  <si>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</si>
  <si>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</si>
  <si>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</si>
  <si>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</si>
  <si>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</si>
  <si>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</si>
  <si>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</si>
  <si>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</si>
  <si>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</si>
  <si>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</si>
  <si>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</si>
  <si>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</si>
  <si>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</si>
  <si>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</si>
  <si>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</si>
  <si>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</si>
  <si>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</si>
  <si>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</si>
  <si>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</si>
  <si>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</si>
  <si>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</si>
  <si>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</si>
  <si>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</si>
  <si>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</si>
  <si>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</si>
  <si>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</si>
  <si>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</si>
  <si>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</si>
  <si>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</si>
  <si>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</si>
  <si>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</si>
  <si>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</si>
  <si>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</si>
  <si>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</si>
  <si>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</si>
  <si>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</si>
  <si>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</si>
  <si>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</si>
  <si>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</si>
  <si>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</si>
  <si>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</si>
  <si>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</si>
  <si>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</si>
  <si>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</si>
  <si>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</si>
  <si>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</si>
  <si>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</si>
  <si>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</si>
  <si>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</si>
  <si>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</si>
  <si>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</si>
  <si>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</si>
  <si>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</si>
  <si>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</si>
  <si>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</si>
  <si>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</si>
  <si>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</si>
  <si>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</si>
  <si>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</si>
  <si>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</si>
  <si>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</si>
  <si>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</si>
  <si>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</si>
  <si>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</si>
  <si>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</si>
  <si>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</si>
  <si>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</si>
  <si>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</si>
  <si>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</si>
  <si>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</si>
  <si>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</si>
  <si>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</si>
  <si>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</si>
  <si>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</si>
  <si>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</si>
  <si>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</si>
  <si>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</si>
  <si>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</si>
  <si>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</si>
  <si>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</si>
  <si>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</si>
  <si>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</si>
  <si>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</si>
  <si>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</si>
  <si>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</si>
  <si>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</si>
  <si>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</si>
  <si>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</si>
  <si>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</si>
  <si>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</si>
  <si>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</si>
  <si>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</si>
  <si>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</si>
  <si>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</si>
  <si>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</si>
  <si>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</si>
  <si>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</si>
  <si>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</si>
  <si>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</si>
  <si>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</si>
  <si>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</si>
  <si>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</si>
  <si>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</si>
  <si>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</si>
  <si>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</si>
  <si>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</si>
  <si>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</si>
  <si>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</si>
  <si>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</si>
  <si>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</si>
  <si>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</si>
  <si>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</si>
  <si>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</si>
  <si>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</si>
  <si>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</si>
  <si>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</si>
  <si>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</si>
  <si>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</si>
  <si>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</si>
  <si>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</si>
  <si>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</si>
  <si>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</si>
  <si>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</si>
  <si>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</si>
  <si>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</si>
  <si>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</si>
  <si>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</si>
  <si>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</si>
  <si>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</si>
  <si>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</si>
  <si>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</si>
  <si>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</si>
  <si>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</si>
  <si>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</si>
  <si>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</si>
  <si>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</si>
  <si>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</si>
  <si>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</si>
  <si>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</si>
  <si>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</si>
  <si>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</si>
  <si>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</si>
  <si>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</si>
  <si>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</si>
  <si>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</si>
  <si>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</si>
  <si>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</si>
  <si>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</si>
  <si>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</si>
  <si>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</si>
  <si>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</si>
  <si>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</si>
  <si>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</si>
  <si>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</si>
  <si>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</si>
  <si>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</si>
  <si>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</si>
  <si>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</si>
  <si>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</si>
  <si>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</si>
  <si>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</si>
  <si>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</si>
  <si>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</si>
  <si>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</si>
  <si>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</si>
  <si>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</si>
  <si>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</si>
  <si>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</si>
  <si>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</si>
  <si>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</si>
  <si>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</si>
  <si>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</si>
  <si>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</si>
  <si>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</si>
  <si>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</si>
  <si>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</si>
  <si>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</si>
  <si>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</si>
  <si>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</si>
  <si>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</si>
  <si>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</si>
  <si>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</si>
  <si>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</si>
  <si>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</si>
  <si>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</si>
  <si>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</si>
  <si>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</si>
  <si>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</si>
  <si>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</si>
  <si>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</si>
  <si>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</si>
  <si>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</si>
  <si>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</si>
  <si>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</si>
  <si>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</si>
  <si>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</si>
  <si>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</si>
  <si>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</si>
  <si>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</si>
  <si>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</si>
  <si>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</si>
  <si>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</si>
  <si>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</si>
  <si>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</si>
  <si>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</si>
  <si>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</si>
  <si>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</si>
  <si>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</si>
  <si>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</si>
  <si>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</si>
  <si>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</si>
  <si>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</si>
  <si>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</si>
  <si>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</si>
  <si>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</si>
  <si>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</si>
  <si>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</si>
  <si>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</si>
  <si>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</si>
  <si>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</si>
  <si>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</si>
  <si>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</si>
  <si>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</si>
  <si>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</si>
  <si>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</si>
  <si>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</si>
  <si>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</si>
  <si>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</si>
  <si>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</si>
  <si>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</si>
  <si>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</si>
  <si>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</si>
  <si>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</si>
  <si>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</si>
  <si>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</si>
  <si>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</si>
  <si>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</si>
  <si>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</si>
  <si>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</si>
  <si>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</si>
  <si>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</si>
  <si>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</si>
  <si>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</si>
  <si>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</si>
  <si>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</si>
  <si>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</si>
  <si>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</si>
  <si>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</si>
  <si>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</si>
  <si>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</si>
  <si>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</si>
  <si>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</si>
  <si>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</si>
  <si>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</si>
  <si>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</si>
  <si>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</si>
  <si>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</si>
  <si>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</si>
  <si>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</si>
  <si>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</si>
  <si>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</si>
  <si>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</si>
  <si>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</si>
  <si>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</si>
  <si>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</si>
  <si>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</si>
  <si>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</si>
  <si>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</si>
  <si>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</si>
  <si>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</si>
  <si>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</si>
  <si>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</si>
  <si>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</si>
  <si>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</si>
  <si>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</si>
  <si>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</si>
  <si>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</si>
  <si>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</si>
  <si>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</si>
  <si>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</si>
  <si>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</si>
  <si>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</si>
  <si>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</si>
  <si>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</si>
  <si>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</si>
  <si>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</si>
  <si>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</si>
  <si>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</si>
  <si>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</si>
  <si>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</si>
  <si>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</si>
  <si>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</si>
  <si>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</si>
  <si>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</si>
  <si>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</si>
  <si>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</si>
  <si>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</si>
  <si>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</si>
  <si>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</si>
  <si>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</si>
  <si>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</si>
  <si>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</si>
  <si>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</si>
  <si>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</si>
  <si>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</si>
  <si>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</si>
  <si>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</si>
  <si>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</si>
  <si>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</si>
  <si>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</si>
  <si>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</si>
  <si>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</si>
  <si>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</si>
  <si>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</si>
  <si>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</si>
  <si>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</si>
  <si>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</si>
  <si>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</si>
  <si>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</si>
  <si>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</si>
  <si>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</si>
  <si>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</si>
  <si>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</si>
  <si>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</si>
  <si>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</si>
  <si>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</si>
  <si>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</si>
  <si>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</si>
  <si>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</si>
  <si>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</si>
  <si>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</si>
  <si>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</si>
  <si>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</si>
  <si>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</si>
  <si>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</si>
  <si>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</si>
  <si>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</si>
  <si>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</si>
  <si>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</si>
  <si>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</si>
  <si>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</si>
  <si>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</si>
  <si>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</si>
  <si>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</si>
  <si>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</si>
  <si>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</si>
  <si>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</si>
  <si>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</si>
  <si>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</si>
  <si>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</si>
  <si>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</si>
  <si>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</si>
  <si>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</si>
  <si>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</si>
  <si>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</si>
  <si>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</si>
  <si>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</si>
  <si>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</si>
  <si>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</si>
  <si>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</si>
  <si>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</si>
  <si>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</si>
  <si>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</si>
  <si>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</si>
  <si>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</si>
  <si>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</si>
  <si>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</si>
  <si>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</si>
  <si>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</si>
  <si>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</si>
  <si>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</si>
  <si>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</si>
  <si>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</si>
  <si>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</si>
  <si>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</si>
  <si>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</si>
  <si>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</si>
  <si>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</si>
  <si>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</si>
  <si>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</si>
  <si>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</si>
  <si>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</si>
  <si>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</si>
  <si>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</si>
  <si>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</si>
  <si>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</si>
  <si>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</si>
  <si>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</si>
  <si>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</si>
  <si>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</si>
  <si>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</si>
  <si>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</si>
  <si>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</si>
  <si>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</si>
  <si>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</si>
  <si>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</si>
  <si>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</si>
  <si>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</si>
  <si>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</si>
  <si>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</si>
  <si>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</si>
  <si>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</si>
  <si>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</si>
  <si>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</si>
  <si>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</si>
  <si>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</si>
  <si>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</si>
  <si>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</si>
  <si>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</si>
  <si>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</si>
  <si>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</si>
  <si>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</si>
  <si>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</si>
  <si>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</si>
  <si>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</si>
  <si>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</si>
  <si>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</si>
  <si>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</si>
  <si>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</si>
  <si>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</si>
  <si>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</si>
  <si>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</si>
  <si>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</si>
  <si>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</si>
  <si>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</si>
  <si>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</si>
  <si>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</si>
  <si>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</si>
  <si>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</si>
  <si>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</si>
  <si>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</si>
  <si>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</si>
  <si>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</si>
  <si>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</si>
  <si>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</si>
  <si>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</si>
  <si>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</si>
  <si>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</si>
  <si>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</si>
  <si>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</si>
  <si>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</si>
  <si>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</si>
  <si>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</si>
  <si>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</si>
  <si>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</si>
  <si>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</si>
  <si>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</si>
  <si>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</si>
  <si>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</si>
  <si>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</si>
  <si>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</si>
  <si>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</si>
  <si>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</si>
  <si>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</si>
  <si>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</si>
  <si>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</si>
  <si>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</si>
  <si>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</si>
  <si>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</si>
  <si>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</si>
  <si>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</si>
  <si>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</si>
  <si>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</si>
  <si>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</si>
  <si>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</si>
  <si>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</si>
  <si>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</si>
  <si>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</si>
  <si>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</si>
  <si>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</si>
  <si>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</si>
  <si>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</si>
  <si>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</si>
  <si>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</si>
  <si>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</si>
  <si>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</si>
  <si>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</si>
  <si>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</si>
  <si>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</si>
  <si>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</si>
  <si>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</si>
  <si>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</si>
  <si>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</si>
  <si>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</si>
  <si>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</si>
  <si>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</si>
  <si>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</si>
  <si>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</si>
  <si>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</si>
  <si>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</si>
  <si>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</si>
  <si>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</si>
  <si>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</si>
  <si>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</si>
  <si>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</si>
  <si>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</si>
  <si>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</si>
  <si>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</si>
  <si>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</si>
  <si>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</si>
  <si>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</si>
  <si>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</si>
  <si>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</si>
  <si>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</si>
  <si>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</si>
  <si>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</si>
  <si>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</si>
  <si>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</si>
  <si>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</si>
  <si>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</si>
  <si>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</si>
  <si>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</si>
  <si>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</si>
  <si>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</si>
  <si>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</si>
  <si>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</si>
  <si>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</si>
  <si>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</si>
  <si>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</si>
  <si>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</si>
  <si>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</si>
  <si>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</si>
  <si>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</si>
  <si>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</si>
  <si>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</si>
  <si>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</si>
  <si>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</si>
  <si>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</si>
  <si>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</si>
  <si>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</si>
  <si>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</si>
  <si>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</si>
  <si>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</si>
  <si>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</si>
  <si>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</si>
  <si>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</si>
  <si>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</si>
  <si>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</si>
  <si>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</si>
  <si>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</si>
  <si>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</si>
  <si>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</si>
  <si>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</si>
  <si>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</si>
  <si>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</si>
  <si>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</si>
  <si>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</si>
  <si>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</si>
  <si>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</si>
  <si>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</si>
  <si>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</si>
  <si>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</si>
  <si>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</si>
  <si>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</si>
  <si>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</si>
  <si>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</si>
  <si>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</si>
  <si>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</si>
  <si>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</si>
  <si>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</si>
  <si>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</si>
  <si>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</si>
  <si>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</si>
  <si>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</si>
  <si>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</si>
  <si>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</si>
  <si>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</si>
  <si>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</si>
  <si>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</si>
  <si>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</si>
  <si>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</si>
  <si>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</si>
  <si>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</si>
  <si>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</si>
  <si>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</si>
  <si>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</si>
  <si>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</si>
  <si>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</si>
  <si>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</si>
  <si>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</si>
  <si>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</si>
  <si>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</si>
  <si>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</si>
  <si>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</si>
  <si>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</si>
  <si>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</si>
  <si>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</si>
  <si>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</si>
  <si>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</si>
  <si>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</si>
  <si>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</si>
  <si>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</si>
  <si>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</si>
  <si>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</si>
  <si>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</si>
  <si>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</si>
  <si>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</si>
  <si>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</si>
  <si>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</si>
  <si>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</si>
  <si>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</si>
  <si>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</si>
  <si>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</si>
  <si>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</si>
  <si>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</si>
  <si>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</si>
  <si>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</si>
  <si>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</si>
  <si>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</si>
  <si>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</si>
  <si>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</si>
  <si>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</si>
  <si>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</si>
  <si>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</si>
  <si>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</si>
  <si>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</si>
  <si>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</si>
  <si>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</si>
  <si>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</si>
  <si>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</si>
  <si>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</si>
  <si>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</si>
  <si>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</si>
  <si>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</si>
  <si>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</si>
  <si>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</si>
  <si>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</si>
  <si>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</si>
  <si>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</si>
  <si>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</si>
  <si>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</si>
  <si>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</si>
  <si>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</si>
  <si>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</si>
  <si>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</si>
  <si>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</si>
  <si>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</si>
  <si>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</si>
  <si>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</si>
  <si>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</si>
  <si>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</si>
  <si>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</si>
  <si>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</si>
  <si>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</si>
  <si>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</si>
  <si>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</si>
  <si>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</si>
  <si>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</si>
  <si>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</si>
  <si>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</si>
  <si>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</si>
  <si>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</si>
  <si>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</si>
  <si>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</si>
  <si>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</si>
  <si>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</si>
  <si>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</si>
  <si>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</si>
  <si>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</si>
  <si>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</si>
  <si>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</si>
  <si>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</si>
  <si>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</si>
  <si>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</si>
  <si>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</si>
  <si>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</si>
  <si>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</si>
  <si>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</si>
  <si>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</si>
  <si>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</si>
  <si>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</si>
  <si>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</si>
  <si>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</si>
  <si>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</si>
  <si>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</si>
  <si>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</si>
  <si>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</si>
  <si>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</si>
  <si>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</si>
  <si>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</si>
  <si>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</si>
  <si>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</si>
  <si>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</si>
  <si>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</si>
  <si>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</si>
  <si>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</si>
  <si>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</si>
  <si>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</si>
  <si>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</si>
  <si>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</si>
  <si>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</si>
  <si>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</si>
  <si>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</si>
  <si>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</si>
  <si>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</si>
  <si>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</si>
  <si>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</si>
  <si>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</si>
  <si>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</si>
  <si>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</si>
  <si>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</si>
  <si>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</si>
  <si>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</si>
  <si>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</si>
  <si>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</si>
  <si>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</si>
  <si>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</si>
  <si>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</si>
  <si>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</si>
  <si>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</si>
  <si>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</si>
  <si>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</si>
  <si>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</si>
  <si>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</si>
  <si>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</si>
  <si>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</si>
  <si>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</si>
  <si>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</si>
  <si>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</si>
  <si>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</si>
  <si>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</si>
  <si>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</si>
  <si>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</si>
  <si>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</si>
  <si>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</si>
  <si>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</si>
  <si>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</si>
  <si>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</si>
  <si>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</si>
  <si>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</si>
  <si>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</si>
  <si>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</si>
  <si>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</si>
  <si>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</si>
  <si>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</si>
  <si>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</si>
  <si>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</si>
  <si>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</si>
  <si>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</si>
  <si>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</si>
  <si>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</si>
  <si>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</si>
  <si>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</si>
  <si>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</si>
  <si>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</si>
  <si>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</si>
  <si>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</si>
  <si>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</si>
  <si>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</si>
  <si>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</si>
  <si>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</si>
  <si>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</si>
  <si>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</si>
  <si>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</si>
  <si>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</si>
  <si>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</si>
  <si>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</si>
  <si>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</si>
  <si>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</si>
  <si>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</si>
  <si>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</si>
  <si>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</si>
  <si>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</si>
  <si>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</si>
  <si>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</si>
  <si>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</si>
  <si>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</si>
  <si>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</si>
  <si>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</si>
  <si>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</si>
  <si>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</si>
  <si>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</si>
  <si>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</si>
  <si>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</si>
  <si>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</si>
  <si>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</si>
  <si>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</si>
  <si>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</si>
  <si>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</si>
  <si>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</si>
  <si>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</si>
  <si>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</si>
  <si>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</si>
  <si>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</si>
  <si>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</si>
  <si>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</si>
  <si>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</si>
  <si>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</si>
  <si>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</si>
  <si>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</si>
  <si>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</si>
  <si>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</si>
  <si>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</si>
  <si>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</si>
  <si>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</si>
  <si>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</si>
  <si>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</si>
  <si>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</si>
  <si>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</si>
  <si>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</si>
  <si>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</si>
  <si>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</si>
  <si>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</si>
  <si>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</si>
  <si>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</si>
  <si>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</si>
  <si>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</si>
  <si>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</si>
  <si>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</si>
  <si>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</si>
  <si>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</si>
  <si>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</si>
  <si>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</si>
  <si>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</si>
  <si>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</si>
  <si>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</si>
  <si>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</si>
  <si>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</si>
  <si>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</si>
  <si>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</si>
  <si>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</si>
  <si>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</si>
  <si>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</si>
  <si>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</si>
  <si>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</si>
  <si>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</si>
  <si>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</si>
  <si>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</si>
  <si>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</si>
  <si>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</si>
  <si>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</si>
  <si>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</si>
  <si>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</si>
  <si>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</si>
  <si>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</si>
  <si>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</si>
  <si>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</si>
  <si>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</si>
  <si>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</si>
  <si>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</si>
  <si>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</si>
  <si>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</si>
  <si>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</si>
  <si>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</si>
  <si>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</si>
  <si>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</si>
  <si>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</si>
  <si>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</si>
  <si>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</si>
  <si>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</si>
  <si>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</si>
  <si>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</si>
  <si>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</si>
  <si>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</si>
  <si>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</si>
  <si>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</si>
  <si>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</si>
  <si>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</si>
  <si>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</si>
  <si>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</si>
  <si>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</si>
  <si>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</si>
  <si>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</si>
  <si>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</si>
  <si>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</si>
  <si>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</si>
  <si>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</si>
  <si>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</si>
  <si>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</si>
  <si>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</si>
  <si>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</si>
  <si>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</si>
  <si>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</si>
  <si>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</si>
  <si>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</si>
  <si>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</si>
  <si>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</si>
  <si>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</si>
  <si>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</si>
  <si>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</si>
  <si>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</si>
  <si>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</si>
  <si>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</si>
  <si>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</si>
  <si>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</si>
  <si>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</si>
  <si>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</si>
  <si>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</si>
  <si>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</si>
  <si>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</si>
  <si>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</si>
  <si>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</si>
  <si>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</si>
  <si>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</si>
  <si>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</si>
  <si>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</si>
  <si>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</si>
  <si>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</si>
  <si>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</si>
  <si>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</si>
  <si>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</si>
  <si>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</si>
  <si>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</si>
  <si>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</si>
  <si>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</si>
  <si>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</si>
  <si>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</si>
  <si>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</si>
  <si>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</si>
  <si>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</si>
  <si>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</si>
  <si>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</si>
  <si>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</si>
  <si>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</si>
  <si>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</si>
  <si>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</si>
  <si>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</si>
  <si>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</si>
  <si>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</si>
  <si>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</si>
  <si>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</si>
  <si>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</si>
  <si>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</si>
  <si>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</si>
  <si>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</si>
  <si>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</si>
  <si>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</si>
  <si>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</si>
  <si>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</si>
  <si>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</si>
  <si>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</si>
  <si>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</si>
  <si>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</si>
  <si>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</si>
  <si>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</si>
  <si>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</si>
  <si>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</si>
  <si>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</si>
  <si>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</si>
  <si>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</si>
  <si>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</si>
  <si>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</si>
  <si>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</si>
  <si>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</si>
  <si>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</si>
  <si>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</si>
  <si>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</si>
  <si>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</si>
  <si>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</si>
  <si>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</si>
  <si>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</si>
  <si>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</si>
  <si>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</si>
  <si>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</si>
  <si>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</si>
  <si>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</si>
  <si>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</si>
  <si>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</si>
  <si>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</si>
  <si>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</si>
  <si>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</si>
  <si>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</si>
  <si>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</si>
  <si>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</si>
  <si>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</si>
  <si>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</si>
  <si>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</si>
  <si>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</si>
  <si>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</si>
  <si>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</si>
  <si>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</si>
  <si>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</si>
  <si>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</si>
  <si>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</si>
  <si>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</si>
  <si>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</si>
  <si>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</si>
  <si>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</si>
  <si>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</si>
  <si>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</si>
  <si>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</si>
  <si>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</si>
  <si>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</si>
  <si>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</si>
  <si>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</si>
  <si>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</si>
  <si>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</si>
  <si>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</si>
  <si>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</si>
  <si>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</si>
  <si>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</si>
  <si>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</si>
  <si>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</si>
  <si>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</si>
  <si>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</si>
  <si>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</si>
  <si>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</si>
  <si>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</si>
  <si>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</si>
  <si>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</si>
  <si>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</si>
  <si>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</si>
  <si>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</si>
  <si>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</si>
  <si>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</si>
  <si>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</si>
  <si>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</si>
  <si>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</si>
  <si>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</si>
  <si>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</si>
  <si>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</si>
  <si>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</si>
  <si>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</si>
  <si>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</si>
  <si>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</si>
  <si>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</si>
  <si>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</si>
  <si>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</si>
  <si>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</si>
  <si>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</si>
  <si>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</si>
  <si>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</si>
  <si>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</si>
  <si>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</si>
  <si>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</si>
  <si>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</si>
  <si>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</si>
  <si>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</si>
  <si>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</si>
  <si>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</si>
  <si>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</si>
  <si>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</si>
  <si>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</si>
  <si>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</si>
  <si>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</si>
  <si>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</si>
  <si>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</si>
  <si>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</si>
  <si>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</si>
  <si>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</si>
  <si>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</si>
  <si>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</si>
  <si>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</si>
  <si>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</si>
  <si>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</si>
  <si>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</si>
  <si>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</si>
  <si>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</si>
  <si>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</si>
  <si>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</si>
  <si>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</si>
  <si>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</si>
  <si>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</si>
  <si>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</si>
  <si>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</si>
  <si>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</si>
  <si>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</si>
  <si>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</si>
  <si>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</si>
  <si>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</si>
  <si>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</si>
  <si>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</si>
  <si>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</si>
  <si>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</si>
  <si>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</si>
  <si>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</si>
  <si>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</si>
  <si>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</si>
  <si>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</si>
  <si>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</si>
  <si>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</si>
  <si>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</si>
  <si>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</si>
  <si>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</si>
  <si>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</si>
  <si>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</si>
  <si>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</si>
  <si>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</si>
  <si>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</si>
  <si>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</si>
  <si>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</si>
  <si>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</si>
  <si>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</si>
  <si>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</si>
  <si>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</si>
  <si>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</si>
  <si>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</si>
  <si>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</si>
  <si>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</si>
  <si>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</si>
  <si>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</si>
  <si>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</si>
  <si>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</si>
  <si>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</si>
  <si>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</si>
  <si>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</si>
  <si>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</si>
  <si>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</si>
  <si>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</si>
  <si>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</si>
  <si>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</si>
  <si>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</si>
  <si>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</si>
  <si>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</si>
  <si>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</si>
  <si>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</si>
  <si>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</si>
  <si>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</si>
  <si>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</si>
  <si>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</si>
  <si>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</si>
  <si>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</si>
  <si>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</si>
  <si>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</si>
  <si>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</si>
  <si>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</si>
  <si>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</si>
  <si>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</si>
  <si>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</si>
  <si>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</si>
  <si>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</si>
  <si>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</si>
  <si>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</si>
  <si>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</si>
  <si>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</si>
  <si>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</si>
  <si>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</si>
  <si>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</si>
  <si>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</si>
  <si>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</si>
  <si>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</si>
  <si>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</si>
  <si>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</si>
  <si>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</si>
  <si>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</si>
  <si>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</si>
  <si>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</si>
  <si>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</si>
  <si>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</si>
  <si>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</si>
  <si>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</si>
  <si>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</si>
  <si>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</si>
  <si>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</si>
  <si>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</si>
  <si>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</si>
  <si>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</si>
  <si>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</si>
  <si>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</si>
  <si>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</si>
  <si>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</si>
  <si>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</si>
  <si>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</si>
  <si>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</si>
  <si>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</si>
  <si>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</si>
  <si>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</si>
  <si>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</si>
  <si>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</si>
  <si>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</si>
  <si>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</si>
  <si>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</si>
  <si>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</si>
  <si>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</si>
  <si>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</si>
  <si>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</si>
  <si>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</si>
  <si>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</si>
  <si>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</si>
  <si>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</si>
  <si>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</si>
  <si>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</si>
  <si>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</si>
  <si>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</si>
  <si>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</si>
  <si>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</si>
  <si>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</si>
  <si>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</si>
  <si>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</si>
  <si>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</si>
  <si>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</si>
  <si>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</si>
  <si>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</si>
  <si>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</si>
  <si>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</si>
  <si>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</si>
  <si>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</si>
  <si>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</si>
  <si>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</si>
  <si>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</si>
  <si>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</si>
  <si>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</si>
  <si>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</si>
  <si>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</si>
  <si>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</si>
  <si>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</si>
  <si>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</si>
  <si>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</si>
  <si>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</si>
  <si>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</si>
  <si>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</si>
  <si>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</si>
  <si>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</si>
  <si>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</si>
  <si>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</si>
  <si>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</si>
  <si>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</si>
  <si>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</si>
  <si>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</si>
  <si>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</si>
  <si>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</si>
  <si>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</si>
  <si>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</si>
  <si>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</si>
  <si>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</si>
  <si>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</si>
  <si>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</si>
  <si>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</si>
  <si>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</si>
  <si>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</si>
  <si>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</si>
  <si>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</si>
  <si>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</si>
  <si>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</si>
  <si>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</si>
  <si>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</si>
  <si>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</si>
  <si>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</si>
  <si>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</si>
  <si>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</si>
  <si>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</si>
  <si>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</si>
  <si>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</si>
  <si>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</si>
  <si>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</si>
  <si>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</si>
  <si>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</si>
  <si>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</si>
  <si>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</si>
  <si>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</si>
  <si>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</si>
  <si>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</si>
  <si>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</si>
  <si>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</si>
  <si>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</si>
  <si>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</si>
  <si>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</si>
  <si>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</si>
  <si>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</si>
  <si>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</si>
  <si>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</si>
  <si>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</si>
  <si>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</si>
  <si>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</si>
  <si>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</si>
  <si>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</si>
  <si>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</si>
  <si>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</si>
  <si>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</si>
  <si>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</si>
  <si>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</si>
  <si>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</si>
  <si>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</si>
  <si>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</si>
  <si>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</si>
  <si>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</si>
  <si>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</si>
  <si>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</si>
  <si>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</si>
  <si>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</si>
  <si>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</si>
  <si>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</si>
  <si>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</si>
  <si>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</si>
  <si>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</si>
  <si>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</si>
  <si>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</si>
  <si>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</si>
  <si>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</si>
  <si>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</si>
  <si>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</si>
  <si>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</si>
  <si>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</si>
  <si>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</si>
  <si>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</si>
  <si>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</si>
  <si>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</si>
  <si>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</si>
  <si>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</si>
  <si>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</si>
  <si>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</si>
  <si>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</si>
  <si>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</si>
  <si>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</si>
  <si>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</si>
  <si>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</si>
  <si>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</si>
  <si>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</si>
  <si>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</si>
  <si>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</si>
  <si>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</si>
  <si>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</si>
  <si>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</si>
  <si>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</si>
  <si>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</si>
  <si>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</si>
  <si>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</si>
  <si>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</si>
  <si>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</si>
  <si>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</si>
  <si>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</si>
  <si>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</si>
  <si>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</si>
  <si>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</si>
  <si>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</si>
  <si>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</si>
  <si>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</si>
  <si>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</si>
  <si>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</si>
  <si>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</si>
  <si>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</si>
  <si>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</si>
  <si>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</si>
  <si>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</si>
  <si>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</si>
  <si>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</si>
  <si>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</si>
  <si>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</si>
  <si>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</si>
  <si>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</si>
  <si>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</si>
  <si>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</si>
  <si>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</si>
  <si>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</si>
  <si>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</si>
  <si>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</si>
  <si>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</si>
  <si>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</si>
  <si>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</si>
  <si>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</si>
  <si>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</si>
  <si>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</si>
  <si>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</si>
  <si>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</si>
  <si>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</si>
  <si>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</si>
  <si>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</si>
  <si>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</si>
  <si>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</si>
  <si>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</si>
  <si>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</si>
  <si>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</si>
  <si>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</si>
  <si>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</si>
  <si>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</si>
  <si>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</si>
  <si>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</si>
  <si>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</si>
  <si>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</si>
  <si>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</si>
  <si>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</si>
  <si>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</si>
  <si>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</si>
  <si>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</si>
  <si>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</si>
  <si>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</si>
  <si>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</si>
  <si>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</si>
  <si>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</si>
  <si>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</si>
  <si>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</si>
  <si>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</si>
  <si>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</si>
  <si>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</si>
  <si>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</si>
  <si>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</si>
  <si>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</si>
  <si>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</si>
  <si>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</si>
  <si>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</si>
  <si>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</si>
  <si>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</si>
  <si>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</si>
  <si>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</si>
  <si>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</si>
  <si>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</si>
  <si>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</si>
  <si>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</si>
  <si>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</si>
  <si>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</si>
  <si>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</si>
  <si>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</si>
  <si>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</si>
  <si>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</si>
  <si>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</si>
  <si>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</si>
  <si>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</si>
  <si>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</si>
  <si>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</si>
  <si>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</si>
  <si>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</si>
  <si>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</si>
  <si>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</si>
  <si>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</si>
  <si>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</si>
  <si>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</si>
  <si>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</si>
  <si>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</si>
  <si>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</si>
  <si>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</si>
  <si>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</si>
  <si>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</si>
  <si>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</si>
  <si>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</si>
  <si>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</si>
  <si>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</si>
  <si>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</si>
  <si>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</si>
  <si>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</si>
  <si>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</si>
  <si>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</si>
  <si>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</si>
  <si>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</si>
  <si>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</si>
  <si>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</si>
  <si>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</si>
  <si>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</si>
  <si>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</si>
  <si>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</si>
  <si>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</si>
  <si>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</si>
  <si>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</si>
  <si>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</si>
  <si>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</si>
  <si>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</si>
  <si>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</si>
  <si>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</si>
  <si>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</si>
  <si>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</si>
  <si>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</si>
  <si>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</si>
  <si>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</si>
  <si>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</si>
  <si>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</si>
  <si>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</si>
  <si>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</si>
  <si>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</si>
  <si>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</si>
  <si>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</si>
  <si>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</si>
  <si>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</si>
  <si>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</si>
  <si>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</si>
  <si>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</si>
  <si>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</si>
  <si>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</si>
  <si>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</si>
  <si>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</si>
  <si>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</si>
  <si>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</si>
  <si>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</si>
  <si>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</si>
  <si>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</si>
  <si>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</si>
  <si>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</si>
  <si>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</si>
  <si>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</si>
  <si>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</si>
  <si>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</si>
  <si>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</si>
  <si>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</si>
  <si>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</si>
  <si>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</si>
  <si>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</si>
  <si>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</si>
  <si>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</si>
  <si>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</si>
  <si>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</si>
  <si>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</si>
  <si>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</si>
  <si>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</si>
  <si>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</si>
  <si>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</si>
  <si>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</si>
  <si>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</si>
  <si>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</si>
  <si>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</si>
  <si>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</si>
  <si>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</si>
  <si>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</si>
  <si>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</si>
  <si>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</si>
  <si>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</si>
  <si>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</si>
  <si>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</si>
  <si>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</si>
  <si>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</si>
  <si>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</si>
  <si>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</si>
  <si>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</si>
  <si>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</si>
  <si>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</si>
  <si>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</si>
  <si>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</si>
  <si>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</si>
  <si>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</si>
  <si>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</si>
  <si>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</si>
  <si>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</si>
  <si>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</si>
  <si>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</si>
  <si>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</si>
  <si>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</si>
  <si>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</si>
  <si>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</si>
  <si>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</si>
  <si>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</si>
  <si>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</si>
  <si>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</si>
  <si>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</si>
  <si>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</si>
  <si>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</si>
  <si>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</si>
  <si>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</si>
  <si>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</si>
  <si>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</si>
  <si>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</si>
  <si>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</si>
  <si>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</si>
  <si>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</si>
  <si>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</si>
  <si>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</si>
  <si>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</si>
  <si>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</si>
  <si>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</si>
  <si>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</si>
  <si>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</si>
  <si>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</si>
  <si>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</si>
  <si>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</si>
  <si>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</si>
  <si>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</si>
  <si>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</si>
  <si>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</si>
  <si>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</si>
  <si>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</si>
  <si>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</si>
  <si>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</si>
  <si>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</si>
  <si>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</si>
  <si>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</si>
  <si>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</si>
  <si>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</si>
  <si>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</si>
  <si>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</si>
  <si>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</si>
  <si>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</si>
  <si>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</si>
  <si>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</si>
  <si>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</si>
  <si>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</si>
  <si>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</si>
  <si>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</si>
  <si>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</si>
  <si>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</si>
  <si>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</si>
  <si>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</si>
  <si>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</si>
  <si>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</si>
  <si>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</si>
  <si>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</si>
  <si>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</si>
  <si>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</si>
  <si>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</si>
  <si>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</si>
  <si>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</si>
  <si>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</si>
  <si>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</si>
  <si>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</si>
  <si>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</si>
  <si>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</si>
  <si>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</si>
  <si>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</si>
  <si>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</si>
  <si>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</si>
  <si>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</si>
  <si>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</si>
  <si>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</si>
  <si>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</si>
  <si>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</si>
  <si>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</si>
  <si>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</si>
  <si>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</si>
  <si>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</si>
  <si>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</si>
  <si>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</si>
  <si>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</si>
  <si>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</si>
  <si>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</si>
  <si>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</si>
  <si>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</si>
  <si>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</si>
  <si>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</si>
  <si>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</si>
  <si>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</si>
  <si>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</si>
  <si>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</si>
  <si>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</si>
  <si>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</si>
  <si>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</si>
  <si>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</si>
  <si>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</si>
  <si>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</si>
  <si>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</si>
  <si>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</si>
  <si>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</si>
  <si>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</si>
  <si>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</si>
  <si>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</si>
  <si>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</si>
  <si>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</si>
  <si>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</si>
  <si>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</si>
  <si>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</si>
  <si>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</si>
  <si>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</si>
  <si>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</si>
  <si>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</si>
  <si>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</si>
  <si>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</si>
  <si>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</si>
  <si>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</si>
  <si>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</si>
  <si>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</si>
  <si>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</si>
  <si>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</si>
  <si>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</si>
  <si>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</si>
  <si>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</si>
  <si>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</si>
  <si>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</si>
  <si>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</si>
  <si>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</si>
  <si>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</si>
  <si>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</si>
  <si>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</si>
  <si>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</si>
  <si>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</si>
  <si>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</si>
  <si>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</si>
  <si>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</si>
  <si>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</si>
  <si>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</si>
  <si>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</si>
  <si>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</si>
  <si>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</si>
  <si>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</si>
  <si>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</si>
  <si>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</si>
  <si>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</si>
  <si>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</si>
  <si>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</si>
  <si>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</si>
  <si>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</si>
  <si>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</si>
  <si>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</si>
  <si>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</si>
  <si>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</si>
  <si>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</si>
  <si>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</si>
  <si>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</si>
  <si>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</si>
  <si>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</si>
  <si>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</si>
  <si>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</si>
  <si>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</si>
  <si>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</si>
  <si>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</si>
  <si>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</si>
  <si>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</si>
  <si>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</si>
  <si>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</si>
  <si>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</si>
  <si>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</si>
  <si>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</si>
  <si>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</si>
  <si>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</si>
  <si>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</si>
  <si>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</si>
  <si>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</si>
  <si>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</si>
  <si>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</si>
  <si>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</si>
  <si>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</si>
  <si>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</si>
  <si>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</si>
  <si>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</si>
  <si>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</si>
  <si>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</si>
  <si>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</si>
  <si>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</si>
  <si>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</si>
  <si>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</si>
  <si>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</si>
  <si>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</si>
  <si>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</si>
  <si>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</si>
  <si>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</si>
  <si>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</si>
  <si>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</si>
  <si>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</si>
  <si>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</si>
  <si>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</si>
  <si>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</si>
  <si>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</si>
  <si>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</si>
  <si>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</si>
  <si>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</si>
  <si>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</si>
  <si>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</si>
  <si>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</si>
  <si>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</si>
  <si>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</si>
  <si>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</si>
  <si>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</si>
  <si>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</si>
  <si>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</si>
  <si>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</si>
  <si>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</si>
  <si>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</si>
  <si>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</si>
  <si>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</si>
  <si>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</si>
  <si>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</si>
  <si>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</si>
  <si>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</si>
  <si>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</si>
  <si>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</si>
  <si>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</si>
  <si>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</si>
  <si>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</si>
  <si>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</si>
  <si>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</si>
  <si>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</si>
  <si>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</si>
  <si>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</si>
  <si>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</si>
  <si>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</si>
  <si>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</si>
  <si>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</si>
  <si>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</si>
  <si>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</si>
  <si>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</si>
  <si>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</si>
  <si>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</si>
  <si>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</si>
  <si>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</si>
  <si>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</si>
  <si>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</si>
  <si>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</si>
  <si>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</si>
  <si>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</si>
  <si>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</si>
  <si>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</si>
  <si>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</si>
  <si>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</si>
  <si>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</si>
  <si>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</si>
  <si>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</si>
  <si>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</si>
  <si>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</si>
  <si>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</si>
  <si>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</si>
  <si>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</si>
  <si>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</si>
  <si>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</si>
  <si>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</si>
  <si>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</si>
  <si>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</si>
  <si>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</si>
  <si>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</si>
  <si>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</si>
  <si>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</si>
  <si>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</si>
  <si>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</si>
  <si>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</si>
  <si>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</si>
  <si>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</si>
  <si>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</si>
  <si>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</si>
  <si>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</si>
  <si>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</si>
  <si>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</si>
  <si>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</si>
  <si>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</si>
  <si>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</si>
  <si>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</si>
  <si>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</si>
  <si>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</si>
  <si>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</si>
  <si>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</si>
  <si>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</si>
  <si>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</si>
  <si>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</si>
  <si>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</si>
  <si>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</si>
  <si>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</si>
  <si>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</si>
  <si>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</si>
  <si>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</si>
  <si>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</si>
  <si>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</si>
  <si>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</si>
  <si>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</si>
  <si>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</si>
  <si>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</si>
  <si>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</si>
  <si>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</si>
  <si>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</si>
  <si>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</si>
  <si>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</si>
  <si>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</si>
  <si>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</si>
  <si>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</si>
  <si>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</si>
  <si>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</si>
  <si>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</si>
  <si>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</si>
  <si>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</si>
  <si>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</si>
  <si>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</si>
  <si>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</si>
  <si>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</si>
  <si>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</si>
  <si>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</si>
  <si>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</si>
  <si>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</si>
  <si>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</si>
  <si>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</si>
  <si>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</si>
  <si>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</si>
  <si>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</si>
  <si>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</si>
  <si>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</si>
  <si>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</si>
  <si>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</si>
  <si>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</si>
  <si>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</si>
  <si>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</si>
  <si>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</si>
  <si>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</si>
  <si>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</si>
  <si>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</si>
  <si>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</si>
  <si>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</si>
  <si>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</si>
  <si>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</si>
  <si>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</si>
  <si>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</si>
  <si>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</si>
  <si>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</si>
  <si>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</si>
  <si>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</si>
  <si>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</si>
  <si>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</si>
  <si>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</si>
  <si>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</si>
  <si>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</si>
  <si>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</si>
  <si>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</si>
  <si>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</si>
  <si>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</si>
  <si>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</si>
  <si>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</si>
  <si>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</si>
  <si>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</si>
  <si>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</si>
  <si>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</si>
  <si>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</si>
  <si>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</si>
  <si>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</si>
  <si>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</si>
  <si>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</si>
  <si>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</si>
  <si>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</si>
  <si>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</si>
  <si>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</si>
  <si>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</si>
  <si>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</si>
  <si>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</si>
  <si>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</si>
  <si>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</si>
  <si>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</si>
  <si>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</si>
  <si>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</si>
  <si>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</si>
  <si>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</si>
  <si>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</si>
  <si>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</si>
  <si>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</si>
  <si>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</si>
  <si>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</si>
  <si>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</si>
  <si>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</si>
  <si>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</si>
  <si>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</si>
  <si>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</si>
  <si>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</si>
  <si>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</si>
  <si>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</si>
  <si>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</si>
  <si>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</si>
  <si>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</si>
  <si>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</si>
  <si>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</si>
  <si>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</si>
  <si>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</si>
  <si>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</si>
  <si>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</si>
  <si>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</si>
  <si>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</si>
  <si>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</si>
  <si>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</si>
  <si>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</si>
  <si>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</si>
  <si>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</si>
  <si>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</si>
  <si>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</si>
  <si>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</si>
  <si>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</si>
  <si>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</si>
  <si>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</si>
  <si>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</si>
  <si>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</si>
  <si>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</si>
  <si>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</si>
  <si>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</si>
  <si>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</si>
  <si>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</si>
  <si>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</si>
  <si>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</si>
  <si>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</si>
  <si>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</si>
  <si>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</si>
  <si>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</si>
  <si>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</si>
  <si>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</si>
  <si>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</si>
  <si>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</si>
  <si>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</si>
  <si>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</si>
  <si>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</si>
  <si>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</si>
  <si>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</si>
  <si>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</si>
  <si>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</si>
  <si>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</si>
  <si>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</si>
  <si>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</si>
  <si>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</si>
  <si>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</si>
  <si>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</si>
  <si>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</si>
  <si>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</si>
  <si>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</si>
  <si>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</si>
  <si>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</si>
  <si>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</si>
  <si>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</si>
  <si>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</si>
  <si>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</si>
  <si>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</si>
  <si>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</si>
  <si>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</si>
  <si>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</si>
  <si>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</si>
  <si>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</si>
  <si>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</si>
  <si>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</si>
  <si>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</si>
  <si>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</si>
  <si>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</si>
  <si>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</si>
  <si>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</si>
  <si>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</si>
  <si>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</si>
  <si>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</si>
  <si>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</si>
  <si>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</si>
  <si>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</si>
  <si>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</si>
  <si>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</si>
  <si>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</si>
  <si>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</si>
  <si>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</si>
  <si>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</si>
  <si>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</si>
  <si>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</si>
  <si>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</si>
  <si>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</si>
  <si>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</si>
  <si>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</si>
  <si>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</si>
  <si>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</si>
  <si>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</si>
  <si>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</si>
  <si>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</si>
  <si>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</si>
  <si>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</si>
  <si>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</si>
  <si>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</si>
  <si>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</si>
  <si>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</si>
  <si>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</si>
  <si>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</si>
  <si>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</si>
  <si>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</si>
  <si>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</si>
  <si>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</si>
  <si>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</si>
  <si>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</si>
  <si>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</si>
  <si>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</si>
  <si>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</si>
  <si>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</si>
  <si>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</si>
  <si>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</si>
  <si>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</si>
  <si>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</si>
  <si>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</si>
  <si>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</si>
  <si>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</si>
  <si>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</si>
  <si>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</si>
  <si>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</si>
  <si>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</si>
  <si>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</si>
  <si>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</si>
  <si>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</si>
  <si>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</si>
  <si>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</si>
  <si>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</si>
  <si>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</si>
  <si>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</si>
  <si>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</si>
  <si>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</si>
  <si>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</si>
  <si>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</si>
  <si>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</si>
  <si>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</si>
  <si>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</si>
  <si>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</si>
  <si>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</si>
  <si>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</si>
  <si>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</si>
  <si>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</si>
  <si>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</si>
  <si>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</si>
  <si>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</si>
  <si>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</si>
  <si>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</si>
  <si>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</si>
  <si>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</si>
  <si>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</si>
  <si>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</si>
  <si>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</si>
  <si>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</si>
  <si>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</si>
  <si>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</si>
  <si>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</si>
  <si>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</si>
  <si>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</si>
  <si>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</si>
  <si>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</si>
  <si>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</si>
  <si>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</si>
  <si>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</si>
  <si>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</si>
  <si>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</si>
  <si>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</si>
  <si>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</si>
  <si>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</si>
  <si>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</si>
  <si>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</si>
  <si>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</si>
  <si>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</si>
  <si>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</si>
  <si>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</si>
  <si>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</si>
  <si>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</si>
  <si>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</si>
  <si>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</si>
  <si>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</si>
  <si>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</si>
  <si>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</si>
  <si>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</si>
  <si>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</si>
  <si>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</si>
  <si>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</si>
  <si>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</si>
  <si>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</si>
  <si>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</si>
  <si>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</si>
  <si>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</si>
  <si>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</si>
  <si>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</si>
  <si>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</si>
  <si>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</si>
  <si>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</si>
  <si>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</si>
  <si>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</si>
  <si>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</si>
  <si>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</si>
  <si>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</si>
  <si>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</si>
  <si>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</si>
  <si>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</si>
  <si>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</si>
  <si>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</si>
  <si>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</si>
  <si>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</si>
  <si>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</si>
  <si>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</si>
  <si>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</si>
  <si>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</si>
  <si>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</si>
  <si>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</si>
  <si>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</si>
  <si>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</si>
  <si>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</si>
  <si>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</si>
  <si>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</si>
  <si>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</si>
  <si>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</si>
  <si>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</si>
  <si>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</si>
  <si>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</si>
  <si>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</si>
  <si>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</si>
  <si>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</si>
  <si>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</si>
  <si>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</si>
  <si>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</si>
  <si>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</si>
  <si>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</si>
  <si>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</si>
  <si>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</si>
  <si>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</si>
  <si>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</si>
  <si>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</si>
  <si>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</si>
  <si>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</si>
  <si>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</si>
  <si>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</si>
  <si>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</si>
  <si>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</si>
  <si>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</si>
  <si>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</si>
  <si>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</si>
  <si>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</si>
  <si>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</si>
  <si>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</si>
  <si>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</si>
  <si>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</si>
  <si>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</si>
  <si>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</si>
  <si>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</si>
  <si>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</si>
  <si>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</si>
  <si>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</si>
  <si>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</si>
  <si>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</si>
  <si>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</si>
  <si>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</si>
  <si>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</si>
  <si>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</si>
  <si>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</si>
  <si>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</si>
  <si>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</si>
  <si>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</si>
  <si>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</si>
  <si>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</si>
  <si>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</si>
  <si>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</si>
  <si>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</si>
  <si>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</si>
  <si>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</si>
  <si>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</si>
  <si>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</si>
  <si>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</si>
  <si>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</si>
  <si>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</si>
  <si>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</si>
  <si>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</si>
  <si>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</si>
  <si>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</si>
  <si>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</si>
  <si>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</si>
  <si>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</si>
  <si>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</si>
  <si>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</si>
  <si>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</si>
  <si>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</si>
  <si>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</si>
  <si>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</si>
  <si>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</si>
  <si>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</si>
  <si>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</si>
  <si>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</si>
  <si>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</si>
  <si>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</si>
  <si>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</si>
  <si>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</si>
  <si>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</si>
  <si>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</si>
  <si>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</si>
  <si>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</si>
  <si>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</si>
  <si>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</si>
  <si>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</si>
  <si>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</si>
  <si>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</si>
  <si>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</si>
  <si>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</si>
  <si>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</si>
  <si>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</si>
  <si>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</si>
  <si>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</si>
  <si>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</si>
  <si>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</si>
  <si>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</si>
  <si>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</si>
  <si>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</si>
  <si>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</si>
  <si>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</si>
  <si>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</si>
  <si>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</si>
  <si>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</si>
  <si>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</si>
  <si>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</si>
  <si>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</si>
  <si>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</si>
  <si>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</si>
  <si>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</si>
  <si>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</si>
  <si>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</si>
  <si>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</si>
  <si>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</si>
  <si>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</si>
  <si>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</si>
  <si>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</si>
  <si>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</si>
  <si>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</si>
  <si>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</si>
  <si>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</si>
  <si>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</si>
  <si>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</si>
  <si>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</si>
  <si>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</si>
  <si>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</si>
  <si>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</si>
  <si>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</si>
  <si>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</si>
  <si>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</si>
  <si>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</si>
  <si>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</si>
  <si>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</si>
  <si>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</si>
  <si>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</si>
  <si>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</si>
  <si>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</si>
  <si>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</si>
  <si>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</si>
  <si>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</si>
  <si>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</si>
  <si>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</si>
  <si>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</si>
  <si>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</si>
  <si>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</si>
  <si>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</si>
  <si>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</si>
  <si>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</si>
  <si>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</si>
  <si>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</si>
  <si>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</si>
  <si>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</si>
  <si>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</si>
  <si>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</si>
  <si>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</si>
  <si>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</si>
  <si>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</si>
  <si>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</si>
  <si>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</si>
  <si>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</si>
  <si>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</si>
  <si>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</si>
  <si>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</si>
  <si>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</si>
  <si>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</si>
  <si>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</si>
  <si>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</si>
  <si>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</si>
  <si>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</si>
  <si>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</si>
  <si>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</si>
  <si>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</si>
  <si>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</si>
  <si>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</si>
  <si>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</si>
  <si>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</si>
  <si>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</si>
  <si>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</si>
  <si>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</si>
  <si>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</si>
  <si>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</si>
  <si>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</si>
  <si>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</si>
  <si>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</si>
  <si>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</si>
  <si>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</si>
  <si>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</si>
  <si>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</si>
  <si>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</si>
  <si>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</si>
  <si>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</si>
  <si>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</si>
  <si>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</si>
  <si>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</si>
  <si>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</si>
  <si>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</si>
  <si>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</si>
  <si>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</si>
  <si>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</si>
  <si>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</si>
  <si>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</si>
  <si>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</si>
  <si>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</si>
  <si>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</si>
  <si>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</si>
  <si>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</si>
  <si>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</si>
  <si>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</si>
  <si>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</si>
  <si>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</si>
  <si>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</si>
  <si>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</si>
  <si>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</si>
  <si>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</si>
  <si>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</si>
  <si>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</si>
  <si>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</si>
  <si>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</si>
  <si>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</si>
  <si>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</si>
  <si>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</si>
  <si>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</si>
  <si>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</si>
  <si>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</si>
  <si>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</si>
  <si>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</si>
  <si>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</si>
  <si>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</si>
  <si>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</si>
  <si>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</si>
  <si>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</si>
  <si>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</si>
  <si>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</si>
  <si>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</si>
  <si>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</si>
  <si>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</si>
  <si>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</si>
  <si>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</si>
  <si>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</si>
  <si>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</si>
  <si>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</si>
  <si>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</si>
  <si>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</si>
  <si>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</si>
  <si>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</si>
  <si>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</si>
  <si>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</si>
  <si>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</si>
  <si>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</si>
  <si>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</si>
  <si>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</si>
  <si>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</si>
  <si>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</si>
  <si>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</si>
  <si>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</si>
  <si>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</si>
  <si>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</si>
  <si>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</si>
  <si>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</si>
  <si>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</si>
  <si>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</si>
  <si>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</si>
  <si>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</si>
  <si>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</si>
  <si>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</si>
  <si>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</si>
  <si>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</si>
  <si>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</si>
  <si>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</si>
  <si>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</si>
  <si>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</si>
  <si>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</si>
  <si>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</si>
  <si>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</si>
  <si>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</si>
  <si>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</si>
  <si>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</si>
  <si>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</si>
  <si>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</si>
  <si>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</si>
  <si>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</si>
  <si>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</si>
  <si>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</si>
  <si>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</si>
  <si>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</si>
  <si>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</si>
  <si>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</si>
  <si>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</si>
  <si>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</si>
  <si>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</si>
  <si>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</si>
  <si>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</si>
  <si>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</si>
  <si>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</si>
  <si>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</si>
  <si>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</si>
  <si>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</si>
  <si>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</si>
  <si>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</si>
  <si>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</si>
  <si>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</si>
  <si>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</si>
  <si>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</si>
  <si>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</si>
  <si>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</si>
  <si>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</si>
  <si>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</si>
  <si>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</si>
  <si>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</si>
  <si>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</si>
  <si>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</si>
  <si>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</si>
  <si>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</si>
  <si>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</si>
  <si>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</si>
  <si>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</si>
  <si>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</si>
  <si>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</si>
  <si>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</si>
  <si>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</si>
  <si>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</si>
  <si>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</si>
  <si>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</si>
  <si>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</si>
  <si>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</si>
  <si>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</si>
  <si>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</si>
  <si>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</si>
  <si>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</si>
  <si>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</si>
  <si>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</si>
  <si>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</si>
  <si>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</si>
  <si>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</si>
  <si>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</si>
  <si>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</si>
  <si>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</si>
  <si>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</si>
  <si>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</si>
  <si>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</si>
  <si>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</si>
  <si>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</si>
  <si>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</si>
  <si>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</si>
  <si>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</si>
  <si>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</si>
  <si>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</si>
  <si>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</si>
  <si>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</si>
  <si>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</si>
  <si>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</si>
  <si>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</si>
  <si>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</si>
  <si>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</si>
  <si>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</si>
  <si>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</si>
  <si>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</si>
  <si>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</si>
  <si>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</si>
  <si>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</si>
  <si>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</si>
  <si>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</si>
  <si>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</si>
  <si>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</si>
  <si>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</si>
  <si>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</si>
  <si>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</si>
  <si>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</si>
  <si>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</si>
  <si>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</si>
  <si>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</si>
  <si>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</si>
  <si>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</si>
  <si>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</si>
  <si>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</si>
  <si>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</si>
  <si>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</si>
  <si>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</si>
  <si>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</si>
  <si>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</si>
  <si>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</si>
  <si>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</si>
  <si>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</si>
  <si>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</si>
  <si>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</si>
  <si>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</si>
  <si>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</si>
  <si>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</si>
  <si>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</si>
  <si>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</si>
  <si>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</si>
  <si>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</si>
  <si>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</si>
  <si>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</si>
  <si>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</si>
  <si>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</si>
  <si>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</si>
  <si>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</si>
  <si>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</si>
  <si>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</si>
  <si>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</si>
  <si>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</si>
  <si>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</si>
  <si>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</si>
  <si>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</si>
  <si>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</si>
  <si>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</si>
  <si>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</si>
  <si>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</si>
  <si>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</si>
  <si>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</si>
  <si>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</si>
  <si>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</si>
  <si>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</si>
  <si>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</si>
  <si>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</si>
  <si>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</si>
  <si>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</si>
  <si>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</si>
  <si>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</si>
  <si>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</si>
  <si>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</si>
  <si>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</si>
  <si>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</si>
  <si>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</si>
  <si>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</si>
  <si>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</si>
  <si>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</si>
  <si>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</si>
  <si>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</si>
  <si>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</si>
  <si>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</si>
  <si>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</si>
  <si>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</si>
  <si>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</si>
  <si>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</si>
  <si>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</si>
  <si>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</si>
  <si>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</si>
  <si>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</si>
  <si>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</si>
  <si>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</si>
  <si>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</si>
  <si>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</si>
  <si>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</si>
  <si>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</si>
  <si>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</si>
  <si>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</si>
  <si>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</si>
  <si>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</si>
  <si>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</si>
  <si>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</si>
  <si>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</si>
  <si>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</si>
  <si>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</si>
  <si>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</si>
  <si>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</si>
  <si>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</si>
  <si>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</si>
  <si>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</si>
  <si>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</si>
  <si>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</si>
  <si>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</si>
  <si>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</si>
  <si>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</si>
  <si>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</si>
  <si>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</si>
  <si>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</si>
  <si>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</si>
  <si>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</si>
  <si>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</si>
  <si>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</si>
  <si>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</si>
  <si>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</si>
  <si>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</si>
  <si>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</si>
  <si>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</si>
  <si>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</si>
  <si>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</si>
  <si>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</si>
  <si>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</si>
  <si>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</si>
  <si>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</si>
  <si>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</si>
  <si>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</si>
  <si>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</si>
  <si>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</si>
  <si>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</si>
  <si>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</si>
  <si>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</si>
  <si>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</si>
  <si>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</si>
  <si>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</si>
  <si>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</si>
  <si>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</si>
  <si>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</si>
  <si>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</si>
  <si>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</si>
  <si>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</si>
  <si>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</si>
  <si>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</si>
  <si>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</si>
  <si>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</si>
  <si>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</si>
  <si>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</si>
  <si>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</si>
  <si>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</si>
  <si>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</si>
  <si>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</si>
  <si>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</si>
  <si>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</si>
  <si>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</si>
  <si>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</si>
  <si>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</si>
  <si>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</si>
  <si>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</si>
  <si>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</si>
  <si>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</si>
  <si>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</si>
  <si>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</si>
  <si>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</si>
  <si>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</si>
  <si>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</si>
  <si>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</si>
  <si>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</si>
  <si>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</si>
  <si>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</si>
  <si>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</si>
  <si>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</si>
  <si>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</si>
  <si>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</si>
  <si>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</si>
  <si>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</si>
  <si>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</si>
  <si>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</si>
  <si>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</si>
  <si>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</si>
  <si>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</si>
  <si>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</si>
  <si>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</si>
  <si>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</si>
  <si>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</si>
  <si>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</si>
  <si>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</si>
  <si>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</si>
  <si>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</si>
  <si>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</si>
  <si>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</si>
  <si>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</si>
  <si>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</si>
  <si>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</si>
  <si>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</si>
  <si>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</si>
  <si>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</si>
  <si>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</si>
  <si>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</si>
  <si>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</si>
  <si>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</si>
  <si>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</si>
  <si>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</si>
  <si>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</si>
  <si>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</si>
  <si>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</si>
  <si>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</si>
  <si>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</si>
  <si>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</si>
  <si>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</si>
  <si>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</si>
  <si>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</si>
  <si>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</si>
  <si>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</si>
  <si>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</si>
  <si>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</si>
  <si>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</si>
  <si>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</si>
  <si>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</si>
  <si>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</si>
  <si>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</si>
  <si>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</si>
  <si>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</si>
  <si>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</si>
  <si>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</si>
  <si>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</si>
  <si>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</si>
  <si>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</si>
  <si>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</si>
  <si>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</si>
  <si>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</si>
  <si>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</si>
  <si>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</si>
  <si>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</si>
  <si>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</si>
  <si>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</si>
  <si>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</si>
  <si>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</si>
  <si>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</si>
  <si>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</si>
  <si>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</si>
  <si>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</si>
  <si>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</si>
  <si>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</si>
  <si>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</si>
  <si>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</si>
  <si>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</si>
  <si>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</si>
  <si>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</si>
  <si>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</si>
  <si>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</si>
  <si>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</si>
  <si>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</si>
  <si>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</si>
  <si>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</si>
  <si>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</si>
  <si>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</si>
  <si>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</si>
  <si>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</si>
  <si>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</si>
  <si>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</si>
  <si>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</si>
  <si>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</si>
  <si>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</si>
  <si>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</si>
  <si>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</si>
  <si>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</si>
  <si>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</si>
  <si>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</si>
  <si>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</si>
  <si>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</si>
  <si>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</si>
  <si>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</si>
  <si>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</si>
  <si>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</si>
  <si>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</si>
  <si>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</si>
  <si>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</si>
  <si>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</si>
  <si>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</si>
  <si>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</si>
  <si>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</si>
  <si>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</si>
  <si>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</si>
  <si>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</si>
  <si>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</si>
  <si>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</si>
  <si>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</si>
  <si>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</si>
  <si>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</si>
  <si>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</si>
  <si>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</si>
  <si>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</si>
  <si>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</si>
  <si>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</si>
  <si>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</si>
  <si>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</si>
  <si>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</si>
  <si>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</si>
  <si>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</si>
  <si>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</si>
  <si>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</si>
  <si>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</si>
  <si>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</si>
  <si>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</si>
  <si>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</si>
  <si>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</si>
  <si>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</si>
  <si>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</si>
  <si>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</si>
  <si>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</si>
  <si>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</si>
  <si>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</si>
  <si>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</si>
  <si>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</si>
  <si>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</si>
  <si>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</si>
  <si>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</si>
  <si>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</si>
  <si>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</si>
  <si>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</si>
  <si>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</si>
  <si>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</si>
  <si>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</si>
  <si>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</si>
  <si>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</si>
  <si>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</si>
  <si>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</si>
  <si>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</si>
  <si>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</si>
  <si>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</si>
  <si>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</si>
  <si>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</si>
  <si>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</si>
  <si>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</si>
  <si>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</si>
  <si>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</si>
  <si>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</si>
  <si>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</si>
  <si>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</si>
  <si>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</si>
  <si>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</si>
  <si>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</si>
  <si>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</si>
  <si>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</si>
  <si>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</si>
  <si>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</si>
  <si>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</si>
  <si>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</si>
  <si>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</si>
  <si>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</si>
  <si>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</si>
  <si>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</si>
  <si>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</si>
  <si>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</si>
  <si>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</si>
  <si>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</si>
  <si>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</si>
  <si>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</si>
  <si>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</si>
  <si>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</si>
  <si>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</si>
  <si>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</si>
  <si>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</si>
  <si>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</si>
  <si>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</si>
  <si>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</si>
  <si>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</si>
  <si>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</si>
  <si>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</si>
  <si>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</si>
  <si>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</si>
  <si>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</si>
  <si>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</si>
  <si>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</si>
  <si>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</si>
  <si>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</si>
  <si>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</si>
  <si>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</si>
  <si>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</si>
  <si>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</si>
  <si>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</si>
  <si>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</si>
  <si>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</si>
  <si>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</si>
  <si>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</si>
  <si>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</si>
  <si>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</si>
  <si>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</si>
  <si>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</si>
  <si>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</si>
  <si>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</si>
  <si>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</si>
  <si>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</si>
  <si>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</si>
  <si>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</si>
  <si>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</si>
  <si>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</si>
  <si>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</si>
  <si>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</si>
  <si>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</si>
  <si>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</si>
  <si>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</si>
  <si>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</si>
  <si>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</si>
  <si>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</si>
  <si>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</si>
  <si>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</si>
  <si>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</si>
  <si>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</si>
  <si>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</si>
  <si>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</si>
  <si>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</si>
  <si>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</si>
  <si>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</si>
  <si>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</si>
  <si>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</si>
  <si>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</si>
  <si>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</si>
  <si>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</si>
  <si>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</si>
  <si>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</si>
  <si>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</si>
  <si>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</si>
  <si>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</si>
  <si>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</si>
  <si>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</si>
  <si>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</si>
  <si>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</si>
  <si>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</si>
  <si>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</si>
  <si>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</si>
  <si>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</si>
  <si>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</si>
  <si>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</si>
  <si>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</si>
  <si>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</si>
  <si>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</si>
  <si>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</si>
  <si>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</si>
  <si>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</si>
  <si>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</si>
  <si>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</si>
  <si>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</si>
  <si>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</si>
  <si>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</si>
  <si>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</si>
  <si>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</si>
  <si>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</si>
  <si>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</si>
  <si>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</si>
  <si>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</si>
  <si>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</si>
  <si>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</si>
  <si>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</si>
  <si>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</si>
  <si>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</si>
  <si>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</si>
  <si>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</si>
  <si>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</si>
  <si>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</si>
  <si>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</si>
  <si>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</si>
  <si>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</si>
  <si>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</si>
  <si>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</si>
  <si>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</si>
  <si>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</si>
  <si>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</si>
  <si>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</si>
  <si>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</si>
  <si>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</si>
  <si>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</si>
  <si>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</si>
  <si>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</si>
  <si>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</si>
  <si>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</si>
  <si>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</si>
  <si>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</si>
  <si>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</si>
  <si>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</si>
  <si>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</si>
  <si>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</si>
  <si>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</si>
  <si>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</si>
  <si>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</si>
  <si>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</si>
  <si>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</si>
  <si>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</si>
  <si>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</si>
  <si>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</si>
  <si>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</si>
  <si>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</si>
  <si>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</si>
  <si>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</si>
  <si>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</si>
  <si>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</si>
  <si>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</si>
  <si>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</si>
  <si>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</si>
  <si>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</si>
  <si>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</si>
  <si>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</si>
  <si>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</si>
  <si>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</si>
  <si>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</si>
  <si>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</si>
  <si>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</si>
  <si>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</si>
  <si>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</si>
  <si>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</si>
  <si>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</si>
  <si>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</si>
  <si>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</si>
  <si>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</si>
  <si>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</si>
  <si>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</si>
  <si>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</si>
  <si>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</si>
  <si>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</si>
  <si>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</si>
  <si>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</si>
  <si>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</si>
  <si>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</si>
  <si>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</si>
  <si>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</si>
  <si>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</si>
  <si>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</si>
  <si>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</si>
  <si>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</si>
  <si>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</si>
  <si>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</si>
  <si>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</si>
  <si>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</si>
  <si>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</si>
  <si>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</si>
  <si>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</si>
  <si>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</si>
  <si>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</si>
  <si>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</si>
  <si>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</si>
  <si>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</si>
  <si>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</si>
  <si>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</si>
  <si>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</si>
  <si>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</si>
  <si>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</si>
  <si>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</si>
  <si>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</si>
  <si>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</si>
  <si>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</si>
  <si>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</si>
  <si>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</si>
  <si>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</si>
  <si>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</si>
  <si>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</si>
  <si>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</si>
  <si>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</si>
  <si>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</si>
  <si>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</si>
  <si>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</si>
  <si>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</si>
  <si>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</si>
  <si>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</si>
  <si>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</si>
  <si>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</si>
  <si>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</si>
  <si>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</si>
  <si>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</si>
  <si>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</si>
  <si>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</si>
  <si>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</si>
  <si>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</si>
  <si>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</si>
  <si>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</si>
  <si>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</si>
  <si>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</si>
  <si>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</si>
  <si>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</si>
  <si>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</si>
  <si>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</si>
  <si>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</si>
  <si>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</si>
  <si>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</si>
  <si>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</si>
  <si>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</si>
  <si>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</si>
  <si>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</si>
  <si>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</si>
  <si>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</si>
  <si>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</si>
  <si>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</si>
  <si>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</si>
  <si>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</si>
  <si>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</si>
  <si>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</si>
  <si>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</si>
  <si>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</si>
  <si>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</si>
  <si>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</si>
  <si>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</si>
  <si>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</si>
  <si>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</si>
  <si>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</si>
  <si>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</si>
  <si>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</si>
  <si>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</si>
  <si>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</si>
  <si>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</si>
  <si>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</si>
  <si>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</si>
  <si>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</si>
  <si>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</si>
  <si>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</si>
  <si>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</si>
  <si>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</si>
  <si>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</si>
  <si>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</si>
  <si>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</si>
  <si>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</si>
  <si>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</si>
  <si>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</si>
  <si>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</si>
  <si>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</si>
  <si>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</si>
  <si>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</si>
  <si>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</si>
  <si>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</si>
  <si>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</si>
  <si>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</si>
  <si>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</si>
  <si>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</si>
  <si>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</si>
  <si>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</si>
  <si>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</si>
  <si>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</si>
  <si>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</si>
  <si>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</si>
  <si>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</si>
  <si>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</si>
  <si>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</si>
  <si>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</si>
  <si>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</si>
  <si>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</si>
  <si>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</si>
  <si>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</si>
  <si>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</si>
  <si>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</si>
  <si>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</si>
  <si>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</si>
  <si>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</si>
  <si>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</si>
  <si>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</si>
  <si>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</si>
  <si>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</si>
  <si>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</si>
  <si>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</si>
  <si>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</si>
  <si>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</si>
  <si>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</si>
  <si>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</si>
  <si>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</si>
  <si>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</si>
  <si>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</si>
  <si>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</si>
  <si>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</si>
  <si>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</si>
  <si>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</si>
  <si>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</si>
  <si>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</si>
  <si>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</si>
  <si>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</si>
  <si>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</si>
  <si>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</si>
  <si>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</si>
  <si>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</si>
  <si>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</si>
  <si>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</si>
  <si>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</si>
  <si>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</si>
  <si>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</si>
  <si>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</si>
  <si>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</si>
  <si>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</si>
  <si>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</si>
  <si>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</si>
  <si>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</si>
  <si>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</si>
  <si>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</si>
  <si>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</si>
  <si>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</si>
  <si>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</si>
  <si>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</si>
  <si>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</si>
  <si>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</si>
  <si>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</si>
  <si>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</si>
  <si>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</si>
  <si>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</si>
  <si>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</si>
  <si>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</si>
  <si>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</si>
  <si>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</si>
  <si>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</si>
  <si>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</si>
  <si>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</si>
  <si>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</si>
  <si>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</si>
  <si>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</si>
  <si>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</si>
  <si>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</si>
  <si>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</si>
  <si>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</si>
  <si>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</si>
  <si>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</si>
  <si>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</si>
  <si>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</si>
  <si>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</si>
  <si>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</si>
  <si>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</si>
  <si>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</si>
  <si>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</si>
  <si>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</si>
  <si>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</si>
  <si>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</si>
  <si>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</si>
  <si>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</si>
  <si>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</si>
  <si>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</si>
  <si>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</si>
  <si>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</si>
  <si>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</si>
  <si>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</si>
  <si>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</si>
  <si>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</si>
  <si>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</si>
  <si>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</si>
  <si>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</si>
  <si>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</si>
  <si>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</si>
  <si>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</si>
  <si>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</si>
  <si>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</si>
  <si>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</si>
  <si>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</si>
  <si>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</si>
  <si>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</si>
  <si>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</si>
  <si>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</si>
  <si>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</si>
  <si>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</si>
  <si>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</si>
  <si>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</si>
  <si>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</si>
  <si>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</si>
  <si>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</si>
  <si>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</si>
  <si>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</si>
  <si>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</si>
  <si>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</si>
  <si>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</si>
  <si>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</si>
  <si>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</si>
  <si>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</si>
  <si>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</si>
  <si>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</si>
  <si>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</si>
  <si>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</si>
  <si>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</si>
  <si>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</si>
  <si>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</si>
  <si>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</si>
  <si>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</si>
  <si>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</si>
  <si>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</si>
  <si>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</si>
  <si>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</si>
  <si>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</si>
  <si>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</si>
  <si>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</si>
  <si>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</si>
  <si>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</si>
  <si>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</si>
  <si>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</si>
  <si>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</si>
  <si>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</si>
  <si>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</si>
  <si>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</si>
  <si>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</si>
  <si>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</si>
  <si>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</si>
  <si>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</si>
  <si>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</si>
  <si>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</si>
  <si>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</si>
  <si>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</si>
  <si>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</si>
  <si>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</si>
  <si>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</si>
  <si>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</si>
  <si>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</si>
  <si>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</si>
  <si>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</si>
  <si>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</si>
  <si>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</si>
  <si>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</si>
  <si>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</si>
  <si>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</si>
  <si>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</si>
  <si>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</si>
  <si>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</si>
  <si>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</si>
  <si>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</si>
  <si>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</si>
  <si>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</si>
  <si>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</si>
  <si>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</si>
  <si>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</si>
  <si>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</si>
  <si>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</si>
  <si>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</si>
  <si>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</si>
  <si>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</si>
  <si>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</si>
  <si>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</si>
  <si>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</si>
  <si>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</si>
  <si>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</si>
  <si>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</si>
  <si>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</si>
  <si>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</si>
  <si>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</si>
  <si>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</si>
  <si>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</si>
  <si>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</si>
  <si>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</si>
  <si>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</si>
  <si>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</si>
  <si>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</si>
  <si>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</si>
  <si>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</si>
  <si>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</si>
  <si>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</si>
  <si>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</si>
  <si>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</si>
  <si>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</si>
  <si>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</si>
  <si>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</si>
  <si>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</si>
  <si>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</si>
  <si>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</si>
  <si>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</si>
  <si>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</si>
  <si>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</si>
  <si>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</si>
  <si>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</si>
  <si>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</si>
  <si>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</si>
  <si>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</si>
  <si>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</si>
  <si>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</si>
  <si>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</si>
  <si>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</si>
  <si>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</si>
  <si>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</si>
  <si>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</si>
  <si>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</si>
  <si>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</si>
  <si>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</si>
  <si>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</si>
  <si>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</si>
  <si>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</si>
  <si>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</si>
  <si>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</si>
  <si>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</si>
  <si>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</si>
  <si>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</si>
  <si>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</si>
  <si>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</si>
  <si>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</si>
  <si>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</si>
  <si>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</si>
  <si>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</si>
  <si>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</si>
  <si>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</si>
  <si>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</si>
  <si>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</si>
  <si>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</si>
  <si>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</si>
  <si>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</si>
  <si>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</si>
  <si>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</si>
  <si>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</si>
  <si>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</si>
  <si>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</si>
  <si>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</si>
  <si>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</si>
  <si>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</si>
  <si>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</si>
  <si>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</si>
  <si>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</si>
  <si>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</si>
  <si>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</si>
  <si>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</si>
  <si>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</si>
  <si>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</si>
  <si>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</si>
  <si>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</si>
  <si>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</si>
  <si>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</si>
  <si>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</si>
  <si>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</si>
  <si>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</si>
  <si>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</si>
  <si>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</si>
  <si>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</si>
  <si>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</si>
  <si>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</si>
  <si>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</si>
  <si>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</si>
  <si>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</si>
  <si>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</si>
  <si>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</si>
  <si>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</si>
  <si>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</si>
  <si>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</si>
  <si>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</si>
  <si>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</si>
  <si>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</si>
  <si>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</si>
  <si>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</si>
  <si>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</si>
  <si>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</si>
  <si>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</si>
  <si>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</si>
  <si>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</si>
  <si>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</si>
  <si>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</si>
  <si>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</si>
  <si>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</si>
  <si>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</si>
  <si>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</si>
  <si>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</si>
  <si>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</si>
  <si>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</si>
  <si>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</si>
  <si>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</si>
  <si>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</si>
  <si>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</si>
  <si>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</si>
  <si>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</si>
  <si>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</si>
  <si>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</si>
  <si>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</si>
  <si>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</si>
  <si>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</si>
  <si>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</si>
  <si>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</si>
  <si>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</si>
  <si>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</si>
  <si>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</si>
  <si>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</si>
  <si>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</si>
  <si>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</si>
  <si>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</si>
  <si>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</si>
  <si>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</si>
  <si>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</si>
  <si>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</si>
  <si>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</si>
  <si>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</si>
  <si>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</si>
  <si>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</si>
  <si>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</si>
  <si>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</si>
  <si>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</si>
  <si>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</si>
  <si>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</si>
  <si>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</si>
  <si>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</si>
  <si>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</si>
  <si>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</si>
  <si>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</si>
  <si>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</si>
  <si>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</si>
  <si>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</si>
  <si>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</si>
  <si>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</si>
  <si>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</si>
  <si>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</si>
  <si>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</si>
  <si>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</si>
  <si>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</si>
  <si>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</si>
  <si>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</si>
  <si>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</si>
  <si>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</si>
  <si>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</si>
  <si>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</si>
  <si>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</si>
  <si>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</si>
  <si>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</si>
  <si>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</si>
  <si>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</si>
  <si>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</si>
  <si>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</si>
  <si>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</si>
  <si>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</si>
  <si>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</si>
  <si>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</si>
  <si>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</si>
  <si>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</si>
  <si>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</si>
  <si>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</si>
  <si>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</si>
  <si>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</si>
  <si>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</si>
  <si>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</si>
  <si>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</si>
  <si>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</si>
  <si>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</si>
  <si>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</si>
  <si>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</si>
  <si>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</si>
  <si>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</si>
  <si>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</si>
  <si>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</si>
  <si>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</si>
  <si>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</si>
  <si>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</si>
  <si>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</si>
  <si>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</si>
  <si>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</si>
  <si>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</si>
  <si>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</si>
  <si>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</si>
  <si>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</si>
  <si>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</si>
  <si>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</si>
  <si>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</si>
  <si>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</si>
  <si>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Created</t>
  </si>
  <si>
    <t>Date Ended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</si>
  <si>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</si>
  <si>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</si>
  <si>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</si>
  <si>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</si>
  <si>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</si>
  <si>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</si>
  <si>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</si>
  <si>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</si>
  <si>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</si>
  <si>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</si>
  <si>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</si>
  <si>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</si>
  <si>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</si>
  <si>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</si>
  <si>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</si>
  <si>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</si>
  <si>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</si>
  <si>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</si>
  <si>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</si>
  <si>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</si>
  <si>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</si>
  <si>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</si>
  <si>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</si>
  <si>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</si>
  <si>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</si>
  <si>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</si>
  <si>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</si>
  <si>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</si>
  <si>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</si>
  <si>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</si>
  <si>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</si>
  <si>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</si>
  <si>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</si>
  <si>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</si>
  <si>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</si>
  <si>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</si>
  <si>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</si>
  <si>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</si>
  <si>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</si>
  <si>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</si>
  <si>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</si>
  <si>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</si>
  <si>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</si>
  <si>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</si>
  <si>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</si>
  <si>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</si>
  <si>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</si>
  <si>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</si>
  <si>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</si>
  <si>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</si>
  <si>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</si>
  <si>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</si>
  <si>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</si>
  <si>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</si>
  <si>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</si>
  <si>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</si>
  <si>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</si>
  <si>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</si>
  <si>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</si>
  <si>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</si>
  <si>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</si>
  <si>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</si>
  <si>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</si>
  <si>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</si>
  <si>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</si>
  <si>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</si>
  <si>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</si>
  <si>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</si>
  <si>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</si>
  <si>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</si>
  <si>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</si>
  <si>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</si>
  <si>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</si>
  <si>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</si>
  <si>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</si>
  <si>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</si>
  <si>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</si>
  <si>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</si>
  <si>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</si>
  <si>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</si>
  <si>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</si>
  <si>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</si>
  <si>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</si>
  <si>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</si>
  <si>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</si>
  <si>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</si>
  <si>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</si>
  <si>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</si>
  <si>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</si>
  <si>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</si>
  <si>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</si>
  <si>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Greater than 50000</t>
  </si>
  <si>
    <t>5000 to 9999</t>
  </si>
  <si>
    <t>10000 to 14999</t>
  </si>
  <si>
    <t>15000 to 19999</t>
  </si>
  <si>
    <t>20000 to 24999</t>
  </si>
  <si>
    <t>30000 to 34999</t>
  </si>
  <si>
    <t>40000 to 44999</t>
  </si>
  <si>
    <t>25000 to 29999</t>
  </si>
  <si>
    <t>35000 to 39999</t>
  </si>
  <si>
    <t>45000 to 49999</t>
  </si>
  <si>
    <t>Total Count</t>
  </si>
  <si>
    <t>SUCCESSFUL CAMPAIGN STATS</t>
  </si>
  <si>
    <t>FAILURE CAMPAIGN STATS</t>
  </si>
  <si>
    <t>MIN</t>
  </si>
  <si>
    <t>MAX</t>
  </si>
  <si>
    <t>MEAN</t>
  </si>
  <si>
    <t>MEDIAN</t>
  </si>
  <si>
    <t>MODE</t>
  </si>
  <si>
    <t>VARIANCE</t>
  </si>
  <si>
    <t>STD DEV</t>
  </si>
  <si>
    <t>2. Median is better measure of central tendancy for this data.</t>
  </si>
  <si>
    <t>3. Successful campaigns have higher number of backers on average.</t>
  </si>
  <si>
    <t>4. 1845 out of 2185 succeesul campaigns (84.4%)  have 1-231 number of backers/campaign</t>
  </si>
  <si>
    <t>5. 1266 out of 1530 failed campaigns (82.7%) have 0-19 backers/campaign</t>
  </si>
  <si>
    <t>Sum of backers</t>
  </si>
  <si>
    <t>Sum of pledged</t>
  </si>
  <si>
    <t>% of $</t>
  </si>
  <si>
    <t xml:space="preserve">AVG # of backers/campaign
</t>
  </si>
  <si>
    <t>OBSERVATIONS PART 1:</t>
  </si>
  <si>
    <t>Column1</t>
  </si>
  <si>
    <t>State of Campaign</t>
  </si>
  <si>
    <t>% of Total backers</t>
  </si>
  <si>
    <t>% of Total count</t>
  </si>
  <si>
    <t>2. Successful campaigns had on avg 194 backers/campaign vs. failed campaigns had 18 backers/campaign.</t>
  </si>
  <si>
    <t>3. 92% of the backers were successful as they campaigns succeeded.</t>
  </si>
  <si>
    <t>1. Very few campaigns have very large number of backers. These outliers skew the mean.</t>
  </si>
  <si>
    <t>Sum of goal</t>
  </si>
  <si>
    <t>1. 53% of campaigns were successful and brought in 88% of total revenue.</t>
  </si>
  <si>
    <t>4. Succeessful campaigns far exceeded their goals ($21M goal but raised $40M)</t>
  </si>
  <si>
    <t xml:space="preserve">6. A campaign can be successful even with only 1 backer </t>
  </si>
  <si>
    <t>7. 19% of failed campaigns had no backers</t>
  </si>
  <si>
    <t>EXTREME DATA POINT OBSERVATIONS from "Data" Worksheet</t>
  </si>
  <si>
    <t>OBSERVATION PART 2:</t>
  </si>
  <si>
    <t>1. 3 campaigns with top goals were cancelled. They accounted for 52% of goals ($155M of $296M)</t>
  </si>
  <si>
    <t>TOTAL</t>
  </si>
  <si>
    <t>1. 0.2% of campaigns (8 of 4114) generated 16% of revenue ($7.5M of $46M)</t>
  </si>
  <si>
    <t>OBSERVATIONS</t>
  </si>
  <si>
    <t>1. US accounts for 74% (3038 of 4114) campaigns. [ 1 out of 21 countries]</t>
  </si>
  <si>
    <t>2. 3 countries (US, GB, CA) accounted for 92% (3788 of 4114) campaigns</t>
  </si>
  <si>
    <t>1. Campaigns with smaller goals had a higher percentage of success.</t>
  </si>
  <si>
    <t>2. Campaigns with larger goals had a higher percentage of failures.</t>
  </si>
  <si>
    <t>3. 34% of campaigns globally were in "theater" category"</t>
  </si>
  <si>
    <t>1. "Plays" sub-category accounted for 26% of total campaigns (1066 of 4114)</t>
  </si>
  <si>
    <t>2. Since US accounts for 74% of total campaigns, the distribution pattern of sub-categories follows trend in US.</t>
  </si>
  <si>
    <t>4. The distribution of categories globally follows patterns of US</t>
  </si>
  <si>
    <t>OBSERVATONS</t>
  </si>
  <si>
    <t>1. Campaign activity was low  2010-2013 but increasing. Campagin activity was high during years 2014 to 2016. 2017 has only 3 months accounted in data.</t>
  </si>
  <si>
    <t>1. More campagns were initiated in summer months and least in December on average.</t>
  </si>
  <si>
    <t>OBSERVATION PART 3:</t>
  </si>
  <si>
    <t>OBSERVATIONS PART 4:</t>
  </si>
  <si>
    <t>OBSERVATIONS COMPILED FROM OTHER WORKSHEETS IN THIS WORKBOOK:</t>
  </si>
  <si>
    <t>5. 3 campaigns with top goals were cancelled. They accounted for 52% of goals ($155M of $296M)</t>
  </si>
  <si>
    <t>6. 0.2% of campaigns (8 of 4114) generated 16% of revenue ($7.5M of $46M)</t>
  </si>
  <si>
    <t>7. Very few campaigns have very large number of backers. These outliers skew the mean.</t>
  </si>
  <si>
    <t>8. Median is better measure of central tendancy for this data.</t>
  </si>
  <si>
    <t>9. Successful campaigns have higher number of backers on average.</t>
  </si>
  <si>
    <t>10. 1845 out of 2185 succeesul campaigns (84.4%)  have 1-231 number of backers/campaign</t>
  </si>
  <si>
    <t>11. 1266 out of 1530 failed campaigns (82.7%) have 0-19 backers/campaign</t>
  </si>
  <si>
    <t xml:space="preserve">12. A campaign can be successful even with only 1 backer </t>
  </si>
  <si>
    <t>13. 19% of failed campaigns had no backers</t>
  </si>
  <si>
    <t>14. Campaigns with smaller goals had a higher percentage of success.</t>
  </si>
  <si>
    <t>15. Campaigns with larger goals had a higher percentage of failures.</t>
  </si>
  <si>
    <t>16. US accounts for 74% (3038 of 4114) campaigns. [ 1 out of 21 countries]</t>
  </si>
  <si>
    <t>17. 3 countries (US, GB, CA) accounted for 92% (3788 of 4114) campaigns</t>
  </si>
  <si>
    <t>18. 34% of campaigns globally were in "theater" category"</t>
  </si>
  <si>
    <t>19. The distribution of categories globally follows patterns of US</t>
  </si>
  <si>
    <t>20. "Plays" sub-category accounted for 26% of total campaigns (1066 of 4114)</t>
  </si>
  <si>
    <t>21. Since US accounts for 74% of total campaigns, the distribution pattern of sub-categories follows trend in US.</t>
  </si>
  <si>
    <t>22. More campagns were initiated in summer months and least in December on average.</t>
  </si>
  <si>
    <t>23. Campaign activity was low  2010-2013 but increasing. Campagin activity was high during years 2014 to 2016. 2017 has only 3 months accounted in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</si>
</sst>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4" formatCode="_(&quot;$&quot;* #,##0_);_(&quot;$&quot;* \(#,##0\);_(&quot;$&quot;* &quot;-&quot;??_);_(@_)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</cellStyleXfs>
  <cellXfs count="5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4" fontId="1" fillId="0" borderId="0" xfId="0" applyNumberFormat="1" applyFont="1" applyAlignment="1">
      <alignment horizontal="center"/>
    </xf>
    <xf numFmtId="14" fontId="7" fillId="0" borderId="0" xfId="0" applyNumberFormat="1" applyFont="1"/>
    <xf numFmtId="0" fontId="0" fillId="0" borderId="0" xfId="0" applyFont="1"/>
    <xf numFmtId="14" fontId="0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9" fontId="1" fillId="0" borderId="0" xfId="0" applyNumberFormat="1" applyFont="1" applyAlignment="1">
      <alignment horizontal="center"/>
    </xf>
    <xf numFmtId="9" fontId="0" fillId="0" borderId="0" xfId="2" applyNumberFormat="1" applyFont="1"/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6" fillId="0" borderId="0" xfId="0" applyFont="1"/>
    <xf numFmtId="9" fontId="6" fillId="0" borderId="0" xfId="2" applyFont="1"/>
    <xf numFmtId="2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9" fontId="1" fillId="0" borderId="0" xfId="2" applyFont="1"/>
    <xf numFmtId="174" fontId="0" fillId="0" borderId="0" xfId="0" applyNumberFormat="1"/>
    <xf numFmtId="174" fontId="0" fillId="0" borderId="0" xfId="1" applyNumberFormat="1" applyFont="1"/>
    <xf numFmtId="174" fontId="1" fillId="0" borderId="0" xfId="1" applyNumberFormat="1" applyFont="1"/>
    <xf numFmtId="1" fontId="0" fillId="0" borderId="0" xfId="0" applyNumberFormat="1" applyAlignment="1">
      <alignment horizontal="left" vertical="top" wrapText="1"/>
    </xf>
    <xf numFmtId="0" fontId="5" fillId="4" borderId="0" xfId="5"/>
    <xf numFmtId="2" fontId="5" fillId="4" borderId="0" xfId="5" applyNumberFormat="1"/>
    <xf numFmtId="0" fontId="0" fillId="0" borderId="0" xfId="0" applyAlignment="1">
      <alignment vertical="top"/>
    </xf>
    <xf numFmtId="0" fontId="0" fillId="0" borderId="0" xfId="0" pivotButton="1" applyAlignment="1">
      <alignment vertical="top"/>
    </xf>
    <xf numFmtId="49" fontId="3" fillId="2" borderId="0" xfId="3" applyNumberFormat="1"/>
    <xf numFmtId="0" fontId="3" fillId="2" borderId="0" xfId="3"/>
    <xf numFmtId="49" fontId="4" fillId="3" borderId="0" xfId="4" applyNumberFormat="1"/>
    <xf numFmtId="0" fontId="4" fillId="3" borderId="0" xfId="4"/>
    <xf numFmtId="0" fontId="1" fillId="0" borderId="0" xfId="0" applyFont="1" applyFill="1" applyAlignment="1">
      <alignment horizontal="center"/>
    </xf>
    <xf numFmtId="44" fontId="1" fillId="0" borderId="0" xfId="1" applyFont="1" applyFill="1" applyAlignment="1">
      <alignment horizontal="center"/>
    </xf>
    <xf numFmtId="9" fontId="1" fillId="0" borderId="0" xfId="0" applyNumberFormat="1" applyFont="1" applyFill="1" applyAlignment="1">
      <alignment horizontal="center"/>
    </xf>
    <xf numFmtId="49" fontId="1" fillId="0" borderId="0" xfId="0" applyNumberFormat="1" applyFont="1" applyFill="1" applyAlignment="1">
      <alignment horizontal="center"/>
    </xf>
    <xf numFmtId="0" fontId="0" fillId="0" borderId="0" xfId="0" applyFill="1"/>
    <xf numFmtId="44" fontId="0" fillId="0" borderId="0" xfId="1" applyFont="1" applyFill="1"/>
    <xf numFmtId="9" fontId="0" fillId="0" borderId="0" xfId="2" applyNumberFormat="1" applyFont="1" applyFill="1"/>
    <xf numFmtId="49" fontId="0" fillId="0" borderId="0" xfId="0" applyNumberFormat="1" applyFill="1"/>
    <xf numFmtId="174" fontId="0" fillId="0" borderId="0" xfId="1" applyNumberFormat="1" applyFont="1" applyFill="1"/>
    <xf numFmtId="174" fontId="1" fillId="0" borderId="0" xfId="0" applyNumberFormat="1" applyFont="1"/>
    <xf numFmtId="0" fontId="9" fillId="0" borderId="0" xfId="0" applyFont="1" applyAlignment="1">
      <alignment horizontal="left"/>
    </xf>
    <xf numFmtId="0" fontId="9" fillId="0" borderId="0" xfId="0" applyFont="1"/>
    <xf numFmtId="0" fontId="10" fillId="4" borderId="0" xfId="5" applyFont="1"/>
  </cellXfs>
  <cellStyles count="6">
    <cellStyle name="Bad" xfId="4" builtinId="27"/>
    <cellStyle name="Currency" xfId="1" builtinId="4"/>
    <cellStyle name="Good" xfId="3" builtinId="26"/>
    <cellStyle name="Neutral" xfId="5" builtinId="28"/>
    <cellStyle name="Normal" xfId="0" builtinId="0"/>
    <cellStyle name="Percent" xfId="2" builtinId="5"/>
  </cellStyles>
  <dxfs count="2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0"/>
      </font>
      <fill>
        <patternFill>
          <bgColor theme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0"/>
      </font>
      <fill>
        <patternFill>
          <bgColor theme="1"/>
        </patternFill>
      </fill>
    </dxf>
    <dxf>
      <alignment vertical="top"/>
    </dxf>
    <dxf>
      <numFmt numFmtId="174" formatCode="_(&quot;$&quot;* #,##0_);_(&quot;$&quot;* \(#,##0\);_(&quot;$&quot;* &quot;-&quot;??_);_(@_)"/>
    </dxf>
    <dxf>
      <numFmt numFmtId="1" formatCode="0"/>
    </dxf>
    <dxf>
      <numFmt numFmtId="1" formatCode="0"/>
    </dxf>
    <dxf>
      <numFmt numFmtId="174" formatCode="_(&quot;$&quot;* #,##0_);_(&quot;$&quot;* \(#,##0\);_(&quot;$&quot;* &quot;-&quot;??_);_(@_)"/>
    </dxf>
    <dxf>
      <alignment horizontal="left"/>
    </dxf>
    <dxf>
      <alignment vertical="top"/>
    </dxf>
    <dxf>
      <alignment wrapText="1"/>
    </dxf>
    <dxf>
      <alignment vertical="top"/>
    </dxf>
    <dxf>
      <alignment vertical="top"/>
    </dxf>
    <dxf>
      <alignment vertical="top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Succeesful backers_count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CampaignStatistics!$M$1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CampaignStatistics!$L$2:$L$2186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cat>
          <c:val>
            <c:numRef>
              <c:f>CampaignStatistics!$M$2:$M$2186</c:f>
              <c:numCache>
                <c:formatCode>@</c:formatCode>
                <c:ptCount val="21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  <c:pt idx="1941">
                  <c:v>311</c:v>
                </c:pt>
                <c:pt idx="1942">
                  <c:v>314</c:v>
                </c:pt>
                <c:pt idx="1943">
                  <c:v>314</c:v>
                </c:pt>
                <c:pt idx="1944">
                  <c:v>315</c:v>
                </c:pt>
                <c:pt idx="1945">
                  <c:v>316</c:v>
                </c:pt>
                <c:pt idx="1946">
                  <c:v>320</c:v>
                </c:pt>
                <c:pt idx="1947">
                  <c:v>321</c:v>
                </c:pt>
                <c:pt idx="1948">
                  <c:v>321</c:v>
                </c:pt>
                <c:pt idx="1949">
                  <c:v>321</c:v>
                </c:pt>
                <c:pt idx="1950">
                  <c:v>322</c:v>
                </c:pt>
                <c:pt idx="1951">
                  <c:v>325</c:v>
                </c:pt>
                <c:pt idx="1952">
                  <c:v>325</c:v>
                </c:pt>
                <c:pt idx="1953">
                  <c:v>325</c:v>
                </c:pt>
                <c:pt idx="1954">
                  <c:v>328</c:v>
                </c:pt>
                <c:pt idx="1955">
                  <c:v>329</c:v>
                </c:pt>
                <c:pt idx="1956">
                  <c:v>329</c:v>
                </c:pt>
                <c:pt idx="1957">
                  <c:v>332</c:v>
                </c:pt>
                <c:pt idx="1958">
                  <c:v>335</c:v>
                </c:pt>
                <c:pt idx="1959">
                  <c:v>336</c:v>
                </c:pt>
                <c:pt idx="1960">
                  <c:v>336</c:v>
                </c:pt>
                <c:pt idx="1961">
                  <c:v>337</c:v>
                </c:pt>
                <c:pt idx="1962">
                  <c:v>337</c:v>
                </c:pt>
                <c:pt idx="1963">
                  <c:v>339</c:v>
                </c:pt>
                <c:pt idx="1964">
                  <c:v>340</c:v>
                </c:pt>
                <c:pt idx="1965">
                  <c:v>340</c:v>
                </c:pt>
                <c:pt idx="1966">
                  <c:v>340</c:v>
                </c:pt>
                <c:pt idx="1967">
                  <c:v>342</c:v>
                </c:pt>
                <c:pt idx="1968">
                  <c:v>343</c:v>
                </c:pt>
                <c:pt idx="1969">
                  <c:v>345</c:v>
                </c:pt>
                <c:pt idx="1970">
                  <c:v>348</c:v>
                </c:pt>
                <c:pt idx="1971">
                  <c:v>350</c:v>
                </c:pt>
                <c:pt idx="1972">
                  <c:v>351</c:v>
                </c:pt>
                <c:pt idx="1973">
                  <c:v>352</c:v>
                </c:pt>
                <c:pt idx="1974">
                  <c:v>353</c:v>
                </c:pt>
                <c:pt idx="1975">
                  <c:v>354</c:v>
                </c:pt>
                <c:pt idx="1976">
                  <c:v>354</c:v>
                </c:pt>
                <c:pt idx="1977">
                  <c:v>356</c:v>
                </c:pt>
                <c:pt idx="1978">
                  <c:v>361</c:v>
                </c:pt>
                <c:pt idx="1979">
                  <c:v>364</c:v>
                </c:pt>
                <c:pt idx="1980">
                  <c:v>365</c:v>
                </c:pt>
                <c:pt idx="1981">
                  <c:v>369</c:v>
                </c:pt>
                <c:pt idx="1982">
                  <c:v>369</c:v>
                </c:pt>
                <c:pt idx="1983">
                  <c:v>372</c:v>
                </c:pt>
                <c:pt idx="1984">
                  <c:v>375</c:v>
                </c:pt>
                <c:pt idx="1985">
                  <c:v>375</c:v>
                </c:pt>
                <c:pt idx="1986">
                  <c:v>376</c:v>
                </c:pt>
                <c:pt idx="1987">
                  <c:v>379</c:v>
                </c:pt>
                <c:pt idx="1988">
                  <c:v>379</c:v>
                </c:pt>
                <c:pt idx="1989">
                  <c:v>380</c:v>
                </c:pt>
                <c:pt idx="1990">
                  <c:v>383</c:v>
                </c:pt>
                <c:pt idx="1991">
                  <c:v>385</c:v>
                </c:pt>
                <c:pt idx="1992">
                  <c:v>388</c:v>
                </c:pt>
                <c:pt idx="1993">
                  <c:v>389</c:v>
                </c:pt>
                <c:pt idx="1994">
                  <c:v>391</c:v>
                </c:pt>
                <c:pt idx="1995">
                  <c:v>392</c:v>
                </c:pt>
                <c:pt idx="1996">
                  <c:v>392</c:v>
                </c:pt>
                <c:pt idx="1997">
                  <c:v>392</c:v>
                </c:pt>
                <c:pt idx="1998">
                  <c:v>394</c:v>
                </c:pt>
                <c:pt idx="1999">
                  <c:v>398</c:v>
                </c:pt>
                <c:pt idx="2000">
                  <c:v>398</c:v>
                </c:pt>
                <c:pt idx="2001">
                  <c:v>402</c:v>
                </c:pt>
                <c:pt idx="2002">
                  <c:v>403</c:v>
                </c:pt>
                <c:pt idx="2003">
                  <c:v>404</c:v>
                </c:pt>
                <c:pt idx="2004">
                  <c:v>404</c:v>
                </c:pt>
                <c:pt idx="2005">
                  <c:v>405</c:v>
                </c:pt>
                <c:pt idx="2006">
                  <c:v>405</c:v>
                </c:pt>
                <c:pt idx="2007">
                  <c:v>406</c:v>
                </c:pt>
                <c:pt idx="2008">
                  <c:v>410</c:v>
                </c:pt>
                <c:pt idx="2009">
                  <c:v>413</c:v>
                </c:pt>
                <c:pt idx="2010">
                  <c:v>415</c:v>
                </c:pt>
                <c:pt idx="2011">
                  <c:v>415</c:v>
                </c:pt>
                <c:pt idx="2012">
                  <c:v>424</c:v>
                </c:pt>
                <c:pt idx="2013">
                  <c:v>426</c:v>
                </c:pt>
                <c:pt idx="2014">
                  <c:v>426</c:v>
                </c:pt>
                <c:pt idx="2015">
                  <c:v>429</c:v>
                </c:pt>
                <c:pt idx="2016">
                  <c:v>433</c:v>
                </c:pt>
                <c:pt idx="2017">
                  <c:v>437</c:v>
                </c:pt>
                <c:pt idx="2018">
                  <c:v>438</c:v>
                </c:pt>
                <c:pt idx="2019">
                  <c:v>441</c:v>
                </c:pt>
                <c:pt idx="2020">
                  <c:v>443</c:v>
                </c:pt>
                <c:pt idx="2021">
                  <c:v>445</c:v>
                </c:pt>
                <c:pt idx="2022">
                  <c:v>447</c:v>
                </c:pt>
                <c:pt idx="2023">
                  <c:v>450</c:v>
                </c:pt>
                <c:pt idx="2024">
                  <c:v>452</c:v>
                </c:pt>
                <c:pt idx="2025">
                  <c:v>454</c:v>
                </c:pt>
                <c:pt idx="2026">
                  <c:v>455</c:v>
                </c:pt>
                <c:pt idx="2027">
                  <c:v>456</c:v>
                </c:pt>
                <c:pt idx="2028">
                  <c:v>465</c:v>
                </c:pt>
                <c:pt idx="2029">
                  <c:v>467</c:v>
                </c:pt>
                <c:pt idx="2030">
                  <c:v>470</c:v>
                </c:pt>
                <c:pt idx="2031">
                  <c:v>473</c:v>
                </c:pt>
                <c:pt idx="2032">
                  <c:v>478</c:v>
                </c:pt>
                <c:pt idx="2033">
                  <c:v>479</c:v>
                </c:pt>
                <c:pt idx="2034">
                  <c:v>480</c:v>
                </c:pt>
                <c:pt idx="2035">
                  <c:v>480</c:v>
                </c:pt>
                <c:pt idx="2036">
                  <c:v>489</c:v>
                </c:pt>
                <c:pt idx="2037">
                  <c:v>493</c:v>
                </c:pt>
                <c:pt idx="2038">
                  <c:v>493</c:v>
                </c:pt>
                <c:pt idx="2039">
                  <c:v>498</c:v>
                </c:pt>
                <c:pt idx="2040">
                  <c:v>498</c:v>
                </c:pt>
                <c:pt idx="2041">
                  <c:v>499</c:v>
                </c:pt>
                <c:pt idx="2042">
                  <c:v>508</c:v>
                </c:pt>
                <c:pt idx="2043">
                  <c:v>508</c:v>
                </c:pt>
                <c:pt idx="2044">
                  <c:v>508</c:v>
                </c:pt>
                <c:pt idx="2045">
                  <c:v>510</c:v>
                </c:pt>
                <c:pt idx="2046">
                  <c:v>512</c:v>
                </c:pt>
                <c:pt idx="2047">
                  <c:v>514</c:v>
                </c:pt>
                <c:pt idx="2048">
                  <c:v>524</c:v>
                </c:pt>
                <c:pt idx="2049">
                  <c:v>531</c:v>
                </c:pt>
                <c:pt idx="2050">
                  <c:v>537</c:v>
                </c:pt>
                <c:pt idx="2051">
                  <c:v>537</c:v>
                </c:pt>
                <c:pt idx="2052">
                  <c:v>539</c:v>
                </c:pt>
                <c:pt idx="2053">
                  <c:v>539</c:v>
                </c:pt>
                <c:pt idx="2054">
                  <c:v>541</c:v>
                </c:pt>
                <c:pt idx="2055">
                  <c:v>549</c:v>
                </c:pt>
                <c:pt idx="2056">
                  <c:v>551</c:v>
                </c:pt>
                <c:pt idx="2057">
                  <c:v>554</c:v>
                </c:pt>
                <c:pt idx="2058">
                  <c:v>555</c:v>
                </c:pt>
                <c:pt idx="2059">
                  <c:v>555</c:v>
                </c:pt>
                <c:pt idx="2060">
                  <c:v>557</c:v>
                </c:pt>
                <c:pt idx="2061">
                  <c:v>558</c:v>
                </c:pt>
                <c:pt idx="2062">
                  <c:v>560</c:v>
                </c:pt>
                <c:pt idx="2063">
                  <c:v>562</c:v>
                </c:pt>
                <c:pt idx="2064">
                  <c:v>563</c:v>
                </c:pt>
                <c:pt idx="2065">
                  <c:v>571</c:v>
                </c:pt>
                <c:pt idx="2066">
                  <c:v>574</c:v>
                </c:pt>
                <c:pt idx="2067">
                  <c:v>576</c:v>
                </c:pt>
                <c:pt idx="2068">
                  <c:v>577</c:v>
                </c:pt>
                <c:pt idx="2069">
                  <c:v>600</c:v>
                </c:pt>
                <c:pt idx="2070">
                  <c:v>607</c:v>
                </c:pt>
                <c:pt idx="2071">
                  <c:v>613</c:v>
                </c:pt>
                <c:pt idx="2072">
                  <c:v>614</c:v>
                </c:pt>
                <c:pt idx="2073">
                  <c:v>615</c:v>
                </c:pt>
                <c:pt idx="2074">
                  <c:v>621</c:v>
                </c:pt>
                <c:pt idx="2075">
                  <c:v>623</c:v>
                </c:pt>
                <c:pt idx="2076">
                  <c:v>625</c:v>
                </c:pt>
                <c:pt idx="2077">
                  <c:v>635</c:v>
                </c:pt>
                <c:pt idx="2078">
                  <c:v>644</c:v>
                </c:pt>
                <c:pt idx="2079">
                  <c:v>651</c:v>
                </c:pt>
                <c:pt idx="2080">
                  <c:v>660</c:v>
                </c:pt>
                <c:pt idx="2081">
                  <c:v>665</c:v>
                </c:pt>
                <c:pt idx="2082">
                  <c:v>666</c:v>
                </c:pt>
                <c:pt idx="2083">
                  <c:v>670</c:v>
                </c:pt>
                <c:pt idx="2084">
                  <c:v>676</c:v>
                </c:pt>
                <c:pt idx="2085">
                  <c:v>680</c:v>
                </c:pt>
                <c:pt idx="2086">
                  <c:v>680</c:v>
                </c:pt>
                <c:pt idx="2087">
                  <c:v>682</c:v>
                </c:pt>
                <c:pt idx="2088">
                  <c:v>682</c:v>
                </c:pt>
                <c:pt idx="2089">
                  <c:v>688</c:v>
                </c:pt>
                <c:pt idx="2090">
                  <c:v>701</c:v>
                </c:pt>
                <c:pt idx="2091">
                  <c:v>707</c:v>
                </c:pt>
                <c:pt idx="2092">
                  <c:v>711</c:v>
                </c:pt>
                <c:pt idx="2093">
                  <c:v>714</c:v>
                </c:pt>
                <c:pt idx="2094">
                  <c:v>721</c:v>
                </c:pt>
                <c:pt idx="2095">
                  <c:v>729</c:v>
                </c:pt>
                <c:pt idx="2096">
                  <c:v>736</c:v>
                </c:pt>
                <c:pt idx="2097">
                  <c:v>740</c:v>
                </c:pt>
                <c:pt idx="2098">
                  <c:v>742</c:v>
                </c:pt>
                <c:pt idx="2099">
                  <c:v>760</c:v>
                </c:pt>
                <c:pt idx="2100">
                  <c:v>813</c:v>
                </c:pt>
                <c:pt idx="2101">
                  <c:v>821</c:v>
                </c:pt>
                <c:pt idx="2102">
                  <c:v>827</c:v>
                </c:pt>
                <c:pt idx="2103">
                  <c:v>834</c:v>
                </c:pt>
                <c:pt idx="2104">
                  <c:v>848</c:v>
                </c:pt>
                <c:pt idx="2105">
                  <c:v>859</c:v>
                </c:pt>
                <c:pt idx="2106">
                  <c:v>874</c:v>
                </c:pt>
                <c:pt idx="2107">
                  <c:v>878</c:v>
                </c:pt>
                <c:pt idx="2108">
                  <c:v>885</c:v>
                </c:pt>
                <c:pt idx="2109">
                  <c:v>897</c:v>
                </c:pt>
                <c:pt idx="2110">
                  <c:v>902</c:v>
                </c:pt>
                <c:pt idx="2111">
                  <c:v>916</c:v>
                </c:pt>
                <c:pt idx="2112">
                  <c:v>930</c:v>
                </c:pt>
                <c:pt idx="2113">
                  <c:v>942</c:v>
                </c:pt>
                <c:pt idx="2114">
                  <c:v>943</c:v>
                </c:pt>
                <c:pt idx="2115">
                  <c:v>944</c:v>
                </c:pt>
                <c:pt idx="2116">
                  <c:v>951</c:v>
                </c:pt>
                <c:pt idx="2117">
                  <c:v>963</c:v>
                </c:pt>
                <c:pt idx="2118">
                  <c:v>964</c:v>
                </c:pt>
                <c:pt idx="2119">
                  <c:v>971</c:v>
                </c:pt>
                <c:pt idx="2120">
                  <c:v>983</c:v>
                </c:pt>
                <c:pt idx="2121">
                  <c:v>988</c:v>
                </c:pt>
                <c:pt idx="2122">
                  <c:v>1013</c:v>
                </c:pt>
                <c:pt idx="2123">
                  <c:v>1019</c:v>
                </c:pt>
                <c:pt idx="2124">
                  <c:v>1021</c:v>
                </c:pt>
                <c:pt idx="2125">
                  <c:v>1049</c:v>
                </c:pt>
                <c:pt idx="2126">
                  <c:v>1062</c:v>
                </c:pt>
                <c:pt idx="2127">
                  <c:v>1071</c:v>
                </c:pt>
                <c:pt idx="2128">
                  <c:v>1088</c:v>
                </c:pt>
                <c:pt idx="2129">
                  <c:v>1095</c:v>
                </c:pt>
                <c:pt idx="2130">
                  <c:v>1104</c:v>
                </c:pt>
                <c:pt idx="2131">
                  <c:v>1107</c:v>
                </c:pt>
                <c:pt idx="2132">
                  <c:v>1113</c:v>
                </c:pt>
                <c:pt idx="2133">
                  <c:v>1151</c:v>
                </c:pt>
                <c:pt idx="2134">
                  <c:v>1204</c:v>
                </c:pt>
                <c:pt idx="2135">
                  <c:v>1224</c:v>
                </c:pt>
                <c:pt idx="2136">
                  <c:v>1251</c:v>
                </c:pt>
                <c:pt idx="2137">
                  <c:v>1260</c:v>
                </c:pt>
                <c:pt idx="2138">
                  <c:v>1281</c:v>
                </c:pt>
                <c:pt idx="2139">
                  <c:v>1328</c:v>
                </c:pt>
                <c:pt idx="2140">
                  <c:v>1356</c:v>
                </c:pt>
                <c:pt idx="2141">
                  <c:v>1364</c:v>
                </c:pt>
                <c:pt idx="2142">
                  <c:v>1373</c:v>
                </c:pt>
                <c:pt idx="2143">
                  <c:v>1375</c:v>
                </c:pt>
                <c:pt idx="2144">
                  <c:v>1420</c:v>
                </c:pt>
                <c:pt idx="2145">
                  <c:v>1510</c:v>
                </c:pt>
                <c:pt idx="2146">
                  <c:v>1513</c:v>
                </c:pt>
                <c:pt idx="2147">
                  <c:v>1530</c:v>
                </c:pt>
                <c:pt idx="2148">
                  <c:v>1556</c:v>
                </c:pt>
                <c:pt idx="2149">
                  <c:v>1596</c:v>
                </c:pt>
                <c:pt idx="2150">
                  <c:v>1633</c:v>
                </c:pt>
                <c:pt idx="2151">
                  <c:v>1637</c:v>
                </c:pt>
                <c:pt idx="2152">
                  <c:v>1670</c:v>
                </c:pt>
                <c:pt idx="2153">
                  <c:v>1737</c:v>
                </c:pt>
                <c:pt idx="2154">
                  <c:v>1762</c:v>
                </c:pt>
                <c:pt idx="2155">
                  <c:v>1780</c:v>
                </c:pt>
                <c:pt idx="2156">
                  <c:v>1789</c:v>
                </c:pt>
                <c:pt idx="2157">
                  <c:v>1876</c:v>
                </c:pt>
                <c:pt idx="2158">
                  <c:v>1887</c:v>
                </c:pt>
                <c:pt idx="2159">
                  <c:v>1945</c:v>
                </c:pt>
                <c:pt idx="2160">
                  <c:v>1980</c:v>
                </c:pt>
                <c:pt idx="2161">
                  <c:v>2035</c:v>
                </c:pt>
                <c:pt idx="2162">
                  <c:v>2051</c:v>
                </c:pt>
                <c:pt idx="2163">
                  <c:v>2139</c:v>
                </c:pt>
                <c:pt idx="2164">
                  <c:v>2165</c:v>
                </c:pt>
                <c:pt idx="2165">
                  <c:v>2174</c:v>
                </c:pt>
                <c:pt idx="2166">
                  <c:v>2436</c:v>
                </c:pt>
                <c:pt idx="2167">
                  <c:v>2478</c:v>
                </c:pt>
                <c:pt idx="2168">
                  <c:v>2525</c:v>
                </c:pt>
                <c:pt idx="2169">
                  <c:v>2602</c:v>
                </c:pt>
                <c:pt idx="2170">
                  <c:v>3238</c:v>
                </c:pt>
                <c:pt idx="2171">
                  <c:v>3355</c:v>
                </c:pt>
                <c:pt idx="2172">
                  <c:v>3468</c:v>
                </c:pt>
                <c:pt idx="2173">
                  <c:v>3562</c:v>
                </c:pt>
                <c:pt idx="2174">
                  <c:v>3663</c:v>
                </c:pt>
                <c:pt idx="2175">
                  <c:v>3863</c:v>
                </c:pt>
                <c:pt idx="2176">
                  <c:v>4245</c:v>
                </c:pt>
                <c:pt idx="2177">
                  <c:v>4330</c:v>
                </c:pt>
                <c:pt idx="2178">
                  <c:v>4562</c:v>
                </c:pt>
                <c:pt idx="2179">
                  <c:v>4883</c:v>
                </c:pt>
                <c:pt idx="2180">
                  <c:v>5812</c:v>
                </c:pt>
                <c:pt idx="2181">
                  <c:v>8200</c:v>
                </c:pt>
                <c:pt idx="2182">
                  <c:v>8359</c:v>
                </c:pt>
                <c:pt idx="2183">
                  <c:v>20242</c:v>
                </c:pt>
                <c:pt idx="2184">
                  <c:v>26457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B-F343-85B8-2464BDFFE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196319"/>
        <c:axId val="750749295"/>
      </c:lineChart>
      <c:catAx>
        <c:axId val="75019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49295"/>
        <c:crosses val="autoZero"/>
        <c:auto val="1"/>
        <c:lblAlgn val="ctr"/>
        <c:lblOffset val="100"/>
        <c:noMultiLvlLbl val="0"/>
      </c:catAx>
      <c:valAx>
        <c:axId val="75074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96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 sbackers_count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CampaignStatistics!$P$1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CampaignStatistics!$O$2:$O$1531</c:f>
              <c:strCache>
                <c:ptCount val="1530"/>
                <c:pt idx="0">
                  <c:v>failed</c:v>
                </c:pt>
                <c:pt idx="1">
                  <c:v>failed</c:v>
                </c:pt>
                <c:pt idx="2">
                  <c:v>failed</c:v>
                </c:pt>
                <c:pt idx="3">
                  <c:v>failed</c:v>
                </c:pt>
                <c:pt idx="4">
                  <c:v>failed</c:v>
                </c:pt>
                <c:pt idx="5">
                  <c:v>failed</c:v>
                </c:pt>
                <c:pt idx="6">
                  <c:v>failed</c:v>
                </c:pt>
                <c:pt idx="7">
                  <c:v>failed</c:v>
                </c:pt>
                <c:pt idx="8">
                  <c:v>failed</c:v>
                </c:pt>
                <c:pt idx="9">
                  <c:v>failed</c:v>
                </c:pt>
                <c:pt idx="10">
                  <c:v>failed</c:v>
                </c:pt>
                <c:pt idx="11">
                  <c:v>failed</c:v>
                </c:pt>
                <c:pt idx="12">
                  <c:v>failed</c:v>
                </c:pt>
                <c:pt idx="13">
                  <c:v>failed</c:v>
                </c:pt>
                <c:pt idx="14">
                  <c:v>failed</c:v>
                </c:pt>
                <c:pt idx="15">
                  <c:v>failed</c:v>
                </c:pt>
                <c:pt idx="16">
                  <c:v>failed</c:v>
                </c:pt>
                <c:pt idx="17">
                  <c:v>failed</c:v>
                </c:pt>
                <c:pt idx="18">
                  <c:v>failed</c:v>
                </c:pt>
                <c:pt idx="19">
                  <c:v>failed</c:v>
                </c:pt>
                <c:pt idx="20">
                  <c:v>failed</c:v>
                </c:pt>
                <c:pt idx="21">
                  <c:v>failed</c:v>
                </c:pt>
                <c:pt idx="22">
                  <c:v>failed</c:v>
                </c:pt>
                <c:pt idx="23">
                  <c:v>failed</c:v>
                </c:pt>
                <c:pt idx="24">
                  <c:v>failed</c:v>
                </c:pt>
                <c:pt idx="25">
                  <c:v>failed</c:v>
                </c:pt>
                <c:pt idx="26">
                  <c:v>failed</c:v>
                </c:pt>
                <c:pt idx="27">
                  <c:v>failed</c:v>
                </c:pt>
                <c:pt idx="28">
                  <c:v>failed</c:v>
                </c:pt>
                <c:pt idx="29">
                  <c:v>failed</c:v>
                </c:pt>
                <c:pt idx="30">
                  <c:v>failed</c:v>
                </c:pt>
                <c:pt idx="31">
                  <c:v>failed</c:v>
                </c:pt>
                <c:pt idx="32">
                  <c:v>failed</c:v>
                </c:pt>
                <c:pt idx="33">
                  <c:v>failed</c:v>
                </c:pt>
                <c:pt idx="34">
                  <c:v>failed</c:v>
                </c:pt>
                <c:pt idx="35">
                  <c:v>failed</c:v>
                </c:pt>
                <c:pt idx="36">
                  <c:v>failed</c:v>
                </c:pt>
                <c:pt idx="37">
                  <c:v>failed</c:v>
                </c:pt>
                <c:pt idx="38">
                  <c:v>failed</c:v>
                </c:pt>
                <c:pt idx="39">
                  <c:v>failed</c:v>
                </c:pt>
                <c:pt idx="40">
                  <c:v>failed</c:v>
                </c:pt>
                <c:pt idx="41">
                  <c:v>failed</c:v>
                </c:pt>
                <c:pt idx="42">
                  <c:v>failed</c:v>
                </c:pt>
                <c:pt idx="43">
                  <c:v>failed</c:v>
                </c:pt>
                <c:pt idx="44">
                  <c:v>failed</c:v>
                </c:pt>
                <c:pt idx="45">
                  <c:v>failed</c:v>
                </c:pt>
                <c:pt idx="46">
                  <c:v>failed</c:v>
                </c:pt>
                <c:pt idx="47">
                  <c:v>failed</c:v>
                </c:pt>
                <c:pt idx="48">
                  <c:v>failed</c:v>
                </c:pt>
                <c:pt idx="49">
                  <c:v>failed</c:v>
                </c:pt>
                <c:pt idx="50">
                  <c:v>failed</c:v>
                </c:pt>
                <c:pt idx="51">
                  <c:v>failed</c:v>
                </c:pt>
                <c:pt idx="52">
                  <c:v>failed</c:v>
                </c:pt>
                <c:pt idx="53">
                  <c:v>failed</c:v>
                </c:pt>
                <c:pt idx="54">
                  <c:v>failed</c:v>
                </c:pt>
                <c:pt idx="55">
                  <c:v>failed</c:v>
                </c:pt>
                <c:pt idx="56">
                  <c:v>failed</c:v>
                </c:pt>
                <c:pt idx="57">
                  <c:v>failed</c:v>
                </c:pt>
                <c:pt idx="58">
                  <c:v>failed</c:v>
                </c:pt>
                <c:pt idx="59">
                  <c:v>failed</c:v>
                </c:pt>
                <c:pt idx="60">
                  <c:v>failed</c:v>
                </c:pt>
                <c:pt idx="61">
                  <c:v>failed</c:v>
                </c:pt>
                <c:pt idx="62">
                  <c:v>failed</c:v>
                </c:pt>
                <c:pt idx="63">
                  <c:v>failed</c:v>
                </c:pt>
                <c:pt idx="64">
                  <c:v>failed</c:v>
                </c:pt>
                <c:pt idx="65">
                  <c:v>failed</c:v>
                </c:pt>
                <c:pt idx="66">
                  <c:v>failed</c:v>
                </c:pt>
                <c:pt idx="67">
                  <c:v>failed</c:v>
                </c:pt>
                <c:pt idx="68">
                  <c:v>failed</c:v>
                </c:pt>
                <c:pt idx="69">
                  <c:v>failed</c:v>
                </c:pt>
                <c:pt idx="70">
                  <c:v>failed</c:v>
                </c:pt>
                <c:pt idx="71">
                  <c:v>failed</c:v>
                </c:pt>
                <c:pt idx="72">
                  <c:v>failed</c:v>
                </c:pt>
                <c:pt idx="73">
                  <c:v>failed</c:v>
                </c:pt>
                <c:pt idx="74">
                  <c:v>failed</c:v>
                </c:pt>
                <c:pt idx="75">
                  <c:v>failed</c:v>
                </c:pt>
                <c:pt idx="76">
                  <c:v>failed</c:v>
                </c:pt>
                <c:pt idx="77">
                  <c:v>failed</c:v>
                </c:pt>
                <c:pt idx="78">
                  <c:v>failed</c:v>
                </c:pt>
                <c:pt idx="79">
                  <c:v>failed</c:v>
                </c:pt>
                <c:pt idx="80">
                  <c:v>failed</c:v>
                </c:pt>
                <c:pt idx="81">
                  <c:v>failed</c:v>
                </c:pt>
                <c:pt idx="82">
                  <c:v>failed</c:v>
                </c:pt>
                <c:pt idx="83">
                  <c:v>failed</c:v>
                </c:pt>
                <c:pt idx="84">
                  <c:v>failed</c:v>
                </c:pt>
                <c:pt idx="85">
                  <c:v>failed</c:v>
                </c:pt>
                <c:pt idx="86">
                  <c:v>failed</c:v>
                </c:pt>
                <c:pt idx="87">
                  <c:v>failed</c:v>
                </c:pt>
                <c:pt idx="88">
                  <c:v>failed</c:v>
                </c:pt>
                <c:pt idx="89">
                  <c:v>failed</c:v>
                </c:pt>
                <c:pt idx="90">
                  <c:v>failed</c:v>
                </c:pt>
                <c:pt idx="91">
                  <c:v>failed</c:v>
                </c:pt>
                <c:pt idx="92">
                  <c:v>failed</c:v>
                </c:pt>
                <c:pt idx="93">
                  <c:v>failed</c:v>
                </c:pt>
                <c:pt idx="94">
                  <c:v>failed</c:v>
                </c:pt>
                <c:pt idx="95">
                  <c:v>failed</c:v>
                </c:pt>
                <c:pt idx="96">
                  <c:v>failed</c:v>
                </c:pt>
                <c:pt idx="97">
                  <c:v>failed</c:v>
                </c:pt>
                <c:pt idx="98">
                  <c:v>failed</c:v>
                </c:pt>
                <c:pt idx="99">
                  <c:v>failed</c:v>
                </c:pt>
                <c:pt idx="100">
                  <c:v>failed</c:v>
                </c:pt>
                <c:pt idx="101">
                  <c:v>failed</c:v>
                </c:pt>
                <c:pt idx="102">
                  <c:v>failed</c:v>
                </c:pt>
                <c:pt idx="103">
                  <c:v>failed</c:v>
                </c:pt>
                <c:pt idx="104">
                  <c:v>failed</c:v>
                </c:pt>
                <c:pt idx="105">
                  <c:v>failed</c:v>
                </c:pt>
                <c:pt idx="106">
                  <c:v>failed</c:v>
                </c:pt>
                <c:pt idx="107">
                  <c:v>failed</c:v>
                </c:pt>
                <c:pt idx="108">
                  <c:v>failed</c:v>
                </c:pt>
                <c:pt idx="109">
                  <c:v>failed</c:v>
                </c:pt>
                <c:pt idx="110">
                  <c:v>failed</c:v>
                </c:pt>
                <c:pt idx="111">
                  <c:v>failed</c:v>
                </c:pt>
                <c:pt idx="112">
                  <c:v>failed</c:v>
                </c:pt>
                <c:pt idx="113">
                  <c:v>failed</c:v>
                </c:pt>
                <c:pt idx="114">
                  <c:v>failed</c:v>
                </c:pt>
                <c:pt idx="115">
                  <c:v>failed</c:v>
                </c:pt>
                <c:pt idx="116">
                  <c:v>failed</c:v>
                </c:pt>
                <c:pt idx="117">
                  <c:v>failed</c:v>
                </c:pt>
                <c:pt idx="118">
                  <c:v>failed</c:v>
                </c:pt>
                <c:pt idx="119">
                  <c:v>failed</c:v>
                </c:pt>
                <c:pt idx="120">
                  <c:v>failed</c:v>
                </c:pt>
                <c:pt idx="121">
                  <c:v>failed</c:v>
                </c:pt>
                <c:pt idx="122">
                  <c:v>failed</c:v>
                </c:pt>
                <c:pt idx="123">
                  <c:v>failed</c:v>
                </c:pt>
                <c:pt idx="124">
                  <c:v>failed</c:v>
                </c:pt>
                <c:pt idx="125">
                  <c:v>failed</c:v>
                </c:pt>
                <c:pt idx="126">
                  <c:v>failed</c:v>
                </c:pt>
                <c:pt idx="127">
                  <c:v>failed</c:v>
                </c:pt>
                <c:pt idx="128">
                  <c:v>failed</c:v>
                </c:pt>
                <c:pt idx="129">
                  <c:v>failed</c:v>
                </c:pt>
                <c:pt idx="130">
                  <c:v>failed</c:v>
                </c:pt>
                <c:pt idx="131">
                  <c:v>failed</c:v>
                </c:pt>
                <c:pt idx="132">
                  <c:v>failed</c:v>
                </c:pt>
                <c:pt idx="133">
                  <c:v>failed</c:v>
                </c:pt>
                <c:pt idx="134">
                  <c:v>failed</c:v>
                </c:pt>
                <c:pt idx="135">
                  <c:v>failed</c:v>
                </c:pt>
                <c:pt idx="136">
                  <c:v>failed</c:v>
                </c:pt>
                <c:pt idx="137">
                  <c:v>failed</c:v>
                </c:pt>
                <c:pt idx="138">
                  <c:v>failed</c:v>
                </c:pt>
                <c:pt idx="139">
                  <c:v>failed</c:v>
                </c:pt>
                <c:pt idx="140">
                  <c:v>failed</c:v>
                </c:pt>
                <c:pt idx="141">
                  <c:v>failed</c:v>
                </c:pt>
                <c:pt idx="142">
                  <c:v>failed</c:v>
                </c:pt>
                <c:pt idx="143">
                  <c:v>failed</c:v>
                </c:pt>
                <c:pt idx="144">
                  <c:v>failed</c:v>
                </c:pt>
                <c:pt idx="145">
                  <c:v>failed</c:v>
                </c:pt>
                <c:pt idx="146">
                  <c:v>failed</c:v>
                </c:pt>
                <c:pt idx="147">
                  <c:v>failed</c:v>
                </c:pt>
                <c:pt idx="148">
                  <c:v>failed</c:v>
                </c:pt>
                <c:pt idx="149">
                  <c:v>failed</c:v>
                </c:pt>
                <c:pt idx="150">
                  <c:v>failed</c:v>
                </c:pt>
                <c:pt idx="151">
                  <c:v>failed</c:v>
                </c:pt>
                <c:pt idx="152">
                  <c:v>failed</c:v>
                </c:pt>
                <c:pt idx="153">
                  <c:v>failed</c:v>
                </c:pt>
                <c:pt idx="154">
                  <c:v>failed</c:v>
                </c:pt>
                <c:pt idx="155">
                  <c:v>failed</c:v>
                </c:pt>
                <c:pt idx="156">
                  <c:v>failed</c:v>
                </c:pt>
                <c:pt idx="157">
                  <c:v>failed</c:v>
                </c:pt>
                <c:pt idx="158">
                  <c:v>failed</c:v>
                </c:pt>
                <c:pt idx="159">
                  <c:v>failed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failed</c:v>
                </c:pt>
                <c:pt idx="241">
                  <c:v>failed</c:v>
                </c:pt>
                <c:pt idx="242">
                  <c:v>failed</c:v>
                </c:pt>
                <c:pt idx="243">
                  <c:v>failed</c:v>
                </c:pt>
                <c:pt idx="244">
                  <c:v>failed</c:v>
                </c:pt>
                <c:pt idx="245">
                  <c:v>failed</c:v>
                </c:pt>
                <c:pt idx="246">
                  <c:v>failed</c:v>
                </c:pt>
                <c:pt idx="247">
                  <c:v>failed</c:v>
                </c:pt>
                <c:pt idx="248">
                  <c:v>failed</c:v>
                </c:pt>
                <c:pt idx="249">
                  <c:v>failed</c:v>
                </c:pt>
                <c:pt idx="250">
                  <c:v>failed</c:v>
                </c:pt>
                <c:pt idx="251">
                  <c:v>failed</c:v>
                </c:pt>
                <c:pt idx="252">
                  <c:v>failed</c:v>
                </c:pt>
                <c:pt idx="253">
                  <c:v>failed</c:v>
                </c:pt>
                <c:pt idx="254">
                  <c:v>failed</c:v>
                </c:pt>
                <c:pt idx="255">
                  <c:v>failed</c:v>
                </c:pt>
                <c:pt idx="256">
                  <c:v>failed</c:v>
                </c:pt>
                <c:pt idx="257">
                  <c:v>failed</c:v>
                </c:pt>
                <c:pt idx="258">
                  <c:v>failed</c:v>
                </c:pt>
                <c:pt idx="259">
                  <c:v>failed</c:v>
                </c:pt>
                <c:pt idx="260">
                  <c:v>failed</c:v>
                </c:pt>
                <c:pt idx="261">
                  <c:v>failed</c:v>
                </c:pt>
                <c:pt idx="262">
                  <c:v>failed</c:v>
                </c:pt>
                <c:pt idx="263">
                  <c:v>failed</c:v>
                </c:pt>
                <c:pt idx="264">
                  <c:v>failed</c:v>
                </c:pt>
                <c:pt idx="265">
                  <c:v>failed</c:v>
                </c:pt>
                <c:pt idx="266">
                  <c:v>failed</c:v>
                </c:pt>
                <c:pt idx="267">
                  <c:v>failed</c:v>
                </c:pt>
                <c:pt idx="268">
                  <c:v>failed</c:v>
                </c:pt>
                <c:pt idx="269">
                  <c:v>failed</c:v>
                </c:pt>
                <c:pt idx="270">
                  <c:v>failed</c:v>
                </c:pt>
                <c:pt idx="271">
                  <c:v>failed</c:v>
                </c:pt>
                <c:pt idx="272">
                  <c:v>failed</c:v>
                </c:pt>
                <c:pt idx="273">
                  <c:v>failed</c:v>
                </c:pt>
                <c:pt idx="274">
                  <c:v>failed</c:v>
                </c:pt>
                <c:pt idx="275">
                  <c:v>failed</c:v>
                </c:pt>
                <c:pt idx="276">
                  <c:v>failed</c:v>
                </c:pt>
                <c:pt idx="277">
                  <c:v>failed</c:v>
                </c:pt>
                <c:pt idx="278">
                  <c:v>failed</c:v>
                </c:pt>
                <c:pt idx="279">
                  <c:v>failed</c:v>
                </c:pt>
                <c:pt idx="280">
                  <c:v>failed</c:v>
                </c:pt>
                <c:pt idx="281">
                  <c:v>failed</c:v>
                </c:pt>
                <c:pt idx="282">
                  <c:v>failed</c:v>
                </c:pt>
                <c:pt idx="283">
                  <c:v>failed</c:v>
                </c:pt>
                <c:pt idx="284">
                  <c:v>failed</c:v>
                </c:pt>
                <c:pt idx="285">
                  <c:v>failed</c:v>
                </c:pt>
                <c:pt idx="286">
                  <c:v>failed</c:v>
                </c:pt>
                <c:pt idx="287">
                  <c:v>failed</c:v>
                </c:pt>
                <c:pt idx="288">
                  <c:v>failed</c:v>
                </c:pt>
                <c:pt idx="289">
                  <c:v>failed</c:v>
                </c:pt>
                <c:pt idx="290">
                  <c:v>failed</c:v>
                </c:pt>
                <c:pt idx="291">
                  <c:v>failed</c:v>
                </c:pt>
                <c:pt idx="292">
                  <c:v>failed</c:v>
                </c:pt>
                <c:pt idx="293">
                  <c:v>failed</c:v>
                </c:pt>
                <c:pt idx="294">
                  <c:v>failed</c:v>
                </c:pt>
                <c:pt idx="295">
                  <c:v>failed</c:v>
                </c:pt>
                <c:pt idx="296">
                  <c:v>failed</c:v>
                </c:pt>
                <c:pt idx="297">
                  <c:v>failed</c:v>
                </c:pt>
                <c:pt idx="298">
                  <c:v>failed</c:v>
                </c:pt>
                <c:pt idx="299">
                  <c:v>failed</c:v>
                </c:pt>
                <c:pt idx="300">
                  <c:v>failed</c:v>
                </c:pt>
                <c:pt idx="301">
                  <c:v>failed</c:v>
                </c:pt>
                <c:pt idx="302">
                  <c:v>failed</c:v>
                </c:pt>
                <c:pt idx="303">
                  <c:v>failed</c:v>
                </c:pt>
                <c:pt idx="304">
                  <c:v>failed</c:v>
                </c:pt>
                <c:pt idx="305">
                  <c:v>failed</c:v>
                </c:pt>
                <c:pt idx="306">
                  <c:v>failed</c:v>
                </c:pt>
                <c:pt idx="307">
                  <c:v>failed</c:v>
                </c:pt>
                <c:pt idx="308">
                  <c:v>failed</c:v>
                </c:pt>
                <c:pt idx="309">
                  <c:v>failed</c:v>
                </c:pt>
                <c:pt idx="310">
                  <c:v>failed</c:v>
                </c:pt>
                <c:pt idx="311">
                  <c:v>failed</c:v>
                </c:pt>
                <c:pt idx="312">
                  <c:v>failed</c:v>
                </c:pt>
                <c:pt idx="313">
                  <c:v>failed</c:v>
                </c:pt>
                <c:pt idx="314">
                  <c:v>failed</c:v>
                </c:pt>
                <c:pt idx="315">
                  <c:v>failed</c:v>
                </c:pt>
                <c:pt idx="316">
                  <c:v>failed</c:v>
                </c:pt>
                <c:pt idx="317">
                  <c:v>failed</c:v>
                </c:pt>
                <c:pt idx="318">
                  <c:v>failed</c:v>
                </c:pt>
                <c:pt idx="319">
                  <c:v>failed</c:v>
                </c:pt>
                <c:pt idx="320">
                  <c:v>failed</c:v>
                </c:pt>
                <c:pt idx="321">
                  <c:v>failed</c:v>
                </c:pt>
                <c:pt idx="322">
                  <c:v>failed</c:v>
                </c:pt>
                <c:pt idx="323">
                  <c:v>failed</c:v>
                </c:pt>
                <c:pt idx="324">
                  <c:v>failed</c:v>
                </c:pt>
                <c:pt idx="325">
                  <c:v>failed</c:v>
                </c:pt>
                <c:pt idx="326">
                  <c:v>failed</c:v>
                </c:pt>
                <c:pt idx="327">
                  <c:v>failed</c:v>
                </c:pt>
                <c:pt idx="328">
                  <c:v>failed</c:v>
                </c:pt>
                <c:pt idx="329">
                  <c:v>failed</c:v>
                </c:pt>
                <c:pt idx="330">
                  <c:v>failed</c:v>
                </c:pt>
                <c:pt idx="331">
                  <c:v>failed</c:v>
                </c:pt>
                <c:pt idx="332">
                  <c:v>failed</c:v>
                </c:pt>
                <c:pt idx="333">
                  <c:v>failed</c:v>
                </c:pt>
                <c:pt idx="334">
                  <c:v>failed</c:v>
                </c:pt>
                <c:pt idx="335">
                  <c:v>failed</c:v>
                </c:pt>
                <c:pt idx="336">
                  <c:v>failed</c:v>
                </c:pt>
                <c:pt idx="337">
                  <c:v>failed</c:v>
                </c:pt>
                <c:pt idx="338">
                  <c:v>failed</c:v>
                </c:pt>
                <c:pt idx="339">
                  <c:v>failed</c:v>
                </c:pt>
                <c:pt idx="340">
                  <c:v>failed</c:v>
                </c:pt>
                <c:pt idx="341">
                  <c:v>failed</c:v>
                </c:pt>
                <c:pt idx="342">
                  <c:v>failed</c:v>
                </c:pt>
                <c:pt idx="343">
                  <c:v>failed</c:v>
                </c:pt>
                <c:pt idx="344">
                  <c:v>failed</c:v>
                </c:pt>
                <c:pt idx="345">
                  <c:v>failed</c:v>
                </c:pt>
                <c:pt idx="346">
                  <c:v>failed</c:v>
                </c:pt>
                <c:pt idx="347">
                  <c:v>failed</c:v>
                </c:pt>
                <c:pt idx="348">
                  <c:v>failed</c:v>
                </c:pt>
                <c:pt idx="349">
                  <c:v>failed</c:v>
                </c:pt>
                <c:pt idx="350">
                  <c:v>failed</c:v>
                </c:pt>
                <c:pt idx="351">
                  <c:v>failed</c:v>
                </c:pt>
                <c:pt idx="352">
                  <c:v>failed</c:v>
                </c:pt>
                <c:pt idx="353">
                  <c:v>failed</c:v>
                </c:pt>
                <c:pt idx="354">
                  <c:v>failed</c:v>
                </c:pt>
                <c:pt idx="355">
                  <c:v>failed</c:v>
                </c:pt>
                <c:pt idx="356">
                  <c:v>failed</c:v>
                </c:pt>
                <c:pt idx="357">
                  <c:v>failed</c:v>
                </c:pt>
                <c:pt idx="358">
                  <c:v>failed</c:v>
                </c:pt>
                <c:pt idx="359">
                  <c:v>failed</c:v>
                </c:pt>
                <c:pt idx="360">
                  <c:v>failed</c:v>
                </c:pt>
                <c:pt idx="361">
                  <c:v>failed</c:v>
                </c:pt>
                <c:pt idx="362">
                  <c:v>failed</c:v>
                </c:pt>
                <c:pt idx="363">
                  <c:v>failed</c:v>
                </c:pt>
                <c:pt idx="364">
                  <c:v>failed</c:v>
                </c:pt>
                <c:pt idx="365">
                  <c:v>failed</c:v>
                </c:pt>
                <c:pt idx="366">
                  <c:v>failed</c:v>
                </c:pt>
                <c:pt idx="367">
                  <c:v>failed</c:v>
                </c:pt>
                <c:pt idx="368">
                  <c:v>failed</c:v>
                </c:pt>
                <c:pt idx="369">
                  <c:v>failed</c:v>
                </c:pt>
                <c:pt idx="370">
                  <c:v>failed</c:v>
                </c:pt>
                <c:pt idx="371">
                  <c:v>failed</c:v>
                </c:pt>
                <c:pt idx="372">
                  <c:v>failed</c:v>
                </c:pt>
                <c:pt idx="373">
                  <c:v>failed</c:v>
                </c:pt>
                <c:pt idx="374">
                  <c:v>failed</c:v>
                </c:pt>
                <c:pt idx="375">
                  <c:v>failed</c:v>
                </c:pt>
                <c:pt idx="376">
                  <c:v>failed</c:v>
                </c:pt>
                <c:pt idx="377">
                  <c:v>failed</c:v>
                </c:pt>
                <c:pt idx="378">
                  <c:v>failed</c:v>
                </c:pt>
                <c:pt idx="379">
                  <c:v>failed</c:v>
                </c:pt>
                <c:pt idx="380">
                  <c:v>failed</c:v>
                </c:pt>
                <c:pt idx="381">
                  <c:v>failed</c:v>
                </c:pt>
                <c:pt idx="382">
                  <c:v>failed</c:v>
                </c:pt>
                <c:pt idx="383">
                  <c:v>failed</c:v>
                </c:pt>
                <c:pt idx="384">
                  <c:v>failed</c:v>
                </c:pt>
                <c:pt idx="385">
                  <c:v>failed</c:v>
                </c:pt>
                <c:pt idx="386">
                  <c:v>failed</c:v>
                </c:pt>
                <c:pt idx="387">
                  <c:v>failed</c:v>
                </c:pt>
                <c:pt idx="388">
                  <c:v>failed</c:v>
                </c:pt>
                <c:pt idx="389">
                  <c:v>failed</c:v>
                </c:pt>
                <c:pt idx="390">
                  <c:v>failed</c:v>
                </c:pt>
                <c:pt idx="391">
                  <c:v>failed</c:v>
                </c:pt>
                <c:pt idx="392">
                  <c:v>failed</c:v>
                </c:pt>
                <c:pt idx="393">
                  <c:v>failed</c:v>
                </c:pt>
                <c:pt idx="394">
                  <c:v>failed</c:v>
                </c:pt>
                <c:pt idx="395">
                  <c:v>failed</c:v>
                </c:pt>
                <c:pt idx="396">
                  <c:v>failed</c:v>
                </c:pt>
                <c:pt idx="397">
                  <c:v>failed</c:v>
                </c:pt>
                <c:pt idx="398">
                  <c:v>failed</c:v>
                </c:pt>
                <c:pt idx="399">
                  <c:v>failed</c:v>
                </c:pt>
                <c:pt idx="400">
                  <c:v>failed</c:v>
                </c:pt>
                <c:pt idx="401">
                  <c:v>failed</c:v>
                </c:pt>
                <c:pt idx="402">
                  <c:v>failed</c:v>
                </c:pt>
                <c:pt idx="403">
                  <c:v>failed</c:v>
                </c:pt>
                <c:pt idx="404">
                  <c:v>failed</c:v>
                </c:pt>
                <c:pt idx="405">
                  <c:v>failed</c:v>
                </c:pt>
                <c:pt idx="406">
                  <c:v>failed</c:v>
                </c:pt>
                <c:pt idx="407">
                  <c:v>failed</c:v>
                </c:pt>
                <c:pt idx="408">
                  <c:v>failed</c:v>
                </c:pt>
                <c:pt idx="409">
                  <c:v>failed</c:v>
                </c:pt>
                <c:pt idx="410">
                  <c:v>failed</c:v>
                </c:pt>
                <c:pt idx="411">
                  <c:v>failed</c:v>
                </c:pt>
                <c:pt idx="412">
                  <c:v>failed</c:v>
                </c:pt>
                <c:pt idx="413">
                  <c:v>failed</c:v>
                </c:pt>
                <c:pt idx="414">
                  <c:v>failed</c:v>
                </c:pt>
                <c:pt idx="415">
                  <c:v>failed</c:v>
                </c:pt>
                <c:pt idx="416">
                  <c:v>failed</c:v>
                </c:pt>
                <c:pt idx="417">
                  <c:v>failed</c:v>
                </c:pt>
                <c:pt idx="418">
                  <c:v>failed</c:v>
                </c:pt>
                <c:pt idx="419">
                  <c:v>failed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failed</c:v>
                </c:pt>
                <c:pt idx="521">
                  <c:v>failed</c:v>
                </c:pt>
                <c:pt idx="522">
                  <c:v>failed</c:v>
                </c:pt>
                <c:pt idx="523">
                  <c:v>failed</c:v>
                </c:pt>
                <c:pt idx="524">
                  <c:v>failed</c:v>
                </c:pt>
                <c:pt idx="525">
                  <c:v>failed</c:v>
                </c:pt>
                <c:pt idx="526">
                  <c:v>failed</c:v>
                </c:pt>
                <c:pt idx="527">
                  <c:v>failed</c:v>
                </c:pt>
                <c:pt idx="528">
                  <c:v>failed</c:v>
                </c:pt>
                <c:pt idx="529">
                  <c:v>failed</c:v>
                </c:pt>
                <c:pt idx="530">
                  <c:v>failed</c:v>
                </c:pt>
                <c:pt idx="531">
                  <c:v>failed</c:v>
                </c:pt>
                <c:pt idx="532">
                  <c:v>failed</c:v>
                </c:pt>
                <c:pt idx="533">
                  <c:v>failed</c:v>
                </c:pt>
                <c:pt idx="534">
                  <c:v>failed</c:v>
                </c:pt>
                <c:pt idx="535">
                  <c:v>failed</c:v>
                </c:pt>
                <c:pt idx="536">
                  <c:v>failed</c:v>
                </c:pt>
                <c:pt idx="537">
                  <c:v>failed</c:v>
                </c:pt>
                <c:pt idx="538">
                  <c:v>failed</c:v>
                </c:pt>
                <c:pt idx="539">
                  <c:v>failed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failed</c:v>
                </c:pt>
                <c:pt idx="601">
                  <c:v>failed</c:v>
                </c:pt>
                <c:pt idx="602">
                  <c:v>failed</c:v>
                </c:pt>
                <c:pt idx="603">
                  <c:v>failed</c:v>
                </c:pt>
                <c:pt idx="604">
                  <c:v>failed</c:v>
                </c:pt>
                <c:pt idx="605">
                  <c:v>failed</c:v>
                </c:pt>
                <c:pt idx="606">
                  <c:v>failed</c:v>
                </c:pt>
                <c:pt idx="607">
                  <c:v>failed</c:v>
                </c:pt>
                <c:pt idx="608">
                  <c:v>failed</c:v>
                </c:pt>
                <c:pt idx="609">
                  <c:v>failed</c:v>
                </c:pt>
                <c:pt idx="610">
                  <c:v>failed</c:v>
                </c:pt>
                <c:pt idx="611">
                  <c:v>failed</c:v>
                </c:pt>
                <c:pt idx="612">
                  <c:v>failed</c:v>
                </c:pt>
                <c:pt idx="613">
                  <c:v>failed</c:v>
                </c:pt>
                <c:pt idx="614">
                  <c:v>failed</c:v>
                </c:pt>
                <c:pt idx="615">
                  <c:v>failed</c:v>
                </c:pt>
                <c:pt idx="616">
                  <c:v>failed</c:v>
                </c:pt>
                <c:pt idx="617">
                  <c:v>failed</c:v>
                </c:pt>
                <c:pt idx="618">
                  <c:v>failed</c:v>
                </c:pt>
                <c:pt idx="619">
                  <c:v>failed</c:v>
                </c:pt>
                <c:pt idx="620">
                  <c:v>failed</c:v>
                </c:pt>
                <c:pt idx="621">
                  <c:v>failed</c:v>
                </c:pt>
                <c:pt idx="622">
                  <c:v>failed</c:v>
                </c:pt>
                <c:pt idx="623">
                  <c:v>failed</c:v>
                </c:pt>
                <c:pt idx="624">
                  <c:v>failed</c:v>
                </c:pt>
                <c:pt idx="625">
                  <c:v>failed</c:v>
                </c:pt>
                <c:pt idx="626">
                  <c:v>failed</c:v>
                </c:pt>
                <c:pt idx="627">
                  <c:v>failed</c:v>
                </c:pt>
                <c:pt idx="628">
                  <c:v>failed</c:v>
                </c:pt>
                <c:pt idx="629">
                  <c:v>failed</c:v>
                </c:pt>
                <c:pt idx="630">
                  <c:v>failed</c:v>
                </c:pt>
                <c:pt idx="631">
                  <c:v>failed</c:v>
                </c:pt>
                <c:pt idx="632">
                  <c:v>failed</c:v>
                </c:pt>
                <c:pt idx="633">
                  <c:v>failed</c:v>
                </c:pt>
                <c:pt idx="634">
                  <c:v>failed</c:v>
                </c:pt>
                <c:pt idx="635">
                  <c:v>failed</c:v>
                </c:pt>
                <c:pt idx="636">
                  <c:v>failed</c:v>
                </c:pt>
                <c:pt idx="637">
                  <c:v>failed</c:v>
                </c:pt>
                <c:pt idx="638">
                  <c:v>failed</c:v>
                </c:pt>
                <c:pt idx="639">
                  <c:v>failed</c:v>
                </c:pt>
                <c:pt idx="640">
                  <c:v>failed</c:v>
                </c:pt>
                <c:pt idx="641">
                  <c:v>failed</c:v>
                </c:pt>
                <c:pt idx="642">
                  <c:v>failed</c:v>
                </c:pt>
                <c:pt idx="643">
                  <c:v>failed</c:v>
                </c:pt>
                <c:pt idx="644">
                  <c:v>failed</c:v>
                </c:pt>
                <c:pt idx="645">
                  <c:v>failed</c:v>
                </c:pt>
                <c:pt idx="646">
                  <c:v>failed</c:v>
                </c:pt>
                <c:pt idx="647">
                  <c:v>failed</c:v>
                </c:pt>
                <c:pt idx="648">
                  <c:v>failed</c:v>
                </c:pt>
                <c:pt idx="649">
                  <c:v>failed</c:v>
                </c:pt>
                <c:pt idx="650">
                  <c:v>failed</c:v>
                </c:pt>
                <c:pt idx="651">
                  <c:v>failed</c:v>
                </c:pt>
                <c:pt idx="652">
                  <c:v>failed</c:v>
                </c:pt>
                <c:pt idx="653">
                  <c:v>failed</c:v>
                </c:pt>
                <c:pt idx="654">
                  <c:v>failed</c:v>
                </c:pt>
                <c:pt idx="655">
                  <c:v>failed</c:v>
                </c:pt>
                <c:pt idx="656">
                  <c:v>failed</c:v>
                </c:pt>
                <c:pt idx="657">
                  <c:v>failed</c:v>
                </c:pt>
                <c:pt idx="658">
                  <c:v>failed</c:v>
                </c:pt>
                <c:pt idx="659">
                  <c:v>failed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failed</c:v>
                </c:pt>
                <c:pt idx="721">
                  <c:v>failed</c:v>
                </c:pt>
                <c:pt idx="722">
                  <c:v>failed</c:v>
                </c:pt>
                <c:pt idx="723">
                  <c:v>failed</c:v>
                </c:pt>
                <c:pt idx="724">
                  <c:v>failed</c:v>
                </c:pt>
                <c:pt idx="725">
                  <c:v>failed</c:v>
                </c:pt>
                <c:pt idx="726">
                  <c:v>failed</c:v>
                </c:pt>
                <c:pt idx="727">
                  <c:v>failed</c:v>
                </c:pt>
                <c:pt idx="728">
                  <c:v>failed</c:v>
                </c:pt>
                <c:pt idx="729">
                  <c:v>failed</c:v>
                </c:pt>
                <c:pt idx="730">
                  <c:v>failed</c:v>
                </c:pt>
                <c:pt idx="731">
                  <c:v>failed</c:v>
                </c:pt>
                <c:pt idx="732">
                  <c:v>failed</c:v>
                </c:pt>
                <c:pt idx="733">
                  <c:v>failed</c:v>
                </c:pt>
                <c:pt idx="734">
                  <c:v>failed</c:v>
                </c:pt>
                <c:pt idx="735">
                  <c:v>failed</c:v>
                </c:pt>
                <c:pt idx="736">
                  <c:v>failed</c:v>
                </c:pt>
                <c:pt idx="737">
                  <c:v>failed</c:v>
                </c:pt>
                <c:pt idx="738">
                  <c:v>failed</c:v>
                </c:pt>
                <c:pt idx="739">
                  <c:v>failed</c:v>
                </c:pt>
                <c:pt idx="740">
                  <c:v>failed</c:v>
                </c:pt>
                <c:pt idx="741">
                  <c:v>failed</c:v>
                </c:pt>
                <c:pt idx="742">
                  <c:v>failed</c:v>
                </c:pt>
                <c:pt idx="743">
                  <c:v>failed</c:v>
                </c:pt>
                <c:pt idx="744">
                  <c:v>failed</c:v>
                </c:pt>
                <c:pt idx="745">
                  <c:v>failed</c:v>
                </c:pt>
                <c:pt idx="746">
                  <c:v>failed</c:v>
                </c:pt>
                <c:pt idx="747">
                  <c:v>failed</c:v>
                </c:pt>
                <c:pt idx="748">
                  <c:v>failed</c:v>
                </c:pt>
                <c:pt idx="749">
                  <c:v>failed</c:v>
                </c:pt>
                <c:pt idx="750">
                  <c:v>failed</c:v>
                </c:pt>
                <c:pt idx="751">
                  <c:v>failed</c:v>
                </c:pt>
                <c:pt idx="752">
                  <c:v>failed</c:v>
                </c:pt>
                <c:pt idx="753">
                  <c:v>failed</c:v>
                </c:pt>
                <c:pt idx="754">
                  <c:v>failed</c:v>
                </c:pt>
                <c:pt idx="755">
                  <c:v>failed</c:v>
                </c:pt>
                <c:pt idx="756">
                  <c:v>failed</c:v>
                </c:pt>
                <c:pt idx="757">
                  <c:v>failed</c:v>
                </c:pt>
                <c:pt idx="758">
                  <c:v>failed</c:v>
                </c:pt>
                <c:pt idx="759">
                  <c:v>failed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failed</c:v>
                </c:pt>
                <c:pt idx="781">
                  <c:v>failed</c:v>
                </c:pt>
                <c:pt idx="782">
                  <c:v>failed</c:v>
                </c:pt>
                <c:pt idx="783">
                  <c:v>failed</c:v>
                </c:pt>
                <c:pt idx="784">
                  <c:v>failed</c:v>
                </c:pt>
                <c:pt idx="785">
                  <c:v>failed</c:v>
                </c:pt>
                <c:pt idx="786">
                  <c:v>failed</c:v>
                </c:pt>
                <c:pt idx="787">
                  <c:v>failed</c:v>
                </c:pt>
                <c:pt idx="788">
                  <c:v>failed</c:v>
                </c:pt>
                <c:pt idx="789">
                  <c:v>failed</c:v>
                </c:pt>
                <c:pt idx="790">
                  <c:v>failed</c:v>
                </c:pt>
                <c:pt idx="791">
                  <c:v>failed</c:v>
                </c:pt>
                <c:pt idx="792">
                  <c:v>failed</c:v>
                </c:pt>
                <c:pt idx="793">
                  <c:v>failed</c:v>
                </c:pt>
                <c:pt idx="794">
                  <c:v>failed</c:v>
                </c:pt>
                <c:pt idx="795">
                  <c:v>failed</c:v>
                </c:pt>
                <c:pt idx="796">
                  <c:v>failed</c:v>
                </c:pt>
                <c:pt idx="797">
                  <c:v>failed</c:v>
                </c:pt>
                <c:pt idx="798">
                  <c:v>failed</c:v>
                </c:pt>
                <c:pt idx="799">
                  <c:v>failed</c:v>
                </c:pt>
                <c:pt idx="800">
                  <c:v>failed</c:v>
                </c:pt>
                <c:pt idx="801">
                  <c:v>failed</c:v>
                </c:pt>
                <c:pt idx="802">
                  <c:v>failed</c:v>
                </c:pt>
                <c:pt idx="803">
                  <c:v>failed</c:v>
                </c:pt>
                <c:pt idx="804">
                  <c:v>failed</c:v>
                </c:pt>
                <c:pt idx="805">
                  <c:v>failed</c:v>
                </c:pt>
                <c:pt idx="806">
                  <c:v>failed</c:v>
                </c:pt>
                <c:pt idx="807">
                  <c:v>failed</c:v>
                </c:pt>
                <c:pt idx="808">
                  <c:v>failed</c:v>
                </c:pt>
                <c:pt idx="809">
                  <c:v>failed</c:v>
                </c:pt>
                <c:pt idx="810">
                  <c:v>failed</c:v>
                </c:pt>
                <c:pt idx="811">
                  <c:v>failed</c:v>
                </c:pt>
                <c:pt idx="812">
                  <c:v>failed</c:v>
                </c:pt>
                <c:pt idx="813">
                  <c:v>failed</c:v>
                </c:pt>
                <c:pt idx="814">
                  <c:v>failed</c:v>
                </c:pt>
                <c:pt idx="815">
                  <c:v>failed</c:v>
                </c:pt>
                <c:pt idx="816">
                  <c:v>failed</c:v>
                </c:pt>
                <c:pt idx="817">
                  <c:v>failed</c:v>
                </c:pt>
                <c:pt idx="818">
                  <c:v>failed</c:v>
                </c:pt>
                <c:pt idx="819">
                  <c:v>failed</c:v>
                </c:pt>
                <c:pt idx="820">
                  <c:v>failed</c:v>
                </c:pt>
                <c:pt idx="821">
                  <c:v>failed</c:v>
                </c:pt>
                <c:pt idx="822">
                  <c:v>failed</c:v>
                </c:pt>
                <c:pt idx="823">
                  <c:v>failed</c:v>
                </c:pt>
                <c:pt idx="824">
                  <c:v>failed</c:v>
                </c:pt>
                <c:pt idx="825">
                  <c:v>failed</c:v>
                </c:pt>
                <c:pt idx="826">
                  <c:v>failed</c:v>
                </c:pt>
                <c:pt idx="827">
                  <c:v>failed</c:v>
                </c:pt>
                <c:pt idx="828">
                  <c:v>failed</c:v>
                </c:pt>
                <c:pt idx="829">
                  <c:v>failed</c:v>
                </c:pt>
                <c:pt idx="830">
                  <c:v>failed</c:v>
                </c:pt>
                <c:pt idx="831">
                  <c:v>failed</c:v>
                </c:pt>
                <c:pt idx="832">
                  <c:v>failed</c:v>
                </c:pt>
                <c:pt idx="833">
                  <c:v>failed</c:v>
                </c:pt>
                <c:pt idx="834">
                  <c:v>failed</c:v>
                </c:pt>
                <c:pt idx="835">
                  <c:v>failed</c:v>
                </c:pt>
                <c:pt idx="836">
                  <c:v>failed</c:v>
                </c:pt>
                <c:pt idx="837">
                  <c:v>failed</c:v>
                </c:pt>
                <c:pt idx="838">
                  <c:v>failed</c:v>
                </c:pt>
                <c:pt idx="839">
                  <c:v>failed</c:v>
                </c:pt>
                <c:pt idx="840">
                  <c:v>failed</c:v>
                </c:pt>
                <c:pt idx="841">
                  <c:v>failed</c:v>
                </c:pt>
                <c:pt idx="842">
                  <c:v>failed</c:v>
                </c:pt>
                <c:pt idx="843">
                  <c:v>failed</c:v>
                </c:pt>
                <c:pt idx="844">
                  <c:v>failed</c:v>
                </c:pt>
                <c:pt idx="845">
                  <c:v>failed</c:v>
                </c:pt>
                <c:pt idx="846">
                  <c:v>failed</c:v>
                </c:pt>
                <c:pt idx="847">
                  <c:v>failed</c:v>
                </c:pt>
                <c:pt idx="848">
                  <c:v>failed</c:v>
                </c:pt>
                <c:pt idx="849">
                  <c:v>failed</c:v>
                </c:pt>
                <c:pt idx="850">
                  <c:v>failed</c:v>
                </c:pt>
                <c:pt idx="851">
                  <c:v>failed</c:v>
                </c:pt>
                <c:pt idx="852">
                  <c:v>failed</c:v>
                </c:pt>
                <c:pt idx="853">
                  <c:v>failed</c:v>
                </c:pt>
                <c:pt idx="854">
                  <c:v>failed</c:v>
                </c:pt>
                <c:pt idx="855">
                  <c:v>failed</c:v>
                </c:pt>
                <c:pt idx="856">
                  <c:v>failed</c:v>
                </c:pt>
                <c:pt idx="857">
                  <c:v>failed</c:v>
                </c:pt>
                <c:pt idx="858">
                  <c:v>failed</c:v>
                </c:pt>
                <c:pt idx="859">
                  <c:v>failed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failed</c:v>
                </c:pt>
                <c:pt idx="1001">
                  <c:v>failed</c:v>
                </c:pt>
                <c:pt idx="1002">
                  <c:v>failed</c:v>
                </c:pt>
                <c:pt idx="1003">
                  <c:v>failed</c:v>
                </c:pt>
                <c:pt idx="1004">
                  <c:v>failed</c:v>
                </c:pt>
                <c:pt idx="1005">
                  <c:v>failed</c:v>
                </c:pt>
                <c:pt idx="1006">
                  <c:v>failed</c:v>
                </c:pt>
                <c:pt idx="1007">
                  <c:v>failed</c:v>
                </c:pt>
                <c:pt idx="1008">
                  <c:v>failed</c:v>
                </c:pt>
                <c:pt idx="1009">
                  <c:v>failed</c:v>
                </c:pt>
                <c:pt idx="1010">
                  <c:v>failed</c:v>
                </c:pt>
                <c:pt idx="1011">
                  <c:v>failed</c:v>
                </c:pt>
                <c:pt idx="1012">
                  <c:v>failed</c:v>
                </c:pt>
                <c:pt idx="1013">
                  <c:v>failed</c:v>
                </c:pt>
                <c:pt idx="1014">
                  <c:v>failed</c:v>
                </c:pt>
                <c:pt idx="1015">
                  <c:v>failed</c:v>
                </c:pt>
                <c:pt idx="1016">
                  <c:v>failed</c:v>
                </c:pt>
                <c:pt idx="1017">
                  <c:v>failed</c:v>
                </c:pt>
                <c:pt idx="1018">
                  <c:v>failed</c:v>
                </c:pt>
                <c:pt idx="1019">
                  <c:v>failed</c:v>
                </c:pt>
                <c:pt idx="1020">
                  <c:v>failed</c:v>
                </c:pt>
                <c:pt idx="1021">
                  <c:v>failed</c:v>
                </c:pt>
                <c:pt idx="1022">
                  <c:v>failed</c:v>
                </c:pt>
                <c:pt idx="1023">
                  <c:v>failed</c:v>
                </c:pt>
                <c:pt idx="1024">
                  <c:v>failed</c:v>
                </c:pt>
                <c:pt idx="1025">
                  <c:v>failed</c:v>
                </c:pt>
                <c:pt idx="1026">
                  <c:v>failed</c:v>
                </c:pt>
                <c:pt idx="1027">
                  <c:v>failed</c:v>
                </c:pt>
                <c:pt idx="1028">
                  <c:v>failed</c:v>
                </c:pt>
                <c:pt idx="1029">
                  <c:v>failed</c:v>
                </c:pt>
                <c:pt idx="1030">
                  <c:v>failed</c:v>
                </c:pt>
                <c:pt idx="1031">
                  <c:v>failed</c:v>
                </c:pt>
                <c:pt idx="1032">
                  <c:v>failed</c:v>
                </c:pt>
                <c:pt idx="1033">
                  <c:v>failed</c:v>
                </c:pt>
                <c:pt idx="1034">
                  <c:v>failed</c:v>
                </c:pt>
                <c:pt idx="1035">
                  <c:v>failed</c:v>
                </c:pt>
                <c:pt idx="1036">
                  <c:v>failed</c:v>
                </c:pt>
                <c:pt idx="1037">
                  <c:v>failed</c:v>
                </c:pt>
                <c:pt idx="1038">
                  <c:v>failed</c:v>
                </c:pt>
                <c:pt idx="1039">
                  <c:v>failed</c:v>
                </c:pt>
                <c:pt idx="1040">
                  <c:v>failed</c:v>
                </c:pt>
                <c:pt idx="1041">
                  <c:v>failed</c:v>
                </c:pt>
                <c:pt idx="1042">
                  <c:v>failed</c:v>
                </c:pt>
                <c:pt idx="1043">
                  <c:v>failed</c:v>
                </c:pt>
                <c:pt idx="1044">
                  <c:v>failed</c:v>
                </c:pt>
                <c:pt idx="1045">
                  <c:v>failed</c:v>
                </c:pt>
                <c:pt idx="1046">
                  <c:v>failed</c:v>
                </c:pt>
                <c:pt idx="1047">
                  <c:v>failed</c:v>
                </c:pt>
                <c:pt idx="1048">
                  <c:v>failed</c:v>
                </c:pt>
                <c:pt idx="1049">
                  <c:v>failed</c:v>
                </c:pt>
                <c:pt idx="1050">
                  <c:v>failed</c:v>
                </c:pt>
                <c:pt idx="1051">
                  <c:v>failed</c:v>
                </c:pt>
                <c:pt idx="1052">
                  <c:v>failed</c:v>
                </c:pt>
                <c:pt idx="1053">
                  <c:v>failed</c:v>
                </c:pt>
                <c:pt idx="1054">
                  <c:v>failed</c:v>
                </c:pt>
                <c:pt idx="1055">
                  <c:v>failed</c:v>
                </c:pt>
                <c:pt idx="1056">
                  <c:v>failed</c:v>
                </c:pt>
                <c:pt idx="1057">
                  <c:v>failed</c:v>
                </c:pt>
                <c:pt idx="1058">
                  <c:v>failed</c:v>
                </c:pt>
                <c:pt idx="1059">
                  <c:v>failed</c:v>
                </c:pt>
                <c:pt idx="1060">
                  <c:v>failed</c:v>
                </c:pt>
                <c:pt idx="1061">
                  <c:v>failed</c:v>
                </c:pt>
                <c:pt idx="1062">
                  <c:v>failed</c:v>
                </c:pt>
                <c:pt idx="1063">
                  <c:v>failed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failed</c:v>
                </c:pt>
                <c:pt idx="1185">
                  <c:v>failed</c:v>
                </c:pt>
                <c:pt idx="1186">
                  <c:v>failed</c:v>
                </c:pt>
                <c:pt idx="1187">
                  <c:v>failed</c:v>
                </c:pt>
                <c:pt idx="1188">
                  <c:v>failed</c:v>
                </c:pt>
                <c:pt idx="1189">
                  <c:v>failed</c:v>
                </c:pt>
                <c:pt idx="1190">
                  <c:v>failed</c:v>
                </c:pt>
                <c:pt idx="1191">
                  <c:v>failed</c:v>
                </c:pt>
                <c:pt idx="1192">
                  <c:v>failed</c:v>
                </c:pt>
                <c:pt idx="1193">
                  <c:v>failed</c:v>
                </c:pt>
                <c:pt idx="1194">
                  <c:v>failed</c:v>
                </c:pt>
                <c:pt idx="1195">
                  <c:v>failed</c:v>
                </c:pt>
                <c:pt idx="1196">
                  <c:v>failed</c:v>
                </c:pt>
                <c:pt idx="1197">
                  <c:v>failed</c:v>
                </c:pt>
                <c:pt idx="1198">
                  <c:v>failed</c:v>
                </c:pt>
                <c:pt idx="1199">
                  <c:v>failed</c:v>
                </c:pt>
                <c:pt idx="1200">
                  <c:v>failed</c:v>
                </c:pt>
                <c:pt idx="1201">
                  <c:v>failed</c:v>
                </c:pt>
                <c:pt idx="1202">
                  <c:v>failed</c:v>
                </c:pt>
                <c:pt idx="1203">
                  <c:v>failed</c:v>
                </c:pt>
                <c:pt idx="1204">
                  <c:v>failed</c:v>
                </c:pt>
                <c:pt idx="1205">
                  <c:v>failed</c:v>
                </c:pt>
                <c:pt idx="1206">
                  <c:v>failed</c:v>
                </c:pt>
                <c:pt idx="1207">
                  <c:v>failed</c:v>
                </c:pt>
                <c:pt idx="1208">
                  <c:v>failed</c:v>
                </c:pt>
                <c:pt idx="1209">
                  <c:v>failed</c:v>
                </c:pt>
                <c:pt idx="1210">
                  <c:v>failed</c:v>
                </c:pt>
                <c:pt idx="1211">
                  <c:v>failed</c:v>
                </c:pt>
                <c:pt idx="1212">
                  <c:v>failed</c:v>
                </c:pt>
                <c:pt idx="1213">
                  <c:v>failed</c:v>
                </c:pt>
                <c:pt idx="1214">
                  <c:v>failed</c:v>
                </c:pt>
                <c:pt idx="1215">
                  <c:v>failed</c:v>
                </c:pt>
                <c:pt idx="1216">
                  <c:v>failed</c:v>
                </c:pt>
                <c:pt idx="1217">
                  <c:v>failed</c:v>
                </c:pt>
                <c:pt idx="1218">
                  <c:v>failed</c:v>
                </c:pt>
                <c:pt idx="1219">
                  <c:v>failed</c:v>
                </c:pt>
                <c:pt idx="1220">
                  <c:v>failed</c:v>
                </c:pt>
                <c:pt idx="1221">
                  <c:v>failed</c:v>
                </c:pt>
                <c:pt idx="1222">
                  <c:v>failed</c:v>
                </c:pt>
                <c:pt idx="1223">
                  <c:v>failed</c:v>
                </c:pt>
                <c:pt idx="1224">
                  <c:v>failed</c:v>
                </c:pt>
                <c:pt idx="1225">
                  <c:v>failed</c:v>
                </c:pt>
                <c:pt idx="1226">
                  <c:v>failed</c:v>
                </c:pt>
                <c:pt idx="1227">
                  <c:v>failed</c:v>
                </c:pt>
                <c:pt idx="1228">
                  <c:v>failed</c:v>
                </c:pt>
                <c:pt idx="1229">
                  <c:v>failed</c:v>
                </c:pt>
                <c:pt idx="1230">
                  <c:v>failed</c:v>
                </c:pt>
                <c:pt idx="1231">
                  <c:v>failed</c:v>
                </c:pt>
                <c:pt idx="1232">
                  <c:v>failed</c:v>
                </c:pt>
                <c:pt idx="1233">
                  <c:v>failed</c:v>
                </c:pt>
                <c:pt idx="1234">
                  <c:v>failed</c:v>
                </c:pt>
                <c:pt idx="1235">
                  <c:v>failed</c:v>
                </c:pt>
                <c:pt idx="1236">
                  <c:v>failed</c:v>
                </c:pt>
                <c:pt idx="1237">
                  <c:v>failed</c:v>
                </c:pt>
                <c:pt idx="1238">
                  <c:v>failed</c:v>
                </c:pt>
                <c:pt idx="1239">
                  <c:v>failed</c:v>
                </c:pt>
                <c:pt idx="1240">
                  <c:v>failed</c:v>
                </c:pt>
                <c:pt idx="1241">
                  <c:v>failed</c:v>
                </c:pt>
                <c:pt idx="1242">
                  <c:v>failed</c:v>
                </c:pt>
                <c:pt idx="1243">
                  <c:v>failed</c:v>
                </c:pt>
                <c:pt idx="1244">
                  <c:v>failed</c:v>
                </c:pt>
                <c:pt idx="1245">
                  <c:v>failed</c:v>
                </c:pt>
                <c:pt idx="1246">
                  <c:v>failed</c:v>
                </c:pt>
                <c:pt idx="1247">
                  <c:v>failed</c:v>
                </c:pt>
                <c:pt idx="1248">
                  <c:v>failed</c:v>
                </c:pt>
                <c:pt idx="1249">
                  <c:v>failed</c:v>
                </c:pt>
                <c:pt idx="1250">
                  <c:v>failed</c:v>
                </c:pt>
                <c:pt idx="1251">
                  <c:v>failed</c:v>
                </c:pt>
                <c:pt idx="1252">
                  <c:v>failed</c:v>
                </c:pt>
                <c:pt idx="1253">
                  <c:v>failed</c:v>
                </c:pt>
                <c:pt idx="1254">
                  <c:v>failed</c:v>
                </c:pt>
                <c:pt idx="1255">
                  <c:v>failed</c:v>
                </c:pt>
                <c:pt idx="1256">
                  <c:v>failed</c:v>
                </c:pt>
                <c:pt idx="1257">
                  <c:v>failed</c:v>
                </c:pt>
                <c:pt idx="1258">
                  <c:v>failed</c:v>
                </c:pt>
                <c:pt idx="1259">
                  <c:v>failed</c:v>
                </c:pt>
                <c:pt idx="1260">
                  <c:v>failed</c:v>
                </c:pt>
                <c:pt idx="1261">
                  <c:v>failed</c:v>
                </c:pt>
                <c:pt idx="1262">
                  <c:v>failed</c:v>
                </c:pt>
                <c:pt idx="1263">
                  <c:v>failed</c:v>
                </c:pt>
                <c:pt idx="1264">
                  <c:v>failed</c:v>
                </c:pt>
                <c:pt idx="1265">
                  <c:v>failed</c:v>
                </c:pt>
                <c:pt idx="1266">
                  <c:v>failed</c:v>
                </c:pt>
                <c:pt idx="1267">
                  <c:v>failed</c:v>
                </c:pt>
                <c:pt idx="1268">
                  <c:v>failed</c:v>
                </c:pt>
                <c:pt idx="1269">
                  <c:v>failed</c:v>
                </c:pt>
                <c:pt idx="1270">
                  <c:v>failed</c:v>
                </c:pt>
                <c:pt idx="1271">
                  <c:v>failed</c:v>
                </c:pt>
                <c:pt idx="1272">
                  <c:v>failed</c:v>
                </c:pt>
                <c:pt idx="1273">
                  <c:v>failed</c:v>
                </c:pt>
                <c:pt idx="1274">
                  <c:v>failed</c:v>
                </c:pt>
                <c:pt idx="1275">
                  <c:v>failed</c:v>
                </c:pt>
                <c:pt idx="1276">
                  <c:v>failed</c:v>
                </c:pt>
                <c:pt idx="1277">
                  <c:v>failed</c:v>
                </c:pt>
                <c:pt idx="1278">
                  <c:v>failed</c:v>
                </c:pt>
                <c:pt idx="1279">
                  <c:v>failed</c:v>
                </c:pt>
                <c:pt idx="1280">
                  <c:v>failed</c:v>
                </c:pt>
                <c:pt idx="1281">
                  <c:v>failed</c:v>
                </c:pt>
                <c:pt idx="1282">
                  <c:v>failed</c:v>
                </c:pt>
                <c:pt idx="1283">
                  <c:v>failed</c:v>
                </c:pt>
                <c:pt idx="1284">
                  <c:v>failed</c:v>
                </c:pt>
                <c:pt idx="1285">
                  <c:v>failed</c:v>
                </c:pt>
                <c:pt idx="1286">
                  <c:v>failed</c:v>
                </c:pt>
                <c:pt idx="1287">
                  <c:v>failed</c:v>
                </c:pt>
                <c:pt idx="1288">
                  <c:v>failed</c:v>
                </c:pt>
                <c:pt idx="1289">
                  <c:v>failed</c:v>
                </c:pt>
                <c:pt idx="1290">
                  <c:v>failed</c:v>
                </c:pt>
                <c:pt idx="1291">
                  <c:v>failed</c:v>
                </c:pt>
                <c:pt idx="1292">
                  <c:v>failed</c:v>
                </c:pt>
                <c:pt idx="1293">
                  <c:v>failed</c:v>
                </c:pt>
                <c:pt idx="1294">
                  <c:v>failed</c:v>
                </c:pt>
                <c:pt idx="1295">
                  <c:v>failed</c:v>
                </c:pt>
                <c:pt idx="1296">
                  <c:v>failed</c:v>
                </c:pt>
                <c:pt idx="1297">
                  <c:v>failed</c:v>
                </c:pt>
                <c:pt idx="1298">
                  <c:v>failed</c:v>
                </c:pt>
                <c:pt idx="1299">
                  <c:v>failed</c:v>
                </c:pt>
                <c:pt idx="1300">
                  <c:v>failed</c:v>
                </c:pt>
                <c:pt idx="1301">
                  <c:v>failed</c:v>
                </c:pt>
                <c:pt idx="1302">
                  <c:v>failed</c:v>
                </c:pt>
                <c:pt idx="1303">
                  <c:v>failed</c:v>
                </c:pt>
                <c:pt idx="1304">
                  <c:v>failed</c:v>
                </c:pt>
                <c:pt idx="1305">
                  <c:v>failed</c:v>
                </c:pt>
                <c:pt idx="1306">
                  <c:v>failed</c:v>
                </c:pt>
                <c:pt idx="1307">
                  <c:v>failed</c:v>
                </c:pt>
                <c:pt idx="1308">
                  <c:v>failed</c:v>
                </c:pt>
                <c:pt idx="1309">
                  <c:v>failed</c:v>
                </c:pt>
                <c:pt idx="1310">
                  <c:v>failed</c:v>
                </c:pt>
                <c:pt idx="1311">
                  <c:v>failed</c:v>
                </c:pt>
                <c:pt idx="1312">
                  <c:v>failed</c:v>
                </c:pt>
                <c:pt idx="1313">
                  <c:v>failed</c:v>
                </c:pt>
                <c:pt idx="1314">
                  <c:v>failed</c:v>
                </c:pt>
                <c:pt idx="1315">
                  <c:v>failed</c:v>
                </c:pt>
                <c:pt idx="1316">
                  <c:v>failed</c:v>
                </c:pt>
                <c:pt idx="1317">
                  <c:v>failed</c:v>
                </c:pt>
                <c:pt idx="1318">
                  <c:v>failed</c:v>
                </c:pt>
                <c:pt idx="1319">
                  <c:v>failed</c:v>
                </c:pt>
                <c:pt idx="1320">
                  <c:v>failed</c:v>
                </c:pt>
                <c:pt idx="1321">
                  <c:v>failed</c:v>
                </c:pt>
                <c:pt idx="1322">
                  <c:v>failed</c:v>
                </c:pt>
                <c:pt idx="1323">
                  <c:v>failed</c:v>
                </c:pt>
                <c:pt idx="1324">
                  <c:v>failed</c:v>
                </c:pt>
                <c:pt idx="1325">
                  <c:v>failed</c:v>
                </c:pt>
                <c:pt idx="1326">
                  <c:v>failed</c:v>
                </c:pt>
                <c:pt idx="1327">
                  <c:v>failed</c:v>
                </c:pt>
                <c:pt idx="1328">
                  <c:v>failed</c:v>
                </c:pt>
                <c:pt idx="1329">
                  <c:v>failed</c:v>
                </c:pt>
                <c:pt idx="1330">
                  <c:v>failed</c:v>
                </c:pt>
                <c:pt idx="1331">
                  <c:v>failed</c:v>
                </c:pt>
                <c:pt idx="1332">
                  <c:v>failed</c:v>
                </c:pt>
                <c:pt idx="1333">
                  <c:v>failed</c:v>
                </c:pt>
                <c:pt idx="1334">
                  <c:v>failed</c:v>
                </c:pt>
                <c:pt idx="1335">
                  <c:v>failed</c:v>
                </c:pt>
                <c:pt idx="1336">
                  <c:v>failed</c:v>
                </c:pt>
                <c:pt idx="1337">
                  <c:v>failed</c:v>
                </c:pt>
                <c:pt idx="1338">
                  <c:v>failed</c:v>
                </c:pt>
                <c:pt idx="1339">
                  <c:v>failed</c:v>
                </c:pt>
                <c:pt idx="1340">
                  <c:v>failed</c:v>
                </c:pt>
                <c:pt idx="1341">
                  <c:v>failed</c:v>
                </c:pt>
                <c:pt idx="1342">
                  <c:v>failed</c:v>
                </c:pt>
                <c:pt idx="1343">
                  <c:v>failed</c:v>
                </c:pt>
                <c:pt idx="1344">
                  <c:v>failed</c:v>
                </c:pt>
                <c:pt idx="1345">
                  <c:v>failed</c:v>
                </c:pt>
                <c:pt idx="1346">
                  <c:v>failed</c:v>
                </c:pt>
                <c:pt idx="1347">
                  <c:v>failed</c:v>
                </c:pt>
                <c:pt idx="1348">
                  <c:v>failed</c:v>
                </c:pt>
                <c:pt idx="1349">
                  <c:v>failed</c:v>
                </c:pt>
                <c:pt idx="1350">
                  <c:v>failed</c:v>
                </c:pt>
                <c:pt idx="1351">
                  <c:v>failed</c:v>
                </c:pt>
                <c:pt idx="1352">
                  <c:v>failed</c:v>
                </c:pt>
                <c:pt idx="1353">
                  <c:v>failed</c:v>
                </c:pt>
                <c:pt idx="1354">
                  <c:v>failed</c:v>
                </c:pt>
                <c:pt idx="1355">
                  <c:v>failed</c:v>
                </c:pt>
                <c:pt idx="1356">
                  <c:v>failed</c:v>
                </c:pt>
                <c:pt idx="1357">
                  <c:v>failed</c:v>
                </c:pt>
                <c:pt idx="1358">
                  <c:v>failed</c:v>
                </c:pt>
                <c:pt idx="1359">
                  <c:v>failed</c:v>
                </c:pt>
                <c:pt idx="1360">
                  <c:v>failed</c:v>
                </c:pt>
                <c:pt idx="1361">
                  <c:v>failed</c:v>
                </c:pt>
                <c:pt idx="1362">
                  <c:v>failed</c:v>
                </c:pt>
                <c:pt idx="1363">
                  <c:v>failed</c:v>
                </c:pt>
                <c:pt idx="1364">
                  <c:v>failed</c:v>
                </c:pt>
                <c:pt idx="1365">
                  <c:v>failed</c:v>
                </c:pt>
                <c:pt idx="1366">
                  <c:v>failed</c:v>
                </c:pt>
                <c:pt idx="1367">
                  <c:v>failed</c:v>
                </c:pt>
                <c:pt idx="1368">
                  <c:v>failed</c:v>
                </c:pt>
                <c:pt idx="1369">
                  <c:v>failed</c:v>
                </c:pt>
                <c:pt idx="1370">
                  <c:v>failed</c:v>
                </c:pt>
                <c:pt idx="1371">
                  <c:v>failed</c:v>
                </c:pt>
                <c:pt idx="1372">
                  <c:v>failed</c:v>
                </c:pt>
                <c:pt idx="1373">
                  <c:v>failed</c:v>
                </c:pt>
                <c:pt idx="1374">
                  <c:v>failed</c:v>
                </c:pt>
                <c:pt idx="1375">
                  <c:v>failed</c:v>
                </c:pt>
                <c:pt idx="1376">
                  <c:v>failed</c:v>
                </c:pt>
                <c:pt idx="1377">
                  <c:v>failed</c:v>
                </c:pt>
                <c:pt idx="1378">
                  <c:v>failed</c:v>
                </c:pt>
                <c:pt idx="1379">
                  <c:v>failed</c:v>
                </c:pt>
                <c:pt idx="1380">
                  <c:v>failed</c:v>
                </c:pt>
                <c:pt idx="1381">
                  <c:v>failed</c:v>
                </c:pt>
                <c:pt idx="1382">
                  <c:v>failed</c:v>
                </c:pt>
                <c:pt idx="1383">
                  <c:v>failed</c:v>
                </c:pt>
                <c:pt idx="1384">
                  <c:v>failed</c:v>
                </c:pt>
                <c:pt idx="1385">
                  <c:v>failed</c:v>
                </c:pt>
                <c:pt idx="1386">
                  <c:v>failed</c:v>
                </c:pt>
                <c:pt idx="1387">
                  <c:v>failed</c:v>
                </c:pt>
                <c:pt idx="1388">
                  <c:v>failed</c:v>
                </c:pt>
                <c:pt idx="1389">
                  <c:v>failed</c:v>
                </c:pt>
                <c:pt idx="1390">
                  <c:v>failed</c:v>
                </c:pt>
                <c:pt idx="1391">
                  <c:v>failed</c:v>
                </c:pt>
                <c:pt idx="1392">
                  <c:v>failed</c:v>
                </c:pt>
                <c:pt idx="1393">
                  <c:v>failed</c:v>
                </c:pt>
                <c:pt idx="1394">
                  <c:v>failed</c:v>
                </c:pt>
                <c:pt idx="1395">
                  <c:v>failed</c:v>
                </c:pt>
                <c:pt idx="1396">
                  <c:v>failed</c:v>
                </c:pt>
                <c:pt idx="1397">
                  <c:v>failed</c:v>
                </c:pt>
                <c:pt idx="1398">
                  <c:v>failed</c:v>
                </c:pt>
                <c:pt idx="1399">
                  <c:v>failed</c:v>
                </c:pt>
                <c:pt idx="1400">
                  <c:v>failed</c:v>
                </c:pt>
                <c:pt idx="1401">
                  <c:v>failed</c:v>
                </c:pt>
                <c:pt idx="1402">
                  <c:v>failed</c:v>
                </c:pt>
                <c:pt idx="1403">
                  <c:v>failed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failed</c:v>
                </c:pt>
                <c:pt idx="1452">
                  <c:v>failed</c:v>
                </c:pt>
                <c:pt idx="1453">
                  <c:v>failed</c:v>
                </c:pt>
                <c:pt idx="1454">
                  <c:v>failed</c:v>
                </c:pt>
                <c:pt idx="1455">
                  <c:v>failed</c:v>
                </c:pt>
                <c:pt idx="1456">
                  <c:v>failed</c:v>
                </c:pt>
                <c:pt idx="1457">
                  <c:v>failed</c:v>
                </c:pt>
                <c:pt idx="1458">
                  <c:v>failed</c:v>
                </c:pt>
                <c:pt idx="1459">
                  <c:v>failed</c:v>
                </c:pt>
                <c:pt idx="1460">
                  <c:v>failed</c:v>
                </c:pt>
                <c:pt idx="1461">
                  <c:v>failed</c:v>
                </c:pt>
                <c:pt idx="1462">
                  <c:v>failed</c:v>
                </c:pt>
                <c:pt idx="1463">
                  <c:v>failed</c:v>
                </c:pt>
                <c:pt idx="1464">
                  <c:v>failed</c:v>
                </c:pt>
                <c:pt idx="1465">
                  <c:v>failed</c:v>
                </c:pt>
                <c:pt idx="1466">
                  <c:v>failed</c:v>
                </c:pt>
                <c:pt idx="1467">
                  <c:v>failed</c:v>
                </c:pt>
                <c:pt idx="1468">
                  <c:v>failed</c:v>
                </c:pt>
                <c:pt idx="1469">
                  <c:v>failed</c:v>
                </c:pt>
                <c:pt idx="1470">
                  <c:v>failed</c:v>
                </c:pt>
                <c:pt idx="1471">
                  <c:v>failed</c:v>
                </c:pt>
                <c:pt idx="1472">
                  <c:v>failed</c:v>
                </c:pt>
                <c:pt idx="1473">
                  <c:v>failed</c:v>
                </c:pt>
                <c:pt idx="1474">
                  <c:v>failed</c:v>
                </c:pt>
                <c:pt idx="1475">
                  <c:v>failed</c:v>
                </c:pt>
                <c:pt idx="1476">
                  <c:v>failed</c:v>
                </c:pt>
                <c:pt idx="1477">
                  <c:v>failed</c:v>
                </c:pt>
                <c:pt idx="1478">
                  <c:v>failed</c:v>
                </c:pt>
                <c:pt idx="1479">
                  <c:v>failed</c:v>
                </c:pt>
                <c:pt idx="1480">
                  <c:v>failed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failed</c:v>
                </c:pt>
                <c:pt idx="1502">
                  <c:v>failed</c:v>
                </c:pt>
                <c:pt idx="1503">
                  <c:v>failed</c:v>
                </c:pt>
                <c:pt idx="1504">
                  <c:v>failed</c:v>
                </c:pt>
                <c:pt idx="1505">
                  <c:v>failed</c:v>
                </c:pt>
                <c:pt idx="1506">
                  <c:v>failed</c:v>
                </c:pt>
                <c:pt idx="1507">
                  <c:v>failed</c:v>
                </c:pt>
                <c:pt idx="1508">
                  <c:v>failed</c:v>
                </c:pt>
                <c:pt idx="1509">
                  <c:v>failed</c:v>
                </c:pt>
                <c:pt idx="1510">
                  <c:v>failed</c:v>
                </c:pt>
                <c:pt idx="1511">
                  <c:v>failed</c:v>
                </c:pt>
                <c:pt idx="1512">
                  <c:v>failed</c:v>
                </c:pt>
                <c:pt idx="1513">
                  <c:v>failed</c:v>
                </c:pt>
                <c:pt idx="1514">
                  <c:v>failed</c:v>
                </c:pt>
                <c:pt idx="1515">
                  <c:v>failed</c:v>
                </c:pt>
                <c:pt idx="1516">
                  <c:v>failed</c:v>
                </c:pt>
                <c:pt idx="1517">
                  <c:v>failed</c:v>
                </c:pt>
                <c:pt idx="1518">
                  <c:v>failed</c:v>
                </c:pt>
                <c:pt idx="1519">
                  <c:v>failed</c:v>
                </c:pt>
                <c:pt idx="1520">
                  <c:v>failed</c:v>
                </c:pt>
                <c:pt idx="1521">
                  <c:v>failed</c:v>
                </c:pt>
                <c:pt idx="1522">
                  <c:v>failed</c:v>
                </c:pt>
                <c:pt idx="1523">
                  <c:v>failed</c:v>
                </c:pt>
                <c:pt idx="1524">
                  <c:v>failed</c:v>
                </c:pt>
                <c:pt idx="1525">
                  <c:v>failed</c:v>
                </c:pt>
                <c:pt idx="1526">
                  <c:v>failed</c:v>
                </c:pt>
                <c:pt idx="1527">
                  <c:v>failed</c:v>
                </c:pt>
                <c:pt idx="1528">
                  <c:v>failed</c:v>
                </c:pt>
                <c:pt idx="1529">
                  <c:v>failed</c:v>
                </c:pt>
              </c:strCache>
            </c:strRef>
          </c:cat>
          <c:val>
            <c:numRef>
              <c:f>CampaignStatistics!$P$2:$P$1531</c:f>
              <c:numCache>
                <c:formatCode>General</c:formatCode>
                <c:ptCount val="15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14</c:v>
                </c:pt>
                <c:pt idx="1195">
                  <c:v>14</c:v>
                </c:pt>
                <c:pt idx="1196">
                  <c:v>14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14</c:v>
                </c:pt>
                <c:pt idx="1201">
                  <c:v>14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7">
                  <c:v>21</c:v>
                </c:pt>
                <c:pt idx="1278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35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37</c:v>
                </c:pt>
                <c:pt idx="1383">
                  <c:v>37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37</c:v>
                </c:pt>
                <c:pt idx="1388">
                  <c:v>37</c:v>
                </c:pt>
                <c:pt idx="1389">
                  <c:v>37</c:v>
                </c:pt>
                <c:pt idx="1390">
                  <c:v>38</c:v>
                </c:pt>
                <c:pt idx="1391">
                  <c:v>38</c:v>
                </c:pt>
                <c:pt idx="1392">
                  <c:v>38</c:v>
                </c:pt>
                <c:pt idx="1393">
                  <c:v>38</c:v>
                </c:pt>
                <c:pt idx="1394">
                  <c:v>38</c:v>
                </c:pt>
                <c:pt idx="1395">
                  <c:v>39</c:v>
                </c:pt>
                <c:pt idx="1396">
                  <c:v>39</c:v>
                </c:pt>
                <c:pt idx="1397">
                  <c:v>39</c:v>
                </c:pt>
                <c:pt idx="1398">
                  <c:v>39</c:v>
                </c:pt>
                <c:pt idx="1399">
                  <c:v>39</c:v>
                </c:pt>
                <c:pt idx="1400">
                  <c:v>39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41</c:v>
                </c:pt>
                <c:pt idx="1405">
                  <c:v>41</c:v>
                </c:pt>
                <c:pt idx="1406">
                  <c:v>41</c:v>
                </c:pt>
                <c:pt idx="1407">
                  <c:v>42</c:v>
                </c:pt>
                <c:pt idx="1408">
                  <c:v>42</c:v>
                </c:pt>
                <c:pt idx="1409">
                  <c:v>43</c:v>
                </c:pt>
                <c:pt idx="1410">
                  <c:v>44</c:v>
                </c:pt>
                <c:pt idx="1411">
                  <c:v>45</c:v>
                </c:pt>
                <c:pt idx="1412">
                  <c:v>45</c:v>
                </c:pt>
                <c:pt idx="1413">
                  <c:v>45</c:v>
                </c:pt>
                <c:pt idx="1414">
                  <c:v>46</c:v>
                </c:pt>
                <c:pt idx="1415">
                  <c:v>47</c:v>
                </c:pt>
                <c:pt idx="1416">
                  <c:v>47</c:v>
                </c:pt>
                <c:pt idx="1417">
                  <c:v>48</c:v>
                </c:pt>
                <c:pt idx="1418">
                  <c:v>48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50</c:v>
                </c:pt>
                <c:pt idx="1423">
                  <c:v>50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53</c:v>
                </c:pt>
                <c:pt idx="1428">
                  <c:v>53</c:v>
                </c:pt>
                <c:pt idx="1429">
                  <c:v>55</c:v>
                </c:pt>
                <c:pt idx="1430">
                  <c:v>55</c:v>
                </c:pt>
                <c:pt idx="1431">
                  <c:v>56</c:v>
                </c:pt>
                <c:pt idx="1432">
                  <c:v>57</c:v>
                </c:pt>
                <c:pt idx="1433">
                  <c:v>57</c:v>
                </c:pt>
                <c:pt idx="1434">
                  <c:v>59</c:v>
                </c:pt>
                <c:pt idx="1435">
                  <c:v>60</c:v>
                </c:pt>
                <c:pt idx="1436">
                  <c:v>60</c:v>
                </c:pt>
                <c:pt idx="1437">
                  <c:v>66</c:v>
                </c:pt>
                <c:pt idx="1438">
                  <c:v>67</c:v>
                </c:pt>
                <c:pt idx="1439">
                  <c:v>68</c:v>
                </c:pt>
                <c:pt idx="1440">
                  <c:v>70</c:v>
                </c:pt>
                <c:pt idx="1441">
                  <c:v>70</c:v>
                </c:pt>
                <c:pt idx="1442">
                  <c:v>72</c:v>
                </c:pt>
                <c:pt idx="1443">
                  <c:v>72</c:v>
                </c:pt>
                <c:pt idx="1444">
                  <c:v>73</c:v>
                </c:pt>
                <c:pt idx="1445">
                  <c:v>75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79</c:v>
                </c:pt>
                <c:pt idx="1450">
                  <c:v>81</c:v>
                </c:pt>
                <c:pt idx="1451">
                  <c:v>81</c:v>
                </c:pt>
                <c:pt idx="1452">
                  <c:v>83</c:v>
                </c:pt>
                <c:pt idx="1453">
                  <c:v>84</c:v>
                </c:pt>
                <c:pt idx="1454">
                  <c:v>84</c:v>
                </c:pt>
                <c:pt idx="1455">
                  <c:v>84</c:v>
                </c:pt>
                <c:pt idx="1456">
                  <c:v>85</c:v>
                </c:pt>
                <c:pt idx="1457">
                  <c:v>86</c:v>
                </c:pt>
                <c:pt idx="1458">
                  <c:v>89</c:v>
                </c:pt>
                <c:pt idx="1459">
                  <c:v>90</c:v>
                </c:pt>
                <c:pt idx="1460">
                  <c:v>91</c:v>
                </c:pt>
                <c:pt idx="1461">
                  <c:v>92</c:v>
                </c:pt>
                <c:pt idx="1462">
                  <c:v>92</c:v>
                </c:pt>
                <c:pt idx="1463">
                  <c:v>93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95</c:v>
                </c:pt>
                <c:pt idx="1468">
                  <c:v>96</c:v>
                </c:pt>
                <c:pt idx="1469">
                  <c:v>96</c:v>
                </c:pt>
                <c:pt idx="1470">
                  <c:v>96</c:v>
                </c:pt>
                <c:pt idx="1471">
                  <c:v>96</c:v>
                </c:pt>
                <c:pt idx="1472">
                  <c:v>98</c:v>
                </c:pt>
                <c:pt idx="1473">
                  <c:v>99</c:v>
                </c:pt>
                <c:pt idx="1474">
                  <c:v>99</c:v>
                </c:pt>
                <c:pt idx="1475">
                  <c:v>100</c:v>
                </c:pt>
                <c:pt idx="1476">
                  <c:v>103</c:v>
                </c:pt>
                <c:pt idx="1477">
                  <c:v>105</c:v>
                </c:pt>
                <c:pt idx="1478">
                  <c:v>108</c:v>
                </c:pt>
                <c:pt idx="1479">
                  <c:v>110</c:v>
                </c:pt>
                <c:pt idx="1480">
                  <c:v>113</c:v>
                </c:pt>
                <c:pt idx="1481">
                  <c:v>114</c:v>
                </c:pt>
                <c:pt idx="1482">
                  <c:v>114</c:v>
                </c:pt>
                <c:pt idx="1483">
                  <c:v>117</c:v>
                </c:pt>
                <c:pt idx="1484">
                  <c:v>118</c:v>
                </c:pt>
                <c:pt idx="1485">
                  <c:v>121</c:v>
                </c:pt>
                <c:pt idx="1486">
                  <c:v>122</c:v>
                </c:pt>
                <c:pt idx="1487">
                  <c:v>123</c:v>
                </c:pt>
                <c:pt idx="1488">
                  <c:v>123</c:v>
                </c:pt>
                <c:pt idx="1489">
                  <c:v>124</c:v>
                </c:pt>
                <c:pt idx="1490">
                  <c:v>124</c:v>
                </c:pt>
                <c:pt idx="1491">
                  <c:v>125</c:v>
                </c:pt>
                <c:pt idx="1492">
                  <c:v>129</c:v>
                </c:pt>
                <c:pt idx="1493">
                  <c:v>135</c:v>
                </c:pt>
                <c:pt idx="1494">
                  <c:v>139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147</c:v>
                </c:pt>
                <c:pt idx="1499">
                  <c:v>147</c:v>
                </c:pt>
                <c:pt idx="1500">
                  <c:v>148</c:v>
                </c:pt>
                <c:pt idx="1501">
                  <c:v>152</c:v>
                </c:pt>
                <c:pt idx="1502">
                  <c:v>167</c:v>
                </c:pt>
                <c:pt idx="1503">
                  <c:v>170</c:v>
                </c:pt>
                <c:pt idx="1504">
                  <c:v>171</c:v>
                </c:pt>
                <c:pt idx="1505">
                  <c:v>171</c:v>
                </c:pt>
                <c:pt idx="1506">
                  <c:v>179</c:v>
                </c:pt>
                <c:pt idx="1507">
                  <c:v>185</c:v>
                </c:pt>
                <c:pt idx="1508">
                  <c:v>188</c:v>
                </c:pt>
                <c:pt idx="1509">
                  <c:v>196</c:v>
                </c:pt>
                <c:pt idx="1510">
                  <c:v>196</c:v>
                </c:pt>
                <c:pt idx="1511">
                  <c:v>197</c:v>
                </c:pt>
                <c:pt idx="1512">
                  <c:v>201</c:v>
                </c:pt>
                <c:pt idx="1513">
                  <c:v>202</c:v>
                </c:pt>
                <c:pt idx="1514">
                  <c:v>215</c:v>
                </c:pt>
                <c:pt idx="1515">
                  <c:v>229</c:v>
                </c:pt>
                <c:pt idx="1516">
                  <c:v>236</c:v>
                </c:pt>
                <c:pt idx="1517">
                  <c:v>285</c:v>
                </c:pt>
                <c:pt idx="1518">
                  <c:v>296</c:v>
                </c:pt>
                <c:pt idx="1519">
                  <c:v>310</c:v>
                </c:pt>
                <c:pt idx="1520">
                  <c:v>311</c:v>
                </c:pt>
                <c:pt idx="1521">
                  <c:v>312</c:v>
                </c:pt>
                <c:pt idx="1522">
                  <c:v>336</c:v>
                </c:pt>
                <c:pt idx="1523">
                  <c:v>338</c:v>
                </c:pt>
                <c:pt idx="1524">
                  <c:v>369</c:v>
                </c:pt>
                <c:pt idx="1525">
                  <c:v>456</c:v>
                </c:pt>
                <c:pt idx="1526">
                  <c:v>534</c:v>
                </c:pt>
                <c:pt idx="1527">
                  <c:v>890</c:v>
                </c:pt>
                <c:pt idx="1528">
                  <c:v>975</c:v>
                </c:pt>
                <c:pt idx="1529">
                  <c:v>1293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4-F74B-B984-7EEC9F980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854383"/>
        <c:axId val="767265023"/>
      </c:lineChart>
      <c:catAx>
        <c:axId val="76685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65023"/>
        <c:crosses val="autoZero"/>
        <c:auto val="1"/>
        <c:lblAlgn val="ctr"/>
        <c:lblOffset val="100"/>
        <c:noMultiLvlLbl val="0"/>
      </c:catAx>
      <c:valAx>
        <c:axId val="76726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854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 Status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GoalSummary!$F$1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508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GoalSummary!$A$2:$A$13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GoalSummary!$F$2:$F$13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0.421875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D6-BD4F-AB7E-16BE628A4F0B}"/>
            </c:ext>
          </c:extLst>
        </c:ser>
        <c:ser>
          <c:idx val="5"/>
          <c:order val="1"/>
          <c:tx>
            <c:strRef>
              <c:f>GoalSummary!$G$1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508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GoalSummary!$A$2:$A$13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GoalSummary!$G$2:$G$13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0.421875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D6-BD4F-AB7E-16BE628A4F0B}"/>
            </c:ext>
          </c:extLst>
        </c:ser>
        <c:ser>
          <c:idx val="6"/>
          <c:order val="2"/>
          <c:tx>
            <c:strRef>
              <c:f>GoalSummary!$H$1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508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GoalSummary!$A$2:$A$13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GoalSummary!$H$2:$H$13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0.15625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D6-BD4F-AB7E-16BE628A4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510239"/>
        <c:axId val="746733487"/>
      </c:lineChart>
      <c:catAx>
        <c:axId val="76551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33487"/>
        <c:crosses val="autoZero"/>
        <c:auto val="1"/>
        <c:lblAlgn val="ctr"/>
        <c:lblOffset val="100"/>
        <c:noMultiLvlLbl val="0"/>
      </c:catAx>
      <c:valAx>
        <c:axId val="74673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51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[StarterBook-Ashish.xlsx]Pivot-CategoryByCountry!PivotTable2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'Pivot-CategoryByCountry'!$B$3:$B$4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'Pivot-CategoryByCountry'!$A$5:$A$14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'Pivot-CategoryByCountry'!$B$5:$B$14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E-E746-B6F2-3BE45E5C08DF}"/>
            </c:ext>
          </c:extLst>
        </c:ser>
        <c:ser>
          <c:idx val="1"/>
          <c:order val="1"/>
          <c:tx>
            <c:strRef>
              <c:f>'Pivot-CategoryByCountry'!$C$3:$C$4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'Pivot-CategoryByCountry'!$A$5:$A$14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'Pivot-CategoryByCountry'!$C$5:$C$14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92E-E746-B6F2-3BE45E5C08DF}"/>
            </c:ext>
          </c:extLst>
        </c:ser>
        <c:ser>
          <c:idx val="2"/>
          <c:order val="2"/>
          <c:tx>
            <c:strRef>
              <c:f>'Pivot-CategoryByCountry'!$D$3:$D$4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'Pivot-CategoryByCountry'!$A$5:$A$14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'Pivot-CategoryByCountry'!$D$5:$D$14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92E-E746-B6F2-3BE45E5C08DF}"/>
            </c:ext>
          </c:extLst>
        </c:ser>
        <c:ser>
          <c:idx val="3"/>
          <c:order val="3"/>
          <c:tx>
            <c:strRef>
              <c:f>'Pivot-CategoryByCountry'!$E$3:$E$4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'Pivot-CategoryByCountry'!$A$5:$A$14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'Pivot-CategoryByCountry'!$E$5:$E$14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92E-E746-B6F2-3BE45E5C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461167"/>
        <c:axId val="487462799"/>
      </c:barChart>
      <c:catAx>
        <c:axId val="48746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62799"/>
        <c:crosses val="autoZero"/>
        <c:auto val="1"/>
        <c:lblAlgn val="ctr"/>
        <c:lblOffset val="100"/>
        <c:noMultiLvlLbl val="0"/>
      </c:catAx>
      <c:valAx>
        <c:axId val="48746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6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[StarterBook-Ashish.xlsx]Pivot-SubcategoryByCoountry!PivotTable3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'Pivot-SubcategoryByCoountry'!$B$3:$B$4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'Pivot-SubcategoryByCoountry'!$A$5:$A$46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'Pivot-SubcategoryByCoountry'!$B$5:$B$46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73-1D43-B8CC-608DC3B7079B}"/>
            </c:ext>
          </c:extLst>
        </c:ser>
        <c:ser>
          <c:idx val="1"/>
          <c:order val="1"/>
          <c:tx>
            <c:strRef>
              <c:f>'Pivot-SubcategoryByCoountry'!$C$3:$C$4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'Pivot-SubcategoryByCoountry'!$A$5:$A$46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'Pivot-SubcategoryByCoountry'!$C$5:$C$46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73-1D43-B8CC-608DC3B7079B}"/>
            </c:ext>
          </c:extLst>
        </c:ser>
        <c:ser>
          <c:idx val="2"/>
          <c:order val="2"/>
          <c:tx>
            <c:strRef>
              <c:f>'Pivot-SubcategoryByCoountry'!$D$3:$D$4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'Pivot-SubcategoryByCoountry'!$A$5:$A$46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'Pivot-SubcategoryByCoountry'!$D$5:$D$46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73-1D43-B8CC-608DC3B7079B}"/>
            </c:ext>
          </c:extLst>
        </c:ser>
        <c:ser>
          <c:idx val="3"/>
          <c:order val="3"/>
          <c:tx>
            <c:strRef>
              <c:f>'Pivot-SubcategoryByCoountry'!$E$3:$E$4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'Pivot-SubcategoryByCoountry'!$A$5:$A$46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'Pivot-SubcategoryByCoountry'!$E$5:$E$46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73-1D43-B8CC-608DC3B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6777855"/>
        <c:axId val="681856703"/>
      </c:barChart>
      <c:catAx>
        <c:axId val="67677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856703"/>
        <c:crosses val="autoZero"/>
        <c:auto val="1"/>
        <c:lblAlgn val="ctr"/>
        <c:lblOffset val="100"/>
        <c:noMultiLvlLbl val="0"/>
      </c:catAx>
      <c:valAx>
        <c:axId val="68185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7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[StarterBook-Ashish.xlsx]Pivot-StateByYear!PivotTable4</c:name>
    <c:fmtId val="0"/>
  </c:pivotSource>
  <c:chart>
    <c:autoTitleDeleted val="0"/>
    <c:pivotFmts>
      <c:pivotFmt>
        <c:idx val="0"/>
        <c:spPr>
          <a:ln w="50800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50800" cap="rnd">
            <a:solidFill>
              <a:srgbClr val="FF000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50800" cap="rnd">
            <a:solidFill>
              <a:schemeClr val="tx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50800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'Pivot-StateByYear'!$B$4:$B$5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'Pivot-StateByYear'!$A$6:$A$18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'Pivot-StateByYear'!$B$6:$B$18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C-C543-AAD9-155C3AAFC779}"/>
            </c:ext>
          </c:extLst>
        </c:ser>
        <c:ser>
          <c:idx val="1"/>
          <c:order val="1"/>
          <c:tx>
            <c:strRef>
              <c:f>'Pivot-StateByYear'!$C$4:$C$5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rgbClr val="FF000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'Pivot-StateByYear'!$A$6:$A$18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'Pivot-StateByYear'!$C$6:$C$18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7BC-C543-AAD9-155C3AAFC779}"/>
            </c:ext>
          </c:extLst>
        </c:ser>
        <c:ser>
          <c:idx val="2"/>
          <c:order val="2"/>
          <c:tx>
            <c:strRef>
              <c:f>'Pivot-StateByYear'!$D$4:$D$5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50800" cap="rnd">
              <a:solidFill>
                <a:schemeClr val="tx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'Pivot-StateByYear'!$A$6:$A$18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'Pivot-StateByYear'!$D$6:$D$18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7BC-C543-AAD9-155C3AAFC779}"/>
            </c:ext>
          </c:extLst>
        </c:ser>
        <c:ser>
          <c:idx val="3"/>
          <c:order val="3"/>
          <c:tx>
            <c:strRef>
              <c:f>'Pivot-StateByYear'!$E$4:$E$5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'Pivot-StateByYear'!$A$6:$A$18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'Pivot-StateByYear'!$E$6:$E$18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7BC-C543-AAD9-155C3AAFC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178351"/>
        <c:axId val="739964047"/>
      </c:lineChart>
      <c:catAx>
        <c:axId val="74017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964047"/>
        <c:crosses val="autoZero"/>
        <c:auto val="1"/>
        <c:lblAlgn val="ctr"/>
        <c:lblOffset val="100"/>
        <c:noMultiLvlLbl val="0"/>
      </c:catAx>
      <c:valAx>
        <c:axId val="73996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7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[StarterBook-Ashish.xlsx]Pivot-StateByYear!PivotTable9</c:name>
    <c:fmtId val="0"/>
  </c:pivotSource>
  <c:chart>
    <c:autoTitleDeleted val="0"/>
    <c:pivotFmts>
      <c:pivotFmt>
        <c:idx val="0"/>
        <c:spPr>
          <a:ln w="50800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50800" cap="rnd">
            <a:solidFill>
              <a:srgbClr val="FF000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50800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'Pivot-StateByYear'!$B$35:$B$36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'Pivot-StateByYear'!$A$37:$A$46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'Pivot-StateByYear'!$B$37:$B$46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A9-9447-B15A-463EC0C2CC86}"/>
            </c:ext>
          </c:extLst>
        </c:ser>
        <c:ser>
          <c:idx val="1"/>
          <c:order val="1"/>
          <c:tx>
            <c:strRef>
              <c:f>'Pivot-StateByYear'!$C$35:$C$36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rgbClr val="FF000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'Pivot-StateByYear'!$A$37:$A$46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'Pivot-StateByYear'!$C$37:$C$46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A9-9447-B15A-463EC0C2CC86}"/>
            </c:ext>
          </c:extLst>
        </c:ser>
        <c:ser>
          <c:idx val="2"/>
          <c:order val="2"/>
          <c:tx>
            <c:strRef>
              <c:f>'Pivot-StateByYear'!$D$35:$D$36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'Pivot-StateByYear'!$A$37:$A$46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'Pivot-StateByYear'!$D$37:$D$46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A9-9447-B15A-463EC0C2CC86}"/>
            </c:ext>
          </c:extLst>
        </c:ser>
        <c:ser>
          <c:idx val="3"/>
          <c:order val="3"/>
          <c:tx>
            <c:strRef>
              <c:f>'Pivot-StateByYear'!$E$35:$E$36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'Pivot-StateByYear'!$A$37:$A$46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'Pivot-StateByYear'!$E$37:$E$46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A9-9447-B15A-463EC0C2C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955263"/>
        <c:axId val="955182655"/>
      </c:lineChart>
      <c:catAx>
        <c:axId val="76695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182655"/>
        <c:crosses val="autoZero"/>
        <c:auto val="1"/>
        <c:lblAlgn val="ctr"/>
        <c:lblOffset val="100"/>
        <c:noMultiLvlLbl val="0"/>
      </c:catAx>
      <c:valAx>
        <c:axId val="95518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95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Successful -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- Histogram</a:t>
          </a:r>
        </a:p>
      </cx:txPr>
    </cx:title>
    <cx:plotArea>
      <cx:plotAreaRegion>
        <cx:series layoutId="clusteredColumn" uniqueId="{78146447-07AA-8948-9FAA-9A38061C2172}">
          <cx:tx>
            <cx:txData>
              <cx:f>_xlchart.v1.4</cx:f>
              <cx:v>backers_count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Failures -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Failures - Histogram</a:t>
          </a:r>
        </a:p>
      </cx:txPr>
    </cx:title>
    <cx:plotArea>
      <cx:plotAreaRegion>
        <cx:series layoutId="clusteredColumn" uniqueId="{FBFC686D-3F40-5E49-9717-9EBE8D03114E}">
          <cx:tx>
            <cx:txData>
              <cx:f>_xlchart.v1.1</cx:f>
              <cx:v>backers_count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546100</xdr:colOff>
      <xdr:row>16</xdr:row>
      <xdr:rowOff>19050</xdr:rowOff>
    </xdr:from>
    <xdr:to>
      <xdr:col>20</xdr:col>
      <xdr:colOff>412750</xdr:colOff>
      <xdr:row>30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1F4792-2BF4-A34B-93BB-BF75F61D3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596900</xdr:colOff>
      <xdr:row>31</xdr:row>
      <xdr:rowOff>95250</xdr:rowOff>
    </xdr:from>
    <xdr:to>
      <xdr:col>20</xdr:col>
      <xdr:colOff>412750</xdr:colOff>
      <xdr:row>45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149EEA-8DB1-534F-BE9A-4609C9830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587376</xdr:colOff>
      <xdr:row>16</xdr:row>
      <xdr:rowOff>30691</xdr:rowOff>
    </xdr:from>
    <xdr:to>
      <xdr:col>25</xdr:col>
      <xdr:colOff>132292</xdr:colOff>
      <xdr:row>30</xdr:row>
      <xdr:rowOff>106891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1775641-D640-AA47-9028-97CC3FBD1A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79709" y="3078691"/>
              <a:ext cx="4572000" cy="33676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576793</xdr:colOff>
      <xdr:row>31</xdr:row>
      <xdr:rowOff>104774</xdr:rowOff>
    </xdr:from>
    <xdr:to>
      <xdr:col>25</xdr:col>
      <xdr:colOff>121709</xdr:colOff>
      <xdr:row>45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8CFAB1E2-2D62-C04D-B366-C8751EECE5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69126" y="6634691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9769</xdr:colOff>
      <xdr:row>15</xdr:row>
      <xdr:rowOff>19538</xdr:rowOff>
    </xdr:from>
    <xdr:to>
      <xdr:col>8</xdr:col>
      <xdr:colOff>0</xdr:colOff>
      <xdr:row>35</xdr:row>
      <xdr:rowOff>29306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BE9A3-C0D1-204D-9708-E24AE3E19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1</xdr:row>
      <xdr:rowOff>57150</xdr:rowOff>
    </xdr:from>
    <xdr:to>
      <xdr:col>18</xdr:col>
      <xdr:colOff>190500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8F889-B169-B84D-8D52-598D798DC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177800</xdr:rowOff>
    </xdr:from>
    <xdr:to>
      <xdr:col>19</xdr:col>
      <xdr:colOff>152400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0EF5A-66FE-604A-B4C4-10D6EB1F5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0</xdr:rowOff>
    </xdr:from>
    <xdr:to>
      <xdr:col>16</xdr:col>
      <xdr:colOff>774700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4464B-3397-D840-92B7-14634C26B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34</xdr:row>
      <xdr:rowOff>184150</xdr:rowOff>
    </xdr:from>
    <xdr:to>
      <xdr:col>17</xdr:col>
      <xdr:colOff>0</xdr:colOff>
      <xdr:row>56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700C80-3EAC-DA49-B781-36963E3D9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ish Desai" refreshedDate="43986.91924560185" createdVersion="6" refreshedVersion="6" minRefreshableVersion="3" recordCount="4114" xr:uid="{7ACCEB39-728B-9049-B424-407A7BAF1BF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Percent Funded" numFmtId="9">
      <sharedItems containsSemiMixedTypes="0" containsString="0" containsNumber="1" minValue="0" maxValue="22603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2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potlight" numFmtId="0">
      <sharedItems/>
    </cacheField>
    <cacheField name="Category and Sub-Category" numFmtId="0">
      <sharedItems/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15060750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n v="1.3685882352941177"/>
    <x v="0"/>
    <x v="0"/>
    <s v="USD"/>
    <n v="1437620400"/>
    <d v="2015-07-23T03:00:00"/>
    <n v="1434931811"/>
    <x v="0"/>
    <b v="0"/>
    <x v="0"/>
    <n v="63.917582417582416"/>
    <x v="0"/>
    <x v="0"/>
    <b v="1"/>
    <s v="film &amp; video/television"/>
  </r>
  <r>
    <x v="1"/>
    <s v="FannibalFest Fan Convention"/>
    <s v="A Hannibal TV Show Fan Convention and Art Collective"/>
    <x v="1"/>
    <n v="14653"/>
    <n v="1.4260827250608272"/>
    <x v="0"/>
    <x v="0"/>
    <s v="USD"/>
    <n v="1488464683"/>
    <d v="2017-03-02T14:24:43"/>
    <n v="1485872683"/>
    <x v="1"/>
    <b v="0"/>
    <x v="1"/>
    <n v="185.48101265822785"/>
    <x v="0"/>
    <x v="0"/>
    <b v="1"/>
    <s v="film &amp; video/television"/>
  </r>
  <r>
    <x v="2"/>
    <s v="Charlie teaser completion"/>
    <s v="Completion fund for post-production for teaser of British crime/drama tv series about a girl who sells morals for money"/>
    <x v="2"/>
    <n v="525"/>
    <n v="1.05"/>
    <x v="0"/>
    <x v="1"/>
    <s v="GBP"/>
    <n v="1455555083"/>
    <d v="2016-02-15T16:51:23"/>
    <n v="1454691083"/>
    <x v="2"/>
    <b v="0"/>
    <x v="2"/>
    <n v="15"/>
    <x v="0"/>
    <x v="0"/>
    <b v="1"/>
    <s v="film &amp; video/television"/>
  </r>
  <r>
    <x v="3"/>
    <s v="Unsure/Positive: A Dramedy Series About Life with HIV"/>
    <s v="We already produced the *very* beginning of this story. Help us to see it through?"/>
    <x v="3"/>
    <n v="10390"/>
    <n v="1.0389999999999999"/>
    <x v="0"/>
    <x v="0"/>
    <s v="USD"/>
    <n v="1407414107"/>
    <d v="2014-08-07T12:21:47"/>
    <n v="1404822107"/>
    <x v="3"/>
    <b v="0"/>
    <x v="3"/>
    <n v="69.266666666666666"/>
    <x v="0"/>
    <x v="0"/>
    <b v="1"/>
    <s v="film &amp; video/television"/>
  </r>
  <r>
    <x v="4"/>
    <s v="Party Monsters"/>
    <s v="19th centuryâ€™s most notorious literary characters, out of step with the times, find comradery as roommates in modern day Los Angeles."/>
    <x v="4"/>
    <n v="54116.28"/>
    <n v="1.2299154545454545"/>
    <x v="0"/>
    <x v="0"/>
    <s v="USD"/>
    <n v="1450555279"/>
    <d v="2015-12-19T20:01:19"/>
    <n v="1447963279"/>
    <x v="4"/>
    <b v="0"/>
    <x v="4"/>
    <n v="190.55028169014085"/>
    <x v="0"/>
    <x v="0"/>
    <b v="1"/>
    <s v="film &amp; video/television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n v="1.0977744436109027"/>
    <x v="0"/>
    <x v="0"/>
    <s v="USD"/>
    <n v="1469770500"/>
    <d v="2016-07-29T05:35:00"/>
    <n v="1468362207"/>
    <x v="5"/>
    <b v="0"/>
    <x v="5"/>
    <n v="93.40425531914893"/>
    <x v="0"/>
    <x v="0"/>
    <b v="1"/>
    <s v="film &amp; video/television"/>
  </r>
  <r>
    <x v="6"/>
    <s v="POINT HOPE"/>
    <s v="The story of &quot;Point Hope&quot; will honor, respect, and share the beauty and traditions of the Alaska Natives in Point Hope, AK: the Inupiat"/>
    <x v="6"/>
    <n v="8519"/>
    <n v="1.064875"/>
    <x v="0"/>
    <x v="0"/>
    <s v="USD"/>
    <n v="1402710250"/>
    <d v="2014-06-14T01:44:10"/>
    <n v="1401846250"/>
    <x v="6"/>
    <b v="0"/>
    <x v="6"/>
    <n v="146.87931034482759"/>
    <x v="0"/>
    <x v="0"/>
    <b v="1"/>
    <s v="film &amp; video/television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n v="1.0122222222222221"/>
    <x v="0"/>
    <x v="0"/>
    <s v="USD"/>
    <n v="1467680867"/>
    <d v="2016-07-05T01:07:47"/>
    <n v="1464224867"/>
    <x v="7"/>
    <b v="0"/>
    <x v="7"/>
    <n v="159.82456140350877"/>
    <x v="0"/>
    <x v="0"/>
    <b v="1"/>
    <s v="film &amp; video/television"/>
  </r>
  <r>
    <x v="8"/>
    <s v="Sizzling in the Kitchen Flynn Style"/>
    <s v="Help us raise the funds to film our pilot episode!"/>
    <x v="8"/>
    <n v="3501.52"/>
    <n v="1.0004342857142856"/>
    <x v="0"/>
    <x v="0"/>
    <s v="USD"/>
    <n v="1460754000"/>
    <d v="2016-04-15T21:00:00"/>
    <n v="1460155212"/>
    <x v="8"/>
    <b v="0"/>
    <x v="8"/>
    <n v="291.79333333333335"/>
    <x v="0"/>
    <x v="0"/>
    <b v="1"/>
    <s v="film &amp; video/television"/>
  </r>
  <r>
    <x v="9"/>
    <s v="The Academy: Mockumentary Sitcom TV Pilot"/>
    <s v="Capturing everyday life at Falkirk Academy, a fictitious elite private high school where &quot;everyday life&quot; is anything but normal."/>
    <x v="2"/>
    <n v="629.99"/>
    <n v="1.2599800000000001"/>
    <x v="0"/>
    <x v="0"/>
    <s v="USD"/>
    <n v="1460860144"/>
    <d v="2016-04-17T02:29:04"/>
    <n v="1458268144"/>
    <x v="9"/>
    <b v="0"/>
    <x v="9"/>
    <n v="31.499500000000001"/>
    <x v="0"/>
    <x v="0"/>
    <b v="1"/>
    <s v="film &amp; video/television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n v="1.0049999999999999"/>
    <x v="0"/>
    <x v="0"/>
    <s v="USD"/>
    <n v="1403660279"/>
    <d v="2014-06-25T01:37:59"/>
    <n v="1400636279"/>
    <x v="10"/>
    <b v="0"/>
    <x v="10"/>
    <n v="158.68421052631578"/>
    <x v="0"/>
    <x v="0"/>
    <b v="1"/>
    <s v="film &amp; video/television"/>
  </r>
  <r>
    <x v="11"/>
    <s v="2016 TAPR DCC Video on HamRadioNow"/>
    <s v="HamRadioNow will produce YouTube video of the complete 2016 ARRL &amp; TAPR Amateur Radio (Ham Radio) Digital Communications Conference"/>
    <x v="10"/>
    <n v="6025"/>
    <n v="1.2050000000000001"/>
    <x v="0"/>
    <x v="0"/>
    <s v="USD"/>
    <n v="1471834800"/>
    <d v="2016-08-22T03:00:00"/>
    <n v="1469126462"/>
    <x v="11"/>
    <b v="0"/>
    <x v="11"/>
    <n v="80.333333333333329"/>
    <x v="0"/>
    <x v="0"/>
    <b v="1"/>
    <s v="film &amp; video/television"/>
  </r>
  <r>
    <x v="12"/>
    <s v="Spinward Traveller (T.V. Pilot)"/>
    <s v="Spinward Traveller is based on the award winning role-playing game. Launch your imagination into the Traveller universe at Jump 6."/>
    <x v="11"/>
    <n v="49588"/>
    <n v="1.6529333333333334"/>
    <x v="0"/>
    <x v="0"/>
    <s v="USD"/>
    <n v="1405479600"/>
    <d v="2014-07-16T03:00:00"/>
    <n v="1401642425"/>
    <x v="12"/>
    <b v="0"/>
    <x v="12"/>
    <n v="59.961305925030231"/>
    <x v="0"/>
    <x v="0"/>
    <b v="1"/>
    <s v="film &amp; video/television"/>
  </r>
  <r>
    <x v="13"/>
    <s v="Can't Go Home"/>
    <s v="A travel series hosted by touring musicians that profiles a different American city in each episode."/>
    <x v="8"/>
    <n v="5599"/>
    <n v="1.5997142857142856"/>
    <x v="0"/>
    <x v="0"/>
    <s v="USD"/>
    <n v="1466713620"/>
    <d v="2016-06-23T20:27:00"/>
    <n v="1463588109"/>
    <x v="13"/>
    <b v="0"/>
    <x v="13"/>
    <n v="109.78431372549019"/>
    <x v="0"/>
    <x v="0"/>
    <b v="1"/>
    <s v="film &amp; video/television"/>
  </r>
  <r>
    <x v="14"/>
    <s v="3010 | Sci-fi Series"/>
    <s v="A highly charged post apocalyptic sci fi series that pulls no punches!"/>
    <x v="12"/>
    <n v="6056"/>
    <n v="1.0093333333333334"/>
    <x v="0"/>
    <x v="2"/>
    <s v="AUD"/>
    <n v="1405259940"/>
    <d v="2014-07-13T13:59:00"/>
    <n v="1403051888"/>
    <x v="14"/>
    <b v="0"/>
    <x v="14"/>
    <n v="147.70731707317074"/>
    <x v="0"/>
    <x v="0"/>
    <b v="1"/>
    <s v="film &amp; video/television"/>
  </r>
  <r>
    <x v="15"/>
    <s v="Cien&amp;Cia"/>
    <s v="Cien&amp;Cia es un proyecto transmedia para televisiÃ³n; la finalidad de la venta de camisetas es financiar el reality (Factual)."/>
    <x v="13"/>
    <n v="2132"/>
    <n v="1.0660000000000001"/>
    <x v="0"/>
    <x v="3"/>
    <s v="EUR"/>
    <n v="1443384840"/>
    <d v="2015-09-27T20:14:00"/>
    <n v="1441790658"/>
    <x v="15"/>
    <b v="0"/>
    <x v="15"/>
    <n v="21.755102040816325"/>
    <x v="0"/>
    <x v="0"/>
    <b v="1"/>
    <s v="film &amp; video/television"/>
  </r>
  <r>
    <x v="16"/>
    <s v="ArtMoose TV Series"/>
    <s v="We want to create a Sizzle Reel to pitch a Reality TV Series to TV Executive starring artists Art Moose will use new artists each week."/>
    <x v="14"/>
    <n v="12029"/>
    <n v="1.0024166666666667"/>
    <x v="0"/>
    <x v="0"/>
    <s v="USD"/>
    <n v="1402896600"/>
    <d v="2014-06-16T05:30:00"/>
    <n v="1398971211"/>
    <x v="16"/>
    <b v="0"/>
    <x v="16"/>
    <n v="171.84285714285716"/>
    <x v="0"/>
    <x v="0"/>
    <b v="1"/>
    <s v="film &amp; video/television"/>
  </r>
  <r>
    <x v="17"/>
    <s v="Humble Pie"/>
    <s v="Uplifting English sitcom, a love letter to youthful exuberance that proves once and for all that none of us are ready for real life."/>
    <x v="15"/>
    <n v="1510"/>
    <n v="1.0066666666666666"/>
    <x v="0"/>
    <x v="1"/>
    <s v="GBP"/>
    <n v="1415126022"/>
    <d v="2014-11-04T18:33:42"/>
    <n v="1412530422"/>
    <x v="17"/>
    <b v="0"/>
    <x v="17"/>
    <n v="41.944444444444443"/>
    <x v="0"/>
    <x v="0"/>
    <b v="1"/>
    <s v="film &amp; video/television"/>
  </r>
  <r>
    <x v="18"/>
    <s v="Indian As Apple Pie TV"/>
    <s v="The Indian cooking show you crave: complete with cooking, travel to India, and loads of spicy inspiration with Anupy."/>
    <x v="11"/>
    <n v="31896.33"/>
    <n v="1.0632110000000001"/>
    <x v="0"/>
    <x v="0"/>
    <s v="USD"/>
    <n v="1410958856"/>
    <d v="2014-09-17T13:00:56"/>
    <n v="1408366856"/>
    <x v="18"/>
    <b v="0"/>
    <x v="18"/>
    <n v="93.264122807017543"/>
    <x v="0"/>
    <x v="0"/>
    <b v="1"/>
    <s v="film &amp; video/television"/>
  </r>
  <r>
    <x v="19"/>
    <s v="Brouhaha (an Original Sitcom)"/>
    <s v="Brouhaha chronicles the adventures of aspiring comedian and prolific hedonist Jenny Carmichael as she works at a clickbait website."/>
    <x v="16"/>
    <n v="1235"/>
    <n v="1.4529411764705882"/>
    <x v="0"/>
    <x v="0"/>
    <s v="USD"/>
    <n v="1437420934"/>
    <d v="2015-07-20T19:35:34"/>
    <n v="1434828934"/>
    <x v="19"/>
    <b v="0"/>
    <x v="19"/>
    <n v="56.136363636363633"/>
    <x v="0"/>
    <x v="0"/>
    <b v="1"/>
    <s v="film &amp; video/television"/>
  </r>
  <r>
    <x v="20"/>
    <s v="Finding Kylie Hard Read Fund"/>
    <s v="Help us reach our goal &amp; pay the drama dept that is performing the hard read, which is set for October 2015."/>
    <x v="13"/>
    <n v="2004"/>
    <n v="1.002"/>
    <x v="0"/>
    <x v="0"/>
    <s v="USD"/>
    <n v="1442167912"/>
    <d v="2015-09-13T18:11:52"/>
    <n v="1436983912"/>
    <x v="20"/>
    <b v="0"/>
    <x v="20"/>
    <n v="80.16"/>
    <x v="0"/>
    <x v="0"/>
    <b v="1"/>
    <s v="film &amp; video/television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n v="1.0913513513513513"/>
    <x v="0"/>
    <x v="0"/>
    <s v="USD"/>
    <n v="1411743789"/>
    <d v="2014-09-26T15:03:09"/>
    <n v="1409151789"/>
    <x v="21"/>
    <b v="0"/>
    <x v="21"/>
    <n v="199.9009900990099"/>
    <x v="0"/>
    <x v="0"/>
    <b v="1"/>
    <s v="film &amp; video/television"/>
  </r>
  <r>
    <x v="22"/>
    <s v="CREATURES OF HABIT!"/>
    <s v="Meet Gary, and Troy: Two unlikely friends that investigate &quot;strange phenomenon&quot;."/>
    <x v="18"/>
    <n v="410"/>
    <n v="1.1714285714285715"/>
    <x v="0"/>
    <x v="0"/>
    <s v="USD"/>
    <n v="1420099140"/>
    <d v="2015-01-01T07:59:00"/>
    <n v="1418766740"/>
    <x v="22"/>
    <b v="0"/>
    <x v="22"/>
    <n v="51.25"/>
    <x v="0"/>
    <x v="0"/>
    <b v="1"/>
    <s v="film &amp; video/television"/>
  </r>
  <r>
    <x v="23"/>
    <s v="Bad Boy of Beauty and Bride Crashers!"/>
    <s v="Lois and Berlin are the Lucy and Ricky of reality. You will go on  journey to reinvent beauty from the inside out. Be the star !"/>
    <x v="13"/>
    <n v="2370"/>
    <n v="1.1850000000000001"/>
    <x v="0"/>
    <x v="0"/>
    <s v="USD"/>
    <n v="1430407200"/>
    <d v="2015-04-30T15:20:00"/>
    <n v="1428086501"/>
    <x v="23"/>
    <b v="0"/>
    <x v="23"/>
    <n v="103.04347826086956"/>
    <x v="0"/>
    <x v="0"/>
    <b v="1"/>
    <s v="film &amp; video/television"/>
  </r>
  <r>
    <x v="24"/>
    <s v="Bring STL Up Late to TV"/>
    <s v="STL Up Late is a weekly late night comedy talk show for St. Louis television."/>
    <x v="19"/>
    <n v="38082.69"/>
    <n v="1.0880768571428572"/>
    <x v="0"/>
    <x v="0"/>
    <s v="USD"/>
    <n v="1442345940"/>
    <d v="2015-09-15T19:39:00"/>
    <n v="1439494863"/>
    <x v="24"/>
    <b v="0"/>
    <x v="24"/>
    <n v="66.346149825783982"/>
    <x v="0"/>
    <x v="0"/>
    <b v="1"/>
    <s v="film &amp; video/television"/>
  </r>
  <r>
    <x v="25"/>
    <s v="RAM- An independent writer's breakthrough tv production"/>
    <s v="A dram-com television series revolved around memory and the hardships and revelations that come with its early turning point."/>
    <x v="20"/>
    <n v="800"/>
    <n v="1.3333333333333333"/>
    <x v="0"/>
    <x v="0"/>
    <s v="USD"/>
    <n v="1452299761"/>
    <d v="2016-01-09T00:36:01"/>
    <n v="1447115761"/>
    <x v="25"/>
    <b v="0"/>
    <x v="25"/>
    <n v="57.142857142857146"/>
    <x v="0"/>
    <x v="0"/>
    <b v="1"/>
    <s v="film &amp; video/television"/>
  </r>
  <r>
    <x v="26"/>
    <s v="You, Me &amp; Sicily:  Part I Editing"/>
    <s v="Highlighting Sicily's points of light: its extraordinary people. Editing phase is now underway!!!"/>
    <x v="21"/>
    <n v="1940"/>
    <n v="1.552"/>
    <x v="0"/>
    <x v="0"/>
    <s v="USD"/>
    <n v="1408278144"/>
    <d v="2014-08-17T12:22:24"/>
    <n v="1404822144"/>
    <x v="26"/>
    <b v="0"/>
    <x v="10"/>
    <n v="102.10526315789474"/>
    <x v="0"/>
    <x v="0"/>
    <b v="1"/>
    <s v="film &amp; video/television"/>
  </r>
  <r>
    <x v="27"/>
    <s v="B-Rabbit TV Comedy Pilot"/>
    <s v="B-Rabbit is a hilarious depiction of immigrating to New Zealand and the life you desperately tried to leave behind."/>
    <x v="22"/>
    <n v="22345"/>
    <n v="1.1172500000000001"/>
    <x v="0"/>
    <x v="4"/>
    <s v="NZD"/>
    <n v="1416113833"/>
    <d v="2014-11-16T04:57:13"/>
    <n v="1413518233"/>
    <x v="27"/>
    <b v="0"/>
    <x v="3"/>
    <n v="148.96666666666667"/>
    <x v="0"/>
    <x v="0"/>
    <b v="1"/>
    <s v="film &amp; video/television"/>
  </r>
  <r>
    <x v="28"/>
    <s v="John Earle Dog Training Concept Development Reel"/>
    <s v="John and Brian are on a quest to change people's lives and rehabilitate dogs."/>
    <x v="14"/>
    <n v="12042"/>
    <n v="1.0035000000000001"/>
    <x v="0"/>
    <x v="0"/>
    <s v="USD"/>
    <n v="1450307284"/>
    <d v="2015-12-16T23:08:04"/>
    <n v="1447715284"/>
    <x v="28"/>
    <b v="0"/>
    <x v="26"/>
    <n v="169.6056338028169"/>
    <x v="0"/>
    <x v="0"/>
    <b v="1"/>
    <s v="film &amp; video/television"/>
  </r>
  <r>
    <x v="29"/>
    <s v="The JOB Prelude."/>
    <s v="Genuine, no cliche Cop dramedy. Stories based on Adam's time as a Constable. What really goes on? Think you know the Police? Find out."/>
    <x v="9"/>
    <n v="3700"/>
    <n v="1.2333333333333334"/>
    <x v="0"/>
    <x v="1"/>
    <s v="GBP"/>
    <n v="1406045368"/>
    <d v="2014-07-22T16:09:28"/>
    <n v="1403453368"/>
    <x v="29"/>
    <b v="0"/>
    <x v="27"/>
    <n v="31.623931623931625"/>
    <x v="0"/>
    <x v="0"/>
    <b v="1"/>
    <s v="film &amp; video/television"/>
  </r>
  <r>
    <x v="30"/>
    <s v="Introverts Web Series"/>
    <s v="Comedy series about three introverted roommates coping with single life, secret resentments, and loudmouthed extroverts."/>
    <x v="23"/>
    <n v="4051.99"/>
    <n v="1.0129975"/>
    <x v="0"/>
    <x v="0"/>
    <s v="USD"/>
    <n v="1408604515"/>
    <d v="2014-08-21T07:01:55"/>
    <n v="1406012515"/>
    <x v="30"/>
    <b v="0"/>
    <x v="28"/>
    <n v="76.45264150943396"/>
    <x v="0"/>
    <x v="0"/>
    <b v="1"/>
    <s v="film &amp; video/television"/>
  </r>
  <r>
    <x v="31"/>
    <s v="The Alan Katz Show"/>
    <s v="After a two-year hiatus, The Alan Katz Show is coming back! But it can't unless we can get a 16gb flash drive valued at $12.71!"/>
    <x v="24"/>
    <n v="13"/>
    <n v="1"/>
    <x v="0"/>
    <x v="0"/>
    <s v="USD"/>
    <n v="1453748434"/>
    <d v="2016-01-25T19:00:34"/>
    <n v="1452193234"/>
    <x v="31"/>
    <b v="0"/>
    <x v="29"/>
    <n v="13"/>
    <x v="0"/>
    <x v="0"/>
    <b v="1"/>
    <s v="film &amp; video/television"/>
  </r>
  <r>
    <x v="32"/>
    <s v="Over &amp; Out"/>
    <s v="Approaching a milestone birthday, Gail abandons her group of yuppie stay-at-home mom friends for the vibrant and rowdy gay community."/>
    <x v="25"/>
    <n v="28520"/>
    <n v="1.0024604569420035"/>
    <x v="0"/>
    <x v="0"/>
    <s v="USD"/>
    <n v="1463111940"/>
    <d v="2016-05-13T03:59:00"/>
    <n v="1459523017"/>
    <x v="32"/>
    <b v="0"/>
    <x v="30"/>
    <n v="320.44943820224717"/>
    <x v="0"/>
    <x v="0"/>
    <b v="1"/>
    <s v="film &amp; video/television"/>
  </r>
  <r>
    <x v="33"/>
    <s v="Imaginary Problems"/>
    <s v="3 best friends balance their work, personal and private lives while finding time for their imaginary friends (who are 3 puppets)."/>
    <x v="26"/>
    <n v="5360"/>
    <n v="1.0209523809523811"/>
    <x v="0"/>
    <x v="0"/>
    <s v="USD"/>
    <n v="1447001501"/>
    <d v="2015-11-08T16:51:41"/>
    <n v="1444405901"/>
    <x v="33"/>
    <b v="0"/>
    <x v="31"/>
    <n v="83.75"/>
    <x v="0"/>
    <x v="0"/>
    <b v="1"/>
    <s v="film &amp; video/television"/>
  </r>
  <r>
    <x v="34"/>
    <s v="#Josh: T.V. Show Sizzle Reel"/>
    <s v="A digitally dependent Josh, is forced to coexist with his promiscuous problematic cousin Wes, and face his fears of a human connection"/>
    <x v="27"/>
    <n v="3392"/>
    <n v="1.3046153846153845"/>
    <x v="0"/>
    <x v="0"/>
    <s v="USD"/>
    <n v="1407224601"/>
    <d v="2014-08-05T07:43:21"/>
    <n v="1405928601"/>
    <x v="34"/>
    <b v="0"/>
    <x v="32"/>
    <n v="49.882352941176471"/>
    <x v="0"/>
    <x v="0"/>
    <b v="1"/>
    <s v="film &amp; video/television"/>
  </r>
  <r>
    <x v="35"/>
    <s v="Why Adam? A TV show about the science behind everyday life!"/>
    <s v="Why Adam? is an independent TV show that explores concepts of basic science in everyday life."/>
    <x v="28"/>
    <n v="1665"/>
    <n v="1.665"/>
    <x v="0"/>
    <x v="0"/>
    <s v="USD"/>
    <n v="1430179200"/>
    <d v="2015-04-28T00:00:00"/>
    <n v="1428130814"/>
    <x v="35"/>
    <b v="0"/>
    <x v="33"/>
    <n v="59.464285714285715"/>
    <x v="0"/>
    <x v="0"/>
    <b v="1"/>
    <s v="film &amp; video/television"/>
  </r>
  <r>
    <x v="36"/>
    <s v="THE LISTENING BOX"/>
    <s v="A modern day priest makes an unusual discovery, setting off a chain of events."/>
    <x v="12"/>
    <n v="8529"/>
    <n v="1.4215"/>
    <x v="0"/>
    <x v="0"/>
    <s v="USD"/>
    <n v="1428128525"/>
    <d v="2015-04-04T06:22:05"/>
    <n v="1425540125"/>
    <x v="36"/>
    <b v="0"/>
    <x v="34"/>
    <n v="193.84090909090909"/>
    <x v="0"/>
    <x v="0"/>
    <b v="1"/>
    <s v="film &amp; video/television"/>
  </r>
  <r>
    <x v="37"/>
    <s v="The Journey"/>
    <s v="Take an unscripted, real-time journey with Greg Aiello to the planet's wildest and most iconic places on this adventure travel TV show."/>
    <x v="29"/>
    <n v="40357"/>
    <n v="1.8344090909090909"/>
    <x v="0"/>
    <x v="0"/>
    <s v="USD"/>
    <n v="1425055079"/>
    <d v="2015-02-27T16:37:59"/>
    <n v="1422463079"/>
    <x v="37"/>
    <b v="0"/>
    <x v="35"/>
    <n v="159.51383399209487"/>
    <x v="0"/>
    <x v="0"/>
    <b v="1"/>
    <s v="film &amp; video/television"/>
  </r>
  <r>
    <x v="38"/>
    <s v="Brewz Brothers TV"/>
    <s v="A television show about three brothers from Chicago on a mission to discover and highlight the best breweries in America."/>
    <x v="30"/>
    <n v="2751"/>
    <n v="1.1004"/>
    <x v="0"/>
    <x v="0"/>
    <s v="USD"/>
    <n v="1368235344"/>
    <d v="2013-05-11T01:22:24"/>
    <n v="1365643344"/>
    <x v="38"/>
    <b v="0"/>
    <x v="36"/>
    <n v="41.68181818181818"/>
    <x v="0"/>
    <x v="0"/>
    <b v="1"/>
    <s v="film &amp; video/television"/>
  </r>
  <r>
    <x v="39"/>
    <s v="Deep Cuts - Series"/>
    <s v="Mystery-Drama Series. Following a shocking event, residents of a remote woodland community learn that some wounds never heal..."/>
    <x v="31"/>
    <n v="32745"/>
    <n v="1.3098000000000001"/>
    <x v="0"/>
    <x v="1"/>
    <s v="GBP"/>
    <n v="1401058740"/>
    <d v="2014-05-25T22:59:00"/>
    <n v="1398388068"/>
    <x v="39"/>
    <b v="0"/>
    <x v="37"/>
    <n v="150.89861751152074"/>
    <x v="0"/>
    <x v="0"/>
    <b v="1"/>
    <s v="film &amp; video/television"/>
  </r>
  <r>
    <x v="40"/>
    <s v="Regal Fare Season One"/>
    <s v="There is a cooking show in production that needs your help, a show about using local ingredients to create simple and elegant meals."/>
    <x v="13"/>
    <n v="2027"/>
    <n v="1.0135000000000001"/>
    <x v="0"/>
    <x v="0"/>
    <s v="USD"/>
    <n v="1403150400"/>
    <d v="2014-06-19T04:00:00"/>
    <n v="1401426488"/>
    <x v="40"/>
    <b v="0"/>
    <x v="38"/>
    <n v="126.6875"/>
    <x v="0"/>
    <x v="0"/>
    <b v="1"/>
    <s v="film &amp; video/television"/>
  </r>
  <r>
    <x v="41"/>
    <s v="Up on High Ground TV series"/>
    <s v="A TV series that takes place in a high school setting with religions,morals,&amp; ethics as a guiding message for students &amp; their families"/>
    <x v="13"/>
    <n v="2000"/>
    <n v="1"/>
    <x v="0"/>
    <x v="0"/>
    <s v="USD"/>
    <n v="1412516354"/>
    <d v="2014-10-05T13:39:14"/>
    <n v="1409924354"/>
    <x v="41"/>
    <b v="0"/>
    <x v="10"/>
    <n v="105.26315789473684"/>
    <x v="0"/>
    <x v="0"/>
    <b v="1"/>
    <s v="film &amp; video/television"/>
  </r>
  <r>
    <x v="42"/>
    <s v="BROS TV Pilot (Iraq)"/>
    <s v="A show that explores the universal hospitality and shenanigans of BRO cultures in the most forbidden and unfamiliar places on earth!"/>
    <x v="32"/>
    <n v="19860"/>
    <n v="1.4185714285714286"/>
    <x v="0"/>
    <x v="0"/>
    <s v="USD"/>
    <n v="1419780026"/>
    <d v="2014-12-28T15:20:26"/>
    <n v="1417188026"/>
    <x v="42"/>
    <b v="0"/>
    <x v="39"/>
    <n v="117.51479289940828"/>
    <x v="0"/>
    <x v="0"/>
    <b v="1"/>
    <s v="film &amp; video/television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n v="3.0865999999999998"/>
    <x v="0"/>
    <x v="0"/>
    <s v="USD"/>
    <n v="1405209600"/>
    <d v="2014-07-13T00:00:00"/>
    <n v="1402599486"/>
    <x v="43"/>
    <b v="0"/>
    <x v="40"/>
    <n v="117.36121673003802"/>
    <x v="0"/>
    <x v="0"/>
    <b v="1"/>
    <s v="film &amp; video/television"/>
  </r>
  <r>
    <x v="44"/>
    <s v="BIG WHISKEY TV Show"/>
    <s v="The Creator of the hit FOX show THE BOURBON LOUNGE brings you BIG WHISKEY. A new travel show exploring whiskey like you've never seen."/>
    <x v="13"/>
    <n v="2000"/>
    <n v="1"/>
    <x v="0"/>
    <x v="0"/>
    <s v="USD"/>
    <n v="1412648537"/>
    <d v="2014-10-07T02:22:17"/>
    <n v="1408760537"/>
    <x v="44"/>
    <b v="0"/>
    <x v="41"/>
    <n v="133.33333333333334"/>
    <x v="0"/>
    <x v="0"/>
    <b v="1"/>
    <s v="film &amp; video/television"/>
  </r>
  <r>
    <x v="45"/>
    <s v="The Art of the Lift"/>
    <s v="The Art of the Lift is a crime drama that follows an expert crew of pick-pockets and their attempt at breaking in a new recruit."/>
    <x v="10"/>
    <n v="6000"/>
    <n v="1.2"/>
    <x v="0"/>
    <x v="0"/>
    <s v="USD"/>
    <n v="1461769107"/>
    <d v="2016-04-27T14:58:27"/>
    <n v="1459177107"/>
    <x v="45"/>
    <b v="0"/>
    <x v="42"/>
    <n v="98.360655737704917"/>
    <x v="0"/>
    <x v="0"/>
    <b v="1"/>
    <s v="film &amp; video/television"/>
  </r>
  <r>
    <x v="46"/>
    <s v="New equipment for Joy's World!"/>
    <s v="The legendary community TV programme Joy's World is in dire need of new equipment! We are hoping you can help."/>
    <x v="33"/>
    <n v="8750"/>
    <n v="1.0416666666666667"/>
    <x v="0"/>
    <x v="2"/>
    <s v="AUD"/>
    <n v="1450220974"/>
    <d v="2015-12-15T23:09:34"/>
    <n v="1447628974"/>
    <x v="46"/>
    <b v="0"/>
    <x v="43"/>
    <n v="194.44444444444446"/>
    <x v="0"/>
    <x v="0"/>
    <b v="1"/>
    <s v="film &amp; video/television"/>
  </r>
  <r>
    <x v="47"/>
    <s v="Jane Don't Date - TV pilot (sitcom)"/>
    <s v="Cursed with attracting odd men, an independent woman takes on the Chicago dating scene again with the help of her offbeat friends."/>
    <x v="10"/>
    <n v="5380.55"/>
    <n v="1.0761100000000001"/>
    <x v="0"/>
    <x v="0"/>
    <s v="USD"/>
    <n v="1419021607"/>
    <d v="2014-12-19T20:40:07"/>
    <n v="1413834007"/>
    <x v="47"/>
    <b v="0"/>
    <x v="16"/>
    <n v="76.865000000000009"/>
    <x v="0"/>
    <x v="0"/>
    <b v="1"/>
    <s v="film &amp; video/television"/>
  </r>
  <r>
    <x v="48"/>
    <s v="'Noir' A New Independant Tech-Noir TV Pilot"/>
    <s v="With future neo-London as a backdrop to this new independent TV pilot, we investigate the bad and the corrupt that rule London."/>
    <x v="13"/>
    <n v="2159"/>
    <n v="1.0794999999999999"/>
    <x v="0"/>
    <x v="1"/>
    <s v="GBP"/>
    <n v="1425211200"/>
    <d v="2015-03-01T12:00:00"/>
    <n v="1422534260"/>
    <x v="48"/>
    <b v="0"/>
    <x v="44"/>
    <n v="56.815789473684212"/>
    <x v="0"/>
    <x v="0"/>
    <b v="1"/>
    <s v="film &amp; video/television"/>
  </r>
  <r>
    <x v="49"/>
    <s v="Driving Jersey - Season Five"/>
    <s v="Driving Jersey is real people telling real stories."/>
    <x v="14"/>
    <n v="12000"/>
    <n v="1"/>
    <x v="0"/>
    <x v="0"/>
    <s v="USD"/>
    <n v="1445660045"/>
    <d v="2015-10-24T04:14:05"/>
    <n v="1443068045"/>
    <x v="49"/>
    <b v="0"/>
    <x v="45"/>
    <n v="137.93103448275863"/>
    <x v="0"/>
    <x v="0"/>
    <b v="1"/>
    <s v="film &amp; video/television"/>
  </r>
  <r>
    <x v="50"/>
    <s v="The Love Lounge"/>
    <s v="A brand new dating show which helps one lucky lady find her Mr Right with difficult decisions to make along the way."/>
    <x v="20"/>
    <n v="600"/>
    <n v="1"/>
    <x v="0"/>
    <x v="1"/>
    <s v="GBP"/>
    <n v="1422637200"/>
    <d v="2015-01-30T17:00:00"/>
    <n v="1419271458"/>
    <x v="50"/>
    <b v="0"/>
    <x v="19"/>
    <n v="27.272727272727273"/>
    <x v="0"/>
    <x v="0"/>
    <b v="1"/>
    <s v="film &amp; video/television"/>
  </r>
  <r>
    <x v="51"/>
    <s v="SKY CITY HAYA"/>
    <s v="Please help us reach stretch goals of 16k, 26k, 41k for the soundtrack, extended scenes &amp; story development for our sci-fi TV series!"/>
    <x v="34"/>
    <n v="14082"/>
    <n v="1.2801818181818181"/>
    <x v="0"/>
    <x v="0"/>
    <s v="USD"/>
    <n v="1439245037"/>
    <d v="2015-08-10T22:17:17"/>
    <n v="1436653037"/>
    <x v="51"/>
    <b v="0"/>
    <x v="46"/>
    <n v="118.33613445378151"/>
    <x v="0"/>
    <x v="0"/>
    <b v="1"/>
    <s v="film &amp; video/television"/>
  </r>
  <r>
    <x v="52"/>
    <s v="Kode Orange - New TV Series"/>
    <s v="Kode Orange is an original television series that follows the lives of two police officers who join a special unit in high-crime LA"/>
    <x v="3"/>
    <n v="11621"/>
    <n v="1.1620999999999999"/>
    <x v="0"/>
    <x v="0"/>
    <s v="USD"/>
    <n v="1405615846"/>
    <d v="2014-07-17T16:50:46"/>
    <n v="1403023846"/>
    <x v="52"/>
    <b v="0"/>
    <x v="47"/>
    <n v="223.48076923076923"/>
    <x v="0"/>
    <x v="0"/>
    <b v="1"/>
    <s v="film &amp; video/television"/>
  </r>
  <r>
    <x v="53"/>
    <s v="Rolling out Vegan Mashup's Season 2"/>
    <s v="Delicious TV's Vegan Mashup launching season two on public television"/>
    <x v="9"/>
    <n v="3289"/>
    <n v="1.0963333333333334"/>
    <x v="0"/>
    <x v="0"/>
    <s v="USD"/>
    <n v="1396648800"/>
    <d v="2014-04-04T22:00:00"/>
    <n v="1395407445"/>
    <x v="53"/>
    <b v="0"/>
    <x v="27"/>
    <n v="28.111111111111111"/>
    <x v="0"/>
    <x v="0"/>
    <b v="1"/>
    <s v="film &amp; video/television"/>
  </r>
  <r>
    <x v="54"/>
    <s v="&quot;Stand-In&quot; Television Pilot"/>
    <s v="TV stand-in Elizabeth was diagnosed BRCA+ as her mother was succumbing to cancer. This pilot navigates evolving modern female identity."/>
    <x v="3"/>
    <n v="10100"/>
    <n v="1.01"/>
    <x v="0"/>
    <x v="0"/>
    <s v="USD"/>
    <n v="1451063221"/>
    <d v="2015-12-25T17:07:01"/>
    <n v="1448471221"/>
    <x v="54"/>
    <b v="0"/>
    <x v="47"/>
    <n v="194.23076923076923"/>
    <x v="0"/>
    <x v="0"/>
    <b v="1"/>
    <s v="film &amp; video/television"/>
  </r>
  <r>
    <x v="55"/>
    <s v="Di FAMILY"/>
    <s v="A story of an Italian family who tried it the right way but realized things work better if they do it &quot;their&quot; way. Weekly Series PILOT"/>
    <x v="35"/>
    <n v="11090"/>
    <n v="1.2895348837209302"/>
    <x v="0"/>
    <x v="0"/>
    <s v="USD"/>
    <n v="1464390916"/>
    <d v="2016-05-27T23:15:16"/>
    <n v="1462576516"/>
    <x v="55"/>
    <b v="0"/>
    <x v="48"/>
    <n v="128.95348837209303"/>
    <x v="0"/>
    <x v="0"/>
    <b v="1"/>
    <s v="film &amp; video/television"/>
  </r>
  <r>
    <x v="56"/>
    <s v="Voxwomen Cycling Show"/>
    <s v="We want to see more women's cycling on TV - and we need your help to make it happen!"/>
    <x v="6"/>
    <n v="8581"/>
    <n v="1.0726249999999999"/>
    <x v="0"/>
    <x v="1"/>
    <s v="GBP"/>
    <n v="1433779200"/>
    <d v="2015-06-08T16:00:00"/>
    <n v="1432559424"/>
    <x v="56"/>
    <b v="0"/>
    <x v="49"/>
    <n v="49.316091954022987"/>
    <x v="0"/>
    <x v="0"/>
    <b v="1"/>
    <s v="film &amp; video/television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n v="1.0189999999999999"/>
    <x v="0"/>
    <x v="0"/>
    <s v="USD"/>
    <n v="1429991962"/>
    <d v="2015-04-25T19:59:22"/>
    <n v="1427399962"/>
    <x v="57"/>
    <b v="0"/>
    <x v="50"/>
    <n v="221.52173913043478"/>
    <x v="0"/>
    <x v="0"/>
    <b v="1"/>
    <s v="film &amp; video/television"/>
  </r>
  <r>
    <x v="58"/>
    <s v="Gloaming"/>
    <s v="Alex thought he knew how the world worked. You live, you die and it's over. He was very, very wrong."/>
    <x v="3"/>
    <n v="10291"/>
    <n v="1.0290999999999999"/>
    <x v="0"/>
    <x v="0"/>
    <s v="USD"/>
    <n v="1416423172"/>
    <d v="2014-11-19T18:52:52"/>
    <n v="1413827572"/>
    <x v="58"/>
    <b v="0"/>
    <x v="11"/>
    <n v="137.21333333333334"/>
    <x v="0"/>
    <x v="0"/>
    <b v="1"/>
    <s v="film &amp; video/television"/>
  </r>
  <r>
    <x v="59"/>
    <s v="&quot;Momentum&quot; - The Series"/>
    <s v="An electronic music producer stuck in his blue collar life has overnight success thrown at him when his music leaks on the internet."/>
    <x v="22"/>
    <n v="20025.14"/>
    <n v="1.0012570000000001"/>
    <x v="0"/>
    <x v="0"/>
    <s v="USD"/>
    <n v="1442264400"/>
    <d v="2015-09-14T21:00:00"/>
    <n v="1439530776"/>
    <x v="59"/>
    <b v="0"/>
    <x v="51"/>
    <n v="606.82242424242418"/>
    <x v="0"/>
    <x v="0"/>
    <b v="1"/>
    <s v="film &amp; video/television"/>
  </r>
  <r>
    <x v="60"/>
    <s v="Ever Since - Short Film"/>
    <s v="Set in a beautiful but desolate world, we see how loneliness can lead to friendship in unconventional ways."/>
    <x v="37"/>
    <n v="4648.33"/>
    <n v="1.0329622222222221"/>
    <x v="0"/>
    <x v="1"/>
    <s v="GBP"/>
    <n v="1395532800"/>
    <d v="2014-03-23T00:00:00"/>
    <n v="1393882717"/>
    <x v="60"/>
    <b v="0"/>
    <x v="52"/>
    <n v="43.040092592592593"/>
    <x v="0"/>
    <x v="1"/>
    <b v="1"/>
    <s v="film &amp; video/shorts"/>
  </r>
  <r>
    <x v="61"/>
    <s v="SPLITTING THE SYNAPSE"/>
    <s v="An exploration of the shadows that follow us from our past, the darkness that lives inside us and the ability to find our own freedom"/>
    <x v="10"/>
    <n v="7415"/>
    <n v="1.4830000000000001"/>
    <x v="0"/>
    <x v="0"/>
    <s v="USD"/>
    <n v="1370547157"/>
    <d v="2013-06-06T19:32:37"/>
    <n v="1368646357"/>
    <x v="61"/>
    <b v="0"/>
    <x v="23"/>
    <n v="322.39130434782606"/>
    <x v="0"/>
    <x v="1"/>
    <b v="1"/>
    <s v="film &amp; video/shorts"/>
  </r>
  <r>
    <x v="62"/>
    <s v="SPECIMEN 0625c - Sci-Fi Thriller"/>
    <s v="A man is forced to repeatedly crawl through a mysterious maze not knowing who captured him or why, but he is determined to find out."/>
    <x v="9"/>
    <n v="4642"/>
    <n v="1.5473333333333332"/>
    <x v="0"/>
    <x v="0"/>
    <s v="USD"/>
    <n v="1362337878"/>
    <d v="2013-03-03T19:11:18"/>
    <n v="1360177878"/>
    <x v="62"/>
    <b v="0"/>
    <x v="53"/>
    <n v="96.708333333333329"/>
    <x v="0"/>
    <x v="1"/>
    <b v="1"/>
    <s v="film &amp; video/shorts"/>
  </r>
  <r>
    <x v="63"/>
    <s v="The Attic"/>
    <s v="The Attic is my first short film.  Please help me with post production and distribution so that I can let it out into the world"/>
    <x v="13"/>
    <n v="2270.37"/>
    <n v="1.1351849999999999"/>
    <x v="0"/>
    <x v="0"/>
    <s v="USD"/>
    <n v="1388206740"/>
    <d v="2013-12-28T04:59:00"/>
    <n v="1386194013"/>
    <x v="63"/>
    <b v="0"/>
    <x v="31"/>
    <n v="35.474531249999998"/>
    <x v="0"/>
    <x v="1"/>
    <b v="1"/>
    <s v="film &amp; video/shorts"/>
  </r>
  <r>
    <x v="64"/>
    <s v="Millennial, The Movie"/>
    <s v="At the dawn of the New Millennium, a group of teenagers battle the Y2K bug to save humanity from boredom. The 2nd film by and/or."/>
    <x v="38"/>
    <n v="2080"/>
    <n v="1.7333333333333334"/>
    <x v="0"/>
    <x v="0"/>
    <s v="USD"/>
    <n v="1373243181"/>
    <d v="2013-07-08T00:26:21"/>
    <n v="1370651181"/>
    <x v="64"/>
    <b v="0"/>
    <x v="54"/>
    <n v="86.666666666666671"/>
    <x v="0"/>
    <x v="1"/>
    <b v="1"/>
    <s v="film &amp; video/shorts"/>
  </r>
  <r>
    <x v="65"/>
    <s v="Hello World - Post Production Funds"/>
    <s v="Help finish the short film Hello World. The story of an android in the broken home of a father &amp; son."/>
    <x v="39"/>
    <n v="7527"/>
    <n v="1.0752857142857142"/>
    <x v="0"/>
    <x v="5"/>
    <s v="CAD"/>
    <n v="1407736740"/>
    <d v="2014-08-11T05:59:00"/>
    <n v="1405453354"/>
    <x v="65"/>
    <b v="0"/>
    <x v="7"/>
    <n v="132.05263157894737"/>
    <x v="0"/>
    <x v="1"/>
    <b v="1"/>
    <s v="film &amp; video/shorts"/>
  </r>
  <r>
    <x v="66"/>
    <s v="A Stagnant Fever: Short Film"/>
    <s v="A dark comedy set in the '60s about clinical depression and one night stands."/>
    <x v="13"/>
    <n v="2372"/>
    <n v="1.1859999999999999"/>
    <x v="0"/>
    <x v="0"/>
    <s v="USD"/>
    <n v="1468873420"/>
    <d v="2016-07-18T20:23:40"/>
    <n v="1466281420"/>
    <x v="66"/>
    <b v="0"/>
    <x v="55"/>
    <n v="91.230769230769226"/>
    <x v="0"/>
    <x v="1"/>
    <b v="1"/>
    <s v="film &amp; video/shorts"/>
  </r>
  <r>
    <x v="67"/>
    <s v="You are a Priest Forever"/>
    <s v="The Ordination Mass of five Dominicans friars to the priesthood at the historic Saint Dominicâ€™s Church in Washington DC."/>
    <x v="13"/>
    <n v="2325"/>
    <n v="1.1625000000000001"/>
    <x v="0"/>
    <x v="0"/>
    <s v="USD"/>
    <n v="1342360804"/>
    <d v="2012-07-15T14:00:04"/>
    <n v="1339768804"/>
    <x v="67"/>
    <b v="0"/>
    <x v="9"/>
    <n v="116.25"/>
    <x v="0"/>
    <x v="1"/>
    <b v="1"/>
    <s v="film &amp; video/shorts"/>
  </r>
  <r>
    <x v="68"/>
    <s v="King Eider: Short Film"/>
    <s v="Black Comedy by final year students at Leeds University. _x000a_'Bird watching, tea, seaside and murder. Just your average British holiday.'"/>
    <x v="20"/>
    <n v="763"/>
    <n v="1.2716666666666667"/>
    <x v="0"/>
    <x v="1"/>
    <s v="GBP"/>
    <n v="1393162791"/>
    <d v="2014-02-23T13:39:51"/>
    <n v="1390570791"/>
    <x v="68"/>
    <b v="0"/>
    <x v="17"/>
    <n v="21.194444444444443"/>
    <x v="0"/>
    <x v="1"/>
    <b v="1"/>
    <s v="film &amp; video/shorts"/>
  </r>
  <r>
    <x v="69"/>
    <s v="More Than A Drive"/>
    <s v="A breakthrough cinematic experience about more than just the carsâ€¦the people, lifestyle, enthusiasm, party, and the Leavenworth Drive."/>
    <x v="3"/>
    <n v="11094.23"/>
    <n v="1.109423"/>
    <x v="0"/>
    <x v="0"/>
    <s v="USD"/>
    <n v="1317538740"/>
    <d v="2011-10-02T06:59:00"/>
    <n v="1314765025"/>
    <x v="69"/>
    <b v="0"/>
    <x v="56"/>
    <n v="62.327134831460668"/>
    <x v="0"/>
    <x v="1"/>
    <b v="1"/>
    <s v="film &amp; video/shorts"/>
  </r>
  <r>
    <x v="70"/>
    <s v="Scraps"/>
    <s v="Maggie barely survives a deranged baptism by her mother only to be born again to a string of foster parents. Things can always be worse"/>
    <x v="2"/>
    <n v="636"/>
    <n v="1.272"/>
    <x v="0"/>
    <x v="0"/>
    <s v="USD"/>
    <n v="1315171845"/>
    <d v="2011-09-04T21:30:45"/>
    <n v="1309987845"/>
    <x v="70"/>
    <b v="0"/>
    <x v="57"/>
    <n v="37.411764705882355"/>
    <x v="0"/>
    <x v="1"/>
    <b v="1"/>
    <s v="film &amp; video/shorts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n v="1.2394444444444443"/>
    <x v="0"/>
    <x v="0"/>
    <s v="USD"/>
    <n v="1338186657"/>
    <d v="2012-05-28T06:30:57"/>
    <n v="1333002657"/>
    <x v="71"/>
    <b v="0"/>
    <x v="58"/>
    <n v="69.71875"/>
    <x v="0"/>
    <x v="1"/>
    <b v="1"/>
    <s v="film &amp; video/shorts"/>
  </r>
  <r>
    <x v="72"/>
    <s v="Trickle"/>
    <s v="A young man forced to live back home after an automobile accident leaves him to rediscover what it means to be a part of his family."/>
    <x v="41"/>
    <n v="2385"/>
    <n v="1.084090909090909"/>
    <x v="0"/>
    <x v="0"/>
    <s v="USD"/>
    <n v="1352937600"/>
    <d v="2012-11-15T00:00:00"/>
    <n v="1351210481"/>
    <x v="72"/>
    <b v="0"/>
    <x v="14"/>
    <n v="58.170731707317074"/>
    <x v="0"/>
    <x v="1"/>
    <b v="1"/>
    <s v="film &amp; video/shorts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n v="1"/>
    <x v="0"/>
    <x v="0"/>
    <s v="USD"/>
    <n v="1304395140"/>
    <d v="2011-05-03T03:59:00"/>
    <n v="1297620584"/>
    <x v="73"/>
    <b v="0"/>
    <x v="59"/>
    <n v="50"/>
    <x v="0"/>
    <x v="1"/>
    <b v="1"/>
    <s v="film &amp; video/shorts"/>
  </r>
  <r>
    <x v="74"/>
    <s v="L'oiseau la nuit - Court-mÃ©trage"/>
    <s v="La nuit est devenue le lieu de la terreur. Alors qu'un couvre-feu est imposÃ©, une petite fille est enlevÃ©e par un rapace nocturne."/>
    <x v="2"/>
    <n v="564.66"/>
    <n v="1.1293199999999999"/>
    <x v="0"/>
    <x v="6"/>
    <s v="EUR"/>
    <n v="1453376495"/>
    <d v="2016-01-21T11:41:35"/>
    <n v="1450784495"/>
    <x v="74"/>
    <b v="0"/>
    <x v="60"/>
    <n v="19.471034482758618"/>
    <x v="0"/>
    <x v="1"/>
    <b v="1"/>
    <s v="film &amp; video/shorts"/>
  </r>
  <r>
    <x v="75"/>
    <s v="&quot;DAD&quot; - A USC Short Film"/>
    <s v="A teenager named Charlie discovers something new about himself while coping with the loss of his father."/>
    <x v="8"/>
    <n v="4040"/>
    <n v="1.1542857142857144"/>
    <x v="0"/>
    <x v="0"/>
    <s v="USD"/>
    <n v="1366693272"/>
    <d v="2013-04-23T05:01:12"/>
    <n v="1364101272"/>
    <x v="75"/>
    <b v="0"/>
    <x v="5"/>
    <n v="85.957446808510639"/>
    <x v="0"/>
    <x v="1"/>
    <b v="1"/>
    <s v="film &amp; video/shorts"/>
  </r>
  <r>
    <x v="76"/>
    <s v="Star Wars: Insidious"/>
    <s v="Karn A'Mor has awoken bloodied on a distant battlefield with no memory of his past! JOIN THE RESISTANCE and find out more..."/>
    <x v="43"/>
    <n v="460"/>
    <n v="1.5333333333333334"/>
    <x v="0"/>
    <x v="0"/>
    <s v="USD"/>
    <n v="1325007358"/>
    <d v="2011-12-27T17:35:58"/>
    <n v="1319819758"/>
    <x v="76"/>
    <b v="0"/>
    <x v="41"/>
    <n v="30.666666666666668"/>
    <x v="0"/>
    <x v="1"/>
    <b v="1"/>
    <s v="film &amp; video/shorts"/>
  </r>
  <r>
    <x v="77"/>
    <s v="Jonah and the Crab"/>
    <s v="A short film about a boy searching for companionship in a hermit crab he finds on the beach."/>
    <x v="44"/>
    <n v="1570"/>
    <n v="3.9249999999999998"/>
    <x v="0"/>
    <x v="0"/>
    <s v="USD"/>
    <n v="1337569140"/>
    <d v="2012-05-21T02:59:00"/>
    <n v="1332991717"/>
    <x v="77"/>
    <b v="0"/>
    <x v="55"/>
    <n v="60.384615384615387"/>
    <x v="0"/>
    <x v="1"/>
    <b v="1"/>
    <s v="film &amp; video/shorts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n v="27.02"/>
    <x v="0"/>
    <x v="6"/>
    <s v="EUR"/>
    <n v="1472751121"/>
    <d v="2016-09-01T17:32:01"/>
    <n v="1471887121"/>
    <x v="78"/>
    <b v="0"/>
    <x v="2"/>
    <n v="38.6"/>
    <x v="0"/>
    <x v="1"/>
    <b v="1"/>
    <s v="film &amp; video/shorts"/>
  </r>
  <r>
    <x v="79"/>
    <s v="Japanese/International Short Film &quot;Mtn.&quot;"/>
    <s v="A short film about life, achieving your dreams, and overcoming hardship. We all have our mountain to climb."/>
    <x v="46"/>
    <n v="1651"/>
    <n v="1.27"/>
    <x v="0"/>
    <x v="1"/>
    <s v="GBP"/>
    <n v="1398451093"/>
    <d v="2014-04-25T18:38:13"/>
    <n v="1395859093"/>
    <x v="79"/>
    <b v="0"/>
    <x v="14"/>
    <n v="40.268292682926827"/>
    <x v="0"/>
    <x v="1"/>
    <b v="1"/>
    <s v="film &amp; video/shorts"/>
  </r>
  <r>
    <x v="80"/>
    <s v="Swingers Anonymous"/>
    <s v="What would you do if you ended up at a swingers party with two dead bodies and $20,000 in drug money?"/>
    <x v="14"/>
    <n v="12870"/>
    <n v="1.0725"/>
    <x v="0"/>
    <x v="0"/>
    <s v="USD"/>
    <n v="1386640856"/>
    <d v="2013-12-10T02:00:56"/>
    <n v="1383616856"/>
    <x v="80"/>
    <b v="0"/>
    <x v="5"/>
    <n v="273.82978723404256"/>
    <x v="0"/>
    <x v="1"/>
    <b v="1"/>
    <s v="film &amp; video/shorts"/>
  </r>
  <r>
    <x v="81"/>
    <s v="Carrying Place: A film of Maine hauntings"/>
    <s v="An elderly woman in rural Maine is haunted by figures seeking a sacrifice, but there are more forces at work than mere ghosts."/>
    <x v="47"/>
    <n v="1485"/>
    <n v="1.98"/>
    <x v="0"/>
    <x v="0"/>
    <s v="USD"/>
    <n v="1342234920"/>
    <d v="2012-07-14T03:02:00"/>
    <n v="1341892127"/>
    <x v="81"/>
    <b v="0"/>
    <x v="33"/>
    <n v="53.035714285714285"/>
    <x v="0"/>
    <x v="1"/>
    <b v="1"/>
    <s v="film &amp; video/shorts"/>
  </r>
  <r>
    <x v="82"/>
    <s v="&quot;T IS FOR TANTRUM&quot; - HORROR/COMEDY"/>
    <s v="A short film about the tragically hilarious events that occur when a fearful and panicky 6-year old boy loses his first baby tooth."/>
    <x v="23"/>
    <n v="4000.5"/>
    <n v="1.0001249999999999"/>
    <x v="0"/>
    <x v="0"/>
    <s v="USD"/>
    <n v="1318189261"/>
    <d v="2011-10-09T19:41:01"/>
    <n v="1315597261"/>
    <x v="82"/>
    <b v="0"/>
    <x v="61"/>
    <n v="40.005000000000003"/>
    <x v="0"/>
    <x v="1"/>
    <b v="1"/>
    <s v="film &amp; video/shorts"/>
  </r>
  <r>
    <x v="83"/>
    <s v="Sleep Lovers - By Daniel Modeste"/>
    <s v="Isaac, creator of the DreamMaker3000, finds love in his dreams with Mei his boss's wife who lives on the other side of the planet."/>
    <x v="48"/>
    <n v="205"/>
    <n v="1.0249999999999999"/>
    <x v="0"/>
    <x v="1"/>
    <s v="GBP"/>
    <n v="1424604600"/>
    <d v="2015-02-22T11:30:00"/>
    <n v="1423320389"/>
    <x v="83"/>
    <b v="0"/>
    <x v="62"/>
    <n v="15.76923076923077"/>
    <x v="0"/>
    <x v="1"/>
    <b v="1"/>
    <s v="film &amp; video/shorts"/>
  </r>
  <r>
    <x v="84"/>
    <s v="Redemption - Short Film"/>
    <s v="&quot;A sociopath crosses paths with the person he must confront about his wife's murder, it might be himself&quot;"/>
    <x v="2"/>
    <n v="500"/>
    <n v="1"/>
    <x v="0"/>
    <x v="0"/>
    <s v="USD"/>
    <n v="1305483086"/>
    <d v="2011-05-15T18:11:26"/>
    <n v="1302891086"/>
    <x v="84"/>
    <b v="0"/>
    <x v="63"/>
    <n v="71.428571428571431"/>
    <x v="0"/>
    <x v="1"/>
    <b v="1"/>
    <s v="film &amp; video/shorts"/>
  </r>
  <r>
    <x v="85"/>
    <s v="In Her Voice: short film"/>
    <s v="A short film by Melissa Woodrow &amp; Mark Janiak about seeking forgiveness, embracing the past and memories with a loved one."/>
    <x v="38"/>
    <n v="1506"/>
    <n v="1.2549999999999999"/>
    <x v="0"/>
    <x v="0"/>
    <s v="USD"/>
    <n v="1316746837"/>
    <d v="2011-09-23T03:00:37"/>
    <n v="1314154837"/>
    <x v="85"/>
    <b v="0"/>
    <x v="64"/>
    <n v="71.714285714285708"/>
    <x v="0"/>
    <x v="1"/>
    <b v="1"/>
    <s v="film &amp; video/shorts"/>
  </r>
  <r>
    <x v="86"/>
    <s v="SECOND CHANCE - DEUXIÃˆME CHANCE"/>
    <s v="Two women, two destinies connected by a letter. _x000a_Between Paris and Skopje a poetic outstanding story of true courage, love and hope."/>
    <x v="12"/>
    <n v="6388"/>
    <n v="1.0646666666666667"/>
    <x v="0"/>
    <x v="6"/>
    <s v="EUR"/>
    <n v="1451226045"/>
    <d v="2015-12-27T14:20:45"/>
    <n v="1444828845"/>
    <x v="86"/>
    <b v="0"/>
    <x v="57"/>
    <n v="375.76470588235293"/>
    <x v="0"/>
    <x v="1"/>
    <b v="1"/>
    <s v="film &amp; video/shorts"/>
  </r>
  <r>
    <x v="87"/>
    <s v="Village Films Summer Project Fund (TK 2)"/>
    <s v="A father without work uses his daughter to con sympathy from strangers... sound familiar?  Help us make this film!"/>
    <x v="30"/>
    <n v="2615"/>
    <n v="1.046"/>
    <x v="0"/>
    <x v="0"/>
    <s v="USD"/>
    <n v="1275529260"/>
    <d v="2010-06-03T01:41:00"/>
    <n v="1274705803"/>
    <x v="87"/>
    <b v="0"/>
    <x v="20"/>
    <n v="104.6"/>
    <x v="0"/>
    <x v="1"/>
    <b v="1"/>
    <s v="film &amp; video/shorts"/>
  </r>
  <r>
    <x v="88"/>
    <s v="The Recursion Theorem (Short Film)"/>
    <s v="Imprisoned in an unfamiliar reality with strange new rules, Dan Everett struggles to find meaning and reason in this sci-fi noir short."/>
    <x v="8"/>
    <n v="3600"/>
    <n v="1.0285714285714285"/>
    <x v="0"/>
    <x v="0"/>
    <s v="USD"/>
    <n v="1403452131"/>
    <d v="2014-06-22T15:48:51"/>
    <n v="1401205731"/>
    <x v="88"/>
    <b v="0"/>
    <x v="65"/>
    <n v="60"/>
    <x v="0"/>
    <x v="1"/>
    <b v="1"/>
    <s v="film &amp; video/shorts"/>
  </r>
  <r>
    <x v="89"/>
    <s v="The Southwest Chronicles"/>
    <s v="A chronicle of four very different stories concerning racism to the power of love, all set in the beauty of the Southwest."/>
    <x v="12"/>
    <n v="6904"/>
    <n v="1.1506666666666667"/>
    <x v="0"/>
    <x v="0"/>
    <s v="USD"/>
    <n v="1370196192"/>
    <d v="2013-06-02T18:03:12"/>
    <n v="1368036192"/>
    <x v="89"/>
    <b v="0"/>
    <x v="66"/>
    <n v="123.28571428571429"/>
    <x v="0"/>
    <x v="1"/>
    <b v="1"/>
    <s v="film &amp; video/shorts"/>
  </r>
  <r>
    <x v="90"/>
    <s v="Help Get the Short Film Interior Design into Film Festivals!"/>
    <s v="We're looking for funding to help submit a short film to film festivals."/>
    <x v="2"/>
    <n v="502"/>
    <n v="1.004"/>
    <x v="0"/>
    <x v="0"/>
    <s v="USD"/>
    <n v="1310454499"/>
    <d v="2011-07-12T07:08:19"/>
    <n v="1307862499"/>
    <x v="90"/>
    <b v="0"/>
    <x v="38"/>
    <n v="31.375"/>
    <x v="0"/>
    <x v="1"/>
    <b v="1"/>
    <s v="film &amp; video/shorts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n v="1.2"/>
    <x v="0"/>
    <x v="0"/>
    <s v="USD"/>
    <n v="1305625164"/>
    <d v="2011-05-17T09:39:24"/>
    <n v="1300354764"/>
    <x v="91"/>
    <b v="0"/>
    <x v="67"/>
    <n v="78.260869565217391"/>
    <x v="0"/>
    <x v="1"/>
    <b v="1"/>
    <s v="film &amp; video/shorts"/>
  </r>
  <r>
    <x v="92"/>
    <s v="Euphoria"/>
    <s v="Euphoria is an adventure film that follows adrenaline filled athletes on their hunt for the sublime while balancing family and careers."/>
    <x v="10"/>
    <n v="5260"/>
    <n v="1.052"/>
    <x v="0"/>
    <x v="5"/>
    <s v="CAD"/>
    <n v="1485936000"/>
    <d v="2017-02-01T08:00:00"/>
    <n v="1481949983"/>
    <x v="92"/>
    <b v="0"/>
    <x v="68"/>
    <n v="122.32558139534883"/>
    <x v="0"/>
    <x v="1"/>
    <b v="1"/>
    <s v="film &amp; video/shorts"/>
  </r>
  <r>
    <x v="93"/>
    <s v="&quot;Someday Everyday&quot; Short Film"/>
    <s v="Someday Everyday is a short drama that navigates through the past and present of a young man's life, through his struggles and triumphs"/>
    <x v="28"/>
    <n v="1106"/>
    <n v="1.1060000000000001"/>
    <x v="0"/>
    <x v="0"/>
    <s v="USD"/>
    <n v="1341349200"/>
    <d v="2012-07-03T21:00:00"/>
    <n v="1338928537"/>
    <x v="93"/>
    <b v="0"/>
    <x v="41"/>
    <n v="73.733333333333334"/>
    <x v="0"/>
    <x v="1"/>
    <b v="1"/>
    <s v="film &amp; video/shorts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n v="1.04"/>
    <x v="0"/>
    <x v="1"/>
    <s v="GBP"/>
    <n v="1396890822"/>
    <d v="2014-04-07T17:13:42"/>
    <n v="1395162822"/>
    <x v="94"/>
    <b v="0"/>
    <x v="8"/>
    <n v="21.666666666666668"/>
    <x v="0"/>
    <x v="1"/>
    <b v="1"/>
    <s v="film &amp; video/shorts"/>
  </r>
  <r>
    <x v="95"/>
    <s v="Gotham Knight Terrors: Comedic Batman Short"/>
    <s v="The Batman's Rogues Gallery assembles for a meeting. Scarecrow's fear gas accidently goes off and fears of the villains start to arise."/>
    <x v="18"/>
    <n v="460"/>
    <n v="1.3142857142857143"/>
    <x v="0"/>
    <x v="0"/>
    <s v="USD"/>
    <n v="1330214841"/>
    <d v="2012-02-26T00:07:21"/>
    <n v="1327622841"/>
    <x v="95"/>
    <b v="0"/>
    <x v="64"/>
    <n v="21.904761904761905"/>
    <x v="0"/>
    <x v="1"/>
    <b v="1"/>
    <s v="film &amp; video/shorts"/>
  </r>
  <r>
    <x v="96"/>
    <s v="Ice Hockey"/>
    <s v="Danny is a defenseman for his high school hockey team. This is a day in his life: school, hockey, girls and his next-door neighbor, Ken Daneyko."/>
    <x v="15"/>
    <n v="1720"/>
    <n v="1.1466666666666667"/>
    <x v="0"/>
    <x v="0"/>
    <s v="USD"/>
    <n v="1280631600"/>
    <d v="2010-08-01T03:00:00"/>
    <n v="1274889241"/>
    <x v="96"/>
    <b v="0"/>
    <x v="69"/>
    <n v="50.588235294117645"/>
    <x v="0"/>
    <x v="1"/>
    <b v="1"/>
    <s v="film &amp; video/shorts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n v="1.0625"/>
    <x v="0"/>
    <x v="0"/>
    <s v="USD"/>
    <n v="1310440482"/>
    <d v="2011-07-12T03:14:42"/>
    <n v="1307848482"/>
    <x v="97"/>
    <b v="0"/>
    <x v="22"/>
    <n v="53.125"/>
    <x v="0"/>
    <x v="1"/>
    <b v="1"/>
    <s v="film &amp; video/shorts"/>
  </r>
  <r>
    <x v="98"/>
    <s v="CUT OUT"/>
    <s v="&quot;Cut Out&quot; tells the story of a young woman who befriends a neighborhood teen and finds herself involved with gang violence."/>
    <x v="50"/>
    <n v="3400"/>
    <n v="1.0625"/>
    <x v="0"/>
    <x v="0"/>
    <s v="USD"/>
    <n v="1354923000"/>
    <d v="2012-12-07T23:30:00"/>
    <n v="1351796674"/>
    <x v="98"/>
    <b v="0"/>
    <x v="65"/>
    <n v="56.666666666666664"/>
    <x v="0"/>
    <x v="1"/>
    <b v="1"/>
    <s v="film &amp; video/shorts"/>
  </r>
  <r>
    <x v="99"/>
    <s v="BEAT: An Original Short Film"/>
    <s v="A feminist tale of two girls finally giving a &quot;Nice Guy&quot; what he truly deserves. Also, dancing!"/>
    <x v="15"/>
    <n v="1590.29"/>
    <n v="1.0601933333333333"/>
    <x v="0"/>
    <x v="0"/>
    <s v="USD"/>
    <n v="1390426799"/>
    <d v="2014-01-22T21:39:59"/>
    <n v="1387834799"/>
    <x v="99"/>
    <b v="0"/>
    <x v="70"/>
    <n v="40.776666666666664"/>
    <x v="0"/>
    <x v="1"/>
    <b v="1"/>
    <s v="film &amp; video/shorts"/>
  </r>
  <r>
    <x v="100"/>
    <s v="Two Sisters"/>
    <s v="Two sisters share a fragile relationship. When their mother dies and they inherit the family house, old problems rise to the surface."/>
    <x v="10"/>
    <n v="5000"/>
    <n v="1"/>
    <x v="0"/>
    <x v="0"/>
    <s v="USD"/>
    <n v="1352055886"/>
    <d v="2012-11-04T19:04:46"/>
    <n v="1350324286"/>
    <x v="100"/>
    <b v="0"/>
    <x v="55"/>
    <n v="192.30769230769232"/>
    <x v="0"/>
    <x v="1"/>
    <b v="1"/>
    <s v="film &amp; video/shorts"/>
  </r>
  <r>
    <x v="101"/>
    <s v="In Their Turn : A MFA Thesis Film"/>
    <s v="The spatiotemporal boundaries between a manâ€™s life, and that of his father dissolve. A reflection on experience, image, and memory."/>
    <x v="8"/>
    <n v="3500"/>
    <n v="1"/>
    <x v="0"/>
    <x v="0"/>
    <s v="USD"/>
    <n v="1359052710"/>
    <d v="2013-01-24T18:38:30"/>
    <n v="1356979110"/>
    <x v="101"/>
    <b v="0"/>
    <x v="2"/>
    <n v="100"/>
    <x v="0"/>
    <x v="1"/>
    <b v="1"/>
    <s v="film &amp; video/shorts"/>
  </r>
  <r>
    <x v="102"/>
    <s v="Dear God No!"/>
    <s v="A gang of outlaw bikers pull a home invasion on a disgraced Anthropologist hiding a secret locked in his cabin basement."/>
    <x v="12"/>
    <n v="7665"/>
    <n v="1.2775000000000001"/>
    <x v="0"/>
    <x v="0"/>
    <s v="USD"/>
    <n v="1293073733"/>
    <d v="2010-12-23T03:08:53"/>
    <n v="1290481733"/>
    <x v="102"/>
    <b v="0"/>
    <x v="71"/>
    <n v="117.92307692307692"/>
    <x v="0"/>
    <x v="1"/>
    <b v="1"/>
    <s v="film &amp; video/shorts"/>
  </r>
  <r>
    <x v="103"/>
    <s v="I'M TWENTY SOMETHING"/>
    <s v="Three friends in their twenties are trying to do the impossible - have fun on a casual Friday night."/>
    <x v="46"/>
    <n v="1367"/>
    <n v="1.0515384615384615"/>
    <x v="0"/>
    <x v="1"/>
    <s v="GBP"/>
    <n v="1394220030"/>
    <d v="2014-03-07T19:20:30"/>
    <n v="1392232830"/>
    <x v="103"/>
    <b v="0"/>
    <x v="72"/>
    <n v="27.897959183673468"/>
    <x v="0"/>
    <x v="1"/>
    <b v="1"/>
    <s v="film &amp; video/shorts"/>
  </r>
  <r>
    <x v="104"/>
    <s v="Good 'Ol Trumpet"/>
    <s v="UCF short film about an old man, his love for music, and his misplaced trumpet.  "/>
    <x v="2"/>
    <n v="600"/>
    <n v="1.2"/>
    <x v="0"/>
    <x v="0"/>
    <s v="USD"/>
    <n v="1301792400"/>
    <d v="2011-04-03T01:00:00"/>
    <n v="1299775266"/>
    <x v="104"/>
    <b v="0"/>
    <x v="73"/>
    <n v="60"/>
    <x v="0"/>
    <x v="1"/>
    <b v="1"/>
    <s v="film &amp; video/shorts"/>
  </r>
  <r>
    <x v="105"/>
    <s v="Single Parent Date Night-A Comedic Short Film"/>
    <s v="Single Parent Date Night is a comedic short film about two single parents trying to reentering the dating pool."/>
    <x v="41"/>
    <n v="2363"/>
    <n v="1.074090909090909"/>
    <x v="0"/>
    <x v="0"/>
    <s v="USD"/>
    <n v="1463184000"/>
    <d v="2016-05-14T00:00:00"/>
    <n v="1461605020"/>
    <x v="105"/>
    <b v="0"/>
    <x v="65"/>
    <n v="39.383333333333333"/>
    <x v="0"/>
    <x v="1"/>
    <b v="1"/>
    <s v="film &amp; video/shorts"/>
  </r>
  <r>
    <x v="106"/>
    <s v="LOST WEEKEND"/>
    <s v="A Boy. A Girl. A Car. A Serial Killer."/>
    <x v="10"/>
    <n v="5025"/>
    <n v="1.0049999999999999"/>
    <x v="0"/>
    <x v="0"/>
    <s v="USD"/>
    <n v="1333391901"/>
    <d v="2012-04-02T18:38:21"/>
    <n v="1332182301"/>
    <x v="106"/>
    <b v="0"/>
    <x v="74"/>
    <n v="186.11111111111111"/>
    <x v="0"/>
    <x v="1"/>
    <b v="1"/>
    <s v="film &amp; video/shorts"/>
  </r>
  <r>
    <x v="107"/>
    <s v="PRETTY LITTLE VICTIM - A Short Film by Paul Jones"/>
    <s v="PRETTY LITTLE VICTIM is a short film from the expanding community of independent Alaskan filmmakers, to be shot in Anchorage, AK"/>
    <x v="51"/>
    <n v="7685"/>
    <n v="1.0246666666666666"/>
    <x v="0"/>
    <x v="0"/>
    <s v="USD"/>
    <n v="1303688087"/>
    <d v="2011-04-24T23:34:47"/>
    <n v="1301787287"/>
    <x v="107"/>
    <b v="0"/>
    <x v="50"/>
    <n v="111.37681159420291"/>
    <x v="0"/>
    <x v="1"/>
    <b v="1"/>
    <s v="film &amp; video/shorts"/>
  </r>
  <r>
    <x v="108"/>
    <s v="GLASS: A Love Story"/>
    <s v="When a man can't find love, his Google GLASS does the searching for him. A short film shot with Google Glass."/>
    <x v="15"/>
    <n v="3700"/>
    <n v="2.4666666666666668"/>
    <x v="0"/>
    <x v="0"/>
    <s v="USD"/>
    <n v="1370011370"/>
    <d v="2013-05-31T14:42:50"/>
    <n v="1364827370"/>
    <x v="108"/>
    <b v="0"/>
    <x v="5"/>
    <n v="78.723404255319153"/>
    <x v="0"/>
    <x v="1"/>
    <b v="1"/>
    <s v="film &amp; video/shorts"/>
  </r>
  <r>
    <x v="109"/>
    <s v="Dapper Dan - &quot;Fly As I Wanna&quot; Music Video"/>
    <s v="This video may be bigger than you and it may be bigger than me but, itâ€™s not bigger than you and me! Can you dig it?"/>
    <x v="28"/>
    <n v="2195"/>
    <n v="2.1949999999999998"/>
    <x v="0"/>
    <x v="0"/>
    <s v="USD"/>
    <n v="1298680630"/>
    <d v="2011-02-26T00:37:10"/>
    <n v="1296088630"/>
    <x v="109"/>
    <b v="0"/>
    <x v="5"/>
    <n v="46.702127659574465"/>
    <x v="0"/>
    <x v="1"/>
    <b v="1"/>
    <s v="film &amp; video/shorts"/>
  </r>
  <r>
    <x v="110"/>
    <s v="Earlids"/>
    <s v="Lee, an awkward teenager with sound-blocking earlids, must confront his self-isolation after a girl moves in next door."/>
    <x v="46"/>
    <n v="1700"/>
    <n v="1.3076923076923077"/>
    <x v="0"/>
    <x v="0"/>
    <s v="USD"/>
    <n v="1384408740"/>
    <d v="2013-11-14T05:59:00"/>
    <n v="1381445253"/>
    <x v="110"/>
    <b v="0"/>
    <x v="55"/>
    <n v="65.384615384615387"/>
    <x v="0"/>
    <x v="1"/>
    <b v="1"/>
    <s v="film &amp; video/shorts"/>
  </r>
  <r>
    <x v="111"/>
    <s v="Judi Dench is Cool in Person"/>
    <s v="Two actors, one bookie and a very bad day.  Judi Dench is Cool in Person is fast, funny and only a little bit nasty."/>
    <x v="8"/>
    <n v="5410"/>
    <n v="1.5457142857142858"/>
    <x v="0"/>
    <x v="2"/>
    <s v="AUD"/>
    <n v="1433059187"/>
    <d v="2015-05-31T07:59:47"/>
    <n v="1430467187"/>
    <x v="111"/>
    <b v="0"/>
    <x v="28"/>
    <n v="102.0754716981132"/>
    <x v="0"/>
    <x v="1"/>
    <b v="1"/>
    <s v="film &amp; video/shorts"/>
  </r>
  <r>
    <x v="112"/>
    <s v="MITOSIS | a short film"/>
    <s v="Only one choice can stop Anthony Oswald from fulfilling his destiny and saving millions of lives, and itâ€™s not his decision to make."/>
    <x v="10"/>
    <n v="5200"/>
    <n v="1.04"/>
    <x v="0"/>
    <x v="0"/>
    <s v="USD"/>
    <n v="1397354400"/>
    <d v="2014-04-13T02:00:00"/>
    <n v="1395277318"/>
    <x v="112"/>
    <b v="0"/>
    <x v="75"/>
    <n v="64.197530864197532"/>
    <x v="0"/>
    <x v="1"/>
    <b v="1"/>
    <s v="film &amp; video/shorts"/>
  </r>
  <r>
    <x v="113"/>
    <s v="&quot;The First Day&quot; by Julia Othmer- Music Video"/>
    <s v="A living memorial for all those dealing with trauma, grief and loss."/>
    <x v="10"/>
    <n v="7050"/>
    <n v="1.41"/>
    <x v="0"/>
    <x v="0"/>
    <s v="USD"/>
    <n v="1312642800"/>
    <d v="2011-08-06T15:00:00"/>
    <n v="1311963128"/>
    <x v="113"/>
    <b v="0"/>
    <x v="76"/>
    <n v="90.384615384615387"/>
    <x v="0"/>
    <x v="1"/>
    <b v="1"/>
    <s v="film &amp; video/shorts"/>
  </r>
  <r>
    <x v="114"/>
    <s v="l'esprit d'escalier-a senior film"/>
    <s v="This film explores the complicated nature that exists in all human relationships. A mother and a daughter seek to find happiness."/>
    <x v="9"/>
    <n v="3100"/>
    <n v="1.0333333333333334"/>
    <x v="0"/>
    <x v="0"/>
    <s v="USD"/>
    <n v="1326436488"/>
    <d v="2012-01-13T06:34:48"/>
    <n v="1321252488"/>
    <x v="114"/>
    <b v="0"/>
    <x v="2"/>
    <n v="88.571428571428569"/>
    <x v="0"/>
    <x v="1"/>
    <b v="1"/>
    <s v="film &amp; video/shorts"/>
  </r>
  <r>
    <x v="115"/>
    <s v="The World's Greatest Lover"/>
    <s v="Never judge a book (or a lover) by their cover."/>
    <x v="52"/>
    <n v="632"/>
    <n v="1.4044444444444444"/>
    <x v="0"/>
    <x v="0"/>
    <s v="USD"/>
    <n v="1328377444"/>
    <d v="2012-02-04T17:44:04"/>
    <n v="1326217444"/>
    <x v="115"/>
    <b v="0"/>
    <x v="19"/>
    <n v="28.727272727272727"/>
    <x v="0"/>
    <x v="1"/>
    <b v="1"/>
    <s v="film &amp; video/shorts"/>
  </r>
  <r>
    <x v="116"/>
    <s v="Villanelle"/>
    <s v="Villanelle is a feature film that blends elements of classic, hardboiled Film Noir, with classic Horror and tells a great story to boot"/>
    <x v="8"/>
    <n v="3978"/>
    <n v="1.1365714285714286"/>
    <x v="0"/>
    <x v="0"/>
    <s v="USD"/>
    <n v="1302260155"/>
    <d v="2011-04-08T10:55:55"/>
    <n v="1298289355"/>
    <x v="116"/>
    <b v="0"/>
    <x v="7"/>
    <n v="69.78947368421052"/>
    <x v="0"/>
    <x v="1"/>
    <b v="1"/>
    <s v="film &amp; video/shorts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n v="1.0049377777777779"/>
    <x v="0"/>
    <x v="0"/>
    <s v="USD"/>
    <n v="1276110000"/>
    <d v="2010-06-09T19:00:00"/>
    <n v="1268337744"/>
    <x v="117"/>
    <b v="0"/>
    <x v="74"/>
    <n v="167.48962962962963"/>
    <x v="0"/>
    <x v="1"/>
    <b v="1"/>
    <s v="film &amp; video/shorts"/>
  </r>
  <r>
    <x v="118"/>
    <s v="DENOUNCED - A Short Film"/>
    <s v="When a ruthless hit-man is 'denounced' from the mafia, his old enemies declare war."/>
    <x v="10"/>
    <n v="5651.58"/>
    <n v="1.1303159999999999"/>
    <x v="0"/>
    <x v="0"/>
    <s v="USD"/>
    <n v="1311902236"/>
    <d v="2011-07-29T01:17:16"/>
    <n v="1309310236"/>
    <x v="118"/>
    <b v="0"/>
    <x v="70"/>
    <n v="144.91230769230768"/>
    <x v="0"/>
    <x v="1"/>
    <b v="1"/>
    <s v="film &amp; video/shorts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n v="1.0455692307692308"/>
    <x v="0"/>
    <x v="0"/>
    <s v="USD"/>
    <n v="1313276400"/>
    <d v="2011-08-13T23:00:00"/>
    <n v="1310693986"/>
    <x v="119"/>
    <b v="0"/>
    <x v="77"/>
    <n v="91.840540540540545"/>
    <x v="0"/>
    <x v="1"/>
    <b v="1"/>
    <s v="film &amp; video/shorts"/>
  </r>
  <r>
    <x v="120"/>
    <s v="Time Live: A short film (Canceled)"/>
    <s v="Now, you can chat with people from the history, by our sport cam with the time machine. However, the girl had some trouble to use it."/>
    <x v="54"/>
    <n v="10"/>
    <n v="1.4285714285714287E-4"/>
    <x v="1"/>
    <x v="7"/>
    <s v="HKD"/>
    <n v="1475457107"/>
    <d v="2016-10-03T01:11:47"/>
    <n v="1472865107"/>
    <x v="120"/>
    <b v="0"/>
    <x v="29"/>
    <n v="10"/>
    <x v="0"/>
    <x v="2"/>
    <b v="0"/>
    <s v="film &amp; video/science fiction"/>
  </r>
  <r>
    <x v="121"/>
    <s v="MICRO-MISSION"/>
    <s v="NAVY SEALS sent on a Area 51 Top-Secret rescue mission where they are shrunken and injected into an ET body, the immune system mutated."/>
    <x v="9"/>
    <n v="1"/>
    <n v="3.3333333333333332E-4"/>
    <x v="1"/>
    <x v="0"/>
    <s v="USD"/>
    <n v="1429352160"/>
    <d v="2015-04-18T10:16:00"/>
    <n v="1427993710"/>
    <x v="121"/>
    <b v="0"/>
    <x v="29"/>
    <n v="1"/>
    <x v="0"/>
    <x v="2"/>
    <b v="0"/>
    <s v="film &amp; video/science fiction"/>
  </r>
  <r>
    <x v="122"/>
    <s v="The Time Jumper (Canceled)"/>
    <s v="My ambition for this knows no bounds.  Seeing Sephoria in a live-action is a dream of mine."/>
    <x v="55"/>
    <n v="0"/>
    <n v="0"/>
    <x v="1"/>
    <x v="0"/>
    <s v="USD"/>
    <n v="1476094907"/>
    <d v="2016-10-10T10:21:47"/>
    <n v="1470910907"/>
    <x v="122"/>
    <b v="0"/>
    <x v="78"/>
    <e v="#DIV/0!"/>
    <x v="0"/>
    <x v="2"/>
    <b v="0"/>
    <s v="film &amp; video/science fiction"/>
  </r>
  <r>
    <x v="123"/>
    <s v="Sentient - The Web Series (Canceled)"/>
    <s v="A group of scientists stumble upon an extraterrestrial virus that is self aware. They must stop it's spread in order to save humanity."/>
    <x v="56"/>
    <n v="151"/>
    <n v="2.7454545454545453E-3"/>
    <x v="1"/>
    <x v="0"/>
    <s v="USD"/>
    <n v="1414533600"/>
    <d v="2014-10-28T22:00:00"/>
    <n v="1411411564"/>
    <x v="123"/>
    <b v="0"/>
    <x v="79"/>
    <n v="25.166666666666668"/>
    <x v="0"/>
    <x v="2"/>
    <b v="0"/>
    <s v="film &amp; video/science fiction"/>
  </r>
  <r>
    <x v="124"/>
    <s v="Blank Bodies - Post Production (Canceled)"/>
    <s v="An artificial man and woman discover love under the unsuspecting eyes of the four renowned artists who created them."/>
    <x v="23"/>
    <n v="0"/>
    <n v="0"/>
    <x v="1"/>
    <x v="0"/>
    <s v="USD"/>
    <n v="1431728242"/>
    <d v="2015-05-15T22:17:22"/>
    <n v="1429568242"/>
    <x v="124"/>
    <b v="0"/>
    <x v="78"/>
    <e v="#DIV/0!"/>
    <x v="0"/>
    <x v="2"/>
    <b v="0"/>
    <s v="film &amp; video/science fiction"/>
  </r>
  <r>
    <x v="125"/>
    <s v="Star Wars Fan Film (Canceled)"/>
    <s v="Due to my little sister finally having recovered from her surgery we can finally make our movie if we can get even a little help to pay"/>
    <x v="2"/>
    <n v="70"/>
    <n v="0.14000000000000001"/>
    <x v="1"/>
    <x v="5"/>
    <s v="CAD"/>
    <n v="1486165880"/>
    <d v="2017-02-03T23:51:20"/>
    <n v="1480981880"/>
    <x v="125"/>
    <b v="0"/>
    <x v="79"/>
    <n v="11.666666666666666"/>
    <x v="0"/>
    <x v="2"/>
    <b v="0"/>
    <s v="film &amp; video/science fiction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n v="5.5480000000000002E-2"/>
    <x v="1"/>
    <x v="0"/>
    <s v="USD"/>
    <n v="1433988000"/>
    <d v="2015-06-11T02:00:00"/>
    <n v="1431353337"/>
    <x v="126"/>
    <b v="0"/>
    <x v="62"/>
    <n v="106.69230769230769"/>
    <x v="0"/>
    <x v="2"/>
    <b v="0"/>
    <s v="film &amp; video/science fiction"/>
  </r>
  <r>
    <x v="127"/>
    <s v="Human Evolution (Canceled)"/>
    <s v="An ambitious Sci-Fi/Action film that will have a big-budget feel with stunning visuals &amp; stunts starring a casting of up and comers."/>
    <x v="6"/>
    <n v="190"/>
    <n v="2.375E-2"/>
    <x v="1"/>
    <x v="0"/>
    <s v="USD"/>
    <n v="1428069541"/>
    <d v="2015-04-03T13:59:01"/>
    <n v="1425481141"/>
    <x v="127"/>
    <b v="0"/>
    <x v="80"/>
    <n v="47.5"/>
    <x v="0"/>
    <x v="2"/>
    <b v="0"/>
    <s v="film &amp; video/science fiction"/>
  </r>
  <r>
    <x v="128"/>
    <s v="Ralphi3 (Canceled)"/>
    <s v="A Science Fiction film filled with entertainment and Excitement"/>
    <x v="57"/>
    <n v="1867"/>
    <n v="1.8669999999999999E-2"/>
    <x v="1"/>
    <x v="0"/>
    <s v="USD"/>
    <n v="1476941293"/>
    <d v="2016-10-20T05:28:13"/>
    <n v="1473917293"/>
    <x v="128"/>
    <b v="0"/>
    <x v="79"/>
    <n v="311.16666666666669"/>
    <x v="0"/>
    <x v="2"/>
    <b v="0"/>
    <s v="film &amp; video/science fiction"/>
  </r>
  <r>
    <x v="129"/>
    <s v="JUSTICE LEAGUE ORIGINS (Canceled)"/>
    <s v="HEY!!! I'm David House, and I am currently working on a film called Justice League Origins!!! non-profit based on DC Comics Characters."/>
    <x v="22"/>
    <n v="0"/>
    <n v="0"/>
    <x v="1"/>
    <x v="0"/>
    <s v="USD"/>
    <n v="1414708183"/>
    <d v="2014-10-30T22:29:43"/>
    <n v="1409524183"/>
    <x v="129"/>
    <b v="0"/>
    <x v="78"/>
    <e v="#DIV/0!"/>
    <x v="0"/>
    <x v="2"/>
    <b v="0"/>
    <s v="film &amp; video/science fiction"/>
  </r>
  <r>
    <x v="130"/>
    <s v="Blue in the Green (Canceled)"/>
    <s v="A journey down the rabbit hole into the dark future. A mix of reality and dreams of a world dependant on an oppressed by technology."/>
    <x v="20"/>
    <n v="0"/>
    <n v="0"/>
    <x v="1"/>
    <x v="1"/>
    <s v="GBP"/>
    <n v="1402949760"/>
    <d v="2014-06-16T20:16:00"/>
    <n v="1400536692"/>
    <x v="130"/>
    <b v="0"/>
    <x v="78"/>
    <e v="#DIV/0!"/>
    <x v="0"/>
    <x v="2"/>
    <b v="0"/>
    <s v="film &amp; video/science fiction"/>
  </r>
  <r>
    <x v="131"/>
    <s v="I (Canceled)"/>
    <s v="I"/>
    <x v="38"/>
    <n v="0"/>
    <n v="0"/>
    <x v="1"/>
    <x v="0"/>
    <s v="USD"/>
    <n v="1467763200"/>
    <d v="2016-07-06T00:00:00"/>
    <n v="1466453161"/>
    <x v="131"/>
    <b v="0"/>
    <x v="78"/>
    <e v="#DIV/0!"/>
    <x v="0"/>
    <x v="2"/>
    <b v="0"/>
    <s v="film &amp; video/science fiction"/>
  </r>
  <r>
    <x v="132"/>
    <s v="The Message (Canceled)"/>
    <s v="An anime inspired sci-fi action short set in Tokyo, Japan by VFX veterans, Gerald Abraham, Kim Tran and sound engineer, Jeremy Corby."/>
    <x v="58"/>
    <n v="7655"/>
    <n v="9.5687499999999995E-2"/>
    <x v="1"/>
    <x v="0"/>
    <s v="USD"/>
    <n v="1415392207"/>
    <d v="2014-11-07T20:30:07"/>
    <n v="1411500607"/>
    <x v="132"/>
    <b v="0"/>
    <x v="75"/>
    <n v="94.506172839506178"/>
    <x v="0"/>
    <x v="2"/>
    <b v="0"/>
    <s v="film &amp; video/science fiction"/>
  </r>
  <r>
    <x v="133"/>
    <s v="Demon Women from outer space (Canceled)"/>
    <s v="Invasion from outer space sights, to weird to imagine destruction too monstrous to escape"/>
    <x v="59"/>
    <n v="0"/>
    <n v="0"/>
    <x v="1"/>
    <x v="0"/>
    <s v="USD"/>
    <n v="1464715860"/>
    <d v="2016-05-31T17:31:00"/>
    <n v="1462130584"/>
    <x v="133"/>
    <b v="0"/>
    <x v="78"/>
    <e v="#DIV/0!"/>
    <x v="0"/>
    <x v="2"/>
    <b v="0"/>
    <s v="film &amp; video/science fiction"/>
  </r>
  <r>
    <x v="134"/>
    <s v="MARLEY'S GHOST (AMBASSADORS OF STEAM) (Canceled)"/>
    <s v="steampunk  remake of &quot;a Christmas carol&quot;"/>
    <x v="10"/>
    <n v="0"/>
    <n v="0"/>
    <x v="1"/>
    <x v="0"/>
    <s v="USD"/>
    <n v="1441386000"/>
    <d v="2015-09-04T17:00:00"/>
    <n v="1438811418"/>
    <x v="134"/>
    <b v="0"/>
    <x v="78"/>
    <e v="#DIV/0!"/>
    <x v="0"/>
    <x v="2"/>
    <b v="0"/>
    <s v="film &amp; video/science fiction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n v="0.13433333333333333"/>
    <x v="1"/>
    <x v="0"/>
    <s v="USD"/>
    <n v="1404241200"/>
    <d v="2014-07-01T19:00:00"/>
    <n v="1401354597"/>
    <x v="135"/>
    <b v="0"/>
    <x v="81"/>
    <n v="80.599999999999994"/>
    <x v="0"/>
    <x v="2"/>
    <b v="0"/>
    <s v="film &amp; video/science fiction"/>
  </r>
  <r>
    <x v="136"/>
    <s v="MICRO-MISSION (Canceled)"/>
    <s v="NAVY SEALS sent on a Area 51 Top-Secret rescue mission where they are shrunken and injected into an ET body, the immune system mutated."/>
    <x v="9"/>
    <n v="0"/>
    <n v="0"/>
    <x v="1"/>
    <x v="0"/>
    <s v="USD"/>
    <n v="1431771360"/>
    <d v="2015-05-16T10:16:00"/>
    <n v="1427968234"/>
    <x v="136"/>
    <b v="0"/>
    <x v="78"/>
    <e v="#DIV/0!"/>
    <x v="0"/>
    <x v="2"/>
    <b v="0"/>
    <s v="film &amp; video/science fiction"/>
  </r>
  <r>
    <x v="137"/>
    <s v="Predator : Repentance (Canceled)"/>
    <s v="An unofficial sequel to the independent 2015 fan film Predator: Dark ages. Set in 2141 we follow the crew of the cargoship Centurion"/>
    <x v="56"/>
    <n v="0"/>
    <n v="0"/>
    <x v="1"/>
    <x v="8"/>
    <s v="DKK"/>
    <n v="1444657593"/>
    <d v="2015-10-12T13:46:33"/>
    <n v="1440337593"/>
    <x v="137"/>
    <b v="0"/>
    <x v="78"/>
    <e v="#DIV/0!"/>
    <x v="0"/>
    <x v="2"/>
    <b v="0"/>
    <s v="film &amp; video/science fiction"/>
  </r>
  <r>
    <x v="138"/>
    <s v="Thr33 Days Dead: The Sequ3l (Canceled)"/>
    <s v="This movie will be the S3qu3l to Thr33 Days Dead, which premiered on SyFy and was the focus of SyFy's &quot;Town of the Living Dead&quot;."/>
    <x v="60"/>
    <n v="4712"/>
    <n v="3.1413333333333335E-2"/>
    <x v="1"/>
    <x v="0"/>
    <s v="USD"/>
    <n v="1438405140"/>
    <d v="2015-08-01T04:59:00"/>
    <n v="1435731041"/>
    <x v="138"/>
    <b v="0"/>
    <x v="6"/>
    <n v="81.241379310344826"/>
    <x v="0"/>
    <x v="2"/>
    <b v="0"/>
    <s v="film &amp; video/science fiction"/>
  </r>
  <r>
    <x v="139"/>
    <s v="Roman Dead (Canceled)"/>
    <s v="When  Rome is infected with a zombie plague, Lucius Agrippa and a small group fights for survival"/>
    <x v="2"/>
    <n v="500"/>
    <n v="1"/>
    <x v="1"/>
    <x v="0"/>
    <s v="USD"/>
    <n v="1436738772"/>
    <d v="2015-07-12T22:06:12"/>
    <n v="1435874772"/>
    <x v="139"/>
    <b v="0"/>
    <x v="29"/>
    <n v="500"/>
    <x v="0"/>
    <x v="2"/>
    <b v="0"/>
    <s v="film &amp; video/science fiction"/>
  </r>
  <r>
    <x v="140"/>
    <s v="Rome of the Dead (Canceled)"/>
    <s v="A Gladiator fights for his freedom to be reunited with his Family, he's one fight away, when Rome is infected with a Zombie Virus"/>
    <x v="61"/>
    <n v="0"/>
    <n v="0"/>
    <x v="1"/>
    <x v="0"/>
    <s v="USD"/>
    <n v="1426823132"/>
    <d v="2015-03-20T03:45:32"/>
    <n v="1424234732"/>
    <x v="140"/>
    <b v="0"/>
    <x v="78"/>
    <e v="#DIV/0!"/>
    <x v="0"/>
    <x v="2"/>
    <b v="0"/>
    <s v="film &amp; video/science fiction"/>
  </r>
  <r>
    <x v="141"/>
    <s v="Catherine Kimbridge Chronicles - Live-Action SciFi TV Series"/>
    <s v="Join us creating a Science Fiction TV Series based upon the popular novels -The Catherine Kimbridge Chronicles."/>
    <x v="14"/>
    <n v="1293"/>
    <n v="0.10775"/>
    <x v="1"/>
    <x v="0"/>
    <s v="USD"/>
    <n v="1433043623"/>
    <d v="2015-05-31T03:40:23"/>
    <n v="1429155623"/>
    <x v="141"/>
    <b v="0"/>
    <x v="33"/>
    <n v="46.178571428571431"/>
    <x v="0"/>
    <x v="2"/>
    <b v="0"/>
    <s v="film &amp; video/science fiction"/>
  </r>
  <r>
    <x v="142"/>
    <s v="SAMANTHA  SHADOW (Canceled)"/>
    <s v="A science fiction series about a women trying to stave off a mysterious appearance of monsters from getting out of a dark alley."/>
    <x v="9"/>
    <n v="10"/>
    <n v="3.3333333333333335E-3"/>
    <x v="1"/>
    <x v="0"/>
    <s v="USD"/>
    <n v="1416176778"/>
    <d v="2014-11-16T22:26:18"/>
    <n v="1414358778"/>
    <x v="142"/>
    <b v="0"/>
    <x v="29"/>
    <n v="10"/>
    <x v="0"/>
    <x v="2"/>
    <b v="0"/>
    <s v="film &amp; video/science fiction"/>
  </r>
  <r>
    <x v="143"/>
    <s v="CATTLE - AN AWESOME SCI-FI SHORT (Canceled)"/>
    <s v="A young woman learns she is one of few women left bred like cattle in order to control a deadly disease and the world populace"/>
    <x v="62"/>
    <n v="0"/>
    <n v="0"/>
    <x v="1"/>
    <x v="2"/>
    <s v="AUD"/>
    <n v="1472882100"/>
    <d v="2016-09-03T05:55:00"/>
    <n v="1467941542"/>
    <x v="143"/>
    <b v="0"/>
    <x v="78"/>
    <e v="#DIV/0!"/>
    <x v="0"/>
    <x v="2"/>
    <b v="0"/>
    <s v="film &amp; video/science fiction"/>
  </r>
  <r>
    <x v="144"/>
    <s v="The Great Fear - Post Production Funds (Canceled)"/>
    <s v="A film about a collapsing food industry, a lonely farmer and a lonely botanist needs your help to finish post-production!"/>
    <x v="51"/>
    <n v="2070"/>
    <n v="0.27600000000000002"/>
    <x v="1"/>
    <x v="5"/>
    <s v="CAD"/>
    <n v="1428945472"/>
    <d v="2015-04-13T17:17:52"/>
    <n v="1423765072"/>
    <x v="144"/>
    <b v="0"/>
    <x v="77"/>
    <n v="55.945945945945944"/>
    <x v="0"/>
    <x v="2"/>
    <b v="0"/>
    <s v="film &amp; video/science fiction"/>
  </r>
  <r>
    <x v="145"/>
    <s v="Threshold (Canceled)"/>
    <s v="Film-Makers Ricky Comuniello &amp; Ian Weeks are at it again - for the 1st time. We need your support for a modern Sci-Fiction short film"/>
    <x v="37"/>
    <n v="338"/>
    <n v="7.5111111111111115E-2"/>
    <x v="1"/>
    <x v="0"/>
    <s v="USD"/>
    <n v="1439298052"/>
    <d v="2015-08-11T13:00:52"/>
    <n v="1436965252"/>
    <x v="145"/>
    <b v="0"/>
    <x v="82"/>
    <n v="37.555555555555557"/>
    <x v="0"/>
    <x v="2"/>
    <b v="0"/>
    <s v="film &amp; video/science fiction"/>
  </r>
  <r>
    <x v="146"/>
    <s v="#CalExit...War of 2020 (Canceled)"/>
    <s v="California and the west have declared their refusal to support the election of a staunch conservative president. Will it be Civil War?"/>
    <x v="22"/>
    <n v="115"/>
    <n v="5.7499999999999999E-3"/>
    <x v="1"/>
    <x v="0"/>
    <s v="USD"/>
    <n v="1484698998"/>
    <d v="2017-01-18T00:23:18"/>
    <n v="1479514998"/>
    <x v="146"/>
    <b v="0"/>
    <x v="83"/>
    <n v="38.333333333333336"/>
    <x v="0"/>
    <x v="2"/>
    <b v="0"/>
    <s v="film &amp; video/science fiction"/>
  </r>
  <r>
    <x v="147"/>
    <s v="Consumed (Static Air) (Canceled)"/>
    <s v="Film makers catch live footage beyond their wildest dreams."/>
    <x v="39"/>
    <n v="0"/>
    <n v="0"/>
    <x v="1"/>
    <x v="1"/>
    <s v="GBP"/>
    <n v="1420741080"/>
    <d v="2015-01-08T18:18:00"/>
    <n v="1417026340"/>
    <x v="147"/>
    <b v="0"/>
    <x v="78"/>
    <e v="#DIV/0!"/>
    <x v="0"/>
    <x v="2"/>
    <b v="0"/>
    <s v="film &amp; video/science fiction"/>
  </r>
  <r>
    <x v="148"/>
    <s v="Space Gangstars (Canceled)"/>
    <s v="An aspiring pilot decides to take his Dad's ship for a joyride, and learns it was the biggest mistake of his life in this Sci-Fi comedy"/>
    <x v="63"/>
    <n v="40"/>
    <n v="8.0000000000000004E-4"/>
    <x v="1"/>
    <x v="0"/>
    <s v="USD"/>
    <n v="1456555536"/>
    <d v="2016-02-27T06:45:36"/>
    <n v="1453963536"/>
    <x v="148"/>
    <b v="0"/>
    <x v="84"/>
    <n v="20"/>
    <x v="0"/>
    <x v="2"/>
    <b v="0"/>
    <s v="film &amp; video/science fiction"/>
  </r>
  <r>
    <x v="149"/>
    <s v="Dichotomy (Canceled)"/>
    <s v="A provocatively mind-bending sci-fi thriller, this short film project examines opposites and the balance of the universe. #Dichotomy"/>
    <x v="3"/>
    <n v="92"/>
    <n v="9.1999999999999998E-3"/>
    <x v="1"/>
    <x v="0"/>
    <s v="USD"/>
    <n v="1419494400"/>
    <d v="2014-12-25T08:00:00"/>
    <n v="1416888470"/>
    <x v="149"/>
    <b v="0"/>
    <x v="79"/>
    <n v="15.333333333333334"/>
    <x v="0"/>
    <x v="2"/>
    <b v="0"/>
    <s v="film &amp; video/science fiction"/>
  </r>
  <r>
    <x v="150"/>
    <s v="Star Trek First Frontier (Canceled)"/>
    <s v="The untold story of Captain Robert April and the first launching of the starship U.S.S. Enterprise,  NCC-1701"/>
    <x v="64"/>
    <n v="30112"/>
    <n v="0.23163076923076922"/>
    <x v="1"/>
    <x v="0"/>
    <s v="USD"/>
    <n v="1432612382"/>
    <d v="2015-05-26T03:53:02"/>
    <n v="1427428382"/>
    <x v="150"/>
    <b v="0"/>
    <x v="85"/>
    <n v="449.43283582089555"/>
    <x v="0"/>
    <x v="2"/>
    <b v="0"/>
    <s v="film &amp; video/science fiction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n v="5.5999999999999995E-4"/>
    <x v="1"/>
    <x v="2"/>
    <s v="AUD"/>
    <n v="1434633191"/>
    <d v="2015-06-18T13:13:11"/>
    <n v="1429449191"/>
    <x v="151"/>
    <b v="0"/>
    <x v="81"/>
    <n v="28"/>
    <x v="0"/>
    <x v="2"/>
    <b v="0"/>
    <s v="film &amp; video/science fiction"/>
  </r>
  <r>
    <x v="152"/>
    <s v="The Great Dark (Canceled)"/>
    <s v="The Great Dark is a journey through the unimaginable...and un foreseeable..."/>
    <x v="66"/>
    <n v="30"/>
    <n v="7.8947368421052633E-5"/>
    <x v="1"/>
    <x v="0"/>
    <s v="USD"/>
    <n v="1411437100"/>
    <d v="2014-09-23T01:51:40"/>
    <n v="1408845100"/>
    <x v="152"/>
    <b v="0"/>
    <x v="84"/>
    <n v="15"/>
    <x v="0"/>
    <x v="2"/>
    <b v="0"/>
    <s v="film &amp; video/science fiction"/>
  </r>
  <r>
    <x v="153"/>
    <s v="Awakening (Canceled)"/>
    <s v="What would you do if you face something beyond your understanding? If someone you loved disappeared without a trace?"/>
    <x v="63"/>
    <n v="359"/>
    <n v="7.1799999999999998E-3"/>
    <x v="1"/>
    <x v="0"/>
    <s v="USD"/>
    <n v="1417532644"/>
    <d v="2014-12-02T15:04:04"/>
    <n v="1413900244"/>
    <x v="153"/>
    <b v="0"/>
    <x v="73"/>
    <n v="35.9"/>
    <x v="0"/>
    <x v="2"/>
    <b v="0"/>
    <s v="film &amp; video/science fiction"/>
  </r>
  <r>
    <x v="154"/>
    <s v="Quantum Alterations: Sci-fi, Stop Motion &amp; Fantasy Fan Film"/>
    <s v="Fiction Becomes Reality in this non-profit science fiction, stop motion, and fantasy fan film."/>
    <x v="15"/>
    <n v="40"/>
    <n v="2.6666666666666668E-2"/>
    <x v="1"/>
    <x v="0"/>
    <s v="USD"/>
    <n v="1433336895"/>
    <d v="2015-06-03T13:08:15"/>
    <n v="1429621695"/>
    <x v="154"/>
    <b v="0"/>
    <x v="83"/>
    <n v="13.333333333333334"/>
    <x v="0"/>
    <x v="2"/>
    <b v="0"/>
    <s v="film &amp; video/science fiction"/>
  </r>
  <r>
    <x v="155"/>
    <s v="The Last Armada (Canceled)"/>
    <s v="While a shadow of peace was on the horizon,humankind was being threatened by its past.Whispers of threat was being heard from the North"/>
    <x v="67"/>
    <n v="81"/>
    <n v="6.0000000000000002E-5"/>
    <x v="1"/>
    <x v="0"/>
    <s v="USD"/>
    <n v="1437657935"/>
    <d v="2015-07-23T13:25:35"/>
    <n v="1434201935"/>
    <x v="155"/>
    <b v="0"/>
    <x v="80"/>
    <n v="20.25"/>
    <x v="0"/>
    <x v="2"/>
    <b v="0"/>
    <s v="film &amp; video/science fiction"/>
  </r>
  <r>
    <x v="156"/>
    <s v="Mosaics (Canceled)"/>
    <s v="A short science-fiction film about an underground network of human-animal hybrids &amp; their struggle with oppression &amp; marginalization."/>
    <x v="19"/>
    <n v="1785"/>
    <n v="5.0999999999999997E-2"/>
    <x v="1"/>
    <x v="5"/>
    <s v="CAD"/>
    <n v="1407034796"/>
    <d v="2014-08-03T02:59:56"/>
    <n v="1401850796"/>
    <x v="156"/>
    <b v="0"/>
    <x v="41"/>
    <n v="119"/>
    <x v="0"/>
    <x v="2"/>
    <b v="0"/>
    <s v="film &amp; video/science fiction"/>
  </r>
  <r>
    <x v="157"/>
    <s v="Forever Man (short film) (Canceled)"/>
    <s v="Man's cryogenic chamber and his soulmate's time travel from the distant future allows them to meet in the middle."/>
    <x v="68"/>
    <n v="8"/>
    <n v="2.671118530884808E-3"/>
    <x v="1"/>
    <x v="0"/>
    <s v="USD"/>
    <n v="1456523572"/>
    <d v="2016-02-26T21:52:52"/>
    <n v="1453931572"/>
    <x v="157"/>
    <b v="0"/>
    <x v="84"/>
    <n v="4"/>
    <x v="0"/>
    <x v="2"/>
    <b v="0"/>
    <s v="film &amp; video/science fiction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n v="0"/>
    <x v="1"/>
    <x v="0"/>
    <s v="USD"/>
    <n v="1413942628"/>
    <d v="2014-10-22T01:50:28"/>
    <n v="1411350628"/>
    <x v="158"/>
    <b v="0"/>
    <x v="78"/>
    <e v="#DIV/0!"/>
    <x v="0"/>
    <x v="2"/>
    <b v="0"/>
    <s v="film &amp; video/science fiction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n v="2.0000000000000002E-5"/>
    <x v="1"/>
    <x v="0"/>
    <s v="USD"/>
    <n v="1467541545"/>
    <d v="2016-07-03T10:25:45"/>
    <n v="1464085545"/>
    <x v="159"/>
    <b v="0"/>
    <x v="29"/>
    <n v="10"/>
    <x v="0"/>
    <x v="2"/>
    <b v="0"/>
    <s v="film &amp; video/science fiction"/>
  </r>
  <r>
    <x v="160"/>
    <s v="Con Todo mi Corazon: With all of my Heart."/>
    <s v="The title might seem cheesy, but my father says that to my mother every time they say I love you.     This story is dedicated to them."/>
    <x v="10"/>
    <n v="0"/>
    <n v="0"/>
    <x v="2"/>
    <x v="0"/>
    <s v="USD"/>
    <n v="1439675691"/>
    <d v="2015-08-15T21:54:51"/>
    <n v="1434491691"/>
    <x v="160"/>
    <b v="0"/>
    <x v="78"/>
    <e v="#DIV/0!"/>
    <x v="0"/>
    <x v="3"/>
    <b v="0"/>
    <s v="film &amp; video/drama"/>
  </r>
  <r>
    <x v="161"/>
    <s v="Midway: The Turning Point"/>
    <s v="Step 1 (script editing) to produce a dramatic film about the air/sea battle of WWII that turned the tide of victory for the US."/>
    <x v="63"/>
    <n v="5"/>
    <n v="1E-4"/>
    <x v="2"/>
    <x v="0"/>
    <s v="USD"/>
    <n v="1404318595"/>
    <d v="2014-07-02T16:29:55"/>
    <n v="1401726595"/>
    <x v="161"/>
    <b v="0"/>
    <x v="29"/>
    <n v="5"/>
    <x v="0"/>
    <x v="3"/>
    <b v="0"/>
    <s v="film &amp; video/drama"/>
  </r>
  <r>
    <x v="162"/>
    <s v="See It My Way"/>
    <s v="This film follows a young man who has had only a troubled family life. He turns to all the wrong things and life falls apart."/>
    <x v="70"/>
    <n v="435"/>
    <n v="0.15535714285714286"/>
    <x v="2"/>
    <x v="0"/>
    <s v="USD"/>
    <n v="1408232520"/>
    <d v="2014-08-16T23:42:00"/>
    <n v="1405393356"/>
    <x v="162"/>
    <b v="0"/>
    <x v="73"/>
    <n v="43.5"/>
    <x v="0"/>
    <x v="3"/>
    <b v="0"/>
    <s v="film &amp; video/drama"/>
  </r>
  <r>
    <x v="163"/>
    <s v="UNDIVIDED (Working Title)"/>
    <s v="Over 2.5 million Black men registered for the draft in World War II. _x000a_This will be the most comprehensive portrayal EVER of US. THEN."/>
    <x v="71"/>
    <n v="0"/>
    <n v="0"/>
    <x v="2"/>
    <x v="0"/>
    <s v="USD"/>
    <n v="1443657600"/>
    <d v="2015-10-01T00:00:00"/>
    <n v="1440716654"/>
    <x v="163"/>
    <b v="0"/>
    <x v="78"/>
    <e v="#DIV/0!"/>
    <x v="0"/>
    <x v="3"/>
    <b v="0"/>
    <s v="film &amp; video/drama"/>
  </r>
  <r>
    <x v="164"/>
    <s v="Angelix"/>
    <s v="Two cousins are caught up in the private war between warrior class angels and demons. You may be caught up too and not realize it yet."/>
    <x v="72"/>
    <n v="640"/>
    <n v="5.3333333333333332E-3"/>
    <x v="2"/>
    <x v="0"/>
    <s v="USD"/>
    <n v="1411150701"/>
    <d v="2014-09-19T18:18:21"/>
    <n v="1405966701"/>
    <x v="164"/>
    <b v="0"/>
    <x v="63"/>
    <n v="91.428571428571431"/>
    <x v="0"/>
    <x v="3"/>
    <b v="0"/>
    <s v="film &amp; video/drama"/>
  </r>
  <r>
    <x v="165"/>
    <s v="NET"/>
    <s v="A teacher. A boy. The beach and a heatwave that drove them all insane."/>
    <x v="73"/>
    <n v="0"/>
    <n v="0"/>
    <x v="2"/>
    <x v="1"/>
    <s v="GBP"/>
    <n v="1452613724"/>
    <d v="2016-01-12T15:48:44"/>
    <n v="1450021724"/>
    <x v="165"/>
    <b v="0"/>
    <x v="78"/>
    <e v="#DIV/0!"/>
    <x v="0"/>
    <x v="3"/>
    <b v="0"/>
    <s v="film &amp; video/drama"/>
  </r>
  <r>
    <x v="166"/>
    <s v="Pressure"/>
    <s v="A young teen makes a bad decision after joining gang and the film expresses his choices that led him to that point."/>
    <x v="10"/>
    <n v="3000"/>
    <n v="0.6"/>
    <x v="2"/>
    <x v="0"/>
    <s v="USD"/>
    <n v="1484531362"/>
    <d v="2017-01-16T01:49:22"/>
    <n v="1481939362"/>
    <x v="166"/>
    <b v="0"/>
    <x v="29"/>
    <n v="3000"/>
    <x v="0"/>
    <x v="3"/>
    <b v="0"/>
    <s v="film &amp; video/drama"/>
  </r>
  <r>
    <x v="167"/>
    <s v="Past"/>
    <s v="A young man experiences a tragedy and has the opportunity to go back and learn from his mistakes and find out his true self."/>
    <x v="74"/>
    <n v="11"/>
    <n v="1E-4"/>
    <x v="2"/>
    <x v="0"/>
    <s v="USD"/>
    <n v="1438726535"/>
    <d v="2015-08-04T22:15:35"/>
    <n v="1433542535"/>
    <x v="167"/>
    <b v="0"/>
    <x v="84"/>
    <n v="5.5"/>
    <x v="0"/>
    <x v="3"/>
    <b v="0"/>
    <s v="film &amp; video/drama"/>
  </r>
  <r>
    <x v="168"/>
    <s v="Moving On"/>
    <s v="A homeless Gulf War 2 vet, and Congressional Medal of Honor recipient fights for his sanity on the mean streets of Albuquerque."/>
    <x v="6"/>
    <n v="325"/>
    <n v="4.0625000000000001E-2"/>
    <x v="2"/>
    <x v="0"/>
    <s v="USD"/>
    <n v="1426791770"/>
    <d v="2015-03-19T19:02:50"/>
    <n v="1424203370"/>
    <x v="168"/>
    <b v="0"/>
    <x v="83"/>
    <n v="108.33333333333333"/>
    <x v="0"/>
    <x v="3"/>
    <b v="0"/>
    <s v="film &amp; video/drama"/>
  </r>
  <r>
    <x v="169"/>
    <s v="Family"/>
    <s v="Family is a short film about a father and son and two brothers who were separated by the Korean war and finally reunite after 60 years."/>
    <x v="30"/>
    <n v="560"/>
    <n v="0.224"/>
    <x v="2"/>
    <x v="1"/>
    <s v="GBP"/>
    <n v="1413634059"/>
    <d v="2014-10-18T12:07:39"/>
    <n v="1411042059"/>
    <x v="169"/>
    <b v="0"/>
    <x v="73"/>
    <n v="56"/>
    <x v="0"/>
    <x v="3"/>
    <b v="0"/>
    <s v="film &amp; video/drama"/>
  </r>
  <r>
    <x v="170"/>
    <s v="Letters to Daniel"/>
    <s v="Amy &amp; Missy survive Amy's bipolar disorder and go on to become award winning &amp; bestselling authors, screenwriters &amp; filmmakers"/>
    <x v="3"/>
    <n v="325"/>
    <n v="3.2500000000000001E-2"/>
    <x v="2"/>
    <x v="0"/>
    <s v="USD"/>
    <n v="1440912480"/>
    <d v="2015-08-30T05:28:00"/>
    <n v="1438385283"/>
    <x v="170"/>
    <b v="0"/>
    <x v="73"/>
    <n v="32.5"/>
    <x v="0"/>
    <x v="3"/>
    <b v="0"/>
    <s v="film &amp; video/drama"/>
  </r>
  <r>
    <x v="171"/>
    <s v="IRL: Gamers Unite"/>
    <s v="Team Mayhem, a local small town gang of gamers who are enlisted   to save the world from the new great evil known as Prowler."/>
    <x v="63"/>
    <n v="1"/>
    <n v="2.0000000000000002E-5"/>
    <x v="2"/>
    <x v="0"/>
    <s v="USD"/>
    <n v="1470975614"/>
    <d v="2016-08-12T04:20:14"/>
    <n v="1465791614"/>
    <x v="171"/>
    <b v="0"/>
    <x v="29"/>
    <n v="1"/>
    <x v="0"/>
    <x v="3"/>
    <b v="0"/>
    <s v="film &amp; video/drama"/>
  </r>
  <r>
    <x v="172"/>
    <s v="The Blind Dolphin Story"/>
    <s v="A short film on the rarest mammal and the second most endangered freshwater river dolphin, in Pakistan."/>
    <x v="75"/>
    <n v="0"/>
    <n v="0"/>
    <x v="2"/>
    <x v="0"/>
    <s v="USD"/>
    <n v="1426753723"/>
    <d v="2015-03-19T08:28:43"/>
    <n v="1423733323"/>
    <x v="172"/>
    <b v="0"/>
    <x v="78"/>
    <e v="#DIV/0!"/>
    <x v="0"/>
    <x v="3"/>
    <b v="0"/>
    <s v="film &amp; video/drama"/>
  </r>
  <r>
    <x v="173"/>
    <s v="7 Sins"/>
    <s v="This is a film inspired by Quentin Tarantino, I want to make a film thats entertaining yet gritty. 7 Sins is in pre-production."/>
    <x v="76"/>
    <n v="0"/>
    <n v="0"/>
    <x v="2"/>
    <x v="1"/>
    <s v="GBP"/>
    <n v="1425131108"/>
    <d v="2015-02-28T13:45:08"/>
    <n v="1422539108"/>
    <x v="173"/>
    <b v="0"/>
    <x v="78"/>
    <e v="#DIV/0!"/>
    <x v="0"/>
    <x v="3"/>
    <b v="0"/>
    <s v="film &amp; video/drama"/>
  </r>
  <r>
    <x v="174"/>
    <s v="I Am Forgotten"/>
    <s v="An international short film project. It is about loneliness, wich is caused by the current compulsion to check your Facebook every day."/>
    <x v="12"/>
    <n v="0"/>
    <n v="0"/>
    <x v="2"/>
    <x v="9"/>
    <s v="EUR"/>
    <n v="1431108776"/>
    <d v="2015-05-08T18:12:56"/>
    <n v="1425924776"/>
    <x v="174"/>
    <b v="0"/>
    <x v="78"/>
    <e v="#DIV/0!"/>
    <x v="0"/>
    <x v="3"/>
    <b v="0"/>
    <s v="film &amp; video/drama"/>
  </r>
  <r>
    <x v="175"/>
    <s v="Gooseberry Fool - Feature Film"/>
    <s v="To heal her scars Olivia must take a journey back to her roots, where an unresolved conflict stands between her and musical success."/>
    <x v="22"/>
    <n v="1297"/>
    <n v="6.4850000000000005E-2"/>
    <x v="2"/>
    <x v="1"/>
    <s v="GBP"/>
    <n v="1409337611"/>
    <d v="2014-08-29T18:40:11"/>
    <n v="1407177611"/>
    <x v="175"/>
    <b v="0"/>
    <x v="55"/>
    <n v="49.884615384615387"/>
    <x v="0"/>
    <x v="3"/>
    <b v="0"/>
    <s v="film &amp; video/drama"/>
  </r>
  <r>
    <x v="176"/>
    <s v="Silent Monster"/>
    <s v="I'm seeking funding to finish my short film, Silent Monster, to bring awareness to teenage bullying as well as teenage violence."/>
    <x v="15"/>
    <n v="0"/>
    <n v="0"/>
    <x v="2"/>
    <x v="0"/>
    <s v="USD"/>
    <n v="1438803999"/>
    <d v="2015-08-05T19:46:39"/>
    <n v="1436211999"/>
    <x v="176"/>
    <b v="0"/>
    <x v="78"/>
    <e v="#DIV/0!"/>
    <x v="0"/>
    <x v="3"/>
    <b v="0"/>
    <s v="film &amp; video/drama"/>
  </r>
  <r>
    <x v="177"/>
    <s v="The Good Samaritan"/>
    <s v="I'm making a modern day version of the bible story &quot; The Good Samaritan&quot;"/>
    <x v="52"/>
    <n v="180"/>
    <n v="0.4"/>
    <x v="2"/>
    <x v="0"/>
    <s v="USD"/>
    <n v="1427155726"/>
    <d v="2015-03-24T00:08:46"/>
    <n v="1425690526"/>
    <x v="177"/>
    <b v="0"/>
    <x v="63"/>
    <n v="25.714285714285715"/>
    <x v="0"/>
    <x v="3"/>
    <b v="0"/>
    <s v="film &amp; video/drama"/>
  </r>
  <r>
    <x v="178"/>
    <s v="El viaje de LucÃ­a"/>
    <s v="El viaje de LucÃ­a es un largometraje de ficciÃ³n con temÃ¡tica sobre el cÃ¡ncer infantil."/>
    <x v="69"/>
    <n v="0"/>
    <n v="0"/>
    <x v="2"/>
    <x v="3"/>
    <s v="EUR"/>
    <n v="1448582145"/>
    <d v="2015-11-26T23:55:45"/>
    <n v="1445986545"/>
    <x v="178"/>
    <b v="0"/>
    <x v="78"/>
    <e v="#DIV/0!"/>
    <x v="0"/>
    <x v="3"/>
    <b v="0"/>
    <s v="film &amp; video/drama"/>
  </r>
  <r>
    <x v="179"/>
    <s v="Sustain: A Film About Survival"/>
    <s v="A feature-length film about how three people survive in a diseased world."/>
    <x v="28"/>
    <n v="200"/>
    <n v="0.2"/>
    <x v="2"/>
    <x v="0"/>
    <s v="USD"/>
    <n v="1457056555"/>
    <d v="2016-03-04T01:55:55"/>
    <n v="1454464555"/>
    <x v="179"/>
    <b v="0"/>
    <x v="84"/>
    <n v="100"/>
    <x v="0"/>
    <x v="3"/>
    <b v="0"/>
    <s v="film &amp; video/drama"/>
  </r>
  <r>
    <x v="180"/>
    <s v="The Rest of Us Mini-Series"/>
    <s v="The Rest of Us follows a survivor of an outbreak that nearly destroyed the earth as he travels to find some form of humanity."/>
    <x v="38"/>
    <n v="401"/>
    <n v="0.33416666666666667"/>
    <x v="2"/>
    <x v="1"/>
    <s v="GBP"/>
    <n v="1428951600"/>
    <d v="2015-04-13T19:00:00"/>
    <n v="1425512843"/>
    <x v="180"/>
    <b v="0"/>
    <x v="62"/>
    <n v="30.846153846153847"/>
    <x v="0"/>
    <x v="3"/>
    <b v="0"/>
    <s v="film &amp; video/drama"/>
  </r>
  <r>
    <x v="181"/>
    <s v="Immemorial"/>
    <s v="Christina has been suffering with flash backs and some very disturbing nightmares and realises that it is more than just nightmares."/>
    <x v="77"/>
    <n v="722"/>
    <n v="0.21092608822670172"/>
    <x v="2"/>
    <x v="1"/>
    <s v="GBP"/>
    <n v="1434995295"/>
    <d v="2015-06-22T17:48:15"/>
    <n v="1432403295"/>
    <x v="181"/>
    <b v="0"/>
    <x v="80"/>
    <n v="180.5"/>
    <x v="0"/>
    <x v="3"/>
    <b v="0"/>
    <s v="film &amp; video/drama"/>
  </r>
  <r>
    <x v="182"/>
    <s v="ABU Pakistani Independent Feature Film"/>
    <s v="I'm Faraz, and I am raising money for my feature film called ABU. This one is for our parents, and our responsibilities towards them."/>
    <x v="28"/>
    <n v="0"/>
    <n v="0"/>
    <x v="2"/>
    <x v="0"/>
    <s v="USD"/>
    <n v="1483748232"/>
    <d v="2017-01-07T00:17:12"/>
    <n v="1481156232"/>
    <x v="182"/>
    <b v="0"/>
    <x v="78"/>
    <e v="#DIV/0!"/>
    <x v="0"/>
    <x v="3"/>
    <b v="0"/>
    <s v="film &amp; video/drama"/>
  </r>
  <r>
    <x v="183"/>
    <s v="Three Little Words"/>
    <s v="Don't kill me until I meet my Dad"/>
    <x v="78"/>
    <n v="4482"/>
    <n v="0.35855999999999999"/>
    <x v="2"/>
    <x v="1"/>
    <s v="GBP"/>
    <n v="1417033610"/>
    <d v="2014-11-26T20:26:50"/>
    <n v="1414438010"/>
    <x v="183"/>
    <b v="0"/>
    <x v="8"/>
    <n v="373.5"/>
    <x v="0"/>
    <x v="3"/>
    <b v="0"/>
    <s v="film &amp; video/drama"/>
  </r>
  <r>
    <x v="184"/>
    <s v="Lana - Short film"/>
    <s v="&quot;Lana&quot; is an horror/dramatic short film, written by myself, about a young woman fighting the darkness in her, but it might be too late."/>
    <x v="15"/>
    <n v="51"/>
    <n v="3.4000000000000002E-2"/>
    <x v="2"/>
    <x v="5"/>
    <s v="CAD"/>
    <n v="1409543940"/>
    <d v="2014-09-01T03:59:00"/>
    <n v="1404586762"/>
    <x v="184"/>
    <b v="0"/>
    <x v="84"/>
    <n v="25.5"/>
    <x v="0"/>
    <x v="3"/>
    <b v="0"/>
    <s v="film &amp; video/drama"/>
  </r>
  <r>
    <x v="185"/>
    <s v="BLANK Short Movie"/>
    <s v="Love has no boundaries!"/>
    <x v="79"/>
    <n v="2200"/>
    <n v="5.5E-2"/>
    <x v="2"/>
    <x v="10"/>
    <s v="NOK"/>
    <n v="1471557139"/>
    <d v="2016-08-18T21:52:19"/>
    <n v="1468965139"/>
    <x v="185"/>
    <b v="0"/>
    <x v="73"/>
    <n v="220"/>
    <x v="0"/>
    <x v="3"/>
    <b v="0"/>
    <s v="film &amp; video/drama"/>
  </r>
  <r>
    <x v="186"/>
    <s v="Feature Film: The Wolfes"/>
    <s v="My film is about a boy who discovers the truth about his fathers dissapearance through the dark secrets of his mothers past."/>
    <x v="10"/>
    <n v="0"/>
    <n v="0"/>
    <x v="2"/>
    <x v="0"/>
    <s v="USD"/>
    <n v="1488571200"/>
    <d v="2017-03-03T20:00:00"/>
    <n v="1485977434"/>
    <x v="186"/>
    <b v="0"/>
    <x v="78"/>
    <e v="#DIV/0!"/>
    <x v="0"/>
    <x v="3"/>
    <b v="0"/>
    <s v="film &amp; video/drama"/>
  </r>
  <r>
    <x v="187"/>
    <s v="The Imbalanced Heart of a Symmetric Mind (film)"/>
    <s v="A young man suffering from a severe case of OCD embarks on a road trip to find peace of mind."/>
    <x v="10"/>
    <n v="800"/>
    <n v="0.16"/>
    <x v="2"/>
    <x v="0"/>
    <s v="USD"/>
    <n v="1437461940"/>
    <d v="2015-07-21T06:59:00"/>
    <n v="1435383457"/>
    <x v="187"/>
    <b v="0"/>
    <x v="81"/>
    <n v="160"/>
    <x v="0"/>
    <x v="3"/>
    <b v="0"/>
    <s v="film &amp; video/drama"/>
  </r>
  <r>
    <x v="188"/>
    <s v="Mariano (A Screenplay)"/>
    <s v="Mariano Messini, an aspiring musician, indebted to the mafia must put his life on the line to escape their grasp and pursue his dream."/>
    <x v="15"/>
    <n v="0"/>
    <n v="0"/>
    <x v="2"/>
    <x v="0"/>
    <s v="USD"/>
    <n v="1409891015"/>
    <d v="2014-09-05T04:23:35"/>
    <n v="1407299015"/>
    <x v="188"/>
    <b v="0"/>
    <x v="78"/>
    <e v="#DIV/0!"/>
    <x v="0"/>
    <x v="3"/>
    <b v="0"/>
    <s v="film &amp; video/drama"/>
  </r>
  <r>
    <x v="189"/>
    <s v="A GOOD MAN'S DECISION"/>
    <s v="Jack Barlow's wife and daughter shot in cold blood at a gun confiscation station in Texas, he sets out to save his family &amp; neighbors."/>
    <x v="69"/>
    <n v="345"/>
    <n v="6.8999999999999997E-4"/>
    <x v="2"/>
    <x v="0"/>
    <s v="USD"/>
    <n v="1472920477"/>
    <d v="2016-09-03T16:34:37"/>
    <n v="1467736477"/>
    <x v="189"/>
    <b v="0"/>
    <x v="81"/>
    <n v="69"/>
    <x v="0"/>
    <x v="3"/>
    <b v="0"/>
    <s v="film &amp; video/drama"/>
  </r>
  <r>
    <x v="190"/>
    <s v="REGIONRAT, the movie"/>
    <s v="Because hope can be a 4 letter word"/>
    <x v="14"/>
    <n v="50"/>
    <n v="4.1666666666666666E-3"/>
    <x v="2"/>
    <x v="0"/>
    <s v="USD"/>
    <n v="1466091446"/>
    <d v="2016-06-16T15:37:26"/>
    <n v="1465227446"/>
    <x v="190"/>
    <b v="0"/>
    <x v="29"/>
    <n v="50"/>
    <x v="0"/>
    <x v="3"/>
    <b v="0"/>
    <s v="film &amp; video/drama"/>
  </r>
  <r>
    <x v="191"/>
    <s v="Trillion: Feature Film"/>
    <s v="A young boy passionate about Astronomy and Chemistry tracks down an astroid that scientists said would never hit earth."/>
    <x v="10"/>
    <n v="250"/>
    <n v="0.05"/>
    <x v="2"/>
    <x v="2"/>
    <s v="AUD"/>
    <n v="1443782138"/>
    <d v="2015-10-02T10:35:38"/>
    <n v="1440326138"/>
    <x v="191"/>
    <b v="0"/>
    <x v="83"/>
    <n v="83.333333333333329"/>
    <x v="0"/>
    <x v="3"/>
    <b v="0"/>
    <s v="film &amp; video/drama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n v="1.7E-5"/>
    <x v="2"/>
    <x v="0"/>
    <s v="USD"/>
    <n v="1413572432"/>
    <d v="2014-10-17T19:00:32"/>
    <n v="1410980432"/>
    <x v="192"/>
    <b v="0"/>
    <x v="83"/>
    <n v="5.666666666666667"/>
    <x v="0"/>
    <x v="3"/>
    <b v="0"/>
    <s v="film &amp; video/drama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n v="0"/>
    <x v="2"/>
    <x v="1"/>
    <s v="GBP"/>
    <n v="1417217166"/>
    <d v="2014-11-28T23:26:06"/>
    <n v="1412029566"/>
    <x v="193"/>
    <b v="0"/>
    <x v="78"/>
    <e v="#DIV/0!"/>
    <x v="0"/>
    <x v="3"/>
    <b v="0"/>
    <s v="film &amp; video/drama"/>
  </r>
  <r>
    <x v="194"/>
    <s v="Desperation Short Film"/>
    <s v="Northern Irish Original Short Film based on the desperation of love and survival and taking a risk that may change everything."/>
    <x v="30"/>
    <n v="3"/>
    <n v="1.1999999999999999E-3"/>
    <x v="2"/>
    <x v="1"/>
    <s v="GBP"/>
    <n v="1457308531"/>
    <d v="2016-03-06T23:55:31"/>
    <n v="1452124531"/>
    <x v="194"/>
    <b v="0"/>
    <x v="83"/>
    <n v="1"/>
    <x v="0"/>
    <x v="3"/>
    <b v="0"/>
    <s v="film &amp; video/drama"/>
  </r>
  <r>
    <x v="195"/>
    <s v="37 U.S. Navy Sailors Murdered, an American story"/>
    <s v="A film project based on my auto-biography, a military conflict with no media attention, this story depicts war and its aftermath."/>
    <x v="71"/>
    <n v="0"/>
    <n v="0"/>
    <x v="2"/>
    <x v="0"/>
    <s v="USD"/>
    <n v="1436544332"/>
    <d v="2015-07-10T16:05:32"/>
    <n v="1431360332"/>
    <x v="195"/>
    <b v="0"/>
    <x v="78"/>
    <e v="#DIV/0!"/>
    <x v="0"/>
    <x v="3"/>
    <b v="0"/>
    <s v="film &amp; video/drama"/>
  </r>
  <r>
    <x v="196"/>
    <s v="Thunder Under Control"/>
    <s v="A moving short film about a retired female boxer who develops a relationship with a young journalist who idolises her"/>
    <x v="8"/>
    <n v="1465"/>
    <n v="0.41857142857142859"/>
    <x v="2"/>
    <x v="1"/>
    <s v="GBP"/>
    <n v="1444510800"/>
    <d v="2015-10-10T21:00:00"/>
    <n v="1442062898"/>
    <x v="196"/>
    <b v="0"/>
    <x v="10"/>
    <n v="77.10526315789474"/>
    <x v="0"/>
    <x v="3"/>
    <b v="0"/>
    <s v="film &amp; video/drama"/>
  </r>
  <r>
    <x v="197"/>
    <s v="Cole - A Short Film."/>
    <s v="â€œAfter a terrifying ordeal, a young woman is left in a depressive state and abandoned to cope with a distressing account of revengeâ€"/>
    <x v="30"/>
    <n v="262"/>
    <n v="0.1048"/>
    <x v="2"/>
    <x v="1"/>
    <s v="GBP"/>
    <n v="1487365200"/>
    <d v="2017-02-17T21:00:00"/>
    <n v="1483734100"/>
    <x v="197"/>
    <b v="0"/>
    <x v="22"/>
    <n v="32.75"/>
    <x v="0"/>
    <x v="3"/>
    <b v="0"/>
    <s v="film &amp; video/drama"/>
  </r>
  <r>
    <x v="198"/>
    <s v="Nine Lives"/>
    <s v="Nine Lives is a story of one woman's survival of EIGHT near deaths and her love for one man as an influence to fight for the NINTH."/>
    <x v="31"/>
    <n v="279"/>
    <n v="1.116E-2"/>
    <x v="2"/>
    <x v="0"/>
    <s v="USD"/>
    <n v="1412500322"/>
    <d v="2014-10-05T09:12:02"/>
    <n v="1409908322"/>
    <x v="198"/>
    <b v="0"/>
    <x v="79"/>
    <n v="46.5"/>
    <x v="0"/>
    <x v="3"/>
    <b v="0"/>
    <s v="film &amp; video/drama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n v="0"/>
    <x v="2"/>
    <x v="0"/>
    <s v="USD"/>
    <n v="1472698702"/>
    <d v="2016-09-01T02:58:22"/>
    <n v="1470106702"/>
    <x v="199"/>
    <b v="0"/>
    <x v="78"/>
    <e v="#DIV/0!"/>
    <x v="0"/>
    <x v="3"/>
    <b v="0"/>
    <s v="film &amp; video/drama"/>
  </r>
  <r>
    <x v="200"/>
    <s v="The Crossing Shore"/>
    <s v="A film dedicated to an AAF Pilot's struggle to survive behind enemy lines during WWII."/>
    <x v="12"/>
    <n v="1571.55"/>
    <n v="0.26192500000000002"/>
    <x v="2"/>
    <x v="0"/>
    <s v="USD"/>
    <n v="1410746403"/>
    <d v="2014-09-15T02:00:03"/>
    <n v="1408154403"/>
    <x v="200"/>
    <b v="0"/>
    <x v="59"/>
    <n v="87.308333333333337"/>
    <x v="0"/>
    <x v="3"/>
    <b v="0"/>
    <s v="film &amp; video/drama"/>
  </r>
  <r>
    <x v="201"/>
    <s v="Life of Change"/>
    <s v="Everyone has a choice. Can two college students get past their differences to save the life of a man whom they've never met before?"/>
    <x v="81"/>
    <n v="380"/>
    <n v="0.58461538461538465"/>
    <x v="2"/>
    <x v="0"/>
    <s v="USD"/>
    <n v="1423424329"/>
    <d v="2015-02-08T19:38:49"/>
    <n v="1421696329"/>
    <x v="201"/>
    <b v="0"/>
    <x v="63"/>
    <n v="54.285714285714285"/>
    <x v="0"/>
    <x v="3"/>
    <b v="0"/>
    <s v="film &amp; video/drama"/>
  </r>
  <r>
    <x v="202"/>
    <s v="Modern Gangsters"/>
    <s v="new web series created by jonney terry"/>
    <x v="12"/>
    <n v="0"/>
    <n v="0"/>
    <x v="2"/>
    <x v="0"/>
    <s v="USD"/>
    <n v="1444337940"/>
    <d v="2015-10-08T20:59:00"/>
    <n v="1441750564"/>
    <x v="202"/>
    <b v="0"/>
    <x v="78"/>
    <e v="#DIV/0!"/>
    <x v="0"/>
    <x v="3"/>
    <b v="0"/>
    <s v="film &amp; video/drama"/>
  </r>
  <r>
    <x v="203"/>
    <s v="TheM"/>
    <s v="We are aiming to make a Web Series based on Youth Culture and the misrepresentation of socially stereotyped people."/>
    <x v="30"/>
    <n v="746"/>
    <n v="0.2984"/>
    <x v="2"/>
    <x v="1"/>
    <s v="GBP"/>
    <n v="1422562864"/>
    <d v="2015-01-29T20:21:04"/>
    <n v="1417378864"/>
    <x v="203"/>
    <b v="0"/>
    <x v="22"/>
    <n v="93.25"/>
    <x v="0"/>
    <x v="3"/>
    <b v="0"/>
    <s v="film &amp; video/drama"/>
  </r>
  <r>
    <x v="204"/>
    <s v="WHERE IS DANIEL? The feature film"/>
    <s v="A feature film based on the true story of Bruce and Denise Morcombe and their battle for justice for their missing son Daniel."/>
    <x v="82"/>
    <n v="152165"/>
    <n v="0.50721666666666665"/>
    <x v="2"/>
    <x v="2"/>
    <s v="AUD"/>
    <n v="1470319203"/>
    <d v="2016-08-04T14:00:03"/>
    <n v="1467727203"/>
    <x v="204"/>
    <b v="0"/>
    <x v="86"/>
    <n v="117.68368136117556"/>
    <x v="0"/>
    <x v="3"/>
    <b v="0"/>
    <s v="film &amp; video/drama"/>
  </r>
  <r>
    <x v="205"/>
    <s v="KISS ME GOODBYE - A REFRESHING VOICE IN INDIE FILMMAKING"/>
    <s v="A martyr faces execution at the hands of the State, while enduring the horrors and alienation of a new world order."/>
    <x v="6"/>
    <n v="1300"/>
    <n v="0.16250000000000001"/>
    <x v="2"/>
    <x v="0"/>
    <s v="USD"/>
    <n v="1444144222"/>
    <d v="2015-10-06T15:10:22"/>
    <n v="1441120222"/>
    <x v="205"/>
    <b v="0"/>
    <x v="57"/>
    <n v="76.470588235294116"/>
    <x v="0"/>
    <x v="3"/>
    <b v="0"/>
    <s v="film &amp; video/drama"/>
  </r>
  <r>
    <x v="206"/>
    <s v="Blood Bond Movie Development"/>
    <s v="A love story featuring adoption,struggle,dysfunction,grace, healing, and restoration."/>
    <x v="83"/>
    <n v="0"/>
    <n v="0"/>
    <x v="2"/>
    <x v="0"/>
    <s v="USD"/>
    <n v="1470441983"/>
    <d v="2016-08-06T00:06:23"/>
    <n v="1468627583"/>
    <x v="206"/>
    <b v="0"/>
    <x v="78"/>
    <e v="#DIV/0!"/>
    <x v="0"/>
    <x v="3"/>
    <b v="0"/>
    <s v="film &amp; video/drama"/>
  </r>
  <r>
    <x v="207"/>
    <s v="M39 - Action film / Drama"/>
    <s v="To avoid bankruptcy, Vincent, a passionate young entrepreneur embarks  on an illicit affair in order to save his dream business."/>
    <x v="32"/>
    <n v="2130"/>
    <n v="0.15214285714285714"/>
    <x v="2"/>
    <x v="5"/>
    <s v="CAD"/>
    <n v="1420346638"/>
    <d v="2015-01-04T04:43:58"/>
    <n v="1417754638"/>
    <x v="207"/>
    <b v="0"/>
    <x v="62"/>
    <n v="163.84615384615384"/>
    <x v="0"/>
    <x v="3"/>
    <b v="0"/>
    <s v="film &amp; video/drama"/>
  </r>
  <r>
    <x v="208"/>
    <s v="OLIVIA"/>
    <s v="A young woman's journey from Africa to Australia where she finds heaven on earth, love and tragedy. Within her tragedy she saves lives."/>
    <x v="63"/>
    <n v="0"/>
    <n v="0"/>
    <x v="2"/>
    <x v="2"/>
    <s v="AUD"/>
    <n v="1418719967"/>
    <d v="2014-12-16T08:52:47"/>
    <n v="1416127967"/>
    <x v="208"/>
    <b v="0"/>
    <x v="78"/>
    <e v="#DIV/0!"/>
    <x v="0"/>
    <x v="3"/>
    <b v="0"/>
    <s v="film &amp; video/drama"/>
  </r>
  <r>
    <x v="209"/>
    <s v="&quot;A Brighter Day&quot;"/>
    <s v="&quot;A Brighter Day&quot; is the first episode of a television series about an ex-hustler that becomes a school teacher to help at risk youth."/>
    <x v="31"/>
    <n v="0"/>
    <n v="0"/>
    <x v="2"/>
    <x v="0"/>
    <s v="USD"/>
    <n v="1436566135"/>
    <d v="2015-07-10T22:08:55"/>
    <n v="1433974135"/>
    <x v="209"/>
    <b v="0"/>
    <x v="78"/>
    <e v="#DIV/0!"/>
    <x v="0"/>
    <x v="3"/>
    <b v="0"/>
    <s v="film &amp; video/drama"/>
  </r>
  <r>
    <x v="210"/>
    <s v="Like Son, Like Father"/>
    <s v="A tender short film about a young man who needs advice from  someone he had no intention of ever meeting, his biological father."/>
    <x v="14"/>
    <n v="3030"/>
    <n v="0.2525"/>
    <x v="2"/>
    <x v="0"/>
    <s v="USD"/>
    <n v="1443675600"/>
    <d v="2015-10-01T05:00:00"/>
    <n v="1441157592"/>
    <x v="210"/>
    <b v="0"/>
    <x v="51"/>
    <n v="91.818181818181813"/>
    <x v="0"/>
    <x v="3"/>
    <b v="0"/>
    <s v="film &amp; video/drama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n v="0.44600000000000001"/>
    <x v="2"/>
    <x v="0"/>
    <s v="USD"/>
    <n v="1442634617"/>
    <d v="2015-09-19T03:50:17"/>
    <n v="1440042617"/>
    <x v="211"/>
    <b v="0"/>
    <x v="8"/>
    <n v="185.83333333333334"/>
    <x v="0"/>
    <x v="3"/>
    <b v="0"/>
    <s v="film &amp; video/drama"/>
  </r>
  <r>
    <x v="212"/>
    <s v="The Ecstasy of Vengeance - Feature Length Film"/>
    <s v="This film is a fictional crime drama following the events of a heist that ended in bloodshed."/>
    <x v="84"/>
    <n v="1"/>
    <n v="1.5873015873015873E-4"/>
    <x v="2"/>
    <x v="0"/>
    <s v="USD"/>
    <n v="1460837320"/>
    <d v="2016-04-16T20:08:40"/>
    <n v="1455656920"/>
    <x v="212"/>
    <b v="0"/>
    <x v="29"/>
    <n v="1"/>
    <x v="0"/>
    <x v="3"/>
    <b v="0"/>
    <s v="film &amp; video/drama"/>
  </r>
  <r>
    <x v="213"/>
    <s v="Hart Blvd. A feature film by Andrew Greve"/>
    <s v="A family dramedy about a grandfather  and grandson who are both on their path to redemption."/>
    <x v="63"/>
    <n v="20"/>
    <n v="4.0000000000000002E-4"/>
    <x v="2"/>
    <x v="0"/>
    <s v="USD"/>
    <n v="1439734001"/>
    <d v="2015-08-16T14:06:41"/>
    <n v="1437142547"/>
    <x v="213"/>
    <b v="0"/>
    <x v="29"/>
    <n v="20"/>
    <x v="0"/>
    <x v="3"/>
    <b v="0"/>
    <s v="film &amp; video/drama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n v="8.0000000000000007E-5"/>
    <x v="2"/>
    <x v="0"/>
    <s v="USD"/>
    <n v="1425655349"/>
    <d v="2015-03-06T15:22:29"/>
    <n v="1420471349"/>
    <x v="214"/>
    <b v="0"/>
    <x v="29"/>
    <n v="1"/>
    <x v="0"/>
    <x v="3"/>
    <b v="0"/>
    <s v="film &amp; video/drama"/>
  </r>
  <r>
    <x v="215"/>
    <s v="Invisible Scars"/>
    <s v="A short drama based on a true events. Story of a British Soldier who comes back home suffering from Post Traumatic Stress Disorder."/>
    <x v="85"/>
    <n v="10"/>
    <n v="2.2727272727272726E-3"/>
    <x v="2"/>
    <x v="1"/>
    <s v="GBP"/>
    <n v="1455753540"/>
    <d v="2016-02-17T23:59:00"/>
    <n v="1452058282"/>
    <x v="215"/>
    <b v="0"/>
    <x v="29"/>
    <n v="10"/>
    <x v="0"/>
    <x v="3"/>
    <b v="0"/>
    <s v="film &amp; video/drama"/>
  </r>
  <r>
    <x v="216"/>
    <s v="Another Brick In The Wall - Feature Film"/>
    <s v="A nostalgic film about the unorthodox teacher we all wish we had, the girl we all fell for, and the friend we didn't expect to make."/>
    <x v="63"/>
    <n v="27849.22"/>
    <n v="0.55698440000000005"/>
    <x v="2"/>
    <x v="0"/>
    <s v="USD"/>
    <n v="1429740037"/>
    <d v="2015-04-22T22:00:37"/>
    <n v="1425423637"/>
    <x v="216"/>
    <b v="0"/>
    <x v="87"/>
    <n v="331.53833333333336"/>
    <x v="0"/>
    <x v="3"/>
    <b v="0"/>
    <s v="film &amp; video/drama"/>
  </r>
  <r>
    <x v="217"/>
    <s v="Bitch"/>
    <s v="A roadmovie by paw"/>
    <x v="57"/>
    <n v="11943"/>
    <n v="0.11942999999999999"/>
    <x v="2"/>
    <x v="11"/>
    <s v="SEK"/>
    <n v="1419780149"/>
    <d v="2014-12-28T15:22:29"/>
    <n v="1417101749"/>
    <x v="217"/>
    <b v="0"/>
    <x v="44"/>
    <n v="314.28947368421052"/>
    <x v="0"/>
    <x v="3"/>
    <b v="0"/>
    <s v="film &amp; video/drama"/>
  </r>
  <r>
    <x v="218"/>
    <s v="Charmaine (Daughter of Charlotte)"/>
    <s v="A sassy talking spider named Charmaine, joins forces with an abused young boy.  She stages off bullies and help fight an abusive father"/>
    <x v="10"/>
    <n v="100"/>
    <n v="0.02"/>
    <x v="2"/>
    <x v="0"/>
    <s v="USD"/>
    <n v="1431702289"/>
    <d v="2015-05-15T15:04:49"/>
    <n v="1426518289"/>
    <x v="218"/>
    <b v="0"/>
    <x v="29"/>
    <n v="100"/>
    <x v="0"/>
    <x v="3"/>
    <b v="0"/>
    <s v="film &amp; video/drama"/>
  </r>
  <r>
    <x v="219"/>
    <s v="True Colors"/>
    <s v="An hour-long pilot about a group of suburban LGBT teens coming of age in the early 90's."/>
    <x v="63"/>
    <n v="8815"/>
    <n v="0.17630000000000001"/>
    <x v="2"/>
    <x v="0"/>
    <s v="USD"/>
    <n v="1459493940"/>
    <d v="2016-04-01T06:59:00"/>
    <n v="1456732225"/>
    <x v="219"/>
    <b v="0"/>
    <x v="88"/>
    <n v="115.98684210526316"/>
    <x v="0"/>
    <x v="3"/>
    <b v="0"/>
    <s v="film &amp; video/drama"/>
  </r>
  <r>
    <x v="220"/>
    <s v="LA VIE"/>
    <s v="A Freelancer abandons everything to chase after his dream of being &quot;great&quot; escape to Bangkok and return to his home-world."/>
    <x v="63"/>
    <n v="360"/>
    <n v="7.1999999999999998E-3"/>
    <x v="2"/>
    <x v="0"/>
    <s v="USD"/>
    <n v="1440101160"/>
    <d v="2015-08-20T20:06:00"/>
    <n v="1436542030"/>
    <x v="220"/>
    <b v="0"/>
    <x v="83"/>
    <n v="120"/>
    <x v="0"/>
    <x v="3"/>
    <b v="0"/>
    <s v="film &amp; video/drama"/>
  </r>
  <r>
    <x v="221"/>
    <s v="Archetypes"/>
    <s v="Film about Schizophrenia with Surreal Twists!"/>
    <x v="63"/>
    <n v="0"/>
    <n v="0"/>
    <x v="2"/>
    <x v="0"/>
    <s v="USD"/>
    <n v="1427569564"/>
    <d v="2015-03-28T19:06:04"/>
    <n v="1422389164"/>
    <x v="221"/>
    <b v="0"/>
    <x v="78"/>
    <e v="#DIV/0!"/>
    <x v="0"/>
    <x v="3"/>
    <b v="0"/>
    <s v="film &amp; video/drama"/>
  </r>
  <r>
    <x v="222"/>
    <s v="SICKNESS 2014 Build Killian's Bike"/>
    <s v="Killian leader of an outlaw bike gang doesnâ€™t have a bike yet and here is your chance to help design and build his machine."/>
    <x v="28"/>
    <n v="130"/>
    <n v="0.13"/>
    <x v="2"/>
    <x v="0"/>
    <s v="USD"/>
    <n v="1427423940"/>
    <d v="2015-03-27T02:39:00"/>
    <n v="1422383318"/>
    <x v="222"/>
    <b v="0"/>
    <x v="84"/>
    <n v="65"/>
    <x v="0"/>
    <x v="3"/>
    <b v="0"/>
    <s v="film &amp; video/drama"/>
  </r>
  <r>
    <x v="223"/>
    <s v="The Pass"/>
    <s v="An old man, a U.S Marine Corps veteran remembers his combat experience in the battle of Toktong Pass 1950, during the Korean War."/>
    <x v="86"/>
    <n v="0"/>
    <n v="0"/>
    <x v="2"/>
    <x v="0"/>
    <s v="USD"/>
    <n v="1463879100"/>
    <d v="2016-05-22T01:05:00"/>
    <n v="1461287350"/>
    <x v="223"/>
    <b v="0"/>
    <x v="78"/>
    <e v="#DIV/0!"/>
    <x v="0"/>
    <x v="3"/>
    <b v="0"/>
    <s v="film &amp; video/drama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n v="0"/>
    <x v="2"/>
    <x v="2"/>
    <s v="AUD"/>
    <n v="1436506726"/>
    <d v="2015-07-10T05:38:46"/>
    <n v="1431322726"/>
    <x v="224"/>
    <b v="0"/>
    <x v="78"/>
    <e v="#DIV/0!"/>
    <x v="0"/>
    <x v="3"/>
    <b v="0"/>
    <s v="film &amp; video/drama"/>
  </r>
  <r>
    <x v="225"/>
    <s v="Backpage Shawty"/>
    <s v="I'm creating a &quot;Lifetime&quot; type drama film about a girl who uses backpage for money, but trying to turn her life around."/>
    <x v="48"/>
    <n v="0"/>
    <n v="0"/>
    <x v="2"/>
    <x v="0"/>
    <s v="USD"/>
    <n v="1460153054"/>
    <d v="2016-04-08T22:04:14"/>
    <n v="1457564654"/>
    <x v="225"/>
    <b v="0"/>
    <x v="78"/>
    <e v="#DIV/0!"/>
    <x v="0"/>
    <x v="3"/>
    <b v="0"/>
    <s v="film &amp; video/drama"/>
  </r>
  <r>
    <x v="226"/>
    <s v="MAGGIE Film"/>
    <s v="A TRUE STORY OF DOMESTIC VILOLENCE THAT SEEKS TO OFFER THE VIEWER OUTLEST OF SUPPORT."/>
    <x v="88"/>
    <n v="250"/>
    <n v="8.6206896551724137E-3"/>
    <x v="2"/>
    <x v="1"/>
    <s v="GBP"/>
    <n v="1433064540"/>
    <d v="2015-05-31T09:29:00"/>
    <n v="1428854344"/>
    <x v="226"/>
    <b v="0"/>
    <x v="84"/>
    <n v="125"/>
    <x v="0"/>
    <x v="3"/>
    <b v="0"/>
    <s v="film &amp; video/drama"/>
  </r>
  <r>
    <x v="227"/>
    <s v="The Chance of Freedom Short Film"/>
    <s v="Imagine your life is full is nothing but pain and darkness. One day, you had the chance to be free from it all. Would you take it?"/>
    <x v="89"/>
    <n v="0"/>
    <n v="0"/>
    <x v="2"/>
    <x v="0"/>
    <s v="USD"/>
    <n v="1436477241"/>
    <d v="2015-07-09T21:27:21"/>
    <n v="1433885241"/>
    <x v="227"/>
    <b v="0"/>
    <x v="78"/>
    <e v="#DIV/0!"/>
    <x v="0"/>
    <x v="3"/>
    <b v="0"/>
    <s v="film &amp; video/drama"/>
  </r>
  <r>
    <x v="228"/>
    <s v="Facets of a Geek life"/>
    <s v="I am making a film from one one of my books called facets of a Geek life."/>
    <x v="6"/>
    <n v="0"/>
    <n v="0"/>
    <x v="2"/>
    <x v="1"/>
    <s v="GBP"/>
    <n v="1433176105"/>
    <d v="2015-06-01T16:28:25"/>
    <n v="1427992105"/>
    <x v="228"/>
    <b v="0"/>
    <x v="78"/>
    <e v="#DIV/0!"/>
    <x v="0"/>
    <x v="3"/>
    <b v="0"/>
    <s v="film &amp; video/drama"/>
  </r>
  <r>
    <x v="229"/>
    <s v="The Perfect Plan"/>
    <s v="I teenage girl that wants to go around the system. She does all she can to cheat and finds herself in a bad position when she messesup"/>
    <x v="9"/>
    <n v="0"/>
    <n v="0"/>
    <x v="2"/>
    <x v="12"/>
    <s v="EUR"/>
    <n v="1455402297"/>
    <d v="2016-02-13T22:24:57"/>
    <n v="1452810297"/>
    <x v="229"/>
    <b v="0"/>
    <x v="78"/>
    <e v="#DIV/0!"/>
    <x v="0"/>
    <x v="3"/>
    <b v="0"/>
    <s v="film &amp; video/drama"/>
  </r>
  <r>
    <x v="230"/>
    <s v="In Love There's War"/>
    <s v="In Love There's War is a spicy web series that will have viewers at the edge of their seats as deception and hidden secrecies unravel."/>
    <x v="36"/>
    <n v="60"/>
    <n v="4.0000000000000001E-3"/>
    <x v="2"/>
    <x v="0"/>
    <s v="USD"/>
    <n v="1433443151"/>
    <d v="2015-06-04T18:39:11"/>
    <n v="1430851151"/>
    <x v="230"/>
    <b v="0"/>
    <x v="84"/>
    <n v="30"/>
    <x v="0"/>
    <x v="3"/>
    <b v="0"/>
    <s v="film &amp; video/drama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n v="0"/>
    <x v="2"/>
    <x v="0"/>
    <s v="USD"/>
    <n v="1451775651"/>
    <d v="2016-01-02T23:00:51"/>
    <n v="1449183651"/>
    <x v="231"/>
    <b v="0"/>
    <x v="78"/>
    <e v="#DIV/0!"/>
    <x v="0"/>
    <x v="3"/>
    <b v="0"/>
    <s v="film &amp; video/drama"/>
  </r>
  <r>
    <x v="232"/>
    <s v="#noblurredlines"/>
    <s v="A high-impact, high-quality resource to address, for young people and youth-related professionals, the issue of sexual consent."/>
    <x v="23"/>
    <n v="110"/>
    <n v="2.75E-2"/>
    <x v="2"/>
    <x v="1"/>
    <s v="GBP"/>
    <n v="1425066546"/>
    <d v="2015-02-27T19:49:06"/>
    <n v="1422474546"/>
    <x v="232"/>
    <b v="0"/>
    <x v="63"/>
    <n v="15.714285714285714"/>
    <x v="0"/>
    <x v="3"/>
    <b v="0"/>
    <s v="film &amp; video/drama"/>
  </r>
  <r>
    <x v="233"/>
    <s v="Area 4 - The Film"/>
    <s v="â€œArea 4â€ revolves around Frank Hammond, a counselor at a high school, who discovers the scandals that took place."/>
    <x v="90"/>
    <n v="0"/>
    <n v="0"/>
    <x v="2"/>
    <x v="0"/>
    <s v="USD"/>
    <n v="1475185972"/>
    <d v="2016-09-29T21:52:52"/>
    <n v="1472593972"/>
    <x v="233"/>
    <b v="0"/>
    <x v="78"/>
    <e v="#DIV/0!"/>
    <x v="0"/>
    <x v="3"/>
    <b v="0"/>
    <s v="film &amp; video/drama"/>
  </r>
  <r>
    <x v="234"/>
    <s v="The Interviewer (Charity Movie)"/>
    <s v="The Interviewer is a dramatic short film about second chances. If a murderer can get a second chance then uneducated children can too."/>
    <x v="28"/>
    <n v="401"/>
    <n v="0.40100000000000002"/>
    <x v="2"/>
    <x v="0"/>
    <s v="USD"/>
    <n v="1434847859"/>
    <d v="2015-06-21T00:50:59"/>
    <n v="1431391859"/>
    <x v="234"/>
    <b v="0"/>
    <x v="81"/>
    <n v="80.2"/>
    <x v="0"/>
    <x v="3"/>
    <b v="0"/>
    <s v="film &amp; video/drama"/>
  </r>
  <r>
    <x v="235"/>
    <s v="Film about help homeless child to live a better life."/>
    <s v="Taking people on a deep emotional trip with a story about sometimes those who have less, give more."/>
    <x v="3"/>
    <n v="0"/>
    <n v="0"/>
    <x v="2"/>
    <x v="0"/>
    <s v="USD"/>
    <n v="1436478497"/>
    <d v="2015-07-09T21:48:17"/>
    <n v="1433886497"/>
    <x v="235"/>
    <b v="0"/>
    <x v="78"/>
    <e v="#DIV/0!"/>
    <x v="0"/>
    <x v="3"/>
    <b v="0"/>
    <s v="film &amp; video/drama"/>
  </r>
  <r>
    <x v="236"/>
    <s v="NYPD Internal Affairs bureau (IAB)(pilot) tv drama"/>
    <s v="Real cases from IAB investigations. Good cops taking down the bad cops. Police misconduct, obsessive force, drug trafficking etc."/>
    <x v="60"/>
    <n v="0"/>
    <n v="0"/>
    <x v="2"/>
    <x v="0"/>
    <s v="USD"/>
    <n v="1451952000"/>
    <d v="2016-01-05T00:00:00"/>
    <n v="1447380099"/>
    <x v="236"/>
    <b v="0"/>
    <x v="78"/>
    <e v="#DIV/0!"/>
    <x v="0"/>
    <x v="3"/>
    <b v="0"/>
    <s v="film &amp; video/drama"/>
  </r>
  <r>
    <x v="237"/>
    <s v="Making The Choice"/>
    <s v="Making The Choice is a christian short film series."/>
    <x v="36"/>
    <n v="50"/>
    <n v="3.3333333333333335E-3"/>
    <x v="2"/>
    <x v="0"/>
    <s v="USD"/>
    <n v="1457445069"/>
    <d v="2016-03-08T13:51:09"/>
    <n v="1452261069"/>
    <x v="237"/>
    <b v="0"/>
    <x v="29"/>
    <n v="50"/>
    <x v="0"/>
    <x v="3"/>
    <b v="0"/>
    <s v="film &amp; video/drama"/>
  </r>
  <r>
    <x v="238"/>
    <s v="Within The Threshold"/>
    <s v="A film to stop society from judging others and get along. Life is not about discrimination! Donate for this Thrilling Drama Series!!!!"/>
    <x v="91"/>
    <n v="0"/>
    <n v="0"/>
    <x v="2"/>
    <x v="0"/>
    <s v="USD"/>
    <n v="1483088400"/>
    <d v="2016-12-30T09:00:00"/>
    <n v="1481324760"/>
    <x v="238"/>
    <b v="0"/>
    <x v="78"/>
    <e v="#DIV/0!"/>
    <x v="0"/>
    <x v="3"/>
    <b v="0"/>
    <s v="film &amp; video/drama"/>
  </r>
  <r>
    <x v="239"/>
    <s v="Filthy - Short Film"/>
    <s v="Lovers Clint and Eli convey their conflicting perspectives of guilt and remorse while in the desolate Australian bush."/>
    <x v="28"/>
    <n v="250"/>
    <n v="0.25"/>
    <x v="2"/>
    <x v="2"/>
    <s v="AUD"/>
    <n v="1446984000"/>
    <d v="2015-11-08T12:00:00"/>
    <n v="1445308730"/>
    <x v="239"/>
    <b v="0"/>
    <x v="81"/>
    <n v="50"/>
    <x v="0"/>
    <x v="3"/>
    <b v="0"/>
    <s v="film &amp; video/drama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n v="1.0763413333333334"/>
    <x v="0"/>
    <x v="0"/>
    <s v="USD"/>
    <n v="1367773211"/>
    <d v="2013-05-05T17:00:11"/>
    <n v="1363885211"/>
    <x v="240"/>
    <b v="1"/>
    <x v="89"/>
    <n v="117.84759124087591"/>
    <x v="0"/>
    <x v="4"/>
    <b v="1"/>
    <s v="film &amp; video/documentary"/>
  </r>
  <r>
    <x v="241"/>
    <s v="&quot;LESLIE&quot;"/>
    <s v="&quot;LESLIE&quot; explores the unapologetic life of Leslie Cochran, the thong-clad homeless man turned cultural icon in the heart of Texas."/>
    <x v="92"/>
    <n v="41000"/>
    <n v="1.1263736263736264"/>
    <x v="0"/>
    <x v="0"/>
    <s v="USD"/>
    <n v="1419180304"/>
    <d v="2014-12-21T16:45:04"/>
    <n v="1415292304"/>
    <x v="241"/>
    <b v="1"/>
    <x v="90"/>
    <n v="109.04255319148936"/>
    <x v="0"/>
    <x v="4"/>
    <b v="1"/>
    <s v="film &amp; video/documentary"/>
  </r>
  <r>
    <x v="242"/>
    <s v="Hardwater"/>
    <s v="An unprecedented feature-length documentary film about Maine's tribal, oft-misunderstood ice fishing sub-culture."/>
    <x v="93"/>
    <n v="14750"/>
    <n v="1.1346153846153846"/>
    <x v="0"/>
    <x v="0"/>
    <s v="USD"/>
    <n v="1324381790"/>
    <d v="2011-12-20T11:49:50"/>
    <n v="1321357790"/>
    <x v="242"/>
    <b v="1"/>
    <x v="91"/>
    <n v="73.019801980198025"/>
    <x v="0"/>
    <x v="4"/>
    <b v="1"/>
    <s v="film &amp; video/documentary"/>
  </r>
  <r>
    <x v="243"/>
    <s v="Following Boruch"/>
    <s v="A Hasidic man reaches a turning point in his recovery from mental illness and addiction, and is determined to start a new life."/>
    <x v="31"/>
    <n v="25648"/>
    <n v="1.0259199999999999"/>
    <x v="0"/>
    <x v="0"/>
    <s v="USD"/>
    <n v="1393031304"/>
    <d v="2014-02-22T01:08:24"/>
    <n v="1390439304"/>
    <x v="243"/>
    <b v="1"/>
    <x v="92"/>
    <n v="78.195121951219505"/>
    <x v="0"/>
    <x v="4"/>
    <b v="1"/>
    <s v="film &amp; video/documentary"/>
  </r>
  <r>
    <x v="244"/>
    <d v="2008-11-04T00:00:00"/>
    <s v="A transmedia-project to amass a library of footage shot the day Obama was elected, for (1) a feature documentary, (2) an interactive web history"/>
    <x v="8"/>
    <n v="3981.5"/>
    <n v="1.1375714285714287"/>
    <x v="0"/>
    <x v="0"/>
    <s v="USD"/>
    <n v="1268723160"/>
    <d v="2010-03-16T07:06:00"/>
    <n v="1265269559"/>
    <x v="244"/>
    <b v="1"/>
    <x v="87"/>
    <n v="47.398809523809526"/>
    <x v="0"/>
    <x v="4"/>
    <b v="1"/>
    <s v="film &amp; video/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n v="1.0371999999999999"/>
    <x v="0"/>
    <x v="0"/>
    <s v="USD"/>
    <n v="1345079785"/>
    <d v="2012-08-16T01:16:25"/>
    <n v="1342487785"/>
    <x v="245"/>
    <b v="1"/>
    <x v="93"/>
    <n v="54.020833333333336"/>
    <x v="0"/>
    <x v="4"/>
    <b v="1"/>
    <s v="film &amp; video/documentary"/>
  </r>
  <r>
    <x v="246"/>
    <s v="LEAVING ATLANTA THE FILM"/>
    <s v="From 1979 to 1981 twenty-nine Black children in Atlanta were murdered and the others terrified. This is our story..."/>
    <x v="10"/>
    <n v="15273"/>
    <n v="3.0546000000000002"/>
    <x v="0"/>
    <x v="0"/>
    <s v="USD"/>
    <n v="1292665405"/>
    <d v="2010-12-18T09:43:25"/>
    <n v="1288341805"/>
    <x v="246"/>
    <b v="1"/>
    <x v="94"/>
    <n v="68.488789237668158"/>
    <x v="0"/>
    <x v="4"/>
    <b v="1"/>
    <s v="film &amp; video/documentary"/>
  </r>
  <r>
    <x v="247"/>
    <s v="Deja-Vu: Dissecting Memory on Camera"/>
    <s v="A young neuroscientist attempts to reconnect with his ailing father by obsessively studying old family footage._x000a_"/>
    <x v="10"/>
    <n v="6705"/>
    <n v="1.341"/>
    <x v="0"/>
    <x v="0"/>
    <s v="USD"/>
    <n v="1287200340"/>
    <d v="2010-10-16T03:39:00"/>
    <n v="1284042614"/>
    <x v="247"/>
    <b v="1"/>
    <x v="95"/>
    <n v="108.14516129032258"/>
    <x v="0"/>
    <x v="4"/>
    <b v="1"/>
    <s v="film &amp; video/documentary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n v="1.0133294117647058"/>
    <x v="0"/>
    <x v="0"/>
    <s v="USD"/>
    <n v="1325961309"/>
    <d v="2012-01-07T18:35:09"/>
    <n v="1322073309"/>
    <x v="248"/>
    <b v="1"/>
    <x v="96"/>
    <n v="589.95205479452056"/>
    <x v="0"/>
    <x v="4"/>
    <b v="1"/>
    <s v="film &amp; video/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n v="1.1292"/>
    <x v="0"/>
    <x v="0"/>
    <s v="USD"/>
    <n v="1282498800"/>
    <d v="2010-08-22T17:40:00"/>
    <n v="1275603020"/>
    <x v="249"/>
    <b v="1"/>
    <x v="97"/>
    <n v="48.051063829787232"/>
    <x v="0"/>
    <x v="4"/>
    <b v="1"/>
    <s v="film &amp; video/documentary"/>
  </r>
  <r>
    <x v="250"/>
    <s v="BOONE- THE DOCUMENTARY"/>
    <s v="Three young farmers risk land and friendship to stand up to the USDA. An experiential film about living a life of self reliance."/>
    <x v="11"/>
    <n v="31675"/>
    <n v="1.0558333333333334"/>
    <x v="0"/>
    <x v="0"/>
    <s v="USD"/>
    <n v="1370525691"/>
    <d v="2013-06-06T13:34:51"/>
    <n v="1367933691"/>
    <x v="250"/>
    <b v="1"/>
    <x v="98"/>
    <n v="72.482837528604122"/>
    <x v="0"/>
    <x v="4"/>
    <b v="1"/>
    <s v="film &amp; video/documentary"/>
  </r>
  <r>
    <x v="251"/>
    <s v="The Way Back to Yarasquin: A Coffee Pilgrimage"/>
    <s v="Remarkably devoted, Mayra is single-handedly sourcing small farm, single-origin coffee from her rural village in Honduras."/>
    <x v="8"/>
    <n v="4395"/>
    <n v="1.2557142857142858"/>
    <x v="0"/>
    <x v="0"/>
    <s v="USD"/>
    <n v="1337194800"/>
    <d v="2012-05-16T19:00:00"/>
    <n v="1334429646"/>
    <x v="251"/>
    <b v="1"/>
    <x v="99"/>
    <n v="57.077922077922075"/>
    <x v="0"/>
    <x v="4"/>
    <b v="1"/>
    <s v="film &amp; video/documentary"/>
  </r>
  <r>
    <x v="252"/>
    <s v="Good Grief: Making CARTOON COLLEGE - a documentary about comics"/>
    <s v="The definitive story of indie comics and the foremost institution of higher learning for those who draw them."/>
    <x v="10"/>
    <n v="9228"/>
    <n v="1.8455999999999999"/>
    <x v="0"/>
    <x v="0"/>
    <s v="USD"/>
    <n v="1275364740"/>
    <d v="2010-06-01T03:59:00"/>
    <n v="1269878058"/>
    <x v="252"/>
    <b v="1"/>
    <x v="52"/>
    <n v="85.444444444444443"/>
    <x v="0"/>
    <x v="4"/>
    <b v="1"/>
    <s v="film &amp; video/documentary"/>
  </r>
  <r>
    <x v="253"/>
    <s v="Leon Claxton's HARLEM IN HAVANA"/>
    <s v="A so-called â€œJig Showâ€ innovates music and theatre and gives birth to entertainment icons that would one day write American pop culture"/>
    <x v="15"/>
    <n v="1511"/>
    <n v="1.0073333333333334"/>
    <x v="0"/>
    <x v="0"/>
    <s v="USD"/>
    <n v="1329320235"/>
    <d v="2012-02-15T15:37:15"/>
    <n v="1326728235"/>
    <x v="253"/>
    <b v="1"/>
    <x v="63"/>
    <n v="215.85714285714286"/>
    <x v="0"/>
    <x v="4"/>
    <b v="1"/>
    <s v="film &amp; video/documentary"/>
  </r>
  <r>
    <x v="254"/>
    <s v="&quot;I Clown You&quot; Documentary"/>
    <s v="&quot;I Clown You&quot; is a documentary about Israeli medical clowns and clowning as an art of challenging the norm."/>
    <x v="95"/>
    <n v="28067.34"/>
    <n v="1.1694724999999999"/>
    <x v="0"/>
    <x v="0"/>
    <s v="USD"/>
    <n v="1445047200"/>
    <d v="2015-10-17T02:00:00"/>
    <n v="1442443910"/>
    <x v="254"/>
    <b v="1"/>
    <x v="100"/>
    <n v="89.38643312101911"/>
    <x v="0"/>
    <x v="4"/>
    <b v="1"/>
    <s v="film &amp; video/documentary"/>
  </r>
  <r>
    <x v="255"/>
    <s v="xoxosms: a documentary about love in the 21st century"/>
    <s v="xoxosms is a documentary about first love, long distance and Skype."/>
    <x v="6"/>
    <n v="8538.66"/>
    <n v="1.0673325"/>
    <x v="0"/>
    <x v="0"/>
    <s v="USD"/>
    <n v="1300275482"/>
    <d v="2011-03-16T11:38:02"/>
    <n v="1297687082"/>
    <x v="255"/>
    <b v="1"/>
    <x v="101"/>
    <n v="45.418404255319146"/>
    <x v="0"/>
    <x v="4"/>
    <b v="1"/>
    <s v="film &amp; video/documentary"/>
  </r>
  <r>
    <x v="256"/>
    <s v="POW WOW: Share the arts community of Hawaii"/>
    <s v="Help share the art and community of Pow Wow, a contemporary art movement in Hawaii, with the rest of the world. #powwowhawaii"/>
    <x v="93"/>
    <n v="18083"/>
    <n v="1.391"/>
    <x v="0"/>
    <x v="0"/>
    <s v="USD"/>
    <n v="1363458467"/>
    <d v="2013-03-16T18:27:47"/>
    <n v="1360866467"/>
    <x v="256"/>
    <b v="1"/>
    <x v="102"/>
    <n v="65.756363636363631"/>
    <x v="0"/>
    <x v="4"/>
    <b v="1"/>
    <s v="film &amp; video/documentary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n v="1.0672648571428571"/>
    <x v="0"/>
    <x v="0"/>
    <s v="USD"/>
    <n v="1463670162"/>
    <d v="2016-05-19T15:02:42"/>
    <n v="1461078162"/>
    <x v="257"/>
    <b v="1"/>
    <x v="103"/>
    <n v="66.70405357142856"/>
    <x v="0"/>
    <x v="4"/>
    <b v="1"/>
    <s v="film &amp; video/documentary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n v="1.9114"/>
    <x v="0"/>
    <x v="0"/>
    <s v="USD"/>
    <n v="1308359666"/>
    <d v="2011-06-18T01:14:26"/>
    <n v="1305767666"/>
    <x v="258"/>
    <b v="1"/>
    <x v="104"/>
    <n v="83.345930232558146"/>
    <x v="0"/>
    <x v="4"/>
    <b v="1"/>
    <s v="film &amp; video/documentary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n v="1.3193789333333332"/>
    <x v="0"/>
    <x v="0"/>
    <s v="USD"/>
    <n v="1428514969"/>
    <d v="2015-04-08T17:42:49"/>
    <n v="1425922969"/>
    <x v="259"/>
    <b v="1"/>
    <x v="105"/>
    <n v="105.04609341825902"/>
    <x v="0"/>
    <x v="4"/>
    <b v="1"/>
    <s v="film &amp; video/documentary"/>
  </r>
  <r>
    <x v="260"/>
    <s v="Escaramuza: Riding from the Heart (a feature documentary)"/>
    <s v="In the traditional world of Mexican Rodeo, a team of first-generation California girls does it their way."/>
    <x v="3"/>
    <n v="10640"/>
    <n v="1.0640000000000001"/>
    <x v="0"/>
    <x v="0"/>
    <s v="USD"/>
    <n v="1279360740"/>
    <d v="2010-07-17T09:59:00"/>
    <n v="1275415679"/>
    <x v="260"/>
    <b v="1"/>
    <x v="106"/>
    <n v="120.90909090909091"/>
    <x v="0"/>
    <x v="4"/>
    <b v="1"/>
    <s v="film &amp; video/documentary"/>
  </r>
  <r>
    <x v="261"/>
    <s v="Empires: The Film"/>
    <s v="Empires explores the impact of networks on histories and philosophies of political thought."/>
    <x v="22"/>
    <n v="21480"/>
    <n v="1.0740000000000001"/>
    <x v="0"/>
    <x v="0"/>
    <s v="USD"/>
    <n v="1339080900"/>
    <d v="2012-06-07T14:55:00"/>
    <n v="1334783704"/>
    <x v="261"/>
    <b v="1"/>
    <x v="107"/>
    <n v="97.63636363636364"/>
    <x v="0"/>
    <x v="4"/>
    <b v="1"/>
    <s v="film &amp; video/documentary"/>
  </r>
  <r>
    <x v="262"/>
    <s v="The Last Cosmonaut"/>
    <s v="He can never die. He will live forever. He is the last cosmonaut, and this is his story."/>
    <x v="30"/>
    <n v="6000"/>
    <n v="2.4"/>
    <x v="0"/>
    <x v="0"/>
    <s v="USD"/>
    <n v="1298699828"/>
    <d v="2011-02-26T05:57:08"/>
    <n v="1294811828"/>
    <x v="262"/>
    <b v="1"/>
    <x v="108"/>
    <n v="41.379310344827587"/>
    <x v="0"/>
    <x v="4"/>
    <b v="1"/>
    <s v="film &amp; video/documentary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n v="1.1808107999999999"/>
    <x v="0"/>
    <x v="0"/>
    <s v="USD"/>
    <n v="1348786494"/>
    <d v="2012-09-27T22:54:54"/>
    <n v="1346194494"/>
    <x v="263"/>
    <b v="1"/>
    <x v="109"/>
    <n v="30.654485981308412"/>
    <x v="0"/>
    <x v="4"/>
    <b v="1"/>
    <s v="film &amp; video/documentary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n v="1.1819999999999999"/>
    <x v="0"/>
    <x v="0"/>
    <s v="USD"/>
    <n v="1336747995"/>
    <d v="2012-05-11T14:53:15"/>
    <n v="1334155995"/>
    <x v="264"/>
    <b v="1"/>
    <x v="110"/>
    <n v="64.945054945054949"/>
    <x v="0"/>
    <x v="4"/>
    <b v="1"/>
    <s v="film &amp; video/documentary"/>
  </r>
  <r>
    <x v="265"/>
    <s v="The Garden Summer"/>
    <s v="A documentary: a summer garden and communities of local food exchange. The integration of old and new, beauty and function, growth and sustainability."/>
    <x v="10"/>
    <n v="5555"/>
    <n v="1.111"/>
    <x v="0"/>
    <x v="0"/>
    <s v="USD"/>
    <n v="1273522560"/>
    <d v="2010-05-10T20:16:00"/>
    <n v="1269928430"/>
    <x v="265"/>
    <b v="1"/>
    <x v="6"/>
    <n v="95.775862068965523"/>
    <x v="0"/>
    <x v="4"/>
    <b v="1"/>
    <s v="film &amp; video/documentary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n v="1.4550000000000001"/>
    <x v="0"/>
    <x v="0"/>
    <s v="USD"/>
    <n v="1271994660"/>
    <d v="2010-04-23T03:51:00"/>
    <n v="1264565507"/>
    <x v="266"/>
    <b v="1"/>
    <x v="17"/>
    <n v="40.416666666666664"/>
    <x v="0"/>
    <x v="4"/>
    <b v="1"/>
    <s v="film &amp; video/documentary"/>
  </r>
  <r>
    <x v="267"/>
    <s v="Uncharted Amazon"/>
    <s v="A visually stunning, feature length film chronicling life's challenges in the remote depths of the Amazon rainforest."/>
    <x v="97"/>
    <n v="12965.44"/>
    <n v="1.3162883248730965"/>
    <x v="0"/>
    <x v="1"/>
    <s v="GBP"/>
    <n v="1403693499"/>
    <d v="2014-06-25T10:51:39"/>
    <n v="1401101499"/>
    <x v="267"/>
    <b v="1"/>
    <x v="111"/>
    <n v="78.578424242424248"/>
    <x v="0"/>
    <x v="4"/>
    <b v="1"/>
    <s v="film &amp; video/documentary"/>
  </r>
  <r>
    <x v="268"/>
    <s v="La Tierra de los Adioses"/>
    <s v="Help us finish a documentary about four teens coming-of-age in a small, rural Mexican town that has suffered 50% migration to the U.S."/>
    <x v="10"/>
    <n v="5570"/>
    <n v="1.1140000000000001"/>
    <x v="0"/>
    <x v="0"/>
    <s v="USD"/>
    <n v="1320640778"/>
    <d v="2011-11-07T04:39:38"/>
    <n v="1316749178"/>
    <x v="268"/>
    <b v="1"/>
    <x v="112"/>
    <n v="50.18018018018018"/>
    <x v="0"/>
    <x v="4"/>
    <b v="1"/>
    <s v="film &amp; video/documentary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n v="1.4723377"/>
    <x v="0"/>
    <x v="2"/>
    <s v="AUD"/>
    <n v="1487738622"/>
    <d v="2017-02-22T04:43:42"/>
    <n v="1485146622"/>
    <x v="269"/>
    <b v="1"/>
    <x v="113"/>
    <n v="92.251735588972423"/>
    <x v="0"/>
    <x v="4"/>
    <b v="1"/>
    <s v="film &amp; video/documentary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n v="1.5260869565217392"/>
    <x v="0"/>
    <x v="0"/>
    <s v="USD"/>
    <n v="1306296000"/>
    <d v="2011-05-25T04:00:00"/>
    <n v="1301950070"/>
    <x v="270"/>
    <b v="1"/>
    <x v="42"/>
    <n v="57.540983606557376"/>
    <x v="0"/>
    <x v="4"/>
    <b v="1"/>
    <s v="film &amp; video/documentary"/>
  </r>
  <r>
    <x v="271"/>
    <s v="The Mathare Project"/>
    <s v="A documentary shot over 12 years about the hopes and dreams of five orphans struggling to reach adulthood in Kenya's Mathare slum."/>
    <x v="11"/>
    <n v="31404"/>
    <n v="1.0468"/>
    <x v="0"/>
    <x v="0"/>
    <s v="USD"/>
    <n v="1388649600"/>
    <d v="2014-01-02T08:00:00"/>
    <n v="1386123861"/>
    <x v="271"/>
    <b v="1"/>
    <x v="114"/>
    <n v="109.42160278745645"/>
    <x v="0"/>
    <x v="4"/>
    <b v="1"/>
    <s v="film &amp; video/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n v="1.7743366666666667"/>
    <x v="0"/>
    <x v="0"/>
    <s v="USD"/>
    <n v="1272480540"/>
    <d v="2010-04-28T18:49:00"/>
    <n v="1267220191"/>
    <x v="272"/>
    <b v="1"/>
    <x v="71"/>
    <n v="81.892461538461546"/>
    <x v="0"/>
    <x v="4"/>
    <b v="1"/>
    <s v="film &amp; video/documentary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n v="1.077758"/>
    <x v="0"/>
    <x v="0"/>
    <s v="USD"/>
    <n v="1309694266"/>
    <d v="2011-07-03T11:57:46"/>
    <n v="1307102266"/>
    <x v="273"/>
    <b v="1"/>
    <x v="115"/>
    <n v="45.667711864406776"/>
    <x v="0"/>
    <x v="4"/>
    <b v="1"/>
    <s v="film &amp; video/documentary"/>
  </r>
  <r>
    <x v="274"/>
    <s v="In Search of Nabad (Documentary Film)"/>
    <s v="An intimate documentary sharing the powerful voices of Seattle's Somali refugees and their search for peace in their new home."/>
    <x v="23"/>
    <n v="6240"/>
    <n v="1.56"/>
    <x v="0"/>
    <x v="0"/>
    <s v="USD"/>
    <n v="1333609140"/>
    <d v="2012-04-05T06:59:00"/>
    <n v="1330638829"/>
    <x v="274"/>
    <b v="1"/>
    <x v="116"/>
    <n v="55.221238938053098"/>
    <x v="0"/>
    <x v="4"/>
    <b v="1"/>
    <s v="film &amp; video/documentary"/>
  </r>
  <r>
    <x v="275"/>
    <s v="Finding the Funk"/>
    <s v="A journey through the origins and influence of funk music from James Brown to D'Angelo we are FINDING THE FUNK!"/>
    <x v="22"/>
    <n v="21679"/>
    <n v="1.08395"/>
    <x v="0"/>
    <x v="0"/>
    <s v="USD"/>
    <n v="1352511966"/>
    <d v="2012-11-10T01:46:06"/>
    <n v="1349916366"/>
    <x v="275"/>
    <b v="1"/>
    <x v="117"/>
    <n v="65.298192771084331"/>
    <x v="0"/>
    <x v="4"/>
    <b v="1"/>
    <s v="film &amp; video/documentary"/>
  </r>
  <r>
    <x v="276"/>
    <s v="Abalimi"/>
    <s v="A film about Xhosa women in townships of South Africa micro-farming to fight extreme poverty, gain health, and create food security."/>
    <x v="23"/>
    <n v="5904"/>
    <n v="1.476"/>
    <x v="0"/>
    <x v="0"/>
    <s v="USD"/>
    <n v="1335574674"/>
    <d v="2012-04-28T00:57:54"/>
    <n v="1330394274"/>
    <x v="276"/>
    <b v="1"/>
    <x v="95"/>
    <n v="95.225806451612897"/>
    <x v="0"/>
    <x v="4"/>
    <b v="1"/>
    <s v="film &amp; video/documentary"/>
  </r>
  <r>
    <x v="277"/>
    <s v="Pressing On: The Letterpress Film"/>
    <s v="A documentary about the survival of letterpress and the remarkable printers who preserve the history and knowledge of the craft."/>
    <x v="99"/>
    <n v="71748"/>
    <n v="1.1038153846153846"/>
    <x v="0"/>
    <x v="0"/>
    <s v="USD"/>
    <n v="1432416219"/>
    <d v="2015-05-23T21:23:39"/>
    <n v="1429824219"/>
    <x v="277"/>
    <b v="1"/>
    <x v="118"/>
    <n v="75.444794952681391"/>
    <x v="0"/>
    <x v="4"/>
    <b v="1"/>
    <s v="film &amp; video/documentary"/>
  </r>
  <r>
    <x v="278"/>
    <s v="The Babushkas of Chernobyl"/>
    <s v="An unlikely story of spirit, defiance and beauty from the most contaminated place on Earth"/>
    <x v="100"/>
    <n v="40594"/>
    <n v="1.5034814814814814"/>
    <x v="0"/>
    <x v="0"/>
    <s v="USD"/>
    <n v="1350003539"/>
    <d v="2012-10-12T00:58:59"/>
    <n v="1347411539"/>
    <x v="278"/>
    <b v="1"/>
    <x v="119"/>
    <n v="97.816867469879512"/>
    <x v="0"/>
    <x v="4"/>
    <b v="1"/>
    <s v="film &amp; video/documentary"/>
  </r>
  <r>
    <x v="279"/>
    <s v="Instructions on Parting"/>
    <s v="This documentary film is an intimate portrait of love and loss that observes family and nature undergoing the cycle of birth to death."/>
    <x v="73"/>
    <n v="26744.11"/>
    <n v="1.5731829411764706"/>
    <x v="0"/>
    <x v="0"/>
    <s v="USD"/>
    <n v="1488160860"/>
    <d v="2017-02-27T02:01:00"/>
    <n v="1485237096"/>
    <x v="279"/>
    <b v="1"/>
    <x v="120"/>
    <n v="87.685606557377056"/>
    <x v="0"/>
    <x v="4"/>
    <b v="1"/>
    <s v="film &amp; video/documentary"/>
  </r>
  <r>
    <x v="280"/>
    <s v="Korengal Theatrical Release"/>
    <s v="My latest film Korengal, takes us back to the same valley with the same troops as in my Academy AwardÂ® nominated film Restrepo."/>
    <x v="96"/>
    <n v="117108"/>
    <n v="1.5614399999999999"/>
    <x v="0"/>
    <x v="0"/>
    <s v="USD"/>
    <n v="1401459035"/>
    <d v="2014-05-30T14:10:35"/>
    <n v="1397571035"/>
    <x v="280"/>
    <b v="1"/>
    <x v="121"/>
    <n v="54.748948106591868"/>
    <x v="0"/>
    <x v="4"/>
    <b v="1"/>
    <s v="film &amp; video/documentary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n v="1.2058763636363636"/>
    <x v="0"/>
    <x v="0"/>
    <s v="USD"/>
    <n v="1249932360"/>
    <d v="2009-08-10T19:26:00"/>
    <n v="1242532513"/>
    <x v="281"/>
    <b v="1"/>
    <x v="1"/>
    <n v="83.953417721518989"/>
    <x v="0"/>
    <x v="4"/>
    <b v="1"/>
    <s v="film &amp; video/documentary"/>
  </r>
  <r>
    <x v="282"/>
    <s v="Greenlight the PATROL BASE JAKER Movie"/>
    <s v="See US Marines make counter-insurgency work in Helmand Province--the Taliban's stronghold in Afghanistan."/>
    <x v="101"/>
    <n v="45535"/>
    <n v="1.0118888888888888"/>
    <x v="0"/>
    <x v="0"/>
    <s v="USD"/>
    <n v="1266876000"/>
    <d v="2010-02-22T22:00:00"/>
    <n v="1263679492"/>
    <x v="282"/>
    <b v="1"/>
    <x v="122"/>
    <n v="254.38547486033519"/>
    <x v="0"/>
    <x v="4"/>
    <b v="1"/>
    <s v="film &amp; video/documentary"/>
  </r>
  <r>
    <x v="283"/>
    <s v="SOLE SURVIVOR"/>
    <s v="What is the impact of survivorship on the human condition?"/>
    <x v="102"/>
    <n v="20569.05"/>
    <n v="1.142725"/>
    <x v="0"/>
    <x v="0"/>
    <s v="USD"/>
    <n v="1306904340"/>
    <d v="2011-06-01T04:59:00"/>
    <n v="1305219744"/>
    <x v="283"/>
    <b v="1"/>
    <x v="91"/>
    <n v="101.8269801980198"/>
    <x v="0"/>
    <x v="4"/>
    <b v="1"/>
    <s v="film &amp; video/documentary"/>
  </r>
  <r>
    <x v="284"/>
    <s v="Wisconsin Rising"/>
    <s v="A film documenting WI Gov.Scott Walker's attack on working families and how it is reanimating the American labor movement."/>
    <x v="79"/>
    <n v="41850.46"/>
    <n v="1.0462615"/>
    <x v="0"/>
    <x v="0"/>
    <s v="USD"/>
    <n v="1327167780"/>
    <d v="2012-01-21T17:43:00"/>
    <n v="1325007780"/>
    <x v="284"/>
    <b v="1"/>
    <x v="123"/>
    <n v="55.066394736842106"/>
    <x v="0"/>
    <x v="4"/>
    <b v="1"/>
    <s v="film &amp; video/documentary"/>
  </r>
  <r>
    <x v="285"/>
    <s v="The Phantom Tollbooth: Beyond Expectations - Final Push"/>
    <s v="A documentary about the classic children's book, its creators, and the lasting impact over half a century and beyond."/>
    <x v="32"/>
    <n v="32035.51"/>
    <n v="2.2882507142857142"/>
    <x v="0"/>
    <x v="0"/>
    <s v="USD"/>
    <n v="1379614128"/>
    <d v="2013-09-19T18:08:48"/>
    <n v="1377022128"/>
    <x v="285"/>
    <b v="1"/>
    <x v="124"/>
    <n v="56.901438721136763"/>
    <x v="0"/>
    <x v="4"/>
    <b v="1"/>
    <s v="film &amp; video/documentary"/>
  </r>
  <r>
    <x v="286"/>
    <s v="George Tice: Seeing Beyond the Moment"/>
    <s v="A documentary film on the life of legendary photographer George Tice by Peter Bosco, Bruce Wodder and Douglas Underdahl."/>
    <x v="36"/>
    <n v="16373"/>
    <n v="1.0915333333333332"/>
    <x v="0"/>
    <x v="0"/>
    <s v="USD"/>
    <n v="1364236524"/>
    <d v="2013-03-25T18:35:24"/>
    <n v="1360352124"/>
    <x v="286"/>
    <b v="1"/>
    <x v="125"/>
    <n v="121.28148148148148"/>
    <x v="0"/>
    <x v="4"/>
    <b v="1"/>
    <s v="film &amp; video/documentary"/>
  </r>
  <r>
    <x v="287"/>
    <s v="In Country: A Documentary Film (POSTPRODUCTION)"/>
    <s v="War is hell. Why would anyone want to spend their weekends there?"/>
    <x v="36"/>
    <n v="26445"/>
    <n v="1.7629999999999999"/>
    <x v="0"/>
    <x v="0"/>
    <s v="USD"/>
    <n v="1351828800"/>
    <d v="2012-11-02T04:00:00"/>
    <n v="1349160018"/>
    <x v="287"/>
    <b v="1"/>
    <x v="126"/>
    <n v="91.189655172413794"/>
    <x v="0"/>
    <x v="4"/>
    <b v="1"/>
    <s v="film &amp; video/documentary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n v="1.0321061999999999"/>
    <x v="0"/>
    <x v="0"/>
    <s v="USD"/>
    <n v="1340683393"/>
    <d v="2012-06-26T04:03:13"/>
    <n v="1337659393"/>
    <x v="288"/>
    <b v="1"/>
    <x v="127"/>
    <n v="115.44812080536913"/>
    <x v="0"/>
    <x v="4"/>
    <b v="1"/>
    <s v="film &amp; video/documentary"/>
  </r>
  <r>
    <x v="289"/>
    <s v="Audience Unlock: &quot;The UK Gold&quot;"/>
    <s v="A campaign to unlock an award winning film that exposes for the first time the modern British Empire ... and it's terrible cost."/>
    <x v="36"/>
    <n v="15723"/>
    <n v="1.0482"/>
    <x v="0"/>
    <x v="1"/>
    <s v="GBP"/>
    <n v="1383389834"/>
    <d v="2013-11-02T10:57:14"/>
    <n v="1380797834"/>
    <x v="289"/>
    <b v="1"/>
    <x v="128"/>
    <n v="67.771551724137936"/>
    <x v="0"/>
    <x v="4"/>
    <b v="1"/>
    <s v="film &amp; video/documentary"/>
  </r>
  <r>
    <x v="290"/>
    <s v="INTOTHEWOODS.TV â€“ Music Media from the Pacific Northwest"/>
    <s v="Help INTOTHEWOODS.TV purchase audio and video gear, lighting and BACK UP HARD DRIVES"/>
    <x v="37"/>
    <n v="4800.8"/>
    <n v="1.0668444444444445"/>
    <x v="0"/>
    <x v="0"/>
    <s v="USD"/>
    <n v="1296633540"/>
    <d v="2011-02-02T07:59:00"/>
    <n v="1292316697"/>
    <x v="290"/>
    <b v="1"/>
    <x v="129"/>
    <n v="28.576190476190476"/>
    <x v="0"/>
    <x v="4"/>
    <b v="1"/>
    <s v="film &amp; video/documentary"/>
  </r>
  <r>
    <x v="291"/>
    <s v="Zoe Goes Running - The Film: Running The Tour De France"/>
    <s v="ZoÃ« Romano will be the first person to RUN the route of the Tour de France. I will join her to document that adventure."/>
    <x v="10"/>
    <n v="6001"/>
    <n v="1.2001999999999999"/>
    <x v="0"/>
    <x v="0"/>
    <s v="USD"/>
    <n v="1367366460"/>
    <d v="2013-05-01T00:01:00"/>
    <n v="1365791246"/>
    <x v="291"/>
    <b v="1"/>
    <x v="130"/>
    <n v="46.8828125"/>
    <x v="0"/>
    <x v="4"/>
    <b v="1"/>
    <s v="film &amp; video/documentary"/>
  </r>
  <r>
    <x v="292"/>
    <s v="The Undocumented"/>
    <s v="THE UNDOCUMENTED is a 90 cinema verite documentary that exposes a little known consequence of current U. S. immigration policy."/>
    <x v="96"/>
    <n v="76130.2"/>
    <n v="1.0150693333333334"/>
    <x v="0"/>
    <x v="0"/>
    <s v="USD"/>
    <n v="1319860740"/>
    <d v="2011-10-29T03:59:00"/>
    <n v="1317064599"/>
    <x v="292"/>
    <b v="1"/>
    <x v="131"/>
    <n v="154.42231237322514"/>
    <x v="0"/>
    <x v="4"/>
    <b v="1"/>
    <s v="film &amp; video/documentary"/>
  </r>
  <r>
    <x v="293"/>
    <s v="NELL SHIPMAN:GIRL FROM GOD'S COUNTRY FILM"/>
    <s v="The untold story of the first action-adventure heroine who left Hollywood with 70 abused animal actors to make  her films in Idaho"/>
    <x v="91"/>
    <n v="26360"/>
    <n v="1.0138461538461538"/>
    <x v="0"/>
    <x v="0"/>
    <s v="USD"/>
    <n v="1398009714"/>
    <d v="2014-04-20T16:01:54"/>
    <n v="1395417714"/>
    <x v="293"/>
    <b v="1"/>
    <x v="132"/>
    <n v="201.22137404580153"/>
    <x v="0"/>
    <x v="4"/>
    <b v="1"/>
    <s v="film &amp; video/documentary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n v="1"/>
    <x v="0"/>
    <x v="0"/>
    <s v="USD"/>
    <n v="1279555200"/>
    <d v="2010-07-19T16:00:00"/>
    <n v="1276480894"/>
    <x v="294"/>
    <b v="1"/>
    <x v="133"/>
    <n v="100"/>
    <x v="0"/>
    <x v="4"/>
    <b v="1"/>
    <s v="film &amp; video/documentary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n v="1.3310911999999999"/>
    <x v="0"/>
    <x v="0"/>
    <s v="USD"/>
    <n v="1383264000"/>
    <d v="2013-11-01T00:00:00"/>
    <n v="1378080409"/>
    <x v="295"/>
    <b v="1"/>
    <x v="134"/>
    <n v="100.08204511278196"/>
    <x v="0"/>
    <x v="4"/>
    <b v="1"/>
    <s v="film &amp; video/documentary"/>
  </r>
  <r>
    <x v="296"/>
    <s v="Bel Borba Is Here!"/>
    <s v="Bel Borba is Here is a feature film about the most inspiring Brazilian artist you've never heard of... until now."/>
    <x v="31"/>
    <n v="29681.55"/>
    <n v="1.187262"/>
    <x v="0"/>
    <x v="0"/>
    <s v="USD"/>
    <n v="1347017083"/>
    <d v="2012-09-07T11:24:43"/>
    <n v="1344857083"/>
    <x v="296"/>
    <b v="1"/>
    <x v="135"/>
    <n v="230.08953488372092"/>
    <x v="0"/>
    <x v="4"/>
    <b v="1"/>
    <s v="film &amp; video/documentary"/>
  </r>
  <r>
    <x v="297"/>
    <s v="Who Owns Yoga?"/>
    <s v="Who Owns Yoga? is a feature length documentary film that explores the changing nature of yoga in the modern world."/>
    <x v="22"/>
    <n v="20128"/>
    <n v="1.0064"/>
    <x v="0"/>
    <x v="0"/>
    <s v="USD"/>
    <n v="1430452740"/>
    <d v="2015-05-01T03:59:00"/>
    <n v="1427390901"/>
    <x v="297"/>
    <b v="1"/>
    <x v="136"/>
    <n v="141.74647887323943"/>
    <x v="0"/>
    <x v="4"/>
    <b v="1"/>
    <s v="film &amp; video/documentary"/>
  </r>
  <r>
    <x v="298"/>
    <s v="DisHonesty - A Documentary Feature Film"/>
    <s v="The truth is, we all lie - and by &quot;we,&quot; we mean everyone!"/>
    <x v="103"/>
    <n v="137254.84"/>
    <n v="1.089324126984127"/>
    <x v="0"/>
    <x v="0"/>
    <s v="USD"/>
    <n v="1399669200"/>
    <d v="2014-05-09T21:00:00"/>
    <n v="1394536048"/>
    <x v="298"/>
    <b v="1"/>
    <x v="137"/>
    <n v="56.344351395730705"/>
    <x v="0"/>
    <x v="4"/>
    <b v="1"/>
    <s v="film &amp; video/documentary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n v="1.789525"/>
    <x v="0"/>
    <x v="0"/>
    <s v="USD"/>
    <n v="1289975060"/>
    <d v="2010-11-17T06:24:20"/>
    <n v="1287379460"/>
    <x v="299"/>
    <b v="1"/>
    <x v="138"/>
    <n v="73.341188524590166"/>
    <x v="0"/>
    <x v="4"/>
    <b v="1"/>
    <s v="film &amp; video/documentary"/>
  </r>
  <r>
    <x v="300"/>
    <s v="The Bus "/>
    <s v="THE BUS is a feature-length documentary film celebrating one of the most iconic and beloved vehicles ever produced, the Volkswagen Bus."/>
    <x v="31"/>
    <n v="25430.66"/>
    <n v="1.0172264"/>
    <x v="0"/>
    <x v="0"/>
    <s v="USD"/>
    <n v="1303686138"/>
    <d v="2011-04-24T23:02:18"/>
    <n v="1301007738"/>
    <x v="300"/>
    <b v="1"/>
    <x v="139"/>
    <n v="85.337785234899329"/>
    <x v="0"/>
    <x v="4"/>
    <b v="1"/>
    <s v="film &amp; video/documentary"/>
  </r>
  <r>
    <x v="301"/>
    <s v="WORLD FAIR"/>
    <s v="A film about personal memory, amateur cinematography, and visions of the future at the 1939 New York World's Fair."/>
    <x v="93"/>
    <n v="15435.55"/>
    <n v="1.1873499999999999"/>
    <x v="0"/>
    <x v="0"/>
    <s v="USD"/>
    <n v="1363711335"/>
    <d v="2013-03-19T16:42:15"/>
    <n v="1360258935"/>
    <x v="301"/>
    <b v="1"/>
    <x v="140"/>
    <n v="61.496215139442228"/>
    <x v="0"/>
    <x v="4"/>
    <b v="1"/>
    <s v="film &amp; video/documentary"/>
  </r>
  <r>
    <x v="302"/>
    <s v="(UN)CUT"/>
    <s v="(UN)CUT explores circumcisionâ€™s medical, sexual &amp; religious complexities against the backdrop of San Franciscoâ€™s latest ban controversy"/>
    <x v="3"/>
    <n v="10046"/>
    <n v="1.0045999999999999"/>
    <x v="0"/>
    <x v="0"/>
    <s v="USD"/>
    <n v="1330115638"/>
    <d v="2012-02-24T20:33:58"/>
    <n v="1327523638"/>
    <x v="302"/>
    <b v="1"/>
    <x v="52"/>
    <n v="93.018518518518519"/>
    <x v="0"/>
    <x v="4"/>
    <b v="1"/>
    <s v="film &amp; video/documentary"/>
  </r>
  <r>
    <x v="303"/>
    <s v="The Forest for the Trees"/>
    <s v="The story of Jadab Payeng, an Indian man who single handedly planted nearly 1400 acres of forest to save his island, Majuli."/>
    <x v="9"/>
    <n v="4124"/>
    <n v="1.3746666666666667"/>
    <x v="0"/>
    <x v="0"/>
    <s v="USD"/>
    <n v="1338601346"/>
    <d v="2012-06-02T01:42:26"/>
    <n v="1336009346"/>
    <x v="303"/>
    <b v="1"/>
    <x v="141"/>
    <n v="50.292682926829265"/>
    <x v="0"/>
    <x v="4"/>
    <b v="1"/>
    <s v="film &amp; video/documentary"/>
  </r>
  <r>
    <x v="304"/>
    <s v="Beyond Iconic: Distribution for film on Dennis Stock"/>
    <s v="A portrait of a life fully realized and a look at what it takes to make great photography."/>
    <x v="104"/>
    <n v="7876"/>
    <n v="2.3164705882352941"/>
    <x v="0"/>
    <x v="0"/>
    <s v="USD"/>
    <n v="1346464800"/>
    <d v="2012-09-01T02:00:00"/>
    <n v="1343096197"/>
    <x v="304"/>
    <b v="1"/>
    <x v="142"/>
    <n v="106.43243243243244"/>
    <x v="0"/>
    <x v="4"/>
    <b v="1"/>
    <s v="film &amp; video/documentary"/>
  </r>
  <r>
    <x v="305"/>
    <s v="My Friend Mott-ly"/>
    <s v="A documentary that I am making about the difficult, but inspiring, life of a late friend of mine."/>
    <x v="51"/>
    <n v="9775"/>
    <n v="1.3033333333333332"/>
    <x v="0"/>
    <x v="0"/>
    <s v="USD"/>
    <n v="1331392049"/>
    <d v="2012-03-10T15:07:29"/>
    <n v="1328800049"/>
    <x v="305"/>
    <b v="1"/>
    <x v="143"/>
    <n v="51.719576719576722"/>
    <x v="0"/>
    <x v="4"/>
    <b v="1"/>
    <s v="film &amp; video/documentary"/>
  </r>
  <r>
    <x v="306"/>
    <s v="Escape/Artist: The Jason Escape Documentary"/>
    <s v="A feature-length documentary on the life of Boston escape artist Jason Escape."/>
    <x v="28"/>
    <n v="2929"/>
    <n v="2.9289999999999998"/>
    <x v="0"/>
    <x v="0"/>
    <s v="USD"/>
    <n v="1363806333"/>
    <d v="2013-03-20T19:05:33"/>
    <n v="1362081933"/>
    <x v="306"/>
    <b v="1"/>
    <x v="144"/>
    <n v="36.612499999999997"/>
    <x v="0"/>
    <x v="4"/>
    <b v="1"/>
    <s v="film &amp; video/documentary"/>
  </r>
  <r>
    <x v="307"/>
    <s v="Grammar Revolution"/>
    <s v="Why is grammar important?"/>
    <x v="29"/>
    <n v="24490"/>
    <n v="1.1131818181818183"/>
    <x v="0"/>
    <x v="0"/>
    <s v="USD"/>
    <n v="1360276801"/>
    <d v="2013-02-07T22:40:01"/>
    <n v="1357684801"/>
    <x v="307"/>
    <b v="1"/>
    <x v="145"/>
    <n v="42.517361111111114"/>
    <x v="0"/>
    <x v="4"/>
    <b v="1"/>
    <s v="film &amp; video/documentary"/>
  </r>
  <r>
    <x v="308"/>
    <s v="Before Us - a Feature Length Documentary about Adoption"/>
    <s v="A documentary about discovering my two older sisters who were born on a CA commune in the 60's and placed for adoption."/>
    <x v="14"/>
    <n v="12668"/>
    <n v="1.0556666666666668"/>
    <x v="0"/>
    <x v="0"/>
    <s v="USD"/>
    <n v="1299775210"/>
    <d v="2011-03-10T16:40:10"/>
    <n v="1295887210"/>
    <x v="308"/>
    <b v="1"/>
    <x v="91"/>
    <n v="62.712871287128714"/>
    <x v="0"/>
    <x v="4"/>
    <b v="1"/>
    <s v="film &amp; video/documentary"/>
  </r>
  <r>
    <x v="309"/>
    <s v="SOLE SURVIVOR FILM - Finishing Funds"/>
    <s v="A first glimpse into the lives of sole survivors of commercial plane crashes as they struggle to understand their perplexing fate."/>
    <x v="102"/>
    <n v="21410"/>
    <n v="1.1894444444444445"/>
    <x v="0"/>
    <x v="0"/>
    <s v="USD"/>
    <n v="1346695334"/>
    <d v="2012-09-03T18:02:14"/>
    <n v="1344880934"/>
    <x v="309"/>
    <b v="1"/>
    <x v="146"/>
    <n v="89.957983193277315"/>
    <x v="0"/>
    <x v="4"/>
    <b v="1"/>
    <s v="film &amp; video/documentary"/>
  </r>
  <r>
    <x v="310"/>
    <s v="Feels Like Coming Home Tour"/>
    <s v="30 day tour to release a compilation CD with 16 original songs about hometowns.  Webisodes and documentary to follow."/>
    <x v="28"/>
    <n v="1041.29"/>
    <n v="1.04129"/>
    <x v="0"/>
    <x v="0"/>
    <s v="USD"/>
    <n v="1319076000"/>
    <d v="2011-10-20T02:00:00"/>
    <n v="1317788623"/>
    <x v="310"/>
    <b v="1"/>
    <x v="17"/>
    <n v="28.924722222222222"/>
    <x v="0"/>
    <x v="4"/>
    <b v="1"/>
    <s v="film &amp; video/documentary"/>
  </r>
  <r>
    <x v="311"/>
    <s v="The Sticking Place Interactive Documentary"/>
    <s v="An imaginative interactive documentary about Leah Callahan, a freestyle wrestler and Olympic hopeful."/>
    <x v="22"/>
    <n v="20820.330000000002"/>
    <n v="1.0410165"/>
    <x v="0"/>
    <x v="0"/>
    <s v="USD"/>
    <n v="1325404740"/>
    <d v="2012-01-01T07:59:00"/>
    <n v="1321852592"/>
    <x v="311"/>
    <b v="1"/>
    <x v="3"/>
    <n v="138.8022"/>
    <x v="0"/>
    <x v="4"/>
    <b v="1"/>
    <s v="film &amp; video/documentary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n v="1.1187499999999999"/>
    <x v="0"/>
    <x v="0"/>
    <s v="USD"/>
    <n v="1365973432"/>
    <d v="2013-04-14T21:03:52"/>
    <n v="1363381432"/>
    <x v="312"/>
    <b v="1"/>
    <x v="96"/>
    <n v="61.301369863013697"/>
    <x v="0"/>
    <x v="4"/>
    <b v="1"/>
    <s v="film &amp; video/documentary"/>
  </r>
  <r>
    <x v="313"/>
    <s v="DEVIL MAY CARE"/>
    <s v="Most people have heard Bob Dorough's music over the past 50 years without knowing it. Until now. A story for every artist who refuses to give up."/>
    <x v="73"/>
    <n v="17805"/>
    <n v="1.0473529411764706"/>
    <x v="0"/>
    <x v="0"/>
    <s v="USD"/>
    <n v="1281542340"/>
    <d v="2010-08-11T15:59:00"/>
    <n v="1277702894"/>
    <x v="313"/>
    <b v="1"/>
    <x v="147"/>
    <n v="80.202702702702709"/>
    <x v="0"/>
    <x v="4"/>
    <b v="1"/>
    <s v="film &amp; video/documentary"/>
  </r>
  <r>
    <x v="314"/>
    <s v="Making Mail: A Documentary"/>
    <s v="A documentary about artists who embrace the antiquated postal service and use it to send beautiful pieces of mail art across the globe."/>
    <x v="28"/>
    <n v="3851.5"/>
    <n v="3.8515000000000001"/>
    <x v="0"/>
    <x v="0"/>
    <s v="USD"/>
    <n v="1362167988"/>
    <d v="2013-03-01T19:59:48"/>
    <n v="1359575988"/>
    <x v="314"/>
    <b v="1"/>
    <x v="148"/>
    <n v="32.095833333333331"/>
    <x v="0"/>
    <x v="4"/>
    <b v="1"/>
    <s v="film &amp; video/documentary"/>
  </r>
  <r>
    <x v="315"/>
    <s v="Arias With A Twist: The Docufantasy"/>
    <s v="A documentary that explores  the magical collaboration between performance artist Joey Arias and puppeteer Basil Twist."/>
    <x v="31"/>
    <n v="25312"/>
    <n v="1.01248"/>
    <x v="0"/>
    <x v="0"/>
    <s v="USD"/>
    <n v="1345660334"/>
    <d v="2012-08-22T18:32:14"/>
    <n v="1343068334"/>
    <x v="315"/>
    <b v="1"/>
    <x v="149"/>
    <n v="200.88888888888889"/>
    <x v="0"/>
    <x v="4"/>
    <b v="1"/>
    <s v="film &amp; video/documentary"/>
  </r>
  <r>
    <x v="316"/>
    <s v="THE SECRET TRIAL 5 - GRASSROOTS CROSS-CANADA TOUR"/>
    <s v="Award winning documentary The Secret Trial 5 needs your help for a Cross-Canada Tour!"/>
    <x v="36"/>
    <n v="17066"/>
    <n v="1.1377333333333333"/>
    <x v="0"/>
    <x v="5"/>
    <s v="CAD"/>
    <n v="1418273940"/>
    <d v="2014-12-11T04:59:00"/>
    <n v="1415398197"/>
    <x v="316"/>
    <b v="1"/>
    <x v="150"/>
    <n v="108.01265822784811"/>
    <x v="0"/>
    <x v="4"/>
    <b v="1"/>
    <s v="film &amp; video/documentary"/>
  </r>
  <r>
    <x v="317"/>
    <s v="Good Men, Bad Men, and a Few Rowdy Ladies"/>
    <s v="The story of a cowboy town with a prison problem, and the colorful characters who call it home."/>
    <x v="11"/>
    <n v="30241"/>
    <n v="1.0080333333333333"/>
    <x v="0"/>
    <x v="0"/>
    <s v="USD"/>
    <n v="1386778483"/>
    <d v="2013-12-11T16:14:43"/>
    <n v="1384186483"/>
    <x v="317"/>
    <b v="1"/>
    <x v="151"/>
    <n v="95.699367088607602"/>
    <x v="0"/>
    <x v="4"/>
    <b v="1"/>
    <s v="film &amp; video/documentary"/>
  </r>
  <r>
    <x v="318"/>
    <s v="Friend Request: Accepted"/>
    <s v="Photographer, Ty Morin, pays a visit to every single one of his Facebook friends to take their portrait...all 788 of them."/>
    <x v="10"/>
    <n v="14166"/>
    <n v="2.8332000000000002"/>
    <x v="0"/>
    <x v="0"/>
    <s v="USD"/>
    <n v="1364342151"/>
    <d v="2013-03-26T23:55:51"/>
    <n v="1361753751"/>
    <x v="318"/>
    <b v="1"/>
    <x v="4"/>
    <n v="49.880281690140848"/>
    <x v="0"/>
    <x v="4"/>
    <b v="1"/>
    <s v="film &amp; video/documentary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n v="1.1268"/>
    <x v="0"/>
    <x v="0"/>
    <s v="USD"/>
    <n v="1265097540"/>
    <d v="2010-02-02T07:59:00"/>
    <n v="1257538029"/>
    <x v="319"/>
    <b v="1"/>
    <x v="13"/>
    <n v="110.47058823529412"/>
    <x v="0"/>
    <x v="4"/>
    <b v="1"/>
    <s v="film &amp; video/documentary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n v="1.0658000000000001"/>
    <x v="0"/>
    <x v="1"/>
    <s v="GBP"/>
    <n v="1450825200"/>
    <d v="2015-12-22T23:00:00"/>
    <n v="1448284433"/>
    <x v="320"/>
    <b v="1"/>
    <x v="150"/>
    <n v="134.91139240506328"/>
    <x v="0"/>
    <x v="4"/>
    <b v="1"/>
    <s v="film &amp; video/documentary"/>
  </r>
  <r>
    <x v="321"/>
    <s v="An Impossible Project"/>
    <s v="The more digital the world, the more analog our dreams._x000a_A feature documentary shot on 35mm film."/>
    <x v="19"/>
    <n v="35932"/>
    <n v="1.0266285714285714"/>
    <x v="0"/>
    <x v="12"/>
    <s v="EUR"/>
    <n v="1478605386"/>
    <d v="2016-11-08T11:43:06"/>
    <n v="1475577786"/>
    <x v="321"/>
    <b v="1"/>
    <x v="152"/>
    <n v="106.62314540059347"/>
    <x v="0"/>
    <x v="4"/>
    <b v="1"/>
    <s v="film &amp; video/documentary"/>
  </r>
  <r>
    <x v="322"/>
    <s v="Last of the Big Tuskers"/>
    <s v="A documentary film about the largest elephants on earth and what is being done to ensure their survival."/>
    <x v="31"/>
    <n v="26978"/>
    <n v="1.0791200000000001"/>
    <x v="0"/>
    <x v="0"/>
    <s v="USD"/>
    <n v="1463146848"/>
    <d v="2016-05-13T13:40:48"/>
    <n v="1460554848"/>
    <x v="322"/>
    <b v="1"/>
    <x v="153"/>
    <n v="145.04301075268816"/>
    <x v="0"/>
    <x v="4"/>
    <b v="1"/>
    <s v="film &amp; video/documentary"/>
  </r>
  <r>
    <x v="323"/>
    <s v="White Ravens: A feature-length documentary film"/>
    <s v="A documentary focusing on the Haida Nation's resurgence in the wake of colonization and Canada's Indian Residential Schools."/>
    <x v="105"/>
    <n v="6646"/>
    <n v="1.2307407407407407"/>
    <x v="0"/>
    <x v="0"/>
    <s v="USD"/>
    <n v="1482307140"/>
    <d v="2016-12-21T07:59:00"/>
    <n v="1479886966"/>
    <x v="323"/>
    <b v="1"/>
    <x v="6"/>
    <n v="114.58620689655173"/>
    <x v="0"/>
    <x v="4"/>
    <b v="1"/>
    <s v="film &amp; video/documentary"/>
  </r>
  <r>
    <x v="324"/>
    <s v="KEEP MOVING FORWARD - Documentary Film"/>
    <s v="A documentary about a Vietnam veteran who finds peace from his PTSD through Disney, rather than medication."/>
    <x v="0"/>
    <n v="8636"/>
    <n v="1.016"/>
    <x v="0"/>
    <x v="0"/>
    <s v="USD"/>
    <n v="1438441308"/>
    <d v="2015-08-01T15:01:48"/>
    <n v="1435590108"/>
    <x v="324"/>
    <b v="1"/>
    <x v="141"/>
    <n v="105.3170731707317"/>
    <x v="0"/>
    <x v="4"/>
    <b v="1"/>
    <s v="film &amp; video/documentary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n v="1.04396"/>
    <x v="0"/>
    <x v="0"/>
    <s v="USD"/>
    <n v="1482208233"/>
    <d v="2016-12-20T04:30:33"/>
    <n v="1479184233"/>
    <x v="325"/>
    <b v="1"/>
    <x v="154"/>
    <n v="70.921195652173907"/>
    <x v="0"/>
    <x v="4"/>
    <b v="1"/>
    <s v="film &amp; video/documentary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n v="1.1292973333333334"/>
    <x v="0"/>
    <x v="0"/>
    <s v="USD"/>
    <n v="1489532220"/>
    <d v="2017-03-14T22:57:00"/>
    <n v="1486625606"/>
    <x v="326"/>
    <b v="1"/>
    <x v="155"/>
    <n v="147.17167680278018"/>
    <x v="0"/>
    <x v="4"/>
    <b v="1"/>
    <s v="film &amp; video/documentary"/>
  </r>
  <r>
    <x v="327"/>
    <s v="Finding Beauty In the Rubble"/>
    <s v="A short film documenting the inspirational life of Mrs. Fukuoka, a tsunami survivor helping to bring hope back to her community."/>
    <x v="23"/>
    <n v="5456"/>
    <n v="1.3640000000000001"/>
    <x v="0"/>
    <x v="0"/>
    <s v="USD"/>
    <n v="1427011200"/>
    <d v="2015-03-22T08:00:00"/>
    <n v="1424669929"/>
    <x v="327"/>
    <b v="1"/>
    <x v="69"/>
    <n v="160.47058823529412"/>
    <x v="0"/>
    <x v="4"/>
    <b v="1"/>
    <s v="film &amp; video/documentary"/>
  </r>
  <r>
    <x v="328"/>
    <s v="Edgar Allan Poe: Buried Alive"/>
    <s v="A documentary that tells the real story of the misunderstood author, and explores the iconic status he still commands today."/>
    <x v="96"/>
    <n v="77710.8"/>
    <n v="1.036144"/>
    <x v="0"/>
    <x v="0"/>
    <s v="USD"/>
    <n v="1446350400"/>
    <d v="2015-11-01T04:00:00"/>
    <n v="1443739388"/>
    <x v="328"/>
    <b v="1"/>
    <x v="156"/>
    <n v="156.04578313253012"/>
    <x v="0"/>
    <x v="4"/>
    <b v="1"/>
    <s v="film &amp; video/documentary"/>
  </r>
  <r>
    <x v="329"/>
    <s v="Struggle &amp; Hope - Documentary Film Music Soundtrack"/>
    <s v="Our documentary about Oklahoma's all-black towns needs a soundtrack that is authentic. Help us make it happen."/>
    <x v="3"/>
    <n v="10550"/>
    <n v="1.0549999999999999"/>
    <x v="0"/>
    <x v="0"/>
    <s v="USD"/>
    <n v="1446868800"/>
    <d v="2015-11-07T04:00:00"/>
    <n v="1444821127"/>
    <x v="329"/>
    <b v="1"/>
    <x v="157"/>
    <n v="63.17365269461078"/>
    <x v="0"/>
    <x v="4"/>
    <b v="1"/>
    <s v="film &amp; video/documentary"/>
  </r>
  <r>
    <x v="330"/>
    <s v="The Power of Place"/>
    <s v="A film project that will compel decision makers to conserve iconic NH landscapes at risk due to an electricity transmission project."/>
    <x v="19"/>
    <n v="35640"/>
    <n v="1.0182857142857142"/>
    <x v="0"/>
    <x v="0"/>
    <s v="USD"/>
    <n v="1368763140"/>
    <d v="2013-05-17T03:59:00"/>
    <n v="1366028563"/>
    <x v="330"/>
    <b v="1"/>
    <x v="158"/>
    <n v="104.82352941176471"/>
    <x v="0"/>
    <x v="4"/>
    <b v="1"/>
    <s v="film &amp; video/documentary"/>
  </r>
  <r>
    <x v="331"/>
    <s v="Living On Soul: The Family Daptone"/>
    <s v="A hybrid music documentary/concert film featuring Sharon Jones, Charles Bradley and the rest of the Daptone Records family."/>
    <x v="79"/>
    <n v="42642"/>
    <n v="1.0660499999999999"/>
    <x v="0"/>
    <x v="0"/>
    <s v="USD"/>
    <n v="1466171834"/>
    <d v="2016-06-17T13:57:14"/>
    <n v="1463493434"/>
    <x v="331"/>
    <b v="1"/>
    <x v="159"/>
    <n v="97.356164383561648"/>
    <x v="0"/>
    <x v="4"/>
    <b v="1"/>
    <s v="film &amp; video/documentary"/>
  </r>
  <r>
    <x v="332"/>
    <s v="Changing of the Gods"/>
    <s v="A groundbreaking new film by Kenny Ausubel &amp; Louie Schwartzberg, featuring John Cleese, based on the work of Richard Tarnas."/>
    <x v="57"/>
    <n v="113015"/>
    <n v="1.13015"/>
    <x v="0"/>
    <x v="0"/>
    <s v="USD"/>
    <n v="1446019200"/>
    <d v="2015-10-28T08:00:00"/>
    <n v="1442420377"/>
    <x v="332"/>
    <b v="1"/>
    <x v="160"/>
    <n v="203.63063063063063"/>
    <x v="0"/>
    <x v="4"/>
    <b v="1"/>
    <s v="film &amp; video/documentary"/>
  </r>
  <r>
    <x v="333"/>
    <s v="CUBAN FOOD STORIES - A Feature Documentary"/>
    <s v="Enter a unique world of flavors, passion, resourcefulness and breathtaking locations. Join us on this unprecedented journey!"/>
    <x v="79"/>
    <n v="50091"/>
    <n v="1.252275"/>
    <x v="0"/>
    <x v="0"/>
    <s v="USD"/>
    <n v="1460038591"/>
    <d v="2016-04-07T14:16:31"/>
    <n v="1457450191"/>
    <x v="333"/>
    <b v="1"/>
    <x v="161"/>
    <n v="188.31203007518798"/>
    <x v="0"/>
    <x v="4"/>
    <b v="1"/>
    <s v="film &amp; video/documentary"/>
  </r>
  <r>
    <x v="334"/>
    <s v="The Little Girl with the Big Voice"/>
    <s v="An unapologetic portrait of the iconic, pioneering entertainer Mary Small whose voice comforted millions through the Depression &amp; WWII"/>
    <x v="3"/>
    <n v="10119"/>
    <n v="1.0119"/>
    <x v="0"/>
    <x v="0"/>
    <s v="USD"/>
    <n v="1431716400"/>
    <d v="2015-05-15T19:00:00"/>
    <n v="1428423757"/>
    <x v="334"/>
    <b v="1"/>
    <x v="50"/>
    <n v="146.65217391304347"/>
    <x v="0"/>
    <x v="4"/>
    <b v="1"/>
    <s v="film &amp; video/documentary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n v="1.0276470588235294"/>
    <x v="0"/>
    <x v="0"/>
    <s v="USD"/>
    <n v="1431122400"/>
    <d v="2015-05-08T22:00:00"/>
    <n v="1428428515"/>
    <x v="335"/>
    <b v="1"/>
    <x v="144"/>
    <n v="109.1875"/>
    <x v="0"/>
    <x v="4"/>
    <b v="1"/>
    <s v="film &amp; video/documentary"/>
  </r>
  <r>
    <x v="336"/>
    <s v="Celluloid Wizards in the Video Wasteland"/>
    <s v="An epic documentary about the dramatic rise and fall of Empire Pictures, the most ambitious B-movie studio of the 1980â€™s."/>
    <x v="31"/>
    <n v="29209.78"/>
    <n v="1.1683911999999999"/>
    <x v="0"/>
    <x v="0"/>
    <s v="USD"/>
    <n v="1447427918"/>
    <d v="2015-11-13T15:18:38"/>
    <n v="1444832318"/>
    <x v="336"/>
    <b v="1"/>
    <x v="131"/>
    <n v="59.249046653144013"/>
    <x v="0"/>
    <x v="4"/>
    <b v="1"/>
    <s v="film &amp; video/documentary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n v="1.0116833333333335"/>
    <x v="0"/>
    <x v="0"/>
    <s v="USD"/>
    <n v="1426298708"/>
    <d v="2015-03-14T02:05:08"/>
    <n v="1423710308"/>
    <x v="337"/>
    <b v="1"/>
    <x v="162"/>
    <n v="97.904838709677421"/>
    <x v="0"/>
    <x v="4"/>
    <b v="1"/>
    <s v="film &amp; video/documentary"/>
  </r>
  <r>
    <x v="338"/>
    <s v="Queer Genius"/>
    <s v="&quot;Queer Genius&quot; explores the lives of four visionary queer artists: Eileen Myles, Barbara Hammer, Jibz Cameron and Shannon Funchess"/>
    <x v="36"/>
    <n v="16520.04"/>
    <n v="1.1013360000000001"/>
    <x v="0"/>
    <x v="0"/>
    <s v="USD"/>
    <n v="1472864400"/>
    <d v="2016-09-03T01:00:00"/>
    <n v="1468001290"/>
    <x v="338"/>
    <b v="1"/>
    <x v="163"/>
    <n v="70.000169491525426"/>
    <x v="0"/>
    <x v="4"/>
    <b v="1"/>
    <s v="film &amp; video/documentary"/>
  </r>
  <r>
    <x v="339"/>
    <s v="A Man, A Plan, A Palindrome (Feature)"/>
    <s v="A documentary film following the world's greatest palindromists leading up to the 2017 World Palindrome Championship."/>
    <x v="12"/>
    <n v="6485"/>
    <n v="1.0808333333333333"/>
    <x v="0"/>
    <x v="0"/>
    <s v="USD"/>
    <n v="1430331268"/>
    <d v="2015-04-29T18:14:28"/>
    <n v="1427739268"/>
    <x v="339"/>
    <b v="1"/>
    <x v="30"/>
    <n v="72.865168539325836"/>
    <x v="0"/>
    <x v="4"/>
    <b v="1"/>
    <s v="film &amp; video/documentary"/>
  </r>
  <r>
    <x v="340"/>
    <s v="Somaliland: The Abaarso Story"/>
    <s v="Feature-length documentary about five Somali Muslim students pursuing dreams of education in America"/>
    <x v="19"/>
    <n v="43758"/>
    <n v="1.2502285714285715"/>
    <x v="0"/>
    <x v="0"/>
    <s v="USD"/>
    <n v="1489006800"/>
    <d v="2017-03-08T21:00:00"/>
    <n v="1486397007"/>
    <x v="340"/>
    <b v="1"/>
    <x v="164"/>
    <n v="146.34782608695653"/>
    <x v="0"/>
    <x v="4"/>
    <b v="1"/>
    <s v="film &amp; video/documentary"/>
  </r>
  <r>
    <x v="341"/>
    <s v="Video of Connections: A Mural"/>
    <s v="Documentary: Creation of large-scale outdoor mural by young artists. Time lapse. From blank concrete wall to colorful, visual story."/>
    <x v="8"/>
    <n v="3735"/>
    <n v="1.0671428571428572"/>
    <x v="0"/>
    <x v="0"/>
    <s v="USD"/>
    <n v="1412135940"/>
    <d v="2014-10-01T03:59:00"/>
    <n v="1410555998"/>
    <x v="341"/>
    <b v="1"/>
    <x v="165"/>
    <n v="67.909090909090907"/>
    <x v="0"/>
    <x v="4"/>
    <b v="1"/>
    <s v="film &amp; video/documentary"/>
  </r>
  <r>
    <x v="342"/>
    <s v="BREAKING A MONSTER a film about the band Unlocking The Truth"/>
    <s v="BREAKING A MONSTER needs your help to play in THEATERS!"/>
    <x v="56"/>
    <n v="55201.52"/>
    <n v="1.0036639999999999"/>
    <x v="0"/>
    <x v="0"/>
    <s v="USD"/>
    <n v="1461955465"/>
    <d v="2016-04-29T18:44:25"/>
    <n v="1459363465"/>
    <x v="342"/>
    <b v="1"/>
    <x v="166"/>
    <n v="169.85083076923075"/>
    <x v="0"/>
    <x v="4"/>
    <b v="1"/>
    <s v="film &amp; video/documentary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n v="1.0202863333333334"/>
    <x v="0"/>
    <x v="0"/>
    <s v="USD"/>
    <n v="1415934000"/>
    <d v="2014-11-14T03:00:00"/>
    <n v="1413308545"/>
    <x v="343"/>
    <b v="1"/>
    <x v="167"/>
    <n v="58.413339694656486"/>
    <x v="0"/>
    <x v="4"/>
    <b v="1"/>
    <s v="film &amp; video/documentary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n v="1.0208358208955224"/>
    <x v="0"/>
    <x v="0"/>
    <s v="USD"/>
    <n v="1433125200"/>
    <d v="2015-06-01T02:20:00"/>
    <n v="1429312694"/>
    <x v="344"/>
    <b v="1"/>
    <x v="168"/>
    <n v="119.99298245614035"/>
    <x v="0"/>
    <x v="4"/>
    <b v="1"/>
    <s v="film &amp; video/documentary"/>
  </r>
  <r>
    <x v="345"/>
    <s v="Red Wolf Revival: An Uncertain Tomorrow"/>
    <s v="With the fate of the red wolves at stake, we explore if they can still survive in their last wild home in North Carolina."/>
    <x v="107"/>
    <n v="17875"/>
    <n v="1.2327586206896552"/>
    <x v="0"/>
    <x v="0"/>
    <s v="USD"/>
    <n v="1432161590"/>
    <d v="2015-05-20T22:39:50"/>
    <n v="1429569590"/>
    <x v="345"/>
    <b v="1"/>
    <x v="122"/>
    <n v="99.860335195530723"/>
    <x v="0"/>
    <x v="4"/>
    <b v="1"/>
    <s v="film &amp; video/documentary"/>
  </r>
  <r>
    <x v="346"/>
    <s v="THE ABILITY EXCHANGE - a documentary"/>
    <s v="Engineering students and adults with cerebral palsy learn to communicate, connect and cultivate their abilities by making movies."/>
    <x v="3"/>
    <n v="17028.88"/>
    <n v="1.7028880000000002"/>
    <x v="0"/>
    <x v="0"/>
    <s v="USD"/>
    <n v="1444824021"/>
    <d v="2015-10-14T12:00:21"/>
    <n v="1442232021"/>
    <x v="346"/>
    <b v="1"/>
    <x v="101"/>
    <n v="90.579148936170213"/>
    <x v="0"/>
    <x v="4"/>
    <b v="1"/>
    <s v="film &amp; video/documentary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n v="1.1159049999999999"/>
    <x v="0"/>
    <x v="0"/>
    <s v="USD"/>
    <n v="1447505609"/>
    <d v="2015-11-14T12:53:29"/>
    <n v="1444910009"/>
    <x v="347"/>
    <b v="1"/>
    <x v="169"/>
    <n v="117.77361477572559"/>
    <x v="0"/>
    <x v="4"/>
    <b v="1"/>
    <s v="film &amp; video/documentary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n v="1.03"/>
    <x v="0"/>
    <x v="0"/>
    <s v="USD"/>
    <n v="1440165916"/>
    <d v="2015-08-21T14:05:16"/>
    <n v="1437573916"/>
    <x v="348"/>
    <b v="1"/>
    <x v="46"/>
    <n v="86.554621848739501"/>
    <x v="0"/>
    <x v="4"/>
    <b v="1"/>
    <s v="film &amp; video/documentary"/>
  </r>
  <r>
    <x v="349"/>
    <s v="Strangers To Peace: A Documentary"/>
    <s v="After 52 years of war, FARC guerrilla soldiers rejoin Colombian society to forge new lives of peace."/>
    <x v="108"/>
    <n v="12007.18"/>
    <n v="1.0663570159857905"/>
    <x v="0"/>
    <x v="0"/>
    <s v="USD"/>
    <n v="1487937508"/>
    <d v="2017-02-24T11:58:28"/>
    <n v="1485345508"/>
    <x v="349"/>
    <b v="1"/>
    <x v="157"/>
    <n v="71.899281437125751"/>
    <x v="0"/>
    <x v="4"/>
    <b v="1"/>
    <s v="film &amp; video/documentary"/>
  </r>
  <r>
    <x v="350"/>
    <s v="Mr. Chibbs (Documentary about NBA great Kenny Anderson)"/>
    <s v="NBA All-Star Kenny Anderson's mid-life crisis prompts him to examine his past, as he searches for relevancy in his future."/>
    <x v="31"/>
    <n v="28690"/>
    <n v="1.1476"/>
    <x v="0"/>
    <x v="0"/>
    <s v="USD"/>
    <n v="1473566340"/>
    <d v="2016-09-11T03:59:00"/>
    <n v="1470274509"/>
    <x v="350"/>
    <b v="1"/>
    <x v="170"/>
    <n v="129.81900452488688"/>
    <x v="0"/>
    <x v="4"/>
    <b v="1"/>
    <s v="film &amp; video/documentary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n v="1.2734117647058822"/>
    <x v="0"/>
    <x v="3"/>
    <s v="EUR"/>
    <n v="1460066954"/>
    <d v="2016-04-07T22:09:14"/>
    <n v="1456614554"/>
    <x v="351"/>
    <b v="1"/>
    <x v="171"/>
    <n v="44.912863070539416"/>
    <x v="0"/>
    <x v="4"/>
    <b v="1"/>
    <s v="film &amp; video/documentary"/>
  </r>
  <r>
    <x v="352"/>
    <s v="Art Therapy: The Movie - The Final Push"/>
    <s v="An epic journey around the world, exploring the power of the human spirit and how art can be used to inspire a lifetime."/>
    <x v="3"/>
    <n v="11656"/>
    <n v="1.1656"/>
    <x v="0"/>
    <x v="0"/>
    <s v="USD"/>
    <n v="1412740868"/>
    <d v="2014-10-08T04:01:08"/>
    <n v="1410148868"/>
    <x v="352"/>
    <b v="1"/>
    <x v="172"/>
    <n v="40.755244755244753"/>
    <x v="0"/>
    <x v="4"/>
    <b v="1"/>
    <s v="film &amp; video/documentary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n v="1.0861819426615318"/>
    <x v="0"/>
    <x v="0"/>
    <s v="USD"/>
    <n v="1447963219"/>
    <d v="2015-11-19T20:00:19"/>
    <n v="1445367619"/>
    <x v="353"/>
    <b v="1"/>
    <x v="173"/>
    <n v="103.52394779771615"/>
    <x v="0"/>
    <x v="4"/>
    <b v="1"/>
    <s v="film &amp; video/documentary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n v="1.0394285714285714"/>
    <x v="0"/>
    <x v="0"/>
    <s v="USD"/>
    <n v="1460141521"/>
    <d v="2016-04-08T18:52:01"/>
    <n v="1457553121"/>
    <x v="354"/>
    <b v="1"/>
    <x v="60"/>
    <n v="125.44827586206897"/>
    <x v="0"/>
    <x v="4"/>
    <b v="1"/>
    <s v="film &amp; video/documentary"/>
  </r>
  <r>
    <x v="355"/>
    <s v="REZA ABDOH -Theatre Visionary"/>
    <s v="A documentary film about the late REZA ABDOH and his performance company DAR A LUZ."/>
    <x v="19"/>
    <n v="40690"/>
    <n v="1.1625714285714286"/>
    <x v="0"/>
    <x v="0"/>
    <s v="USD"/>
    <n v="1417420994"/>
    <d v="2014-12-01T08:03:14"/>
    <n v="1414738994"/>
    <x v="355"/>
    <b v="1"/>
    <x v="111"/>
    <n v="246.60606060606059"/>
    <x v="0"/>
    <x v="4"/>
    <b v="1"/>
    <s v="film &amp; video/documentary"/>
  </r>
  <r>
    <x v="356"/>
    <s v="43 and 80"/>
    <s v="A documentary about halibut conservation and how it impacts communities of Southeast Alaska."/>
    <x v="51"/>
    <n v="7701.93"/>
    <n v="1.0269239999999999"/>
    <x v="0"/>
    <x v="0"/>
    <s v="USD"/>
    <n v="1458152193"/>
    <d v="2016-03-16T18:16:33"/>
    <n v="1455563793"/>
    <x v="356"/>
    <b v="1"/>
    <x v="174"/>
    <n v="79.401340206185566"/>
    <x v="0"/>
    <x v="4"/>
    <b v="1"/>
    <s v="film &amp; video/documentary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n v="1.74"/>
    <x v="0"/>
    <x v="0"/>
    <s v="USD"/>
    <n v="1429852797"/>
    <d v="2015-04-24T05:19:57"/>
    <n v="1426396797"/>
    <x v="357"/>
    <b v="1"/>
    <x v="175"/>
    <n v="86.138613861386133"/>
    <x v="0"/>
    <x v="4"/>
    <b v="1"/>
    <s v="film &amp; video/documentary"/>
  </r>
  <r>
    <x v="358"/>
    <s v="Nobody Knows Anything (except William Goldman)"/>
    <s v="Screenwriter. Novelist. Playwright. The inside story of famed writer William Goldman. As only he can tell it."/>
    <x v="63"/>
    <n v="51544"/>
    <n v="1.03088"/>
    <x v="0"/>
    <x v="0"/>
    <s v="USD"/>
    <n v="1466002800"/>
    <d v="2016-06-15T15:00:00"/>
    <n v="1463517521"/>
    <x v="358"/>
    <b v="1"/>
    <x v="176"/>
    <n v="193.04868913857678"/>
    <x v="0"/>
    <x v="4"/>
    <b v="1"/>
    <s v="film &amp; video/documentary"/>
  </r>
  <r>
    <x v="359"/>
    <s v="Us, Naked: Trixie &amp; Monkey â€” World Premiere"/>
    <s v="Circus burlesque innovators, Trixie and Monkey seek to balance love and life while pursuing new creative heights."/>
    <x v="111"/>
    <n v="25375"/>
    <n v="1.0485537190082646"/>
    <x v="0"/>
    <x v="0"/>
    <s v="USD"/>
    <n v="1415941920"/>
    <d v="2014-11-14T05:12:00"/>
    <n v="1414028490"/>
    <x v="359"/>
    <b v="1"/>
    <x v="177"/>
    <n v="84.023178807947019"/>
    <x v="0"/>
    <x v="4"/>
    <b v="1"/>
    <s v="film &amp; video/documentary"/>
  </r>
  <r>
    <x v="360"/>
    <s v="Faith: A Documentary"/>
    <s v="A brave woman takes her wife and son from New York to visit her hometown in Kenya, where she was persecuted for being a lesbian."/>
    <x v="14"/>
    <n v="12165"/>
    <n v="1.0137499999999999"/>
    <x v="0"/>
    <x v="0"/>
    <s v="USD"/>
    <n v="1437621060"/>
    <d v="2015-07-23T03:11:00"/>
    <n v="1433799180"/>
    <x v="360"/>
    <b v="0"/>
    <x v="45"/>
    <n v="139.82758620689654"/>
    <x v="0"/>
    <x v="4"/>
    <b v="1"/>
    <s v="film &amp; video/documentary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n v="1.1107699999999998"/>
    <x v="0"/>
    <x v="0"/>
    <s v="USD"/>
    <n v="1416704506"/>
    <d v="2014-11-23T01:01:46"/>
    <n v="1414108906"/>
    <x v="361"/>
    <b v="0"/>
    <x v="178"/>
    <n v="109.82189265536722"/>
    <x v="0"/>
    <x v="4"/>
    <b v="1"/>
    <s v="film &amp; video/documentary"/>
  </r>
  <r>
    <x v="362"/>
    <s v="THE RIDGE: TEN FOR THIRTY"/>
    <s v="A SHORT FILM celebrating ONE RACE: the Bridger Ridge Run. TEN RUNNERS: the movie-stars. THIRTY YEARS: running wild in the mountains."/>
    <x v="112"/>
    <n v="12000"/>
    <n v="1.2415933781686497"/>
    <x v="0"/>
    <x v="0"/>
    <s v="USD"/>
    <n v="1407456000"/>
    <d v="2014-08-08T00:00:00"/>
    <n v="1405573391"/>
    <x v="362"/>
    <b v="0"/>
    <x v="48"/>
    <n v="139.53488372093022"/>
    <x v="0"/>
    <x v="4"/>
    <b v="1"/>
    <s v="film &amp; video/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n v="1.0133333333333334"/>
    <x v="0"/>
    <x v="0"/>
    <s v="USD"/>
    <n v="1272828120"/>
    <d v="2010-05-02T19:22:00"/>
    <n v="1268934736"/>
    <x v="363"/>
    <b v="0"/>
    <x v="55"/>
    <n v="347.84615384615387"/>
    <x v="0"/>
    <x v="4"/>
    <b v="1"/>
    <s v="film &amp; video/documentary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n v="1.1016142857142857"/>
    <x v="0"/>
    <x v="0"/>
    <s v="USD"/>
    <n v="1403323140"/>
    <d v="2014-06-21T03:59:00"/>
    <n v="1400704672"/>
    <x v="364"/>
    <b v="0"/>
    <x v="116"/>
    <n v="68.24159292035398"/>
    <x v="0"/>
    <x v="4"/>
    <b v="1"/>
    <s v="film &amp; video/documentary"/>
  </r>
  <r>
    <x v="365"/>
    <s v="A QUEER COUNTRY"/>
    <s v="Please help us finish this documentary about how Tel Aviv in Israel became a gay friendly liberal hub in a religious state"/>
    <x v="36"/>
    <n v="15596"/>
    <n v="1.0397333333333334"/>
    <x v="0"/>
    <x v="1"/>
    <s v="GBP"/>
    <n v="1393597999"/>
    <d v="2014-02-28T14:33:19"/>
    <n v="1391005999"/>
    <x v="365"/>
    <b v="0"/>
    <x v="71"/>
    <n v="239.93846153846152"/>
    <x v="0"/>
    <x v="4"/>
    <b v="1"/>
    <s v="film &amp; video/documentary"/>
  </r>
  <r>
    <x v="366"/>
    <s v="A BUSHMAN ODYSSEY"/>
    <s v="One Bushman familyâ€™s struggle to survive genocide, dispossession and post-apartheid freedom in South Africa."/>
    <x v="114"/>
    <n v="38500"/>
    <n v="1.013157894736842"/>
    <x v="0"/>
    <x v="0"/>
    <s v="USD"/>
    <n v="1337540518"/>
    <d v="2012-05-20T19:01:58"/>
    <n v="1334948518"/>
    <x v="366"/>
    <b v="0"/>
    <x v="179"/>
    <n v="287.31343283582089"/>
    <x v="0"/>
    <x v="4"/>
    <b v="1"/>
    <s v="film &amp; video/documentary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n v="1.033501"/>
    <x v="0"/>
    <x v="0"/>
    <s v="USD"/>
    <n v="1367384340"/>
    <d v="2013-05-01T04:59:00"/>
    <n v="1363960278"/>
    <x v="367"/>
    <b v="0"/>
    <x v="46"/>
    <n v="86.84882352941176"/>
    <x v="0"/>
    <x v="4"/>
    <b v="1"/>
    <s v="film &amp; video/documentary"/>
  </r>
  <r>
    <x v="368"/>
    <s v="Swimming with Byron: A Documentary Film"/>
    <s v="Were the Romantics the first backpackers? This film follows them and explores the huge part geography played in their lives and works."/>
    <x v="78"/>
    <n v="13014"/>
    <n v="1.04112"/>
    <x v="0"/>
    <x v="0"/>
    <s v="USD"/>
    <n v="1426426322"/>
    <d v="2015-03-15T13:32:02"/>
    <n v="1423405922"/>
    <x v="368"/>
    <b v="0"/>
    <x v="180"/>
    <n v="81.84905660377359"/>
    <x v="0"/>
    <x v="4"/>
    <b v="1"/>
    <s v="film &amp; video/documentary"/>
  </r>
  <r>
    <x v="369"/>
    <s v="Alpine Zone"/>
    <s v="A documentary of one woman's attempt at solo hiking 2,000 miles, in an effort to understand herself and societal expectations."/>
    <x v="115"/>
    <n v="7160.12"/>
    <n v="1.1015569230769231"/>
    <x v="0"/>
    <x v="0"/>
    <s v="USD"/>
    <n v="1326633269"/>
    <d v="2012-01-15T13:14:29"/>
    <n v="1324041269"/>
    <x v="369"/>
    <b v="0"/>
    <x v="157"/>
    <n v="42.874970059880241"/>
    <x v="0"/>
    <x v="4"/>
    <b v="1"/>
    <s v="film &amp; video/documentary"/>
  </r>
  <r>
    <x v="370"/>
    <s v="Hola Mohalla: Festival of Soldier Saints"/>
    <s v="An exploration of what Sikhism is, through the journey of eight pilgrims at Hola Mohalla, a religious festival in Anandpur Sahib, India"/>
    <x v="31"/>
    <n v="30505"/>
    <n v="1.2202"/>
    <x v="0"/>
    <x v="0"/>
    <s v="USD"/>
    <n v="1483729500"/>
    <d v="2017-01-06T19:05:00"/>
    <n v="1481137500"/>
    <x v="370"/>
    <b v="0"/>
    <x v="68"/>
    <n v="709.41860465116281"/>
    <x v="0"/>
    <x v="4"/>
    <b v="1"/>
    <s v="film &amp; video/documentary"/>
  </r>
  <r>
    <x v="371"/>
    <s v="Unbranded"/>
    <s v="3,000 Miles. 18 Wild Horses. 6 Months. 5 States. 4 men. A documentary about Conservation, Exploration, and Wild Mustangs."/>
    <x v="60"/>
    <n v="171253"/>
    <n v="1.1416866666666667"/>
    <x v="0"/>
    <x v="0"/>
    <s v="USD"/>
    <n v="1359743139"/>
    <d v="2013-02-01T18:25:39"/>
    <n v="1355855139"/>
    <x v="371"/>
    <b v="0"/>
    <x v="181"/>
    <n v="161.25517890772127"/>
    <x v="0"/>
    <x v="4"/>
    <b v="1"/>
    <s v="film &amp; video/documentary"/>
  </r>
  <r>
    <x v="372"/>
    <s v="Wild Equus"/>
    <s v="A short documentary exploring the uses of 'Natural Horsemanship' across Europe"/>
    <x v="43"/>
    <n v="376"/>
    <n v="1.2533333333333334"/>
    <x v="0"/>
    <x v="1"/>
    <s v="GBP"/>
    <n v="1459872000"/>
    <d v="2016-04-05T16:00:00"/>
    <n v="1456408244"/>
    <x v="372"/>
    <b v="0"/>
    <x v="82"/>
    <n v="41.777777777777779"/>
    <x v="0"/>
    <x v="4"/>
    <b v="1"/>
    <s v="film &amp; video/documentary"/>
  </r>
  <r>
    <x v="373"/>
    <s v="The Boing Heard 'Round the World"/>
    <s v="A feature documentary about UPA Pictures, the little studio that changed the course of animation around the world"/>
    <x v="51"/>
    <n v="8000"/>
    <n v="1.0666666666666667"/>
    <x v="0"/>
    <x v="0"/>
    <s v="USD"/>
    <n v="1342648398"/>
    <d v="2012-07-18T21:53:18"/>
    <n v="1340056398"/>
    <x v="373"/>
    <b v="0"/>
    <x v="30"/>
    <n v="89.887640449438209"/>
    <x v="0"/>
    <x v="4"/>
    <b v="1"/>
    <s v="film &amp; video/documentary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n v="1.3065"/>
    <x v="0"/>
    <x v="0"/>
    <s v="USD"/>
    <n v="1316208031"/>
    <d v="2011-09-16T21:20:31"/>
    <n v="1312320031"/>
    <x v="374"/>
    <b v="0"/>
    <x v="49"/>
    <n v="45.051724137931032"/>
    <x v="0"/>
    <x v="4"/>
    <b v="1"/>
    <s v="film &amp; video/documentary"/>
  </r>
  <r>
    <x v="375"/>
    <s v="Project Reconnect: WHERE WE ARE NOW"/>
    <s v="As the videocam &quot;Enrique de Malaca&quot; circumnavigates the globe, it captures stories of friends who have set foot on other lands."/>
    <x v="2"/>
    <n v="600"/>
    <n v="1.2"/>
    <x v="0"/>
    <x v="0"/>
    <s v="USD"/>
    <n v="1393694280"/>
    <d v="2014-03-01T17:18:00"/>
    <n v="1390088311"/>
    <x v="375"/>
    <b v="0"/>
    <x v="25"/>
    <n v="42.857142857142854"/>
    <x v="0"/>
    <x v="4"/>
    <b v="1"/>
    <s v="film &amp; video/documentary"/>
  </r>
  <r>
    <x v="376"/>
    <s v="Quintessential: The Journey"/>
    <s v="A film about the cosmetics industry. Everything you need to know about the ingredients being used and what alternatives are out there."/>
    <x v="116"/>
    <n v="2596"/>
    <n v="1.0595918367346939"/>
    <x v="0"/>
    <x v="1"/>
    <s v="GBP"/>
    <n v="1472122316"/>
    <d v="2016-08-25T10:51:56"/>
    <n v="1469443916"/>
    <x v="376"/>
    <b v="0"/>
    <x v="53"/>
    <n v="54.083333333333336"/>
    <x v="0"/>
    <x v="4"/>
    <b v="1"/>
    <s v="film &amp; video/documentary"/>
  </r>
  <r>
    <x v="377"/>
    <s v="PIN UP! THE MOVIE The documentary with vintage style"/>
    <s v="Dangerous. Sexy. All-American Girl. You know the look. Now meet the women who are making retro style modern."/>
    <x v="14"/>
    <n v="13728"/>
    <n v="1.1439999999999999"/>
    <x v="0"/>
    <x v="0"/>
    <s v="USD"/>
    <n v="1447484460"/>
    <d v="2015-11-14T07:01:00"/>
    <n v="1444888868"/>
    <x v="377"/>
    <b v="0"/>
    <x v="182"/>
    <n v="103.21804511278195"/>
    <x v="0"/>
    <x v="4"/>
    <b v="1"/>
    <s v="film &amp; video/documentary"/>
  </r>
  <r>
    <x v="378"/>
    <s v="Where is Home?"/>
    <s v="Ugandan Filmmaker and Activist Kamoga Hassan's new documentary follows Ugandan LGBT asylum seekers asking the question &quot;Where is home?&quot;"/>
    <x v="9"/>
    <n v="3353"/>
    <n v="1.1176666666666666"/>
    <x v="0"/>
    <x v="5"/>
    <s v="CAD"/>
    <n v="1453765920"/>
    <d v="2016-01-25T23:52:00"/>
    <n v="1451655808"/>
    <x v="378"/>
    <b v="0"/>
    <x v="183"/>
    <n v="40.397590361445786"/>
    <x v="0"/>
    <x v="4"/>
    <b v="1"/>
    <s v="film &amp; video/documentary"/>
  </r>
  <r>
    <x v="379"/>
    <s v="The Unknowns"/>
    <s v="The U.S. Army has granted us permission to film a documentary at America's most sacred shrine: The Tomb of the Unknown Soldier."/>
    <x v="36"/>
    <n v="17412"/>
    <n v="1.1608000000000001"/>
    <x v="0"/>
    <x v="0"/>
    <s v="USD"/>
    <n v="1336062672"/>
    <d v="2012-05-03T16:31:12"/>
    <n v="1332174672"/>
    <x v="379"/>
    <b v="0"/>
    <x v="184"/>
    <n v="116.85906040268456"/>
    <x v="0"/>
    <x v="4"/>
    <b v="1"/>
    <s v="film &amp; video/documentary"/>
  </r>
  <r>
    <x v="380"/>
    <s v="Steamboat Springs Van Clan"/>
    <s v="The Steamboat Van Clan is a group of three young ski competitors following their dreams and documenting their adventures along the way."/>
    <x v="23"/>
    <n v="5660"/>
    <n v="1.415"/>
    <x v="0"/>
    <x v="0"/>
    <s v="USD"/>
    <n v="1453569392"/>
    <d v="2016-01-23T17:16:32"/>
    <n v="1451409392"/>
    <x v="380"/>
    <b v="0"/>
    <x v="72"/>
    <n v="115.51020408163265"/>
    <x v="0"/>
    <x v="4"/>
    <b v="1"/>
    <s v="film &amp; video/documentary"/>
  </r>
  <r>
    <x v="381"/>
    <s v="Clearwater"/>
    <s v="Set in the ancient waters of the Puget Sound, Clearwater is a universal story about the need to adapt to change."/>
    <x v="31"/>
    <n v="26182.5"/>
    <n v="1.0472999999999999"/>
    <x v="0"/>
    <x v="0"/>
    <s v="USD"/>
    <n v="1343624400"/>
    <d v="2012-07-30T05:00:00"/>
    <n v="1340642717"/>
    <x v="381"/>
    <b v="0"/>
    <x v="140"/>
    <n v="104.31274900398407"/>
    <x v="0"/>
    <x v="4"/>
    <b v="1"/>
    <s v="film &amp; video/documentary"/>
  </r>
  <r>
    <x v="382"/>
    <s v="99% Declaration Mini-Doc"/>
    <s v="I went to Philadelphia to find out if The 99% Declaration could take the ideas of OccupyWallSt. and make change from within the system."/>
    <x v="20"/>
    <n v="1535"/>
    <n v="2.5583333333333331"/>
    <x v="0"/>
    <x v="0"/>
    <s v="USD"/>
    <n v="1346950900"/>
    <d v="2012-09-06T17:01:40"/>
    <n v="1345741300"/>
    <x v="382"/>
    <b v="0"/>
    <x v="19"/>
    <n v="69.772727272727266"/>
    <x v="0"/>
    <x v="4"/>
    <b v="1"/>
    <s v="film &amp; video/documentary"/>
  </r>
  <r>
    <x v="383"/>
    <s v="Tornado Pursuit: 2014 Storm Chasing Web Series"/>
    <s v="An independent documentary web series about storm chasing in tornado alley that features the chase team TornadoRaiders.com"/>
    <x v="117"/>
    <n v="2065"/>
    <n v="2.0670670670670672"/>
    <x v="0"/>
    <x v="0"/>
    <s v="USD"/>
    <n v="1400467759"/>
    <d v="2014-05-19T02:49:19"/>
    <n v="1398480559"/>
    <x v="383"/>
    <b v="0"/>
    <x v="53"/>
    <n v="43.020833333333336"/>
    <x v="0"/>
    <x v="4"/>
    <b v="1"/>
    <s v="film &amp; video/documentary"/>
  </r>
  <r>
    <x v="384"/>
    <s v="Nurse Mare Foals: Born to Die"/>
    <s v="This documentary is about Last Chance Corral in Athens, Ohio and their heroic work saving nurse mare foals from imminent death."/>
    <x v="22"/>
    <n v="22421"/>
    <n v="1.1210500000000001"/>
    <x v="0"/>
    <x v="0"/>
    <s v="USD"/>
    <n v="1420569947"/>
    <d v="2015-01-06T18:45:47"/>
    <n v="1417977947"/>
    <x v="384"/>
    <b v="0"/>
    <x v="185"/>
    <n v="58.540469973890339"/>
    <x v="0"/>
    <x v="4"/>
    <b v="1"/>
    <s v="film &amp; video/documentary"/>
  </r>
  <r>
    <x v="385"/>
    <s v="Luke and Jedi"/>
    <s v="A documentary following the incredible story of a brave little boy and his service dog, fighting Type 1 Diabetes one day at a time."/>
    <x v="31"/>
    <n v="26495.5"/>
    <n v="1.05982"/>
    <x v="0"/>
    <x v="0"/>
    <s v="USD"/>
    <n v="1416582101"/>
    <d v="2014-11-21T15:01:41"/>
    <n v="1413986501"/>
    <x v="385"/>
    <b v="0"/>
    <x v="186"/>
    <n v="111.79535864978902"/>
    <x v="0"/>
    <x v="4"/>
    <b v="1"/>
    <s v="film &amp; video/documentary"/>
  </r>
  <r>
    <x v="386"/>
    <s v="Submarine: Diving Away From Adulthood"/>
    <s v="Eight friends reunite to achieve their childhood dream of designing, constructing, and launching a homemade submarine."/>
    <x v="20"/>
    <n v="601"/>
    <n v="1.0016666666666667"/>
    <x v="0"/>
    <x v="0"/>
    <s v="USD"/>
    <n v="1439246991"/>
    <d v="2015-08-10T22:49:51"/>
    <n v="1437950991"/>
    <x v="386"/>
    <b v="0"/>
    <x v="62"/>
    <n v="46.230769230769234"/>
    <x v="0"/>
    <x v="4"/>
    <b v="1"/>
    <s v="film &amp; video/documentary"/>
  </r>
  <r>
    <x v="387"/>
    <s v="On the Back of a Tiger"/>
    <s v="The workings of life revised: Pioneering scientists &amp; health-seekers challenge our understanding of disease, aging and consciousness."/>
    <x v="114"/>
    <n v="81316"/>
    <n v="2.1398947368421051"/>
    <x v="0"/>
    <x v="0"/>
    <s v="USD"/>
    <n v="1439618400"/>
    <d v="2015-08-15T06:00:00"/>
    <n v="1436976858"/>
    <x v="387"/>
    <b v="0"/>
    <x v="187"/>
    <n v="144.69039145907473"/>
    <x v="0"/>
    <x v="4"/>
    <b v="1"/>
    <s v="film &amp; video/documentary"/>
  </r>
  <r>
    <x v="388"/>
    <s v="Another Man's Treasure documentary"/>
    <s v="A documentary film featuring the World's Largest Rummage Sale and rumination on the Power and Pleasures of Possessions."/>
    <x v="10"/>
    <n v="6308"/>
    <n v="1.2616000000000001"/>
    <x v="0"/>
    <x v="0"/>
    <s v="USD"/>
    <n v="1469670580"/>
    <d v="2016-07-28T01:49:40"/>
    <n v="1467078580"/>
    <x v="388"/>
    <b v="0"/>
    <x v="26"/>
    <n v="88.845070422535215"/>
    <x v="0"/>
    <x v="4"/>
    <b v="1"/>
    <s v="film &amp; video/documentary"/>
  </r>
  <r>
    <x v="389"/>
    <s v="The Food Cure"/>
    <s v="What difference can food really make? A documentary film about six people who make the radical choice to face cancer with their plates."/>
    <x v="118"/>
    <n v="123444.12"/>
    <n v="1.8153547058823529"/>
    <x v="0"/>
    <x v="0"/>
    <s v="USD"/>
    <n v="1394233140"/>
    <d v="2014-03-07T22:59:00"/>
    <n v="1391477450"/>
    <x v="389"/>
    <b v="0"/>
    <x v="188"/>
    <n v="81.75107284768211"/>
    <x v="0"/>
    <x v="4"/>
    <b v="1"/>
    <s v="film &amp; video/documentary"/>
  </r>
  <r>
    <x v="390"/>
    <s v="Built by UCF: St. Vincent and the Grenadines Chapter"/>
    <s v="Join UCF as they dive into the creative and community outreach for the families in St. Vincent and the Grenadines."/>
    <x v="28"/>
    <n v="1000"/>
    <n v="1"/>
    <x v="0"/>
    <x v="0"/>
    <s v="USD"/>
    <n v="1431046372"/>
    <d v="2015-05-08T00:52:52"/>
    <n v="1429318372"/>
    <x v="390"/>
    <b v="0"/>
    <x v="25"/>
    <n v="71.428571428571431"/>
    <x v="0"/>
    <x v="4"/>
    <b v="1"/>
    <s v="film &amp; video/documentary"/>
  </r>
  <r>
    <x v="391"/>
    <s v="Science, Sex and the Ladies"/>
    <s v="Too many women feel confused about their orgasm and shame about their desire. This movie aims to change that."/>
    <x v="22"/>
    <n v="20122"/>
    <n v="1.0061"/>
    <x v="0"/>
    <x v="0"/>
    <s v="USD"/>
    <n v="1324169940"/>
    <d v="2011-12-18T00:59:00"/>
    <n v="1321578051"/>
    <x v="391"/>
    <b v="0"/>
    <x v="189"/>
    <n v="104.25906735751295"/>
    <x v="0"/>
    <x v="4"/>
    <b v="1"/>
    <s v="film &amp; video/documentary"/>
  </r>
  <r>
    <x v="392"/>
    <s v="More than Gold: The Rhino Rescue Project"/>
    <s v="Rhinos are the most endangered large animal in the world today, and an epic, global battle is being waged to ensure their survival."/>
    <x v="17"/>
    <n v="18667"/>
    <n v="1.009027027027027"/>
    <x v="0"/>
    <x v="0"/>
    <s v="USD"/>
    <n v="1315450800"/>
    <d v="2011-09-08T03:00:00"/>
    <n v="1312823571"/>
    <x v="392"/>
    <b v="0"/>
    <x v="190"/>
    <n v="90.616504854368927"/>
    <x v="0"/>
    <x v="4"/>
    <b v="1"/>
    <s v="film &amp; video/documentary"/>
  </r>
  <r>
    <x v="393"/>
    <s v="THE PENGUIN COUNTERS Documentary Film"/>
    <s v="This is a story thatâ€™s never been told, about tackling climate change one penguin at a timeâ€¦"/>
    <x v="63"/>
    <n v="55223"/>
    <n v="1.10446"/>
    <x v="0"/>
    <x v="0"/>
    <s v="USD"/>
    <n v="1381424452"/>
    <d v="2013-10-10T17:00:52"/>
    <n v="1378746052"/>
    <x v="393"/>
    <b v="0"/>
    <x v="191"/>
    <n v="157.33048433048432"/>
    <x v="0"/>
    <x v="4"/>
    <b v="1"/>
    <s v="film &amp; video/documentary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n v="1.118936170212766"/>
    <x v="0"/>
    <x v="3"/>
    <s v="EUR"/>
    <n v="1460918282"/>
    <d v="2016-04-17T18:38:02"/>
    <n v="1455737882"/>
    <x v="394"/>
    <b v="0"/>
    <x v="133"/>
    <n v="105.18"/>
    <x v="0"/>
    <x v="4"/>
    <b v="1"/>
    <s v="film &amp; video/documentary"/>
  </r>
  <r>
    <x v="395"/>
    <s v="The Peace Agency Documentary Kickstarter Campaign!"/>
    <s v="When the war ends, a woman's fight begins. Bringing to life the most untapped resources in peace making between faiths."/>
    <x v="3"/>
    <n v="10804.45"/>
    <n v="1.0804450000000001"/>
    <x v="0"/>
    <x v="0"/>
    <s v="USD"/>
    <n v="1335562320"/>
    <d v="2012-04-27T21:32:00"/>
    <n v="1332452960"/>
    <x v="395"/>
    <b v="0"/>
    <x v="192"/>
    <n v="58.719836956521746"/>
    <x v="0"/>
    <x v="4"/>
    <b v="1"/>
    <s v="film &amp; video/documentary"/>
  </r>
  <r>
    <x v="396"/>
    <s v="No Act of Ours Film"/>
    <s v="Loyalty and morality are questioned as we follow the struggles of Penn State students in wake of the child sexual abuse scandal."/>
    <x v="36"/>
    <n v="16000"/>
    <n v="1.0666666666666667"/>
    <x v="0"/>
    <x v="0"/>
    <s v="USD"/>
    <n v="1341668006"/>
    <d v="2012-07-07T13:33:26"/>
    <n v="1340372006"/>
    <x v="396"/>
    <b v="0"/>
    <x v="193"/>
    <n v="81.632653061224488"/>
    <x v="0"/>
    <x v="4"/>
    <b v="1"/>
    <s v="film &amp; video/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n v="1.0390027322404372"/>
    <x v="0"/>
    <x v="0"/>
    <s v="USD"/>
    <n v="1283312640"/>
    <d v="2010-09-01T03:44:00"/>
    <n v="1279651084"/>
    <x v="397"/>
    <b v="0"/>
    <x v="194"/>
    <n v="56.460043668122275"/>
    <x v="0"/>
    <x v="4"/>
    <b v="1"/>
    <s v="film &amp; video/documentary"/>
  </r>
  <r>
    <x v="398"/>
    <s v="Picking Up the Pieces: Child Holocaust Survivors Rebuild"/>
    <s v="My film tells the stories of Jewish Child Holocaust Survivors and how they rebuilt their lives. STRETCH GOALS ADDED!"/>
    <x v="51"/>
    <n v="9387"/>
    <n v="1.2516"/>
    <x v="0"/>
    <x v="0"/>
    <s v="USD"/>
    <n v="1430334126"/>
    <d v="2015-04-29T19:02:06"/>
    <n v="1426446126"/>
    <x v="398"/>
    <b v="0"/>
    <x v="85"/>
    <n v="140.1044776119403"/>
    <x v="0"/>
    <x v="4"/>
    <b v="1"/>
    <s v="film &amp; video/documentary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n v="1.0680499999999999"/>
    <x v="0"/>
    <x v="1"/>
    <s v="GBP"/>
    <n v="1481716800"/>
    <d v="2016-12-14T12:00:00"/>
    <n v="1479070867"/>
    <x v="399"/>
    <b v="0"/>
    <x v="195"/>
    <n v="224.85263157894738"/>
    <x v="0"/>
    <x v="4"/>
    <b v="1"/>
    <s v="film &amp; video/documentary"/>
  </r>
  <r>
    <x v="400"/>
    <s v="From Two Sticks - the fight against hunger and malnutrition"/>
    <s v="A documentary film on a sustainable, grassroots effort to fight malnutrition in Indonesia.  And it's organic!"/>
    <x v="3"/>
    <n v="11230.25"/>
    <n v="1.1230249999999999"/>
    <x v="0"/>
    <x v="0"/>
    <s v="USD"/>
    <n v="1400297400"/>
    <d v="2014-05-17T03:30:00"/>
    <n v="1397661347"/>
    <x v="400"/>
    <b v="0"/>
    <x v="95"/>
    <n v="181.13306451612902"/>
    <x v="0"/>
    <x v="4"/>
    <b v="1"/>
    <s v="film &amp; video/documentary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n v="1.0381199999999999"/>
    <x v="0"/>
    <x v="0"/>
    <s v="USD"/>
    <n v="1312747970"/>
    <d v="2011-08-07T20:12:50"/>
    <n v="1310155970"/>
    <x v="401"/>
    <b v="0"/>
    <x v="196"/>
    <n v="711.04109589041093"/>
    <x v="0"/>
    <x v="4"/>
    <b v="1"/>
    <s v="film &amp; video/documentary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n v="1.4165000000000001"/>
    <x v="0"/>
    <x v="0"/>
    <s v="USD"/>
    <n v="1446731817"/>
    <d v="2015-11-05T13:56:57"/>
    <n v="1444913817"/>
    <x v="402"/>
    <b v="0"/>
    <x v="68"/>
    <n v="65.883720930232556"/>
    <x v="0"/>
    <x v="4"/>
    <b v="1"/>
    <s v="film &amp; video/documentary"/>
  </r>
  <r>
    <x v="403"/>
    <s v="MONDO BANANA"/>
    <s v="A documentary adventure about bananas - and people. Your round-trip ticket into the heart of banana-cultures!!"/>
    <x v="10"/>
    <n v="5263"/>
    <n v="1.0526"/>
    <x v="0"/>
    <x v="0"/>
    <s v="USD"/>
    <n v="1312960080"/>
    <d v="2011-08-10T07:08:00"/>
    <n v="1308900441"/>
    <x v="403"/>
    <b v="0"/>
    <x v="16"/>
    <n v="75.185714285714283"/>
    <x v="0"/>
    <x v="4"/>
    <b v="1"/>
    <s v="film &amp; video/documentary"/>
  </r>
  <r>
    <x v="404"/>
    <s v="The Last One: Unfolding the AIDS MEMORIAL QUILT"/>
    <s v="A feature length documentary, exploring the many lives memorialized by the iconic AIDS Memorial Quilt."/>
    <x v="19"/>
    <n v="36082"/>
    <n v="1.0309142857142857"/>
    <x v="0"/>
    <x v="0"/>
    <s v="USD"/>
    <n v="1391641440"/>
    <d v="2014-02-05T23:04:00"/>
    <n v="1389107062"/>
    <x v="404"/>
    <b v="0"/>
    <x v="197"/>
    <n v="133.14391143911439"/>
    <x v="0"/>
    <x v="4"/>
    <b v="1"/>
    <s v="film &amp; video/documentary"/>
  </r>
  <r>
    <x v="405"/>
    <s v="The Healing Effect Movie"/>
    <s v="Come, join our movie movement.  A new documentary about the healing power of food."/>
    <x v="121"/>
    <n v="3036"/>
    <n v="1.0765957446808512"/>
    <x v="0"/>
    <x v="0"/>
    <s v="USD"/>
    <n v="1394071339"/>
    <d v="2014-03-06T02:02:19"/>
    <n v="1391479339"/>
    <x v="405"/>
    <b v="0"/>
    <x v="165"/>
    <n v="55.2"/>
    <x v="0"/>
    <x v="4"/>
    <b v="1"/>
    <s v="film &amp; video/documentary"/>
  </r>
  <r>
    <x v="406"/>
    <s v="The Desert River Bends"/>
    <s v="The Desert River Bends is a short documentary following the alternative lifestyles of three middle-age river guides in Moab UT."/>
    <x v="70"/>
    <n v="3015.73"/>
    <n v="1.0770464285714285"/>
    <x v="0"/>
    <x v="0"/>
    <s v="USD"/>
    <n v="1304920740"/>
    <d v="2011-05-09T05:59:00"/>
    <n v="1301975637"/>
    <x v="406"/>
    <b v="0"/>
    <x v="2"/>
    <n v="86.163714285714292"/>
    <x v="0"/>
    <x v="4"/>
    <b v="1"/>
    <s v="film &amp; video/documentary"/>
  </r>
  <r>
    <x v="407"/>
    <s v="Haymarket Documentary"/>
    <s v="The story of the 1886 Haymarket Riot explored through the history of the Haymarket Police Memorial Statue."/>
    <x v="13"/>
    <n v="2031"/>
    <n v="1.0155000000000001"/>
    <x v="0"/>
    <x v="0"/>
    <s v="USD"/>
    <n v="1321739650"/>
    <d v="2011-11-19T21:54:10"/>
    <n v="1316552050"/>
    <x v="407"/>
    <b v="0"/>
    <x v="19"/>
    <n v="92.318181818181813"/>
    <x v="0"/>
    <x v="4"/>
    <b v="1"/>
    <s v="film &amp; video/documentary"/>
  </r>
  <r>
    <x v="408"/>
    <s v="Reverence: A Documentary Short on Branded Yarmulkes"/>
    <s v="A documentary exploring the phenomenon of custom and branded yarmulkes in Jewish-American communities."/>
    <x v="12"/>
    <n v="6086.26"/>
    <n v="1.0143766666666667"/>
    <x v="0"/>
    <x v="0"/>
    <s v="USD"/>
    <n v="1383676790"/>
    <d v="2013-11-05T18:39:50"/>
    <n v="1380217190"/>
    <x v="408"/>
    <b v="0"/>
    <x v="44"/>
    <n v="160.16473684210527"/>
    <x v="0"/>
    <x v="4"/>
    <b v="1"/>
    <s v="film &amp; video/documentary"/>
  </r>
  <r>
    <x v="409"/>
    <s v="The Lost Generation"/>
    <s v="I am working on a project that explores the relationship between education to work for youth within the European Union."/>
    <x v="2"/>
    <n v="684"/>
    <n v="1.3680000000000001"/>
    <x v="0"/>
    <x v="1"/>
    <s v="GBP"/>
    <n v="1469220144"/>
    <d v="2016-07-22T20:42:24"/>
    <n v="1466628144"/>
    <x v="409"/>
    <b v="0"/>
    <x v="41"/>
    <n v="45.6"/>
    <x v="0"/>
    <x v="4"/>
    <b v="1"/>
    <s v="film &amp; video/documentary"/>
  </r>
  <r>
    <x v="410"/>
    <s v="January's Story - A One Of A Kind Transgender Woman"/>
    <s v="January was a mentor, advocate, and friend.  Her life tragically came to an end in September 2012.  This film is her story."/>
    <x v="28"/>
    <n v="1283"/>
    <n v="1.2829999999999999"/>
    <x v="0"/>
    <x v="5"/>
    <s v="CAD"/>
    <n v="1434670397"/>
    <d v="2015-06-18T23:33:17"/>
    <n v="1429486397"/>
    <x v="410"/>
    <b v="0"/>
    <x v="63"/>
    <n v="183.28571428571428"/>
    <x v="0"/>
    <x v="4"/>
    <b v="1"/>
    <s v="film &amp; video/documentary"/>
  </r>
  <r>
    <x v="411"/>
    <s v="GO FAR: The Christopher Rush Story (4)"/>
    <s v="An inspirational feature-length documentary that will help those with disabilities achieve their goals despite the obstacles."/>
    <x v="11"/>
    <n v="30315"/>
    <n v="1.0105"/>
    <x v="0"/>
    <x v="0"/>
    <s v="USD"/>
    <n v="1387688400"/>
    <d v="2013-12-22T05:00:00"/>
    <n v="1384920804"/>
    <x v="411"/>
    <b v="0"/>
    <x v="198"/>
    <n v="125.78838174273859"/>
    <x v="0"/>
    <x v="4"/>
    <b v="1"/>
    <s v="film &amp; video/documentary"/>
  </r>
  <r>
    <x v="412"/>
    <s v="Southern Oregon VS. LNG"/>
    <s v="A short film about property rights, salmon, and ratepayers in the controversy over exporting natural gas through southern Oregon"/>
    <x v="30"/>
    <n v="3171"/>
    <n v="1.2684"/>
    <x v="0"/>
    <x v="0"/>
    <s v="USD"/>
    <n v="1343238578"/>
    <d v="2012-07-25T17:49:38"/>
    <n v="1341856178"/>
    <x v="412"/>
    <b v="0"/>
    <x v="165"/>
    <n v="57.654545454545456"/>
    <x v="0"/>
    <x v="4"/>
    <b v="1"/>
    <s v="film &amp; video/documentary"/>
  </r>
  <r>
    <x v="413"/>
    <s v="Through the Fire: Rebuilding Somalia"/>
    <s v="A journey to discover how Somalis are rebuilding their shattered nation, with a focus on the role that women are playing."/>
    <x v="122"/>
    <n v="13451"/>
    <n v="1.0508593749999999"/>
    <x v="0"/>
    <x v="0"/>
    <s v="USD"/>
    <n v="1342731811"/>
    <d v="2012-07-19T21:03:31"/>
    <n v="1340139811"/>
    <x v="413"/>
    <b v="0"/>
    <x v="199"/>
    <n v="78.660818713450297"/>
    <x v="0"/>
    <x v="4"/>
    <b v="1"/>
    <s v="film &amp; video/documentary"/>
  </r>
  <r>
    <x v="414"/>
    <s v="thisisstuttering: A Documentary"/>
    <s v="thisisstuttering is a found-footage doc that has already changed lives. It is completely done; we need your help to get it out there."/>
    <x v="17"/>
    <n v="19028"/>
    <n v="1.0285405405405406"/>
    <x v="0"/>
    <x v="0"/>
    <s v="USD"/>
    <n v="1381541465"/>
    <d v="2013-10-12T01:31:05"/>
    <n v="1378949465"/>
    <x v="414"/>
    <b v="0"/>
    <x v="200"/>
    <n v="91.480769230769226"/>
    <x v="0"/>
    <x v="4"/>
    <b v="1"/>
    <s v="film &amp; video/documentary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n v="1.0214714285714286"/>
    <x v="0"/>
    <x v="5"/>
    <s v="CAD"/>
    <n v="1413547200"/>
    <d v="2014-10-17T12:00:00"/>
    <n v="1411417602"/>
    <x v="415"/>
    <b v="0"/>
    <x v="64"/>
    <n v="68.09809523809524"/>
    <x v="0"/>
    <x v="4"/>
    <b v="1"/>
    <s v="film &amp; video/documentary"/>
  </r>
  <r>
    <x v="416"/>
    <s v="Fire in the Heart of the City"/>
    <s v="35,000 pounds of food to a city. Highlighting the &quot;Convoy New Britain&quot; event from birth to beyond."/>
    <x v="28"/>
    <n v="1202.17"/>
    <n v="1.2021700000000002"/>
    <x v="0"/>
    <x v="0"/>
    <s v="USD"/>
    <n v="1391851831"/>
    <d v="2014-02-08T09:30:31"/>
    <n v="1389259831"/>
    <x v="416"/>
    <b v="0"/>
    <x v="20"/>
    <n v="48.086800000000004"/>
    <x v="0"/>
    <x v="4"/>
    <b v="1"/>
    <s v="film &amp; video/documentary"/>
  </r>
  <r>
    <x v="417"/>
    <s v="Cycle of Life"/>
    <s v="An unexpected kidney donor acts on faith in order to rescue a fellow cyclist from his failing body. The true story of Pete and Kelly."/>
    <x v="124"/>
    <n v="10526"/>
    <n v="1.0024761904761905"/>
    <x v="0"/>
    <x v="0"/>
    <s v="USD"/>
    <n v="1365395580"/>
    <d v="2013-04-08T04:33:00"/>
    <n v="1364426260"/>
    <x v="417"/>
    <b v="0"/>
    <x v="47"/>
    <n v="202.42307692307693"/>
    <x v="0"/>
    <x v="4"/>
    <b v="1"/>
    <s v="film &amp; video/documentary"/>
  </r>
  <r>
    <x v="418"/>
    <s v="Swim for the Reef"/>
    <s v="A Texas grandfather's extraordinary quest to protect the coral reefs and his challenge to humanity to take care of the things we love."/>
    <x v="125"/>
    <n v="22542"/>
    <n v="1.0063392857142857"/>
    <x v="0"/>
    <x v="0"/>
    <s v="USD"/>
    <n v="1437633997"/>
    <d v="2015-07-23T06:46:37"/>
    <n v="1435041997"/>
    <x v="418"/>
    <b v="0"/>
    <x v="201"/>
    <n v="216.75"/>
    <x v="0"/>
    <x v="4"/>
    <b v="1"/>
    <s v="film &amp; video/documentary"/>
  </r>
  <r>
    <x v="419"/>
    <s v="BEYOND LOCAL"/>
    <s v="Beyond Local is a personal journey through an art-centric and musically talented community that fosters creativity."/>
    <x v="6"/>
    <n v="8035"/>
    <n v="1.004375"/>
    <x v="0"/>
    <x v="0"/>
    <s v="USD"/>
    <n v="1372536787"/>
    <d v="2013-06-29T20:13:07"/>
    <n v="1367352787"/>
    <x v="419"/>
    <b v="0"/>
    <x v="196"/>
    <n v="110.06849315068493"/>
    <x v="0"/>
    <x v="4"/>
    <b v="1"/>
    <s v="film &amp; video/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n v="4.3939393939393936E-3"/>
    <x v="2"/>
    <x v="0"/>
    <s v="USD"/>
    <n v="1394772031"/>
    <d v="2014-03-14T04:40:31"/>
    <n v="1392183631"/>
    <x v="420"/>
    <b v="0"/>
    <x v="83"/>
    <n v="4.833333333333333"/>
    <x v="0"/>
    <x v="5"/>
    <b v="0"/>
    <s v="film &amp; video/animation"/>
  </r>
  <r>
    <x v="421"/>
    <s v="The monster Inside"/>
    <s v="An artistic project that will act as my final animation project and first feature film written, directed, animated, and produced by me"/>
    <x v="36"/>
    <n v="301"/>
    <n v="2.0066666666666667E-2"/>
    <x v="2"/>
    <x v="0"/>
    <s v="USD"/>
    <n v="1440157656"/>
    <d v="2015-08-21T11:47:36"/>
    <n v="1434973656"/>
    <x v="421"/>
    <b v="0"/>
    <x v="79"/>
    <n v="50.166666666666664"/>
    <x v="0"/>
    <x v="5"/>
    <b v="0"/>
    <s v="film &amp; video/animation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n v="1.0749999999999999E-2"/>
    <x v="2"/>
    <x v="0"/>
    <s v="USD"/>
    <n v="1410416097"/>
    <d v="2014-09-11T06:14:57"/>
    <n v="1407824097"/>
    <x v="422"/>
    <b v="0"/>
    <x v="8"/>
    <n v="35.833333333333336"/>
    <x v="0"/>
    <x v="5"/>
    <b v="0"/>
    <s v="film &amp; video/animation"/>
  </r>
  <r>
    <x v="423"/>
    <s v="The Dark Brotherhood  (from the makers of COPS: Skyrim)"/>
    <s v="from the makers of COPS: Skyrim comes the Dark Brotherhood. a dramatic series created with Skyrim machinima."/>
    <x v="22"/>
    <n v="153"/>
    <n v="7.6499999999999997E-3"/>
    <x v="2"/>
    <x v="0"/>
    <s v="USD"/>
    <n v="1370470430"/>
    <d v="2013-06-05T22:13:50"/>
    <n v="1367878430"/>
    <x v="423"/>
    <b v="0"/>
    <x v="62"/>
    <n v="11.76923076923077"/>
    <x v="0"/>
    <x v="5"/>
    <b v="0"/>
    <s v="film &amp; video/animation"/>
  </r>
  <r>
    <x v="424"/>
    <s v="Drowning -Short animated Film"/>
    <s v="A short film about a gay teenage boy who is bullied to the point where he is willing to commit suicide. Only he can save himself."/>
    <x v="9"/>
    <n v="203.9"/>
    <n v="6.7966666666666675E-2"/>
    <x v="2"/>
    <x v="0"/>
    <s v="USD"/>
    <n v="1332748899"/>
    <d v="2012-03-26T08:01:39"/>
    <n v="1327568499"/>
    <x v="424"/>
    <b v="0"/>
    <x v="81"/>
    <n v="40.78"/>
    <x v="0"/>
    <x v="5"/>
    <b v="0"/>
    <s v="film &amp; video/animation"/>
  </r>
  <r>
    <x v="425"/>
    <s v="Patch Bo - Organic toons"/>
    <s v="Support new organic, gluten free cartoon! You'll enjoy this funny story about fruits &amp; vegies and will be able to see new episodes!"/>
    <x v="63"/>
    <n v="6"/>
    <n v="1.2E-4"/>
    <x v="2"/>
    <x v="0"/>
    <s v="USD"/>
    <n v="1448660404"/>
    <d v="2015-11-27T21:40:04"/>
    <n v="1443472804"/>
    <x v="425"/>
    <b v="0"/>
    <x v="84"/>
    <n v="3"/>
    <x v="0"/>
    <x v="5"/>
    <b v="0"/>
    <s v="film &amp; video/animation"/>
  </r>
  <r>
    <x v="426"/>
    <s v="Dewey Does 110 Animation"/>
    <s v="The first ever, Dewey Does 110 animation, teaches kids good values, how to succeed in life and maintaining a 110% state-of-mind."/>
    <x v="3"/>
    <n v="133"/>
    <n v="1.3299999999999999E-2"/>
    <x v="2"/>
    <x v="0"/>
    <s v="USD"/>
    <n v="1456851914"/>
    <d v="2016-03-01T17:05:14"/>
    <n v="1454259914"/>
    <x v="426"/>
    <b v="0"/>
    <x v="22"/>
    <n v="16.625"/>
    <x v="0"/>
    <x v="5"/>
    <b v="0"/>
    <s v="film &amp; video/animation"/>
  </r>
  <r>
    <x v="427"/>
    <s v="Hard Times Charles Video Book"/>
    <s v="Iâ€™m raising funds to produce a professional Hard Times Charles animated video book, including hiring animators and voice-over talent."/>
    <x v="115"/>
    <n v="0"/>
    <n v="0"/>
    <x v="2"/>
    <x v="0"/>
    <s v="USD"/>
    <n v="1445540340"/>
    <d v="2015-10-22T18:59:00"/>
    <n v="1444340940"/>
    <x v="427"/>
    <b v="0"/>
    <x v="78"/>
    <e v="#DIV/0!"/>
    <x v="0"/>
    <x v="5"/>
    <b v="0"/>
    <s v="film &amp; video/animation"/>
  </r>
  <r>
    <x v="428"/>
    <s v="Little Clay Bible - Zacchaeus"/>
    <s v="Fresh, fun, entertaining Bible stories on YouTube, stop-motion style."/>
    <x v="14"/>
    <n v="676"/>
    <n v="5.6333333333333332E-2"/>
    <x v="2"/>
    <x v="0"/>
    <s v="USD"/>
    <n v="1402956000"/>
    <d v="2014-06-16T22:00:00"/>
    <n v="1400523845"/>
    <x v="428"/>
    <b v="0"/>
    <x v="62"/>
    <n v="52"/>
    <x v="0"/>
    <x v="5"/>
    <b v="0"/>
    <s v="film &amp; video/animation"/>
  </r>
  <r>
    <x v="429"/>
    <s v="THE FUTURE"/>
    <s v="THE FUTURE is a short animated film created entirely by autistic and developmentally disabled artists from the L.A.N.D. program in Brooklyn, New York."/>
    <x v="10"/>
    <n v="0"/>
    <n v="0"/>
    <x v="2"/>
    <x v="0"/>
    <s v="USD"/>
    <n v="1259297940"/>
    <d v="2009-11-27T04:59:00"/>
    <n v="1252964282"/>
    <x v="429"/>
    <b v="0"/>
    <x v="78"/>
    <e v="#DIV/0!"/>
    <x v="0"/>
    <x v="5"/>
    <b v="0"/>
    <s v="film &amp; video/animation"/>
  </r>
  <r>
    <x v="430"/>
    <s v="&quot;I'll Take You Back&quot; Animated Music Video"/>
    <s v="Freddy Flint is creating an animated music video to the new &quot;Buttonpusher&quot; single, &quot;I'll Take You Back&quot;"/>
    <x v="28"/>
    <n v="24"/>
    <n v="2.4E-2"/>
    <x v="2"/>
    <x v="0"/>
    <s v="USD"/>
    <n v="1378866867"/>
    <d v="2013-09-11T02:34:27"/>
    <n v="1377570867"/>
    <x v="430"/>
    <b v="0"/>
    <x v="81"/>
    <n v="4.8"/>
    <x v="0"/>
    <x v="5"/>
    <b v="0"/>
    <s v="film &amp; video/animation"/>
  </r>
  <r>
    <x v="431"/>
    <s v="Bump in the road short stop motion animation"/>
    <s v="A short stop motion animated film of a man on his way home when strange goings on start to happen on his journey."/>
    <x v="9"/>
    <n v="415"/>
    <n v="0.13833333333333334"/>
    <x v="2"/>
    <x v="1"/>
    <s v="GBP"/>
    <n v="1467752083"/>
    <d v="2016-07-05T20:54:43"/>
    <n v="1465160083"/>
    <x v="431"/>
    <b v="0"/>
    <x v="22"/>
    <n v="51.875"/>
    <x v="0"/>
    <x v="5"/>
    <b v="0"/>
    <s v="film &amp; video/animation"/>
  </r>
  <r>
    <x v="432"/>
    <s v="The Zombie Next Door"/>
    <s v="A teenage zombie named Jeff and his mad scientist mother adapt to life in the town of Serendipity, where the supernatural occurs daily."/>
    <x v="12"/>
    <n v="570"/>
    <n v="9.5000000000000001E-2"/>
    <x v="2"/>
    <x v="0"/>
    <s v="USD"/>
    <n v="1445448381"/>
    <d v="2015-10-21T17:26:21"/>
    <n v="1440264381"/>
    <x v="432"/>
    <b v="0"/>
    <x v="22"/>
    <n v="71.25"/>
    <x v="0"/>
    <x v="5"/>
    <b v="0"/>
    <s v="film &amp; video/animation"/>
  </r>
  <r>
    <x v="433"/>
    <s v="Le Legend of le Dragon Slayers"/>
    <s v="A 3D Animation._x000a_3 Main characters: Josh, Jessie, and Rosa._x000a_Genre: Action/eerie/adventure/suspense_x000a_Setting: Desert ruins/Deep Dungeon"/>
    <x v="9"/>
    <n v="0"/>
    <n v="0"/>
    <x v="2"/>
    <x v="0"/>
    <s v="USD"/>
    <n v="1444576022"/>
    <d v="2015-10-11T15:07:02"/>
    <n v="1439392022"/>
    <x v="433"/>
    <b v="0"/>
    <x v="78"/>
    <e v="#DIV/0!"/>
    <x v="0"/>
    <x v="5"/>
    <b v="0"/>
    <s v="film &amp; video/animation"/>
  </r>
  <r>
    <x v="434"/>
    <s v="Trumpy and Viola take to the Big Apple"/>
    <s v="A campaign to share their love on the silver screen and make possible a street musicianâ€™s dream to play them at the same time."/>
    <x v="30"/>
    <n v="125"/>
    <n v="0.05"/>
    <x v="2"/>
    <x v="0"/>
    <s v="USD"/>
    <n v="1385931702"/>
    <d v="2013-12-01T21:01:42"/>
    <n v="1383076902"/>
    <x v="434"/>
    <b v="0"/>
    <x v="84"/>
    <n v="62.5"/>
    <x v="0"/>
    <x v="5"/>
    <b v="0"/>
    <s v="film &amp; video/animation"/>
  </r>
  <r>
    <x v="435"/>
    <s v="Planet Earth Superheroes"/>
    <s v="Be a part of the Planet Earth Superheroes legacy by supporting the project. Mike and friends gain powers to save endangered animals."/>
    <x v="74"/>
    <n v="3"/>
    <n v="2.7272727272727273E-5"/>
    <x v="2"/>
    <x v="0"/>
    <s v="USD"/>
    <n v="1379094980"/>
    <d v="2013-09-13T17:56:20"/>
    <n v="1376502980"/>
    <x v="435"/>
    <b v="0"/>
    <x v="83"/>
    <n v="1"/>
    <x v="0"/>
    <x v="5"/>
    <b v="0"/>
    <s v="film &amp; video/animation"/>
  </r>
  <r>
    <x v="436"/>
    <s v="Blinky"/>
    <s v="Blinky is the story of a naÃ¯ve simpleton who suddenly finds himself struggling to adapt to changes within his environment."/>
    <x v="28"/>
    <n v="0"/>
    <n v="0"/>
    <x v="2"/>
    <x v="0"/>
    <s v="USD"/>
    <n v="1375260113"/>
    <d v="2013-07-31T08:41:53"/>
    <n v="1372668113"/>
    <x v="436"/>
    <b v="0"/>
    <x v="78"/>
    <e v="#DIV/0!"/>
    <x v="0"/>
    <x v="5"/>
    <b v="0"/>
    <s v="film &amp; video/animation"/>
  </r>
  <r>
    <x v="437"/>
    <s v="&quot;Johny and Jasper&quot; educational series"/>
    <s v="This is an educational adventure series for kids about a baby owl and an alien. Physics, science, adventures, drama and joy!"/>
    <x v="39"/>
    <n v="0"/>
    <n v="0"/>
    <x v="2"/>
    <x v="5"/>
    <s v="CAD"/>
    <n v="1475912326"/>
    <d v="2016-10-08T07:38:46"/>
    <n v="1470728326"/>
    <x v="437"/>
    <b v="0"/>
    <x v="78"/>
    <e v="#DIV/0!"/>
    <x v="0"/>
    <x v="5"/>
    <b v="0"/>
    <s v="film &amp; video/animation"/>
  </r>
  <r>
    <x v="438"/>
    <s v="In Game: The Animated Series"/>
    <s v="As Smyton pushes himself to become respected, he unlocks secrets about himself and the world around him."/>
    <x v="22"/>
    <n v="1876"/>
    <n v="9.3799999999999994E-2"/>
    <x v="2"/>
    <x v="0"/>
    <s v="USD"/>
    <n v="1447830958"/>
    <d v="2015-11-18T07:15:58"/>
    <n v="1445235358"/>
    <x v="438"/>
    <b v="0"/>
    <x v="202"/>
    <n v="170.54545454545453"/>
    <x v="0"/>
    <x v="5"/>
    <b v="0"/>
    <s v="film &amp; video/animation"/>
  </r>
  <r>
    <x v="439"/>
    <s v="Starting a cartoon series"/>
    <s v="Hi everyone, I'm trying to begin a cartoon series. It's a show about space bounty hunters and their adventures as they travel around."/>
    <x v="52"/>
    <n v="0"/>
    <n v="0"/>
    <x v="2"/>
    <x v="0"/>
    <s v="USD"/>
    <n v="1413569818"/>
    <d v="2014-10-17T18:16:58"/>
    <n v="1412705818"/>
    <x v="439"/>
    <b v="0"/>
    <x v="78"/>
    <e v="#DIV/0!"/>
    <x v="0"/>
    <x v="5"/>
    <b v="0"/>
    <s v="film &amp; video/animation"/>
  </r>
  <r>
    <x v="440"/>
    <s v="Consumed"/>
    <s v="A stop-motion animation made by a one girl team, with a camera, creativity, and a lot of determination."/>
    <x v="10"/>
    <n v="5"/>
    <n v="1E-3"/>
    <x v="2"/>
    <x v="0"/>
    <s v="USD"/>
    <n v="1458859153"/>
    <d v="2016-03-24T22:39:13"/>
    <n v="1456270753"/>
    <x v="440"/>
    <b v="0"/>
    <x v="29"/>
    <n v="5"/>
    <x v="0"/>
    <x v="5"/>
    <b v="0"/>
    <s v="film &amp; video/animation"/>
  </r>
  <r>
    <x v="441"/>
    <s v="Wolf Squad Lego Stop Motion"/>
    <s v="A group of specialist clones called Wolf Squad are the only clones left after order 66 and are searching the galaxy for survivors!"/>
    <x v="44"/>
    <n v="0"/>
    <n v="0"/>
    <x v="2"/>
    <x v="1"/>
    <s v="GBP"/>
    <n v="1383418996"/>
    <d v="2013-11-02T19:03:16"/>
    <n v="1380826996"/>
    <x v="441"/>
    <b v="0"/>
    <x v="78"/>
    <e v="#DIV/0!"/>
    <x v="0"/>
    <x v="5"/>
    <b v="0"/>
    <s v="film &amp; video/animation"/>
  </r>
  <r>
    <x v="442"/>
    <s v="The Paranormal Idiot"/>
    <s v="Doomsday is here"/>
    <x v="73"/>
    <n v="6691"/>
    <n v="0.39358823529411763"/>
    <x v="2"/>
    <x v="0"/>
    <s v="USD"/>
    <n v="1424380783"/>
    <d v="2015-02-19T21:19:43"/>
    <n v="1421788783"/>
    <x v="442"/>
    <b v="0"/>
    <x v="57"/>
    <n v="393.58823529411762"/>
    <x v="0"/>
    <x v="5"/>
    <b v="0"/>
    <s v="film &amp; video/animation"/>
  </r>
  <r>
    <x v="443"/>
    <s v="Bad Teddy Studios"/>
    <s v="We love cartoons!! We want to make more but it costs money to so. Be apart of your daily dose of WTF!?! Pledge now!!"/>
    <x v="3"/>
    <n v="10"/>
    <n v="1E-3"/>
    <x v="2"/>
    <x v="5"/>
    <s v="CAD"/>
    <n v="1391991701"/>
    <d v="2014-02-10T00:21:41"/>
    <n v="1389399701"/>
    <x v="443"/>
    <b v="0"/>
    <x v="84"/>
    <n v="5"/>
    <x v="0"/>
    <x v="5"/>
    <b v="0"/>
    <s v="film &amp; video/animation"/>
  </r>
  <r>
    <x v="444"/>
    <s v="Discovering the Other Woman"/>
    <s v="An upcoming animated web sitcom series centered around dealing with life, love, and relationships."/>
    <x v="28"/>
    <n v="50"/>
    <n v="0.05"/>
    <x v="2"/>
    <x v="0"/>
    <s v="USD"/>
    <n v="1329342361"/>
    <d v="2012-02-15T21:46:01"/>
    <n v="1324158361"/>
    <x v="444"/>
    <b v="0"/>
    <x v="29"/>
    <n v="50"/>
    <x v="0"/>
    <x v="5"/>
    <b v="0"/>
    <s v="film &amp; video/animation"/>
  </r>
  <r>
    <x v="445"/>
    <s v="Shutupsystems.com Innapropriate Cartoon and Comics Dvd set"/>
    <s v="We're ready to officially launch our website with a collectable dvd and comic package. Three shows and a double comic."/>
    <x v="127"/>
    <n v="2"/>
    <n v="3.3333333333333335E-5"/>
    <x v="2"/>
    <x v="0"/>
    <s v="USD"/>
    <n v="1432195375"/>
    <d v="2015-05-21T08:02:55"/>
    <n v="1430899375"/>
    <x v="445"/>
    <b v="0"/>
    <x v="84"/>
    <n v="1"/>
    <x v="0"/>
    <x v="5"/>
    <b v="0"/>
    <s v="film &amp; video/animation"/>
  </r>
  <r>
    <x v="446"/>
    <s v="DisChord"/>
    <s v="A faith based animated short. (The same guy who said a picture is worth a thousand words also said a cartoon is worth two thousand.)"/>
    <x v="124"/>
    <n v="766"/>
    <n v="7.2952380952380949E-2"/>
    <x v="2"/>
    <x v="0"/>
    <s v="USD"/>
    <n v="1425434420"/>
    <d v="2015-03-04T02:00:20"/>
    <n v="1422842420"/>
    <x v="446"/>
    <b v="0"/>
    <x v="38"/>
    <n v="47.875"/>
    <x v="0"/>
    <x v="5"/>
    <b v="0"/>
    <s v="film &amp; video/animation"/>
  </r>
  <r>
    <x v="447"/>
    <s v="Fat Rich Bastards Animated videos"/>
    <s v="10 tracks have been professionally recorded by CGI supergroup, The Fat Rich Bastards. Funding required for 10 animated music videos."/>
    <x v="11"/>
    <n v="5"/>
    <n v="1.6666666666666666E-4"/>
    <x v="2"/>
    <x v="1"/>
    <s v="GBP"/>
    <n v="1364041163"/>
    <d v="2013-03-23T12:19:23"/>
    <n v="1361884763"/>
    <x v="447"/>
    <b v="0"/>
    <x v="29"/>
    <n v="5"/>
    <x v="0"/>
    <x v="5"/>
    <b v="0"/>
    <s v="film &amp; video/animation"/>
  </r>
  <r>
    <x v="448"/>
    <s v="The Last Mice"/>
    <s v="Max is a pessimistic mouse, always fantasizing about the end of the world. In The Last Mice, Max's fantasy becomes a real nightmare."/>
    <x v="30"/>
    <n v="82.01"/>
    <n v="3.2804E-2"/>
    <x v="2"/>
    <x v="0"/>
    <s v="USD"/>
    <n v="1400091095"/>
    <d v="2014-05-14T18:11:35"/>
    <n v="1398363095"/>
    <x v="448"/>
    <b v="0"/>
    <x v="80"/>
    <n v="20.502500000000001"/>
    <x v="0"/>
    <x v="5"/>
    <b v="0"/>
    <s v="film &amp; video/animation"/>
  </r>
  <r>
    <x v="449"/>
    <s v="Shell &amp; Paddy"/>
    <s v="Shell &amp; Paddy is a 2D animation cartoon with 4 minutes of slapstick surreal humour staring two animal characters in weird, wacky world."/>
    <x v="13"/>
    <n v="45"/>
    <n v="2.2499999999999999E-2"/>
    <x v="2"/>
    <x v="1"/>
    <s v="GBP"/>
    <n v="1382017085"/>
    <d v="2013-10-17T13:38:05"/>
    <n v="1379425085"/>
    <x v="449"/>
    <b v="0"/>
    <x v="81"/>
    <n v="9"/>
    <x v="0"/>
    <x v="5"/>
    <b v="0"/>
    <s v="film &amp; video/animation"/>
  </r>
  <r>
    <x v="450"/>
    <s v="DreamAfrica"/>
    <s v="Why do the moon and stars receive their light from the sun? Africa has a story to tell. Ananse and Kweku appear in this great folktale."/>
    <x v="63"/>
    <n v="396"/>
    <n v="7.92E-3"/>
    <x v="2"/>
    <x v="0"/>
    <s v="USD"/>
    <n v="1392417800"/>
    <d v="2014-02-14T22:43:20"/>
    <n v="1389825800"/>
    <x v="450"/>
    <b v="0"/>
    <x v="63"/>
    <n v="56.571428571428569"/>
    <x v="0"/>
    <x v="5"/>
    <b v="0"/>
    <s v="film &amp; video/animation"/>
  </r>
  <r>
    <x v="451"/>
    <s v="The Gangbangers"/>
    <s v="This comedy follows two devils who discover a magical boombox to become musicians after an 80s rapture enchants earth with fairy-tales."/>
    <x v="22"/>
    <n v="0"/>
    <n v="0"/>
    <x v="2"/>
    <x v="0"/>
    <s v="USD"/>
    <n v="1390669791"/>
    <d v="2014-01-25T17:09:51"/>
    <n v="1388077791"/>
    <x v="451"/>
    <b v="0"/>
    <x v="78"/>
    <e v="#DIV/0!"/>
    <x v="0"/>
    <x v="5"/>
    <b v="0"/>
    <s v="film &amp; video/animation"/>
  </r>
  <r>
    <x v="452"/>
    <s v="Lost in the Shadows"/>
    <s v="A man must find his way out of the depths of the shadows by using the aid of a little girl."/>
    <x v="47"/>
    <n v="480"/>
    <n v="0.64"/>
    <x v="2"/>
    <x v="0"/>
    <s v="USD"/>
    <n v="1431536015"/>
    <d v="2015-05-13T16:53:35"/>
    <n v="1428944015"/>
    <x v="452"/>
    <b v="0"/>
    <x v="8"/>
    <n v="40"/>
    <x v="0"/>
    <x v="5"/>
    <b v="0"/>
    <s v="film &amp; video/animation"/>
  </r>
  <r>
    <x v="453"/>
    <s v="Jamboni Brothers Pizza Pilot"/>
    <s v="A 7 minute broadcast-quality web pilot (in 3D animation) of Jamboni Brothers Pizza {the ultimate goal being a cartoon TV series}."/>
    <x v="128"/>
    <n v="26"/>
    <n v="2.740447957839262E-4"/>
    <x v="2"/>
    <x v="0"/>
    <s v="USD"/>
    <n v="1424375279"/>
    <d v="2015-02-19T19:47:59"/>
    <n v="1422992879"/>
    <x v="453"/>
    <b v="0"/>
    <x v="84"/>
    <n v="13"/>
    <x v="0"/>
    <x v="5"/>
    <b v="0"/>
    <s v="film &amp; video/animation"/>
  </r>
  <r>
    <x v="454"/>
    <s v="Super Hi-Speed Road Strikers"/>
    <s v="Itâ€™s an Action/Adventure Anime for The Yuusha Brave series, G1 Transformer, and the Fast and the Furious Fans!"/>
    <x v="3"/>
    <n v="82"/>
    <n v="8.2000000000000007E-3"/>
    <x v="2"/>
    <x v="0"/>
    <s v="USD"/>
    <n v="1417007640"/>
    <d v="2014-11-26T13:14:00"/>
    <n v="1414343571"/>
    <x v="454"/>
    <b v="0"/>
    <x v="81"/>
    <n v="16.399999999999999"/>
    <x v="0"/>
    <x v="5"/>
    <b v="0"/>
    <s v="film &amp; video/animation"/>
  </r>
  <r>
    <x v="455"/>
    <s v="The FunBunch Cartoon!!!"/>
    <s v="Goal The FunBunch characters animated on TV: Fun entertainment for kids just like other authors before us (ex.Arthur,Clifford,Dr Seuss)"/>
    <x v="99"/>
    <n v="45"/>
    <n v="6.9230769230769226E-4"/>
    <x v="2"/>
    <x v="0"/>
    <s v="USD"/>
    <n v="1334622660"/>
    <d v="2012-04-17T00:31:00"/>
    <n v="1330733022"/>
    <x v="455"/>
    <b v="0"/>
    <x v="84"/>
    <n v="22.5"/>
    <x v="0"/>
    <x v="5"/>
    <b v="0"/>
    <s v="film &amp; video/animation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n v="6.8631863186318634E-3"/>
    <x v="2"/>
    <x v="0"/>
    <s v="USD"/>
    <n v="1382414340"/>
    <d v="2013-10-22T03:59:00"/>
    <n v="1380559201"/>
    <x v="456"/>
    <b v="0"/>
    <x v="83"/>
    <n v="20.333333333333332"/>
    <x v="0"/>
    <x v="5"/>
    <b v="0"/>
    <s v="film &amp; video/animation"/>
  </r>
  <r>
    <x v="457"/>
    <s v="phenix heart 3D animation"/>
    <s v="from my photo work, pyro techniques, aqua technitque and more , i will take the pricipale personnage to the lost land of phenix where ."/>
    <x v="22"/>
    <n v="0"/>
    <n v="0"/>
    <x v="2"/>
    <x v="5"/>
    <s v="CAD"/>
    <n v="1408213512"/>
    <d v="2014-08-16T18:25:12"/>
    <n v="1405621512"/>
    <x v="457"/>
    <b v="0"/>
    <x v="78"/>
    <e v="#DIV/0!"/>
    <x v="0"/>
    <x v="5"/>
    <b v="0"/>
    <s v="film &amp; video/animation"/>
  </r>
  <r>
    <x v="458"/>
    <s v="DE_dust2: Hacker's Wrath"/>
    <s v="An animated parody of the game, Counter-Strike. The sequel to the very popular Counter-Strike: DE_dust2. Hacker is back!"/>
    <x v="3"/>
    <n v="821"/>
    <n v="8.2100000000000006E-2"/>
    <x v="2"/>
    <x v="1"/>
    <s v="GBP"/>
    <n v="1368550060"/>
    <d v="2013-05-14T16:47:40"/>
    <n v="1365958060"/>
    <x v="458"/>
    <b v="0"/>
    <x v="72"/>
    <n v="16.755102040816325"/>
    <x v="0"/>
    <x v="5"/>
    <b v="0"/>
    <s v="film &amp; video/animation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n v="6.4102564102564103E-4"/>
    <x v="2"/>
    <x v="0"/>
    <s v="USD"/>
    <n v="1321201327"/>
    <d v="2011-11-13T16:22:07"/>
    <n v="1316013727"/>
    <x v="459"/>
    <b v="0"/>
    <x v="29"/>
    <n v="25"/>
    <x v="0"/>
    <x v="5"/>
    <b v="0"/>
    <s v="film &amp; video/animation"/>
  </r>
  <r>
    <x v="460"/>
    <s v="Darwin's Kiss"/>
    <s v="An animated web series about biological evolution gone haywire."/>
    <x v="0"/>
    <n v="25"/>
    <n v="2.9411764705882353E-3"/>
    <x v="2"/>
    <x v="0"/>
    <s v="USD"/>
    <n v="1401595200"/>
    <d v="2014-06-01T04:00:00"/>
    <n v="1398862875"/>
    <x v="460"/>
    <b v="0"/>
    <x v="84"/>
    <n v="12.5"/>
    <x v="0"/>
    <x v="5"/>
    <b v="0"/>
    <s v="film &amp; video/animation"/>
  </r>
  <r>
    <x v="461"/>
    <s v="Machinima film project : Open 24/7"/>
    <s v="A machinima based film, displaying the effects of todays financial crisis the world faces, and the explossive consequences it carries."/>
    <x v="131"/>
    <n v="0"/>
    <n v="0"/>
    <x v="2"/>
    <x v="1"/>
    <s v="GBP"/>
    <n v="1370204367"/>
    <d v="2013-06-02T20:19:27"/>
    <n v="1368476367"/>
    <x v="461"/>
    <b v="0"/>
    <x v="78"/>
    <e v="#DIV/0!"/>
    <x v="0"/>
    <x v="5"/>
    <b v="0"/>
    <s v="film &amp; video/animation"/>
  </r>
  <r>
    <x v="462"/>
    <s v="THE FORGOTTEN LAND"/>
    <s v="A prince who becomes a slave, suffers of amnesia far away from his land. Slowly he recovers memory and returns where all started."/>
    <x v="57"/>
    <n v="0"/>
    <n v="0"/>
    <x v="2"/>
    <x v="0"/>
    <s v="USD"/>
    <n v="1312945341"/>
    <d v="2011-08-10T03:02:21"/>
    <n v="1307761341"/>
    <x v="462"/>
    <b v="0"/>
    <x v="78"/>
    <e v="#DIV/0!"/>
    <x v="0"/>
    <x v="5"/>
    <b v="0"/>
    <s v="film &amp; video/animation"/>
  </r>
  <r>
    <x v="463"/>
    <s v="Tuskegee Redtails"/>
    <s v="Depicts the contribution the Tuskegee airmen made in certain historical events that helped turn the tide in World War II."/>
    <x v="56"/>
    <n v="1250"/>
    <n v="2.2727272727272728E-2"/>
    <x v="2"/>
    <x v="0"/>
    <s v="USD"/>
    <n v="1316883753"/>
    <d v="2011-09-24T17:02:33"/>
    <n v="1311699753"/>
    <x v="463"/>
    <b v="0"/>
    <x v="202"/>
    <n v="113.63636363636364"/>
    <x v="0"/>
    <x v="5"/>
    <b v="0"/>
    <s v="film &amp; video/animation"/>
  </r>
  <r>
    <x v="464"/>
    <s v="PokÃ©Movie - A PokÃ©monâ„¢ school project"/>
    <s v="We are three students that want to make a short PokÃ©mon movie as a school project!"/>
    <x v="132"/>
    <n v="1"/>
    <n v="9.9009900990099011E-4"/>
    <x v="2"/>
    <x v="12"/>
    <s v="EUR"/>
    <n v="1463602935"/>
    <d v="2016-05-18T20:22:15"/>
    <n v="1461874935"/>
    <x v="464"/>
    <b v="0"/>
    <x v="29"/>
    <n v="1"/>
    <x v="0"/>
    <x v="5"/>
    <b v="0"/>
    <s v="film &amp; video/animation"/>
  </r>
  <r>
    <x v="465"/>
    <s v="&quot;Amp&quot; A Story About a Robot"/>
    <s v="&quot;Amp&quot; is a short film about a robot with needs."/>
    <x v="133"/>
    <n v="138"/>
    <n v="0.26953125"/>
    <x v="2"/>
    <x v="0"/>
    <s v="USD"/>
    <n v="1403837574"/>
    <d v="2014-06-27T02:52:54"/>
    <n v="1402455174"/>
    <x v="465"/>
    <b v="0"/>
    <x v="22"/>
    <n v="17.25"/>
    <x v="0"/>
    <x v="5"/>
    <b v="0"/>
    <s v="film &amp; video/animation"/>
  </r>
  <r>
    <x v="466"/>
    <s v="The Legend Of The Crimson Knight"/>
    <s v="(Working storyboard for animated project) A multi-generational Knight that wages war on criminals and corrupt governments"/>
    <x v="3"/>
    <n v="76"/>
    <n v="7.6E-3"/>
    <x v="2"/>
    <x v="0"/>
    <s v="USD"/>
    <n v="1347057464"/>
    <d v="2012-09-07T22:37:44"/>
    <n v="1344465464"/>
    <x v="466"/>
    <b v="0"/>
    <x v="81"/>
    <n v="15.2"/>
    <x v="0"/>
    <x v="5"/>
    <b v="0"/>
    <s v="film &amp; video/animation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n v="0.21575"/>
    <x v="2"/>
    <x v="0"/>
    <s v="USD"/>
    <n v="1348849134"/>
    <d v="2012-09-28T16:18:54"/>
    <n v="1344961134"/>
    <x v="467"/>
    <b v="0"/>
    <x v="70"/>
    <n v="110.64102564102564"/>
    <x v="0"/>
    <x v="5"/>
    <b v="0"/>
    <s v="film &amp; video/animation"/>
  </r>
  <r>
    <x v="468"/>
    <s v="Storyville: Return of the Vodou Queen"/>
    <s v="After the devastation of a massive Hurricane, main character that has strong's ties to the city returns to find everything in ruins. As"/>
    <x v="51"/>
    <n v="0"/>
    <n v="0"/>
    <x v="2"/>
    <x v="0"/>
    <s v="USD"/>
    <n v="1341978665"/>
    <d v="2012-07-11T03:51:05"/>
    <n v="1336795283"/>
    <x v="468"/>
    <b v="0"/>
    <x v="78"/>
    <e v="#DIV/0!"/>
    <x v="0"/>
    <x v="5"/>
    <b v="0"/>
    <s v="film &amp; video/animation"/>
  </r>
  <r>
    <x v="469"/>
    <s v="Dreamland PERSONALISED Animated Shorts Film"/>
    <s v="Create a personalised animation film using your child's name and photo."/>
    <x v="12"/>
    <n v="0"/>
    <n v="0"/>
    <x v="2"/>
    <x v="1"/>
    <s v="GBP"/>
    <n v="1409960724"/>
    <d v="2014-09-05T23:45:24"/>
    <n v="1404776724"/>
    <x v="469"/>
    <b v="0"/>
    <x v="78"/>
    <e v="#DIV/0!"/>
    <x v="0"/>
    <x v="5"/>
    <b v="0"/>
    <s v="film &amp; video/animation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n v="1.0200000000000001E-2"/>
    <x v="2"/>
    <x v="0"/>
    <s v="USD"/>
    <n v="1389844800"/>
    <d v="2014-01-16T04:00:00"/>
    <n v="1385524889"/>
    <x v="470"/>
    <b v="0"/>
    <x v="84"/>
    <n v="25.5"/>
    <x v="0"/>
    <x v="5"/>
    <b v="0"/>
    <s v="film &amp; video/animation"/>
  </r>
  <r>
    <x v="471"/>
    <s v="Red Origins"/>
    <s v="Three kids try to stop Mazi Mbe's plan to restore Africa to its original state where Tricksters &amp; Spirits ruled_x000a_and Juju was law."/>
    <x v="56"/>
    <n v="6541"/>
    <n v="0.11892727272727273"/>
    <x v="2"/>
    <x v="0"/>
    <s v="USD"/>
    <n v="1397924379"/>
    <d v="2014-04-19T16:19:39"/>
    <n v="1394039979"/>
    <x v="471"/>
    <b v="0"/>
    <x v="203"/>
    <n v="38.476470588235294"/>
    <x v="0"/>
    <x v="5"/>
    <b v="0"/>
    <s v="film &amp; video/animation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n v="0.17624999999999999"/>
    <x v="2"/>
    <x v="0"/>
    <s v="USD"/>
    <n v="1408831718"/>
    <d v="2014-08-23T22:08:38"/>
    <n v="1406239718"/>
    <x v="472"/>
    <b v="0"/>
    <x v="81"/>
    <n v="28.2"/>
    <x v="0"/>
    <x v="5"/>
    <b v="0"/>
    <s v="film &amp; video/animation"/>
  </r>
  <r>
    <x v="473"/>
    <s v="QUANTUM KIDZ - 3D animated pilot - THE ULTIMATE GOAL"/>
    <s v="Quantum Kidz follows a young girlâ€™s journey becoming a superhero and dealing with alien threats against the Earth!"/>
    <x v="11"/>
    <n v="861"/>
    <n v="2.87E-2"/>
    <x v="2"/>
    <x v="0"/>
    <s v="USD"/>
    <n v="1410972319"/>
    <d v="2014-09-17T16:45:19"/>
    <n v="1408380319"/>
    <x v="473"/>
    <b v="0"/>
    <x v="25"/>
    <n v="61.5"/>
    <x v="0"/>
    <x v="5"/>
    <b v="0"/>
    <s v="film &amp; video/animation"/>
  </r>
  <r>
    <x v="474"/>
    <s v="TAO Mr. Fantastic!!"/>
    <s v="Time travel the light Mr. Fantastic!  Spin the dimensions toward other continuums and worlds.  Hold onto your panties."/>
    <x v="126"/>
    <n v="1"/>
    <n v="3.0303030303030303E-4"/>
    <x v="2"/>
    <x v="0"/>
    <s v="USD"/>
    <n v="1487318029"/>
    <d v="2017-02-17T07:53:49"/>
    <n v="1484726029"/>
    <x v="474"/>
    <b v="0"/>
    <x v="29"/>
    <n v="1"/>
    <x v="0"/>
    <x v="5"/>
    <b v="0"/>
    <s v="film &amp; video/animation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n v="0"/>
    <x v="2"/>
    <x v="0"/>
    <s v="USD"/>
    <n v="1430877843"/>
    <d v="2015-05-06T02:04:03"/>
    <n v="1428285843"/>
    <x v="475"/>
    <b v="0"/>
    <x v="78"/>
    <e v="#DIV/0!"/>
    <x v="0"/>
    <x v="5"/>
    <b v="0"/>
    <s v="film &amp; video/animation"/>
  </r>
  <r>
    <x v="476"/>
    <s v="Sight Word Music Videos"/>
    <s v="Animated Music Videos that teach kids how to read."/>
    <x v="135"/>
    <n v="4906.59"/>
    <n v="2.2302681818181819E-2"/>
    <x v="2"/>
    <x v="0"/>
    <s v="USD"/>
    <n v="1401767940"/>
    <d v="2014-06-03T03:59:00"/>
    <n v="1398727441"/>
    <x v="476"/>
    <b v="0"/>
    <x v="204"/>
    <n v="39.569274193548388"/>
    <x v="0"/>
    <x v="5"/>
    <b v="0"/>
    <s v="film &amp; video/animation"/>
  </r>
  <r>
    <x v="477"/>
    <s v="Hymn of Unity"/>
    <s v="A Comedy-drama animation revolving around a man who finds a problematic pair of headphones that literally take over his whole life."/>
    <x v="15"/>
    <n v="0"/>
    <n v="0"/>
    <x v="2"/>
    <x v="0"/>
    <s v="USD"/>
    <n v="1337371334"/>
    <d v="2012-05-18T20:02:14"/>
    <n v="1332187334"/>
    <x v="477"/>
    <b v="0"/>
    <x v="78"/>
    <e v="#DIV/0!"/>
    <x v="0"/>
    <x v="5"/>
    <b v="0"/>
    <s v="film &amp; video/animation"/>
  </r>
  <r>
    <x v="478"/>
    <s v="BABY HUEY IN A FEATURE FILM /  &quot;LUCKY DUCK&quot;"/>
    <s v="this is an animated full length film of an old classic with new life to it. That gigantic and naive duckling we all love  ."/>
    <x v="3"/>
    <n v="0"/>
    <n v="0"/>
    <x v="2"/>
    <x v="0"/>
    <s v="USD"/>
    <n v="1427921509"/>
    <d v="2015-04-01T20:51:49"/>
    <n v="1425333109"/>
    <x v="478"/>
    <b v="0"/>
    <x v="78"/>
    <e v="#DIV/0!"/>
    <x v="0"/>
    <x v="5"/>
    <b v="0"/>
    <s v="film &amp; video/animation"/>
  </r>
  <r>
    <x v="479"/>
    <s v="Harvard Math 55A and Stanford Math 51H Animated!"/>
    <s v="ANIMATING the most INFAMOUS Math Courses in America and TRANSLATING them for the mathematical underdog!"/>
    <x v="36"/>
    <n v="4884"/>
    <n v="0.3256"/>
    <x v="2"/>
    <x v="0"/>
    <s v="USD"/>
    <n v="1416566835"/>
    <d v="2014-11-21T10:47:15"/>
    <n v="1411379235"/>
    <x v="479"/>
    <b v="0"/>
    <x v="165"/>
    <n v="88.8"/>
    <x v="0"/>
    <x v="5"/>
    <b v="0"/>
    <s v="film &amp; video/animation"/>
  </r>
  <r>
    <x v="480"/>
    <s v="The CafÃ©"/>
    <s v="To court his muse, an artist must first outsmart her dog.  A short animated film collaboration by Dana and Terrence Masson."/>
    <x v="79"/>
    <n v="7764"/>
    <n v="0.19409999999999999"/>
    <x v="2"/>
    <x v="0"/>
    <s v="USD"/>
    <n v="1376049615"/>
    <d v="2013-08-09T12:00:15"/>
    <n v="1373457615"/>
    <x v="480"/>
    <b v="0"/>
    <x v="205"/>
    <n v="55.457142857142856"/>
    <x v="0"/>
    <x v="5"/>
    <b v="0"/>
    <s v="film &amp; video/animation"/>
  </r>
  <r>
    <x v="481"/>
    <s v="ERA"/>
    <s v="The year is 2043. Test subject David Beck has been augmented with psychokinetic abilities. He uses his newfound gifts to thwart evil."/>
    <x v="11"/>
    <n v="1830"/>
    <n v="6.0999999999999999E-2"/>
    <x v="2"/>
    <x v="0"/>
    <s v="USD"/>
    <n v="1349885289"/>
    <d v="2012-10-10T16:08:09"/>
    <n v="1347293289"/>
    <x v="481"/>
    <b v="0"/>
    <x v="64"/>
    <n v="87.142857142857139"/>
    <x v="0"/>
    <x v="5"/>
    <b v="0"/>
    <s v="film &amp; video/animation"/>
  </r>
  <r>
    <x v="482"/>
    <s v="Animated Stand-up Routines Shenanigans"/>
    <s v="Help me quit my day job and also create animated Stand-up routines from local up and coming comedians."/>
    <x v="3"/>
    <n v="10"/>
    <n v="1E-3"/>
    <x v="2"/>
    <x v="0"/>
    <s v="USD"/>
    <n v="1460644440"/>
    <d v="2016-04-14T14:34:00"/>
    <n v="1458336690"/>
    <x v="482"/>
    <b v="0"/>
    <x v="29"/>
    <n v="10"/>
    <x v="0"/>
    <x v="5"/>
    <b v="0"/>
    <s v="film &amp; video/animation"/>
  </r>
  <r>
    <x v="483"/>
    <s v="Misri Bunch: Names of Allah series 2"/>
    <s v="Help to fund a children's animation Series. Teaching good morals and conduct. Also includes simplified teachings about Islam and Allah."/>
    <x v="36"/>
    <n v="7530"/>
    <n v="0.502"/>
    <x v="2"/>
    <x v="1"/>
    <s v="GBP"/>
    <n v="1359434672"/>
    <d v="2013-01-29T04:44:32"/>
    <n v="1354250672"/>
    <x v="483"/>
    <b v="0"/>
    <x v="206"/>
    <n v="51.224489795918366"/>
    <x v="0"/>
    <x v="5"/>
    <b v="0"/>
    <s v="film &amp; video/animation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n v="1.8625E-3"/>
    <x v="2"/>
    <x v="1"/>
    <s v="GBP"/>
    <n v="1446766372"/>
    <d v="2015-11-05T23:32:52"/>
    <n v="1443220372"/>
    <x v="484"/>
    <b v="0"/>
    <x v="202"/>
    <n v="13.545454545454545"/>
    <x v="0"/>
    <x v="5"/>
    <b v="0"/>
    <s v="film &amp; video/animation"/>
  </r>
  <r>
    <x v="485"/>
    <s v="The Lighthouse and the Lock cartoon - funny stuff for kids."/>
    <s v="Last few days to make this toon a reality! 5 funny toons for YOU! See the pilot episode here!"/>
    <x v="136"/>
    <n v="8315.01"/>
    <n v="0.21906971229845085"/>
    <x v="2"/>
    <x v="1"/>
    <s v="GBP"/>
    <n v="1368792499"/>
    <d v="2013-05-17T12:08:19"/>
    <n v="1366200499"/>
    <x v="485"/>
    <b v="0"/>
    <x v="207"/>
    <n v="66.520080000000007"/>
    <x v="0"/>
    <x v="5"/>
    <b v="0"/>
    <s v="film &amp; video/animation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n v="9.0909090909090904E-5"/>
    <x v="2"/>
    <x v="2"/>
    <s v="AUD"/>
    <n v="1401662239"/>
    <d v="2014-06-01T22:37:19"/>
    <n v="1399070239"/>
    <x v="486"/>
    <b v="0"/>
    <x v="29"/>
    <n v="50"/>
    <x v="0"/>
    <x v="5"/>
    <b v="0"/>
    <s v="film &amp; video/animation"/>
  </r>
  <r>
    <x v="487"/>
    <s v="The Adventures of Daryl and Straight Man"/>
    <s v="Hey everyone we are producing a new show called The Adventures of Daryl and Straight Man. It is an animated comedy web series."/>
    <x v="63"/>
    <n v="0"/>
    <n v="0"/>
    <x v="2"/>
    <x v="5"/>
    <s v="CAD"/>
    <n v="1482678994"/>
    <d v="2016-12-25T15:16:34"/>
    <n v="1477491394"/>
    <x v="487"/>
    <b v="0"/>
    <x v="78"/>
    <e v="#DIV/0!"/>
    <x v="0"/>
    <x v="5"/>
    <b v="0"/>
    <s v="film &amp; video/animation"/>
  </r>
  <r>
    <x v="488"/>
    <s v="City Animals independent cartoon series"/>
    <s v="When humans left the earth, the animals took over the city. What could go wrong? Well...everything!"/>
    <x v="14"/>
    <n v="0"/>
    <n v="0"/>
    <x v="2"/>
    <x v="0"/>
    <s v="USD"/>
    <n v="1483924700"/>
    <d v="2017-01-09T01:18:20"/>
    <n v="1481332700"/>
    <x v="488"/>
    <b v="0"/>
    <x v="78"/>
    <e v="#DIV/0!"/>
    <x v="0"/>
    <x v="5"/>
    <b v="0"/>
    <s v="film &amp; video/animation"/>
  </r>
  <r>
    <x v="489"/>
    <s v="THE GUINEAS SHOW"/>
    <s v="Help America's favorite dysfunctional immigrant family THE GUINEAS launch the first season of their animated web series."/>
    <x v="138"/>
    <n v="215"/>
    <n v="2.8667813379201833E-3"/>
    <x v="2"/>
    <x v="0"/>
    <s v="USD"/>
    <n v="1325763180"/>
    <d v="2012-01-05T11:33:00"/>
    <n v="1323084816"/>
    <x v="489"/>
    <b v="0"/>
    <x v="83"/>
    <n v="71.666666666666671"/>
    <x v="0"/>
    <x v="5"/>
    <b v="0"/>
    <s v="film &amp; video/animation"/>
  </r>
  <r>
    <x v="490"/>
    <s v="PROJECT IS CANCELLED"/>
    <s v="Cancelled"/>
    <x v="28"/>
    <n v="0"/>
    <n v="0"/>
    <x v="2"/>
    <x v="0"/>
    <s v="USD"/>
    <n v="1345677285"/>
    <d v="2012-08-22T23:14:45"/>
    <n v="1343085285"/>
    <x v="490"/>
    <b v="0"/>
    <x v="78"/>
    <e v="#DIV/0!"/>
    <x v="0"/>
    <x v="5"/>
    <b v="0"/>
    <s v="film &amp; video/animation"/>
  </r>
  <r>
    <x v="491"/>
    <s v="Guess What? Gus"/>
    <s v="&quot;Guess What? Gus&quot; is a magical animated comedy that follow a new kid who playful antics for attention make the news."/>
    <x v="3"/>
    <n v="0"/>
    <n v="0"/>
    <x v="2"/>
    <x v="0"/>
    <s v="USD"/>
    <n v="1453937699"/>
    <d v="2016-01-27T23:34:59"/>
    <n v="1451345699"/>
    <x v="491"/>
    <b v="0"/>
    <x v="78"/>
    <e v="#DIV/0!"/>
    <x v="0"/>
    <x v="5"/>
    <b v="0"/>
    <s v="film &amp; video/animation"/>
  </r>
  <r>
    <x v="492"/>
    <s v="Project: eXelcius - Next Generation Movie"/>
    <s v="This project aims to create a 3D animated movie that is created by it's fans, it's content and plot will be driven by it's followers."/>
    <x v="139"/>
    <n v="0"/>
    <n v="0"/>
    <x v="2"/>
    <x v="11"/>
    <s v="SEK"/>
    <n v="1476319830"/>
    <d v="2016-10-13T00:50:30"/>
    <n v="1471135830"/>
    <x v="492"/>
    <b v="0"/>
    <x v="78"/>
    <e v="#DIV/0!"/>
    <x v="0"/>
    <x v="5"/>
    <b v="0"/>
    <s v="film &amp; video/animation"/>
  </r>
  <r>
    <x v="493"/>
    <s v="Joc Barrera The Chupacabra Hunter"/>
    <s v="The Chupacabra is not a myth and one man is on a mission to prove its existence no matter what, his name is Joc Barrera."/>
    <x v="11"/>
    <n v="0"/>
    <n v="0"/>
    <x v="2"/>
    <x v="1"/>
    <s v="GBP"/>
    <n v="1432142738"/>
    <d v="2015-05-20T17:25:38"/>
    <n v="1429550738"/>
    <x v="493"/>
    <b v="0"/>
    <x v="78"/>
    <e v="#DIV/0!"/>
    <x v="0"/>
    <x v="5"/>
    <b v="0"/>
    <s v="film &amp; video/animation"/>
  </r>
  <r>
    <x v="494"/>
    <s v="The Grigori"/>
    <s v="Angels come to Earth in human disguise to deceive mankind, rule the Earth as gods, create a hybrid army &amp; destroy all who oppose them."/>
    <x v="22"/>
    <n v="31"/>
    <n v="1.5499999999999999E-3"/>
    <x v="2"/>
    <x v="0"/>
    <s v="USD"/>
    <n v="1404356400"/>
    <d v="2014-07-03T03:00:00"/>
    <n v="1402343765"/>
    <x v="494"/>
    <b v="0"/>
    <x v="83"/>
    <n v="10.333333333333334"/>
    <x v="0"/>
    <x v="5"/>
    <b v="0"/>
    <s v="film &amp; video/animation"/>
  </r>
  <r>
    <x v="495"/>
    <s v="Average Heroes pilot"/>
    <s v="two friends set out to conquer and reach the level cap of the quest watch, how will they do it when they're 2 teenage idiots"/>
    <x v="39"/>
    <n v="0"/>
    <n v="0"/>
    <x v="2"/>
    <x v="0"/>
    <s v="USD"/>
    <n v="1437076305"/>
    <d v="2015-07-16T19:51:45"/>
    <n v="1434484305"/>
    <x v="495"/>
    <b v="0"/>
    <x v="78"/>
    <e v="#DIV/0!"/>
    <x v="0"/>
    <x v="5"/>
    <b v="0"/>
    <s v="film &amp; video/animation"/>
  </r>
  <r>
    <x v="496"/>
    <s v="Airships and Anatasia: The Movie"/>
    <s v="The movie is about the adventures of Ethan, Danna, The mysterious inventor and more."/>
    <x v="127"/>
    <n v="1"/>
    <n v="1.6666666666666667E-5"/>
    <x v="2"/>
    <x v="0"/>
    <s v="USD"/>
    <n v="1392070874"/>
    <d v="2014-02-10T22:21:14"/>
    <n v="1386886874"/>
    <x v="496"/>
    <b v="0"/>
    <x v="29"/>
    <n v="1"/>
    <x v="0"/>
    <x v="5"/>
    <b v="0"/>
    <s v="film &amp; video/animation"/>
  </r>
  <r>
    <x v="497"/>
    <s v="Galaxy Probe Kids"/>
    <s v="live-action/animated series pilot."/>
    <x v="140"/>
    <n v="30"/>
    <n v="6.6964285714285711E-3"/>
    <x v="2"/>
    <x v="0"/>
    <s v="USD"/>
    <n v="1419483600"/>
    <d v="2014-12-25T05:00:00"/>
    <n v="1414889665"/>
    <x v="497"/>
    <b v="0"/>
    <x v="83"/>
    <n v="10"/>
    <x v="0"/>
    <x v="5"/>
    <b v="0"/>
    <s v="film &amp; video/animation"/>
  </r>
  <r>
    <x v="498"/>
    <s v="ANGAL TENTARA and The Root of All Evil"/>
    <s v="AT is an Interactive Animation made for the iPad where the user becomes part of the story. It's a fantastic journey of discovery!"/>
    <x v="141"/>
    <n v="2994"/>
    <n v="4.5985132395404561E-2"/>
    <x v="2"/>
    <x v="0"/>
    <s v="USD"/>
    <n v="1324664249"/>
    <d v="2011-12-23T18:17:29"/>
    <n v="1321035449"/>
    <x v="498"/>
    <b v="0"/>
    <x v="19"/>
    <n v="136.09090909090909"/>
    <x v="0"/>
    <x v="5"/>
    <b v="0"/>
    <s v="film &amp; video/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n v="9.5500000000000002E-2"/>
    <x v="2"/>
    <x v="0"/>
    <s v="USD"/>
    <n v="1255381140"/>
    <d v="2009-10-12T20:59:00"/>
    <n v="1250630968"/>
    <x v="499"/>
    <b v="0"/>
    <x v="55"/>
    <n v="73.461538461538467"/>
    <x v="0"/>
    <x v="5"/>
    <b v="0"/>
    <s v="film &amp; video/animation"/>
  </r>
  <r>
    <x v="500"/>
    <s v="Stephen Colbert animated video"/>
    <s v="This animated dark comedy video highlights Stephen Colbert as a super hero-like figure within a corrupt and sinister world manipulated by the media."/>
    <x v="115"/>
    <n v="215"/>
    <n v="3.307692307692308E-2"/>
    <x v="2"/>
    <x v="0"/>
    <s v="USD"/>
    <n v="1273356960"/>
    <d v="2010-05-08T22:16:00"/>
    <n v="1268255751"/>
    <x v="500"/>
    <b v="0"/>
    <x v="80"/>
    <n v="53.75"/>
    <x v="0"/>
    <x v="5"/>
    <b v="0"/>
    <s v="film &amp; video/animation"/>
  </r>
  <r>
    <x v="501"/>
    <s v="World War 4"/>
    <s v="Based on the invention portfolio of a patented inventor World War Four is a look into the future of warfare and humanity as a whole"/>
    <x v="3"/>
    <n v="0"/>
    <n v="0"/>
    <x v="2"/>
    <x v="0"/>
    <s v="USD"/>
    <n v="1310189851"/>
    <d v="2011-07-09T05:37:31"/>
    <n v="1307597851"/>
    <x v="501"/>
    <b v="0"/>
    <x v="78"/>
    <e v="#DIV/0!"/>
    <x v="0"/>
    <x v="5"/>
    <b v="0"/>
    <s v="film &amp; video/animation"/>
  </r>
  <r>
    <x v="502"/>
    <s v="Strawberry Bowl"/>
    <s v="This Strawberry Bowl concept is the 1st of many episodes.  These episodes will be released in accordance with the harvest of the month."/>
    <x v="22"/>
    <n v="230"/>
    <n v="1.15E-2"/>
    <x v="2"/>
    <x v="0"/>
    <s v="USD"/>
    <n v="1332073025"/>
    <d v="2012-03-18T12:17:05"/>
    <n v="1329484625"/>
    <x v="502"/>
    <b v="0"/>
    <x v="80"/>
    <n v="57.5"/>
    <x v="0"/>
    <x v="5"/>
    <b v="0"/>
    <s v="film &amp; video/animation"/>
  </r>
  <r>
    <x v="503"/>
    <s v="Jimmy There and Back - Documentary Animation"/>
    <s v="Jimmy wants to live life and see his grandchildren grow up, but alcoholism threatens to curtail everything he dreams of."/>
    <x v="115"/>
    <n v="114"/>
    <n v="1.7538461538461537E-2"/>
    <x v="2"/>
    <x v="1"/>
    <s v="GBP"/>
    <n v="1421498303"/>
    <d v="2015-01-17T12:38:23"/>
    <n v="1418906303"/>
    <x v="503"/>
    <b v="0"/>
    <x v="82"/>
    <n v="12.666666666666666"/>
    <x v="0"/>
    <x v="5"/>
    <b v="0"/>
    <s v="film &amp; video/animation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n v="1.3673469387755101E-2"/>
    <x v="2"/>
    <x v="0"/>
    <s v="USD"/>
    <n v="1334097387"/>
    <d v="2012-04-10T22:36:27"/>
    <n v="1328916987"/>
    <x v="504"/>
    <b v="0"/>
    <x v="81"/>
    <n v="67"/>
    <x v="0"/>
    <x v="5"/>
    <b v="0"/>
    <s v="film &amp; video/animation"/>
  </r>
  <r>
    <x v="505"/>
    <s v="MY4FACES THE ANIMATED MOVIE"/>
    <s v="This wonderful movie will tells the story of two adorable aliens who crash land into a familyâ€™s backyard, and travel the Earth."/>
    <x v="14"/>
    <n v="52"/>
    <n v="4.3333333333333331E-3"/>
    <x v="2"/>
    <x v="0"/>
    <s v="USD"/>
    <n v="1451010086"/>
    <d v="2015-12-25T02:21:26"/>
    <n v="1447122086"/>
    <x v="505"/>
    <b v="0"/>
    <x v="25"/>
    <n v="3.7142857142857144"/>
    <x v="0"/>
    <x v="5"/>
    <b v="0"/>
    <s v="film &amp; video/animation"/>
  </r>
  <r>
    <x v="506"/>
    <s v="Age of Spirit: The Battle in Heaven"/>
    <s v="A feature-length 3D animation that depicts what happened when the Son of the Morning rebelled against God."/>
    <x v="61"/>
    <n v="250"/>
    <n v="1.25E-3"/>
    <x v="2"/>
    <x v="0"/>
    <s v="USD"/>
    <n v="1376140520"/>
    <d v="2013-08-10T13:15:20"/>
    <n v="1373548520"/>
    <x v="506"/>
    <b v="0"/>
    <x v="29"/>
    <n v="250"/>
    <x v="0"/>
    <x v="5"/>
    <b v="0"/>
    <s v="film &amp; video/animation"/>
  </r>
  <r>
    <x v="507"/>
    <s v="Code Monkeys"/>
    <s v="&quot;Code Monkey(s)&quot; is a short animated-series about life from the perspective of an engineer who feels like an actual &quot;Code Monkey&quot;."/>
    <x v="22"/>
    <n v="640"/>
    <n v="3.2000000000000001E-2"/>
    <x v="2"/>
    <x v="0"/>
    <s v="USD"/>
    <n v="1350687657"/>
    <d v="2012-10-19T23:00:57"/>
    <n v="1346799657"/>
    <x v="507"/>
    <b v="0"/>
    <x v="73"/>
    <n v="64"/>
    <x v="0"/>
    <x v="5"/>
    <b v="0"/>
    <s v="film &amp; video/animation"/>
  </r>
  <r>
    <x v="508"/>
    <s v="Heroes Faith II (Superior Soldier)"/>
    <s v="A stop-motion animated action packed adventure. Telling a great story with an even greater message. Join me and lets change the world."/>
    <x v="63"/>
    <n v="400"/>
    <n v="8.0000000000000002E-3"/>
    <x v="2"/>
    <x v="0"/>
    <s v="USD"/>
    <n v="1337955240"/>
    <d v="2012-05-25T14:14:00"/>
    <n v="1332808501"/>
    <x v="508"/>
    <b v="0"/>
    <x v="83"/>
    <n v="133.33333333333334"/>
    <x v="0"/>
    <x v="5"/>
    <b v="0"/>
    <s v="film &amp; video/animation"/>
  </r>
  <r>
    <x v="509"/>
    <s v="Indian in Chelsea - Web Animated series"/>
    <s v="A hilarious comedy podcast being turned into an animated series  about an indian servant and his boss."/>
    <x v="10"/>
    <n v="10"/>
    <n v="2E-3"/>
    <x v="2"/>
    <x v="1"/>
    <s v="GBP"/>
    <n v="1435504170"/>
    <d v="2015-06-28T15:09:30"/>
    <n v="1432912170"/>
    <x v="509"/>
    <b v="0"/>
    <x v="29"/>
    <n v="10"/>
    <x v="0"/>
    <x v="5"/>
    <b v="0"/>
    <s v="film &amp; video/animation"/>
  </r>
  <r>
    <x v="510"/>
    <s v="TPI Episode 2: Doomsday Dean"/>
    <s v="A mile below the Franco-Swiss border Dean manages to break the Large Hadron Collider and triggers the end of the world."/>
    <x v="32"/>
    <n v="0"/>
    <n v="0"/>
    <x v="2"/>
    <x v="0"/>
    <s v="USD"/>
    <n v="1456805639"/>
    <d v="2016-03-01T04:13:59"/>
    <n v="1454213639"/>
    <x v="510"/>
    <b v="0"/>
    <x v="78"/>
    <e v="#DIV/0!"/>
    <x v="0"/>
    <x v="5"/>
    <b v="0"/>
    <s v="film &amp; video/animation"/>
  </r>
  <r>
    <x v="511"/>
    <s v="Stuck On An Eyeland"/>
    <s v="A project that incorporates animation and comic art into a relevant story. 4 boys, 1 eyeland, and a whole lot of drama!!!"/>
    <x v="10"/>
    <n v="150"/>
    <n v="0.03"/>
    <x v="2"/>
    <x v="0"/>
    <s v="USD"/>
    <n v="1365228982"/>
    <d v="2013-04-06T06:16:22"/>
    <n v="1362640582"/>
    <x v="511"/>
    <b v="0"/>
    <x v="81"/>
    <n v="30"/>
    <x v="0"/>
    <x v="5"/>
    <b v="0"/>
    <s v="film &amp; video/animation"/>
  </r>
  <r>
    <x v="512"/>
    <s v="Otherkin The Animated Series"/>
    <s v="We have a fully developed 2D animated series that requires more professional animation. Our first 2 home-animated eps are up online."/>
    <x v="6"/>
    <n v="11"/>
    <n v="1.3749999999999999E-3"/>
    <x v="2"/>
    <x v="0"/>
    <s v="USD"/>
    <n v="1479667727"/>
    <d v="2016-11-20T18:48:47"/>
    <n v="1475776127"/>
    <x v="512"/>
    <b v="0"/>
    <x v="84"/>
    <n v="5.5"/>
    <x v="0"/>
    <x v="5"/>
    <b v="0"/>
    <s v="film &amp; video/animation"/>
  </r>
  <r>
    <x v="513"/>
    <s v="Paradigm Spiral - The Animated Series"/>
    <s v="A sci-fi fantasy 2.5D anime styled series about some guys trying to save the world, probably..."/>
    <x v="63"/>
    <n v="6962"/>
    <n v="0.13924"/>
    <x v="2"/>
    <x v="0"/>
    <s v="USD"/>
    <n v="1471244400"/>
    <d v="2016-08-15T07:00:00"/>
    <n v="1467387705"/>
    <x v="513"/>
    <b v="0"/>
    <x v="32"/>
    <n v="102.38235294117646"/>
    <x v="0"/>
    <x v="5"/>
    <b v="0"/>
    <s v="film &amp; video/animation"/>
  </r>
  <r>
    <x v="514"/>
    <s v="I'm Sticking With You."/>
    <s v="A film created entirely out of paper, visual effects and found objects depicts how one man created a new life for himself."/>
    <x v="15"/>
    <n v="50"/>
    <n v="3.3333333333333333E-2"/>
    <x v="2"/>
    <x v="5"/>
    <s v="CAD"/>
    <n v="1407595447"/>
    <d v="2014-08-09T14:44:07"/>
    <n v="1405003447"/>
    <x v="514"/>
    <b v="0"/>
    <x v="83"/>
    <n v="16.666666666666668"/>
    <x v="0"/>
    <x v="5"/>
    <b v="0"/>
    <s v="film &amp; video/animation"/>
  </r>
  <r>
    <x v="515"/>
    <s v="A Tale of Faith - An Animated Short Film"/>
    <s v="A Tale of Faith is an animated short film based on the heartwarming tale by Rebbe Nachman of Breslov."/>
    <x v="143"/>
    <n v="24651"/>
    <n v="0.25413402061855672"/>
    <x v="2"/>
    <x v="0"/>
    <s v="USD"/>
    <n v="1451389601"/>
    <d v="2015-12-29T11:46:41"/>
    <n v="1447933601"/>
    <x v="515"/>
    <b v="0"/>
    <x v="69"/>
    <n v="725.02941176470586"/>
    <x v="0"/>
    <x v="5"/>
    <b v="0"/>
    <s v="film &amp; video/animation"/>
  </r>
  <r>
    <x v="516"/>
    <s v="Shipmates"/>
    <s v="A big brother style comedy animation series starring famous seafarers"/>
    <x v="10"/>
    <n v="0"/>
    <n v="0"/>
    <x v="2"/>
    <x v="1"/>
    <s v="GBP"/>
    <n v="1432752080"/>
    <d v="2015-05-27T18:41:20"/>
    <n v="1427568080"/>
    <x v="516"/>
    <b v="0"/>
    <x v="78"/>
    <e v="#DIV/0!"/>
    <x v="0"/>
    <x v="5"/>
    <b v="0"/>
    <s v="film &amp; video/animation"/>
  </r>
  <r>
    <x v="517"/>
    <s v="Honeybee: The Animated Series Trailer"/>
    <s v="Honeybee is a cartoon about a girl who can talk to bugs, and her quest to save the bees! Adventure, humor, and lots of fun characters."/>
    <x v="36"/>
    <n v="205"/>
    <n v="1.3666666666666667E-2"/>
    <x v="2"/>
    <x v="0"/>
    <s v="USD"/>
    <n v="1486046761"/>
    <d v="2017-02-02T14:46:01"/>
    <n v="1483454761"/>
    <x v="517"/>
    <b v="0"/>
    <x v="83"/>
    <n v="68.333333333333329"/>
    <x v="0"/>
    <x v="5"/>
    <b v="0"/>
    <s v="film &amp; video/animation"/>
  </r>
  <r>
    <x v="518"/>
    <s v="Somorrah"/>
    <s v="The community of Somorrah is peaceful and unblemished until &quot;The Boss&quot; power and money starts to diminish &amp; plans to gain it all back!"/>
    <x v="144"/>
    <n v="0"/>
    <n v="0"/>
    <x v="2"/>
    <x v="0"/>
    <s v="USD"/>
    <n v="1441550760"/>
    <d v="2015-09-06T14:46:00"/>
    <n v="1438958824"/>
    <x v="518"/>
    <b v="0"/>
    <x v="78"/>
    <e v="#DIV/0!"/>
    <x v="0"/>
    <x v="5"/>
    <b v="0"/>
    <s v="film &amp; video/animation"/>
  </r>
  <r>
    <x v="519"/>
    <s v="M dot Strange's &quot;I am Nightmare&quot;"/>
    <s v="&quot;When the dream of childhood is stolen... a nightmare is born&quot; A dark animated fantasy film by indie filmmaker M dot Strange."/>
    <x v="145"/>
    <n v="2746"/>
    <n v="0.22881426547787684"/>
    <x v="2"/>
    <x v="0"/>
    <s v="USD"/>
    <n v="1354699421"/>
    <d v="2012-12-05T09:23:41"/>
    <n v="1352107421"/>
    <x v="519"/>
    <b v="0"/>
    <x v="16"/>
    <n v="39.228571428571428"/>
    <x v="0"/>
    <x v="5"/>
    <b v="0"/>
    <s v="film &amp; video/animation"/>
  </r>
  <r>
    <x v="520"/>
    <s v="Darktales The Play"/>
    <s v="Tim Arthur's 21st anniversary sell-out production of his 'chilling' and 'sinister' ghostly thriller returns to the Edinburgh Fringe!"/>
    <x v="10"/>
    <n v="5105"/>
    <n v="1.0209999999999999"/>
    <x v="0"/>
    <x v="1"/>
    <s v="GBP"/>
    <n v="1449766261"/>
    <d v="2015-12-10T16:51:01"/>
    <n v="1447174261"/>
    <x v="520"/>
    <b v="0"/>
    <x v="69"/>
    <n v="150.14705882352942"/>
    <x v="1"/>
    <x v="6"/>
    <b v="1"/>
    <s v="theater/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n v="1.0464"/>
    <x v="0"/>
    <x v="0"/>
    <s v="USD"/>
    <n v="1477976340"/>
    <d v="2016-11-01T04:59:00"/>
    <n v="1475460819"/>
    <x v="521"/>
    <b v="0"/>
    <x v="66"/>
    <n v="93.428571428571431"/>
    <x v="1"/>
    <x v="6"/>
    <b v="1"/>
    <s v="theater/plays"/>
  </r>
  <r>
    <x v="522"/>
    <s v="COMPASS PLAYERS"/>
    <s v="*** TO MAKE DONATIONS IN THE FUTURE                                   GO TO OUR WEBSITE: www.compassplayers.com ***"/>
    <x v="9"/>
    <n v="3440"/>
    <n v="1.1466666666666667"/>
    <x v="0"/>
    <x v="0"/>
    <s v="USD"/>
    <n v="1458518325"/>
    <d v="2016-03-20T23:58:45"/>
    <n v="1456793925"/>
    <x v="522"/>
    <b v="0"/>
    <x v="162"/>
    <n v="110.96774193548387"/>
    <x v="1"/>
    <x v="6"/>
    <b v="1"/>
    <s v="theater/plays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n v="1.206"/>
    <x v="0"/>
    <x v="0"/>
    <s v="USD"/>
    <n v="1442805076"/>
    <d v="2015-09-21T03:11:16"/>
    <n v="1440213076"/>
    <x v="523"/>
    <b v="0"/>
    <x v="87"/>
    <n v="71.785714285714292"/>
    <x v="1"/>
    <x v="6"/>
    <b v="1"/>
    <s v="theater/plays"/>
  </r>
  <r>
    <x v="524"/>
    <s v="Zero Down"/>
    <s v="Angel on the Corner need YOUR help to raise Â£3,500 to take Zero Down by Sarah Hehir to the Edinburgh Fringe Festival this August!"/>
    <x v="8"/>
    <n v="3803.55"/>
    <n v="1.0867285714285715"/>
    <x v="0"/>
    <x v="1"/>
    <s v="GBP"/>
    <n v="1464801169"/>
    <d v="2016-06-01T17:12:49"/>
    <n v="1462209169"/>
    <x v="524"/>
    <b v="0"/>
    <x v="208"/>
    <n v="29.258076923076924"/>
    <x v="1"/>
    <x v="6"/>
    <b v="1"/>
    <s v="theater/plays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n v="1"/>
    <x v="0"/>
    <x v="0"/>
    <s v="USD"/>
    <n v="1410601041"/>
    <d v="2014-09-13T09:37:21"/>
    <n v="1406713041"/>
    <x v="525"/>
    <b v="0"/>
    <x v="8"/>
    <n v="1000"/>
    <x v="1"/>
    <x v="6"/>
    <b v="1"/>
    <s v="theater/plays"/>
  </r>
  <r>
    <x v="526"/>
    <s v="Victory by Madicken Malm"/>
    <s v="We have a brand new play. We urgently need your help to fund our production, which opens at Theatre503 on August 18th."/>
    <x v="15"/>
    <n v="1710"/>
    <n v="1.1399999999999999"/>
    <x v="0"/>
    <x v="1"/>
    <s v="GBP"/>
    <n v="1438966800"/>
    <d v="2015-08-07T17:00:00"/>
    <n v="1436278344"/>
    <x v="526"/>
    <b v="0"/>
    <x v="23"/>
    <n v="74.347826086956516"/>
    <x v="1"/>
    <x v="6"/>
    <b v="1"/>
    <s v="theater/plays"/>
  </r>
  <r>
    <x v="527"/>
    <s v="Omega Kids - a new play"/>
    <s v="OMEGA KIDS, a new play by Noah Mease, directed by Jay Stull &amp; produced by New Light Theater Project in association with Access Theater."/>
    <x v="3"/>
    <n v="10085"/>
    <n v="1.0085"/>
    <x v="0"/>
    <x v="0"/>
    <s v="USD"/>
    <n v="1487347500"/>
    <d v="2017-02-17T16:05:00"/>
    <n v="1484715366"/>
    <x v="527"/>
    <b v="0"/>
    <x v="150"/>
    <n v="63.829113924050631"/>
    <x v="1"/>
    <x v="6"/>
    <b v="1"/>
    <s v="theater/plays"/>
  </r>
  <r>
    <x v="528"/>
    <s v="Devastated No Matter What"/>
    <s v="A Festival Backed Production of a Full-Length Play."/>
    <x v="146"/>
    <n v="1330"/>
    <n v="1.1565217391304348"/>
    <x v="0"/>
    <x v="0"/>
    <s v="USD"/>
    <n v="1434921600"/>
    <d v="2015-06-21T21:20:00"/>
    <n v="1433109907"/>
    <x v="528"/>
    <b v="0"/>
    <x v="209"/>
    <n v="44.333333333333336"/>
    <x v="1"/>
    <x v="6"/>
    <b v="1"/>
    <s v="theater/plays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n v="1.3041666666666667"/>
    <x v="0"/>
    <x v="5"/>
    <s v="CAD"/>
    <n v="1484110800"/>
    <d v="2017-01-11T05:00:00"/>
    <n v="1482281094"/>
    <x v="529"/>
    <b v="0"/>
    <x v="59"/>
    <n v="86.944444444444443"/>
    <x v="1"/>
    <x v="6"/>
    <b v="1"/>
    <s v="theater/plays"/>
  </r>
  <r>
    <x v="530"/>
    <s v="Corners Grove"/>
    <s v="Corners Grove is a coming-of-age play about leaving home, gender identity and the death of Whitney Houston; will benefit Win NYC."/>
    <x v="147"/>
    <n v="3670"/>
    <n v="1.0778267254038179"/>
    <x v="0"/>
    <x v="0"/>
    <s v="USD"/>
    <n v="1435111200"/>
    <d v="2015-06-24T02:00:00"/>
    <n v="1433254268"/>
    <x v="530"/>
    <b v="0"/>
    <x v="60"/>
    <n v="126.55172413793103"/>
    <x v="1"/>
    <x v="6"/>
    <b v="1"/>
    <s v="theater/plays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n v="1"/>
    <x v="0"/>
    <x v="0"/>
    <s v="USD"/>
    <n v="1481957940"/>
    <d v="2016-12-17T06:59:00"/>
    <n v="1478050429"/>
    <x v="531"/>
    <b v="0"/>
    <x v="162"/>
    <n v="129.03225806451613"/>
    <x v="1"/>
    <x v="6"/>
    <b v="1"/>
    <s v="theater/plays"/>
  </r>
  <r>
    <x v="532"/>
    <s v="Walken On Sunshine"/>
    <s v="A fast paced, comedic play about an anxiety-ridden filmmaker who lies to investors about having Christopher Walken in his film."/>
    <x v="3"/>
    <n v="12325"/>
    <n v="1.2324999999999999"/>
    <x v="0"/>
    <x v="0"/>
    <s v="USD"/>
    <n v="1463098208"/>
    <d v="2016-05-13T00:10:08"/>
    <n v="1460506208"/>
    <x v="532"/>
    <b v="0"/>
    <x v="210"/>
    <n v="71.242774566473983"/>
    <x v="1"/>
    <x v="6"/>
    <b v="1"/>
    <s v="theater/plays"/>
  </r>
  <r>
    <x v="533"/>
    <s v="Foresight"/>
    <s v="New writing â€¢ Twisty-turny magical realist retro sci-fi â€¢ Human lives â€¢ Storytelling â€¢ The slope our society slips down..."/>
    <x v="13"/>
    <n v="2004"/>
    <n v="1.002"/>
    <x v="0"/>
    <x v="1"/>
    <s v="GBP"/>
    <n v="1463394365"/>
    <d v="2016-05-16T10:26:05"/>
    <n v="1461320765"/>
    <x v="533"/>
    <b v="0"/>
    <x v="57"/>
    <n v="117.88235294117646"/>
    <x v="1"/>
    <x v="6"/>
    <b v="1"/>
    <s v="theater/plays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n v="1.0466666666666666"/>
    <x v="0"/>
    <x v="10"/>
    <s v="NOK"/>
    <n v="1446418800"/>
    <d v="2015-11-01T23:00:00"/>
    <n v="1443036470"/>
    <x v="534"/>
    <b v="0"/>
    <x v="53"/>
    <n v="327.08333333333331"/>
    <x v="1"/>
    <x v="6"/>
    <b v="1"/>
    <s v="theater/plays"/>
  </r>
  <r>
    <x v="535"/>
    <s v="Astronauts of Hartlepool: a Brexit sci-fi for VAULT 2017"/>
    <s v="Weâ€™re producing a Northern Brexit sci-fi play for VAULT festival 2017 and we need your help!"/>
    <x v="13"/>
    <n v="2050"/>
    <n v="1.0249999999999999"/>
    <x v="0"/>
    <x v="1"/>
    <s v="GBP"/>
    <n v="1483707905"/>
    <d v="2017-01-06T13:05:05"/>
    <n v="1481115905"/>
    <x v="535"/>
    <b v="0"/>
    <x v="211"/>
    <n v="34.745762711864408"/>
    <x v="1"/>
    <x v="6"/>
    <b v="1"/>
    <s v="theater/plays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n v="1.1825757575757576"/>
    <x v="0"/>
    <x v="1"/>
    <s v="GBP"/>
    <n v="1438624800"/>
    <d v="2015-08-03T18:00:00"/>
    <n v="1435133807"/>
    <x v="536"/>
    <b v="0"/>
    <x v="70"/>
    <n v="100.06410256410257"/>
    <x v="1"/>
    <x v="6"/>
    <b v="1"/>
    <s v="theater/plays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n v="1.2050000000000001"/>
    <x v="0"/>
    <x v="0"/>
    <s v="USD"/>
    <n v="1446665191"/>
    <d v="2015-11-04T19:26:31"/>
    <n v="1444069591"/>
    <x v="537"/>
    <b v="0"/>
    <x v="211"/>
    <n v="40.847457627118644"/>
    <x v="1"/>
    <x v="6"/>
    <b v="1"/>
    <s v="theater/plays"/>
  </r>
  <r>
    <x v="538"/>
    <s v="Shakespeare Orange County's HAMLET: Match This!"/>
    <s v="SOC produces affordable and accessible theatre in the heart of Orange County, CA, and we need your help to match a $5,000 grant!"/>
    <x v="10"/>
    <n v="15121"/>
    <n v="3.0242"/>
    <x v="0"/>
    <x v="0"/>
    <s v="USD"/>
    <n v="1463166263"/>
    <d v="2016-05-13T19:04:23"/>
    <n v="1460574263"/>
    <x v="538"/>
    <b v="0"/>
    <x v="65"/>
    <n v="252.01666666666668"/>
    <x v="1"/>
    <x v="6"/>
    <b v="1"/>
    <s v="theater/plays"/>
  </r>
  <r>
    <x v="539"/>
    <s v="&quot;The Tale of The Cockatrice&quot; by Peafrog Puppetry"/>
    <s v="A brand new show that unites puppetry, live music and storytelling to bring a forgotten English legend back to life!"/>
    <x v="2"/>
    <n v="503.22"/>
    <n v="1.00644"/>
    <x v="0"/>
    <x v="1"/>
    <s v="GBP"/>
    <n v="1467681107"/>
    <d v="2016-07-05T01:11:47"/>
    <n v="1465866707"/>
    <x v="539"/>
    <b v="0"/>
    <x v="9"/>
    <n v="25.161000000000001"/>
    <x v="1"/>
    <x v="6"/>
    <b v="1"/>
    <s v="theater/plays"/>
  </r>
  <r>
    <x v="540"/>
    <s v="hap's- Whats the program?"/>
    <s v="There are so many dilemmas in life- what to do, where to go? _x000a_Let us solve it - search our preference based entertainment calendar"/>
    <x v="36"/>
    <n v="1"/>
    <n v="6.666666666666667E-5"/>
    <x v="2"/>
    <x v="0"/>
    <s v="USD"/>
    <n v="1423078606"/>
    <d v="2015-02-04T19:36:46"/>
    <n v="1420486606"/>
    <x v="540"/>
    <b v="0"/>
    <x v="29"/>
    <n v="1"/>
    <x v="2"/>
    <x v="7"/>
    <b v="0"/>
    <s v="technology/web"/>
  </r>
  <r>
    <x v="541"/>
    <s v="Deviations"/>
    <s v="A website dedicated to local Kink Communities; to find others with matching interests and bring them together."/>
    <x v="37"/>
    <n v="25"/>
    <n v="5.5555555555555558E-3"/>
    <x v="2"/>
    <x v="0"/>
    <s v="USD"/>
    <n v="1446080834"/>
    <d v="2015-10-29T01:07:14"/>
    <n v="1443488834"/>
    <x v="541"/>
    <b v="0"/>
    <x v="29"/>
    <n v="25"/>
    <x v="2"/>
    <x v="7"/>
    <b v="0"/>
    <s v="technology/web"/>
  </r>
  <r>
    <x v="542"/>
    <s v="Chronicles - History by us, as we tell it, as we share it"/>
    <s v="The platform to record visual, audio and text memory of the common man - as we experienced history when it brushed us by"/>
    <x v="65"/>
    <n v="1"/>
    <n v="3.9999999999999998E-6"/>
    <x v="2"/>
    <x v="0"/>
    <s v="USD"/>
    <n v="1462293716"/>
    <d v="2016-05-03T16:41:56"/>
    <n v="1457113316"/>
    <x v="542"/>
    <b v="0"/>
    <x v="29"/>
    <n v="1"/>
    <x v="2"/>
    <x v="7"/>
    <b v="0"/>
    <s v="technology/web"/>
  </r>
  <r>
    <x v="543"/>
    <s v="Allergy Friendly Restaurant Finder and Review Site"/>
    <s v="I want to make it easy for those with food allergies to know where they can safely, and happily eat out with friends and family."/>
    <x v="29"/>
    <n v="70"/>
    <n v="3.1818181818181819E-3"/>
    <x v="2"/>
    <x v="2"/>
    <s v="AUD"/>
    <n v="1414807962"/>
    <d v="2014-11-01T02:12:42"/>
    <n v="1412215962"/>
    <x v="543"/>
    <b v="0"/>
    <x v="84"/>
    <n v="35"/>
    <x v="2"/>
    <x v="7"/>
    <b v="0"/>
    <s v="technology/web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n v="1.2E-2"/>
    <x v="2"/>
    <x v="0"/>
    <s v="USD"/>
    <n v="1467647160"/>
    <d v="2016-07-04T15:46:00"/>
    <n v="1465055160"/>
    <x v="544"/>
    <b v="0"/>
    <x v="84"/>
    <n v="3"/>
    <x v="2"/>
    <x v="7"/>
    <b v="0"/>
    <s v="technology/web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n v="0.27383999999999997"/>
    <x v="2"/>
    <x v="6"/>
    <s v="EUR"/>
    <n v="1447600389"/>
    <d v="2015-11-15T15:13:09"/>
    <n v="1444140789"/>
    <x v="545"/>
    <b v="0"/>
    <x v="69"/>
    <n v="402.70588235294116"/>
    <x v="2"/>
    <x v="7"/>
    <b v="0"/>
    <s v="technology/web"/>
  </r>
  <r>
    <x v="546"/>
    <s v="Lift Up Missions a Global Christian Online Platform"/>
    <s v="Build a Christian Network Platform to connect and collaborate projects, events, missions and support online to fulfill the call."/>
    <x v="127"/>
    <n v="52"/>
    <n v="8.6666666666666663E-4"/>
    <x v="2"/>
    <x v="0"/>
    <s v="USD"/>
    <n v="1445097715"/>
    <d v="2015-10-17T16:01:55"/>
    <n v="1441209715"/>
    <x v="546"/>
    <b v="0"/>
    <x v="84"/>
    <n v="26"/>
    <x v="2"/>
    <x v="7"/>
    <b v="0"/>
    <s v="technology/web"/>
  </r>
  <r>
    <x v="547"/>
    <s v="Secure Email and Document sharing"/>
    <s v="We are looking to build a secure email / document sharing system for companies needing to send sensitive information to clients."/>
    <x v="51"/>
    <n v="0"/>
    <n v="0"/>
    <x v="2"/>
    <x v="1"/>
    <s v="GBP"/>
    <n v="1455122564"/>
    <d v="2016-02-10T16:42:44"/>
    <n v="1452530564"/>
    <x v="547"/>
    <b v="0"/>
    <x v="78"/>
    <e v="#DIV/0!"/>
    <x v="2"/>
    <x v="7"/>
    <b v="0"/>
    <s v="technology/web"/>
  </r>
  <r>
    <x v="548"/>
    <s v="Langwiser - video lessons with native speaking teachers"/>
    <s v="Teach your native language online or study a foreign language with native speaking teachers. Social Web service and apps."/>
    <x v="3"/>
    <n v="9"/>
    <n v="8.9999999999999998E-4"/>
    <x v="2"/>
    <x v="1"/>
    <s v="GBP"/>
    <n v="1446154848"/>
    <d v="2015-10-29T21:40:48"/>
    <n v="1443562848"/>
    <x v="548"/>
    <b v="0"/>
    <x v="29"/>
    <n v="9"/>
    <x v="2"/>
    <x v="7"/>
    <b v="0"/>
    <s v="technology/web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n v="2.7199999999999998E-2"/>
    <x v="2"/>
    <x v="1"/>
    <s v="GBP"/>
    <n v="1436368622"/>
    <d v="2015-07-08T15:17:02"/>
    <n v="1433776622"/>
    <x v="549"/>
    <b v="0"/>
    <x v="22"/>
    <n v="8.5"/>
    <x v="2"/>
    <x v="7"/>
    <b v="0"/>
    <s v="technology/web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n v="7.0000000000000001E-3"/>
    <x v="2"/>
    <x v="5"/>
    <s v="CAD"/>
    <n v="1485838800"/>
    <d v="2017-01-31T05:00:00"/>
    <n v="1484756245"/>
    <x v="550"/>
    <b v="0"/>
    <x v="80"/>
    <n v="8.75"/>
    <x v="2"/>
    <x v="7"/>
    <b v="0"/>
    <s v="technology/web"/>
  </r>
  <r>
    <x v="551"/>
    <s v="ALIBI X Nation - The Digital Black Wall Street"/>
    <s v="AX Nation's goal is to develop, highlight, and connect black business leaders across the diaspora with skilled software developers."/>
    <x v="96"/>
    <n v="3781"/>
    <n v="5.0413333333333331E-2"/>
    <x v="2"/>
    <x v="0"/>
    <s v="USD"/>
    <n v="1438451580"/>
    <d v="2015-08-01T17:53:00"/>
    <n v="1434609424"/>
    <x v="551"/>
    <b v="0"/>
    <x v="33"/>
    <n v="135.03571428571428"/>
    <x v="2"/>
    <x v="7"/>
    <b v="0"/>
    <s v="technology/web"/>
  </r>
  <r>
    <x v="552"/>
    <s v="Spinnable Social Media"/>
    <s v="Axoral is a 3d interactive social media interface, with the potential to be so much more, but we need your help!"/>
    <x v="101"/>
    <n v="0"/>
    <n v="0"/>
    <x v="2"/>
    <x v="5"/>
    <s v="CAD"/>
    <n v="1452350896"/>
    <d v="2016-01-09T14:48:16"/>
    <n v="1447166896"/>
    <x v="552"/>
    <b v="0"/>
    <x v="78"/>
    <e v="#DIV/0!"/>
    <x v="2"/>
    <x v="7"/>
    <b v="0"/>
    <s v="technology/web"/>
  </r>
  <r>
    <x v="553"/>
    <s v="sellorshopusa.com"/>
    <s v="Groundbreaking New Classifieds Website Grows Into Largest Nationwide Coverage By Turning Users Into Entrepreneurs"/>
    <x v="31"/>
    <n v="123"/>
    <n v="4.9199999999999999E-3"/>
    <x v="2"/>
    <x v="0"/>
    <s v="USD"/>
    <n v="1415988991"/>
    <d v="2014-11-14T18:16:31"/>
    <n v="1413393391"/>
    <x v="553"/>
    <b v="0"/>
    <x v="79"/>
    <n v="20.5"/>
    <x v="2"/>
    <x v="7"/>
    <b v="0"/>
    <s v="technology/web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n v="0.36589147286821705"/>
    <x v="2"/>
    <x v="0"/>
    <s v="USD"/>
    <n v="1413735972"/>
    <d v="2014-10-19T16:26:12"/>
    <n v="1411143972"/>
    <x v="554"/>
    <b v="0"/>
    <x v="19"/>
    <n v="64.36363636363636"/>
    <x v="2"/>
    <x v="7"/>
    <b v="0"/>
    <s v="technology/web"/>
  </r>
  <r>
    <x v="555"/>
    <s v="Marketing campaign for Show-Skill.net website"/>
    <s v="Show-Skill.net helps to promote young football talents for free. It's the best place to show what you've got! Just post your videos :)"/>
    <x v="51"/>
    <n v="0"/>
    <n v="0"/>
    <x v="2"/>
    <x v="1"/>
    <s v="GBP"/>
    <n v="1465720143"/>
    <d v="2016-06-12T08:29:03"/>
    <n v="1463128143"/>
    <x v="555"/>
    <b v="0"/>
    <x v="78"/>
    <e v="#DIV/0!"/>
    <x v="2"/>
    <x v="7"/>
    <b v="0"/>
    <s v="technology/web"/>
  </r>
  <r>
    <x v="556"/>
    <s v="Braille Academy"/>
    <s v="An educational platform for learning Unified English Braille Code"/>
    <x v="6"/>
    <n v="200"/>
    <n v="2.5000000000000001E-2"/>
    <x v="2"/>
    <x v="0"/>
    <s v="USD"/>
    <n v="1452112717"/>
    <d v="2016-01-06T20:38:37"/>
    <n v="1449520717"/>
    <x v="556"/>
    <b v="0"/>
    <x v="29"/>
    <n v="200"/>
    <x v="2"/>
    <x v="7"/>
    <b v="0"/>
    <s v="technology/web"/>
  </r>
  <r>
    <x v="557"/>
    <s v="Interactive Global Domestic Violence Platform"/>
    <s v="The world's first interactive global domestic violence platform which connects victims, NGO's, policy-makers and researchers."/>
    <x v="60"/>
    <n v="1366"/>
    <n v="9.1066666666666674E-3"/>
    <x v="2"/>
    <x v="12"/>
    <s v="EUR"/>
    <n v="1480721803"/>
    <d v="2016-12-02T23:36:43"/>
    <n v="1478126203"/>
    <x v="557"/>
    <b v="0"/>
    <x v="9"/>
    <n v="68.3"/>
    <x v="2"/>
    <x v="7"/>
    <b v="0"/>
    <s v="technology/web"/>
  </r>
  <r>
    <x v="558"/>
    <s v="Southwest Louisville Online A Local Social Network"/>
    <s v="A community website with news, classifieds, photo albums, business reviews and a calendar for the local community to share."/>
    <x v="47"/>
    <n v="0"/>
    <n v="0"/>
    <x v="2"/>
    <x v="0"/>
    <s v="USD"/>
    <n v="1427227905"/>
    <d v="2015-03-24T20:11:45"/>
    <n v="1424639505"/>
    <x v="558"/>
    <b v="0"/>
    <x v="78"/>
    <e v="#DIV/0!"/>
    <x v="2"/>
    <x v="7"/>
    <b v="0"/>
    <s v="technology/web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n v="2.0833333333333335E-4"/>
    <x v="2"/>
    <x v="0"/>
    <s v="USD"/>
    <n v="1449989260"/>
    <d v="2015-12-13T06:47:40"/>
    <n v="1447397260"/>
    <x v="559"/>
    <b v="0"/>
    <x v="29"/>
    <n v="50"/>
    <x v="2"/>
    <x v="7"/>
    <b v="0"/>
    <s v="technology/web"/>
  </r>
  <r>
    <x v="560"/>
    <s v="DOWNLOAD THE INTERNET,...."/>
    <s v="In the future the possibility exists that the internet it's self could be felled, we have world seed banks, it's time for a net bank,.."/>
    <x v="57"/>
    <n v="12"/>
    <n v="1.2E-4"/>
    <x v="2"/>
    <x v="5"/>
    <s v="CAD"/>
    <n v="1418841045"/>
    <d v="2014-12-17T18:30:45"/>
    <n v="1416249045"/>
    <x v="560"/>
    <b v="0"/>
    <x v="83"/>
    <n v="4"/>
    <x v="2"/>
    <x v="7"/>
    <b v="0"/>
    <s v="technology/web"/>
  </r>
  <r>
    <x v="561"/>
    <s v="CheckMate Careers"/>
    <s v="A marketplace for talent and employers to match. Using intuitive technology we match &amp; place talent with the best career position."/>
    <x v="36"/>
    <n v="55"/>
    <n v="3.6666666666666666E-3"/>
    <x v="2"/>
    <x v="0"/>
    <s v="USD"/>
    <n v="1445874513"/>
    <d v="2015-10-26T15:48:33"/>
    <n v="1442850513"/>
    <x v="561"/>
    <b v="0"/>
    <x v="84"/>
    <n v="27.5"/>
    <x v="2"/>
    <x v="7"/>
    <b v="0"/>
    <s v="technology/web"/>
  </r>
  <r>
    <x v="562"/>
    <s v="International/Domestic Student room platform"/>
    <s v="i would like to develop an international free platform for domestic and international students to find accomodation in all countries"/>
    <x v="63"/>
    <n v="0"/>
    <n v="0"/>
    <x v="2"/>
    <x v="9"/>
    <s v="EUR"/>
    <n v="1482052815"/>
    <d v="2016-12-18T09:20:15"/>
    <n v="1479460815"/>
    <x v="562"/>
    <b v="0"/>
    <x v="78"/>
    <e v="#DIV/0!"/>
    <x v="2"/>
    <x v="7"/>
    <b v="0"/>
    <s v="technology/web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n v="9.0666666666666662E-4"/>
    <x v="2"/>
    <x v="2"/>
    <s v="AUD"/>
    <n v="1424137247"/>
    <d v="2015-02-17T01:40:47"/>
    <n v="1421545247"/>
    <x v="563"/>
    <b v="0"/>
    <x v="84"/>
    <n v="34"/>
    <x v="2"/>
    <x v="7"/>
    <b v="0"/>
    <s v="technology/web"/>
  </r>
  <r>
    <x v="564"/>
    <s v="TOC TOC TROC"/>
    <s v="Plateforme de troc gratuit et d'Ã©changes en tous genres par nature. Mieux s'entraider, Ã©changer, de donner, louer ou vendre Ã  distance."/>
    <x v="102"/>
    <n v="1"/>
    <n v="5.5555555555555558E-5"/>
    <x v="2"/>
    <x v="6"/>
    <s v="EUR"/>
    <n v="1457822275"/>
    <d v="2016-03-12T22:37:55"/>
    <n v="1455230275"/>
    <x v="564"/>
    <b v="0"/>
    <x v="29"/>
    <n v="1"/>
    <x v="2"/>
    <x v="7"/>
    <b v="0"/>
    <s v="technology/web"/>
  </r>
  <r>
    <x v="565"/>
    <s v="EasyLearnings"/>
    <s v="Our objective is to provide a platform which helps teachers to provide courses to leaners in wide range of locations including Africa."/>
    <x v="31"/>
    <n v="0"/>
    <n v="0"/>
    <x v="2"/>
    <x v="1"/>
    <s v="GBP"/>
    <n v="1436554249"/>
    <d v="2015-07-10T18:50:49"/>
    <n v="1433962249"/>
    <x v="565"/>
    <b v="0"/>
    <x v="78"/>
    <e v="#DIV/0!"/>
    <x v="2"/>
    <x v="7"/>
    <b v="0"/>
    <s v="technology/web"/>
  </r>
  <r>
    <x v="566"/>
    <s v="RummageCity.com - Rummage sailing made easy!"/>
    <s v="I am creating a website that will make it easier for people to promote or find rummage sales utilizing the power of Google Maps"/>
    <x v="10"/>
    <n v="1"/>
    <n v="2.0000000000000001E-4"/>
    <x v="2"/>
    <x v="0"/>
    <s v="USD"/>
    <n v="1468513533"/>
    <d v="2016-07-14T16:25:33"/>
    <n v="1465921533"/>
    <x v="566"/>
    <b v="0"/>
    <x v="29"/>
    <n v="1"/>
    <x v="2"/>
    <x v="7"/>
    <b v="0"/>
    <s v="technology/web"/>
  </r>
  <r>
    <x v="567"/>
    <s v="UnimeTV - Revolutionizing Anime"/>
    <s v="UnimeTV's goal to revolutionize the way anime lovers interact with one another. Connect with others around the globe like never before!"/>
    <x v="3"/>
    <n v="0"/>
    <n v="0"/>
    <x v="2"/>
    <x v="0"/>
    <s v="USD"/>
    <n v="1420143194"/>
    <d v="2015-01-01T20:13:14"/>
    <n v="1417551194"/>
    <x v="567"/>
    <b v="0"/>
    <x v="78"/>
    <e v="#DIV/0!"/>
    <x v="2"/>
    <x v="7"/>
    <b v="0"/>
    <s v="technology/web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n v="0.01"/>
    <x v="2"/>
    <x v="4"/>
    <s v="NZD"/>
    <n v="1452942000"/>
    <d v="2016-01-16T11:00:00"/>
    <n v="1449785223"/>
    <x v="568"/>
    <b v="0"/>
    <x v="81"/>
    <n v="49"/>
    <x v="2"/>
    <x v="7"/>
    <b v="0"/>
    <s v="technology/web"/>
  </r>
  <r>
    <x v="569"/>
    <s v="Mioti"/>
    <s v="Mioti is an indie game marketplace that doubles as a community for developers to join networks and discuss projects."/>
    <x v="30"/>
    <n v="20"/>
    <n v="8.0000000000000002E-3"/>
    <x v="2"/>
    <x v="5"/>
    <s v="CAD"/>
    <n v="1451679612"/>
    <d v="2016-01-01T20:20:12"/>
    <n v="1449087612"/>
    <x v="569"/>
    <b v="0"/>
    <x v="29"/>
    <n v="20"/>
    <x v="2"/>
    <x v="7"/>
    <b v="0"/>
    <s v="technology/web"/>
  </r>
  <r>
    <x v="570"/>
    <s v="Relaunching in May"/>
    <s v="Humans have AM/FM/Satellite radio, kids have radio Disney, pets have DogCatRadio."/>
    <x v="94"/>
    <n v="142"/>
    <n v="1.6705882352941177E-3"/>
    <x v="2"/>
    <x v="0"/>
    <s v="USD"/>
    <n v="1455822569"/>
    <d v="2016-02-18T19:09:29"/>
    <n v="1453230569"/>
    <x v="570"/>
    <b v="0"/>
    <x v="29"/>
    <n v="142"/>
    <x v="2"/>
    <x v="7"/>
    <b v="0"/>
    <s v="technology/web"/>
  </r>
  <r>
    <x v="571"/>
    <s v="Snag-A-Slip"/>
    <s v="Snag-A-Slip is an online platform that connects boaters with awesome marinas and available boat slips so that they can book with ease."/>
    <x v="31"/>
    <n v="106"/>
    <n v="4.2399999999999998E-3"/>
    <x v="2"/>
    <x v="0"/>
    <s v="USD"/>
    <n v="1437969540"/>
    <d v="2015-07-27T03:59:00"/>
    <n v="1436297723"/>
    <x v="571"/>
    <b v="0"/>
    <x v="84"/>
    <n v="53"/>
    <x v="2"/>
    <x v="7"/>
    <b v="0"/>
    <s v="technology/web"/>
  </r>
  <r>
    <x v="572"/>
    <s v="FairwayJockey.com Custom Golf Equipment"/>
    <s v="FairwayJockey.com is a web platform to make high quality custom tour golf equipment available at a lower cost to the consumer."/>
    <x v="30"/>
    <n v="0"/>
    <n v="0"/>
    <x v="2"/>
    <x v="0"/>
    <s v="USD"/>
    <n v="1446660688"/>
    <d v="2015-11-04T18:11:28"/>
    <n v="1444065088"/>
    <x v="572"/>
    <b v="0"/>
    <x v="78"/>
    <e v="#DIV/0!"/>
    <x v="2"/>
    <x v="7"/>
    <b v="0"/>
    <s v="technology/web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n v="3.892538925389254E-3"/>
    <x v="2"/>
    <x v="0"/>
    <s v="USD"/>
    <n v="1421543520"/>
    <d v="2015-01-18T01:12:00"/>
    <n v="1416445931"/>
    <x v="573"/>
    <b v="0"/>
    <x v="82"/>
    <n v="38.444444444444443"/>
    <x v="2"/>
    <x v="7"/>
    <b v="0"/>
    <s v="technology/web"/>
  </r>
  <r>
    <x v="574"/>
    <s v="Unity, A Content Creators Toolkit"/>
    <s v="Grow your YouTube channel and increase your audience by allowing multi uploads, shares and interaction from a single simple interface."/>
    <x v="151"/>
    <n v="80"/>
    <n v="7.1556350626118068E-3"/>
    <x v="2"/>
    <x v="1"/>
    <s v="GBP"/>
    <n v="1476873507"/>
    <d v="2016-10-19T10:38:27"/>
    <n v="1474281507"/>
    <x v="574"/>
    <b v="0"/>
    <x v="80"/>
    <n v="20"/>
    <x v="2"/>
    <x v="7"/>
    <b v="0"/>
    <s v="technology/web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n v="4.3166666666666666E-3"/>
    <x v="2"/>
    <x v="12"/>
    <s v="EUR"/>
    <n v="1434213443"/>
    <d v="2015-06-13T16:37:23"/>
    <n v="1431621443"/>
    <x v="575"/>
    <b v="0"/>
    <x v="80"/>
    <n v="64.75"/>
    <x v="2"/>
    <x v="7"/>
    <b v="0"/>
    <s v="technology/web"/>
  </r>
  <r>
    <x v="576"/>
    <s v="Uthtopia"/>
    <s v="UthTopia Is a social media organization that believes in positive online usage, youth mentorship, and youth empowerment."/>
    <x v="58"/>
    <n v="1"/>
    <n v="1.2500000000000001E-5"/>
    <x v="2"/>
    <x v="0"/>
    <s v="USD"/>
    <n v="1427537952"/>
    <d v="2015-03-28T10:19:12"/>
    <n v="1422357552"/>
    <x v="576"/>
    <b v="0"/>
    <x v="29"/>
    <n v="1"/>
    <x v="2"/>
    <x v="7"/>
    <b v="0"/>
    <s v="technology/web"/>
  </r>
  <r>
    <x v="577"/>
    <s v="everydayrelay"/>
    <s v="Emails are one of pervasively used mode of communication today. However, emails can be personal and sometimes discretion is needed."/>
    <x v="10"/>
    <n v="10"/>
    <n v="2E-3"/>
    <x v="2"/>
    <x v="0"/>
    <s v="USD"/>
    <n v="1463753302"/>
    <d v="2016-05-20T14:08:22"/>
    <n v="1458569302"/>
    <x v="577"/>
    <b v="0"/>
    <x v="29"/>
    <n v="10"/>
    <x v="2"/>
    <x v="7"/>
    <b v="0"/>
    <s v="technology/web"/>
  </r>
  <r>
    <x v="578"/>
    <s v="weBuy Crowdsourced Shopping"/>
    <s v="weBuy trade built on technology and Crowd Sourced Power"/>
    <x v="152"/>
    <n v="14"/>
    <n v="1.12E-4"/>
    <x v="2"/>
    <x v="1"/>
    <s v="GBP"/>
    <n v="1441633993"/>
    <d v="2015-09-07T13:53:13"/>
    <n v="1439560393"/>
    <x v="578"/>
    <b v="0"/>
    <x v="63"/>
    <n v="2"/>
    <x v="2"/>
    <x v="7"/>
    <b v="0"/>
    <s v="technology/web"/>
  </r>
  <r>
    <x v="579"/>
    <s v="Course: Learn Cryptography"/>
    <s v="Learn classic and public key cryptography with a full proof-of-concept system in JavaScript."/>
    <x v="14"/>
    <n v="175"/>
    <n v="1.4583333333333334E-2"/>
    <x v="2"/>
    <x v="0"/>
    <s v="USD"/>
    <n v="1419539223"/>
    <d v="2014-12-25T20:27:03"/>
    <n v="1416947223"/>
    <x v="579"/>
    <b v="0"/>
    <x v="81"/>
    <n v="35"/>
    <x v="2"/>
    <x v="7"/>
    <b v="0"/>
    <s v="technology/web"/>
  </r>
  <r>
    <x v="580"/>
    <s v="Talented Minds â­ï¸"/>
    <s v="I Want To Create A Website That Helps Young Inventors Of Today Broadcast Their Talents &amp; Help Get The Reconigition They Deserve"/>
    <x v="9"/>
    <n v="1"/>
    <n v="3.3333333333333332E-4"/>
    <x v="2"/>
    <x v="0"/>
    <s v="USD"/>
    <n v="1474580867"/>
    <d v="2016-09-22T21:47:47"/>
    <n v="1471988867"/>
    <x v="580"/>
    <b v="0"/>
    <x v="29"/>
    <n v="1"/>
    <x v="2"/>
    <x v="7"/>
    <b v="0"/>
    <s v="technology/web"/>
  </r>
  <r>
    <x v="581"/>
    <s v="A Poets Domain"/>
    <s v="Help me raise funds so that I can be able to give passionate young poets a chance to earn money weekly for their writing &amp; spoken word."/>
    <x v="44"/>
    <n v="0"/>
    <n v="0"/>
    <x v="2"/>
    <x v="0"/>
    <s v="USD"/>
    <n v="1438474704"/>
    <d v="2015-08-02T00:18:24"/>
    <n v="1435882704"/>
    <x v="581"/>
    <b v="0"/>
    <x v="78"/>
    <e v="#DIV/0!"/>
    <x v="2"/>
    <x v="7"/>
    <b v="0"/>
    <s v="technology/web"/>
  </r>
  <r>
    <x v="582"/>
    <s v="&quot;We the People...&quot;"/>
    <s v="A community-driven online system which promotes self-governance.  Level up by adding content; civic agendas and private associations."/>
    <x v="57"/>
    <n v="0"/>
    <n v="0"/>
    <x v="2"/>
    <x v="0"/>
    <s v="USD"/>
    <n v="1426442400"/>
    <d v="2015-03-15T18:00:00"/>
    <n v="1424454319"/>
    <x v="582"/>
    <b v="0"/>
    <x v="78"/>
    <e v="#DIV/0!"/>
    <x v="2"/>
    <x v="7"/>
    <b v="0"/>
    <s v="technology/web"/>
  </r>
  <r>
    <x v="583"/>
    <s v="HackersArchive.com"/>
    <s v="HackersArchive.com will help rid the web of viruses and scams found everywhere else you look!"/>
    <x v="7"/>
    <n v="1"/>
    <n v="1.1111111111111112E-4"/>
    <x v="2"/>
    <x v="0"/>
    <s v="USD"/>
    <n v="1426800687"/>
    <d v="2015-03-19T21:31:27"/>
    <n v="1424212287"/>
    <x v="583"/>
    <b v="0"/>
    <x v="29"/>
    <n v="1"/>
    <x v="2"/>
    <x v="7"/>
    <b v="0"/>
    <s v="technology/web"/>
  </r>
  <r>
    <x v="584"/>
    <s v="scriptCall - The Personal Presentation Platform"/>
    <s v="Script Call takes your presentation from the wall to your audience; from your device to theirs."/>
    <x v="28"/>
    <n v="10"/>
    <n v="0.01"/>
    <x v="2"/>
    <x v="0"/>
    <s v="USD"/>
    <n v="1426522316"/>
    <d v="2015-03-16T16:11:56"/>
    <n v="1423933916"/>
    <x v="584"/>
    <b v="0"/>
    <x v="84"/>
    <n v="5"/>
    <x v="2"/>
    <x v="7"/>
    <b v="0"/>
    <s v="technology/web"/>
  </r>
  <r>
    <x v="585"/>
    <s v="Link Card"/>
    <s v="SAVE UP TO 40% WHEN YOU SPEND!_x000a__x000a_PRE-ORDER YOUR LINK CARD TODAY"/>
    <x v="7"/>
    <n v="0"/>
    <n v="0"/>
    <x v="2"/>
    <x v="1"/>
    <s v="GBP"/>
    <n v="1448928000"/>
    <d v="2015-12-01T00:00:00"/>
    <n v="1444123377"/>
    <x v="585"/>
    <b v="0"/>
    <x v="78"/>
    <e v="#DIV/0!"/>
    <x v="2"/>
    <x v="7"/>
    <b v="0"/>
    <s v="technology/web"/>
  </r>
  <r>
    <x v="586"/>
    <s v="Employ College 2K"/>
    <s v="Employ College is a movement for companies to hire college graduates from their respected institutions."/>
    <x v="3"/>
    <n v="56"/>
    <n v="5.5999999999999999E-3"/>
    <x v="2"/>
    <x v="0"/>
    <s v="USD"/>
    <n v="1424032207"/>
    <d v="2015-02-15T20:30:07"/>
    <n v="1421440207"/>
    <x v="586"/>
    <b v="0"/>
    <x v="80"/>
    <n v="14"/>
    <x v="2"/>
    <x v="7"/>
    <b v="0"/>
    <s v="technology/web"/>
  </r>
  <r>
    <x v="587"/>
    <s v="Waitresses.com"/>
    <s v="Waitresses.com is an online community devoted to servers around the world. Learn. Connect. Work. Travel. Share._x000a__x000a_Make a pledge today!"/>
    <x v="11"/>
    <n v="2725"/>
    <n v="9.0833333333333335E-2"/>
    <x v="2"/>
    <x v="5"/>
    <s v="CAD"/>
    <n v="1429207833"/>
    <d v="2015-04-16T18:10:33"/>
    <n v="1426615833"/>
    <x v="587"/>
    <b v="0"/>
    <x v="63"/>
    <n v="389.28571428571428"/>
    <x v="2"/>
    <x v="7"/>
    <b v="0"/>
    <s v="technology/web"/>
  </r>
  <r>
    <x v="588"/>
    <s v="TiTraGO! your personal driver"/>
    <s v="Offrire un &quot;TRAGO&quot;, ossia un passaggio con autista che ti segue e ti aspetta mentre concludi i tuoi affari, quando non puoi guidare"/>
    <x v="7"/>
    <n v="301"/>
    <n v="3.3444444444444443E-2"/>
    <x v="2"/>
    <x v="13"/>
    <s v="EUR"/>
    <n v="1479410886"/>
    <d v="2016-11-17T19:28:06"/>
    <n v="1474223286"/>
    <x v="588"/>
    <b v="0"/>
    <x v="84"/>
    <n v="150.5"/>
    <x v="2"/>
    <x v="7"/>
    <b v="0"/>
    <s v="technology/web"/>
  </r>
  <r>
    <x v="589"/>
    <s v="Get Neighborly"/>
    <s v="Services closer than you think..."/>
    <x v="51"/>
    <n v="1"/>
    <n v="1.3333333333333334E-4"/>
    <x v="2"/>
    <x v="0"/>
    <s v="USD"/>
    <n v="1436366699"/>
    <d v="2015-07-08T14:44:59"/>
    <n v="1435070699"/>
    <x v="589"/>
    <b v="0"/>
    <x v="29"/>
    <n v="1"/>
    <x v="2"/>
    <x v="7"/>
    <b v="0"/>
    <s v="technology/web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n v="4.4600000000000001E-2"/>
    <x v="2"/>
    <x v="1"/>
    <s v="GBP"/>
    <n v="1454936460"/>
    <d v="2016-02-08T13:01:00"/>
    <n v="1452259131"/>
    <x v="590"/>
    <b v="0"/>
    <x v="82"/>
    <n v="24.777777777777779"/>
    <x v="2"/>
    <x v="7"/>
    <b v="0"/>
    <s v="technology/web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n v="6.0999999999999997E-4"/>
    <x v="2"/>
    <x v="0"/>
    <s v="USD"/>
    <n v="1437570130"/>
    <d v="2015-07-22T13:02:10"/>
    <n v="1434978130"/>
    <x v="591"/>
    <b v="0"/>
    <x v="84"/>
    <n v="30.5"/>
    <x v="2"/>
    <x v="7"/>
    <b v="0"/>
    <s v="technology/web"/>
  </r>
  <r>
    <x v="592"/>
    <s v="Go Start A Biz"/>
    <s v="Together, we can build a FREE, business start-up system that will help aspiring entrepreneurs change their economic circumstances."/>
    <x v="51"/>
    <n v="250"/>
    <n v="3.3333333333333333E-2"/>
    <x v="2"/>
    <x v="0"/>
    <s v="USD"/>
    <n v="1417584860"/>
    <d v="2014-12-03T05:34:20"/>
    <n v="1414992860"/>
    <x v="592"/>
    <b v="0"/>
    <x v="29"/>
    <n v="250"/>
    <x v="2"/>
    <x v="7"/>
    <b v="0"/>
    <s v="technology/web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n v="0.23"/>
    <x v="2"/>
    <x v="1"/>
    <s v="GBP"/>
    <n v="1428333345"/>
    <d v="2015-04-06T15:15:45"/>
    <n v="1425744945"/>
    <x v="593"/>
    <b v="0"/>
    <x v="63"/>
    <n v="16.428571428571427"/>
    <x v="2"/>
    <x v="7"/>
    <b v="0"/>
    <s v="technology/web"/>
  </r>
  <r>
    <x v="594"/>
    <s v="Unleashed Fitness"/>
    <s v="Creating a fitness site that will change the fitness game forever!"/>
    <x v="31"/>
    <n v="26"/>
    <n v="1.0399999999999999E-3"/>
    <x v="2"/>
    <x v="0"/>
    <s v="USD"/>
    <n v="1460832206"/>
    <d v="2016-04-16T18:43:26"/>
    <n v="1458240206"/>
    <x v="594"/>
    <b v="0"/>
    <x v="84"/>
    <n v="13"/>
    <x v="2"/>
    <x v="7"/>
    <b v="0"/>
    <s v="technology/web"/>
  </r>
  <r>
    <x v="595"/>
    <s v="MyBestInterest.org"/>
    <s v="MyBestInterest.org elminates election research by quickly identifying the candidates that will best represent your interests."/>
    <x v="57"/>
    <n v="426"/>
    <n v="4.2599999999999999E-3"/>
    <x v="2"/>
    <x v="0"/>
    <s v="USD"/>
    <n v="1430703638"/>
    <d v="2015-05-04T01:40:38"/>
    <n v="1426815638"/>
    <x v="595"/>
    <b v="0"/>
    <x v="22"/>
    <n v="53.25"/>
    <x v="2"/>
    <x v="7"/>
    <b v="0"/>
    <s v="technology/web"/>
  </r>
  <r>
    <x v="596"/>
    <s v="DigitaliBook free library"/>
    <s v="We present digitaibook,com site which can become a free electronic library with your help,"/>
    <x v="22"/>
    <n v="6"/>
    <n v="2.9999999999999997E-4"/>
    <x v="2"/>
    <x v="0"/>
    <s v="USD"/>
    <n v="1478122292"/>
    <d v="2016-11-02T21:31:32"/>
    <n v="1475530292"/>
    <x v="596"/>
    <b v="0"/>
    <x v="84"/>
    <n v="3"/>
    <x v="2"/>
    <x v="7"/>
    <b v="0"/>
    <s v="technology/web"/>
  </r>
  <r>
    <x v="597"/>
    <s v="Rolodex: One Contact List to Rule Them All"/>
    <s v="Rolodex is a web application that strives to nurture business to business relationships by connecting users via email."/>
    <x v="51"/>
    <n v="20"/>
    <n v="2.6666666666666666E-3"/>
    <x v="2"/>
    <x v="0"/>
    <s v="USD"/>
    <n v="1469980800"/>
    <d v="2016-07-31T16:00:00"/>
    <n v="1466787335"/>
    <x v="597"/>
    <b v="0"/>
    <x v="84"/>
    <n v="10"/>
    <x v="2"/>
    <x v="7"/>
    <b v="0"/>
    <s v="technology/web"/>
  </r>
  <r>
    <x v="598"/>
    <s v="Goals not creeds"/>
    <s v="This is a project to create a crowd-funding site for Urantia Book readers worldwide."/>
    <x v="30"/>
    <n v="850"/>
    <n v="0.34"/>
    <x v="2"/>
    <x v="0"/>
    <s v="USD"/>
    <n v="1417737781"/>
    <d v="2014-12-05T00:03:01"/>
    <n v="1415145781"/>
    <x v="598"/>
    <b v="0"/>
    <x v="63"/>
    <n v="121.42857142857143"/>
    <x v="2"/>
    <x v="7"/>
    <b v="0"/>
    <s v="technology/web"/>
  </r>
  <r>
    <x v="599"/>
    <s v="Mail 4 Jail"/>
    <s v="We send care packages to incarcerated individuals throughout the country that include specific items hand picked by the sender."/>
    <x v="63"/>
    <n v="31"/>
    <n v="6.2E-4"/>
    <x v="2"/>
    <x v="0"/>
    <s v="USD"/>
    <n v="1425827760"/>
    <d v="2015-03-08T15:16:00"/>
    <n v="1423769402"/>
    <x v="599"/>
    <b v="0"/>
    <x v="84"/>
    <n v="15.5"/>
    <x v="2"/>
    <x v="7"/>
    <b v="0"/>
    <s v="technology/web"/>
  </r>
  <r>
    <x v="600"/>
    <s v="Anaheim California here we come but we need your help."/>
    <s v="Science Technology Engineering and Math + youth = a brighter tomorrow."/>
    <x v="10"/>
    <n v="100"/>
    <n v="0.02"/>
    <x v="1"/>
    <x v="0"/>
    <s v="USD"/>
    <n v="1431198562"/>
    <d v="2015-05-09T19:09:22"/>
    <n v="1426014562"/>
    <x v="600"/>
    <b v="0"/>
    <x v="29"/>
    <n v="100"/>
    <x v="2"/>
    <x v="7"/>
    <b v="0"/>
    <s v="technology/web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n v="1.4E-2"/>
    <x v="1"/>
    <x v="5"/>
    <s v="CAD"/>
    <n v="1419626139"/>
    <d v="2014-12-26T20:35:39"/>
    <n v="1417034139"/>
    <x v="601"/>
    <b v="0"/>
    <x v="79"/>
    <n v="23.333333333333332"/>
    <x v="2"/>
    <x v="7"/>
    <b v="0"/>
    <s v="technology/web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n v="0"/>
    <x v="1"/>
    <x v="0"/>
    <s v="USD"/>
    <n v="1434654215"/>
    <d v="2015-06-18T19:03:35"/>
    <n v="1432062215"/>
    <x v="602"/>
    <b v="0"/>
    <x v="78"/>
    <e v="#DIV/0!"/>
    <x v="2"/>
    <x v="7"/>
    <b v="0"/>
    <s v="technology/web"/>
  </r>
  <r>
    <x v="603"/>
    <s v="Randompics.net - Make It Fan Owned And Updated! (Canceled)"/>
    <s v="The admin for Randompics has announced they will be shutting down. I want to run, and improve, this great site!"/>
    <x v="36"/>
    <n v="590.02"/>
    <n v="3.9334666666666664E-2"/>
    <x v="1"/>
    <x v="0"/>
    <s v="USD"/>
    <n v="1408029623"/>
    <d v="2014-08-14T15:20:23"/>
    <n v="1405437623"/>
    <x v="603"/>
    <b v="0"/>
    <x v="62"/>
    <n v="45.386153846153846"/>
    <x v="2"/>
    <x v="7"/>
    <b v="0"/>
    <s v="technology/web"/>
  </r>
  <r>
    <x v="604"/>
    <s v="Don't Shoot the Messenger Chick (Canceled)"/>
    <s v="Bad news is our business. We deliver the news you don't want to and soften the blow with custom designed gifts and personalized verse."/>
    <x v="15"/>
    <n v="0"/>
    <n v="0"/>
    <x v="1"/>
    <x v="0"/>
    <s v="USD"/>
    <n v="1409187056"/>
    <d v="2014-08-28T00:50:56"/>
    <n v="1406595056"/>
    <x v="604"/>
    <b v="0"/>
    <x v="78"/>
    <e v="#DIV/0!"/>
    <x v="2"/>
    <x v="7"/>
    <b v="0"/>
    <s v="technology/web"/>
  </r>
  <r>
    <x v="605"/>
    <s v="Teach Your Parents iPad (Canceled)"/>
    <s v="An iPad support care package for your parents / seniors."/>
    <x v="10"/>
    <n v="131"/>
    <n v="2.6200000000000001E-2"/>
    <x v="1"/>
    <x v="0"/>
    <s v="USD"/>
    <n v="1440318908"/>
    <d v="2015-08-23T08:35:08"/>
    <n v="1436430908"/>
    <x v="605"/>
    <b v="0"/>
    <x v="22"/>
    <n v="16.375"/>
    <x v="2"/>
    <x v="7"/>
    <b v="0"/>
    <s v="technology/web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n v="2E-3"/>
    <x v="1"/>
    <x v="9"/>
    <s v="EUR"/>
    <n v="1432479600"/>
    <d v="2015-05-24T15:00:00"/>
    <n v="1428507409"/>
    <x v="606"/>
    <b v="0"/>
    <x v="29"/>
    <n v="10"/>
    <x v="2"/>
    <x v="7"/>
    <b v="0"/>
    <s v="technology/web"/>
  </r>
  <r>
    <x v="607"/>
    <s v="An Online Music Venue Awaits (Canceled)"/>
    <s v="Gritty, upfront reality going the distance hard with a proven track record of insatiable artist. Broadcasted live on the Web."/>
    <x v="49"/>
    <n v="0"/>
    <n v="0"/>
    <x v="1"/>
    <x v="0"/>
    <s v="USD"/>
    <n v="1448225336"/>
    <d v="2015-11-22T20:48:56"/>
    <n v="1445629736"/>
    <x v="607"/>
    <b v="0"/>
    <x v="78"/>
    <e v="#DIV/0!"/>
    <x v="2"/>
    <x v="7"/>
    <b v="0"/>
    <s v="technology/web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n v="9.7400000000000004E-3"/>
    <x v="1"/>
    <x v="0"/>
    <s v="USD"/>
    <n v="1434405980"/>
    <d v="2015-06-15T22:06:20"/>
    <n v="1431813980"/>
    <x v="608"/>
    <b v="0"/>
    <x v="81"/>
    <n v="292.2"/>
    <x v="2"/>
    <x v="7"/>
    <b v="0"/>
    <s v="technology/web"/>
  </r>
  <r>
    <x v="609"/>
    <s v="Swap Anything (Canceled)"/>
    <s v="Can we swap, please? - everybody's said it. I want to create a website that enables anybody to trade their items, without money hassle."/>
    <x v="153"/>
    <n v="5"/>
    <n v="6.41025641025641E-3"/>
    <x v="1"/>
    <x v="1"/>
    <s v="GBP"/>
    <n v="1448761744"/>
    <d v="2015-11-29T01:49:04"/>
    <n v="1446166144"/>
    <x v="609"/>
    <b v="0"/>
    <x v="29"/>
    <n v="5"/>
    <x v="2"/>
    <x v="7"/>
    <b v="0"/>
    <s v="technology/web"/>
  </r>
  <r>
    <x v="610"/>
    <s v="UniteChrist (Canceled)"/>
    <s v="We are creating a Christian social network to empower, educate, and connect Christians all over the world."/>
    <x v="154"/>
    <n v="0"/>
    <n v="0"/>
    <x v="1"/>
    <x v="0"/>
    <s v="USD"/>
    <n v="1429732586"/>
    <d v="2015-04-22T19:56:26"/>
    <n v="1427140586"/>
    <x v="610"/>
    <b v="0"/>
    <x v="78"/>
    <e v="#DIV/0!"/>
    <x v="2"/>
    <x v="7"/>
    <b v="0"/>
    <s v="technology/web"/>
  </r>
  <r>
    <x v="611"/>
    <s v="Securivente (Canceled)"/>
    <s v="Finie la peur de vendre ou acheter d'occasion Ã  un inconnu ! Colis ouverts, photographiÃ©s et testÃ©s. Paiements en ligne sÃ©curisÃ©s."/>
    <x v="58"/>
    <n v="0"/>
    <n v="0"/>
    <x v="1"/>
    <x v="6"/>
    <s v="EUR"/>
    <n v="1453210037"/>
    <d v="2016-01-19T13:27:17"/>
    <n v="1448026037"/>
    <x v="611"/>
    <b v="0"/>
    <x v="78"/>
    <e v="#DIV/0!"/>
    <x v="2"/>
    <x v="7"/>
    <b v="0"/>
    <s v="technology/web"/>
  </r>
  <r>
    <x v="612"/>
    <s v="Web Streaming 2.0 (Canceled)"/>
    <s v="A Fast and Reliable new Web platform to stream videos from Internet"/>
    <x v="3"/>
    <n v="0"/>
    <n v="0"/>
    <x v="1"/>
    <x v="13"/>
    <s v="EUR"/>
    <n v="1472777146"/>
    <d v="2016-09-02T00:45:46"/>
    <n v="1470185146"/>
    <x v="612"/>
    <b v="0"/>
    <x v="78"/>
    <e v="#DIV/0!"/>
    <x v="2"/>
    <x v="7"/>
    <b v="0"/>
    <s v="technology/web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n v="0.21363333333333334"/>
    <x v="1"/>
    <x v="0"/>
    <s v="USD"/>
    <n v="1443675540"/>
    <d v="2015-10-01T04:59:00"/>
    <n v="1441022120"/>
    <x v="613"/>
    <b v="0"/>
    <x v="212"/>
    <n v="105.93388429752066"/>
    <x v="2"/>
    <x v="7"/>
    <b v="0"/>
    <s v="technology/web"/>
  </r>
  <r>
    <x v="614"/>
    <s v="Lets Reinvent Our Election Process (Canceled)"/>
    <s v="Something is wrong when your choices are between a &quot;giant douche and a turd sandwich.&quot;  So, lets make it better."/>
    <x v="3"/>
    <n v="0"/>
    <n v="0"/>
    <x v="1"/>
    <x v="0"/>
    <s v="USD"/>
    <n v="1466731740"/>
    <d v="2016-06-24T01:29:00"/>
    <n v="1464139740"/>
    <x v="614"/>
    <b v="0"/>
    <x v="78"/>
    <e v="#DIV/0!"/>
    <x v="2"/>
    <x v="7"/>
    <b v="0"/>
    <s v="technology/web"/>
  </r>
  <r>
    <x v="615"/>
    <s v="PixlDir.com - Simple and fast image hosting. (Canceled)"/>
    <s v="The aim of PixlDir is to deliver the most simple, and fast experience when it comes to uploading images to the web."/>
    <x v="155"/>
    <n v="0"/>
    <n v="0"/>
    <x v="1"/>
    <x v="4"/>
    <s v="NZD"/>
    <n v="1443149759"/>
    <d v="2015-09-25T02:55:59"/>
    <n v="1440557759"/>
    <x v="615"/>
    <b v="0"/>
    <x v="78"/>
    <e v="#DIV/0!"/>
    <x v="2"/>
    <x v="7"/>
    <b v="0"/>
    <s v="technology/web"/>
  </r>
  <r>
    <x v="616"/>
    <s v="S'time Soirees (Canceled)"/>
    <s v="Hormis la similitude envers d'autres rÃ©seaux socials, celui-ci vous permettra d'organiser / participer Ã  des soirÃ©es trÃ¨s facilement !"/>
    <x v="10"/>
    <n v="0"/>
    <n v="0"/>
    <x v="1"/>
    <x v="6"/>
    <s v="EUR"/>
    <n v="1488013307"/>
    <d v="2017-02-25T09:01:47"/>
    <n v="1485421307"/>
    <x v="616"/>
    <b v="0"/>
    <x v="78"/>
    <e v="#DIV/0!"/>
    <x v="2"/>
    <x v="7"/>
    <b v="0"/>
    <s v="technology/web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n v="0.03"/>
    <x v="1"/>
    <x v="1"/>
    <s v="GBP"/>
    <n v="1431072843"/>
    <d v="2015-05-08T08:14:03"/>
    <n v="1427184843"/>
    <x v="617"/>
    <b v="0"/>
    <x v="83"/>
    <n v="20"/>
    <x v="2"/>
    <x v="7"/>
    <b v="0"/>
    <s v="technology/web"/>
  </r>
  <r>
    <x v="618"/>
    <s v="Y2Y Tutors (Canceled)"/>
    <s v="With the cost of education seemingly always on the rise, Y2Y aims to ensure that no student will be left behind through peer tutoring."/>
    <x v="44"/>
    <n v="0"/>
    <n v="0"/>
    <x v="1"/>
    <x v="0"/>
    <s v="USD"/>
    <n v="1449689203"/>
    <d v="2015-12-09T19:26:43"/>
    <n v="1447097203"/>
    <x v="618"/>
    <b v="0"/>
    <x v="78"/>
    <e v="#DIV/0!"/>
    <x v="2"/>
    <x v="7"/>
    <b v="0"/>
    <s v="technology/web"/>
  </r>
  <r>
    <x v="619"/>
    <s v="Big Data (Canceled)"/>
    <s v="Big Data Sets for researchers interested in improving the quality of life."/>
    <x v="156"/>
    <n v="1"/>
    <n v="3.9999999999999998E-7"/>
    <x v="1"/>
    <x v="0"/>
    <s v="USD"/>
    <n v="1416933390"/>
    <d v="2014-11-25T16:36:30"/>
    <n v="1411745790"/>
    <x v="619"/>
    <b v="0"/>
    <x v="29"/>
    <n v="1"/>
    <x v="2"/>
    <x v="7"/>
    <b v="0"/>
    <s v="technology/web"/>
  </r>
  <r>
    <x v="620"/>
    <s v="iShopGreen.ca - the green product marketplace (Canceled)"/>
    <s v="iShopGreen.ca is an online marketplace that connects consumers and suppliers with green products &amp; services"/>
    <x v="11"/>
    <n v="300"/>
    <n v="0.01"/>
    <x v="1"/>
    <x v="5"/>
    <s v="CAD"/>
    <n v="1408986738"/>
    <d v="2014-08-25T17:12:18"/>
    <n v="1405098738"/>
    <x v="620"/>
    <b v="0"/>
    <x v="29"/>
    <n v="300"/>
    <x v="2"/>
    <x v="7"/>
    <b v="0"/>
    <s v="technology/web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n v="1.044E-2"/>
    <x v="1"/>
    <x v="0"/>
    <s v="USD"/>
    <n v="1467934937"/>
    <d v="2016-07-07T23:42:17"/>
    <n v="1465342937"/>
    <x v="621"/>
    <b v="0"/>
    <x v="83"/>
    <n v="87"/>
    <x v="2"/>
    <x v="7"/>
    <b v="0"/>
    <s v="technology/web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n v="5.6833333333333333E-2"/>
    <x v="1"/>
    <x v="0"/>
    <s v="USD"/>
    <n v="1467398138"/>
    <d v="2016-07-01T18:35:38"/>
    <n v="1465670138"/>
    <x v="622"/>
    <b v="0"/>
    <x v="82"/>
    <n v="37.888888888888886"/>
    <x v="2"/>
    <x v="7"/>
    <b v="0"/>
    <s v="technology/web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n v="0"/>
    <x v="1"/>
    <x v="2"/>
    <s v="AUD"/>
    <n v="1432771997"/>
    <d v="2015-05-28T00:13:17"/>
    <n v="1430179997"/>
    <x v="623"/>
    <b v="0"/>
    <x v="78"/>
    <e v="#DIV/0!"/>
    <x v="2"/>
    <x v="7"/>
    <b v="0"/>
    <s v="technology/web"/>
  </r>
  <r>
    <x v="624"/>
    <s v="NeedSomeLoven.com (Canceled)"/>
    <s v="I am designing a fun, high tech dating website, with over 25 cool features. It is innovate as well as user friendly."/>
    <x v="10"/>
    <n v="0"/>
    <n v="0"/>
    <x v="1"/>
    <x v="0"/>
    <s v="USD"/>
    <n v="1431647041"/>
    <d v="2015-05-14T23:44:01"/>
    <n v="1429055041"/>
    <x v="624"/>
    <b v="0"/>
    <x v="78"/>
    <e v="#DIV/0!"/>
    <x v="2"/>
    <x v="7"/>
    <b v="0"/>
    <s v="technology/web"/>
  </r>
  <r>
    <x v="625"/>
    <s v="SkyRooms.io Virtual Offices (Canceled)"/>
    <s v="SkyRooms.IO is a social network for business people that actually equips them to do work together. Resume, video conferencing and PM."/>
    <x v="31"/>
    <n v="0"/>
    <n v="0"/>
    <x v="1"/>
    <x v="5"/>
    <s v="CAD"/>
    <n v="1490560177"/>
    <d v="2017-03-26T20:29:37"/>
    <n v="1487971777"/>
    <x v="625"/>
    <b v="0"/>
    <x v="78"/>
    <e v="#DIV/0!"/>
    <x v="2"/>
    <x v="7"/>
    <b v="0"/>
    <s v="technology/web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n v="0.17380000000000001"/>
    <x v="1"/>
    <x v="0"/>
    <s v="USD"/>
    <n v="1439644920"/>
    <d v="2015-08-15T13:22:00"/>
    <n v="1436793939"/>
    <x v="626"/>
    <b v="0"/>
    <x v="70"/>
    <n v="111.41025641025641"/>
    <x v="2"/>
    <x v="7"/>
    <b v="0"/>
    <s v="technology/web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n v="2.0000000000000001E-4"/>
    <x v="1"/>
    <x v="11"/>
    <s v="SEK"/>
    <n v="1457996400"/>
    <d v="2016-03-14T23:00:00"/>
    <n v="1452842511"/>
    <x v="627"/>
    <b v="0"/>
    <x v="29"/>
    <n v="90"/>
    <x v="2"/>
    <x v="7"/>
    <b v="0"/>
    <s v="technology/web"/>
  </r>
  <r>
    <x v="628"/>
    <s v="Website for Firearms Education &amp; Sale of Accessories"/>
    <s v="Funding of website design &amp; materials for education about firearms, firearm safety &amp; firearm related apparel"/>
    <x v="10"/>
    <n v="0"/>
    <n v="0"/>
    <x v="1"/>
    <x v="0"/>
    <s v="USD"/>
    <n v="1405269457"/>
    <d v="2014-07-13T16:37:37"/>
    <n v="1402677457"/>
    <x v="628"/>
    <b v="0"/>
    <x v="78"/>
    <e v="#DIV/0!"/>
    <x v="2"/>
    <x v="7"/>
    <b v="0"/>
    <s v="technology/web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n v="1.75E-3"/>
    <x v="1"/>
    <x v="2"/>
    <s v="AUD"/>
    <n v="1463239108"/>
    <d v="2016-05-14T15:18:28"/>
    <n v="1460647108"/>
    <x v="629"/>
    <b v="0"/>
    <x v="83"/>
    <n v="116.66666666666667"/>
    <x v="2"/>
    <x v="7"/>
    <b v="0"/>
    <s v="technology/web"/>
  </r>
  <r>
    <x v="630"/>
    <s v="Ecosteader (Canceled)"/>
    <s v="Land development network for an eco-conscious collective. Community portal features ideas on lean design, green building, urban ecology"/>
    <x v="158"/>
    <n v="10"/>
    <n v="8.3340278356529708E-4"/>
    <x v="1"/>
    <x v="0"/>
    <s v="USD"/>
    <n v="1441516200"/>
    <d v="2015-09-06T05:10:00"/>
    <n v="1438959121"/>
    <x v="630"/>
    <b v="0"/>
    <x v="29"/>
    <n v="10"/>
    <x v="2"/>
    <x v="7"/>
    <b v="0"/>
    <s v="technology/web"/>
  </r>
  <r>
    <x v="631"/>
    <s v="Brevity: A Powerful Online Publishing Software! (Canceled)"/>
    <s v="A Powerful Multimedia-Rich Software that aims at making online publishing very simple."/>
    <x v="63"/>
    <n v="690"/>
    <n v="1.38E-2"/>
    <x v="1"/>
    <x v="5"/>
    <s v="CAD"/>
    <n v="1464460329"/>
    <d v="2016-05-28T18:32:09"/>
    <n v="1461954729"/>
    <x v="631"/>
    <b v="0"/>
    <x v="82"/>
    <n v="76.666666666666671"/>
    <x v="2"/>
    <x v="7"/>
    <b v="0"/>
    <s v="technology/web"/>
  </r>
  <r>
    <x v="632"/>
    <s v="UniWherse.com - Bring students future (Canceled)"/>
    <s v="Our goal is to create a system, students can find universities that best match their interests."/>
    <x v="22"/>
    <n v="0"/>
    <n v="0"/>
    <x v="1"/>
    <x v="9"/>
    <s v="EUR"/>
    <n v="1448470165"/>
    <d v="2015-11-25T16:49:25"/>
    <n v="1445874565"/>
    <x v="632"/>
    <b v="0"/>
    <x v="78"/>
    <e v="#DIV/0!"/>
    <x v="2"/>
    <x v="7"/>
    <b v="0"/>
    <s v="technology/web"/>
  </r>
  <r>
    <x v="633"/>
    <s v="Uivo-fast,secure emergency contact system for your property"/>
    <s v="Uivo lets police and fire department personnel quickly contact you in the event of an emergency involving your property."/>
    <x v="3"/>
    <n v="1245"/>
    <n v="0.1245"/>
    <x v="1"/>
    <x v="0"/>
    <s v="USD"/>
    <n v="1466204400"/>
    <d v="2016-06-17T23:00:00"/>
    <n v="1463469062"/>
    <x v="633"/>
    <b v="0"/>
    <x v="20"/>
    <n v="49.8"/>
    <x v="2"/>
    <x v="7"/>
    <b v="0"/>
    <s v="technology/web"/>
  </r>
  <r>
    <x v="634"/>
    <s v="pitchtograndma (Canceled)"/>
    <s v="We help companies to explain what they do in simple, grandma-would-understand terms."/>
    <x v="10"/>
    <n v="1"/>
    <n v="2.0000000000000001E-4"/>
    <x v="1"/>
    <x v="0"/>
    <s v="USD"/>
    <n v="1424989029"/>
    <d v="2015-02-26T22:17:09"/>
    <n v="1422397029"/>
    <x v="634"/>
    <b v="0"/>
    <x v="29"/>
    <n v="1"/>
    <x v="2"/>
    <x v="7"/>
    <b v="0"/>
    <s v="technology/web"/>
  </r>
  <r>
    <x v="635"/>
    <s v="Pleero, A Technology Team Building Website (Canceled)"/>
    <s v="Network used for building technology development teams."/>
    <x v="31"/>
    <n v="2"/>
    <n v="8.0000000000000007E-5"/>
    <x v="1"/>
    <x v="0"/>
    <s v="USD"/>
    <n v="1428804762"/>
    <d v="2015-04-12T02:12:42"/>
    <n v="1426212762"/>
    <x v="635"/>
    <b v="0"/>
    <x v="29"/>
    <n v="2"/>
    <x v="2"/>
    <x v="7"/>
    <b v="0"/>
    <s v="technology/web"/>
  </r>
  <r>
    <x v="636"/>
    <s v="Keto Advice (Canceled)"/>
    <s v="With no central location for keto knowledge, keto advice will be a community run knowledge base."/>
    <x v="13"/>
    <n v="4"/>
    <n v="2E-3"/>
    <x v="1"/>
    <x v="1"/>
    <s v="GBP"/>
    <n v="1433587620"/>
    <d v="2015-06-06T10:47:00"/>
    <n v="1430996150"/>
    <x v="636"/>
    <b v="0"/>
    <x v="29"/>
    <n v="4"/>
    <x v="2"/>
    <x v="7"/>
    <b v="0"/>
    <s v="technology/web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n v="0"/>
    <x v="1"/>
    <x v="1"/>
    <s v="GBP"/>
    <n v="1488063840"/>
    <d v="2017-02-25T23:04:00"/>
    <n v="1485558318"/>
    <x v="637"/>
    <b v="0"/>
    <x v="78"/>
    <e v="#DIV/0!"/>
    <x v="2"/>
    <x v="7"/>
    <b v="0"/>
    <s v="technology/web"/>
  </r>
  <r>
    <x v="638"/>
    <s v="W (Canceled)"/>
    <s v="O0"/>
    <x v="61"/>
    <n v="18"/>
    <n v="9.0000000000000006E-5"/>
    <x v="1"/>
    <x v="12"/>
    <s v="EUR"/>
    <n v="1490447662"/>
    <d v="2017-03-25T13:14:22"/>
    <n v="1485267262"/>
    <x v="638"/>
    <b v="0"/>
    <x v="79"/>
    <n v="3"/>
    <x v="2"/>
    <x v="7"/>
    <b v="0"/>
    <s v="technology/web"/>
  </r>
  <r>
    <x v="639"/>
    <s v="Kids Educational Social Media Site (Canceled)"/>
    <s v="Development of a Safe and Educational Social Media site for kids."/>
    <x v="80"/>
    <n v="1"/>
    <n v="9.9999999999999995E-7"/>
    <x v="1"/>
    <x v="0"/>
    <s v="USD"/>
    <n v="1413208795"/>
    <d v="2014-10-13T13:59:55"/>
    <n v="1408024795"/>
    <x v="639"/>
    <b v="0"/>
    <x v="29"/>
    <n v="1"/>
    <x v="2"/>
    <x v="7"/>
    <b v="0"/>
    <s v="technology/web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n v="1.4428571428571428"/>
    <x v="0"/>
    <x v="6"/>
    <s v="EUR"/>
    <n v="1480028400"/>
    <d v="2016-11-24T23:00:00"/>
    <n v="1478685915"/>
    <x v="640"/>
    <b v="0"/>
    <x v="84"/>
    <n v="50.5"/>
    <x v="2"/>
    <x v="8"/>
    <b v="1"/>
    <s v="technology/wearables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n v="1.1916249999999999"/>
    <x v="0"/>
    <x v="0"/>
    <s v="USD"/>
    <n v="1439473248"/>
    <d v="2015-08-13T13:40:48"/>
    <n v="1436881248"/>
    <x v="641"/>
    <b v="0"/>
    <x v="213"/>
    <n v="151.31746031746033"/>
    <x v="2"/>
    <x v="8"/>
    <b v="1"/>
    <s v="technology/wearables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n v="14.604850000000001"/>
    <x v="0"/>
    <x v="12"/>
    <s v="EUR"/>
    <n v="1439998674"/>
    <d v="2015-08-19T15:37:54"/>
    <n v="1436888274"/>
    <x v="642"/>
    <b v="0"/>
    <x v="214"/>
    <n v="134.3592456301748"/>
    <x v="2"/>
    <x v="8"/>
    <b v="1"/>
    <s v="technology/wearables"/>
  </r>
  <r>
    <x v="643"/>
    <s v="Phone Silks - The best way to carry your smart phone!"/>
    <s v="Stylish new phone carrier allows instant access to your smart phone while freeing up your hands."/>
    <x v="31"/>
    <n v="26452"/>
    <n v="1.0580799999999999"/>
    <x v="0"/>
    <x v="0"/>
    <s v="USD"/>
    <n v="1433085875"/>
    <d v="2015-05-31T15:24:35"/>
    <n v="1428333875"/>
    <x v="643"/>
    <b v="0"/>
    <x v="215"/>
    <n v="174.02631578947367"/>
    <x v="2"/>
    <x v="8"/>
    <b v="1"/>
    <s v="technology/wearables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n v="3.0011791999999997"/>
    <x v="0"/>
    <x v="0"/>
    <s v="USD"/>
    <n v="1414544400"/>
    <d v="2014-10-29T01:00:00"/>
    <n v="1410883139"/>
    <x v="644"/>
    <b v="0"/>
    <x v="216"/>
    <n v="73.486268364348675"/>
    <x v="2"/>
    <x v="8"/>
    <b v="1"/>
    <s v="technology/wearables"/>
  </r>
  <r>
    <x v="645"/>
    <s v="Carbon Fiber Collar Stays"/>
    <s v="Ever wanted to own something made out of carbon fiber? Now you can!"/>
    <x v="13"/>
    <n v="5574"/>
    <n v="2.7869999999999999"/>
    <x v="0"/>
    <x v="0"/>
    <s v="USD"/>
    <n v="1470962274"/>
    <d v="2016-08-12T00:37:54"/>
    <n v="1468370274"/>
    <x v="645"/>
    <b v="0"/>
    <x v="186"/>
    <n v="23.518987341772153"/>
    <x v="2"/>
    <x v="8"/>
    <b v="1"/>
    <s v="technology/wearables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n v="1.3187625000000001"/>
    <x v="0"/>
    <x v="0"/>
    <s v="USD"/>
    <n v="1407788867"/>
    <d v="2014-08-11T20:27:47"/>
    <n v="1405196867"/>
    <x v="646"/>
    <b v="0"/>
    <x v="74"/>
    <n v="39.074444444444445"/>
    <x v="2"/>
    <x v="8"/>
    <b v="1"/>
    <s v="technology/wearables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n v="1.0705"/>
    <x v="0"/>
    <x v="5"/>
    <s v="CAD"/>
    <n v="1458235549"/>
    <d v="2016-03-17T17:25:49"/>
    <n v="1455647149"/>
    <x v="647"/>
    <b v="0"/>
    <x v="57"/>
    <n v="125.94117647058823"/>
    <x v="2"/>
    <x v="8"/>
    <b v="1"/>
    <s v="technology/wearables"/>
  </r>
  <r>
    <x v="648"/>
    <s v="Audio Jacket"/>
    <s v="Get ready for the next product that you canâ€™t live without"/>
    <x v="19"/>
    <n v="44388"/>
    <n v="1.2682285714285715"/>
    <x v="0"/>
    <x v="0"/>
    <s v="USD"/>
    <n v="1413304708"/>
    <d v="2014-10-14T16:38:28"/>
    <n v="1410280708"/>
    <x v="648"/>
    <b v="0"/>
    <x v="74"/>
    <n v="1644"/>
    <x v="2"/>
    <x v="8"/>
    <b v="1"/>
    <s v="technology/wearables"/>
  </r>
  <r>
    <x v="649"/>
    <s v="VIVO Solar Bag"/>
    <s v="A backpack with a built in solar panel to charge any USB device. Includes removable battery pack, USB cable, and 7 different adapters!"/>
    <x v="30"/>
    <n v="3499"/>
    <n v="1.3996"/>
    <x v="0"/>
    <x v="0"/>
    <s v="USD"/>
    <n v="1410904413"/>
    <d v="2014-09-16T21:53:33"/>
    <n v="1409090013"/>
    <x v="649"/>
    <b v="0"/>
    <x v="141"/>
    <n v="42.670731707317074"/>
    <x v="2"/>
    <x v="8"/>
    <b v="1"/>
    <s v="technology/wearables"/>
  </r>
  <r>
    <x v="650"/>
    <s v="Jake Lazarow's Eagle Project"/>
    <s v="This project is designed to obtain flash drive bracelets with a child's information on it for parents to wear in case of emergencies"/>
    <x v="15"/>
    <n v="1686"/>
    <n v="1.1240000000000001"/>
    <x v="0"/>
    <x v="0"/>
    <s v="USD"/>
    <n v="1418953984"/>
    <d v="2014-12-19T01:53:04"/>
    <n v="1413766384"/>
    <x v="650"/>
    <b v="0"/>
    <x v="53"/>
    <n v="35.125"/>
    <x v="2"/>
    <x v="8"/>
    <b v="1"/>
    <s v="technology/wearables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n v="1.00528"/>
    <x v="0"/>
    <x v="0"/>
    <s v="USD"/>
    <n v="1418430311"/>
    <d v="2014-12-13T00:25:11"/>
    <n v="1415838311"/>
    <x v="651"/>
    <b v="0"/>
    <x v="217"/>
    <n v="239.35238095238094"/>
    <x v="2"/>
    <x v="8"/>
    <b v="1"/>
    <s v="technology/wearables"/>
  </r>
  <r>
    <x v="652"/>
    <s v="The Zossom Phone Case"/>
    <s v="Zossom is a smart phone case with a strap. Forget the days of shattered screens and scratches. The Zossom case keeps your phone safe."/>
    <x v="9"/>
    <n v="3014"/>
    <n v="1.0046666666666666"/>
    <x v="0"/>
    <x v="0"/>
    <s v="USD"/>
    <n v="1480613650"/>
    <d v="2016-12-01T17:34:10"/>
    <n v="1478018050"/>
    <x v="652"/>
    <b v="0"/>
    <x v="33"/>
    <n v="107.64285714285714"/>
    <x v="2"/>
    <x v="8"/>
    <b v="1"/>
    <s v="technology/wearables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n v="1.4144600000000001"/>
    <x v="0"/>
    <x v="0"/>
    <s v="USD"/>
    <n v="1440082240"/>
    <d v="2015-08-20T14:50:40"/>
    <n v="1436885440"/>
    <x v="653"/>
    <b v="0"/>
    <x v="218"/>
    <n v="95.830623306233065"/>
    <x v="2"/>
    <x v="8"/>
    <b v="1"/>
    <s v="technology/wearables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n v="2.6729166666666666"/>
    <x v="0"/>
    <x v="0"/>
    <s v="USD"/>
    <n v="1436396313"/>
    <d v="2015-07-08T22:58:33"/>
    <n v="1433804313"/>
    <x v="654"/>
    <b v="0"/>
    <x v="219"/>
    <n v="31.663376110562684"/>
    <x v="2"/>
    <x v="8"/>
    <b v="1"/>
    <s v="technology/wearables"/>
  </r>
  <r>
    <x v="655"/>
    <s v="Spark: The Watch That Keeps You Awake"/>
    <s v="Meet Spark: The friendly companion that helps you stay awake during the day. Re-released with new features!"/>
    <x v="6"/>
    <n v="11751"/>
    <n v="1.4688749999999999"/>
    <x v="0"/>
    <x v="0"/>
    <s v="USD"/>
    <n v="1426197512"/>
    <d v="2015-03-12T21:58:32"/>
    <n v="1423609112"/>
    <x v="655"/>
    <b v="0"/>
    <x v="220"/>
    <n v="42.886861313868614"/>
    <x v="2"/>
    <x v="8"/>
    <b v="1"/>
    <s v="technology/wearables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n v="2.1356000000000002"/>
    <x v="0"/>
    <x v="0"/>
    <s v="USD"/>
    <n v="1460917119"/>
    <d v="2016-04-17T18:18:39"/>
    <n v="1455736719"/>
    <x v="656"/>
    <b v="0"/>
    <x v="45"/>
    <n v="122.73563218390805"/>
    <x v="2"/>
    <x v="8"/>
    <b v="1"/>
    <s v="technology/wearables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n v="1.2569999999999999"/>
    <x v="0"/>
    <x v="0"/>
    <s v="USD"/>
    <n v="1450901872"/>
    <d v="2015-12-23T20:17:52"/>
    <n v="1448309872"/>
    <x v="657"/>
    <b v="0"/>
    <x v="221"/>
    <n v="190.45454545454547"/>
    <x v="2"/>
    <x v="8"/>
    <b v="1"/>
    <s v="technology/wearables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n v="1.0446206037108834"/>
    <x v="0"/>
    <x v="0"/>
    <s v="USD"/>
    <n v="1437933600"/>
    <d v="2015-07-26T18:00:00"/>
    <n v="1435117889"/>
    <x v="658"/>
    <b v="0"/>
    <x v="222"/>
    <n v="109.33695652173913"/>
    <x v="2"/>
    <x v="8"/>
    <b v="1"/>
    <s v="technology/wearables"/>
  </r>
  <r>
    <x v="659"/>
    <s v="Lulu Watch Designs - Apple Watch"/>
    <s v="Sync up your lifestyle"/>
    <x v="9"/>
    <n v="3017"/>
    <n v="1.0056666666666667"/>
    <x v="0"/>
    <x v="0"/>
    <s v="USD"/>
    <n v="1440339295"/>
    <d v="2015-08-23T14:14:55"/>
    <n v="1437747295"/>
    <x v="659"/>
    <b v="0"/>
    <x v="64"/>
    <n v="143.66666666666666"/>
    <x v="2"/>
    <x v="8"/>
    <b v="1"/>
    <s v="technology/wearables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n v="3.058E-2"/>
    <x v="2"/>
    <x v="0"/>
    <s v="USD"/>
    <n v="1415558879"/>
    <d v="2014-11-09T18:47:59"/>
    <n v="1412963279"/>
    <x v="660"/>
    <b v="0"/>
    <x v="59"/>
    <n v="84.944444444444443"/>
    <x v="2"/>
    <x v="8"/>
    <b v="0"/>
    <s v="technology/wearables"/>
  </r>
  <r>
    <x v="661"/>
    <s v="AirString"/>
    <s v="AirString keeps your AirPods from getting lost by keeping the pair together with a  durable and premium quality string."/>
    <x v="3"/>
    <n v="95"/>
    <n v="9.4999999999999998E-3"/>
    <x v="2"/>
    <x v="0"/>
    <s v="USD"/>
    <n v="1477236559"/>
    <d v="2016-10-23T15:29:19"/>
    <n v="1474644559"/>
    <x v="661"/>
    <b v="0"/>
    <x v="82"/>
    <n v="10.555555555555555"/>
    <x v="2"/>
    <x v="8"/>
    <b v="0"/>
    <s v="technology/wearables"/>
  </r>
  <r>
    <x v="662"/>
    <s v="LW - the cool luminescent band with a watch"/>
    <s v="A stylish, durable safety light band on your wrist or ankle holds a watch or another modular accessory."/>
    <x v="130"/>
    <n v="156"/>
    <n v="4.0000000000000001E-3"/>
    <x v="2"/>
    <x v="0"/>
    <s v="USD"/>
    <n v="1421404247"/>
    <d v="2015-01-16T10:30:47"/>
    <n v="1418812247"/>
    <x v="662"/>
    <b v="0"/>
    <x v="80"/>
    <n v="39"/>
    <x v="2"/>
    <x v="8"/>
    <b v="0"/>
    <s v="technology/wearables"/>
  </r>
  <r>
    <x v="663"/>
    <s v="MouseFighter invisible AIR mouse"/>
    <s v="Imagine a mouse that automatically moves your pointer to where your head is facing. Its an air mouse hidden inside a standard headset."/>
    <x v="61"/>
    <n v="700"/>
    <n v="3.5000000000000001E-3"/>
    <x v="2"/>
    <x v="8"/>
    <s v="DKK"/>
    <n v="1437250456"/>
    <d v="2015-07-18T20:14:16"/>
    <n v="1434658456"/>
    <x v="663"/>
    <b v="0"/>
    <x v="63"/>
    <n v="100"/>
    <x v="2"/>
    <x v="8"/>
    <b v="0"/>
    <s v="technology/wearables"/>
  </r>
  <r>
    <x v="664"/>
    <s v="Oregon Babyâ„¢ Diapers"/>
    <s v="Save Oregon Babyâ„¢ Diapers, a handmade business, run by awesome moms in Southern Oregon, from permanently closing!"/>
    <x v="14"/>
    <n v="904"/>
    <n v="7.5333333333333335E-2"/>
    <x v="2"/>
    <x v="0"/>
    <s v="USD"/>
    <n v="1428940775"/>
    <d v="2015-04-13T15:59:35"/>
    <n v="1426348775"/>
    <x v="664"/>
    <b v="0"/>
    <x v="60"/>
    <n v="31.172413793103448"/>
    <x v="2"/>
    <x v="8"/>
    <b v="0"/>
    <s v="technology/wearables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n v="0.18640000000000001"/>
    <x v="2"/>
    <x v="0"/>
    <s v="USD"/>
    <n v="1484327061"/>
    <d v="2017-01-13T17:04:21"/>
    <n v="1479143061"/>
    <x v="665"/>
    <b v="0"/>
    <x v="8"/>
    <n v="155.33333333333334"/>
    <x v="2"/>
    <x v="8"/>
    <b v="0"/>
    <s v="technology/wearables"/>
  </r>
  <r>
    <x v="666"/>
    <s v="Ducky Diapers"/>
    <s v="Have you ever dreamed of having a pet duckling, but concerned about all the pooping, here is a a solution to help solve that issue."/>
    <x v="61"/>
    <n v="8"/>
    <n v="4.0000000000000003E-5"/>
    <x v="2"/>
    <x v="0"/>
    <s v="USD"/>
    <n v="1408305498"/>
    <d v="2014-08-17T19:58:18"/>
    <n v="1405713498"/>
    <x v="666"/>
    <b v="0"/>
    <x v="80"/>
    <n v="2"/>
    <x v="2"/>
    <x v="8"/>
    <b v="0"/>
    <s v="technology/wearables"/>
  </r>
  <r>
    <x v="667"/>
    <s v="Ubivade - Vibrating navigation belt"/>
    <s v="The first navigation system, usable by each means of transport, that will take you wherever you want without thinking about the route."/>
    <x v="63"/>
    <n v="5010"/>
    <n v="0.1002"/>
    <x v="2"/>
    <x v="13"/>
    <s v="EUR"/>
    <n v="1477731463"/>
    <d v="2016-10-29T08:57:43"/>
    <n v="1474275463"/>
    <x v="667"/>
    <b v="0"/>
    <x v="33"/>
    <n v="178.92857142857142"/>
    <x v="2"/>
    <x v="8"/>
    <b v="0"/>
    <s v="technology/wearables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n v="4.5600000000000002E-2"/>
    <x v="2"/>
    <x v="0"/>
    <s v="USD"/>
    <n v="1431374222"/>
    <d v="2015-05-11T19:57:02"/>
    <n v="1427486222"/>
    <x v="668"/>
    <b v="0"/>
    <x v="20"/>
    <n v="27.36"/>
    <x v="2"/>
    <x v="8"/>
    <b v="0"/>
    <s v="technology/wearables"/>
  </r>
  <r>
    <x v="669"/>
    <s v="Christian DiLusso Watches"/>
    <s v="Beautiful automatic watches, made for every moment._x000a_Sports, business, casual.....it fits every moment of your life."/>
    <x v="61"/>
    <n v="43015"/>
    <n v="0.21507499999999999"/>
    <x v="2"/>
    <x v="11"/>
    <s v="SEK"/>
    <n v="1467817258"/>
    <d v="2016-07-06T15:00:58"/>
    <n v="1465225258"/>
    <x v="669"/>
    <b v="0"/>
    <x v="33"/>
    <n v="1536.25"/>
    <x v="2"/>
    <x v="8"/>
    <b v="0"/>
    <s v="technology/wearables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n v="0.29276666666666668"/>
    <x v="2"/>
    <x v="13"/>
    <s v="EUR"/>
    <n v="1466323800"/>
    <d v="2016-06-19T08:10:00"/>
    <n v="1463418120"/>
    <x v="670"/>
    <b v="0"/>
    <x v="223"/>
    <n v="84.99677419354839"/>
    <x v="2"/>
    <x v="8"/>
    <b v="0"/>
    <s v="technology/wearables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n v="0.39426666666666665"/>
    <x v="2"/>
    <x v="0"/>
    <s v="USD"/>
    <n v="1421208000"/>
    <d v="2015-01-14T04:00:00"/>
    <n v="1418315852"/>
    <x v="671"/>
    <b v="0"/>
    <x v="41"/>
    <n v="788.5333333333333"/>
    <x v="2"/>
    <x v="8"/>
    <b v="0"/>
    <s v="technology/wearables"/>
  </r>
  <r>
    <x v="672"/>
    <s v="youWare  |  A digital ID for the real world"/>
    <s v="Fashion accessories used to instantly link with people you meet and exchange contact info, money, documents, media and so much more."/>
    <x v="63"/>
    <n v="10814"/>
    <n v="0.21628"/>
    <x v="2"/>
    <x v="0"/>
    <s v="USD"/>
    <n v="1420088340"/>
    <d v="2015-01-01T04:59:00"/>
    <n v="1417410964"/>
    <x v="672"/>
    <b v="0"/>
    <x v="224"/>
    <n v="50.29767441860465"/>
    <x v="2"/>
    <x v="8"/>
    <b v="0"/>
    <s v="technology/wearables"/>
  </r>
  <r>
    <x v="673"/>
    <s v="HORIZON: LIFE ENHANCED GLASSWARE"/>
    <s v="Will assist the deaf to have better communication and safety through the use of LCD glassware with audio &amp; sensory components."/>
    <x v="57"/>
    <n v="205"/>
    <n v="2.0500000000000002E-3"/>
    <x v="2"/>
    <x v="0"/>
    <s v="USD"/>
    <n v="1409602217"/>
    <d v="2014-09-01T20:10:17"/>
    <n v="1405714217"/>
    <x v="673"/>
    <b v="0"/>
    <x v="83"/>
    <n v="68.333333333333329"/>
    <x v="2"/>
    <x v="8"/>
    <b v="0"/>
    <s v="technology/wearables"/>
  </r>
  <r>
    <x v="674"/>
    <s v="Something To Wear For Hearing Sounds By Feeling Vibrations"/>
    <s v="Listen to sounds by feeling an array of vibrational patterns against your body."/>
    <x v="63"/>
    <n v="15"/>
    <n v="2.9999999999999997E-4"/>
    <x v="2"/>
    <x v="0"/>
    <s v="USD"/>
    <n v="1407811627"/>
    <d v="2014-08-12T02:47:07"/>
    <n v="1402627627"/>
    <x v="674"/>
    <b v="0"/>
    <x v="84"/>
    <n v="7.5"/>
    <x v="2"/>
    <x v="8"/>
    <b v="0"/>
    <s v="technology/wearables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n v="0.14849999999999999"/>
    <x v="2"/>
    <x v="0"/>
    <s v="USD"/>
    <n v="1420095540"/>
    <d v="2015-01-01T06:59:00"/>
    <n v="1417558804"/>
    <x v="675"/>
    <b v="0"/>
    <x v="55"/>
    <n v="34.269230769230766"/>
    <x v="2"/>
    <x v="8"/>
    <b v="0"/>
    <s v="technology/wearables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n v="1.4710000000000001E-2"/>
    <x v="2"/>
    <x v="5"/>
    <s v="CAD"/>
    <n v="1423333581"/>
    <d v="2015-02-07T18:26:21"/>
    <n v="1420741581"/>
    <x v="676"/>
    <b v="0"/>
    <x v="54"/>
    <n v="61.291666666666664"/>
    <x v="2"/>
    <x v="8"/>
    <b v="0"/>
    <s v="technology/wearables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n v="0.25584000000000001"/>
    <x v="2"/>
    <x v="13"/>
    <s v="EUR"/>
    <n v="1467106895"/>
    <d v="2016-06-28T09:41:35"/>
    <n v="1463218895"/>
    <x v="677"/>
    <b v="0"/>
    <x v="93"/>
    <n v="133.25"/>
    <x v="2"/>
    <x v="8"/>
    <b v="0"/>
    <s v="technology/wearables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n v="3.8206896551724136E-2"/>
    <x v="2"/>
    <x v="0"/>
    <s v="USD"/>
    <n v="1463821338"/>
    <d v="2016-05-21T09:02:18"/>
    <n v="1461229338"/>
    <x v="678"/>
    <b v="0"/>
    <x v="57"/>
    <n v="65.17647058823529"/>
    <x v="2"/>
    <x v="8"/>
    <b v="0"/>
    <s v="technology/wearables"/>
  </r>
  <r>
    <x v="679"/>
    <s v="Monolith Posture Coach"/>
    <s v="World's first bio-feedback posture device for your entire back. Trains back, neck, thoracic &amp; ab segments by using only 30 min/day."/>
    <x v="162"/>
    <n v="8827"/>
    <n v="0.15485964912280703"/>
    <x v="2"/>
    <x v="0"/>
    <s v="USD"/>
    <n v="1472920909"/>
    <d v="2016-09-03T16:41:49"/>
    <n v="1467736909"/>
    <x v="679"/>
    <b v="0"/>
    <x v="225"/>
    <n v="93.90425531914893"/>
    <x v="2"/>
    <x v="8"/>
    <b v="0"/>
    <s v="technology/wearables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n v="0.25912000000000002"/>
    <x v="2"/>
    <x v="0"/>
    <s v="USD"/>
    <n v="1410955331"/>
    <d v="2014-09-17T12:02:11"/>
    <n v="1407931331"/>
    <x v="680"/>
    <b v="0"/>
    <x v="135"/>
    <n v="150.65116279069767"/>
    <x v="2"/>
    <x v="8"/>
    <b v="0"/>
    <s v="technology/wearables"/>
  </r>
  <r>
    <x v="681"/>
    <s v="D-Pro Athletic Headband with Carbon Fiber"/>
    <s v="The D-Pro is a lightweight, moisture-wicking headband with a padded carbon fiber insert that reduces the risk of head injury in sports."/>
    <x v="30"/>
    <n v="1"/>
    <n v="4.0000000000000002E-4"/>
    <x v="2"/>
    <x v="0"/>
    <s v="USD"/>
    <n v="1477509604"/>
    <d v="2016-10-26T19:20:04"/>
    <n v="1474917604"/>
    <x v="681"/>
    <b v="0"/>
    <x v="29"/>
    <n v="1"/>
    <x v="2"/>
    <x v="8"/>
    <b v="0"/>
    <s v="technology/wearables"/>
  </r>
  <r>
    <x v="682"/>
    <s v="Deception Belt"/>
    <s v="The Deception Belt is an innovative belt with app capability, designed to assist any user gain control over their appetite."/>
    <x v="63"/>
    <n v="53"/>
    <n v="1.06E-3"/>
    <x v="2"/>
    <x v="0"/>
    <s v="USD"/>
    <n v="1489512122"/>
    <d v="2017-03-14T17:22:02"/>
    <n v="1486923722"/>
    <x v="682"/>
    <b v="0"/>
    <x v="80"/>
    <n v="13.25"/>
    <x v="2"/>
    <x v="8"/>
    <b v="0"/>
    <s v="technology/wearables"/>
  </r>
  <r>
    <x v="683"/>
    <s v="Mist Buddy Hydration/Misting Backpack"/>
    <s v="Mist Buddy is a remote controlled misting system, powered by a rechargeable battery with misting/sipping tip for complete coolness."/>
    <x v="19"/>
    <n v="298"/>
    <n v="8.5142857142857138E-3"/>
    <x v="2"/>
    <x v="0"/>
    <s v="USD"/>
    <n v="1477949764"/>
    <d v="2016-10-31T21:36:04"/>
    <n v="1474493764"/>
    <x v="683"/>
    <b v="0"/>
    <x v="83"/>
    <n v="99.333333333333329"/>
    <x v="2"/>
    <x v="8"/>
    <b v="0"/>
    <s v="technology/wearables"/>
  </r>
  <r>
    <x v="684"/>
    <s v="Arcus Motion Analyzer | The Versatile Smart Ring"/>
    <s v="Arcus gives your fingers super powers."/>
    <x v="163"/>
    <n v="23948"/>
    <n v="7.4837500000000001E-2"/>
    <x v="2"/>
    <x v="0"/>
    <s v="USD"/>
    <n v="1406257200"/>
    <d v="2014-07-25T03:00:00"/>
    <n v="1403176891"/>
    <x v="684"/>
    <b v="0"/>
    <x v="125"/>
    <n v="177.39259259259259"/>
    <x v="2"/>
    <x v="8"/>
    <b v="0"/>
    <s v="technology/wearables"/>
  </r>
  <r>
    <x v="685"/>
    <s v="Nomadica All purpose backpack with battery"/>
    <s v="PowerPack is an efficient and affordable backpack with a lithium-ion charger for all electronic devices offering charges on the go!"/>
    <x v="13"/>
    <n v="553"/>
    <n v="0.27650000000000002"/>
    <x v="2"/>
    <x v="0"/>
    <s v="USD"/>
    <n v="1421095672"/>
    <d v="2015-01-12T20:47:52"/>
    <n v="1417207672"/>
    <x v="685"/>
    <b v="0"/>
    <x v="73"/>
    <n v="55.3"/>
    <x v="2"/>
    <x v="8"/>
    <b v="0"/>
    <s v="technology/wearables"/>
  </r>
  <r>
    <x v="686"/>
    <s v="Vivi di Cuore - Heart Rate Watch"/>
    <s v="La tua giornata sportiva monitorata nel tuo polso??!!!_x000a_Rendiamolo possibile... VIVI DI CUORE --- All MADE in ITALY"/>
    <x v="69"/>
    <n v="0"/>
    <n v="0"/>
    <x v="2"/>
    <x v="13"/>
    <s v="EUR"/>
    <n v="1438618170"/>
    <d v="2015-08-03T16:09:30"/>
    <n v="1436026170"/>
    <x v="686"/>
    <b v="0"/>
    <x v="78"/>
    <e v="#DIV/0!"/>
    <x v="2"/>
    <x v="8"/>
    <b v="0"/>
    <s v="technology/wearables"/>
  </r>
  <r>
    <x v="687"/>
    <s v="Power Go: Cargador Solar para Dispositivos MÃ³viles"/>
    <s v="Power Go es una linea de cargadores solares para dispositivos mÃ³viles, amigables con el medio ambiente y de bajo costo."/>
    <x v="57"/>
    <n v="3550"/>
    <n v="3.5499999999999997E-2"/>
    <x v="2"/>
    <x v="14"/>
    <s v="MXN"/>
    <n v="1486317653"/>
    <d v="2017-02-05T18:00:53"/>
    <n v="1481133653"/>
    <x v="687"/>
    <b v="0"/>
    <x v="79"/>
    <n v="591.66666666666663"/>
    <x v="2"/>
    <x v="8"/>
    <b v="0"/>
    <s v="technology/wearables"/>
  </r>
  <r>
    <x v="688"/>
    <s v="The Most Advanced Dress Shirt- EVER!!"/>
    <s v="Removable collars and cuffs along with hidden underarm designs that prevent embarrassing and stubborn stains. What does YOUR shirt do?"/>
    <x v="22"/>
    <n v="14598"/>
    <n v="0.72989999999999999"/>
    <x v="2"/>
    <x v="0"/>
    <s v="USD"/>
    <n v="1444876253"/>
    <d v="2015-10-15T02:30:53"/>
    <n v="1442284253"/>
    <x v="688"/>
    <b v="0"/>
    <x v="17"/>
    <n v="405.5"/>
    <x v="2"/>
    <x v="8"/>
    <b v="0"/>
    <s v="technology/wearables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n v="0.57648750000000004"/>
    <x v="2"/>
    <x v="0"/>
    <s v="USD"/>
    <n v="1481173140"/>
    <d v="2016-12-08T04:59:00"/>
    <n v="1478016097"/>
    <x v="689"/>
    <b v="0"/>
    <x v="226"/>
    <n v="343.14732142857144"/>
    <x v="2"/>
    <x v="8"/>
    <b v="0"/>
    <s v="technology/wearables"/>
  </r>
  <r>
    <x v="690"/>
    <s v="BLOXSHIELD"/>
    <s v="A radiation shield for your fitness tracker, smartwatch or other wearable smart device"/>
    <x v="22"/>
    <n v="2468"/>
    <n v="0.1234"/>
    <x v="2"/>
    <x v="0"/>
    <s v="USD"/>
    <n v="1473400800"/>
    <d v="2016-09-09T06:00:00"/>
    <n v="1469718841"/>
    <x v="690"/>
    <b v="0"/>
    <x v="69"/>
    <n v="72.588235294117652"/>
    <x v="2"/>
    <x v="8"/>
    <b v="0"/>
    <s v="technology/wearables"/>
  </r>
  <r>
    <x v="691"/>
    <s v="ShapeCase - Colorful Apple Watch Bumpers"/>
    <s v="Personalizing your Apple Watch has never been easier. Ten different colors to match any lifestyle. Time is precious, protect it."/>
    <x v="63"/>
    <n v="260"/>
    <n v="5.1999999999999998E-3"/>
    <x v="2"/>
    <x v="0"/>
    <s v="USD"/>
    <n v="1435711246"/>
    <d v="2015-07-01T00:40:46"/>
    <n v="1433292046"/>
    <x v="691"/>
    <b v="0"/>
    <x v="73"/>
    <n v="26"/>
    <x v="2"/>
    <x v="8"/>
    <b v="0"/>
    <s v="technology/wearables"/>
  </r>
  <r>
    <x v="692"/>
    <s v="Signum Indicators by Brighter Indication"/>
    <s v="A revolutionary, cycling safety device is born! Signum indicators close the communication gap between cyclists and other road users."/>
    <x v="22"/>
    <n v="1306"/>
    <n v="6.5299999999999997E-2"/>
    <x v="2"/>
    <x v="1"/>
    <s v="GBP"/>
    <n v="1482397263"/>
    <d v="2016-12-22T09:01:03"/>
    <n v="1479805263"/>
    <x v="692"/>
    <b v="0"/>
    <x v="227"/>
    <n v="6.4975124378109452"/>
    <x v="2"/>
    <x v="8"/>
    <b v="0"/>
    <s v="technology/wearables"/>
  </r>
  <r>
    <x v="693"/>
    <s v="Prana: Wearable for Breathing and Posture"/>
    <s v="Prana is the first wearable combining breath and posture tracking to make your sitting time count."/>
    <x v="57"/>
    <n v="35338"/>
    <n v="0.35338000000000003"/>
    <x v="2"/>
    <x v="0"/>
    <s v="USD"/>
    <n v="1430421827"/>
    <d v="2015-04-30T19:23:47"/>
    <n v="1427829827"/>
    <x v="693"/>
    <b v="0"/>
    <x v="228"/>
    <n v="119.38513513513513"/>
    <x v="2"/>
    <x v="8"/>
    <b v="0"/>
    <s v="technology/wearables"/>
  </r>
  <r>
    <x v="694"/>
    <s v="Airlock bike helmet"/>
    <s v="You can control how much air enters the helmet by opening or closing the vents. This is very useful in bad weather, or for competition."/>
    <x v="60"/>
    <n v="590"/>
    <n v="3.933333333333333E-3"/>
    <x v="2"/>
    <x v="0"/>
    <s v="USD"/>
    <n v="1485964559"/>
    <d v="2017-02-01T15:55:59"/>
    <n v="1483372559"/>
    <x v="694"/>
    <b v="0"/>
    <x v="63"/>
    <n v="84.285714285714292"/>
    <x v="2"/>
    <x v="8"/>
    <b v="0"/>
    <s v="technology/wearables"/>
  </r>
  <r>
    <x v="695"/>
    <s v="mini air- personal air conditioner"/>
    <s v="Unique small wearable personal air conditioning device that provides the user a 10-15 degree environmental difference on his person."/>
    <x v="127"/>
    <n v="636"/>
    <n v="1.06E-2"/>
    <x v="2"/>
    <x v="0"/>
    <s v="USD"/>
    <n v="1414758620"/>
    <d v="2014-10-31T12:30:20"/>
    <n v="1412166620"/>
    <x v="695"/>
    <b v="0"/>
    <x v="63"/>
    <n v="90.857142857142861"/>
    <x v="2"/>
    <x v="8"/>
    <b v="0"/>
    <s v="technology/wearables"/>
  </r>
  <r>
    <x v="696"/>
    <s v="trustee"/>
    <s v="Show your fidelity by wearing the Trustee rings! Show where you are (at)!"/>
    <x v="164"/>
    <n v="1"/>
    <n v="5.7142857142857145E-6"/>
    <x v="2"/>
    <x v="9"/>
    <s v="EUR"/>
    <n v="1406326502"/>
    <d v="2014-07-25T22:15:02"/>
    <n v="1403734502"/>
    <x v="696"/>
    <b v="0"/>
    <x v="29"/>
    <n v="1"/>
    <x v="2"/>
    <x v="8"/>
    <b v="0"/>
    <s v="technology/wearables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n v="0.46379999999999999"/>
    <x v="2"/>
    <x v="12"/>
    <s v="EUR"/>
    <n v="1454502789"/>
    <d v="2016-02-03T12:33:09"/>
    <n v="1453206789"/>
    <x v="697"/>
    <b v="0"/>
    <x v="229"/>
    <n v="20.342105263157894"/>
    <x v="2"/>
    <x v="8"/>
    <b v="0"/>
    <s v="technology/wearables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n v="0.15390000000000001"/>
    <x v="2"/>
    <x v="0"/>
    <s v="USD"/>
    <n v="1411005600"/>
    <d v="2014-09-18T02:00:00"/>
    <n v="1408141245"/>
    <x v="698"/>
    <b v="0"/>
    <x v="60"/>
    <n v="530.68965517241384"/>
    <x v="2"/>
    <x v="8"/>
    <b v="0"/>
    <s v="technology/wearables"/>
  </r>
  <r>
    <x v="699"/>
    <s v="TapTap, a touch communication wristband"/>
    <s v="TapTap is a technology to transfer touch between two people. It can also be an activity tracker, a game controller or smart alarm."/>
    <x v="64"/>
    <n v="107148.74"/>
    <n v="0.824221076923077"/>
    <x v="2"/>
    <x v="0"/>
    <s v="USD"/>
    <n v="1385136000"/>
    <d v="2013-11-22T16:00:00"/>
    <n v="1381923548"/>
    <x v="699"/>
    <b v="0"/>
    <x v="230"/>
    <n v="120.39184269662923"/>
    <x v="2"/>
    <x v="8"/>
    <b v="0"/>
    <s v="technology/wearables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n v="2.6866666666666667E-2"/>
    <x v="2"/>
    <x v="3"/>
    <s v="EUR"/>
    <n v="1484065881"/>
    <d v="2017-01-10T16:31:21"/>
    <n v="1481473881"/>
    <x v="700"/>
    <b v="0"/>
    <x v="162"/>
    <n v="13"/>
    <x v="2"/>
    <x v="8"/>
    <b v="0"/>
    <s v="technology/wearables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n v="0.26600000000000001"/>
    <x v="2"/>
    <x v="1"/>
    <s v="GBP"/>
    <n v="1406130880"/>
    <d v="2014-07-23T15:54:40"/>
    <n v="1403538880"/>
    <x v="701"/>
    <b v="0"/>
    <x v="64"/>
    <n v="291.33333333333331"/>
    <x v="2"/>
    <x v="8"/>
    <b v="0"/>
    <s v="technology/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n v="0.30813400000000002"/>
    <x v="2"/>
    <x v="0"/>
    <s v="USD"/>
    <n v="1480011987"/>
    <d v="2016-11-24T18:26:27"/>
    <n v="1477416387"/>
    <x v="702"/>
    <b v="0"/>
    <x v="77"/>
    <n v="124.9191891891892"/>
    <x v="2"/>
    <x v="8"/>
    <b v="0"/>
    <s v="technology/wearables"/>
  </r>
  <r>
    <x v="703"/>
    <s v="EL TORO SPEEDWRAPS - THE EVOLUTION OF SPORTS TRAINING"/>
    <s v="SPEEDWRAPS improve the speed, agility &amp; strength of an athlete by utilizing evenly distributed weight on the lower leg."/>
    <x v="36"/>
    <n v="837"/>
    <n v="5.5800000000000002E-2"/>
    <x v="2"/>
    <x v="0"/>
    <s v="USD"/>
    <n v="1485905520"/>
    <d v="2017-01-31T23:32:00"/>
    <n v="1481150949"/>
    <x v="703"/>
    <b v="0"/>
    <x v="63"/>
    <n v="119.57142857142857"/>
    <x v="2"/>
    <x v="8"/>
    <b v="0"/>
    <s v="technology/wearables"/>
  </r>
  <r>
    <x v="704"/>
    <s v="ZNITCH- The Evolution in Helmet Safety"/>
    <s v="Turn you helmet into the safest helmet and don't worry about a thing,you will always have the right fit!!"/>
    <x v="56"/>
    <n v="481"/>
    <n v="8.7454545454545458E-3"/>
    <x v="2"/>
    <x v="5"/>
    <s v="CAD"/>
    <n v="1487565468"/>
    <d v="2017-02-20T04:37:48"/>
    <n v="1482381468"/>
    <x v="704"/>
    <b v="0"/>
    <x v="80"/>
    <n v="120.25"/>
    <x v="2"/>
    <x v="8"/>
    <b v="0"/>
    <s v="technology/wearables"/>
  </r>
  <r>
    <x v="705"/>
    <s v="SomnoScope"/>
    <s v="The closest thing ever to the Holy Grail of wearables technology"/>
    <x v="57"/>
    <n v="977"/>
    <n v="9.7699999999999992E-3"/>
    <x v="2"/>
    <x v="9"/>
    <s v="EUR"/>
    <n v="1484999278"/>
    <d v="2017-01-21T11:47:58"/>
    <n v="1482407278"/>
    <x v="705"/>
    <b v="0"/>
    <x v="81"/>
    <n v="195.4"/>
    <x v="2"/>
    <x v="8"/>
    <b v="0"/>
    <s v="technology/wearables"/>
  </r>
  <r>
    <x v="706"/>
    <s v="Driver Alert System"/>
    <s v="Driver Alert System es un sistema de seguridad para el conductor, que le avisa en caso de perder la posicion vertical mientras conduce."/>
    <x v="57"/>
    <n v="0"/>
    <n v="0"/>
    <x v="2"/>
    <x v="3"/>
    <s v="EUR"/>
    <n v="1481740740"/>
    <d v="2016-12-14T18:39:00"/>
    <n v="1478130783"/>
    <x v="706"/>
    <b v="0"/>
    <x v="78"/>
    <e v="#DIV/0!"/>
    <x v="2"/>
    <x v="8"/>
    <b v="0"/>
    <s v="technology/wearables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n v="0.78927352941176465"/>
    <x v="2"/>
    <x v="1"/>
    <s v="GBP"/>
    <n v="1483286127"/>
    <d v="2017-01-01T15:55:27"/>
    <n v="1479830127"/>
    <x v="707"/>
    <b v="0"/>
    <x v="231"/>
    <n v="117.69868421052631"/>
    <x v="2"/>
    <x v="8"/>
    <b v="0"/>
    <s v="technology/wearables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n v="0.22092500000000001"/>
    <x v="2"/>
    <x v="1"/>
    <s v="GBP"/>
    <n v="1410616600"/>
    <d v="2014-09-13T13:56:40"/>
    <n v="1405432600"/>
    <x v="708"/>
    <b v="0"/>
    <x v="232"/>
    <n v="23.948509485094849"/>
    <x v="2"/>
    <x v="8"/>
    <b v="0"/>
    <s v="technology/wearables"/>
  </r>
  <r>
    <x v="709"/>
    <s v="lumiglove"/>
    <s v="A &quot;handheld&quot; light, which eases the way you illuminate objects and/or paths."/>
    <x v="36"/>
    <n v="61"/>
    <n v="4.0666666666666663E-3"/>
    <x v="2"/>
    <x v="0"/>
    <s v="USD"/>
    <n v="1417741159"/>
    <d v="2014-12-05T00:59:19"/>
    <n v="1415149159"/>
    <x v="709"/>
    <b v="0"/>
    <x v="84"/>
    <n v="30.5"/>
    <x v="2"/>
    <x v="8"/>
    <b v="0"/>
    <s v="technology/wearables"/>
  </r>
  <r>
    <x v="710"/>
    <s v="Hate York Shirt 2.0"/>
    <s v="Shirts, so technologically advanced, they connect mentally to their audience upon sight."/>
    <x v="38"/>
    <n v="0"/>
    <n v="0"/>
    <x v="2"/>
    <x v="5"/>
    <s v="CAD"/>
    <n v="1408495440"/>
    <d v="2014-08-20T00:44:00"/>
    <n v="1405640302"/>
    <x v="710"/>
    <b v="0"/>
    <x v="78"/>
    <e v="#DIV/0!"/>
    <x v="2"/>
    <x v="8"/>
    <b v="0"/>
    <s v="technology/wearables"/>
  </r>
  <r>
    <x v="711"/>
    <s v="Anti Snore Wearable"/>
    <s v="Our wearable and app automates the poke you normally get from your bedpartner to make you stop snoring and making you turn to the side."/>
    <x v="57"/>
    <n v="33791"/>
    <n v="0.33790999999999999"/>
    <x v="2"/>
    <x v="9"/>
    <s v="EUR"/>
    <n v="1481716868"/>
    <d v="2016-12-14T12:01:08"/>
    <n v="1478257268"/>
    <x v="711"/>
    <b v="0"/>
    <x v="233"/>
    <n v="99.973372781065095"/>
    <x v="2"/>
    <x v="8"/>
    <b v="0"/>
    <s v="technology/wearables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n v="2.1649484536082476E-3"/>
    <x v="2"/>
    <x v="0"/>
    <s v="USD"/>
    <n v="1455466832"/>
    <d v="2016-02-14T16:20:32"/>
    <n v="1452874832"/>
    <x v="712"/>
    <b v="0"/>
    <x v="80"/>
    <n v="26.25"/>
    <x v="2"/>
    <x v="8"/>
    <b v="0"/>
    <s v="technology/wearables"/>
  </r>
  <r>
    <x v="713"/>
    <s v="Secure Pet GPS Tracker - Every Moment Matters"/>
    <s v="The first GPS tracker created entirely in Italy that allows you to know where your pet is located at any time throughout any device."/>
    <x v="31"/>
    <n v="199"/>
    <n v="7.9600000000000001E-3"/>
    <x v="2"/>
    <x v="13"/>
    <s v="EUR"/>
    <n v="1465130532"/>
    <d v="2016-06-05T12:42:12"/>
    <n v="1462538532"/>
    <x v="713"/>
    <b v="0"/>
    <x v="29"/>
    <n v="199"/>
    <x v="2"/>
    <x v="8"/>
    <b v="0"/>
    <s v="technology/wearables"/>
  </r>
  <r>
    <x v="714"/>
    <s v="Prep Packs Survival Belt"/>
    <s v="The Prep Packs Survival Belt allows you to carry all of the essentials for outdoor survival inside your belt buckle"/>
    <x v="36"/>
    <n v="2249"/>
    <n v="0.14993333333333334"/>
    <x v="2"/>
    <x v="0"/>
    <s v="USD"/>
    <n v="1488308082"/>
    <d v="2017-02-28T18:54:42"/>
    <n v="1483124082"/>
    <x v="714"/>
    <b v="0"/>
    <x v="33"/>
    <n v="80.321428571428569"/>
    <x v="2"/>
    <x v="8"/>
    <b v="0"/>
    <s v="technology/wearables"/>
  </r>
  <r>
    <x v="715"/>
    <s v="Mouse^3"/>
    <s v="Mouse^3 is the next generation of input devices. With cursor control and customized gesture recognition, its applications are endless!"/>
    <x v="167"/>
    <n v="1389"/>
    <n v="5.0509090909090906E-2"/>
    <x v="2"/>
    <x v="0"/>
    <s v="USD"/>
    <n v="1446693040"/>
    <d v="2015-11-05T03:10:40"/>
    <n v="1443233440"/>
    <x v="715"/>
    <b v="0"/>
    <x v="8"/>
    <n v="115.75"/>
    <x v="2"/>
    <x v="8"/>
    <b v="0"/>
    <s v="technology/wearables"/>
  </r>
  <r>
    <x v="716"/>
    <s v="Pathfinder - Wearable Navigation for the Blind"/>
    <s v="Translate sight into touch with a wrist-mounted wearable. A revolution for visually impaired people everywhere."/>
    <x v="39"/>
    <n v="715"/>
    <n v="0.10214285714285715"/>
    <x v="2"/>
    <x v="0"/>
    <s v="USD"/>
    <n v="1417392000"/>
    <d v="2014-12-01T00:00:00"/>
    <n v="1414511307"/>
    <x v="716"/>
    <b v="0"/>
    <x v="38"/>
    <n v="44.6875"/>
    <x v="2"/>
    <x v="8"/>
    <b v="0"/>
    <s v="technology/wearables"/>
  </r>
  <r>
    <x v="717"/>
    <s v="cool air belt"/>
    <s v="Cool air flowing under clothing keeps you cool."/>
    <x v="57"/>
    <n v="305"/>
    <n v="3.0500000000000002E-3"/>
    <x v="2"/>
    <x v="0"/>
    <s v="USD"/>
    <n v="1409949002"/>
    <d v="2014-09-05T20:30:02"/>
    <n v="1407357002"/>
    <x v="717"/>
    <b v="0"/>
    <x v="80"/>
    <n v="76.25"/>
    <x v="2"/>
    <x v="8"/>
    <b v="0"/>
    <s v="technology/wearables"/>
  </r>
  <r>
    <x v="718"/>
    <s v="BioToo - Emergency Temporary Tattoos"/>
    <s v="When every second matters, BioToo temporary tattoos get critical information to emergency personnel to help them help you."/>
    <x v="14"/>
    <n v="90"/>
    <n v="7.4999999999999997E-3"/>
    <x v="2"/>
    <x v="0"/>
    <s v="USD"/>
    <n v="1487397540"/>
    <d v="2017-02-18T05:59:00"/>
    <n v="1484684247"/>
    <x v="718"/>
    <b v="0"/>
    <x v="80"/>
    <n v="22.5"/>
    <x v="2"/>
    <x v="8"/>
    <b v="0"/>
    <s v="technology/wearables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n v="1.2933333333333333E-2"/>
    <x v="2"/>
    <x v="0"/>
    <s v="USD"/>
    <n v="1456189076"/>
    <d v="2016-02-23T00:57:56"/>
    <n v="1454979476"/>
    <x v="719"/>
    <b v="0"/>
    <x v="73"/>
    <n v="19.399999999999999"/>
    <x v="2"/>
    <x v="8"/>
    <b v="0"/>
    <s v="technology/wearables"/>
  </r>
  <r>
    <x v="720"/>
    <s v="Without Utterance: Tales from the Other Side of Language"/>
    <s v="Without Utterance, a crushingly intimate literary memoir told from the inside of losing language, self, and world."/>
    <x v="168"/>
    <n v="2735"/>
    <n v="1.4394736842105262"/>
    <x v="0"/>
    <x v="0"/>
    <s v="USD"/>
    <n v="1327851291"/>
    <d v="2012-01-29T15:34:51"/>
    <n v="1325432091"/>
    <x v="720"/>
    <b v="0"/>
    <x v="14"/>
    <n v="66.707317073170728"/>
    <x v="3"/>
    <x v="9"/>
    <b v="1"/>
    <s v="publishing/nonfiction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n v="1.2210975609756098"/>
    <x v="0"/>
    <x v="0"/>
    <s v="USD"/>
    <n v="1406900607"/>
    <d v="2014-08-01T13:43:27"/>
    <n v="1403012607"/>
    <x v="721"/>
    <b v="0"/>
    <x v="46"/>
    <n v="84.142857142857139"/>
    <x v="3"/>
    <x v="9"/>
    <b v="1"/>
    <s v="publishing/nonfiction"/>
  </r>
  <r>
    <x v="722"/>
    <s v="The BANGGAI Rescue Project"/>
    <s v="BANGGAI RESCUE is a beautiful, must-read book and a project setting out to answer some critical questions about the species' future."/>
    <x v="31"/>
    <n v="33006"/>
    <n v="1.3202400000000001"/>
    <x v="0"/>
    <x v="0"/>
    <s v="USD"/>
    <n v="1333909178"/>
    <d v="2012-04-08T18:19:38"/>
    <n v="1331320778"/>
    <x v="722"/>
    <b v="0"/>
    <x v="234"/>
    <n v="215.72549019607843"/>
    <x v="3"/>
    <x v="9"/>
    <b v="1"/>
    <s v="publishing/nonfiction"/>
  </r>
  <r>
    <x v="723"/>
    <s v="The 2015 Pro Football Beast Book"/>
    <s v="The Definitive (and Slightly Ridiculous) Guide to Enjoying the 2015 Pro Football Season"/>
    <x v="10"/>
    <n v="5469"/>
    <n v="1.0938000000000001"/>
    <x v="0"/>
    <x v="0"/>
    <s v="USD"/>
    <n v="1438228740"/>
    <d v="2015-07-30T03:59:00"/>
    <n v="1435606549"/>
    <x v="723"/>
    <b v="0"/>
    <x v="61"/>
    <n v="54.69"/>
    <x v="3"/>
    <x v="9"/>
    <b v="1"/>
    <s v="publishing/nonfiction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n v="1.0547157142857144"/>
    <x v="0"/>
    <x v="0"/>
    <s v="USD"/>
    <n v="1309447163"/>
    <d v="2011-06-30T15:19:23"/>
    <n v="1306855163"/>
    <x v="724"/>
    <b v="0"/>
    <x v="235"/>
    <n v="51.62944055944056"/>
    <x v="3"/>
    <x v="9"/>
    <b v="1"/>
    <s v="publishing/nonfiction"/>
  </r>
  <r>
    <x v="725"/>
    <s v="The Year It All Made Sense"/>
    <s v="A true story about inspiration and survival - David Alfred George turns his powerful experience into a compelling vBook."/>
    <x v="22"/>
    <n v="20070"/>
    <n v="1.0035000000000001"/>
    <x v="0"/>
    <x v="0"/>
    <s v="USD"/>
    <n v="1450018912"/>
    <d v="2015-12-13T15:01:52"/>
    <n v="1447426912"/>
    <x v="725"/>
    <b v="0"/>
    <x v="205"/>
    <n v="143.35714285714286"/>
    <x v="3"/>
    <x v="9"/>
    <b v="1"/>
    <s v="publishing/nonfiction"/>
  </r>
  <r>
    <x v="726"/>
    <s v="60 Days to a Radiating Faith"/>
    <s v="&quot;60 Days to a Radiating Faith&quot; is a collection of carefully selected Bible verses to encourage those undergoing cancer treatments."/>
    <x v="30"/>
    <n v="2535"/>
    <n v="1.014"/>
    <x v="0"/>
    <x v="0"/>
    <s v="USD"/>
    <n v="1365728487"/>
    <d v="2013-04-12T01:01:27"/>
    <n v="1363136487"/>
    <x v="726"/>
    <b v="0"/>
    <x v="2"/>
    <n v="72.428571428571431"/>
    <x v="3"/>
    <x v="9"/>
    <b v="1"/>
    <s v="publishing/nonfiction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n v="1.5551428571428572"/>
    <x v="0"/>
    <x v="0"/>
    <s v="USD"/>
    <n v="1358198400"/>
    <d v="2013-01-14T21:20:00"/>
    <n v="1354580949"/>
    <x v="727"/>
    <b v="0"/>
    <x v="184"/>
    <n v="36.530201342281877"/>
    <x v="3"/>
    <x v="9"/>
    <b v="1"/>
    <s v="publishing/nonfiction"/>
  </r>
  <r>
    <x v="728"/>
    <s v="The Age of the Platform: My Fourth Book"/>
    <s v="A big idea non-fiction book by an impatient three-time author and insomniac willing to bet on himself."/>
    <x v="51"/>
    <n v="7917.45"/>
    <n v="1.05566"/>
    <x v="0"/>
    <x v="0"/>
    <s v="USD"/>
    <n v="1313957157"/>
    <d v="2011-08-21T20:05:57"/>
    <n v="1310069157"/>
    <x v="728"/>
    <b v="0"/>
    <x v="208"/>
    <n v="60.903461538461535"/>
    <x v="3"/>
    <x v="9"/>
    <b v="1"/>
    <s v="publishing/nonfiction"/>
  </r>
  <r>
    <x v="729"/>
    <s v="The Malformation of Health Care"/>
    <s v="A true David vs.Goliath story about a young adult battling the U.S. health care system to survive and become an advocate for change."/>
    <x v="23"/>
    <n v="5226"/>
    <n v="1.3065"/>
    <x v="0"/>
    <x v="0"/>
    <s v="USD"/>
    <n v="1348028861"/>
    <d v="2012-09-19T04:27:41"/>
    <n v="1342844861"/>
    <x v="729"/>
    <b v="0"/>
    <x v="148"/>
    <n v="43.55"/>
    <x v="3"/>
    <x v="9"/>
    <b v="1"/>
    <s v="publishing/nonfiction"/>
  </r>
  <r>
    <x v="730"/>
    <s v="Encyclopedia of Surfing"/>
    <s v="A Massive but Cheerful Online Digital Archive of Surfing"/>
    <x v="22"/>
    <n v="26438"/>
    <n v="1.3219000000000001"/>
    <x v="0"/>
    <x v="0"/>
    <s v="USD"/>
    <n v="1323280391"/>
    <d v="2011-12-07T17:53:11"/>
    <n v="1320688391"/>
    <x v="730"/>
    <b v="0"/>
    <x v="236"/>
    <n v="99.766037735849054"/>
    <x v="3"/>
    <x v="9"/>
    <b v="1"/>
    <s v="publishing/nonfiction"/>
  </r>
  <r>
    <x v="731"/>
    <s v="Portland Boat Tours:  From Dream to Business"/>
    <s v="Be part of the excitement by supporting our first season offering unique perspectives of Portland from the water."/>
    <x v="10"/>
    <n v="6300"/>
    <n v="1.26"/>
    <x v="0"/>
    <x v="0"/>
    <s v="USD"/>
    <n v="1327212000"/>
    <d v="2012-01-22T06:00:00"/>
    <n v="1322852747"/>
    <x v="731"/>
    <b v="0"/>
    <x v="26"/>
    <n v="88.732394366197184"/>
    <x v="3"/>
    <x v="9"/>
    <b v="1"/>
    <s v="publishing/nonfiction"/>
  </r>
  <r>
    <x v="732"/>
    <s v="Chess puzzles in your pocket: a new eBook"/>
    <s v="A great collection of puzzles to take and enjoy anywhere in the world - have fun, challenge yourself, and become a better chess player!"/>
    <x v="170"/>
    <n v="64"/>
    <n v="1.6"/>
    <x v="0"/>
    <x v="1"/>
    <s v="GBP"/>
    <n v="1380449461"/>
    <d v="2013-09-29T10:11:01"/>
    <n v="1375265461"/>
    <x v="732"/>
    <b v="0"/>
    <x v="62"/>
    <n v="4.9230769230769234"/>
    <x v="3"/>
    <x v="9"/>
    <b v="1"/>
    <s v="publishing/nonfiction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n v="1.2048000000000001"/>
    <x v="0"/>
    <x v="1"/>
    <s v="GBP"/>
    <n v="1387533892"/>
    <d v="2013-12-20T10:04:52"/>
    <n v="1384941892"/>
    <x v="733"/>
    <b v="0"/>
    <x v="39"/>
    <n v="17.822485207100591"/>
    <x v="3"/>
    <x v="9"/>
    <b v="1"/>
    <s v="publishing/nonfiction"/>
  </r>
  <r>
    <x v="734"/>
    <s v="Sideswiped"/>
    <s v="Sideswiped is my story of growing in and trusting God through the mess and mysteries of life."/>
    <x v="0"/>
    <n v="10670"/>
    <n v="1.2552941176470589"/>
    <x v="0"/>
    <x v="5"/>
    <s v="CAD"/>
    <n v="1431147600"/>
    <d v="2015-05-09T05:00:00"/>
    <n v="1428465420"/>
    <x v="734"/>
    <b v="0"/>
    <x v="7"/>
    <n v="187.19298245614036"/>
    <x v="3"/>
    <x v="9"/>
    <b v="1"/>
    <s v="publishing/nonfiction"/>
  </r>
  <r>
    <x v="735"/>
    <s v="TOP FUEL FOR LIFE - Life Lessons from a Crew Chief"/>
    <s v="TOP FUEL FOR LIFE â€¦ a true story of victory, unimaginable loss_x000a_and the epiphany that changed everything."/>
    <x v="171"/>
    <n v="53771"/>
    <n v="1.1440638297872341"/>
    <x v="0"/>
    <x v="0"/>
    <s v="USD"/>
    <n v="1417653540"/>
    <d v="2014-12-04T00:39:00"/>
    <n v="1414975346"/>
    <x v="735"/>
    <b v="0"/>
    <x v="194"/>
    <n v="234.80786026200875"/>
    <x v="3"/>
    <x v="9"/>
    <b v="1"/>
    <s v="publishing/nonfiction"/>
  </r>
  <r>
    <x v="736"/>
    <s v="What Happens in Vegas Stays on YouTube"/>
    <s v="I'm writing a new book! Topic: Privacy is Dead. What does a world without privacy mean for humanity? Our reputations? Our kids?"/>
    <x v="172"/>
    <n v="11345"/>
    <n v="3.151388888888889"/>
    <x v="0"/>
    <x v="0"/>
    <s v="USD"/>
    <n v="1385009940"/>
    <d v="2013-11-21T04:59:00"/>
    <n v="1383327440"/>
    <x v="736"/>
    <b v="0"/>
    <x v="52"/>
    <n v="105.04629629629629"/>
    <x v="3"/>
    <x v="9"/>
    <b v="1"/>
    <s v="publishing/nonfiction"/>
  </r>
  <r>
    <x v="737"/>
    <s v="Eat Mendocino: Writing the Book"/>
    <s v="For one year, two women exclusively ate food produced within Mendocino County, CA. Now, they will write a book about their adventures."/>
    <x v="10"/>
    <n v="6120"/>
    <n v="1.224"/>
    <x v="0"/>
    <x v="0"/>
    <s v="USD"/>
    <n v="1392408000"/>
    <d v="2014-02-14T20:00:00"/>
    <n v="1390890987"/>
    <x v="737"/>
    <b v="0"/>
    <x v="52"/>
    <n v="56.666666666666664"/>
    <x v="3"/>
    <x v="9"/>
    <b v="1"/>
    <s v="publishing/nonfiction"/>
  </r>
  <r>
    <x v="738"/>
    <s v="Under the Sour Sun: Hunger through the Eyes of a Child"/>
    <s v="The true story of a child's struggle with hunger, poverty, and war in El Salvador."/>
    <x v="15"/>
    <n v="1601"/>
    <n v="1.0673333333333332"/>
    <x v="0"/>
    <x v="0"/>
    <s v="USD"/>
    <n v="1417409940"/>
    <d v="2014-12-01T04:59:00"/>
    <n v="1414765794"/>
    <x v="738"/>
    <b v="0"/>
    <x v="14"/>
    <n v="39.048780487804876"/>
    <x v="3"/>
    <x v="9"/>
    <b v="1"/>
    <s v="publishing/nonfiction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n v="1.5833333333333333"/>
    <x v="0"/>
    <x v="0"/>
    <s v="USD"/>
    <n v="1407758629"/>
    <d v="2014-08-11T12:03:49"/>
    <n v="1404907429"/>
    <x v="739"/>
    <b v="0"/>
    <x v="237"/>
    <n v="68.345323741007192"/>
    <x v="3"/>
    <x v="9"/>
    <b v="1"/>
    <s v="publishing/nonfiction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n v="1.0740000000000001"/>
    <x v="0"/>
    <x v="0"/>
    <s v="USD"/>
    <n v="1434857482"/>
    <d v="2015-06-21T03:31:22"/>
    <n v="1433647882"/>
    <x v="740"/>
    <b v="0"/>
    <x v="10"/>
    <n v="169.57894736842104"/>
    <x v="3"/>
    <x v="9"/>
    <b v="1"/>
    <s v="publishing/nonfiction"/>
  </r>
  <r>
    <x v="741"/>
    <s v="reVILNA: the vilna ghetto project"/>
    <s v="A revolutionary digital mapping project of the Vilna Ghetto"/>
    <x v="93"/>
    <n v="13293.8"/>
    <n v="1.0226"/>
    <x v="0"/>
    <x v="0"/>
    <s v="USD"/>
    <n v="1370964806"/>
    <d v="2013-06-11T15:33:26"/>
    <n v="1367940806"/>
    <x v="741"/>
    <b v="0"/>
    <x v="225"/>
    <n v="141.42340425531913"/>
    <x v="3"/>
    <x v="9"/>
    <b v="1"/>
    <s v="publishing/nonfiction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n v="1.1071428571428572"/>
    <x v="0"/>
    <x v="0"/>
    <s v="USD"/>
    <n v="1395435712"/>
    <d v="2014-03-21T21:01:52"/>
    <n v="1392847312"/>
    <x v="742"/>
    <b v="0"/>
    <x v="23"/>
    <n v="67.391304347826093"/>
    <x v="3"/>
    <x v="9"/>
    <b v="1"/>
    <s v="publishing/nonfiction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n v="1.48"/>
    <x v="0"/>
    <x v="0"/>
    <s v="USD"/>
    <n v="1334610000"/>
    <d v="2012-04-16T21:00:00"/>
    <n v="1332435685"/>
    <x v="743"/>
    <b v="0"/>
    <x v="41"/>
    <n v="54.266666666666666"/>
    <x v="3"/>
    <x v="9"/>
    <b v="1"/>
    <s v="publishing/nonfiction"/>
  </r>
  <r>
    <x v="744"/>
    <s v="A Revolutionary Leadership Resource Book"/>
    <s v="Join others to help create a world that is possible -- in your workplace, community and society!"/>
    <x v="10"/>
    <n v="5116"/>
    <n v="1.0232000000000001"/>
    <x v="0"/>
    <x v="0"/>
    <s v="USD"/>
    <n v="1355439503"/>
    <d v="2012-12-13T22:58:23"/>
    <n v="1352847503"/>
    <x v="744"/>
    <b v="0"/>
    <x v="95"/>
    <n v="82.516129032258064"/>
    <x v="3"/>
    <x v="9"/>
    <b v="1"/>
    <s v="publishing/nonfiction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n v="1.7909909909909909"/>
    <x v="0"/>
    <x v="0"/>
    <s v="USD"/>
    <n v="1367588645"/>
    <d v="2013-05-03T13:44:05"/>
    <n v="1364996645"/>
    <x v="745"/>
    <b v="0"/>
    <x v="142"/>
    <n v="53.729729729729726"/>
    <x v="3"/>
    <x v="9"/>
    <b v="1"/>
    <s v="publishing/nonfiction"/>
  </r>
  <r>
    <x v="746"/>
    <s v="Attention: People With Body Parts"/>
    <s v="This is a book of letters. Letters to our body parts."/>
    <x v="174"/>
    <n v="3318"/>
    <n v="1.1108135252761968"/>
    <x v="0"/>
    <x v="0"/>
    <s v="USD"/>
    <n v="1348372740"/>
    <d v="2012-09-23T03:59:00"/>
    <n v="1346806909"/>
    <x v="746"/>
    <b v="0"/>
    <x v="174"/>
    <n v="34.206185567010309"/>
    <x v="3"/>
    <x v="9"/>
    <b v="1"/>
    <s v="publishing/nonfiction"/>
  </r>
  <r>
    <x v="747"/>
    <s v="Trash is Treasure"/>
    <s v="My creations are born in different cultural environment around the globe with Â« what is already there Â» and act as a social impulse"/>
    <x v="39"/>
    <n v="7003"/>
    <n v="1.0004285714285714"/>
    <x v="0"/>
    <x v="9"/>
    <s v="EUR"/>
    <n v="1421319240"/>
    <d v="2015-01-15T10:54:00"/>
    <n v="1418649019"/>
    <x v="747"/>
    <b v="0"/>
    <x v="165"/>
    <n v="127.32727272727273"/>
    <x v="3"/>
    <x v="9"/>
    <b v="1"/>
    <s v="publishing/nonfiction"/>
  </r>
  <r>
    <x v="748"/>
    <s v="Meditations for the Childbearing Year - a Book"/>
    <s v="Peace on Earth begins with birth. Educating pregnant women to create a more peaceful world is what this book is all about."/>
    <x v="13"/>
    <n v="2005"/>
    <n v="1.0024999999999999"/>
    <x v="0"/>
    <x v="0"/>
    <s v="USD"/>
    <n v="1407701966"/>
    <d v="2014-08-10T20:19:26"/>
    <n v="1405109966"/>
    <x v="748"/>
    <b v="0"/>
    <x v="34"/>
    <n v="45.56818181818182"/>
    <x v="3"/>
    <x v="9"/>
    <b v="1"/>
    <s v="publishing/nonfiction"/>
  </r>
  <r>
    <x v="749"/>
    <s v="chartwellwest.com"/>
    <s v="A place for rational, fact and data based non-partisan political and societal commentary on things that matter to Americans."/>
    <x v="3"/>
    <n v="10556"/>
    <n v="1.0556000000000001"/>
    <x v="0"/>
    <x v="0"/>
    <s v="USD"/>
    <n v="1485642930"/>
    <d v="2017-01-28T22:35:30"/>
    <n v="1483050930"/>
    <x v="749"/>
    <b v="0"/>
    <x v="238"/>
    <n v="95.963636363636368"/>
    <x v="3"/>
    <x v="9"/>
    <b v="1"/>
    <s v="publishing/nonfiction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n v="1.0258775877587758"/>
    <x v="0"/>
    <x v="0"/>
    <s v="USD"/>
    <n v="1361739872"/>
    <d v="2013-02-24T21:04:32"/>
    <n v="1359147872"/>
    <x v="750"/>
    <b v="0"/>
    <x v="211"/>
    <n v="77.271186440677965"/>
    <x v="3"/>
    <x v="9"/>
    <b v="1"/>
    <s v="publishing/nonfiction"/>
  </r>
  <r>
    <x v="751"/>
    <s v="Surviving the Journey: Letters from the Railroad"/>
    <s v="A young cancer survivor embarks on a cross country railroad adventure while writing her memoir through letters."/>
    <x v="9"/>
    <n v="3555"/>
    <n v="1.1850000000000001"/>
    <x v="0"/>
    <x v="0"/>
    <s v="USD"/>
    <n v="1312470475"/>
    <d v="2011-08-04T15:07:55"/>
    <n v="1308496075"/>
    <x v="751"/>
    <b v="0"/>
    <x v="95"/>
    <n v="57.338709677419352"/>
    <x v="3"/>
    <x v="9"/>
    <b v="1"/>
    <s v="publishing/nonfiction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n v="1.117"/>
    <x v="0"/>
    <x v="2"/>
    <s v="AUD"/>
    <n v="1476615600"/>
    <d v="2016-10-16T11:00:00"/>
    <n v="1474884417"/>
    <x v="752"/>
    <b v="0"/>
    <x v="217"/>
    <n v="53.19047619047619"/>
    <x v="3"/>
    <x v="9"/>
    <b v="1"/>
    <s v="publishing/nonfiction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n v="1.28"/>
    <x v="0"/>
    <x v="0"/>
    <s v="USD"/>
    <n v="1423922991"/>
    <d v="2015-02-14T14:09:51"/>
    <n v="1421330991"/>
    <x v="753"/>
    <b v="0"/>
    <x v="55"/>
    <n v="492.30769230769232"/>
    <x v="3"/>
    <x v="9"/>
    <b v="1"/>
    <s v="publishing/nonfiction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n v="1.0375000000000001"/>
    <x v="0"/>
    <x v="0"/>
    <s v="USD"/>
    <n v="1357408721"/>
    <d v="2013-01-05T17:58:41"/>
    <n v="1354816721"/>
    <x v="754"/>
    <b v="0"/>
    <x v="72"/>
    <n v="42.346938775510203"/>
    <x v="3"/>
    <x v="9"/>
    <b v="1"/>
    <s v="publishing/nonfiction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n v="1.0190760000000001"/>
    <x v="0"/>
    <x v="0"/>
    <s v="USD"/>
    <n v="1369010460"/>
    <d v="2013-05-20T00:41:00"/>
    <n v="1366381877"/>
    <x v="755"/>
    <b v="0"/>
    <x v="32"/>
    <n v="37.466029411764708"/>
    <x v="3"/>
    <x v="9"/>
    <b v="1"/>
    <s v="publishing/nonfiction"/>
  </r>
  <r>
    <x v="756"/>
    <s v="Shemdegi Sadguri: photopoetic commentary on Eastern Europe"/>
    <s v="A mixed media (poetry, photo, prose and sound) text focusing on/inspired by rural life in former Communist republics. "/>
    <x v="176"/>
    <n v="824"/>
    <n v="1.177142857142857"/>
    <x v="0"/>
    <x v="0"/>
    <s v="USD"/>
    <n v="1303147459"/>
    <d v="2011-04-18T17:24:19"/>
    <n v="1297880659"/>
    <x v="756"/>
    <b v="0"/>
    <x v="19"/>
    <n v="37.454545454545453"/>
    <x v="3"/>
    <x v="9"/>
    <b v="1"/>
    <s v="publishing/nonfiction"/>
  </r>
  <r>
    <x v="757"/>
    <s v="Celebrating Orlando's Historic Haunts Release"/>
    <s v="This is for the book release event/photo gallery show. Funds will go to buy gallery prints &amp; copies of Orlando's Historic Haunts."/>
    <x v="49"/>
    <n v="595"/>
    <n v="2.38"/>
    <x v="0"/>
    <x v="0"/>
    <s v="USD"/>
    <n v="1354756714"/>
    <d v="2012-12-06T01:18:34"/>
    <n v="1353547114"/>
    <x v="757"/>
    <b v="0"/>
    <x v="59"/>
    <n v="33.055555555555557"/>
    <x v="3"/>
    <x v="9"/>
    <b v="1"/>
    <s v="publishing/nonfiction"/>
  </r>
  <r>
    <x v="758"/>
    <s v="Publish Waiting On Humanity"/>
    <s v="I am publishing my book, Waiting on Humanity and need some finishing funds to do so."/>
    <x v="30"/>
    <n v="2550"/>
    <n v="1.02"/>
    <x v="0"/>
    <x v="0"/>
    <s v="USD"/>
    <n v="1286568268"/>
    <d v="2010-10-08T20:04:28"/>
    <n v="1283976268"/>
    <x v="758"/>
    <b v="0"/>
    <x v="10"/>
    <n v="134.21052631578948"/>
    <x v="3"/>
    <x v="9"/>
    <b v="1"/>
    <s v="publishing/nonfiction"/>
  </r>
  <r>
    <x v="759"/>
    <s v="Wild Ruins"/>
    <s v="Help me search for the lost ruins of the UK. A unique guide to  lesser known and somewhat known ruins of Britain."/>
    <x v="10"/>
    <n v="5096"/>
    <n v="1.0192000000000001"/>
    <x v="0"/>
    <x v="1"/>
    <s v="GBP"/>
    <n v="1404892539"/>
    <d v="2014-07-09T07:55:39"/>
    <n v="1401436539"/>
    <x v="759"/>
    <b v="0"/>
    <x v="221"/>
    <n v="51.474747474747474"/>
    <x v="3"/>
    <x v="9"/>
    <b v="1"/>
    <s v="publishing/nonfiction"/>
  </r>
  <r>
    <x v="760"/>
    <s v="Random Thoughts from a Random Mind"/>
    <s v="I am publishing my 5th book, I am looking to publish a book of short stories, all based on random thoughts that flash through my mind."/>
    <x v="41"/>
    <n v="0"/>
    <n v="0"/>
    <x v="2"/>
    <x v="0"/>
    <s v="USD"/>
    <n v="1480188013"/>
    <d v="2016-11-26T19:20:13"/>
    <n v="1477592413"/>
    <x v="760"/>
    <b v="0"/>
    <x v="78"/>
    <e v="#DIV/0!"/>
    <x v="3"/>
    <x v="10"/>
    <b v="0"/>
    <s v="publishing/fiction"/>
  </r>
  <r>
    <x v="761"/>
    <s v="DONE WITH DEATH"/>
    <s v="The day Chuck died was the day everything changed. Now he has to save the afterlife from extinction or die again trying."/>
    <x v="10"/>
    <n v="235"/>
    <n v="4.7E-2"/>
    <x v="2"/>
    <x v="0"/>
    <s v="USD"/>
    <n v="1391364126"/>
    <d v="2014-02-02T18:02:06"/>
    <n v="1388772126"/>
    <x v="761"/>
    <b v="0"/>
    <x v="79"/>
    <n v="39.166666666666664"/>
    <x v="3"/>
    <x v="10"/>
    <b v="0"/>
    <s v="publishing/fiction"/>
  </r>
  <r>
    <x v="762"/>
    <s v="Where we used to live - eBook (PROJECT 80%)"/>
    <s v="An original-well-done eBook. Mainly about fiction, action, adventure, and mystery. A story that you've never read!"/>
    <x v="8"/>
    <n v="0"/>
    <n v="0"/>
    <x v="2"/>
    <x v="14"/>
    <s v="MXN"/>
    <n v="1480831200"/>
    <d v="2016-12-04T06:00:00"/>
    <n v="1479328570"/>
    <x v="762"/>
    <b v="0"/>
    <x v="78"/>
    <e v="#DIV/0!"/>
    <x v="3"/>
    <x v="10"/>
    <b v="0"/>
    <s v="publishing/fiction"/>
  </r>
  <r>
    <x v="763"/>
    <s v="Highland Sabre - A Black Beast Books Project"/>
    <s v="Highland Sabre explores a possible yet terrifying explanation for the mystery big cats said to prowl the British countryside."/>
    <x v="177"/>
    <n v="5"/>
    <n v="1.1655011655011655E-3"/>
    <x v="2"/>
    <x v="1"/>
    <s v="GBP"/>
    <n v="1376563408"/>
    <d v="2013-08-15T10:43:28"/>
    <n v="1373971408"/>
    <x v="763"/>
    <b v="0"/>
    <x v="29"/>
    <n v="5"/>
    <x v="3"/>
    <x v="10"/>
    <b v="0"/>
    <s v="publishing/fiction"/>
  </r>
  <r>
    <x v="764"/>
    <s v="[JOE]KES"/>
    <s v="[JOE]KES is a book full of over 200 original, sometimes funny, pun-ish Joekes. If you hate the book, use it as a coster!"/>
    <x v="10"/>
    <n v="0"/>
    <n v="0"/>
    <x v="2"/>
    <x v="0"/>
    <s v="USD"/>
    <n v="1441858161"/>
    <d v="2015-09-10T04:09:21"/>
    <n v="1439266161"/>
    <x v="764"/>
    <b v="0"/>
    <x v="78"/>
    <e v="#DIV/0!"/>
    <x v="3"/>
    <x v="10"/>
    <b v="0"/>
    <s v="publishing/fiction"/>
  </r>
  <r>
    <x v="765"/>
    <s v="Dirty Quiet Money"/>
    <s v="To survive, an American socialite must fight with a Mafia boss in the French Resistance, but will his underworld ruin her in the end?"/>
    <x v="39"/>
    <n v="2521"/>
    <n v="0.36014285714285715"/>
    <x v="2"/>
    <x v="0"/>
    <s v="USD"/>
    <n v="1413723684"/>
    <d v="2014-10-19T13:01:24"/>
    <n v="1411131684"/>
    <x v="765"/>
    <b v="0"/>
    <x v="34"/>
    <n v="57.295454545454547"/>
    <x v="3"/>
    <x v="10"/>
    <b v="0"/>
    <s v="publishing/fiction"/>
  </r>
  <r>
    <x v="766"/>
    <s v="Memories of Italy &amp; Olive Oil"/>
    <s v="I am writing about my nonna's life in Southern Italy and what it was like to grow up in a Fascist regime before immigrating to Canada."/>
    <x v="23"/>
    <n v="0"/>
    <n v="0"/>
    <x v="2"/>
    <x v="5"/>
    <s v="CAD"/>
    <n v="1424112483"/>
    <d v="2015-02-16T18:48:03"/>
    <n v="1421520483"/>
    <x v="766"/>
    <b v="0"/>
    <x v="78"/>
    <e v="#DIV/0!"/>
    <x v="3"/>
    <x v="10"/>
    <b v="0"/>
    <s v="publishing/fiction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n v="3.5400000000000001E-2"/>
    <x v="2"/>
    <x v="0"/>
    <s v="USD"/>
    <n v="1432178810"/>
    <d v="2015-05-21T03:26:50"/>
    <n v="1429586810"/>
    <x v="767"/>
    <b v="0"/>
    <x v="83"/>
    <n v="59"/>
    <x v="3"/>
    <x v="10"/>
    <b v="0"/>
    <s v="publishing/fiction"/>
  </r>
  <r>
    <x v="768"/>
    <s v="A dream of becoming an upcoming Author"/>
    <s v="Haunted by a wrong decision and hunted by a Tall Dark Stranger, a misguided teen struggles to find her way home ..or will she make it?"/>
    <x v="30"/>
    <n v="0"/>
    <n v="0"/>
    <x v="2"/>
    <x v="0"/>
    <s v="USD"/>
    <n v="1387169890"/>
    <d v="2013-12-16T04:58:10"/>
    <n v="1384577890"/>
    <x v="768"/>
    <b v="0"/>
    <x v="78"/>
    <e v="#DIV/0!"/>
    <x v="3"/>
    <x v="10"/>
    <b v="0"/>
    <s v="publishing/fiction"/>
  </r>
  <r>
    <x v="769"/>
    <s v="Sorry I Tripped in Your Yard"/>
    <s v="Over a year of dedication has produced amazing photos and stirring words. The last step is to help those words appear in a printed book"/>
    <x v="23"/>
    <n v="1656"/>
    <n v="0.41399999999999998"/>
    <x v="2"/>
    <x v="0"/>
    <s v="USD"/>
    <n v="1388102094"/>
    <d v="2013-12-26T23:54:54"/>
    <n v="1385510094"/>
    <x v="769"/>
    <b v="0"/>
    <x v="47"/>
    <n v="31.846153846153847"/>
    <x v="3"/>
    <x v="10"/>
    <b v="0"/>
    <s v="publishing/fiction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n v="0"/>
    <x v="2"/>
    <x v="0"/>
    <s v="USD"/>
    <n v="1361750369"/>
    <d v="2013-02-24T23:59:29"/>
    <n v="1358294369"/>
    <x v="770"/>
    <b v="0"/>
    <x v="78"/>
    <e v="#DIV/0!"/>
    <x v="3"/>
    <x v="10"/>
    <b v="0"/>
    <s v="publishing/fiction"/>
  </r>
  <r>
    <x v="771"/>
    <s v="Donald Trump Presidential Stress Cube"/>
    <s v="A satire gift, the stress cube has original artwork, comes on a custom mahogany stand and has a funny exercise booklet."/>
    <x v="114"/>
    <n v="10"/>
    <n v="2.631578947368421E-4"/>
    <x v="2"/>
    <x v="0"/>
    <s v="USD"/>
    <n v="1454183202"/>
    <d v="2016-01-30T19:46:42"/>
    <n v="1449863202"/>
    <x v="771"/>
    <b v="0"/>
    <x v="29"/>
    <n v="10"/>
    <x v="3"/>
    <x v="10"/>
    <b v="0"/>
    <s v="publishing/fiction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n v="3.3333333333333333E-2"/>
    <x v="2"/>
    <x v="0"/>
    <s v="USD"/>
    <n v="1257047940"/>
    <d v="2009-11-01T03:59:00"/>
    <n v="1252718519"/>
    <x v="772"/>
    <b v="0"/>
    <x v="29"/>
    <n v="50"/>
    <x v="3"/>
    <x v="10"/>
    <b v="0"/>
    <s v="publishing/fiction"/>
  </r>
  <r>
    <x v="773"/>
    <s v="Expansion of The Mortis Chronicles"/>
    <s v="The Mortis Chronicles is a hard hitting, thought provoking and action packed indie published series. You know you want to read!"/>
    <x v="179"/>
    <n v="32"/>
    <n v="8.5129023676509714E-3"/>
    <x v="2"/>
    <x v="1"/>
    <s v="GBP"/>
    <n v="1431298860"/>
    <d v="2015-05-10T23:01:00"/>
    <n v="1428341985"/>
    <x v="773"/>
    <b v="0"/>
    <x v="84"/>
    <n v="16"/>
    <x v="3"/>
    <x v="10"/>
    <b v="0"/>
    <s v="publishing/fiction"/>
  </r>
  <r>
    <x v="774"/>
    <s v="Arabella makes her novel Pants On FIre! an audio book!"/>
    <s v="Arabella seeks studio time to professionally read her novel, making it available to listeners as an audio book on audible.com"/>
    <x v="2"/>
    <n v="351"/>
    <n v="0.70199999999999996"/>
    <x v="2"/>
    <x v="0"/>
    <s v="USD"/>
    <n v="1393181018"/>
    <d v="2014-02-23T18:43:38"/>
    <n v="1390589018"/>
    <x v="774"/>
    <b v="0"/>
    <x v="82"/>
    <n v="39"/>
    <x v="3"/>
    <x v="10"/>
    <b v="0"/>
    <s v="publishing/fiction"/>
  </r>
  <r>
    <x v="775"/>
    <s v="Scorned: A LeKrista Scott, Vampire Hunted Novel"/>
    <s v="Scorned is the first in a series that I have been working on for two years and it's time to get it published."/>
    <x v="3"/>
    <n v="170"/>
    <n v="1.7000000000000001E-2"/>
    <x v="2"/>
    <x v="0"/>
    <s v="USD"/>
    <n v="1323998795"/>
    <d v="2011-12-16T01:26:35"/>
    <n v="1321406795"/>
    <x v="775"/>
    <b v="0"/>
    <x v="81"/>
    <n v="34"/>
    <x v="3"/>
    <x v="10"/>
    <b v="0"/>
    <s v="publishing/fiction"/>
  </r>
  <r>
    <x v="776"/>
    <s v="Run Ragged"/>
    <s v="Would anything change if women were in charge? Book Clubs, readers, and critics herald the latest by award-winning author, Aguila."/>
    <x v="39"/>
    <n v="3598"/>
    <n v="0.51400000000000001"/>
    <x v="2"/>
    <x v="0"/>
    <s v="USD"/>
    <n v="1444539600"/>
    <d v="2015-10-11T05:00:00"/>
    <n v="1441297645"/>
    <x v="776"/>
    <b v="0"/>
    <x v="7"/>
    <n v="63.122807017543863"/>
    <x v="3"/>
    <x v="10"/>
    <b v="0"/>
    <s v="publishing/fiction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n v="7.0000000000000001E-3"/>
    <x v="2"/>
    <x v="0"/>
    <s v="USD"/>
    <n v="1375313577"/>
    <d v="2013-07-31T23:32:57"/>
    <n v="1372721577"/>
    <x v="777"/>
    <b v="0"/>
    <x v="83"/>
    <n v="7"/>
    <x v="3"/>
    <x v="10"/>
    <b v="0"/>
    <s v="publishing/fiction"/>
  </r>
  <r>
    <x v="778"/>
    <s v="Summers' Love, A Cute and Funny Cinderella Love Story"/>
    <s v="Laughter, tears and good times in the warm glow of Summer s Love. The perfect recipe for the winter blahs."/>
    <x v="2"/>
    <n v="2"/>
    <n v="4.0000000000000001E-3"/>
    <x v="2"/>
    <x v="0"/>
    <s v="USD"/>
    <n v="1398876680"/>
    <d v="2014-04-30T16:51:20"/>
    <n v="1396284680"/>
    <x v="778"/>
    <b v="0"/>
    <x v="29"/>
    <n v="2"/>
    <x v="3"/>
    <x v="10"/>
    <b v="0"/>
    <s v="publishing/fiction"/>
  </r>
  <r>
    <x v="779"/>
    <s v="Silenus March: A Novel"/>
    <s v="A novel. Beautiful. Sparse. The truth behind the American Dream seen from the eyes of a young wanderer in the midst of the economic collapse. "/>
    <x v="36"/>
    <n v="400"/>
    <n v="2.6666666666666668E-2"/>
    <x v="2"/>
    <x v="0"/>
    <s v="USD"/>
    <n v="1287115200"/>
    <d v="2010-10-15T04:00:00"/>
    <n v="1284567905"/>
    <x v="779"/>
    <b v="0"/>
    <x v="79"/>
    <n v="66.666666666666671"/>
    <x v="3"/>
    <x v="10"/>
    <b v="0"/>
    <s v="publishing/fiction"/>
  </r>
  <r>
    <x v="780"/>
    <s v="Wess Meets West - Press Our New Album on CD!"/>
    <s v="We are finishing up recording our new record and we would like help with its physical CD release."/>
    <x v="28"/>
    <n v="1040"/>
    <n v="1.04"/>
    <x v="0"/>
    <x v="0"/>
    <s v="USD"/>
    <n v="1304439025"/>
    <d v="2011-05-03T16:10:25"/>
    <n v="1301847025"/>
    <x v="780"/>
    <b v="0"/>
    <x v="74"/>
    <n v="38.518518518518519"/>
    <x v="4"/>
    <x v="11"/>
    <b v="1"/>
    <s v="music/rock"/>
  </r>
  <r>
    <x v="781"/>
    <s v="Touring the United States This July"/>
    <s v="&quot;WE ARE ON A MISSION TO TOUR THE UNITED STATES NON-STOP. TO DO SO WE NEED TO PURCHASE A NEW VAN.&quot;"/>
    <x v="134"/>
    <n v="1065.23"/>
    <n v="1.3315375"/>
    <x v="0"/>
    <x v="0"/>
    <s v="USD"/>
    <n v="1370649674"/>
    <d v="2013-06-08T00:01:14"/>
    <n v="1368057674"/>
    <x v="781"/>
    <b v="0"/>
    <x v="20"/>
    <n v="42.609200000000001"/>
    <x v="4"/>
    <x v="11"/>
    <b v="1"/>
    <s v="music/rock"/>
  </r>
  <r>
    <x v="782"/>
    <s v="Richie Ray finally records a new record!"/>
    <s v="After almost three years of being out of music, I've decided to finally make the solo record I've wanted to do for years."/>
    <x v="176"/>
    <n v="700"/>
    <n v="1"/>
    <x v="0"/>
    <x v="0"/>
    <s v="USD"/>
    <n v="1345918302"/>
    <d v="2012-08-25T18:11:42"/>
    <n v="1343326302"/>
    <x v="782"/>
    <b v="0"/>
    <x v="25"/>
    <n v="50"/>
    <x v="4"/>
    <x v="11"/>
    <b v="1"/>
    <s v="music/rock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n v="1.4813333333333334"/>
    <x v="0"/>
    <x v="0"/>
    <s v="USD"/>
    <n v="1335564000"/>
    <d v="2012-04-27T22:00:00"/>
    <n v="1332182049"/>
    <x v="783"/>
    <b v="0"/>
    <x v="2"/>
    <n v="63.485714285714288"/>
    <x v="4"/>
    <x v="11"/>
    <b v="1"/>
    <s v="music/rock"/>
  </r>
  <r>
    <x v="784"/>
    <s v="STEELcyclopedia - The Titans of Hard Rock"/>
    <s v="The book I am working on now is the third is a series of rock encyclopedias. However, I am in need of funding to cover the photo costs."/>
    <x v="28"/>
    <n v="1025"/>
    <n v="1.0249999999999999"/>
    <x v="0"/>
    <x v="0"/>
    <s v="USD"/>
    <n v="1395023719"/>
    <d v="2014-03-17T02:35:19"/>
    <n v="1391571319"/>
    <x v="784"/>
    <b v="0"/>
    <x v="73"/>
    <n v="102.5"/>
    <x v="4"/>
    <x v="11"/>
    <b v="1"/>
    <s v="music/rock"/>
  </r>
  <r>
    <x v="785"/>
    <s v="Treedom's NEW album fund!"/>
    <s v="Treedom wants to record a second album! We have a lot of new material, and we wanted to capture our new sound in a record for our fans."/>
    <x v="2"/>
    <n v="903.14"/>
    <n v="1.8062799999999999"/>
    <x v="0"/>
    <x v="0"/>
    <s v="USD"/>
    <n v="1362060915"/>
    <d v="2013-02-28T14:15:15"/>
    <n v="1359468915"/>
    <x v="785"/>
    <b v="0"/>
    <x v="60"/>
    <n v="31.142758620689655"/>
    <x v="4"/>
    <x v="11"/>
    <b v="1"/>
    <s v="music/rock"/>
  </r>
  <r>
    <x v="786"/>
    <s v="New Album: BRICK AND MORTAR. New Book: HITLESS WONDER."/>
    <s v="In June, Columbus rock veterans, Watershed, will release and tour behind a new album, BRICK AND MORTAR."/>
    <x v="10"/>
    <n v="7140"/>
    <n v="1.4279999999999999"/>
    <x v="0"/>
    <x v="0"/>
    <s v="USD"/>
    <n v="1336751220"/>
    <d v="2012-05-11T15:47:00"/>
    <n v="1331774434"/>
    <x v="786"/>
    <b v="0"/>
    <x v="34"/>
    <n v="162.27272727272728"/>
    <x v="4"/>
    <x v="11"/>
    <b v="1"/>
    <s v="music/rock"/>
  </r>
  <r>
    <x v="787"/>
    <s v="Mahayla CD Pressing"/>
    <s v="We've made our goal with your help. Thanks so much! This is a great time to pre-purchase the album and get some extra perks."/>
    <x v="38"/>
    <n v="1370"/>
    <n v="1.1416666666666666"/>
    <x v="0"/>
    <x v="0"/>
    <s v="USD"/>
    <n v="1383318226"/>
    <d v="2013-11-01T15:03:46"/>
    <n v="1380726226"/>
    <x v="787"/>
    <b v="0"/>
    <x v="57"/>
    <n v="80.588235294117652"/>
    <x v="4"/>
    <x v="11"/>
    <b v="1"/>
    <s v="music/rock"/>
  </r>
  <r>
    <x v="788"/>
    <s v="HELP UNRB GO ON TOUR!"/>
    <s v="With all of our money going towards our new full-length album and merch, we need your help so we don't end up stranded on tour."/>
    <x v="28"/>
    <n v="2035.05"/>
    <n v="2.03505"/>
    <x v="0"/>
    <x v="0"/>
    <s v="USD"/>
    <n v="1341633540"/>
    <d v="2012-07-07T03:59:00"/>
    <n v="1338336588"/>
    <x v="788"/>
    <b v="0"/>
    <x v="69"/>
    <n v="59.85441176470588"/>
    <x v="4"/>
    <x v="11"/>
    <b v="1"/>
    <s v="music/rock"/>
  </r>
  <r>
    <x v="789"/>
    <s v="Reluctant Hero's &quot;All As One&quot; EP"/>
    <s v="Reluctant Hero is getting ready to record their next EP titled All As One! Studio dates are set for January 18th-22nd! Let's work!"/>
    <x v="180"/>
    <n v="1860"/>
    <n v="1.0941176470588236"/>
    <x v="0"/>
    <x v="0"/>
    <s v="USD"/>
    <n v="1358755140"/>
    <d v="2013-01-21T07:59:00"/>
    <n v="1357187280"/>
    <x v="789"/>
    <b v="0"/>
    <x v="25"/>
    <n v="132.85714285714286"/>
    <x v="4"/>
    <x v="11"/>
    <b v="1"/>
    <s v="music/rock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n v="1.443746"/>
    <x v="0"/>
    <x v="0"/>
    <s v="USD"/>
    <n v="1359680939"/>
    <d v="2013-02-01T01:08:59"/>
    <n v="1357088939"/>
    <x v="790"/>
    <b v="0"/>
    <x v="239"/>
    <n v="92.547820512820508"/>
    <x v="4"/>
    <x v="11"/>
    <b v="1"/>
    <s v="music/rock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n v="1.0386666666666666"/>
    <x v="0"/>
    <x v="0"/>
    <s v="USD"/>
    <n v="1384322340"/>
    <d v="2013-11-13T05:59:00"/>
    <n v="1381430646"/>
    <x v="791"/>
    <b v="0"/>
    <x v="130"/>
    <n v="60.859375"/>
    <x v="4"/>
    <x v="11"/>
    <b v="1"/>
    <s v="music/rock"/>
  </r>
  <r>
    <x v="792"/>
    <s v="&quot;Believable Lies&quot; - The Album"/>
    <s v="Rock n' Roll about the intersection of lies and belief: the Believable Lie."/>
    <x v="30"/>
    <n v="2511.11"/>
    <n v="1.0044440000000001"/>
    <x v="0"/>
    <x v="0"/>
    <s v="USD"/>
    <n v="1383861483"/>
    <d v="2013-11-07T21:58:03"/>
    <n v="1381265883"/>
    <x v="792"/>
    <b v="0"/>
    <x v="65"/>
    <n v="41.851833333333339"/>
    <x v="4"/>
    <x v="11"/>
    <b v="1"/>
    <s v="music/rock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n v="1.0277927272727272"/>
    <x v="0"/>
    <x v="0"/>
    <s v="USD"/>
    <n v="1372827540"/>
    <d v="2013-07-03T04:59:00"/>
    <n v="1371491244"/>
    <x v="793"/>
    <b v="0"/>
    <x v="58"/>
    <n v="88.325937499999995"/>
    <x v="4"/>
    <x v="11"/>
    <b v="1"/>
    <s v="music/rock"/>
  </r>
  <r>
    <x v="794"/>
    <s v="Begins Again"/>
    <s v="The Brian Davis Band is a group of friends that want to share their lives and experiences through music that connects with people."/>
    <x v="6"/>
    <n v="8425"/>
    <n v="1.0531250000000001"/>
    <x v="0"/>
    <x v="0"/>
    <s v="USD"/>
    <n v="1315242360"/>
    <d v="2011-09-05T17:06:00"/>
    <n v="1310438737"/>
    <x v="794"/>
    <b v="0"/>
    <x v="28"/>
    <n v="158.96226415094338"/>
    <x v="4"/>
    <x v="11"/>
    <b v="1"/>
    <s v="music/rock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n v="1.1178571428571429"/>
    <x v="0"/>
    <x v="0"/>
    <s v="USD"/>
    <n v="1333774740"/>
    <d v="2012-04-07T04:59:00"/>
    <n v="1330094566"/>
    <x v="795"/>
    <b v="0"/>
    <x v="192"/>
    <n v="85.054347826086953"/>
    <x v="4"/>
    <x v="11"/>
    <b v="1"/>
    <s v="music/rock"/>
  </r>
  <r>
    <x v="796"/>
    <s v="Madrone: New Album for 2013"/>
    <s v="Madrone is an independent band creating melodic, emotional, _x000a_alternative-rock needing your help to finish their new album."/>
    <x v="3"/>
    <n v="10135"/>
    <n v="1.0135000000000001"/>
    <x v="0"/>
    <x v="0"/>
    <s v="USD"/>
    <n v="1379279400"/>
    <d v="2013-09-15T21:10:00"/>
    <n v="1376687485"/>
    <x v="796"/>
    <b v="0"/>
    <x v="240"/>
    <n v="112.61111111111111"/>
    <x v="4"/>
    <x v="11"/>
    <b v="1"/>
    <s v="music/rock"/>
  </r>
  <r>
    <x v="797"/>
    <s v="Lust Control NEW CD!!!"/>
    <s v="Help Lust Control Kickstart their first cd in 20 years!!  To be mixed by Rocky Gray (Living Sacrifice, Soul Embraced, Evanescence)!!"/>
    <x v="9"/>
    <n v="3226"/>
    <n v="1.0753333333333333"/>
    <x v="0"/>
    <x v="0"/>
    <s v="USD"/>
    <n v="1335672000"/>
    <d v="2012-04-29T04:00:00"/>
    <n v="1332978688"/>
    <x v="797"/>
    <b v="0"/>
    <x v="26"/>
    <n v="45.436619718309856"/>
    <x v="4"/>
    <x v="11"/>
    <b v="1"/>
    <s v="music/rock"/>
  </r>
  <r>
    <x v="798"/>
    <s v="Eric Stuart Band 4 Song EP &quot;Character&quot;"/>
    <s v="We have some great new songs and want to record a special edition 4 song EP as our next Eric Stuart Band release"/>
    <x v="8"/>
    <n v="4021"/>
    <n v="1.1488571428571428"/>
    <x v="0"/>
    <x v="0"/>
    <s v="USD"/>
    <n v="1412086187"/>
    <d v="2014-09-30T14:09:47"/>
    <n v="1409494187"/>
    <x v="798"/>
    <b v="0"/>
    <x v="45"/>
    <n v="46.218390804597703"/>
    <x v="4"/>
    <x v="11"/>
    <b v="1"/>
    <s v="music/rock"/>
  </r>
  <r>
    <x v="799"/>
    <s v="Ryan Caskey's BREAKOUT ALBUM, ready to CHARGE"/>
    <s v="Los Angeles-based recording artist Ryan Caskey joined forces with producer Eddie Hedges to record alternative rock masterworks."/>
    <x v="10"/>
    <n v="5001"/>
    <n v="1.0002"/>
    <x v="0"/>
    <x v="0"/>
    <s v="USD"/>
    <n v="1335542446"/>
    <d v="2012-04-27T16:00:46"/>
    <n v="1332950446"/>
    <x v="799"/>
    <b v="0"/>
    <x v="33"/>
    <n v="178.60714285714286"/>
    <x v="4"/>
    <x v="11"/>
    <b v="1"/>
    <s v="music/rock"/>
  </r>
  <r>
    <x v="800"/>
    <s v="LF4 WildFire"/>
    <s v="Scotland's premier classic rock and metal festival, 3 days, 3-4 stages, family friendly,  for people of all ages"/>
    <x v="15"/>
    <n v="2282"/>
    <n v="1.5213333333333334"/>
    <x v="0"/>
    <x v="1"/>
    <s v="GBP"/>
    <n v="1410431054"/>
    <d v="2014-09-11T10:24:14"/>
    <n v="1407839054"/>
    <x v="800"/>
    <b v="0"/>
    <x v="66"/>
    <n v="40.75"/>
    <x v="4"/>
    <x v="11"/>
    <b v="1"/>
    <s v="music/rock"/>
  </r>
  <r>
    <x v="801"/>
    <s v="SLUTEVER DO AMERICA TOUR"/>
    <s v="ALL WE WANT TO DO IS DRIVE AROUND AMERICA AND PLAY A BUNCH OF SHOWS, BUT WE DON'T HAVE ANY MONEY..."/>
    <x v="13"/>
    <n v="2230.4299999999998"/>
    <n v="1.1152149999999998"/>
    <x v="0"/>
    <x v="0"/>
    <s v="USD"/>
    <n v="1309547120"/>
    <d v="2011-07-01T19:05:20"/>
    <n v="1306955120"/>
    <x v="801"/>
    <b v="0"/>
    <x v="13"/>
    <n v="43.733921568627444"/>
    <x v="4"/>
    <x v="11"/>
    <b v="1"/>
    <s v="music/rock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n v="1.0133333333333334"/>
    <x v="0"/>
    <x v="0"/>
    <s v="USD"/>
    <n v="1347854700"/>
    <d v="2012-09-17T04:05:00"/>
    <n v="1343867524"/>
    <x v="802"/>
    <b v="0"/>
    <x v="11"/>
    <n v="81.066666666666663"/>
    <x v="4"/>
    <x v="11"/>
    <b v="1"/>
    <s v="music/rock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n v="1.232608695652174"/>
    <x v="0"/>
    <x v="0"/>
    <s v="USD"/>
    <n v="1306630800"/>
    <d v="2011-05-29T01:00:00"/>
    <n v="1304376478"/>
    <x v="803"/>
    <b v="0"/>
    <x v="44"/>
    <n v="74.60526315789474"/>
    <x v="4"/>
    <x v="11"/>
    <b v="1"/>
    <s v="music/rock"/>
  </r>
  <r>
    <x v="804"/>
    <s v="City of Sound - A city full of stories untold"/>
    <s v="Hope and Inspiration.  That is what this project is all about. In the midst of a dark and broken world our stories can speak life."/>
    <x v="62"/>
    <n v="5500"/>
    <n v="1"/>
    <x v="0"/>
    <x v="0"/>
    <s v="USD"/>
    <n v="1311393540"/>
    <d v="2011-07-23T03:59:00"/>
    <n v="1309919526"/>
    <x v="804"/>
    <b v="0"/>
    <x v="59"/>
    <n v="305.55555555555554"/>
    <x v="4"/>
    <x v="11"/>
    <b v="1"/>
    <s v="music/rock"/>
  </r>
  <r>
    <x v="805"/>
    <s v="Virtual CH - The One-Man-Mixed-Media-Rock-Band Debut"/>
    <s v="Be a part of Virtual CH's debut Video and Record release.  Help fund their debut music video and record mixing expenses."/>
    <x v="9"/>
    <n v="3150"/>
    <n v="1.05"/>
    <x v="0"/>
    <x v="0"/>
    <s v="USD"/>
    <n v="1310857200"/>
    <d v="2011-07-16T23:00:00"/>
    <n v="1306525512"/>
    <x v="805"/>
    <b v="0"/>
    <x v="241"/>
    <n v="58.333333333333336"/>
    <x v="4"/>
    <x v="11"/>
    <b v="1"/>
    <s v="music/rock"/>
  </r>
  <r>
    <x v="806"/>
    <s v="Golden Animals NEW Album!"/>
    <s v="Help Golden Animals finish their NEW Album!"/>
    <x v="6"/>
    <n v="8355"/>
    <n v="1.0443750000000001"/>
    <x v="0"/>
    <x v="0"/>
    <s v="USD"/>
    <n v="1315413339"/>
    <d v="2011-09-07T16:35:39"/>
    <n v="1312821339"/>
    <x v="806"/>
    <b v="0"/>
    <x v="26"/>
    <n v="117.67605633802818"/>
    <x v="4"/>
    <x v="11"/>
    <b v="1"/>
    <s v="music/rock"/>
  </r>
  <r>
    <x v="807"/>
    <s v="Sic Vita - New EP Release - 2017"/>
    <s v="Join the Sic Vita family and lend a hand as we create a new album!"/>
    <x v="23"/>
    <n v="4205"/>
    <n v="1.05125"/>
    <x v="0"/>
    <x v="0"/>
    <s v="USD"/>
    <n v="1488333600"/>
    <d v="2017-03-01T02:00:00"/>
    <n v="1485270311"/>
    <x v="807"/>
    <b v="0"/>
    <x v="7"/>
    <n v="73.771929824561397"/>
    <x v="4"/>
    <x v="11"/>
    <b v="1"/>
    <s v="music/rock"/>
  </r>
  <r>
    <x v="808"/>
    <s v="The Micronite Filters | Wizard Blood Vinyl"/>
    <s v="The Micronite Filters have a blood curdling sonic adventure ready for psychedelic swirled vinyl for the best possible auditory journey."/>
    <x v="37"/>
    <n v="4500"/>
    <n v="1"/>
    <x v="0"/>
    <x v="5"/>
    <s v="CAD"/>
    <n v="1419224340"/>
    <d v="2014-12-22T04:59:00"/>
    <n v="1416363886"/>
    <x v="808"/>
    <b v="0"/>
    <x v="68"/>
    <n v="104.65116279069767"/>
    <x v="4"/>
    <x v="11"/>
    <b v="1"/>
    <s v="music/rock"/>
  </r>
  <r>
    <x v="809"/>
    <s v="Peter's New Album!!"/>
    <s v="Acknowledged songwriter looking to record album of new songs to secure a Publishing Contract"/>
    <x v="23"/>
    <n v="4151"/>
    <n v="1.03775"/>
    <x v="0"/>
    <x v="0"/>
    <s v="USD"/>
    <n v="1390161630"/>
    <d v="2014-01-19T20:00:30"/>
    <n v="1387569630"/>
    <x v="809"/>
    <b v="0"/>
    <x v="47"/>
    <n v="79.82692307692308"/>
    <x v="4"/>
    <x v="11"/>
    <b v="1"/>
    <s v="music/rock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n v="1.05"/>
    <x v="0"/>
    <x v="0"/>
    <s v="USD"/>
    <n v="1346462462"/>
    <d v="2012-09-01T01:21:02"/>
    <n v="1343870462"/>
    <x v="810"/>
    <b v="0"/>
    <x v="74"/>
    <n v="58.333333333333336"/>
    <x v="4"/>
    <x v="11"/>
    <b v="1"/>
    <s v="music/rock"/>
  </r>
  <r>
    <x v="811"/>
    <s v="Love Water Tour"/>
    <s v="We need your financial support to cover the tour costs!  (Sound, lights, travel, stage design)"/>
    <x v="28"/>
    <n v="1040"/>
    <n v="1.04"/>
    <x v="0"/>
    <x v="0"/>
    <s v="USD"/>
    <n v="1373475120"/>
    <d v="2013-07-10T16:52:00"/>
    <n v="1371569202"/>
    <x v="811"/>
    <b v="0"/>
    <x v="8"/>
    <n v="86.666666666666671"/>
    <x v="4"/>
    <x v="11"/>
    <b v="1"/>
    <s v="music/rock"/>
  </r>
  <r>
    <x v="812"/>
    <s v="Don Walrus wants to press a record!!"/>
    <s v="Gainesville's pop punk 3 piece Assassinate The Scientist started a new band and they want to release a 7&quot;, but they need your help!!"/>
    <x v="20"/>
    <n v="911"/>
    <n v="1.5183333333333333"/>
    <x v="0"/>
    <x v="0"/>
    <s v="USD"/>
    <n v="1362146280"/>
    <d v="2013-03-01T13:58:00"/>
    <n v="1357604752"/>
    <x v="812"/>
    <b v="0"/>
    <x v="51"/>
    <n v="27.606060606060606"/>
    <x v="4"/>
    <x v="11"/>
    <b v="1"/>
    <s v="music/rock"/>
  </r>
  <r>
    <x v="813"/>
    <s v="Rules of Civility and Decent Behavior"/>
    <s v="A pre order campaign to fund the pressing of our second full length vinyl LP"/>
    <x v="15"/>
    <n v="2399.94"/>
    <n v="1.59996"/>
    <x v="0"/>
    <x v="0"/>
    <s v="USD"/>
    <n v="1342825365"/>
    <d v="2012-07-20T23:02:45"/>
    <n v="1340233365"/>
    <x v="813"/>
    <b v="0"/>
    <x v="93"/>
    <n v="24.999375000000001"/>
    <x v="4"/>
    <x v="11"/>
    <b v="1"/>
    <s v="music/rock"/>
  </r>
  <r>
    <x v="814"/>
    <s v="Help Pat The Human Get A Tour Van!"/>
    <s v="We have been a band since 2007, but we've never hit the road. That's messed up... So this summer, we're trying to and need your help!"/>
    <x v="28"/>
    <n v="1273"/>
    <n v="1.2729999999999999"/>
    <x v="0"/>
    <x v="0"/>
    <s v="USD"/>
    <n v="1306865040"/>
    <d v="2011-05-31T18:04:00"/>
    <n v="1305568201"/>
    <x v="814"/>
    <b v="0"/>
    <x v="33"/>
    <n v="45.464285714285715"/>
    <x v="4"/>
    <x v="11"/>
    <b v="1"/>
    <s v="music/rock"/>
  </r>
  <r>
    <x v="815"/>
    <s v="Some Late Help for The Early Reset"/>
    <s v="Be a part of helping The Early Reset finish their new 7 song EP."/>
    <x v="23"/>
    <n v="4280"/>
    <n v="1.07"/>
    <x v="0"/>
    <x v="0"/>
    <s v="USD"/>
    <n v="1414879303"/>
    <d v="2014-11-01T22:01:43"/>
    <n v="1412287303"/>
    <x v="815"/>
    <b v="0"/>
    <x v="68"/>
    <n v="99.534883720930239"/>
    <x v="4"/>
    <x v="11"/>
    <b v="1"/>
    <s v="music/rock"/>
  </r>
  <r>
    <x v="816"/>
    <s v="Help Friends and Family Release Their Debut Album"/>
    <s v="Friends and Family have an album for you. They need your help to release it to the world."/>
    <x v="39"/>
    <n v="8058.55"/>
    <n v="1.1512214285714286"/>
    <x v="0"/>
    <x v="0"/>
    <s v="USD"/>
    <n v="1365489000"/>
    <d v="2013-04-09T06:30:00"/>
    <n v="1362776043"/>
    <x v="816"/>
    <b v="0"/>
    <x v="242"/>
    <n v="39.31"/>
    <x v="4"/>
    <x v="11"/>
    <b v="1"/>
    <s v="music/rock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n v="1.3711066666666665"/>
    <x v="0"/>
    <x v="0"/>
    <s v="USD"/>
    <n v="1331441940"/>
    <d v="2012-03-11T04:59:00"/>
    <n v="1326810211"/>
    <x v="817"/>
    <b v="0"/>
    <x v="23"/>
    <n v="89.419999999999987"/>
    <x v="4"/>
    <x v="11"/>
    <b v="1"/>
    <s v="music/rock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n v="1.5571428571428572"/>
    <x v="0"/>
    <x v="0"/>
    <s v="USD"/>
    <n v="1344358860"/>
    <d v="2012-08-07T17:01:00"/>
    <n v="1343682681"/>
    <x v="818"/>
    <b v="0"/>
    <x v="10"/>
    <n v="28.684210526315791"/>
    <x v="4"/>
    <x v="11"/>
    <b v="1"/>
    <s v="music/rock"/>
  </r>
  <r>
    <x v="819"/>
    <s v="Winter Tour"/>
    <s v="We are touring the Southeast in support of our new EP"/>
    <x v="44"/>
    <n v="435"/>
    <n v="1.0874999999999999"/>
    <x v="0"/>
    <x v="0"/>
    <s v="USD"/>
    <n v="1387601040"/>
    <d v="2013-12-21T04:44:00"/>
    <n v="1386806254"/>
    <x v="819"/>
    <b v="0"/>
    <x v="25"/>
    <n v="31.071428571428573"/>
    <x v="4"/>
    <x v="11"/>
    <b v="1"/>
    <s v="music/rock"/>
  </r>
  <r>
    <x v="820"/>
    <s v="Wyatt Lowe &amp; the Ottomatics Summer 2014 Tour!"/>
    <s v="Wyatt Lowe &amp; the Ottomatics will be hitting the road this June on a North and Southwest Summer 2014 tour!"/>
    <x v="13"/>
    <n v="2681"/>
    <n v="1.3405"/>
    <x v="0"/>
    <x v="0"/>
    <s v="USD"/>
    <n v="1402290000"/>
    <d v="2014-06-09T05:00:00"/>
    <n v="1399666342"/>
    <x v="820"/>
    <b v="0"/>
    <x v="44"/>
    <n v="70.55263157894737"/>
    <x v="4"/>
    <x v="11"/>
    <b v="1"/>
    <s v="music/rock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n v="1"/>
    <x v="0"/>
    <x v="0"/>
    <s v="USD"/>
    <n v="1430712060"/>
    <d v="2015-05-04T04:01:00"/>
    <n v="1427753265"/>
    <x v="821"/>
    <b v="0"/>
    <x v="76"/>
    <n v="224.12820512820514"/>
    <x v="4"/>
    <x v="11"/>
    <b v="1"/>
    <s v="music/rock"/>
  </r>
  <r>
    <x v="822"/>
    <s v="Soul Easy - Making music for our friends."/>
    <s v="Soul Easy recording our first full length CD.  Inspired by lots of friends and lots of good times."/>
    <x v="9"/>
    <n v="3575"/>
    <n v="1.1916666666666667"/>
    <x v="0"/>
    <x v="0"/>
    <s v="USD"/>
    <n v="1349477050"/>
    <d v="2012-10-05T22:44:10"/>
    <n v="1346885050"/>
    <x v="822"/>
    <b v="0"/>
    <x v="50"/>
    <n v="51.811594202898547"/>
    <x v="4"/>
    <x v="11"/>
    <b v="1"/>
    <s v="music/rock"/>
  </r>
  <r>
    <x v="823"/>
    <s v="Debut Album"/>
    <s v="Eyes For Fire is finally ready to release their Debut Album but we need YOU to help us put the final touches on it."/>
    <x v="134"/>
    <n v="1436"/>
    <n v="1.7949999999999999"/>
    <x v="0"/>
    <x v="0"/>
    <s v="USD"/>
    <n v="1427062852"/>
    <d v="2015-03-22T22:20:52"/>
    <n v="1424474452"/>
    <x v="823"/>
    <b v="0"/>
    <x v="51"/>
    <n v="43.515151515151516"/>
    <x v="4"/>
    <x v="11"/>
    <b v="1"/>
    <s v="music/rock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n v="1.3438124999999999"/>
    <x v="0"/>
    <x v="0"/>
    <s v="USD"/>
    <n v="1271573940"/>
    <d v="2010-04-18T06:59:00"/>
    <n v="1268459318"/>
    <x v="824"/>
    <b v="0"/>
    <x v="241"/>
    <n v="39.816666666666663"/>
    <x v="4"/>
    <x v="11"/>
    <b v="1"/>
    <s v="music/rock"/>
  </r>
  <r>
    <x v="825"/>
    <s v="KILL FREEMAN"/>
    <s v="Kickstarting Kill Freeman independently. Help fund the New Record, Video and Live Shows."/>
    <x v="78"/>
    <n v="12554"/>
    <n v="1.0043200000000001"/>
    <x v="0"/>
    <x v="0"/>
    <s v="USD"/>
    <n v="1351495284"/>
    <d v="2012-10-29T07:21:24"/>
    <n v="1349335284"/>
    <x v="825"/>
    <b v="0"/>
    <x v="221"/>
    <n v="126.8080808080808"/>
    <x v="4"/>
    <x v="11"/>
    <b v="1"/>
    <s v="music/rock"/>
  </r>
  <r>
    <x v="826"/>
    <s v="Protect The Dream Debut Album"/>
    <s v="Protect The Dream is preparing to record their debut album 8 years in the making. Lets make it happen Kickstarter!"/>
    <x v="62"/>
    <n v="5580"/>
    <n v="1.0145454545454546"/>
    <x v="0"/>
    <x v="0"/>
    <s v="USD"/>
    <n v="1332719730"/>
    <d v="2012-03-25T23:55:30"/>
    <n v="1330908930"/>
    <x v="826"/>
    <b v="0"/>
    <x v="72"/>
    <n v="113.87755102040816"/>
    <x v="4"/>
    <x v="11"/>
    <b v="1"/>
    <s v="music/rock"/>
  </r>
  <r>
    <x v="827"/>
    <s v="Losing Wings EP Release &amp; Our First Tour"/>
    <s v="We want to release our Losing Wings EP on a week-long tour of California's music scene!  We've got the EP made, we just need gas money!"/>
    <x v="43"/>
    <n v="310"/>
    <n v="1.0333333333333334"/>
    <x v="0"/>
    <x v="0"/>
    <s v="USD"/>
    <n v="1329248940"/>
    <d v="2012-02-14T19:49:00"/>
    <n v="1326972107"/>
    <x v="827"/>
    <b v="0"/>
    <x v="202"/>
    <n v="28.181818181818183"/>
    <x v="4"/>
    <x v="11"/>
    <b v="1"/>
    <s v="music/rock"/>
  </r>
  <r>
    <x v="828"/>
    <s v="It's Now or Never for the Icarus Witch Project!"/>
    <s v="Our new CD comes out July 3. We have self-financed the project with money from our shows but now need additional funding for video."/>
    <x v="46"/>
    <n v="1391"/>
    <n v="1.07"/>
    <x v="0"/>
    <x v="0"/>
    <s v="USD"/>
    <n v="1340641440"/>
    <d v="2012-06-25T16:24:00"/>
    <n v="1339549982"/>
    <x v="828"/>
    <b v="0"/>
    <x v="44"/>
    <n v="36.60526315789474"/>
    <x v="4"/>
    <x v="11"/>
    <b v="1"/>
    <s v="music/rock"/>
  </r>
  <r>
    <x v="829"/>
    <s v="Monk"/>
    <s v="We are a band from South East London- each member is19 years OA. We have been together for two years. Taking pride in making good music"/>
    <x v="2"/>
    <n v="520"/>
    <n v="1.04"/>
    <x v="0"/>
    <x v="1"/>
    <s v="GBP"/>
    <n v="1468437240"/>
    <d v="2016-07-13T19:14:00"/>
    <n v="1463253240"/>
    <x v="829"/>
    <b v="0"/>
    <x v="38"/>
    <n v="32.5"/>
    <x v="4"/>
    <x v="11"/>
    <b v="1"/>
    <s v="music/rock"/>
  </r>
  <r>
    <x v="830"/>
    <s v="Dark Disco Club's new album"/>
    <s v="We're making a high energy, fist pumpin', pelvis-thrusting new Rock n Roll album and we'd love for you to be a part of it."/>
    <x v="40"/>
    <n v="1941"/>
    <n v="1.0783333333333334"/>
    <x v="0"/>
    <x v="0"/>
    <s v="USD"/>
    <n v="1363952225"/>
    <d v="2013-03-22T11:37:05"/>
    <n v="1361363825"/>
    <x v="830"/>
    <b v="0"/>
    <x v="58"/>
    <n v="60.65625"/>
    <x v="4"/>
    <x v="11"/>
    <b v="1"/>
    <s v="music/rock"/>
  </r>
  <r>
    <x v="831"/>
    <s v="Let The 7Horse Run!"/>
    <s v="7Horse is a new band with a self-funded album and a show they want to rock in your town!"/>
    <x v="15"/>
    <n v="3500"/>
    <n v="2.3333333333333335"/>
    <x v="0"/>
    <x v="0"/>
    <s v="USD"/>
    <n v="1335540694"/>
    <d v="2012-04-27T15:31:34"/>
    <n v="1332948694"/>
    <x v="831"/>
    <b v="0"/>
    <x v="9"/>
    <n v="175"/>
    <x v="4"/>
    <x v="11"/>
    <b v="1"/>
    <s v="music/rock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n v="1.0060706666666666"/>
    <x v="0"/>
    <x v="0"/>
    <s v="USD"/>
    <n v="1327133580"/>
    <d v="2012-01-21T08:13:00"/>
    <n v="1321978335"/>
    <x v="832"/>
    <b v="0"/>
    <x v="243"/>
    <n v="97.993896103896105"/>
    <x v="4"/>
    <x v="11"/>
    <b v="1"/>
    <s v="music/rock"/>
  </r>
  <r>
    <x v="833"/>
    <s v="Ragman Rolls"/>
    <s v="This is an American rock album."/>
    <x v="12"/>
    <n v="6100"/>
    <n v="1.0166666666666666"/>
    <x v="0"/>
    <x v="0"/>
    <s v="USD"/>
    <n v="1397941475"/>
    <d v="2014-04-19T21:04:35"/>
    <n v="1395349475"/>
    <x v="833"/>
    <b v="0"/>
    <x v="14"/>
    <n v="148.78048780487805"/>
    <x v="4"/>
    <x v="11"/>
    <b v="1"/>
    <s v="music/rock"/>
  </r>
  <r>
    <x v="834"/>
    <s v="VANS Warped Tour or BUST!"/>
    <s v="We were selected out of 4,000 bands to play on VANS Warped Tour! Amazing opportunity, but touring costs $$$!  We REALLY need your help!"/>
    <x v="62"/>
    <n v="7206"/>
    <n v="1.3101818181818181"/>
    <x v="0"/>
    <x v="0"/>
    <s v="USD"/>
    <n v="1372651140"/>
    <d v="2013-07-01T03:59:00"/>
    <n v="1369770292"/>
    <x v="834"/>
    <b v="0"/>
    <x v="11"/>
    <n v="96.08"/>
    <x v="4"/>
    <x v="11"/>
    <b v="1"/>
    <s v="music/rock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n v="1.1725000000000001"/>
    <x v="0"/>
    <x v="0"/>
    <s v="USD"/>
    <n v="1337396400"/>
    <d v="2012-05-19T03:00:00"/>
    <n v="1333709958"/>
    <x v="835"/>
    <b v="0"/>
    <x v="244"/>
    <n v="58.625"/>
    <x v="4"/>
    <x v="11"/>
    <b v="1"/>
    <s v="music/rock"/>
  </r>
  <r>
    <x v="836"/>
    <s v="DESMADRE Full Album + Press Kit"/>
    <s v="An album you can bring home to mom."/>
    <x v="10"/>
    <n v="5046.5200000000004"/>
    <n v="1.009304"/>
    <x v="0"/>
    <x v="0"/>
    <s v="USD"/>
    <n v="1381108918"/>
    <d v="2013-10-07T01:21:58"/>
    <n v="1378516918"/>
    <x v="836"/>
    <b v="0"/>
    <x v="67"/>
    <n v="109.70695652173914"/>
    <x v="4"/>
    <x v="11"/>
    <b v="1"/>
    <s v="music/rock"/>
  </r>
  <r>
    <x v="837"/>
    <s v="Take 147 - Nothin' to Lose CD Project"/>
    <s v="Take 147 is currently in the process of recording the debut album called, &quot;Nothin' to Lose&quot;."/>
    <x v="30"/>
    <n v="3045"/>
    <n v="1.218"/>
    <x v="0"/>
    <x v="0"/>
    <s v="USD"/>
    <n v="1398988662"/>
    <d v="2014-05-01T23:57:42"/>
    <n v="1396396662"/>
    <x v="837"/>
    <b v="0"/>
    <x v="95"/>
    <n v="49.112903225806448"/>
    <x v="4"/>
    <x v="11"/>
    <b v="1"/>
    <s v="music/rock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n v="1.454"/>
    <x v="0"/>
    <x v="0"/>
    <s v="USD"/>
    <n v="1326835985"/>
    <d v="2012-01-17T21:33:05"/>
    <n v="1324243985"/>
    <x v="838"/>
    <b v="0"/>
    <x v="42"/>
    <n v="47.672131147540981"/>
    <x v="4"/>
    <x v="11"/>
    <b v="1"/>
    <s v="music/rock"/>
  </r>
  <r>
    <x v="839"/>
    <s v="The Waffle Stompers - We'll Never Die"/>
    <s v="The Waffle Stompers need your support to keep doing what we love--go on tour, make music and music videos."/>
    <x v="10"/>
    <n v="5830.83"/>
    <n v="1.166166"/>
    <x v="0"/>
    <x v="0"/>
    <s v="USD"/>
    <n v="1348337956"/>
    <d v="2012-09-22T18:19:16"/>
    <n v="1345745956"/>
    <x v="839"/>
    <b v="0"/>
    <x v="93"/>
    <n v="60.737812499999997"/>
    <x v="4"/>
    <x v="11"/>
    <b v="1"/>
    <s v="music/rock"/>
  </r>
  <r>
    <x v="840"/>
    <s v="Carl King's New Album: Grand Architects Of The Universe"/>
    <s v="Carl King / Sir Millard Mulch / Dr. Zoltan Ã˜belisk is making a new 45-minute instrumental sci-fi album!"/>
    <x v="3"/>
    <n v="12041.66"/>
    <n v="1.2041660000000001"/>
    <x v="0"/>
    <x v="0"/>
    <s v="USD"/>
    <n v="1474694787"/>
    <d v="2016-09-24T05:26:27"/>
    <n v="1472102787"/>
    <x v="840"/>
    <b v="0"/>
    <x v="245"/>
    <n v="63.37715789473684"/>
    <x v="4"/>
    <x v="12"/>
    <b v="1"/>
    <s v="music/metal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n v="1.0132000000000001"/>
    <x v="0"/>
    <x v="0"/>
    <s v="USD"/>
    <n v="1415653663"/>
    <d v="2014-11-10T21:07:43"/>
    <n v="1413058063"/>
    <x v="841"/>
    <b v="1"/>
    <x v="225"/>
    <n v="53.893617021276597"/>
    <x v="4"/>
    <x v="12"/>
    <b v="1"/>
    <s v="music/metal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n v="1.0431999999999999"/>
    <x v="0"/>
    <x v="5"/>
    <s v="CAD"/>
    <n v="1381723140"/>
    <d v="2013-10-14T03:59:00"/>
    <n v="1378735983"/>
    <x v="842"/>
    <b v="1"/>
    <x v="70"/>
    <n v="66.871794871794876"/>
    <x v="4"/>
    <x v="12"/>
    <b v="1"/>
    <s v="music/metal"/>
  </r>
  <r>
    <x v="843"/>
    <s v="The New Album: Dig Deeper"/>
    <s v="Five metal heads dedicated to our passion for music. We believe music is Freedom, Unity &amp; Escape. Join us on our mission to Dig Deeper."/>
    <x v="9"/>
    <n v="8014"/>
    <n v="2.6713333333333331"/>
    <x v="0"/>
    <x v="0"/>
    <s v="USD"/>
    <n v="1481184000"/>
    <d v="2016-12-08T08:00:00"/>
    <n v="1479708680"/>
    <x v="843"/>
    <b v="0"/>
    <x v="246"/>
    <n v="63.102362204724407"/>
    <x v="4"/>
    <x v="12"/>
    <b v="1"/>
    <s v="music/metal"/>
  </r>
  <r>
    <x v="844"/>
    <s v="FROSTBURN - Lords of the Trident's new album!"/>
    <s v="The NEW ALBUM from the MOST METAL BAND ON EARTH is here! (WARNING: May cause melted faces and headbanging-related spinal trauma!)"/>
    <x v="9"/>
    <n v="5824"/>
    <n v="1.9413333333333334"/>
    <x v="0"/>
    <x v="0"/>
    <s v="USD"/>
    <n v="1414817940"/>
    <d v="2014-11-01T04:59:00"/>
    <n v="1411489552"/>
    <x v="844"/>
    <b v="1"/>
    <x v="180"/>
    <n v="36.628930817610062"/>
    <x v="4"/>
    <x v="12"/>
    <b v="1"/>
    <s v="music/metal"/>
  </r>
  <r>
    <x v="845"/>
    <s v="Shadow and Steel: The new album from Master Sword"/>
    <s v="Help Legend of Zelda tribute band Master Sword complete their latest heavy metal album: Shadow and Steel!"/>
    <x v="10"/>
    <n v="6019.01"/>
    <n v="1.203802"/>
    <x v="0"/>
    <x v="0"/>
    <s v="USD"/>
    <n v="1473047940"/>
    <d v="2016-09-05T03:59:00"/>
    <n v="1469595396"/>
    <x v="845"/>
    <b v="0"/>
    <x v="247"/>
    <n v="34.005706214689269"/>
    <x v="4"/>
    <x v="12"/>
    <b v="1"/>
    <s v="music/metal"/>
  </r>
  <r>
    <x v="846"/>
    <s v="CURVE: The debut album from Miroist needs awesome merch"/>
    <s v="Pre-order and help me fund new merchandise so we can make the album release something amazing."/>
    <x v="184"/>
    <n v="1342.01"/>
    <n v="1.2200090909090908"/>
    <x v="0"/>
    <x v="1"/>
    <s v="GBP"/>
    <n v="1394460000"/>
    <d v="2014-03-10T14:00:00"/>
    <n v="1393233855"/>
    <x v="846"/>
    <b v="0"/>
    <x v="5"/>
    <n v="28.553404255319148"/>
    <x v="4"/>
    <x v="12"/>
    <b v="1"/>
    <s v="music/metal"/>
  </r>
  <r>
    <x v="847"/>
    <s v="CENTROPYMUSIC"/>
    <s v="MUSIC WITH MEANING!  MUSIC THAT MATTERS!!!"/>
    <x v="185"/>
    <n v="10"/>
    <n v="1"/>
    <x v="0"/>
    <x v="0"/>
    <s v="USD"/>
    <n v="1436555376"/>
    <d v="2015-07-10T19:09:36"/>
    <n v="1433963376"/>
    <x v="847"/>
    <b v="0"/>
    <x v="29"/>
    <n v="10"/>
    <x v="4"/>
    <x v="12"/>
    <b v="1"/>
    <s v="music/metal"/>
  </r>
  <r>
    <x v="848"/>
    <s v="God Am"/>
    <s v="God Am, a Grunge/Doom metal band, who have been trying to fund the production of our EP to bring you a unique aural assault."/>
    <x v="43"/>
    <n v="300"/>
    <n v="1"/>
    <x v="0"/>
    <x v="0"/>
    <s v="USD"/>
    <n v="1429038033"/>
    <d v="2015-04-14T19:00:33"/>
    <n v="1426446033"/>
    <x v="848"/>
    <b v="0"/>
    <x v="38"/>
    <n v="18.75"/>
    <x v="4"/>
    <x v="12"/>
    <b v="1"/>
    <s v="music/metal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n v="1.1990000000000001"/>
    <x v="0"/>
    <x v="0"/>
    <s v="USD"/>
    <n v="1426473264"/>
    <d v="2015-03-16T02:34:24"/>
    <n v="1424057664"/>
    <x v="849"/>
    <b v="0"/>
    <x v="248"/>
    <n v="41.704347826086959"/>
    <x v="4"/>
    <x v="12"/>
    <b v="1"/>
    <s v="music/metal"/>
  </r>
  <r>
    <x v="850"/>
    <s v="Yet Further: Sioum's Second Full-Length Album"/>
    <s v="Help Chicago-based instrumental group Sioum complete the production of their 2nd full-length album."/>
    <x v="23"/>
    <n v="6207"/>
    <n v="1.55175"/>
    <x v="0"/>
    <x v="0"/>
    <s v="USD"/>
    <n v="1461560340"/>
    <d v="2016-04-25T04:59:00"/>
    <n v="1458762717"/>
    <x v="850"/>
    <b v="0"/>
    <x v="182"/>
    <n v="46.669172932330824"/>
    <x v="4"/>
    <x v="12"/>
    <b v="1"/>
    <s v="music/metal"/>
  </r>
  <r>
    <x v="851"/>
    <s v="M.F.Crew, 1er Album &quot;First Ride&quot;"/>
    <s v="Salut, nous c'est M.F.Crew, on a besoin de vous pour produire notre premier album &quot;First Ride&quot; ! :)"/>
    <x v="13"/>
    <n v="2609"/>
    <n v="1.3045"/>
    <x v="0"/>
    <x v="6"/>
    <s v="EUR"/>
    <n v="1469994300"/>
    <d v="2016-07-31T19:45:00"/>
    <n v="1464815253"/>
    <x v="851"/>
    <b v="0"/>
    <x v="16"/>
    <n v="37.271428571428572"/>
    <x v="4"/>
    <x v="12"/>
    <b v="1"/>
    <s v="music/metal"/>
  </r>
  <r>
    <x v="852"/>
    <s v="Covers Album - Limited Vinyl Pressing"/>
    <s v="Limited edition 2x12&quot; vinyl pressing of our latest album &quot;Who Do You Think We Are?&quot;"/>
    <x v="8"/>
    <n v="3674"/>
    <n v="1.0497142857142858"/>
    <x v="0"/>
    <x v="0"/>
    <s v="USD"/>
    <n v="1477342800"/>
    <d v="2016-10-24T21:00:00"/>
    <n v="1476386395"/>
    <x v="852"/>
    <b v="0"/>
    <x v="95"/>
    <n v="59.258064516129032"/>
    <x v="4"/>
    <x v="12"/>
    <b v="1"/>
    <s v="music/metal"/>
  </r>
  <r>
    <x v="853"/>
    <s v="sloggoth"/>
    <s v="Help release a CD of sloggoth's first album &quot;sloggoth&quot;.  All contributors of $5 or more get a CD when the goal is met!"/>
    <x v="43"/>
    <n v="300"/>
    <n v="1"/>
    <x v="0"/>
    <x v="0"/>
    <s v="USD"/>
    <n v="1424116709"/>
    <d v="2015-02-16T19:58:29"/>
    <n v="1421524709"/>
    <x v="853"/>
    <b v="0"/>
    <x v="73"/>
    <n v="30"/>
    <x v="4"/>
    <x v="12"/>
    <b v="1"/>
    <s v="music/metal"/>
  </r>
  <r>
    <x v="854"/>
    <s v="Westfield Massacre - Sophomore Album &amp; Tour"/>
    <s v="Writing and Recording Sophomore record, and funding Tour to support Spring 2017 album release."/>
    <x v="186"/>
    <n v="32865.300000000003"/>
    <n v="1.1822050359712231"/>
    <x v="0"/>
    <x v="0"/>
    <s v="USD"/>
    <n v="1482901546"/>
    <d v="2016-12-28T05:05:46"/>
    <n v="1480309546"/>
    <x v="854"/>
    <b v="0"/>
    <x v="249"/>
    <n v="65.8623246492986"/>
    <x v="4"/>
    <x v="12"/>
    <b v="1"/>
    <s v="music/metal"/>
  </r>
  <r>
    <x v="855"/>
    <s v="AtteroTerra's Sophomore Album - Pray for Apocalypse"/>
    <s v="AtteroTerra's &quot;Pray for Apocalypse&quot; is fully completed, and only being held up by funding."/>
    <x v="187"/>
    <n v="1500"/>
    <n v="1.0344827586206897"/>
    <x v="0"/>
    <x v="0"/>
    <s v="USD"/>
    <n v="1469329217"/>
    <d v="2016-07-24T03:00:17"/>
    <n v="1466737217"/>
    <x v="855"/>
    <b v="0"/>
    <x v="5"/>
    <n v="31.914893617021278"/>
    <x v="4"/>
    <x v="12"/>
    <b v="1"/>
    <s v="music/metal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n v="2.1800000000000002"/>
    <x v="0"/>
    <x v="12"/>
    <s v="EUR"/>
    <n v="1477422000"/>
    <d v="2016-10-25T19:00:00"/>
    <n v="1472282956"/>
    <x v="856"/>
    <b v="0"/>
    <x v="33"/>
    <n v="19.464285714285715"/>
    <x v="4"/>
    <x v="12"/>
    <b v="1"/>
    <s v="music/metal"/>
  </r>
  <r>
    <x v="857"/>
    <s v="A Reason To Breathe - DEBUT ALBUM"/>
    <s v="Modern Post-Hardcore/Electro music (Hardstyle, EDM, Trap, Dubstep, Dembow, House)."/>
    <x v="38"/>
    <n v="1200"/>
    <n v="1"/>
    <x v="0"/>
    <x v="3"/>
    <s v="EUR"/>
    <n v="1448463431"/>
    <d v="2015-11-25T14:57:11"/>
    <n v="1444831031"/>
    <x v="857"/>
    <b v="0"/>
    <x v="54"/>
    <n v="50"/>
    <x v="4"/>
    <x v="12"/>
    <b v="1"/>
    <s v="music/metal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n v="1.4400583333333332"/>
    <x v="0"/>
    <x v="1"/>
    <s v="GBP"/>
    <n v="1429138740"/>
    <d v="2015-04-15T22:59:00"/>
    <n v="1426528418"/>
    <x v="858"/>
    <b v="0"/>
    <x v="88"/>
    <n v="22.737763157894737"/>
    <x v="4"/>
    <x v="12"/>
    <b v="1"/>
    <s v="music/metal"/>
  </r>
  <r>
    <x v="859"/>
    <s v="Rise With Us Campaign"/>
    <s v="We are heading to the studio to create our second album and we want you to be right there with us!"/>
    <x v="23"/>
    <n v="4187"/>
    <n v="1.0467500000000001"/>
    <x v="0"/>
    <x v="0"/>
    <s v="USD"/>
    <n v="1433376000"/>
    <d v="2015-06-04T00:00:00"/>
    <n v="1430768468"/>
    <x v="859"/>
    <b v="0"/>
    <x v="15"/>
    <n v="42.724489795918366"/>
    <x v="4"/>
    <x v="12"/>
    <b v="1"/>
    <s v="music/metal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n v="0.18142857142857144"/>
    <x v="2"/>
    <x v="0"/>
    <s v="USD"/>
    <n v="1385123713"/>
    <d v="2013-11-22T12:35:13"/>
    <n v="1382528113"/>
    <x v="860"/>
    <b v="0"/>
    <x v="53"/>
    <n v="52.916666666666664"/>
    <x v="4"/>
    <x v="13"/>
    <b v="0"/>
    <s v="music/jazz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n v="2.2444444444444444E-2"/>
    <x v="2"/>
    <x v="0"/>
    <s v="USD"/>
    <n v="1474067404"/>
    <d v="2016-09-16T23:10:04"/>
    <n v="1471475404"/>
    <x v="861"/>
    <b v="0"/>
    <x v="84"/>
    <n v="50.5"/>
    <x v="4"/>
    <x v="13"/>
    <b v="0"/>
    <s v="music/jazz"/>
  </r>
  <r>
    <x v="862"/>
    <s v="The London Jazz Machine  - Jazz greats musical project"/>
    <s v="I want to work with the great John Goodsall and Percy Jones from Brand X to create the ultimate new jazz album."/>
    <x v="63"/>
    <n v="170"/>
    <n v="3.3999999999999998E-3"/>
    <x v="2"/>
    <x v="1"/>
    <s v="GBP"/>
    <n v="1384179548"/>
    <d v="2013-11-11T14:19:08"/>
    <n v="1381583948"/>
    <x v="862"/>
    <b v="0"/>
    <x v="80"/>
    <n v="42.5"/>
    <x v="4"/>
    <x v="13"/>
    <b v="0"/>
    <s v="music/jazz"/>
  </r>
  <r>
    <x v="863"/>
    <s v="Help Fund Jason's Debut Jazz CD &quot;Exodus&quot;"/>
    <s v="I'm making the move from a side man in local groups to the leader with this debut jazz CD project."/>
    <x v="13"/>
    <n v="90"/>
    <n v="4.4999999999999998E-2"/>
    <x v="2"/>
    <x v="0"/>
    <s v="USD"/>
    <n v="1329014966"/>
    <d v="2012-02-12T02:49:26"/>
    <n v="1326422966"/>
    <x v="863"/>
    <b v="0"/>
    <x v="81"/>
    <n v="18"/>
    <x v="4"/>
    <x v="13"/>
    <b v="0"/>
    <s v="music/jazz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n v="0.41538461538461541"/>
    <x v="2"/>
    <x v="0"/>
    <s v="USD"/>
    <n v="1381917540"/>
    <d v="2013-10-16T09:59:00"/>
    <n v="1379990038"/>
    <x v="864"/>
    <b v="0"/>
    <x v="1"/>
    <n v="34.177215189873415"/>
    <x v="4"/>
    <x v="13"/>
    <b v="0"/>
    <s v="music/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n v="2.0454545454545454E-2"/>
    <x v="2"/>
    <x v="0"/>
    <s v="USD"/>
    <n v="1358361197"/>
    <d v="2013-01-16T18:33:17"/>
    <n v="1353177197"/>
    <x v="865"/>
    <b v="0"/>
    <x v="84"/>
    <n v="22.5"/>
    <x v="4"/>
    <x v="13"/>
    <b v="0"/>
    <s v="music/jazz"/>
  </r>
  <r>
    <x v="866"/>
    <s v="California Dreamin' Tour 2015"/>
    <s v="Drivetime heads to Cali for summer tour supported by @Smoothjazz.com &amp; @JJZPhilly  #Spaghettini #The Roxy"/>
    <x v="8"/>
    <n v="640"/>
    <n v="0.18285714285714286"/>
    <x v="2"/>
    <x v="0"/>
    <s v="USD"/>
    <n v="1425136200"/>
    <d v="2015-02-28T15:10:00"/>
    <n v="1421853518"/>
    <x v="866"/>
    <b v="0"/>
    <x v="202"/>
    <n v="58.18181818181818"/>
    <x v="4"/>
    <x v="13"/>
    <b v="0"/>
    <s v="music/jazz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n v="0.2402"/>
    <x v="2"/>
    <x v="0"/>
    <s v="USD"/>
    <n v="1259643540"/>
    <d v="2009-12-01T04:59:00"/>
    <n v="1254450706"/>
    <x v="867"/>
    <b v="0"/>
    <x v="202"/>
    <n v="109.18181818181819"/>
    <x v="4"/>
    <x v="13"/>
    <b v="0"/>
    <s v="music/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n v="1.1111111111111111E-3"/>
    <x v="2"/>
    <x v="0"/>
    <s v="USD"/>
    <n v="1389055198"/>
    <d v="2014-01-07T00:39:58"/>
    <n v="1386463198"/>
    <x v="868"/>
    <b v="0"/>
    <x v="29"/>
    <n v="50"/>
    <x v="4"/>
    <x v="13"/>
    <b v="0"/>
    <s v="music/jazz"/>
  </r>
  <r>
    <x v="869"/>
    <s v="Live DVD Concert by Twice As Good"/>
    <s v="The band Twice As Good wants to create and distribute a DVD of their live concert performance. This amazing band needs to be seen!"/>
    <x v="188"/>
    <n v="1040"/>
    <n v="0.11818181818181818"/>
    <x v="2"/>
    <x v="0"/>
    <s v="USD"/>
    <n v="1365448657"/>
    <d v="2013-04-08T19:17:37"/>
    <n v="1362860257"/>
    <x v="869"/>
    <b v="0"/>
    <x v="83"/>
    <n v="346.66666666666669"/>
    <x v="4"/>
    <x v="13"/>
    <b v="0"/>
    <s v="music/jazz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n v="3.0999999999999999E-3"/>
    <x v="2"/>
    <x v="1"/>
    <s v="GBP"/>
    <n v="1377995523"/>
    <d v="2013-09-01T00:32:03"/>
    <n v="1375403523"/>
    <x v="870"/>
    <b v="0"/>
    <x v="81"/>
    <n v="12.4"/>
    <x v="4"/>
    <x v="13"/>
    <b v="0"/>
    <s v="music/jazz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n v="5.4166666666666669E-2"/>
    <x v="2"/>
    <x v="0"/>
    <s v="USD"/>
    <n v="1385735295"/>
    <d v="2013-11-29T14:28:15"/>
    <n v="1383139695"/>
    <x v="871"/>
    <b v="0"/>
    <x v="8"/>
    <n v="27.083333333333332"/>
    <x v="4"/>
    <x v="13"/>
    <b v="0"/>
    <s v="music/jazz"/>
  </r>
  <r>
    <x v="872"/>
    <s v="Songs of Africa Ensemble Goodwill Africa Tour"/>
    <s v="The Songs of Africa Ensemble embarks on their first Goodwill Africa Tour, to taste African music &amp; culture firsthand."/>
    <x v="6"/>
    <n v="65"/>
    <n v="8.1250000000000003E-3"/>
    <x v="2"/>
    <x v="0"/>
    <s v="USD"/>
    <n v="1299786527"/>
    <d v="2011-03-10T19:48:47"/>
    <n v="1295898527"/>
    <x v="872"/>
    <b v="0"/>
    <x v="84"/>
    <n v="32.5"/>
    <x v="4"/>
    <x v="13"/>
    <b v="0"/>
    <s v="music/jazz"/>
  </r>
  <r>
    <x v="873"/>
    <s v="The Dreamer-An Original Jazz CD"/>
    <s v="Fall in love with &quot;The Dreamer&quot;, new original music from trumpeter Freddie Dunn!"/>
    <x v="8"/>
    <n v="45"/>
    <n v="1.2857142857142857E-2"/>
    <x v="2"/>
    <x v="0"/>
    <s v="USD"/>
    <n v="1352610040"/>
    <d v="2012-11-11T05:00:40"/>
    <n v="1349150440"/>
    <x v="873"/>
    <b v="0"/>
    <x v="81"/>
    <n v="9"/>
    <x v="4"/>
    <x v="13"/>
    <b v="0"/>
    <s v="music/jazz"/>
  </r>
  <r>
    <x v="874"/>
    <s v="New Jerry Tachoir Group Recording"/>
    <s v="Tachoir music has been described as &quot;Highly original compositions with dazzling improvisations by virtuoso musicians&quot; - The Times"/>
    <x v="9"/>
    <n v="730"/>
    <n v="0.24333333333333335"/>
    <x v="2"/>
    <x v="0"/>
    <s v="USD"/>
    <n v="1367676034"/>
    <d v="2013-05-04T14:00:34"/>
    <n v="1365084034"/>
    <x v="874"/>
    <b v="0"/>
    <x v="64"/>
    <n v="34.761904761904759"/>
    <x v="4"/>
    <x v="13"/>
    <b v="0"/>
    <s v="music/jazz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n v="0"/>
    <x v="2"/>
    <x v="0"/>
    <s v="USD"/>
    <n v="1442856131"/>
    <d v="2015-09-21T17:22:11"/>
    <n v="1441128131"/>
    <x v="875"/>
    <b v="0"/>
    <x v="78"/>
    <e v="#DIV/0!"/>
    <x v="4"/>
    <x v="13"/>
    <b v="0"/>
    <s v="music/jazz"/>
  </r>
  <r>
    <x v="876"/>
    <s v="Sound Of Dobells"/>
    <s v="What was the greatest record shop ever?  DOBELLS!"/>
    <x v="189"/>
    <n v="1286"/>
    <n v="0.40799492385786801"/>
    <x v="2"/>
    <x v="1"/>
    <s v="GBP"/>
    <n v="1359978927"/>
    <d v="2013-02-04T11:55:27"/>
    <n v="1357127727"/>
    <x v="876"/>
    <b v="0"/>
    <x v="43"/>
    <n v="28.577777777777779"/>
    <x v="4"/>
    <x v="13"/>
    <b v="0"/>
    <s v="music/jazz"/>
  </r>
  <r>
    <x v="877"/>
    <s v="A Saxidentals Music Video!!!"/>
    <s v="The Saxidentals are a Laie, HI based saxophone quartet. We have been playing gigs all around Laie and would love to make a music video!"/>
    <x v="13"/>
    <n v="1351"/>
    <n v="0.67549999999999999"/>
    <x v="2"/>
    <x v="0"/>
    <s v="USD"/>
    <n v="1387479360"/>
    <d v="2013-12-19T18:56:00"/>
    <n v="1384887360"/>
    <x v="877"/>
    <b v="0"/>
    <x v="60"/>
    <n v="46.586206896551722"/>
    <x v="4"/>
    <x v="13"/>
    <b v="0"/>
    <s v="music/jazz"/>
  </r>
  <r>
    <x v="878"/>
    <s v="Justin Cron's Sax Debut Album"/>
    <s v="Join in and help me make my first jazz album. I would really like to make a Christmas album and a smooth jazz CD. Want a FREE CD?"/>
    <x v="10"/>
    <n v="65"/>
    <n v="1.2999999999999999E-2"/>
    <x v="2"/>
    <x v="0"/>
    <s v="USD"/>
    <n v="1293082524"/>
    <d v="2010-12-23T05:35:24"/>
    <n v="1290490524"/>
    <x v="878"/>
    <b v="0"/>
    <x v="84"/>
    <n v="32.5"/>
    <x v="4"/>
    <x v="13"/>
    <b v="0"/>
    <s v="music/jazz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n v="0.30666666666666664"/>
    <x v="2"/>
    <x v="0"/>
    <s v="USD"/>
    <n v="1338321305"/>
    <d v="2012-05-29T19:55:05"/>
    <n v="1336506905"/>
    <x v="879"/>
    <b v="0"/>
    <x v="209"/>
    <n v="21.466666666666665"/>
    <x v="4"/>
    <x v="13"/>
    <b v="0"/>
    <s v="music/jazz"/>
  </r>
  <r>
    <x v="880"/>
    <s v="Lifelike Figures Vinyl Pressing!"/>
    <s v="A record representing an era in East Bay local music that sustained art &amp; community that deserves to be preserved on 180 gram vinyl."/>
    <x v="191"/>
    <n v="113"/>
    <n v="2.9894179894179893E-2"/>
    <x v="2"/>
    <x v="0"/>
    <s v="USD"/>
    <n v="1351582938"/>
    <d v="2012-10-30T07:42:18"/>
    <n v="1348731738"/>
    <x v="880"/>
    <b v="0"/>
    <x v="22"/>
    <n v="14.125"/>
    <x v="4"/>
    <x v="14"/>
    <b v="0"/>
    <s v="music/indie rock"/>
  </r>
  <r>
    <x v="881"/>
    <s v="Funding the new album by Chris Reed and the Anime Raiders"/>
    <s v="To raise funds to finish the latest album by Chris Reed and the Anime Raiders, called &quot;Deep City Diving&quot;"/>
    <x v="192"/>
    <n v="30"/>
    <n v="8.0000000000000002E-3"/>
    <x v="2"/>
    <x v="0"/>
    <s v="USD"/>
    <n v="1326520886"/>
    <d v="2012-01-14T06:01:26"/>
    <n v="1322632886"/>
    <x v="881"/>
    <b v="0"/>
    <x v="29"/>
    <n v="30"/>
    <x v="4"/>
    <x v="14"/>
    <b v="0"/>
    <s v="music/indie rock"/>
  </r>
  <r>
    <x v="882"/>
    <s v="The Scotty Karate Vinyl Round-Up (Scotch Bonnet)"/>
    <s v="This Full length Album Needs the real living record life. It took us 4 hard years, countless deaths and several studios but we won."/>
    <x v="15"/>
    <n v="302"/>
    <n v="0.20133333333333334"/>
    <x v="2"/>
    <x v="0"/>
    <s v="USD"/>
    <n v="1315341550"/>
    <d v="2011-09-06T20:39:10"/>
    <n v="1312490350"/>
    <x v="882"/>
    <b v="0"/>
    <x v="25"/>
    <n v="21.571428571428573"/>
    <x v="4"/>
    <x v="14"/>
    <b v="0"/>
    <s v="music/indie rock"/>
  </r>
  <r>
    <x v="883"/>
    <s v="Dana Lawrence Music NEW EP"/>
    <s v="Seeking supporters to help me break the 15 year streak since my last record.  Dana Lawrence Music is ready to go back into the studio!"/>
    <x v="10"/>
    <n v="2001"/>
    <n v="0.4002"/>
    <x v="2"/>
    <x v="0"/>
    <s v="USD"/>
    <n v="1456957635"/>
    <d v="2016-03-02T22:27:15"/>
    <n v="1451773635"/>
    <x v="883"/>
    <b v="0"/>
    <x v="54"/>
    <n v="83.375"/>
    <x v="4"/>
    <x v="14"/>
    <b v="0"/>
    <s v="music/indie rock"/>
  </r>
  <r>
    <x v="884"/>
    <s v="Angwish &quot;I Wanna Be Your Monkey&quot; Music Video"/>
    <s v="We need to hire an animal trainer to have a chimpanzee actor perform in our music video with us!"/>
    <x v="13"/>
    <n v="20"/>
    <n v="0.01"/>
    <x v="2"/>
    <x v="0"/>
    <s v="USD"/>
    <n v="1336789860"/>
    <d v="2012-05-12T02:31:00"/>
    <n v="1331666146"/>
    <x v="884"/>
    <b v="0"/>
    <x v="84"/>
    <n v="10"/>
    <x v="4"/>
    <x v="14"/>
    <b v="0"/>
    <s v="music/indie rock"/>
  </r>
  <r>
    <x v="885"/>
    <s v="Origin - Cobrette Bardole's Sophomore Album!"/>
    <s v="Cobrette Bardole's widely anticipated sophomore release is ready for tracking and he needs your help to make it a reality!"/>
    <x v="28"/>
    <n v="750"/>
    <n v="0.75"/>
    <x v="2"/>
    <x v="0"/>
    <s v="USD"/>
    <n v="1483137311"/>
    <d v="2016-12-30T22:35:11"/>
    <n v="1481322911"/>
    <x v="885"/>
    <b v="0"/>
    <x v="64"/>
    <n v="35.714285714285715"/>
    <x v="4"/>
    <x v="14"/>
    <b v="0"/>
    <s v="music/indie rock"/>
  </r>
  <r>
    <x v="886"/>
    <s v="Sap Laughter : Merch Fundraiser!"/>
    <s v="The time has finally come... Sap Laughter is in the process of updating our merchandise setup, and we need your help making it happen!"/>
    <x v="2"/>
    <n v="205"/>
    <n v="0.41"/>
    <x v="2"/>
    <x v="0"/>
    <s v="USD"/>
    <n v="1473972813"/>
    <d v="2016-09-15T20:53:33"/>
    <n v="1471812813"/>
    <x v="886"/>
    <b v="0"/>
    <x v="63"/>
    <n v="29.285714285714285"/>
    <x v="4"/>
    <x v="14"/>
    <b v="0"/>
    <s v="music/indie rock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n v="0"/>
    <x v="2"/>
    <x v="0"/>
    <s v="USD"/>
    <n v="1338159655"/>
    <d v="2012-05-27T23:00:55"/>
    <n v="1335567655"/>
    <x v="887"/>
    <b v="0"/>
    <x v="78"/>
    <e v="#DIV/0!"/>
    <x v="4"/>
    <x v="14"/>
    <b v="0"/>
    <s v="music/indie rock"/>
  </r>
  <r>
    <x v="888"/>
    <s v="Ginger Binge's first album"/>
    <s v="Support Ginger Binge sounds. We're an independent 'cosmic Americana' band. We love to play music for you. We are grateful for your help"/>
    <x v="28"/>
    <n v="72"/>
    <n v="7.1999999999999995E-2"/>
    <x v="2"/>
    <x v="0"/>
    <s v="USD"/>
    <n v="1314856800"/>
    <d v="2011-09-01T06:00:00"/>
    <n v="1311789885"/>
    <x v="888"/>
    <b v="0"/>
    <x v="80"/>
    <n v="18"/>
    <x v="4"/>
    <x v="14"/>
    <b v="0"/>
    <s v="music/indie rock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n v="9.4412800000000005E-2"/>
    <x v="2"/>
    <x v="0"/>
    <s v="USD"/>
    <n v="1412534943"/>
    <d v="2014-10-05T18:49:03"/>
    <n v="1409942943"/>
    <x v="889"/>
    <b v="0"/>
    <x v="58"/>
    <n v="73.760000000000005"/>
    <x v="4"/>
    <x v="14"/>
    <b v="0"/>
    <s v="music/indie rock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n v="4.1666666666666664E-2"/>
    <x v="2"/>
    <x v="0"/>
    <s v="USD"/>
    <n v="1385055979"/>
    <d v="2013-11-21T17:46:19"/>
    <n v="1382460379"/>
    <x v="890"/>
    <b v="0"/>
    <x v="80"/>
    <n v="31.25"/>
    <x v="4"/>
    <x v="14"/>
    <b v="0"/>
    <s v="music/indie rock"/>
  </r>
  <r>
    <x v="891"/>
    <s v="Den-Mate: New EP and Tour"/>
    <s v="Along with a new EP production and release, it's time to bring Den-Mate, LIVE, to a location near you - East Coast and Beyond!"/>
    <x v="6"/>
    <n v="260"/>
    <n v="3.2500000000000001E-2"/>
    <x v="2"/>
    <x v="0"/>
    <s v="USD"/>
    <n v="1408581930"/>
    <d v="2014-08-21T00:45:30"/>
    <n v="1405989930"/>
    <x v="891"/>
    <b v="0"/>
    <x v="82"/>
    <n v="28.888888888888889"/>
    <x v="4"/>
    <x v="14"/>
    <b v="0"/>
    <s v="music/indie rock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n v="0.40749999999999997"/>
    <x v="2"/>
    <x v="0"/>
    <s v="USD"/>
    <n v="1280635200"/>
    <d v="2010-08-01T04:00:00"/>
    <n v="1273121283"/>
    <x v="892"/>
    <b v="0"/>
    <x v="57"/>
    <n v="143.8235294117647"/>
    <x v="4"/>
    <x v="14"/>
    <b v="0"/>
    <s v="music/indie rock"/>
  </r>
  <r>
    <x v="893"/>
    <s v="The Big Band Theory Music Festival"/>
    <s v="The Philly music scene is full of amazing talent. This annual music festival is to celebrate those gems within that scene!"/>
    <x v="13"/>
    <n v="200"/>
    <n v="0.1"/>
    <x v="2"/>
    <x v="0"/>
    <s v="USD"/>
    <n v="1427920363"/>
    <d v="2015-04-01T20:32:43"/>
    <n v="1425331963"/>
    <x v="893"/>
    <b v="0"/>
    <x v="81"/>
    <n v="40"/>
    <x v="4"/>
    <x v="14"/>
    <b v="0"/>
    <s v="music/indie rock"/>
  </r>
  <r>
    <x v="894"/>
    <s v="Saint Sebastian's Debut Album &amp; Short Film"/>
    <s v="Help Saint Sebastian finish their debut album, Melancholy Breakdown, accompanied by a short documentary film about fibromyalgia."/>
    <x v="22"/>
    <n v="7834"/>
    <n v="0.39169999999999999"/>
    <x v="2"/>
    <x v="0"/>
    <s v="USD"/>
    <n v="1465169610"/>
    <d v="2016-06-05T23:33:30"/>
    <n v="1462577610"/>
    <x v="894"/>
    <b v="0"/>
    <x v="28"/>
    <n v="147.81132075471697"/>
    <x v="4"/>
    <x v="14"/>
    <b v="0"/>
    <s v="music/indie rock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n v="2.4375000000000001E-2"/>
    <x v="2"/>
    <x v="0"/>
    <s v="USD"/>
    <n v="1287975829"/>
    <d v="2010-10-25T03:03:49"/>
    <n v="1284087829"/>
    <x v="895"/>
    <b v="0"/>
    <x v="63"/>
    <n v="27.857142857142858"/>
    <x v="4"/>
    <x v="14"/>
    <b v="0"/>
    <s v="music/indie rock"/>
  </r>
  <r>
    <x v="896"/>
    <s v="Hardsoul Poets New Album!"/>
    <s v="The people have spoken...the stars have aligned...Hardsoul Poets are making a new record and we want our fans on the front lines."/>
    <x v="6"/>
    <n v="3200"/>
    <n v="0.4"/>
    <x v="2"/>
    <x v="0"/>
    <s v="USD"/>
    <n v="1440734400"/>
    <d v="2015-08-28T04:00:00"/>
    <n v="1438549026"/>
    <x v="896"/>
    <b v="0"/>
    <x v="250"/>
    <n v="44.444444444444443"/>
    <x v="4"/>
    <x v="14"/>
    <b v="0"/>
    <s v="music/indie rock"/>
  </r>
  <r>
    <x v="897"/>
    <s v="Park XXVII Album Release"/>
    <s v="Park XXVII is putting together an album of up and coming Georgia bands. We need money to fund the recording/production costs of this cd"/>
    <x v="9"/>
    <n v="0"/>
    <n v="0"/>
    <x v="2"/>
    <x v="0"/>
    <s v="USD"/>
    <n v="1354123908"/>
    <d v="2012-11-28T17:31:48"/>
    <n v="1351528308"/>
    <x v="897"/>
    <b v="0"/>
    <x v="78"/>
    <e v="#DIV/0!"/>
    <x v="4"/>
    <x v="14"/>
    <b v="0"/>
    <s v="music/indie rock"/>
  </r>
  <r>
    <x v="898"/>
    <s v="Foundations: 12 Songs in 2012"/>
    <s v="For each month in 2012, Sonnet will be releasing a Jesus-celebrating, grave-shattering, ear-tickling, mind-provoking song!"/>
    <x v="30"/>
    <n v="70"/>
    <n v="2.8000000000000001E-2"/>
    <x v="2"/>
    <x v="0"/>
    <s v="USD"/>
    <n v="1326651110"/>
    <d v="2012-01-15T18:11:50"/>
    <n v="1322763110"/>
    <x v="898"/>
    <b v="0"/>
    <x v="84"/>
    <n v="35"/>
    <x v="4"/>
    <x v="14"/>
    <b v="0"/>
    <s v="music/indie rock"/>
  </r>
  <r>
    <x v="899"/>
    <s v="Lets get 48/14 pressed!!!"/>
    <s v="Lets get 48/14 pressed and in your cd players,ipods,blogs, and facebook status'. Lets get it everywhere!"/>
    <x v="47"/>
    <n v="280"/>
    <n v="0.37333333333333335"/>
    <x v="2"/>
    <x v="0"/>
    <s v="USD"/>
    <n v="1306549362"/>
    <d v="2011-05-28T02:22:42"/>
    <n v="1302661362"/>
    <x v="899"/>
    <b v="0"/>
    <x v="22"/>
    <n v="35"/>
    <x v="4"/>
    <x v="14"/>
    <b v="0"/>
    <s v="music/indie rock"/>
  </r>
  <r>
    <x v="900"/>
    <s v="Project Revive: Protecting the Creative Impulse"/>
    <s v="With Project Revive, I aim to protect and nurture the creative impulse through music."/>
    <x v="10"/>
    <n v="21"/>
    <n v="4.1999999999999997E-3"/>
    <x v="2"/>
    <x v="0"/>
    <s v="USD"/>
    <n v="1459365802"/>
    <d v="2016-03-30T19:23:22"/>
    <n v="1456777402"/>
    <x v="900"/>
    <b v="0"/>
    <x v="84"/>
    <n v="10.5"/>
    <x v="4"/>
    <x v="13"/>
    <b v="0"/>
    <s v="music/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n v="0"/>
    <x v="2"/>
    <x v="0"/>
    <s v="USD"/>
    <n v="1276024260"/>
    <d v="2010-06-08T19:11:00"/>
    <n v="1272050914"/>
    <x v="901"/>
    <b v="0"/>
    <x v="78"/>
    <e v="#DIV/0!"/>
    <x v="4"/>
    <x v="13"/>
    <b v="0"/>
    <s v="music/jazz"/>
  </r>
  <r>
    <x v="902"/>
    <s v="MISTER BROWN"/>
    <s v="I'VE STARTED A BRAND NEW ALBUM THAT WILL FEATURE ACID JAZZ, FUNK, ROCK, AND DANCE WITH THE PROMISE OF TOURING NEXT YEAR IN THE USA"/>
    <x v="11"/>
    <n v="90"/>
    <n v="3.0000000000000001E-3"/>
    <x v="2"/>
    <x v="0"/>
    <s v="USD"/>
    <n v="1409412600"/>
    <d v="2014-08-30T15:30:00"/>
    <n v="1404947422"/>
    <x v="902"/>
    <b v="0"/>
    <x v="83"/>
    <n v="30"/>
    <x v="4"/>
    <x v="13"/>
    <b v="0"/>
    <s v="music/jazz"/>
  </r>
  <r>
    <x v="903"/>
    <s v="U City Jazz Festival, St. Louis, MO"/>
    <s v="The U City Jazz Festival is offered for free to the community and features the best jazz talent from the midwest."/>
    <x v="10"/>
    <n v="160"/>
    <n v="3.2000000000000001E-2"/>
    <x v="2"/>
    <x v="0"/>
    <s v="USD"/>
    <n v="1348367100"/>
    <d v="2012-09-23T02:25:00"/>
    <n v="1346180780"/>
    <x v="903"/>
    <b v="0"/>
    <x v="80"/>
    <n v="40"/>
    <x v="4"/>
    <x v="13"/>
    <b v="0"/>
    <s v="music/jazz"/>
  </r>
  <r>
    <x v="904"/>
    <s v="The Woodlands Jazz Fest"/>
    <s v="Support the preservation of Jazz and help us become a national Jazz Festival with the best music, food, and fun for all ages!"/>
    <x v="63"/>
    <n v="151"/>
    <n v="3.0200000000000001E-3"/>
    <x v="2"/>
    <x v="0"/>
    <s v="USD"/>
    <n v="1451786137"/>
    <d v="2016-01-03T01:55:37"/>
    <n v="1449194137"/>
    <x v="904"/>
    <b v="0"/>
    <x v="83"/>
    <n v="50.333333333333336"/>
    <x v="4"/>
    <x v="13"/>
    <b v="0"/>
    <s v="music/jazz"/>
  </r>
  <r>
    <x v="905"/>
    <s v="Jazz For Everyone!"/>
    <s v="Working hard to get into the studio to record, produce, and edit my break out CD. I hope to realize my vision!"/>
    <x v="115"/>
    <n v="196"/>
    <n v="3.0153846153846153E-2"/>
    <x v="2"/>
    <x v="0"/>
    <s v="USD"/>
    <n v="1295847926"/>
    <d v="2011-01-24T05:45:26"/>
    <n v="1290663926"/>
    <x v="905"/>
    <b v="0"/>
    <x v="79"/>
    <n v="32.666666666666664"/>
    <x v="4"/>
    <x v="13"/>
    <b v="0"/>
    <s v="music/jazz"/>
  </r>
  <r>
    <x v="906"/>
    <s v="24th Music Presents Channeling Motown (Live)"/>
    <s v="The DMV's most respected saxophonist pay tribute to Motown."/>
    <x v="36"/>
    <n v="0"/>
    <n v="0"/>
    <x v="2"/>
    <x v="0"/>
    <s v="USD"/>
    <n v="1394681590"/>
    <d v="2014-03-13T03:33:10"/>
    <n v="1392093190"/>
    <x v="906"/>
    <b v="0"/>
    <x v="78"/>
    <e v="#DIV/0!"/>
    <x v="4"/>
    <x v="13"/>
    <b v="0"/>
    <s v="music/jazz"/>
  </r>
  <r>
    <x v="907"/>
    <s v="Greg Chambers Saxophone CD"/>
    <s v="Greg Chambers' self-titled CD needs support for post production, replication, and promotion."/>
    <x v="193"/>
    <n v="0"/>
    <n v="0"/>
    <x v="2"/>
    <x v="0"/>
    <s v="USD"/>
    <n v="1315715823"/>
    <d v="2011-09-11T04:37:03"/>
    <n v="1313123823"/>
    <x v="907"/>
    <b v="0"/>
    <x v="78"/>
    <e v="#DIV/0!"/>
    <x v="4"/>
    <x v="13"/>
    <b v="0"/>
    <s v="music/jazz"/>
  </r>
  <r>
    <x v="908"/>
    <s v="Help Tony Copeland and get free cd's and mp3's"/>
    <s v="This project is designed to help protect the environment by using Eco-friendly product packaging."/>
    <x v="30"/>
    <n v="0"/>
    <n v="0"/>
    <x v="2"/>
    <x v="0"/>
    <s v="USD"/>
    <n v="1280206740"/>
    <d v="2010-07-27T04:59:00"/>
    <n v="1276283655"/>
    <x v="908"/>
    <b v="0"/>
    <x v="78"/>
    <e v="#DIV/0!"/>
    <x v="4"/>
    <x v="13"/>
    <b v="0"/>
    <s v="music/jazz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n v="3.2500000000000001E-2"/>
    <x v="2"/>
    <x v="0"/>
    <s v="USD"/>
    <n v="1343016000"/>
    <d v="2012-07-23T04:00:00"/>
    <n v="1340296440"/>
    <x v="909"/>
    <b v="0"/>
    <x v="22"/>
    <n v="65"/>
    <x v="4"/>
    <x v="13"/>
    <b v="0"/>
    <s v="music/jazz"/>
  </r>
  <r>
    <x v="910"/>
    <s v="Hattie Bee's Second Album"/>
    <s v="After the success of my first album &quot;A Very Hattie Christmas&quot; I'm coming back with my second album &quot;The Way We Used To Bee&quot;."/>
    <x v="131"/>
    <n v="123"/>
    <n v="0.22363636363636363"/>
    <x v="2"/>
    <x v="1"/>
    <s v="GBP"/>
    <n v="1488546319"/>
    <d v="2017-03-03T13:05:19"/>
    <n v="1483362319"/>
    <x v="910"/>
    <b v="0"/>
    <x v="81"/>
    <n v="24.6"/>
    <x v="4"/>
    <x v="13"/>
    <b v="0"/>
    <s v="music/jazz"/>
  </r>
  <r>
    <x v="911"/>
    <s v="Hot Jazz and Latin Luxury in Lima"/>
    <s v="Promoting an &quot;over the top&quot; all inclusive jazz experience featuring top notch performers in a luxurious Latin setting in Lima, Peru."/>
    <x v="57"/>
    <n v="0"/>
    <n v="0"/>
    <x v="2"/>
    <x v="0"/>
    <s v="USD"/>
    <n v="1390522045"/>
    <d v="2014-01-24T00:07:25"/>
    <n v="1388707645"/>
    <x v="911"/>
    <b v="0"/>
    <x v="78"/>
    <e v="#DIV/0!"/>
    <x v="4"/>
    <x v="13"/>
    <b v="0"/>
    <s v="music/jazz"/>
  </r>
  <r>
    <x v="912"/>
    <s v="Triad a new album by James Murrell"/>
    <s v="My new album will be called Triad, an album of original music performed by me &amp; guest musical artists."/>
    <x v="8"/>
    <n v="30"/>
    <n v="8.5714285714285719E-3"/>
    <x v="2"/>
    <x v="0"/>
    <s v="USD"/>
    <n v="1355197047"/>
    <d v="2012-12-11T03:37:27"/>
    <n v="1350009447"/>
    <x v="912"/>
    <b v="0"/>
    <x v="84"/>
    <n v="15"/>
    <x v="4"/>
    <x v="13"/>
    <b v="0"/>
    <s v="music/jazz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n v="6.6066666666666662E-2"/>
    <x v="2"/>
    <x v="0"/>
    <s v="USD"/>
    <n v="1336188019"/>
    <d v="2012-05-05T03:20:19"/>
    <n v="1333596019"/>
    <x v="913"/>
    <b v="0"/>
    <x v="54"/>
    <n v="82.583333333333329"/>
    <x v="4"/>
    <x v="13"/>
    <b v="0"/>
    <s v="music/jazz"/>
  </r>
  <r>
    <x v="914"/>
    <s v="Soul Of Man Video Project"/>
    <s v="This project is for the making of a music video. All funds will go towards production costs for this event only."/>
    <x v="15"/>
    <n v="0"/>
    <n v="0"/>
    <x v="2"/>
    <x v="0"/>
    <s v="USD"/>
    <n v="1345918747"/>
    <d v="2012-08-25T18:19:07"/>
    <n v="1343326747"/>
    <x v="914"/>
    <b v="0"/>
    <x v="78"/>
    <e v="#DIV/0!"/>
    <x v="4"/>
    <x v="13"/>
    <b v="0"/>
    <s v="music/jazz"/>
  </r>
  <r>
    <x v="915"/>
    <s v="Russ Spiegel's Uncommon Knowledge: The Deep Brooklyn Suite"/>
    <s v="â€œThe Deep Brooklyn Suiteâ€ is a series of musical impressions about living and surviving in Brooklyn."/>
    <x v="115"/>
    <n v="375"/>
    <n v="5.7692307692307696E-2"/>
    <x v="2"/>
    <x v="0"/>
    <s v="USD"/>
    <n v="1330577940"/>
    <d v="2012-03-01T04:59:00"/>
    <n v="1327853914"/>
    <x v="915"/>
    <b v="0"/>
    <x v="82"/>
    <n v="41.666666666666664"/>
    <x v="4"/>
    <x v="13"/>
    <b v="0"/>
    <s v="music/jazz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n v="0"/>
    <x v="2"/>
    <x v="0"/>
    <s v="USD"/>
    <n v="1287723600"/>
    <d v="2010-10-22T05:00:00"/>
    <n v="1284409734"/>
    <x v="916"/>
    <b v="0"/>
    <x v="78"/>
    <e v="#DIV/0!"/>
    <x v="4"/>
    <x v="13"/>
    <b v="0"/>
    <s v="music/jazz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n v="6.0000000000000001E-3"/>
    <x v="2"/>
    <x v="0"/>
    <s v="USD"/>
    <n v="1405305000"/>
    <d v="2014-07-14T02:30:00"/>
    <n v="1402612730"/>
    <x v="917"/>
    <b v="0"/>
    <x v="29"/>
    <n v="30"/>
    <x v="4"/>
    <x v="13"/>
    <b v="0"/>
    <s v="music/jazz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n v="5.0256410256410255E-2"/>
    <x v="2"/>
    <x v="1"/>
    <s v="GBP"/>
    <n v="1417474761"/>
    <d v="2014-12-01T22:59:21"/>
    <n v="1414879161"/>
    <x v="918"/>
    <b v="0"/>
    <x v="73"/>
    <n v="19.600000000000001"/>
    <x v="4"/>
    <x v="13"/>
    <b v="0"/>
    <s v="music/jazz"/>
  </r>
  <r>
    <x v="919"/>
    <s v="Jazz CD:  Out of The Blue"/>
    <s v="Cool jazz with a New Orleans flavor."/>
    <x v="22"/>
    <n v="100"/>
    <n v="5.0000000000000001E-3"/>
    <x v="2"/>
    <x v="0"/>
    <s v="USD"/>
    <n v="1355930645"/>
    <d v="2012-12-19T15:24:05"/>
    <n v="1352906645"/>
    <x v="919"/>
    <b v="0"/>
    <x v="29"/>
    <n v="100"/>
    <x v="4"/>
    <x v="13"/>
    <b v="0"/>
    <s v="music/jazz"/>
  </r>
  <r>
    <x v="920"/>
    <s v="MIAMI JAZZ PROJECT: TEST OF TIME RECORDING"/>
    <s v="Miami club band records powerhouse fusion album. You don't have to be a musician to understand the sound of jazz."/>
    <x v="62"/>
    <n v="0"/>
    <n v="0"/>
    <x v="2"/>
    <x v="0"/>
    <s v="USD"/>
    <n v="1384448822"/>
    <d v="2013-11-14T17:07:02"/>
    <n v="1381853222"/>
    <x v="920"/>
    <b v="0"/>
    <x v="78"/>
    <e v="#DIV/0!"/>
    <x v="4"/>
    <x v="13"/>
    <b v="0"/>
    <s v="music/jazz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n v="0.309"/>
    <x v="2"/>
    <x v="0"/>
    <s v="USD"/>
    <n v="1323666376"/>
    <d v="2011-12-12T05:06:16"/>
    <n v="1320033976"/>
    <x v="921"/>
    <b v="0"/>
    <x v="9"/>
    <n v="231.75"/>
    <x v="4"/>
    <x v="13"/>
    <b v="0"/>
    <s v="music/jazz"/>
  </r>
  <r>
    <x v="922"/>
    <s v="THE JOEY MORANT PROJECT:   JAZZIFIED R'nB"/>
    <s v="Our goal is to help educate the world about jazz and its components; how it relates to love, romance, and success."/>
    <x v="100"/>
    <n v="5680"/>
    <n v="0.21037037037037037"/>
    <x v="2"/>
    <x v="0"/>
    <s v="USD"/>
    <n v="1412167393"/>
    <d v="2014-10-01T12:43:13"/>
    <n v="1409143393"/>
    <x v="922"/>
    <b v="0"/>
    <x v="209"/>
    <n v="189.33333333333334"/>
    <x v="4"/>
    <x v="13"/>
    <b v="0"/>
    <s v="music/jazz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n v="2.1999999999999999E-2"/>
    <x v="2"/>
    <x v="0"/>
    <s v="USD"/>
    <n v="1416614523"/>
    <d v="2014-11-22T00:02:03"/>
    <n v="1414018923"/>
    <x v="923"/>
    <b v="0"/>
    <x v="79"/>
    <n v="55"/>
    <x v="4"/>
    <x v="13"/>
    <b v="0"/>
    <s v="music/jazz"/>
  </r>
  <r>
    <x v="924"/>
    <s v="Africa Brass Master Class for youth"/>
    <s v="Cultural and jazz instructional classes for youth at Preservation Hall. Preserving traditional New Orleans jazz and it's African roots."/>
    <x v="9"/>
    <n v="327"/>
    <n v="0.109"/>
    <x v="2"/>
    <x v="0"/>
    <s v="USD"/>
    <n v="1360795069"/>
    <d v="2013-02-13T22:37:49"/>
    <n v="1358203069"/>
    <x v="924"/>
    <b v="0"/>
    <x v="41"/>
    <n v="21.8"/>
    <x v="4"/>
    <x v="13"/>
    <b v="0"/>
    <s v="music/jazz"/>
  </r>
  <r>
    <x v="925"/>
    <s v="&quot;Never Let Me Go&quot; CD Recording Project"/>
    <s v="This project is a mix of original &amp; standard song selections.  This phase covers recording and package design expenses."/>
    <x v="12"/>
    <n v="160"/>
    <n v="2.6666666666666668E-2"/>
    <x v="2"/>
    <x v="0"/>
    <s v="USD"/>
    <n v="1385590111"/>
    <d v="2013-11-27T22:08:31"/>
    <n v="1382994511"/>
    <x v="925"/>
    <b v="0"/>
    <x v="81"/>
    <n v="32"/>
    <x v="4"/>
    <x v="13"/>
    <b v="0"/>
    <s v="music/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n v="0"/>
    <x v="2"/>
    <x v="0"/>
    <s v="USD"/>
    <n v="1278628800"/>
    <d v="2010-07-08T22:40:00"/>
    <n v="1276043330"/>
    <x v="926"/>
    <b v="0"/>
    <x v="78"/>
    <e v="#DIV/0!"/>
    <x v="4"/>
    <x v="13"/>
    <b v="0"/>
    <s v="music/jazz"/>
  </r>
  <r>
    <x v="927"/>
    <s v="JETRO DA SILVA FUNK PROJECT"/>
    <s v="Studio CD/DVD Solo project of Pianist &amp; Keyboardist Jetro da Silva"/>
    <x v="22"/>
    <n v="0"/>
    <n v="0"/>
    <x v="2"/>
    <x v="0"/>
    <s v="USD"/>
    <n v="1337024695"/>
    <d v="2012-05-14T19:44:55"/>
    <n v="1334432695"/>
    <x v="927"/>
    <b v="0"/>
    <x v="78"/>
    <e v="#DIV/0!"/>
    <x v="4"/>
    <x v="13"/>
    <b v="0"/>
    <s v="music/jazz"/>
  </r>
  <r>
    <x v="928"/>
    <s v="In a Jazzy Motown"/>
    <s v="A real Motown Backup singer on 22 gold and platinum albums headlines her own Jazz CD of Motown songs."/>
    <x v="107"/>
    <n v="1575"/>
    <n v="0.10862068965517241"/>
    <x v="2"/>
    <x v="0"/>
    <s v="USD"/>
    <n v="1353196800"/>
    <d v="2012-11-18T00:00:00"/>
    <n v="1348864913"/>
    <x v="928"/>
    <b v="0"/>
    <x v="33"/>
    <n v="56.25"/>
    <x v="4"/>
    <x v="13"/>
    <b v="0"/>
    <s v="music/jazz"/>
  </r>
  <r>
    <x v="929"/>
    <s v="EXPERIMENTAL JAZZ STUDIO RECORDING"/>
    <s v="I am searching for monetary funding to go into a good recording studio and record experimental intuitive improv jazz."/>
    <x v="2"/>
    <n v="0"/>
    <n v="0"/>
    <x v="2"/>
    <x v="0"/>
    <s v="USD"/>
    <n v="1333946569"/>
    <d v="2012-04-09T04:42:49"/>
    <n v="1331358169"/>
    <x v="929"/>
    <b v="0"/>
    <x v="78"/>
    <e v="#DIV/0!"/>
    <x v="4"/>
    <x v="13"/>
    <b v="0"/>
    <s v="music/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n v="0.38333333333333336"/>
    <x v="2"/>
    <x v="0"/>
    <s v="USD"/>
    <n v="1277501520"/>
    <d v="2010-06-25T21:32:00"/>
    <n v="1273874306"/>
    <x v="930"/>
    <b v="0"/>
    <x v="81"/>
    <n v="69"/>
    <x v="4"/>
    <x v="13"/>
    <b v="0"/>
    <s v="music/jazz"/>
  </r>
  <r>
    <x v="931"/>
    <s v="First jazz album for Multidirectional, Now printing time!"/>
    <s v="A contemporary jazz project crossing music lines, from jazz to rock walking through some free elements and full of melody!"/>
    <x v="13"/>
    <n v="131"/>
    <n v="6.5500000000000003E-2"/>
    <x v="2"/>
    <x v="1"/>
    <s v="GBP"/>
    <n v="1395007200"/>
    <d v="2014-03-16T22:00:00"/>
    <n v="1392021502"/>
    <x v="931"/>
    <b v="0"/>
    <x v="63"/>
    <n v="18.714285714285715"/>
    <x v="4"/>
    <x v="13"/>
    <b v="0"/>
    <s v="music/jazz"/>
  </r>
  <r>
    <x v="932"/>
    <s v="Mandy Harvey Christmas Album"/>
    <s v="Help me to create my 3rd album, a Christmas CD with 16 Holiday/Original favorites!"/>
    <x v="196"/>
    <n v="1381"/>
    <n v="0.14536842105263159"/>
    <x v="2"/>
    <x v="0"/>
    <s v="USD"/>
    <n v="1363990545"/>
    <d v="2013-03-22T22:15:45"/>
    <n v="1360106145"/>
    <x v="932"/>
    <b v="0"/>
    <x v="209"/>
    <n v="46.033333333333331"/>
    <x v="4"/>
    <x v="13"/>
    <b v="0"/>
    <s v="music/jazz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n v="0.06"/>
    <x v="2"/>
    <x v="0"/>
    <s v="USD"/>
    <n v="1399867409"/>
    <d v="2014-05-12T04:03:29"/>
    <n v="1394683409"/>
    <x v="933"/>
    <b v="0"/>
    <x v="84"/>
    <n v="60"/>
    <x v="4"/>
    <x v="13"/>
    <b v="0"/>
    <s v="music/jazz"/>
  </r>
  <r>
    <x v="934"/>
    <s v="Kyle Krysa debut EP Ground Effect"/>
    <s v="Ground Effect is my first solo EP project intended to help promote Fusion and creative music music in Saskatchewan and Canada."/>
    <x v="10"/>
    <n v="1520"/>
    <n v="0.30399999999999999"/>
    <x v="2"/>
    <x v="5"/>
    <s v="CAD"/>
    <n v="1399183200"/>
    <d v="2014-05-04T06:00:00"/>
    <n v="1396633284"/>
    <x v="934"/>
    <b v="0"/>
    <x v="209"/>
    <n v="50.666666666666664"/>
    <x v="4"/>
    <x v="13"/>
    <b v="0"/>
    <s v="music/jazz"/>
  </r>
  <r>
    <x v="935"/>
    <s v="The Art of You Too"/>
    <s v="This vocal music and spoken word project uses the  gift of life,love,hope &amp; peace to enable people to see themselves as a masterpiece!"/>
    <x v="8"/>
    <n v="50"/>
    <n v="1.4285714285714285E-2"/>
    <x v="2"/>
    <x v="0"/>
    <s v="USD"/>
    <n v="1454054429"/>
    <d v="2016-01-29T08:00:29"/>
    <n v="1451462429"/>
    <x v="935"/>
    <b v="0"/>
    <x v="84"/>
    <n v="25"/>
    <x v="4"/>
    <x v="13"/>
    <b v="0"/>
    <s v="music/jazz"/>
  </r>
  <r>
    <x v="936"/>
    <s v="Jazz Singer, Marti Mendenhall Live Concert Recording"/>
    <s v="A CD of a live Jazz concert featuring Marti Mendenhall, George Mitchell, Scott Steed and Todd Strait."/>
    <x v="123"/>
    <n v="0"/>
    <n v="0"/>
    <x v="2"/>
    <x v="0"/>
    <s v="USD"/>
    <n v="1326916800"/>
    <d v="2012-01-18T20:00:00"/>
    <n v="1323131689"/>
    <x v="936"/>
    <b v="0"/>
    <x v="78"/>
    <e v="#DIV/0!"/>
    <x v="4"/>
    <x v="13"/>
    <b v="0"/>
    <s v="music/jazz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n v="1.1428571428571429E-2"/>
    <x v="2"/>
    <x v="0"/>
    <s v="USD"/>
    <n v="1383509357"/>
    <d v="2013-11-03T20:09:17"/>
    <n v="1380913757"/>
    <x v="937"/>
    <b v="0"/>
    <x v="84"/>
    <n v="20"/>
    <x v="4"/>
    <x v="13"/>
    <b v="0"/>
    <s v="music/jazz"/>
  </r>
  <r>
    <x v="938"/>
    <s v="Celebrating American Jazz &amp; Soul Music"/>
    <s v="Creating new avenues of exposure for young Jazz &amp; Soul artists_x000a_to express their Art of Music."/>
    <x v="39"/>
    <n v="25"/>
    <n v="3.5714285714285713E-3"/>
    <x v="2"/>
    <x v="0"/>
    <s v="USD"/>
    <n v="1346585448"/>
    <d v="2012-09-02T11:30:48"/>
    <n v="1343993448"/>
    <x v="938"/>
    <b v="0"/>
    <x v="29"/>
    <n v="25"/>
    <x v="4"/>
    <x v="13"/>
    <b v="0"/>
    <s v="music/jazz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n v="1.4545454545454545E-2"/>
    <x v="2"/>
    <x v="0"/>
    <s v="USD"/>
    <n v="1372622280"/>
    <d v="2013-06-30T19:58:00"/>
    <n v="1369246738"/>
    <x v="939"/>
    <b v="0"/>
    <x v="84"/>
    <n v="20"/>
    <x v="4"/>
    <x v="13"/>
    <b v="0"/>
    <s v="music/jazz"/>
  </r>
  <r>
    <x v="940"/>
    <s v="The LUMIC Band by Cope4Golf creates a scientific golf swing."/>
    <s v="The 1st club in your bag should be between your ears!  Light up Your Brain Power. Play Smarter. Swing the LUMIC Band.."/>
    <x v="7"/>
    <n v="1544"/>
    <n v="0.17155555555555554"/>
    <x v="2"/>
    <x v="0"/>
    <s v="USD"/>
    <n v="1439251926"/>
    <d v="2015-08-11T00:12:06"/>
    <n v="1435363926"/>
    <x v="940"/>
    <b v="0"/>
    <x v="25"/>
    <n v="110.28571428571429"/>
    <x v="2"/>
    <x v="8"/>
    <b v="0"/>
    <s v="technology/wearables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n v="2.3220000000000001E-2"/>
    <x v="2"/>
    <x v="0"/>
    <s v="USD"/>
    <n v="1486693145"/>
    <d v="2017-02-10T02:19:05"/>
    <n v="1484101145"/>
    <x v="941"/>
    <b v="0"/>
    <x v="162"/>
    <n v="37.451612903225808"/>
    <x v="2"/>
    <x v="8"/>
    <b v="0"/>
    <s v="technology/wearables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n v="8.9066666666666669E-2"/>
    <x v="2"/>
    <x v="0"/>
    <s v="USD"/>
    <n v="1455826460"/>
    <d v="2016-02-18T20:14:20"/>
    <n v="1452716060"/>
    <x v="942"/>
    <b v="0"/>
    <x v="38"/>
    <n v="41.75"/>
    <x v="2"/>
    <x v="8"/>
    <b v="0"/>
    <s v="technology/wearables"/>
  </r>
  <r>
    <x v="943"/>
    <s v="SleepMode"/>
    <s v="A mask for home or travel that will give you the best, undisturbed sleep of your life."/>
    <x v="9"/>
    <n v="289"/>
    <n v="9.633333333333334E-2"/>
    <x v="2"/>
    <x v="0"/>
    <s v="USD"/>
    <n v="1480438905"/>
    <d v="2016-11-29T17:01:45"/>
    <n v="1477843305"/>
    <x v="943"/>
    <b v="0"/>
    <x v="8"/>
    <n v="24.083333333333332"/>
    <x v="2"/>
    <x v="8"/>
    <b v="0"/>
    <s v="technology/wearables"/>
  </r>
  <r>
    <x v="944"/>
    <s v="RoamingTails, The Connected Pet Tag"/>
    <s v="Find your pet when it's missing, digitally store pet-related information, and locate pet friend establishments and services."/>
    <x v="63"/>
    <n v="6663"/>
    <n v="0.13325999999999999"/>
    <x v="2"/>
    <x v="0"/>
    <s v="USD"/>
    <n v="1460988000"/>
    <d v="2016-04-18T14:00:00"/>
    <n v="1458050450"/>
    <x v="944"/>
    <b v="0"/>
    <x v="93"/>
    <n v="69.40625"/>
    <x v="2"/>
    <x v="8"/>
    <b v="0"/>
    <s v="technology/wearables"/>
  </r>
  <r>
    <x v="945"/>
    <s v="CT BAND"/>
    <s v="Make your watch Smart ! CT Band is an ultra-thin, high-tech smart watch-strap awarded twice at CES 2017 las vegas"/>
    <x v="57"/>
    <n v="2484"/>
    <n v="2.4840000000000001E-2"/>
    <x v="2"/>
    <x v="6"/>
    <s v="EUR"/>
    <n v="1487462340"/>
    <d v="2017-02-18T23:59:00"/>
    <n v="1482958626"/>
    <x v="945"/>
    <b v="0"/>
    <x v="38"/>
    <n v="155.25"/>
    <x v="2"/>
    <x v="8"/>
    <b v="0"/>
    <s v="technology/wearables"/>
  </r>
  <r>
    <x v="946"/>
    <s v="OmniTrade Apron"/>
    <s v="Soft edged-Hard working. The perfect wearable organization for the home and professional shop."/>
    <x v="36"/>
    <n v="286"/>
    <n v="1.9066666666666666E-2"/>
    <x v="2"/>
    <x v="0"/>
    <s v="USD"/>
    <n v="1473444048"/>
    <d v="2016-09-09T18:00:48"/>
    <n v="1470852048"/>
    <x v="946"/>
    <b v="0"/>
    <x v="81"/>
    <n v="57.2"/>
    <x v="2"/>
    <x v="8"/>
    <b v="0"/>
    <s v="technology/wearables"/>
  </r>
  <r>
    <x v="947"/>
    <s v="PAKPOWER, The CCP Pack"/>
    <s v="The CCP Pack is a bag that charges your smartphones and tablets on the go! Also holds small important items. &quot;Never Without Power&quot;."/>
    <x v="16"/>
    <n v="0"/>
    <n v="0"/>
    <x v="2"/>
    <x v="0"/>
    <s v="USD"/>
    <n v="1467312306"/>
    <d v="2016-06-30T18:45:06"/>
    <n v="1462128306"/>
    <x v="947"/>
    <b v="0"/>
    <x v="78"/>
    <e v="#DIV/0!"/>
    <x v="2"/>
    <x v="8"/>
    <b v="0"/>
    <s v="technology/wearables"/>
  </r>
  <r>
    <x v="948"/>
    <s v="Led Shirt - WiFi Controlled"/>
    <s v="T-Shirt with Led panel controlled by Android app over WiFi. _x000a_Multiple shirts, games, text, video effects support,"/>
    <x v="23"/>
    <n v="480"/>
    <n v="0.12"/>
    <x v="2"/>
    <x v="9"/>
    <s v="EUR"/>
    <n v="1457812364"/>
    <d v="2016-03-12T19:52:44"/>
    <n v="1455220364"/>
    <x v="948"/>
    <b v="0"/>
    <x v="22"/>
    <n v="60"/>
    <x v="2"/>
    <x v="8"/>
    <b v="0"/>
    <s v="technology/wearables"/>
  </r>
  <r>
    <x v="949"/>
    <s v="INBED"/>
    <s v="Der INBED ist ein innovatives Multisensor-Wearable fÃ¼r die SturzprÃ¤vention motorisch eingeschrÃ¤nkter Personen."/>
    <x v="22"/>
    <n v="273"/>
    <n v="1.3650000000000001E-2"/>
    <x v="2"/>
    <x v="12"/>
    <s v="EUR"/>
    <n v="1456016576"/>
    <d v="2016-02-21T01:02:56"/>
    <n v="1450832576"/>
    <x v="949"/>
    <b v="0"/>
    <x v="63"/>
    <n v="39"/>
    <x v="2"/>
    <x v="8"/>
    <b v="0"/>
    <s v="technology/wearables"/>
  </r>
  <r>
    <x v="950"/>
    <s v="EZC Smartlight"/>
    <s v="Rider worn tail light brake light. Adheres to virtually any coat, jacket or vest. Stays on even when you get off."/>
    <x v="10"/>
    <n v="1402"/>
    <n v="0.28039999999999998"/>
    <x v="2"/>
    <x v="5"/>
    <s v="CAD"/>
    <n v="1453053661"/>
    <d v="2016-01-17T18:01:01"/>
    <n v="1450461661"/>
    <x v="950"/>
    <b v="0"/>
    <x v="54"/>
    <n v="58.416666666666664"/>
    <x v="2"/>
    <x v="8"/>
    <b v="0"/>
    <s v="technology/wearables"/>
  </r>
  <r>
    <x v="951"/>
    <s v="Smart Harness"/>
    <s v="Revolutionizing the way we walk our dogs!"/>
    <x v="63"/>
    <n v="19195"/>
    <n v="0.38390000000000002"/>
    <x v="2"/>
    <x v="0"/>
    <s v="USD"/>
    <n v="1465054872"/>
    <d v="2016-06-04T15:41:12"/>
    <n v="1461166872"/>
    <x v="951"/>
    <b v="0"/>
    <x v="212"/>
    <n v="158.63636363636363"/>
    <x v="2"/>
    <x v="8"/>
    <b v="0"/>
    <s v="technology/wearables"/>
  </r>
  <r>
    <x v="952"/>
    <s v="Audionoggin - Join the Earvolution"/>
    <s v="Audionoggin: Wireless personal surround sound for the athlete in everyone."/>
    <x v="197"/>
    <n v="19572"/>
    <n v="0.39942857142857141"/>
    <x v="2"/>
    <x v="0"/>
    <s v="USD"/>
    <n v="1479483812"/>
    <d v="2016-11-18T15:43:32"/>
    <n v="1476888212"/>
    <x v="952"/>
    <b v="0"/>
    <x v="193"/>
    <n v="99.857142857142861"/>
    <x v="2"/>
    <x v="8"/>
    <b v="0"/>
    <s v="technology/wearables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n v="8.3999999999999995E-3"/>
    <x v="2"/>
    <x v="0"/>
    <s v="USD"/>
    <n v="1422158199"/>
    <d v="2015-01-25T03:56:39"/>
    <n v="1419566199"/>
    <x v="953"/>
    <b v="0"/>
    <x v="81"/>
    <n v="25.2"/>
    <x v="2"/>
    <x v="8"/>
    <b v="0"/>
    <s v="technology/wearables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n v="0.43406666666666666"/>
    <x v="2"/>
    <x v="0"/>
    <s v="USD"/>
    <n v="1440100839"/>
    <d v="2015-08-20T20:00:39"/>
    <n v="1436472039"/>
    <x v="954"/>
    <b v="0"/>
    <x v="196"/>
    <n v="89.191780821917803"/>
    <x v="2"/>
    <x v="8"/>
    <b v="0"/>
    <s v="technology/wearables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n v="5.6613333333333335E-2"/>
    <x v="2"/>
    <x v="0"/>
    <s v="USD"/>
    <n v="1473750300"/>
    <d v="2016-09-13T07:05:00"/>
    <n v="1470294300"/>
    <x v="955"/>
    <b v="0"/>
    <x v="251"/>
    <n v="182.6236559139785"/>
    <x v="2"/>
    <x v="8"/>
    <b v="0"/>
    <s v="technology/wearables"/>
  </r>
  <r>
    <x v="956"/>
    <s v="SemiYours"/>
    <s v="You can rent out your Car with Uber. _x000a_You can rent out your Home with Airbnb. _x000a_Now you can rent out your CLOSET with SemiYOURS!"/>
    <x v="63"/>
    <n v="861"/>
    <n v="1.7219999999999999E-2"/>
    <x v="2"/>
    <x v="0"/>
    <s v="USD"/>
    <n v="1430081759"/>
    <d v="2015-04-26T20:55:59"/>
    <n v="1424901359"/>
    <x v="956"/>
    <b v="0"/>
    <x v="57"/>
    <n v="50.647058823529413"/>
    <x v="2"/>
    <x v="8"/>
    <b v="0"/>
    <s v="technology/wearables"/>
  </r>
  <r>
    <x v="957"/>
    <s v="DUALBAND, the Leather NFC Smart Watch Band"/>
    <s v="A Leather Smart watch Band, that NEVER needs to be charged for only $37!"/>
    <x v="14"/>
    <n v="233"/>
    <n v="1.9416666666666665E-2"/>
    <x v="2"/>
    <x v="0"/>
    <s v="USD"/>
    <n v="1479392133"/>
    <d v="2016-11-17T14:15:33"/>
    <n v="1476710133"/>
    <x v="957"/>
    <b v="0"/>
    <x v="63"/>
    <n v="33.285714285714285"/>
    <x v="2"/>
    <x v="8"/>
    <b v="0"/>
    <s v="technology/wearables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n v="0.11328275684711328"/>
    <x v="2"/>
    <x v="0"/>
    <s v="USD"/>
    <n v="1428641940"/>
    <d v="2015-04-10T04:59:00"/>
    <n v="1426792563"/>
    <x v="958"/>
    <b v="0"/>
    <x v="57"/>
    <n v="51.823529411764703"/>
    <x v="2"/>
    <x v="8"/>
    <b v="0"/>
    <s v="technology/wearables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n v="0.3886"/>
    <x v="2"/>
    <x v="0"/>
    <s v="USD"/>
    <n v="1421640665"/>
    <d v="2015-01-19T04:11:05"/>
    <n v="1419048665"/>
    <x v="959"/>
    <b v="0"/>
    <x v="199"/>
    <n v="113.62573099415205"/>
    <x v="2"/>
    <x v="8"/>
    <b v="0"/>
    <s v="technology/wearables"/>
  </r>
  <r>
    <x v="960"/>
    <s v="Kai - Turn any pair of Glasses into Smart Glasses!"/>
    <s v="Kai sits right behind your ear and lets you access a smart voice interface 24/7. Call, text, search, and even call an Uber."/>
    <x v="199"/>
    <n v="25655"/>
    <n v="0.46100628930817611"/>
    <x v="2"/>
    <x v="0"/>
    <s v="USD"/>
    <n v="1489500155"/>
    <d v="2017-03-14T14:02:35"/>
    <n v="1485874955"/>
    <x v="960"/>
    <b v="0"/>
    <x v="101"/>
    <n v="136.46276595744681"/>
    <x v="2"/>
    <x v="8"/>
    <b v="0"/>
    <s v="technology/wearables"/>
  </r>
  <r>
    <x v="961"/>
    <s v="The first personal trainer and diet coach for your dog!"/>
    <s v="Active, happy &amp; healthy together! _x000a_Thatâ€™s our mission for all dogs and their parents."/>
    <x v="75"/>
    <n v="40079"/>
    <n v="0.42188421052631581"/>
    <x v="2"/>
    <x v="0"/>
    <s v="USD"/>
    <n v="1487617200"/>
    <d v="2017-02-20T19:00:00"/>
    <n v="1483634335"/>
    <x v="961"/>
    <b v="0"/>
    <x v="238"/>
    <n v="364.35454545454547"/>
    <x v="2"/>
    <x v="8"/>
    <b v="0"/>
    <s v="technology/wearables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n v="0.2848"/>
    <x v="2"/>
    <x v="0"/>
    <s v="USD"/>
    <n v="1455210353"/>
    <d v="2016-02-11T17:05:53"/>
    <n v="1451927153"/>
    <x v="962"/>
    <b v="0"/>
    <x v="77"/>
    <n v="19.243243243243242"/>
    <x v="2"/>
    <x v="8"/>
    <b v="0"/>
    <s v="technology/wearables"/>
  </r>
  <r>
    <x v="963"/>
    <s v="The Ultimate Learning Center"/>
    <s v="WE are molding an educated, motivated, non violent GENERATION!"/>
    <x v="19"/>
    <n v="377"/>
    <n v="1.0771428571428571E-2"/>
    <x v="2"/>
    <x v="0"/>
    <s v="USD"/>
    <n v="1476717319"/>
    <d v="2016-10-17T15:15:19"/>
    <n v="1473693319"/>
    <x v="963"/>
    <b v="0"/>
    <x v="82"/>
    <n v="41.888888888888886"/>
    <x v="2"/>
    <x v="8"/>
    <b v="0"/>
    <s v="technology/wearables"/>
  </r>
  <r>
    <x v="964"/>
    <s v="GoMote: a remote control for your smartphone"/>
    <s v="Tired of fumbling around for the audio controls on your phone?  Easily control your music with the GoMote and a click of your thumb."/>
    <x v="74"/>
    <n v="879"/>
    <n v="7.9909090909090902E-3"/>
    <x v="2"/>
    <x v="5"/>
    <s v="CAD"/>
    <n v="1441119919"/>
    <d v="2015-09-01T15:05:19"/>
    <n v="1437663919"/>
    <x v="964"/>
    <b v="0"/>
    <x v="60"/>
    <n v="30.310344827586206"/>
    <x v="2"/>
    <x v="8"/>
    <b v="0"/>
    <s v="technology/wearables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n v="1.192E-2"/>
    <x v="2"/>
    <x v="0"/>
    <s v="USD"/>
    <n v="1477454340"/>
    <d v="2016-10-26T03:59:00"/>
    <n v="1474676646"/>
    <x v="965"/>
    <b v="0"/>
    <x v="79"/>
    <n v="49.666666666666664"/>
    <x v="2"/>
    <x v="8"/>
    <b v="0"/>
    <s v="technology/wearables"/>
  </r>
  <r>
    <x v="966"/>
    <s v="ICE SHIRT; Running, Multi-Sport, Cycling, Athletic Wear"/>
    <s v="ICE SHIRT; running, multi-sport, cycling, &amp; athletic wear shirts that hold melting ice to cool you on hot days."/>
    <x v="14"/>
    <n v="1776"/>
    <n v="0.14799999999999999"/>
    <x v="2"/>
    <x v="0"/>
    <s v="USD"/>
    <n v="1475766932"/>
    <d v="2016-10-06T15:15:32"/>
    <n v="1473174932"/>
    <x v="966"/>
    <b v="0"/>
    <x v="209"/>
    <n v="59.2"/>
    <x v="2"/>
    <x v="8"/>
    <b v="0"/>
    <s v="technology/wearables"/>
  </r>
  <r>
    <x v="967"/>
    <s v="Better Beanie"/>
    <s v="Better Beanie is the new therapeutic wearable designed to assist you while keeping your hands free."/>
    <x v="22"/>
    <n v="3562"/>
    <n v="0.17810000000000001"/>
    <x v="2"/>
    <x v="0"/>
    <s v="USD"/>
    <n v="1461301574"/>
    <d v="2016-04-22T05:06:14"/>
    <n v="1456121174"/>
    <x v="967"/>
    <b v="0"/>
    <x v="75"/>
    <n v="43.97530864197531"/>
    <x v="2"/>
    <x v="8"/>
    <b v="0"/>
    <s v="technology/wearables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n v="1.325E-2"/>
    <x v="2"/>
    <x v="0"/>
    <s v="USD"/>
    <n v="1408134034"/>
    <d v="2014-08-15T20:20:34"/>
    <n v="1405542034"/>
    <x v="968"/>
    <b v="0"/>
    <x v="80"/>
    <n v="26.5"/>
    <x v="2"/>
    <x v="8"/>
    <b v="0"/>
    <s v="technology/wearables"/>
  </r>
  <r>
    <x v="969"/>
    <s v="Make 100 | Geek &amp; Chic: Smart Safety Jewelry."/>
    <s v="Geek &amp; Chic Smart Jewelry Collection, Wearables Meet Style!"/>
    <x v="11"/>
    <n v="14000"/>
    <n v="0.46666666666666667"/>
    <x v="2"/>
    <x v="14"/>
    <s v="MXN"/>
    <n v="1486624607"/>
    <d v="2017-02-09T07:16:47"/>
    <n v="1483773407"/>
    <x v="969"/>
    <b v="0"/>
    <x v="202"/>
    <n v="1272.7272727272727"/>
    <x v="2"/>
    <x v="8"/>
    <b v="0"/>
    <s v="technology/wearables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n v="0.4592"/>
    <x v="2"/>
    <x v="5"/>
    <s v="CAD"/>
    <n v="1485147540"/>
    <d v="2017-01-23T04:59:00"/>
    <n v="1481951853"/>
    <x v="970"/>
    <b v="0"/>
    <x v="25"/>
    <n v="164"/>
    <x v="2"/>
    <x v="8"/>
    <b v="0"/>
    <s v="technology/wearables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n v="2.2599999999999999E-3"/>
    <x v="2"/>
    <x v="0"/>
    <s v="USD"/>
    <n v="1433178060"/>
    <d v="2015-06-01T17:01:00"/>
    <n v="1429290060"/>
    <x v="971"/>
    <b v="0"/>
    <x v="81"/>
    <n v="45.2"/>
    <x v="2"/>
    <x v="8"/>
    <b v="0"/>
    <s v="technology/wearables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n v="0.34625"/>
    <x v="2"/>
    <x v="0"/>
    <s v="USD"/>
    <n v="1409813940"/>
    <d v="2014-09-04T06:59:00"/>
    <n v="1407271598"/>
    <x v="972"/>
    <b v="0"/>
    <x v="43"/>
    <n v="153.88888888888889"/>
    <x v="2"/>
    <x v="8"/>
    <b v="0"/>
    <s v="technology/wearables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n v="2.0549999999999999E-2"/>
    <x v="2"/>
    <x v="0"/>
    <s v="USD"/>
    <n v="1447032093"/>
    <d v="2015-11-09T01:21:33"/>
    <n v="1441844493"/>
    <x v="973"/>
    <b v="0"/>
    <x v="22"/>
    <n v="51.375"/>
    <x v="2"/>
    <x v="8"/>
    <b v="0"/>
    <s v="technology/wearables"/>
  </r>
  <r>
    <x v="974"/>
    <s v="KneeJack"/>
    <s v="The device that allows those with artificial knees or arthritic knees to kneel down without putting pressure on their knees."/>
    <x v="63"/>
    <n v="280"/>
    <n v="5.5999999999999999E-3"/>
    <x v="2"/>
    <x v="0"/>
    <s v="USD"/>
    <n v="1458925156"/>
    <d v="2016-03-25T16:59:16"/>
    <n v="1456336756"/>
    <x v="974"/>
    <b v="0"/>
    <x v="83"/>
    <n v="93.333333333333329"/>
    <x v="2"/>
    <x v="8"/>
    <b v="0"/>
    <s v="technology/wearables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n v="2.6069999999999999E-2"/>
    <x v="2"/>
    <x v="0"/>
    <s v="USD"/>
    <n v="1467132185"/>
    <d v="2016-06-28T16:43:05"/>
    <n v="1461948185"/>
    <x v="975"/>
    <b v="0"/>
    <x v="54"/>
    <n v="108.625"/>
    <x v="2"/>
    <x v="8"/>
    <b v="0"/>
    <s v="technology/wearables"/>
  </r>
  <r>
    <x v="976"/>
    <s v="Cinnamon II The Ultimate Retro Smartwatch"/>
    <s v="The Cinnamon II is an AppleÂ® ][ compatible wrist watch. Featuring 32k of memory and a 1 Mhz cpu. It's the ultimate in geek fashion."/>
    <x v="60"/>
    <n v="2889"/>
    <n v="1.9259999999999999E-2"/>
    <x v="2"/>
    <x v="2"/>
    <s v="AUD"/>
    <n v="1439515497"/>
    <d v="2015-08-14T01:24:57"/>
    <n v="1435627497"/>
    <x v="976"/>
    <b v="0"/>
    <x v="59"/>
    <n v="160.5"/>
    <x v="2"/>
    <x v="8"/>
    <b v="0"/>
    <s v="technology/wearables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n v="0.33666666666666667"/>
    <x v="2"/>
    <x v="15"/>
    <s v="EUR"/>
    <n v="1456094197"/>
    <d v="2016-02-21T22:36:37"/>
    <n v="1453502197"/>
    <x v="977"/>
    <b v="0"/>
    <x v="8"/>
    <n v="75.75"/>
    <x v="2"/>
    <x v="8"/>
    <b v="0"/>
    <s v="technology/wearables"/>
  </r>
  <r>
    <x v="978"/>
    <s v="hidn tempo - a wearable stress coach"/>
    <s v="hidn tempo is an intelligent watch band that allows you to monitor your stress and manage it anywhere, anytime."/>
    <x v="201"/>
    <n v="97273"/>
    <n v="0.5626326718299024"/>
    <x v="2"/>
    <x v="11"/>
    <s v="SEK"/>
    <n v="1456385101"/>
    <d v="2016-02-25T07:25:01"/>
    <n v="1453793101"/>
    <x v="978"/>
    <b v="0"/>
    <x v="252"/>
    <n v="790.83739837398377"/>
    <x v="2"/>
    <x v="8"/>
    <b v="0"/>
    <s v="technology/wearables"/>
  </r>
  <r>
    <x v="979"/>
    <s v="Trequant - First Wearable for Tremors"/>
    <s v="Trequant is specifically designed for people with tremors. It helps them to track and analyse their tremors for better understanding."/>
    <x v="19"/>
    <n v="28986.16"/>
    <n v="0.82817600000000002"/>
    <x v="2"/>
    <x v="0"/>
    <s v="USD"/>
    <n v="1466449140"/>
    <d v="2016-06-20T18:59:00"/>
    <n v="1463392828"/>
    <x v="979"/>
    <b v="0"/>
    <x v="93"/>
    <n v="301.93916666666667"/>
    <x v="2"/>
    <x v="8"/>
    <b v="0"/>
    <s v="technology/wearables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n v="0.14860000000000001"/>
    <x v="2"/>
    <x v="0"/>
    <s v="USD"/>
    <n v="1417387322"/>
    <d v="2014-11-30T22:42:02"/>
    <n v="1413495722"/>
    <x v="980"/>
    <b v="0"/>
    <x v="162"/>
    <n v="47.935483870967744"/>
    <x v="2"/>
    <x v="8"/>
    <b v="0"/>
    <s v="technology/wearables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n v="1.2375123751237513E-4"/>
    <x v="2"/>
    <x v="0"/>
    <s v="USD"/>
    <n v="1407624222"/>
    <d v="2014-08-09T22:43:42"/>
    <n v="1405032222"/>
    <x v="981"/>
    <b v="0"/>
    <x v="80"/>
    <n v="2.75"/>
    <x v="2"/>
    <x v="8"/>
    <b v="0"/>
    <s v="technology/wearables"/>
  </r>
  <r>
    <x v="982"/>
    <s v="Smart 2-in-1 I-PHONE HANDLE/WALLETtm"/>
    <s v="revolutonary ultra-slim 2-in-1 Smart  2-in-1 I-PHONE handle/WALLETtm with 360 rotatiion"/>
    <x v="178"/>
    <n v="3"/>
    <n v="1.7142857142857143E-4"/>
    <x v="2"/>
    <x v="0"/>
    <s v="USD"/>
    <n v="1475431486"/>
    <d v="2016-10-02T18:04:46"/>
    <n v="1472839486"/>
    <x v="982"/>
    <b v="0"/>
    <x v="83"/>
    <n v="1"/>
    <x v="2"/>
    <x v="8"/>
    <b v="0"/>
    <s v="technology/wearables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n v="0.2950613611721471"/>
    <x v="2"/>
    <x v="3"/>
    <s v="EUR"/>
    <n v="1471985640"/>
    <d v="2016-08-23T20:54:00"/>
    <n v="1469289685"/>
    <x v="983"/>
    <b v="0"/>
    <x v="122"/>
    <n v="171.79329608938548"/>
    <x v="2"/>
    <x v="8"/>
    <b v="0"/>
    <s v="technology/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n v="1.06E-2"/>
    <x v="2"/>
    <x v="0"/>
    <s v="USD"/>
    <n v="1427507208"/>
    <d v="2015-03-28T01:46:48"/>
    <n v="1424918808"/>
    <x v="984"/>
    <b v="0"/>
    <x v="83"/>
    <n v="35.333333333333336"/>
    <x v="2"/>
    <x v="8"/>
    <b v="0"/>
    <s v="technology/wearables"/>
  </r>
  <r>
    <x v="985"/>
    <s v="Cardiglow : Fitness Tracker and Biofeedback Device"/>
    <s v="Make your heart shine and watch it work! Cardiglow tracks improvements, times intervals and translates heart rate into color."/>
    <x v="11"/>
    <n v="1888"/>
    <n v="6.2933333333333327E-2"/>
    <x v="2"/>
    <x v="12"/>
    <s v="EUR"/>
    <n v="1451602800"/>
    <d v="2015-12-31T23:00:00"/>
    <n v="1449011610"/>
    <x v="985"/>
    <b v="0"/>
    <x v="23"/>
    <n v="82.086956521739125"/>
    <x v="2"/>
    <x v="8"/>
    <b v="0"/>
    <s v="technology/wearables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n v="0.1275"/>
    <x v="2"/>
    <x v="1"/>
    <s v="GBP"/>
    <n v="1452384000"/>
    <d v="2016-01-10T00:00:00"/>
    <n v="1447698300"/>
    <x v="986"/>
    <b v="0"/>
    <x v="23"/>
    <n v="110.8695652173913"/>
    <x v="2"/>
    <x v="8"/>
    <b v="0"/>
    <s v="technology/wearables"/>
  </r>
  <r>
    <x v="987"/>
    <s v="Kidswatcher"/>
    <s v="Always know where your precious children are. Let them explore the world freely and in a secure way by using the Kidswatcher."/>
    <x v="63"/>
    <n v="6610"/>
    <n v="0.13220000000000001"/>
    <x v="2"/>
    <x v="9"/>
    <s v="EUR"/>
    <n v="1403507050"/>
    <d v="2014-06-23T07:04:10"/>
    <n v="1400051050"/>
    <x v="987"/>
    <b v="0"/>
    <x v="14"/>
    <n v="161.21951219512195"/>
    <x v="2"/>
    <x v="8"/>
    <b v="0"/>
    <s v="technology/wearables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n v="0"/>
    <x v="2"/>
    <x v="13"/>
    <s v="EUR"/>
    <n v="1475310825"/>
    <d v="2016-10-01T08:33:45"/>
    <n v="1472718825"/>
    <x v="988"/>
    <b v="0"/>
    <x v="78"/>
    <e v="#DIV/0!"/>
    <x v="2"/>
    <x v="8"/>
    <b v="0"/>
    <s v="technology/wearables"/>
  </r>
  <r>
    <x v="989"/>
    <s v="Power Rope"/>
    <s v="The most useful phone charger you will ever buy"/>
    <x v="3"/>
    <n v="1677"/>
    <n v="0.16769999999999999"/>
    <x v="2"/>
    <x v="0"/>
    <s v="USD"/>
    <n v="1475101495"/>
    <d v="2016-09-28T22:24:55"/>
    <n v="1472509495"/>
    <x v="989"/>
    <b v="0"/>
    <x v="58"/>
    <n v="52.40625"/>
    <x v="2"/>
    <x v="8"/>
    <b v="0"/>
    <s v="technology/wearables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n v="1.0399999999999999E-3"/>
    <x v="2"/>
    <x v="0"/>
    <s v="USD"/>
    <n v="1409770164"/>
    <d v="2014-09-03T18:49:24"/>
    <n v="1407178164"/>
    <x v="990"/>
    <b v="0"/>
    <x v="84"/>
    <n v="13"/>
    <x v="2"/>
    <x v="8"/>
    <b v="0"/>
    <s v="technology/wearables"/>
  </r>
  <r>
    <x v="991"/>
    <s v="Russell &amp; Sons Watches"/>
    <s v="Russell &amp; Sons Watches_x000a__x000a_RS Watches is a business that provides quality watches at an affordable price. RS Watches was created with th"/>
    <x v="10"/>
    <n v="212"/>
    <n v="4.24E-2"/>
    <x v="2"/>
    <x v="1"/>
    <s v="GBP"/>
    <n v="1468349460"/>
    <d v="2016-07-12T18:51:00"/>
    <n v="1466186988"/>
    <x v="991"/>
    <b v="0"/>
    <x v="63"/>
    <n v="30.285714285714285"/>
    <x v="2"/>
    <x v="8"/>
    <b v="0"/>
    <s v="technology/wearables"/>
  </r>
  <r>
    <x v="992"/>
    <s v="WairConditioning"/>
    <s v="The HOTTEST and COOLEST thing yet! WairConditioning... an entirely new level of comfortability!"/>
    <x v="57"/>
    <n v="467"/>
    <n v="4.6699999999999997E-3"/>
    <x v="2"/>
    <x v="0"/>
    <s v="USD"/>
    <n v="1462655519"/>
    <d v="2016-05-07T21:11:59"/>
    <n v="1457475119"/>
    <x v="992"/>
    <b v="0"/>
    <x v="80"/>
    <n v="116.75"/>
    <x v="2"/>
    <x v="8"/>
    <b v="0"/>
    <s v="technology/wearables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n v="0.25087142857142858"/>
    <x v="2"/>
    <x v="0"/>
    <s v="USD"/>
    <n v="1478926800"/>
    <d v="2016-11-12T05:00:00"/>
    <n v="1476054568"/>
    <x v="993"/>
    <b v="0"/>
    <x v="193"/>
    <n v="89.59693877551021"/>
    <x v="2"/>
    <x v="8"/>
    <b v="0"/>
    <s v="technology/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n v="2.3345000000000001E-2"/>
    <x v="2"/>
    <x v="0"/>
    <s v="USD"/>
    <n v="1417388340"/>
    <d v="2014-11-30T22:59:00"/>
    <n v="1412835530"/>
    <x v="994"/>
    <b v="0"/>
    <x v="202"/>
    <n v="424.45454545454544"/>
    <x v="2"/>
    <x v="8"/>
    <b v="0"/>
    <s v="technology/wearables"/>
  </r>
  <r>
    <x v="995"/>
    <s v="DAZLN: NFC Nails that Light Up Holiday Parties!"/>
    <s v="DAZLN nails light up near NFC devices like your mobile phone. If you're tired of receiving or gifting the same old thing look here!"/>
    <x v="3"/>
    <n v="726"/>
    <n v="7.2599999999999998E-2"/>
    <x v="2"/>
    <x v="0"/>
    <s v="USD"/>
    <n v="1417276800"/>
    <d v="2014-11-29T16:00:00"/>
    <n v="1415140480"/>
    <x v="995"/>
    <b v="0"/>
    <x v="82"/>
    <n v="80.666666666666671"/>
    <x v="2"/>
    <x v="8"/>
    <b v="0"/>
    <s v="technology/wearables"/>
  </r>
  <r>
    <x v="996"/>
    <s v="Social behavior in technical communities"/>
    <s v="Study the behaviour of technical communities by tracking their movement  through wearables"/>
    <x v="23"/>
    <n v="65"/>
    <n v="1.6250000000000001E-2"/>
    <x v="2"/>
    <x v="0"/>
    <s v="USD"/>
    <n v="1406474820"/>
    <d v="2014-07-27T15:27:00"/>
    <n v="1403902060"/>
    <x v="996"/>
    <b v="0"/>
    <x v="81"/>
    <n v="13"/>
    <x v="2"/>
    <x v="8"/>
    <b v="0"/>
    <s v="technology/wearables"/>
  </r>
  <r>
    <x v="997"/>
    <s v="iPhanny"/>
    <s v="The iPhanny keeps your iPhone 6 safe from bending in those dangerous pants pockets."/>
    <x v="10"/>
    <n v="65"/>
    <n v="1.2999999999999999E-2"/>
    <x v="2"/>
    <x v="0"/>
    <s v="USD"/>
    <n v="1417145297"/>
    <d v="2014-11-28T03:28:17"/>
    <n v="1414549697"/>
    <x v="997"/>
    <b v="0"/>
    <x v="22"/>
    <n v="8.125"/>
    <x v="2"/>
    <x v="8"/>
    <b v="0"/>
    <s v="technology/wearables"/>
  </r>
  <r>
    <x v="998"/>
    <s v="Ollinfit: The Wearable Personal Trainer"/>
    <s v="Ollinfit is the first wearable fitness trainer with 3 sensors for superior accuracy, feedback and results."/>
    <x v="127"/>
    <n v="35135"/>
    <n v="0.58558333333333334"/>
    <x v="2"/>
    <x v="5"/>
    <s v="CAD"/>
    <n v="1447909401"/>
    <d v="2015-11-19T05:03:21"/>
    <n v="1444017801"/>
    <x v="998"/>
    <b v="0"/>
    <x v="194"/>
    <n v="153.42794759825327"/>
    <x v="2"/>
    <x v="8"/>
    <b v="0"/>
    <s v="technology/wearables"/>
  </r>
  <r>
    <x v="999"/>
    <s v="Avid Watch: Multi-Sport Smart Watch with Activity Tracking"/>
    <s v="Built in running, cycling, pedometer, and golf features for the edge you need to perform at your very best!"/>
    <x v="60"/>
    <n v="11683"/>
    <n v="7.7886666666666673E-2"/>
    <x v="2"/>
    <x v="5"/>
    <s v="CAD"/>
    <n v="1415865720"/>
    <d v="2014-11-13T08:02:00"/>
    <n v="1413270690"/>
    <x v="999"/>
    <b v="0"/>
    <x v="244"/>
    <n v="292.07499999999999"/>
    <x v="2"/>
    <x v="8"/>
    <b v="0"/>
    <s v="technology/wearables"/>
  </r>
  <r>
    <x v="1000"/>
    <s v="Ristola Plongeur/UTC 300 Meter COSC/ISO Diver (Canceled)"/>
    <s v="Ristola watches made in La Chaux de-Fonds, Switzerland. A new brand of COSC and ISO Certified Professional watches."/>
    <x v="203"/>
    <n v="19824"/>
    <n v="2.2157147647256063E-2"/>
    <x v="1"/>
    <x v="0"/>
    <s v="USD"/>
    <n v="1489537560"/>
    <d v="2017-03-15T00:26:00"/>
    <n v="1484357160"/>
    <x v="1000"/>
    <b v="0"/>
    <x v="79"/>
    <n v="3304"/>
    <x v="2"/>
    <x v="8"/>
    <b v="0"/>
    <s v="technology/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n v="1.04"/>
    <x v="1"/>
    <x v="1"/>
    <s v="GBP"/>
    <n v="1485796613"/>
    <d v="2017-01-30T17:16:53"/>
    <n v="1481908613"/>
    <x v="1001"/>
    <b v="0"/>
    <x v="80"/>
    <n v="1300"/>
    <x v="2"/>
    <x v="8"/>
    <b v="0"/>
    <s v="technology/wearables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n v="0.29602960296029601"/>
    <x v="1"/>
    <x v="0"/>
    <s v="USD"/>
    <n v="1450331940"/>
    <d v="2015-12-17T05:59:00"/>
    <n v="1447777514"/>
    <x v="1002"/>
    <b v="0"/>
    <x v="19"/>
    <n v="134.54545454545453"/>
    <x v="2"/>
    <x v="8"/>
    <b v="0"/>
    <s v="technology/wearables"/>
  </r>
  <r>
    <x v="1003"/>
    <s v="Fashion loves Technology: Lamour, the connected heating shoe (Canceled)"/>
    <s v="Connected, heating, premium quality and comfortable leather sneakers - hand-crafted in France."/>
    <x v="22"/>
    <n v="3211"/>
    <n v="0.16055"/>
    <x v="1"/>
    <x v="6"/>
    <s v="EUR"/>
    <n v="1489680061"/>
    <d v="2017-03-16T16:01:01"/>
    <n v="1487091661"/>
    <x v="1003"/>
    <b v="0"/>
    <x v="41"/>
    <n v="214.06666666666666"/>
    <x v="2"/>
    <x v="8"/>
    <b v="0"/>
    <s v="technology/wearables"/>
  </r>
  <r>
    <x v="1004"/>
    <s v="AllerGuarder: Bluetooth wristband helps food-allergy kids"/>
    <s v="Harnessing wearable technology as a powerful defense for food-allergy children."/>
    <x v="31"/>
    <n v="20552"/>
    <n v="0.82208000000000003"/>
    <x v="1"/>
    <x v="0"/>
    <s v="USD"/>
    <n v="1455814827"/>
    <d v="2016-02-18T17:00:27"/>
    <n v="1453222827"/>
    <x v="1004"/>
    <b v="0"/>
    <x v="195"/>
    <n v="216.33684210526314"/>
    <x v="2"/>
    <x v="8"/>
    <b v="0"/>
    <s v="technology/wearables"/>
  </r>
  <r>
    <x v="1005"/>
    <s v="Forcite Alpine - World's First smart helmet for snow sports"/>
    <s v="The Forcite Alpine helmet records 4K footage and keeps you connected all in one sleek design."/>
    <x v="61"/>
    <n v="150102"/>
    <n v="0.75051000000000001"/>
    <x v="1"/>
    <x v="0"/>
    <s v="USD"/>
    <n v="1446217183"/>
    <d v="2015-10-30T14:59:43"/>
    <n v="1443538783"/>
    <x v="1005"/>
    <b v="0"/>
    <x v="253"/>
    <n v="932.31055900621118"/>
    <x v="2"/>
    <x v="8"/>
    <b v="0"/>
    <s v="technology/wearables"/>
  </r>
  <r>
    <x v="1006"/>
    <s v="SnuG Watchbands for Moto360 smartwatch (Canceled)"/>
    <s v="Sweat resistant, colorful, durable, CUSTOMIZABLE, watch bands &amp; protector bands that fit the Moto360 smartwatch."/>
    <x v="23"/>
    <n v="234"/>
    <n v="5.8500000000000003E-2"/>
    <x v="1"/>
    <x v="0"/>
    <s v="USD"/>
    <n v="1418368260"/>
    <d v="2014-12-12T07:11:00"/>
    <n v="1417654672"/>
    <x v="1006"/>
    <b v="0"/>
    <x v="22"/>
    <n v="29.25"/>
    <x v="2"/>
    <x v="8"/>
    <b v="0"/>
    <s v="technology/wearables"/>
  </r>
  <r>
    <x v="1007"/>
    <s v="SMART Knee Sleeve that Recommends Rest (Canceled)"/>
    <s v="Our knee sleeve monitors your muscles and recommends rest time (on a mobile app) when it detects overexertion!"/>
    <x v="11"/>
    <n v="13296"/>
    <n v="0.44319999999999998"/>
    <x v="1"/>
    <x v="0"/>
    <s v="USD"/>
    <n v="1481727623"/>
    <d v="2016-12-14T15:00:23"/>
    <n v="1478095223"/>
    <x v="1007"/>
    <b v="0"/>
    <x v="88"/>
    <n v="174.94736842105263"/>
    <x v="2"/>
    <x v="8"/>
    <b v="0"/>
    <s v="technology/wearables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n v="2.6737967914438501E-3"/>
    <x v="1"/>
    <x v="14"/>
    <s v="MXN"/>
    <n v="1482953115"/>
    <d v="2016-12-28T19:25:15"/>
    <n v="1480361115"/>
    <x v="1008"/>
    <b v="0"/>
    <x v="29"/>
    <n v="250"/>
    <x v="2"/>
    <x v="8"/>
    <b v="0"/>
    <s v="technology/wearables"/>
  </r>
  <r>
    <x v="1009"/>
    <s v="R-CON: Run Faster, Run Longer (Canceled)"/>
    <s v="R-CON is a wearable that measures running form. Instantly know when your form is breaking down and when you are running your strongest."/>
    <x v="63"/>
    <n v="6565"/>
    <n v="0.1313"/>
    <x v="1"/>
    <x v="0"/>
    <s v="USD"/>
    <n v="1466346646"/>
    <d v="2016-06-19T14:30:46"/>
    <n v="1463754646"/>
    <x v="1009"/>
    <b v="0"/>
    <x v="21"/>
    <n v="65"/>
    <x v="2"/>
    <x v="8"/>
    <b v="0"/>
    <s v="technology/wearables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n v="1.9088937093275488E-3"/>
    <x v="1"/>
    <x v="0"/>
    <s v="USD"/>
    <n v="1473044340"/>
    <d v="2016-09-05T02:59:00"/>
    <n v="1468180462"/>
    <x v="1010"/>
    <b v="0"/>
    <x v="80"/>
    <n v="55"/>
    <x v="2"/>
    <x v="8"/>
    <b v="0"/>
    <s v="technology/wearables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n v="3.7499999999999999E-3"/>
    <x v="1"/>
    <x v="0"/>
    <s v="USD"/>
    <n v="1418938395"/>
    <d v="2014-12-18T21:33:15"/>
    <n v="1415050395"/>
    <x v="1011"/>
    <b v="0"/>
    <x v="29"/>
    <n v="75"/>
    <x v="2"/>
    <x v="8"/>
    <b v="0"/>
    <s v="technology/wearables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n v="215.35021"/>
    <x v="1"/>
    <x v="0"/>
    <s v="USD"/>
    <n v="1485254052"/>
    <d v="2017-01-24T10:34:12"/>
    <n v="1481366052"/>
    <x v="1012"/>
    <b v="0"/>
    <x v="254"/>
    <n v="1389.3561935483872"/>
    <x v="2"/>
    <x v="8"/>
    <b v="0"/>
    <s v="technology/wearables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n v="0.34527999999999998"/>
    <x v="1"/>
    <x v="0"/>
    <s v="USD"/>
    <n v="1451419200"/>
    <d v="2015-12-29T20:00:00"/>
    <n v="1449000056"/>
    <x v="1013"/>
    <b v="0"/>
    <x v="240"/>
    <n v="95.911111111111111"/>
    <x v="2"/>
    <x v="8"/>
    <b v="0"/>
    <s v="technology/wearables"/>
  </r>
  <r>
    <x v="1014"/>
    <s v="CHEMION: The World's First Smart Glasses (Canceled)"/>
    <s v="CHEMION is an eyewear device that lets you show your creativity to the world."/>
    <x v="3"/>
    <n v="3060"/>
    <n v="0.30599999999999999"/>
    <x v="1"/>
    <x v="0"/>
    <s v="USD"/>
    <n v="1420070615"/>
    <d v="2015-01-01T00:03:35"/>
    <n v="1415750615"/>
    <x v="1014"/>
    <b v="0"/>
    <x v="38"/>
    <n v="191.25"/>
    <x v="2"/>
    <x v="8"/>
    <b v="0"/>
    <s v="technology/wearables"/>
  </r>
  <r>
    <x v="1015"/>
    <s v="SKIN - Wearable music remote control for your mobile phone"/>
    <s v="SKIN - The wearable music remote control which makes your fitness lifestyle a bit easier"/>
    <x v="7"/>
    <n v="240"/>
    <n v="2.6666666666666668E-2"/>
    <x v="1"/>
    <x v="16"/>
    <s v="CHF"/>
    <n v="1448489095"/>
    <d v="2015-11-25T22:04:55"/>
    <n v="1445893495"/>
    <x v="1015"/>
    <b v="0"/>
    <x v="79"/>
    <n v="40"/>
    <x v="2"/>
    <x v="8"/>
    <b v="0"/>
    <s v="technology/wearables"/>
  </r>
  <r>
    <x v="1016"/>
    <s v="YEPZONâ„¢ FREEDOM: A Personal Safety Alarm w/Global Locator"/>
    <s v="Send an alert for help and find missing people, pets, and valuables with the touch of a button. Get yours today!"/>
    <x v="57"/>
    <n v="2842"/>
    <n v="2.8420000000000001E-2"/>
    <x v="1"/>
    <x v="0"/>
    <s v="USD"/>
    <n v="1459992856"/>
    <d v="2016-04-07T01:34:16"/>
    <n v="1456108456"/>
    <x v="1016"/>
    <b v="0"/>
    <x v="44"/>
    <n v="74.78947368421052"/>
    <x v="2"/>
    <x v="8"/>
    <b v="0"/>
    <s v="technology/wearables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n v="0.22878799999999999"/>
    <x v="1"/>
    <x v="0"/>
    <s v="USD"/>
    <n v="1448125935"/>
    <d v="2015-11-21T17:12:15"/>
    <n v="1444666335"/>
    <x v="1017"/>
    <b v="0"/>
    <x v="255"/>
    <n v="161.11830985915492"/>
    <x v="2"/>
    <x v="8"/>
    <b v="0"/>
    <s v="technology/wearables"/>
  </r>
  <r>
    <x v="1018"/>
    <s v="Owl (Canceled)"/>
    <s v="Owl is a fitness tracker along with an accompanying iOS app, that is both fun and interactive for children."/>
    <x v="22"/>
    <n v="621"/>
    <n v="3.1050000000000001E-2"/>
    <x v="1"/>
    <x v="0"/>
    <s v="USD"/>
    <n v="1468496933"/>
    <d v="2016-07-14T11:48:53"/>
    <n v="1465904933"/>
    <x v="1018"/>
    <b v="0"/>
    <x v="63"/>
    <n v="88.714285714285708"/>
    <x v="2"/>
    <x v="8"/>
    <b v="0"/>
    <s v="technology/wearables"/>
  </r>
  <r>
    <x v="1019"/>
    <s v="Tempi - The Smart Way to Monitor Temperature and Humidity"/>
    <s v="Tempi Is a Wearable Bluetooth Device That Gives Accurate Temperature and Humidity Readings."/>
    <x v="101"/>
    <n v="21300"/>
    <n v="0.47333333333333333"/>
    <x v="1"/>
    <x v="0"/>
    <s v="USD"/>
    <n v="1423092149"/>
    <d v="2015-02-04T23:22:29"/>
    <n v="1420500149"/>
    <x v="1019"/>
    <b v="0"/>
    <x v="256"/>
    <n v="53.25"/>
    <x v="2"/>
    <x v="8"/>
    <b v="0"/>
    <s v="technology/wearables"/>
  </r>
  <r>
    <x v="1020"/>
    <s v="Sleepwreck - Disasterpiece EP (Jump Drives!)"/>
    <s v="I've got an awesome new batch of tracks that I think you're going to Love. CDs? So 1990! I present to you... SLEEPWRECK JUMP DRIVES!"/>
    <x v="207"/>
    <n v="3186"/>
    <n v="2.0554838709677421"/>
    <x v="0"/>
    <x v="5"/>
    <s v="CAD"/>
    <n v="1433206020"/>
    <d v="2015-06-02T00:47:00"/>
    <n v="1430617209"/>
    <x v="1020"/>
    <b v="0"/>
    <x v="209"/>
    <n v="106.2"/>
    <x v="4"/>
    <x v="15"/>
    <b v="1"/>
    <s v="music/electronic music"/>
  </r>
  <r>
    <x v="1021"/>
    <s v="Rick and Morty Album &amp; Music Video"/>
    <s v="Rick and Morty concept album written by Allie Goertz + music video directed by Paul B. Cummings!"/>
    <x v="9"/>
    <n v="10554.11"/>
    <n v="3.5180366666666667"/>
    <x v="0"/>
    <x v="0"/>
    <s v="USD"/>
    <n v="1445054400"/>
    <d v="2015-10-17T04:00:00"/>
    <n v="1443074571"/>
    <x v="1021"/>
    <b v="1"/>
    <x v="257"/>
    <n v="22.079728033472804"/>
    <x v="4"/>
    <x v="15"/>
    <b v="1"/>
    <s v="music/electronic music"/>
  </r>
  <r>
    <x v="1022"/>
    <s v="Sammy Bananas - Bootlegs Vol. 2!!"/>
    <s v="Help get four new bootlegs onto vinyl in the second installment of my series!"/>
    <x v="13"/>
    <n v="2298"/>
    <n v="1.149"/>
    <x v="0"/>
    <x v="0"/>
    <s v="USD"/>
    <n v="1431876677"/>
    <d v="2015-05-17T15:31:17"/>
    <n v="1429284677"/>
    <x v="1022"/>
    <b v="1"/>
    <x v="142"/>
    <n v="31.054054054054053"/>
    <x v="4"/>
    <x v="15"/>
    <b v="1"/>
    <s v="music/electronic music"/>
  </r>
  <r>
    <x v="1023"/>
    <s v="'Pathfinder' - a High Five Spaceship album"/>
    <s v="A collaborative, electronic journey helmed by producer Christopher Bingham and guitarist Carlos Montero."/>
    <x v="13"/>
    <n v="4743"/>
    <n v="2.3715000000000002"/>
    <x v="0"/>
    <x v="1"/>
    <s v="GBP"/>
    <n v="1434837861"/>
    <d v="2015-06-20T22:04:21"/>
    <n v="1432245861"/>
    <x v="1023"/>
    <b v="0"/>
    <x v="132"/>
    <n v="36.206106870229007"/>
    <x v="4"/>
    <x v="15"/>
    <b v="1"/>
    <s v="music/electronic music"/>
  </r>
  <r>
    <x v="1024"/>
    <s v="The Last Art Fact Album Ever"/>
    <s v="Art Fact is a legendary Swedish synth pop act from the 80's. This album will contain updated remakes of their greatest songs."/>
    <x v="22"/>
    <n v="23727.55"/>
    <n v="1.1863774999999999"/>
    <x v="0"/>
    <x v="11"/>
    <s v="SEK"/>
    <n v="1454248563"/>
    <d v="2016-01-31T13:56:03"/>
    <n v="1451656563"/>
    <x v="1024"/>
    <b v="1"/>
    <x v="42"/>
    <n v="388.9762295081967"/>
    <x v="4"/>
    <x v="15"/>
    <b v="1"/>
    <s v="music/electronic music"/>
  </r>
  <r>
    <x v="1025"/>
    <s v="[NUREN] The New Renaissance"/>
    <s v="Jake Kaufman and Jessie Seely present THE WORLD'S FIRST VIRTUAL REALITY ROCK OPERA."/>
    <x v="54"/>
    <n v="76949.820000000007"/>
    <n v="1.099283142857143"/>
    <x v="0"/>
    <x v="0"/>
    <s v="USD"/>
    <n v="1426532437"/>
    <d v="2015-03-16T19:00:37"/>
    <n v="1423944037"/>
    <x v="1025"/>
    <b v="1"/>
    <x v="258"/>
    <n v="71.848571428571432"/>
    <x v="4"/>
    <x v="15"/>
    <b v="1"/>
    <s v="music/electronic music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n v="1.0000828571428571"/>
    <x v="0"/>
    <x v="1"/>
    <s v="GBP"/>
    <n v="1459414016"/>
    <d v="2016-03-31T08:46:56"/>
    <n v="1456480016"/>
    <x v="1026"/>
    <b v="1"/>
    <x v="259"/>
    <n v="57.381803278688523"/>
    <x v="4"/>
    <x v="15"/>
    <b v="1"/>
    <s v="music/electronic music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n v="1.0309292094387414"/>
    <x v="0"/>
    <x v="0"/>
    <s v="USD"/>
    <n v="1414025347"/>
    <d v="2014-10-23T00:49:07"/>
    <n v="1411433347"/>
    <x v="1027"/>
    <b v="1"/>
    <x v="112"/>
    <n v="69.666666666666671"/>
    <x v="4"/>
    <x v="15"/>
    <b v="1"/>
    <s v="music/electronic music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n v="1.1727000000000001"/>
    <x v="0"/>
    <x v="1"/>
    <s v="GBP"/>
    <n v="1488830400"/>
    <d v="2017-03-06T20:00:00"/>
    <n v="1484924605"/>
    <x v="1028"/>
    <b v="1"/>
    <x v="260"/>
    <n v="45.988235294117644"/>
    <x v="4"/>
    <x v="15"/>
    <b v="1"/>
    <s v="music/electronic music"/>
  </r>
  <r>
    <x v="1029"/>
    <s v="StrobeHouse presents Valborg 2015"/>
    <s v="We want to recreate last years massive Valborgparty in Lund but this time even bigger!"/>
    <x v="3"/>
    <n v="11176"/>
    <n v="1.1175999999999999"/>
    <x v="0"/>
    <x v="11"/>
    <s v="SEK"/>
    <n v="1428184740"/>
    <d v="2015-04-04T21:59:00"/>
    <n v="1423501507"/>
    <x v="1029"/>
    <b v="0"/>
    <x v="261"/>
    <n v="79.262411347517727"/>
    <x v="4"/>
    <x v="15"/>
    <b v="1"/>
    <s v="music/electronic music"/>
  </r>
  <r>
    <x v="1030"/>
    <s v="The Gothsicles - I FEEL SICLE"/>
    <s v="Help fund the latest Gothsicles mega-album, I FEEL SICLE!"/>
    <x v="13"/>
    <n v="6842"/>
    <n v="3.4209999999999998"/>
    <x v="0"/>
    <x v="0"/>
    <s v="USD"/>
    <n v="1473680149"/>
    <d v="2016-09-12T11:35:49"/>
    <n v="1472470549"/>
    <x v="1030"/>
    <b v="0"/>
    <x v="180"/>
    <n v="43.031446540880502"/>
    <x v="4"/>
    <x v="15"/>
    <b v="1"/>
    <s v="music/electronic music"/>
  </r>
  <r>
    <x v="1031"/>
    <s v="Liquid Diet's Double Life"/>
    <s v="Liquid Diet needs your support to release our new full-length album! Help us create electrifying music videos to showcase our singles!"/>
    <x v="3"/>
    <n v="10740"/>
    <n v="1.0740000000000001"/>
    <x v="0"/>
    <x v="0"/>
    <s v="USD"/>
    <n v="1450290010"/>
    <d v="2015-12-16T18:20:10"/>
    <n v="1447698010"/>
    <x v="1031"/>
    <b v="0"/>
    <x v="221"/>
    <n v="108.48484848484848"/>
    <x v="4"/>
    <x v="15"/>
    <b v="1"/>
    <s v="music/electronic music"/>
  </r>
  <r>
    <x v="1032"/>
    <s v="Phantom Ship / Coastal (Album Preorder)"/>
    <s v="Ideal for living rooms and open spaces."/>
    <x v="105"/>
    <n v="5858.84"/>
    <n v="1.0849703703703704"/>
    <x v="0"/>
    <x v="0"/>
    <s v="USD"/>
    <n v="1466697625"/>
    <d v="2016-06-23T16:00:25"/>
    <n v="1464105625"/>
    <x v="1032"/>
    <b v="0"/>
    <x v="93"/>
    <n v="61.029583333333335"/>
    <x v="4"/>
    <x v="15"/>
    <b v="1"/>
    <s v="music/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n v="1.0286144578313252"/>
    <x v="0"/>
    <x v="1"/>
    <s v="GBP"/>
    <n v="1481564080"/>
    <d v="2016-12-12T17:34:40"/>
    <n v="1479144880"/>
    <x v="1033"/>
    <b v="0"/>
    <x v="74"/>
    <n v="50.592592592592595"/>
    <x v="4"/>
    <x v="15"/>
    <b v="1"/>
    <s v="music/electronic music"/>
  </r>
  <r>
    <x v="1034"/>
    <s v="American Pixels - a Game Music Tribute Album by Mazedude"/>
    <s v="Mazedude presents an arranged album of game music, honoring American composers and featuring several guest performers"/>
    <x v="10"/>
    <n v="6500.09"/>
    <n v="1.3000180000000001"/>
    <x v="0"/>
    <x v="0"/>
    <s v="USD"/>
    <n v="1470369540"/>
    <d v="2016-08-05T03:59:00"/>
    <n v="1467604804"/>
    <x v="1034"/>
    <b v="0"/>
    <x v="262"/>
    <n v="39.157168674698795"/>
    <x v="4"/>
    <x v="15"/>
    <b v="1"/>
    <s v="music/electronic music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n v="1.0765217391304347"/>
    <x v="0"/>
    <x v="0"/>
    <s v="USD"/>
    <n v="1423668220"/>
    <d v="2015-02-11T15:23:40"/>
    <n v="1421076220"/>
    <x v="1035"/>
    <b v="0"/>
    <x v="88"/>
    <n v="65.15789473684211"/>
    <x v="4"/>
    <x v="15"/>
    <b v="1"/>
    <s v="music/electronic music"/>
  </r>
  <r>
    <x v="1036"/>
    <s v="Bring Kyrstyn's Album to Life!"/>
    <s v="Help this Soulful &amp; Cinematic Glitch-Pop Songwriter Bring her Music to the World!  (And your Ears:)"/>
    <x v="37"/>
    <n v="5056.22"/>
    <n v="1.1236044444444444"/>
    <x v="0"/>
    <x v="0"/>
    <s v="USD"/>
    <n v="1357545600"/>
    <d v="2013-01-07T08:00:00"/>
    <n v="1354790790"/>
    <x v="1036"/>
    <b v="0"/>
    <x v="263"/>
    <n v="23.963127962085309"/>
    <x v="4"/>
    <x v="15"/>
    <b v="1"/>
    <s v="music/electronic music"/>
  </r>
  <r>
    <x v="1037"/>
    <s v="Lemonymous 10th Anniversary Album Re-Release"/>
    <s v="A Special 10th Anniversary Re-Release of Ender Bowen's third album, LEMONYMOUS, with a companion CD of alternate takes and remixes."/>
    <x v="28"/>
    <n v="1021"/>
    <n v="1.0209999999999999"/>
    <x v="0"/>
    <x v="0"/>
    <s v="USD"/>
    <n v="1431925200"/>
    <d v="2015-05-18T05:00:00"/>
    <n v="1429991062"/>
    <x v="1037"/>
    <b v="0"/>
    <x v="64"/>
    <n v="48.61904761904762"/>
    <x v="4"/>
    <x v="15"/>
    <b v="1"/>
    <s v="music/electronic music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n v="1.4533333333333334"/>
    <x v="0"/>
    <x v="0"/>
    <s v="USD"/>
    <n v="1458362023"/>
    <d v="2016-03-19T04:33:43"/>
    <n v="1455773623"/>
    <x v="1038"/>
    <b v="0"/>
    <x v="42"/>
    <n v="35.73770491803279"/>
    <x v="4"/>
    <x v="15"/>
    <b v="1"/>
    <s v="music/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n v="1.282"/>
    <x v="0"/>
    <x v="0"/>
    <s v="USD"/>
    <n v="1481615940"/>
    <d v="2016-12-13T07:59:00"/>
    <n v="1479436646"/>
    <x v="1039"/>
    <b v="0"/>
    <x v="209"/>
    <n v="21.366666666666667"/>
    <x v="4"/>
    <x v="15"/>
    <b v="1"/>
    <s v="music/electronic music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n v="2.9411764705882353E-3"/>
    <x v="1"/>
    <x v="0"/>
    <s v="USD"/>
    <n v="1472317209"/>
    <d v="2016-08-27T17:00:09"/>
    <n v="1469725209"/>
    <x v="1040"/>
    <b v="0"/>
    <x v="29"/>
    <n v="250"/>
    <x v="5"/>
    <x v="16"/>
    <b v="0"/>
    <s v="journalism/audio"/>
  </r>
  <r>
    <x v="1041"/>
    <s v="Industry Success Project (Canceled)"/>
    <s v="I am trying to document what it is like to plunge head first into the music/audio industry as an intern."/>
    <x v="45"/>
    <n v="0"/>
    <n v="0"/>
    <x v="1"/>
    <x v="0"/>
    <s v="USD"/>
    <n v="1406769992"/>
    <d v="2014-07-31T01:26:32"/>
    <n v="1405041992"/>
    <x v="1041"/>
    <b v="0"/>
    <x v="78"/>
    <e v="#DIV/0!"/>
    <x v="5"/>
    <x v="16"/>
    <b v="0"/>
    <s v="journalism/audio"/>
  </r>
  <r>
    <x v="1042"/>
    <s v="Ben's Top 5 podcast (Canceled)"/>
    <s v="Hello! I'm Ben and I have been wanting to start a podcast for a while. I am looking to kickstart the process and get into the game!"/>
    <x v="81"/>
    <n v="10"/>
    <n v="1.5384615384615385E-2"/>
    <x v="1"/>
    <x v="0"/>
    <s v="USD"/>
    <n v="1410516000"/>
    <d v="2014-09-12T10:00:00"/>
    <n v="1406824948"/>
    <x v="1042"/>
    <b v="0"/>
    <x v="29"/>
    <n v="10"/>
    <x v="5"/>
    <x v="16"/>
    <b v="0"/>
    <s v="journalism/audio"/>
  </r>
  <r>
    <x v="1043"/>
    <s v="Printing TONE Audio 10th Anniversary Edition! (Canceled)"/>
    <s v="We're seeking funding for a special 10th Anniversary PRINT EDITION! Receive your own copy for only $8"/>
    <x v="57"/>
    <n v="8537"/>
    <n v="8.5370000000000001E-2"/>
    <x v="1"/>
    <x v="0"/>
    <s v="USD"/>
    <n v="1432101855"/>
    <d v="2015-05-20T06:04:15"/>
    <n v="1429509855"/>
    <x v="1043"/>
    <b v="0"/>
    <x v="264"/>
    <n v="29.236301369863014"/>
    <x v="5"/>
    <x v="16"/>
    <b v="0"/>
    <s v="journalism/audio"/>
  </r>
  <r>
    <x v="1044"/>
    <s v="Podcast for fun! (Canceled)"/>
    <s v="Hi. I'm looking to raise some funds to get some microphones, some interfaces to hook XLR to my iPad/iPhone/iMac. Plus some other stuff."/>
    <x v="39"/>
    <n v="6"/>
    <n v="8.571428571428571E-4"/>
    <x v="1"/>
    <x v="0"/>
    <s v="USD"/>
    <n v="1425587220"/>
    <d v="2015-03-05T20:27:00"/>
    <n v="1420668801"/>
    <x v="1044"/>
    <b v="0"/>
    <x v="84"/>
    <n v="3"/>
    <x v="5"/>
    <x v="16"/>
    <b v="0"/>
    <s v="journalism/audio"/>
  </r>
  <r>
    <x v="1045"/>
    <s v="In Case Of Emergency (Canceled)"/>
    <s v="In Case Of Emergency is a radio talk show for preppers, beginning preppers, and with preparedness in mind."/>
    <x v="3"/>
    <n v="266"/>
    <n v="2.6599999999999999E-2"/>
    <x v="1"/>
    <x v="0"/>
    <s v="USD"/>
    <n v="1408827550"/>
    <d v="2014-08-23T20:59:10"/>
    <n v="1406235550"/>
    <x v="1045"/>
    <b v="0"/>
    <x v="22"/>
    <n v="33.25"/>
    <x v="5"/>
    <x v="16"/>
    <b v="0"/>
    <s v="journalism/audio"/>
  </r>
  <r>
    <x v="1046"/>
    <s v="All Things Horses Podcast (Canceled)"/>
    <s v="All Things Horses is slowly becoming the greatest podcast on the internet and we are looking to upgrade the studio and software."/>
    <x v="9"/>
    <n v="0"/>
    <n v="0"/>
    <x v="1"/>
    <x v="12"/>
    <s v="EUR"/>
    <n v="1451161560"/>
    <d v="2015-12-26T20:26:00"/>
    <n v="1447273560"/>
    <x v="1046"/>
    <b v="0"/>
    <x v="78"/>
    <e v="#DIV/0!"/>
    <x v="5"/>
    <x v="16"/>
    <b v="0"/>
    <s v="journalism/audio"/>
  </r>
  <r>
    <x v="1047"/>
    <s v="Start a New Podcast (Canceled)"/>
    <s v="I wish to start a new podcast called Voices of Texas, and I want to interview interesting people of Texas each week."/>
    <x v="13"/>
    <n v="1"/>
    <n v="5.0000000000000001E-4"/>
    <x v="1"/>
    <x v="0"/>
    <s v="USD"/>
    <n v="1415219915"/>
    <d v="2014-11-05T20:38:35"/>
    <n v="1412624315"/>
    <x v="1047"/>
    <b v="0"/>
    <x v="29"/>
    <n v="1"/>
    <x v="5"/>
    <x v="16"/>
    <b v="0"/>
    <s v="journalism/audio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n v="1.4133333333333333E-2"/>
    <x v="1"/>
    <x v="0"/>
    <s v="USD"/>
    <n v="1474766189"/>
    <d v="2016-09-25T01:16:29"/>
    <n v="1471310189"/>
    <x v="1048"/>
    <b v="0"/>
    <x v="80"/>
    <n v="53"/>
    <x v="5"/>
    <x v="16"/>
    <b v="0"/>
    <s v="journalism/audio"/>
  </r>
  <r>
    <x v="1049"/>
    <s v="J1 (Canceled)"/>
    <s v="------"/>
    <x v="14"/>
    <n v="0"/>
    <n v="0"/>
    <x v="1"/>
    <x v="0"/>
    <s v="USD"/>
    <n v="1455272445"/>
    <d v="2016-02-12T10:20:45"/>
    <n v="1452680445"/>
    <x v="1049"/>
    <b v="0"/>
    <x v="78"/>
    <e v="#DIV/0!"/>
    <x v="5"/>
    <x v="16"/>
    <b v="0"/>
    <s v="journalism/audio"/>
  </r>
  <r>
    <x v="1050"/>
    <s v="The (Secular) Barbershop Podcast (Canceled)"/>
    <s v="Secularism is on the rise and I hear you.Talk to me."/>
    <x v="30"/>
    <n v="0"/>
    <n v="0"/>
    <x v="1"/>
    <x v="0"/>
    <s v="USD"/>
    <n v="1442257677"/>
    <d v="2015-09-14T19:07:57"/>
    <n v="1439665677"/>
    <x v="1050"/>
    <b v="0"/>
    <x v="78"/>
    <e v="#DIV/0!"/>
    <x v="5"/>
    <x v="16"/>
    <b v="0"/>
    <s v="journalism/audio"/>
  </r>
  <r>
    <x v="1051"/>
    <s v="Now You Know Podcast (Canceled)"/>
    <s v="Inspired by some great podcasters as well as my desire to learn from many people about many topics, plus just to inform people."/>
    <x v="2"/>
    <n v="0"/>
    <n v="0"/>
    <x v="1"/>
    <x v="0"/>
    <s v="USD"/>
    <n v="1409098825"/>
    <d v="2014-08-27T00:20:25"/>
    <n v="1406679625"/>
    <x v="1051"/>
    <b v="0"/>
    <x v="78"/>
    <e v="#DIV/0!"/>
    <x v="5"/>
    <x v="16"/>
    <b v="0"/>
    <s v="journalism/audio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n v="0"/>
    <x v="1"/>
    <x v="0"/>
    <s v="USD"/>
    <n v="1465243740"/>
    <d v="2016-06-06T20:09:00"/>
    <n v="1461438495"/>
    <x v="1052"/>
    <b v="0"/>
    <x v="78"/>
    <e v="#DIV/0!"/>
    <x v="5"/>
    <x v="16"/>
    <b v="0"/>
    <s v="journalism/audio"/>
  </r>
  <r>
    <x v="1053"/>
    <s v="A day in the life of...(podcast) (Canceled)"/>
    <s v="How well do you know the stranger walking past you or the neighbor up the street? Extraordinary stories told by everyday people."/>
    <x v="15"/>
    <n v="15"/>
    <n v="0.01"/>
    <x v="1"/>
    <x v="0"/>
    <s v="USD"/>
    <n v="1488773332"/>
    <d v="2017-03-06T04:08:52"/>
    <n v="1486613332"/>
    <x v="1053"/>
    <b v="0"/>
    <x v="29"/>
    <n v="15"/>
    <x v="5"/>
    <x v="16"/>
    <b v="0"/>
    <s v="journalism/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n v="0"/>
    <x v="1"/>
    <x v="0"/>
    <s v="USD"/>
    <n v="1407708000"/>
    <d v="2014-08-10T22:00:00"/>
    <n v="1405110399"/>
    <x v="1054"/>
    <b v="0"/>
    <x v="78"/>
    <e v="#DIV/0!"/>
    <x v="5"/>
    <x v="16"/>
    <b v="0"/>
    <s v="journalism/audio"/>
  </r>
  <r>
    <x v="1055"/>
    <s v="The Smile High Podcast Club Season 3 (Canceled)"/>
    <s v="This project is to fund Season 3 of the SHPC.  Our plan is to produce 24 more spectacular episodes to share with the world."/>
    <x v="8"/>
    <n v="0"/>
    <n v="0"/>
    <x v="1"/>
    <x v="0"/>
    <s v="USD"/>
    <n v="1457394545"/>
    <d v="2016-03-07T23:49:05"/>
    <n v="1454802545"/>
    <x v="1055"/>
    <b v="0"/>
    <x v="78"/>
    <e v="#DIV/0!"/>
    <x v="5"/>
    <x v="16"/>
    <b v="0"/>
    <s v="journalism/audio"/>
  </r>
  <r>
    <x v="1056"/>
    <s v="Suburban Disorder Podcast (Canceled)"/>
    <s v="a podcast about everyday life, friends talking about music, movies, tv, relationships. conversations we have all had and can relate to"/>
    <x v="3"/>
    <n v="0"/>
    <n v="0"/>
    <x v="1"/>
    <x v="0"/>
    <s v="USD"/>
    <n v="1429892177"/>
    <d v="2015-04-24T16:16:17"/>
    <n v="1424711777"/>
    <x v="1056"/>
    <b v="0"/>
    <x v="78"/>
    <e v="#DIV/0!"/>
    <x v="5"/>
    <x v="16"/>
    <b v="0"/>
    <s v="journalism/audio"/>
  </r>
  <r>
    <x v="1057"/>
    <s v="Support Independent Media (Canceled)"/>
    <s v="Sayin it Plain is a Independent Radio Show created to inform the public and empower the community."/>
    <x v="3"/>
    <n v="0"/>
    <n v="0"/>
    <x v="1"/>
    <x v="0"/>
    <s v="USD"/>
    <n v="1480888483"/>
    <d v="2016-12-04T21:54:43"/>
    <n v="1478292883"/>
    <x v="1057"/>
    <b v="0"/>
    <x v="78"/>
    <e v="#DIV/0!"/>
    <x v="5"/>
    <x v="16"/>
    <b v="0"/>
    <s v="journalism/audio"/>
  </r>
  <r>
    <x v="1058"/>
    <s v="The Body Politic Radio (Canceled)"/>
    <s v="An investigative series on 790 KABC Radio on the ravages of addiction and what options millions of people have for hopeful recovery."/>
    <x v="79"/>
    <n v="0"/>
    <n v="0"/>
    <x v="1"/>
    <x v="0"/>
    <s v="USD"/>
    <n v="1427328000"/>
    <d v="2015-03-26T00:00:00"/>
    <n v="1423777043"/>
    <x v="1058"/>
    <b v="0"/>
    <x v="78"/>
    <e v="#DIV/0!"/>
    <x v="5"/>
    <x v="16"/>
    <b v="0"/>
    <s v="journalism/audio"/>
  </r>
  <r>
    <x v="1059"/>
    <s v="Voice Over Artist (Canceled)"/>
    <s v="Turning myself into a vocal artist."/>
    <x v="184"/>
    <n v="0"/>
    <n v="0"/>
    <x v="1"/>
    <x v="0"/>
    <s v="USD"/>
    <n v="1426269456"/>
    <d v="2015-03-13T17:57:36"/>
    <n v="1423681056"/>
    <x v="1059"/>
    <b v="0"/>
    <x v="78"/>
    <e v="#DIV/0!"/>
    <x v="5"/>
    <x v="16"/>
    <b v="0"/>
    <s v="journalism/audio"/>
  </r>
  <r>
    <x v="1060"/>
    <s v="Reality  Check (Canceled)"/>
    <s v="Reality Check is a weekly Internet Radio Show. Along with my co-host and engineer we discuss the issues of the day relevant to you!."/>
    <x v="10"/>
    <n v="50"/>
    <n v="0.01"/>
    <x v="1"/>
    <x v="0"/>
    <s v="USD"/>
    <n v="1429134893"/>
    <d v="2015-04-15T21:54:53"/>
    <n v="1426542893"/>
    <x v="1060"/>
    <b v="0"/>
    <x v="29"/>
    <n v="50"/>
    <x v="5"/>
    <x v="16"/>
    <b v="0"/>
    <s v="journalism/audio"/>
  </r>
  <r>
    <x v="1061"/>
    <s v="Chat Box 23 (Canceled)"/>
    <s v="T.O., Adi &amp; Mercedes discuss their point of views, women's issues &amp; Hollywood Hotties."/>
    <x v="23"/>
    <n v="0"/>
    <n v="0"/>
    <x v="1"/>
    <x v="0"/>
    <s v="USD"/>
    <n v="1462150800"/>
    <d v="2016-05-02T01:00:00"/>
    <n v="1456987108"/>
    <x v="1061"/>
    <b v="0"/>
    <x v="78"/>
    <e v="#DIV/0!"/>
    <x v="5"/>
    <x v="16"/>
    <b v="0"/>
    <s v="journalism/audio"/>
  </r>
  <r>
    <x v="1062"/>
    <s v="RETURNING AT A LATER DATE"/>
    <s v="SEE US ON PATREON www.badgirlartwork.com"/>
    <x v="212"/>
    <n v="190"/>
    <n v="0.95477386934673369"/>
    <x v="1"/>
    <x v="0"/>
    <s v="USD"/>
    <n v="1468351341"/>
    <d v="2016-07-12T19:22:21"/>
    <n v="1467746541"/>
    <x v="1062"/>
    <b v="0"/>
    <x v="80"/>
    <n v="47.5"/>
    <x v="5"/>
    <x v="16"/>
    <b v="0"/>
    <s v="journalism/audio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n v="0"/>
    <x v="1"/>
    <x v="0"/>
    <s v="USD"/>
    <n v="1472604262"/>
    <d v="2016-08-31T00:44:22"/>
    <n v="1470012262"/>
    <x v="1063"/>
    <b v="0"/>
    <x v="78"/>
    <e v="#DIV/0!"/>
    <x v="5"/>
    <x v="16"/>
    <b v="0"/>
    <s v="journalism/audio"/>
  </r>
  <r>
    <x v="1064"/>
    <s v="Vineyard Valley - A Social Winemaking Game!"/>
    <s v="Make wine from seed to bottle; build, socialize, sell, and relax in Vineyard Valley - a social, sandbox, free to play business sim!"/>
    <x v="161"/>
    <n v="8077"/>
    <n v="8.9744444444444446E-2"/>
    <x v="2"/>
    <x v="0"/>
    <s v="USD"/>
    <n v="1373174903"/>
    <d v="2013-07-07T05:28:23"/>
    <n v="1369286903"/>
    <x v="1064"/>
    <b v="0"/>
    <x v="252"/>
    <n v="65.666666666666671"/>
    <x v="6"/>
    <x v="17"/>
    <b v="0"/>
    <s v="games/video games"/>
  </r>
  <r>
    <x v="1065"/>
    <s v="Diggers Fall tactical multiplayer pc shooter"/>
    <s v="Need funds for an Australian fps mp shooter pc game called Diggers Fall were china invades Aus, cost for advertising and settings menu."/>
    <x v="9"/>
    <n v="81"/>
    <n v="2.7E-2"/>
    <x v="2"/>
    <x v="2"/>
    <s v="AUD"/>
    <n v="1392800922"/>
    <d v="2014-02-19T09:08:42"/>
    <n v="1390381722"/>
    <x v="1065"/>
    <b v="0"/>
    <x v="81"/>
    <n v="16.2"/>
    <x v="6"/>
    <x v="17"/>
    <b v="0"/>
    <s v="games/video games"/>
  </r>
  <r>
    <x v="1066"/>
    <s v="So I'm A Dark Lord"/>
    <s v="A parody of old school RPGs where you are a new Dark Lord on a quest to amass monsters and allies on your side."/>
    <x v="60"/>
    <n v="5051"/>
    <n v="3.3673333333333333E-2"/>
    <x v="2"/>
    <x v="0"/>
    <s v="USD"/>
    <n v="1375657582"/>
    <d v="2013-08-04T23:06:22"/>
    <n v="1371769582"/>
    <x v="1066"/>
    <b v="0"/>
    <x v="265"/>
    <n v="34.128378378378379"/>
    <x v="6"/>
    <x v="17"/>
    <b v="0"/>
    <s v="games/video games"/>
  </r>
  <r>
    <x v="1067"/>
    <s v="Fate Fighters - The Ultimate Decision Maker"/>
    <s v="Canâ€™t make up your mind about something? Simply type in your two options and let the fighters of fate decide for you!"/>
    <x v="2"/>
    <n v="130"/>
    <n v="0.26"/>
    <x v="2"/>
    <x v="0"/>
    <s v="USD"/>
    <n v="1387657931"/>
    <d v="2013-12-21T20:32:11"/>
    <n v="1385065931"/>
    <x v="1067"/>
    <b v="0"/>
    <x v="73"/>
    <n v="13"/>
    <x v="6"/>
    <x v="17"/>
    <b v="0"/>
    <s v="games/video games"/>
  </r>
  <r>
    <x v="1068"/>
    <s v="The Quest To Save Hip Hop"/>
    <s v="THE QUEST TO SAVE HIP HOP is an old school beat em up st game that has a focus on old school hip hop and new age hip hop coming to pc."/>
    <x v="11"/>
    <n v="45"/>
    <n v="1.5E-3"/>
    <x v="2"/>
    <x v="0"/>
    <s v="USD"/>
    <n v="1460274864"/>
    <d v="2016-04-10T07:54:24"/>
    <n v="1457686464"/>
    <x v="1068"/>
    <b v="0"/>
    <x v="80"/>
    <n v="11.25"/>
    <x v="6"/>
    <x v="17"/>
    <b v="0"/>
    <s v="games/video games"/>
  </r>
  <r>
    <x v="1069"/>
    <s v="Until The End (PC, Mac, and Linux)"/>
    <s v="A run-n-gun zombie survival game where you scavenge for items to make the night a little less scary."/>
    <x v="41"/>
    <n v="850"/>
    <n v="0.38636363636363635"/>
    <x v="2"/>
    <x v="0"/>
    <s v="USD"/>
    <n v="1385447459"/>
    <d v="2013-11-26T06:30:59"/>
    <n v="1382679059"/>
    <x v="1069"/>
    <b v="0"/>
    <x v="64"/>
    <n v="40.476190476190474"/>
    <x v="6"/>
    <x v="17"/>
    <b v="0"/>
    <s v="games/video games"/>
  </r>
  <r>
    <x v="1070"/>
    <s v="Prez Games: Do You Have What it Takes to Win the Presidency?"/>
    <s v="A deck building game where you build your campaign plans, raise cash and gain power in a drive to win the White House."/>
    <x v="3"/>
    <n v="70"/>
    <n v="7.0000000000000001E-3"/>
    <x v="2"/>
    <x v="0"/>
    <s v="USD"/>
    <n v="1349050622"/>
    <d v="2012-10-01T00:17:02"/>
    <n v="1347322622"/>
    <x v="1070"/>
    <b v="0"/>
    <x v="84"/>
    <n v="35"/>
    <x v="6"/>
    <x v="17"/>
    <b v="0"/>
    <s v="games/video games"/>
  </r>
  <r>
    <x v="1071"/>
    <s v="DJ's Bane"/>
    <s v="I'm making a game where you choose how you want to kill the DJ, so you yourself can decide what music will be played at the party."/>
    <x v="213"/>
    <n v="0"/>
    <n v="0"/>
    <x v="2"/>
    <x v="10"/>
    <s v="NOK"/>
    <n v="1447787093"/>
    <d v="2015-11-17T19:04:53"/>
    <n v="1445191493"/>
    <x v="1071"/>
    <b v="0"/>
    <x v="78"/>
    <e v="#DIV/0!"/>
    <x v="6"/>
    <x v="17"/>
    <b v="0"/>
    <s v="games/video games"/>
  </r>
  <r>
    <x v="1072"/>
    <s v="World Defense : Tower Defense"/>
    <s v="A tower defense game that is played anywhere on the earth's surface!  This project is to expand it to be multiplayer and mod support."/>
    <x v="96"/>
    <n v="51"/>
    <n v="6.8000000000000005E-4"/>
    <x v="2"/>
    <x v="0"/>
    <s v="USD"/>
    <n v="1391630297"/>
    <d v="2014-02-05T19:58:17"/>
    <n v="1389038297"/>
    <x v="1072"/>
    <b v="0"/>
    <x v="80"/>
    <n v="12.75"/>
    <x v="6"/>
    <x v="17"/>
    <b v="0"/>
    <s v="games/video games"/>
  </r>
  <r>
    <x v="1073"/>
    <s v="Rainbow Ball to the Iphone"/>
    <s v="We want to bring our Game Rainbow Ball to the iphone and to do that we need a little help"/>
    <x v="47"/>
    <n v="10"/>
    <n v="1.3333333333333334E-2"/>
    <x v="2"/>
    <x v="0"/>
    <s v="USD"/>
    <n v="1318806541"/>
    <d v="2011-10-16T23:09:01"/>
    <n v="1316214541"/>
    <x v="1073"/>
    <b v="0"/>
    <x v="29"/>
    <n v="10"/>
    <x v="6"/>
    <x v="17"/>
    <b v="0"/>
    <s v="games/video games"/>
  </r>
  <r>
    <x v="1074"/>
    <s v="Kingdom Espionage"/>
    <s v="An ambitious multiplayer game set in fantastical medieval world where you must defend your castle while attacking others to gain ranks!"/>
    <x v="214"/>
    <n v="3407"/>
    <n v="6.3092592592592589E-2"/>
    <x v="2"/>
    <x v="0"/>
    <s v="USD"/>
    <n v="1388808545"/>
    <d v="2014-01-04T04:09:05"/>
    <n v="1386216545"/>
    <x v="1074"/>
    <b v="0"/>
    <x v="209"/>
    <n v="113.56666666666666"/>
    <x v="6"/>
    <x v="17"/>
    <b v="0"/>
    <s v="games/video games"/>
  </r>
  <r>
    <x v="1075"/>
    <s v="Towers Of The Apocalypse"/>
    <s v="Fully 3D, post Apocalyptic themed tower defense video game. New take on the genre."/>
    <x v="28"/>
    <n v="45"/>
    <n v="4.4999999999999998E-2"/>
    <x v="2"/>
    <x v="0"/>
    <s v="USD"/>
    <n v="1336340516"/>
    <d v="2012-05-06T21:41:56"/>
    <n v="1333748516"/>
    <x v="1075"/>
    <b v="0"/>
    <x v="83"/>
    <n v="15"/>
    <x v="6"/>
    <x v="17"/>
    <b v="0"/>
    <s v="games/video games"/>
  </r>
  <r>
    <x v="1076"/>
    <s v="Kaptain Brawe 2: A Space Travesty"/>
    <s v="A comical point and click adventure by veteran team of Broken Sword and Monkey Island fame - Steve Ince and Bill Tiller"/>
    <x v="96"/>
    <n v="47074"/>
    <n v="0.62765333333333329"/>
    <x v="2"/>
    <x v="0"/>
    <s v="USD"/>
    <n v="1410426250"/>
    <d v="2014-09-11T09:04:10"/>
    <n v="1405674250"/>
    <x v="1076"/>
    <b v="0"/>
    <x v="266"/>
    <n v="48.281025641025643"/>
    <x v="6"/>
    <x v="17"/>
    <b v="0"/>
    <s v="games/video games"/>
  </r>
  <r>
    <x v="1077"/>
    <s v="Legends of Callasia [Demo Available NOW!]"/>
    <s v="An epic strategy game of world conquest with simultaneous turn-based multiplayer gameplay and no hotseat waiting"/>
    <x v="31"/>
    <n v="7344"/>
    <n v="0.29376000000000002"/>
    <x v="2"/>
    <x v="0"/>
    <s v="USD"/>
    <n v="1452744011"/>
    <d v="2016-01-14T04:00:11"/>
    <n v="1450152011"/>
    <x v="1077"/>
    <b v="0"/>
    <x v="157"/>
    <n v="43.976047904191617"/>
    <x v="6"/>
    <x v="17"/>
    <b v="0"/>
    <s v="games/video games"/>
  </r>
  <r>
    <x v="1078"/>
    <s v="New iPad/iPhone game development software needed"/>
    <s v="I am looking to create more games for the iPad/iPhone and want to add leaderboards, which requires new game development software"/>
    <x v="20"/>
    <n v="45"/>
    <n v="7.4999999999999997E-2"/>
    <x v="2"/>
    <x v="0"/>
    <s v="USD"/>
    <n v="1311309721"/>
    <d v="2011-07-22T04:42:01"/>
    <n v="1307421721"/>
    <x v="1078"/>
    <b v="0"/>
    <x v="81"/>
    <n v="9"/>
    <x v="6"/>
    <x v="17"/>
    <b v="0"/>
    <s v="games/video games"/>
  </r>
  <r>
    <x v="1079"/>
    <s v="Sirius Online, an indie Space MMO"/>
    <s v="Sirius Online is currently the work of two brothers striving to bring the Era of Freelancer back, adding dynamic markets and more."/>
    <x v="91"/>
    <n v="678"/>
    <n v="2.6076923076923077E-2"/>
    <x v="2"/>
    <x v="12"/>
    <s v="EUR"/>
    <n v="1463232936"/>
    <d v="2016-05-14T13:35:36"/>
    <n v="1461072936"/>
    <x v="1079"/>
    <b v="0"/>
    <x v="59"/>
    <n v="37.666666666666664"/>
    <x v="6"/>
    <x v="17"/>
    <b v="0"/>
    <s v="games/video games"/>
  </r>
  <r>
    <x v="1080"/>
    <s v="Skullforge: The Hunt"/>
    <s v="A fantasy action RPG which follows an elven ex-slave on a journey of magic, revenge, intrigue, and deceit."/>
    <x v="22"/>
    <n v="1821"/>
    <n v="9.1050000000000006E-2"/>
    <x v="2"/>
    <x v="0"/>
    <s v="USD"/>
    <n v="1399778333"/>
    <d v="2014-05-11T03:18:53"/>
    <n v="1397186333"/>
    <x v="1080"/>
    <b v="0"/>
    <x v="15"/>
    <n v="18.581632653061224"/>
    <x v="6"/>
    <x v="17"/>
    <b v="0"/>
    <s v="games/video games"/>
  </r>
  <r>
    <x v="1081"/>
    <s v="The Creature"/>
    <s v="Finishing your last job before you retire until a disaster strikes the cargo ship can you survive The Creature?"/>
    <x v="118"/>
    <n v="12"/>
    <n v="1.7647058823529413E-4"/>
    <x v="2"/>
    <x v="0"/>
    <s v="USD"/>
    <n v="1422483292"/>
    <d v="2015-01-28T22:14:52"/>
    <n v="1419891292"/>
    <x v="1081"/>
    <b v="0"/>
    <x v="80"/>
    <n v="3"/>
    <x v="6"/>
    <x v="17"/>
    <b v="0"/>
    <s v="games/video games"/>
  </r>
  <r>
    <x v="1082"/>
    <s v="T-Fighter: Code Name M - Mobile Edition"/>
    <s v="Challenge your trivia skills in this action oriented game against several opponents across time."/>
    <x v="3"/>
    <n v="56"/>
    <n v="5.5999999999999999E-3"/>
    <x v="2"/>
    <x v="0"/>
    <s v="USD"/>
    <n v="1344635088"/>
    <d v="2012-08-10T21:44:48"/>
    <n v="1342043088"/>
    <x v="1082"/>
    <b v="0"/>
    <x v="83"/>
    <n v="18.666666666666668"/>
    <x v="6"/>
    <x v="17"/>
    <b v="0"/>
    <s v="games/video games"/>
  </r>
  <r>
    <x v="1083"/>
    <s v="Video Game Store That Can Beat Out Any Other"/>
    <s v="We want to take everything video game related people have seen since 1978 to now and turn it into the top gamer lounge in canada !"/>
    <x v="63"/>
    <n v="410"/>
    <n v="8.2000000000000007E-3"/>
    <x v="2"/>
    <x v="5"/>
    <s v="CAD"/>
    <n v="1406994583"/>
    <d v="2014-08-02T15:49:43"/>
    <n v="1401810583"/>
    <x v="1083"/>
    <b v="0"/>
    <x v="29"/>
    <n v="410"/>
    <x v="6"/>
    <x v="17"/>
    <b v="0"/>
    <s v="games/video games"/>
  </r>
  <r>
    <x v="1084"/>
    <s v="My own channel"/>
    <s v="I want to start my own channel for gaming"/>
    <x v="131"/>
    <n v="0"/>
    <n v="0"/>
    <x v="2"/>
    <x v="0"/>
    <s v="USD"/>
    <n v="1407534804"/>
    <d v="2014-08-08T21:53:24"/>
    <n v="1404942804"/>
    <x v="1084"/>
    <b v="0"/>
    <x v="78"/>
    <e v="#DIV/0!"/>
    <x v="6"/>
    <x v="17"/>
    <b v="0"/>
    <s v="games/video games"/>
  </r>
  <r>
    <x v="1085"/>
    <s v="Sun Dryd Studios"/>
    <s v="The new kid on the block. Re-imagining old games and creating new ones. Ship, Lazer, Rock is first."/>
    <x v="11"/>
    <n v="1026"/>
    <n v="3.4200000000000001E-2"/>
    <x v="2"/>
    <x v="5"/>
    <s v="CAD"/>
    <n v="1457967975"/>
    <d v="2016-03-14T15:06:15"/>
    <n v="1455379575"/>
    <x v="1085"/>
    <b v="0"/>
    <x v="82"/>
    <n v="114"/>
    <x v="6"/>
    <x v="17"/>
    <b v="0"/>
    <s v="games/video games"/>
  </r>
  <r>
    <x v="1086"/>
    <s v="Cyber Universe Online"/>
    <s v="Humanity's future in the Galaxy"/>
    <x v="102"/>
    <n v="15"/>
    <n v="8.3333333333333339E-4"/>
    <x v="2"/>
    <x v="0"/>
    <s v="USD"/>
    <n v="1408913291"/>
    <d v="2014-08-24T20:48:11"/>
    <n v="1406321291"/>
    <x v="1086"/>
    <b v="0"/>
    <x v="84"/>
    <n v="7.5"/>
    <x v="6"/>
    <x v="17"/>
    <b v="0"/>
    <s v="games/video games"/>
  </r>
  <r>
    <x v="1087"/>
    <s v="Idle Gamers"/>
    <s v="Idle gamers are the group of gamers worth watching play video games. We have a back log of video ideas and want to entertain you."/>
    <x v="184"/>
    <n v="0"/>
    <n v="0"/>
    <x v="2"/>
    <x v="0"/>
    <s v="USD"/>
    <n v="1402852087"/>
    <d v="2014-06-15T17:08:07"/>
    <n v="1400260087"/>
    <x v="1087"/>
    <b v="0"/>
    <x v="78"/>
    <e v="#DIV/0!"/>
    <x v="6"/>
    <x v="17"/>
    <b v="0"/>
    <s v="games/video games"/>
  </r>
  <r>
    <x v="1088"/>
    <s v="Still Alive"/>
    <s v="A fresh twist on survival games. Intense, high-stakes 30 minute rounds for up to 10 players."/>
    <x v="101"/>
    <n v="6382.34"/>
    <n v="0.14182977777777778"/>
    <x v="2"/>
    <x v="0"/>
    <s v="USD"/>
    <n v="1398366667"/>
    <d v="2014-04-24T19:11:07"/>
    <n v="1395774667"/>
    <x v="1088"/>
    <b v="0"/>
    <x v="206"/>
    <n v="43.41727891156463"/>
    <x v="6"/>
    <x v="17"/>
    <b v="0"/>
    <s v="games/video games"/>
  </r>
  <r>
    <x v="1089"/>
    <s v="Farabel"/>
    <s v="Farabel is a single player turn-based fantasy strategy game for Mac/PC/Linux"/>
    <x v="36"/>
    <n v="1174"/>
    <n v="7.8266666666666665E-2"/>
    <x v="2"/>
    <x v="6"/>
    <s v="EUR"/>
    <n v="1435293175"/>
    <d v="2015-06-26T04:32:55"/>
    <n v="1432701175"/>
    <x v="1089"/>
    <b v="0"/>
    <x v="72"/>
    <n v="23.959183673469386"/>
    <x v="6"/>
    <x v="17"/>
    <b v="0"/>
    <s v="games/video games"/>
  </r>
  <r>
    <x v="1090"/>
    <s v="Help Jumpy Punch Prosper!!"/>
    <s v="A sci-fi platformer game inspired by a certain blue hedgehog and Italian plumber. Jump, fight, dodge and sprint your way to victory."/>
    <x v="215"/>
    <n v="5"/>
    <n v="3.8464497269020693E-4"/>
    <x v="2"/>
    <x v="2"/>
    <s v="AUD"/>
    <n v="1432873653"/>
    <d v="2015-05-29T04:27:33"/>
    <n v="1430281653"/>
    <x v="1090"/>
    <b v="0"/>
    <x v="29"/>
    <n v="5"/>
    <x v="6"/>
    <x v="17"/>
    <b v="0"/>
    <s v="games/video games"/>
  </r>
  <r>
    <x v="1091"/>
    <s v="London Revolution - Open World RPG Minecraft Server"/>
    <s v="London Revolution is a Minecraft server in development. This is an open world RPG FPS server with questing and ruthless gangs."/>
    <x v="48"/>
    <n v="25"/>
    <n v="0.125"/>
    <x v="2"/>
    <x v="1"/>
    <s v="GBP"/>
    <n v="1460313672"/>
    <d v="2016-04-10T18:41:12"/>
    <n v="1457725272"/>
    <x v="1091"/>
    <b v="0"/>
    <x v="84"/>
    <n v="12.5"/>
    <x v="6"/>
    <x v="17"/>
    <b v="0"/>
    <s v="games/video games"/>
  </r>
  <r>
    <x v="1092"/>
    <s v="toggleme. - the next phenom in mobile gaming"/>
    <s v="toggleme. is the next breakout mobile game.Addictive gameplay, phenomenal design, real life rewards for achievements, and a great story"/>
    <x v="13"/>
    <n v="21"/>
    <n v="1.0500000000000001E-2"/>
    <x v="2"/>
    <x v="0"/>
    <s v="USD"/>
    <n v="1357432638"/>
    <d v="2013-01-06T00:37:18"/>
    <n v="1354840638"/>
    <x v="1092"/>
    <b v="0"/>
    <x v="63"/>
    <n v="3"/>
    <x v="6"/>
    <x v="17"/>
    <b v="0"/>
    <s v="games/video games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n v="0.14083333333333334"/>
    <x v="2"/>
    <x v="5"/>
    <s v="CAD"/>
    <n v="1455232937"/>
    <d v="2016-02-11T23:22:17"/>
    <n v="1453936937"/>
    <x v="1093"/>
    <b v="0"/>
    <x v="80"/>
    <n v="10.5625"/>
    <x v="6"/>
    <x v="17"/>
    <b v="0"/>
    <s v="games/video games"/>
  </r>
  <r>
    <x v="1094"/>
    <s v="Sprocket Junkie"/>
    <s v="An action racing game for iOS. Set in a steampunk world, players battle their way to the finish line on customizable rocket engines!"/>
    <x v="102"/>
    <n v="3294.01"/>
    <n v="0.18300055555555556"/>
    <x v="2"/>
    <x v="0"/>
    <s v="USD"/>
    <n v="1318180033"/>
    <d v="2011-10-09T17:07:13"/>
    <n v="1315588033"/>
    <x v="1094"/>
    <b v="0"/>
    <x v="74"/>
    <n v="122.00037037037038"/>
    <x v="6"/>
    <x v="17"/>
    <b v="0"/>
    <s v="games/video games"/>
  </r>
  <r>
    <x v="1095"/>
    <s v="Project Snowstorm"/>
    <s v="MMORPG with Real-Time Pet Battles, Expansive 3D World and Ranked Individual &amp; Guild PvP arenas all on your mobile device!"/>
    <x v="69"/>
    <n v="25174"/>
    <n v="5.0347999999999997E-2"/>
    <x v="2"/>
    <x v="0"/>
    <s v="USD"/>
    <n v="1377867220"/>
    <d v="2013-08-30T12:53:40"/>
    <n v="1375275220"/>
    <x v="1095"/>
    <b v="0"/>
    <x v="225"/>
    <n v="267.80851063829789"/>
    <x v="6"/>
    <x v="17"/>
    <b v="0"/>
    <s v="games/video games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n v="0.17933333333333334"/>
    <x v="2"/>
    <x v="0"/>
    <s v="USD"/>
    <n v="1412393400"/>
    <d v="2014-10-04T03:30:00"/>
    <n v="1409747154"/>
    <x v="1096"/>
    <b v="0"/>
    <x v="60"/>
    <n v="74.206896551724142"/>
    <x v="6"/>
    <x v="17"/>
    <b v="0"/>
    <s v="games/video games"/>
  </r>
  <r>
    <x v="1097"/>
    <s v="Rabbly"/>
    <s v="Rabbly is action-adventure game. Is about a scientist going on an adventure, to find rare materials in another galaxy."/>
    <x v="57"/>
    <n v="47"/>
    <n v="4.6999999999999999E-4"/>
    <x v="2"/>
    <x v="0"/>
    <s v="USD"/>
    <n v="1393786877"/>
    <d v="2014-03-02T19:01:17"/>
    <n v="1390330877"/>
    <x v="1097"/>
    <b v="0"/>
    <x v="63"/>
    <n v="6.7142857142857144"/>
    <x v="6"/>
    <x v="17"/>
    <b v="0"/>
    <s v="games/video games"/>
  </r>
  <r>
    <x v="1098"/>
    <s v="Kick, Punch... Fireball"/>
    <s v="Kick, Punch... Fireball is an FPS type arena game set inside the fantasy world."/>
    <x v="31"/>
    <n v="1803"/>
    <n v="7.2120000000000004E-2"/>
    <x v="2"/>
    <x v="0"/>
    <s v="USD"/>
    <n v="1397413095"/>
    <d v="2014-04-13T18:18:15"/>
    <n v="1394821095"/>
    <x v="1098"/>
    <b v="0"/>
    <x v="19"/>
    <n v="81.954545454545453"/>
    <x v="6"/>
    <x v="17"/>
    <b v="0"/>
    <s v="games/video games"/>
  </r>
  <r>
    <x v="1099"/>
    <s v="Xeno - A Sci-Fi FPS"/>
    <s v="Xeno is an FPS which combines all the best elements of old school and modern games to create a fresh and unique gameplay experience."/>
    <x v="10"/>
    <n v="25"/>
    <n v="5.0000000000000001E-3"/>
    <x v="2"/>
    <x v="1"/>
    <s v="GBP"/>
    <n v="1431547468"/>
    <d v="2015-05-13T20:04:28"/>
    <n v="1428955468"/>
    <x v="1099"/>
    <b v="0"/>
    <x v="29"/>
    <n v="25"/>
    <x v="6"/>
    <x v="17"/>
    <b v="0"/>
    <s v="games/video games"/>
  </r>
  <r>
    <x v="1100"/>
    <s v="Aeldengald Saga Book I"/>
    <s v="A retro style puzzle rpg with a dark story. Your decisions will influence the world and decide the outcome of the story."/>
    <x v="23"/>
    <n v="100"/>
    <n v="2.5000000000000001E-2"/>
    <x v="2"/>
    <x v="12"/>
    <s v="EUR"/>
    <n v="1455417571"/>
    <d v="2016-02-14T02:39:31"/>
    <n v="1452825571"/>
    <x v="1100"/>
    <b v="0"/>
    <x v="73"/>
    <n v="10"/>
    <x v="6"/>
    <x v="17"/>
    <b v="0"/>
    <s v="games/video games"/>
  </r>
  <r>
    <x v="1101"/>
    <s v="Strain Wars"/>
    <s v="Different strains of marijuana leafs battling to the death to see which one is the top strain."/>
    <x v="57"/>
    <n v="41"/>
    <n v="4.0999999999999999E-4"/>
    <x v="2"/>
    <x v="0"/>
    <s v="USD"/>
    <n v="1468519920"/>
    <d v="2016-07-14T18:12:00"/>
    <n v="1466188338"/>
    <x v="1101"/>
    <b v="0"/>
    <x v="79"/>
    <n v="6.833333333333333"/>
    <x v="6"/>
    <x v="17"/>
    <b v="0"/>
    <s v="games/video games"/>
  </r>
  <r>
    <x v="1102"/>
    <s v="Runers"/>
    <s v="Runers is a top-down rogue-like shooter where as you advance you create more powerful spells and fight fierce monsters and bosses."/>
    <x v="6"/>
    <n v="425"/>
    <n v="5.3124999999999999E-2"/>
    <x v="2"/>
    <x v="0"/>
    <s v="USD"/>
    <n v="1386568740"/>
    <d v="2013-12-09T05:59:00"/>
    <n v="1383095125"/>
    <x v="1102"/>
    <b v="0"/>
    <x v="54"/>
    <n v="17.708333333333332"/>
    <x v="6"/>
    <x v="17"/>
    <b v="0"/>
    <s v="games/video games"/>
  </r>
  <r>
    <x v="1103"/>
    <s v="The Morgue"/>
    <s v="&quot;I go to work... I classify the bodies and store them accordingly... Sometimes I here noises... Other times is see her..."/>
    <x v="36"/>
    <n v="243"/>
    <n v="1.6199999999999999E-2"/>
    <x v="2"/>
    <x v="0"/>
    <s v="USD"/>
    <n v="1466227190"/>
    <d v="2016-06-18T05:19:50"/>
    <n v="1461043190"/>
    <x v="1103"/>
    <b v="0"/>
    <x v="41"/>
    <n v="16.2"/>
    <x v="6"/>
    <x v="17"/>
    <b v="0"/>
    <s v="games/video games"/>
  </r>
  <r>
    <x v="1104"/>
    <s v="Street Heroes - A Facebook Beat 'em Up"/>
    <s v="Street Heroes is a retro 2D side-scrolling multiplayer beat 'em up for Facebook that brings classic arcade fun to a social platform"/>
    <x v="127"/>
    <n v="2971"/>
    <n v="4.9516666666666667E-2"/>
    <x v="2"/>
    <x v="1"/>
    <s v="GBP"/>
    <n v="1402480221"/>
    <d v="2014-06-11T09:50:21"/>
    <n v="1399888221"/>
    <x v="1104"/>
    <b v="0"/>
    <x v="77"/>
    <n v="80.297297297297291"/>
    <x v="6"/>
    <x v="17"/>
    <b v="0"/>
    <s v="games/video games"/>
  </r>
  <r>
    <x v="1105"/>
    <s v="Nightmare Zombies"/>
    <s v="Nightmare Zombies is the first Oculus Rift Only immersive zombie simulator in the Post-Apocalypse urban environment of New York City."/>
    <x v="216"/>
    <n v="1431"/>
    <n v="1.5900000000000001E-3"/>
    <x v="2"/>
    <x v="0"/>
    <s v="USD"/>
    <n v="1395627327"/>
    <d v="2014-03-24T02:15:27"/>
    <n v="1393038927"/>
    <x v="1105"/>
    <b v="0"/>
    <x v="9"/>
    <n v="71.55"/>
    <x v="6"/>
    <x v="17"/>
    <b v="0"/>
    <s v="games/video games"/>
  </r>
  <r>
    <x v="1106"/>
    <s v="Backyard Zombies"/>
    <s v="Collect coins and save civilians while you blast your way through tons of zombies! Unlock new characters and levels!"/>
    <x v="44"/>
    <n v="165"/>
    <n v="0.41249999999999998"/>
    <x v="2"/>
    <x v="0"/>
    <s v="USD"/>
    <n v="1333557975"/>
    <d v="2012-04-04T16:46:15"/>
    <n v="1330969575"/>
    <x v="1106"/>
    <b v="0"/>
    <x v="63"/>
    <n v="23.571428571428573"/>
    <x v="6"/>
    <x v="17"/>
    <b v="0"/>
    <s v="games/video games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n v="0"/>
    <x v="2"/>
    <x v="0"/>
    <s v="USD"/>
    <n v="1406148024"/>
    <d v="2014-07-23T20:40:24"/>
    <n v="1403556024"/>
    <x v="1107"/>
    <b v="0"/>
    <x v="78"/>
    <e v="#DIV/0!"/>
    <x v="6"/>
    <x v="17"/>
    <b v="0"/>
    <s v="games/video games"/>
  </r>
  <r>
    <x v="1108"/>
    <s v="Urbania: Create the future"/>
    <s v="Environmental awareness using social games where players are challenged to pursue sustainable development in the city of the future."/>
    <x v="31"/>
    <n v="732.5"/>
    <n v="2.93E-2"/>
    <x v="2"/>
    <x v="0"/>
    <s v="USD"/>
    <n v="1334326635"/>
    <d v="2012-04-13T14:17:15"/>
    <n v="1329146235"/>
    <x v="1108"/>
    <b v="0"/>
    <x v="64"/>
    <n v="34.88095238095238"/>
    <x v="6"/>
    <x v="17"/>
    <b v="0"/>
    <s v="games/video games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n v="4.4999999999999997E-3"/>
    <x v="2"/>
    <x v="0"/>
    <s v="USD"/>
    <n v="1479495790"/>
    <d v="2016-11-18T19:03:10"/>
    <n v="1476900190"/>
    <x v="1109"/>
    <b v="0"/>
    <x v="83"/>
    <n v="15"/>
    <x v="6"/>
    <x v="17"/>
    <b v="0"/>
    <s v="games/video games"/>
  </r>
  <r>
    <x v="1110"/>
    <s v="PSI - Role Playing Game"/>
    <s v="PSI is a game about a group of people dealing with the effects of Nightmares becoming reality, life will never be the same."/>
    <x v="63"/>
    <n v="255"/>
    <n v="5.1000000000000004E-3"/>
    <x v="2"/>
    <x v="0"/>
    <s v="USD"/>
    <n v="1354919022"/>
    <d v="2012-12-07T22:23:42"/>
    <n v="1352327022"/>
    <x v="1110"/>
    <b v="0"/>
    <x v="202"/>
    <n v="23.181818181818183"/>
    <x v="6"/>
    <x v="17"/>
    <b v="0"/>
    <s v="games/video games"/>
  </r>
  <r>
    <x v="1111"/>
    <s v="Funding HyperLight Studios"/>
    <s v="We are bringing a new gaming experience to the field. One that will connect a community of people and servers from around the world."/>
    <x v="30"/>
    <n v="1"/>
    <n v="4.0000000000000002E-4"/>
    <x v="2"/>
    <x v="0"/>
    <s v="USD"/>
    <n v="1452228790"/>
    <d v="2016-01-08T04:53:10"/>
    <n v="1449636790"/>
    <x v="1111"/>
    <b v="0"/>
    <x v="29"/>
    <n v="1"/>
    <x v="6"/>
    <x v="17"/>
    <b v="0"/>
    <s v="games/video games"/>
  </r>
  <r>
    <x v="1112"/>
    <s v="Johnny Rocketfingers: Violent Point &amp; Click Adventure!"/>
    <s v="Tarantino-esque Adventure Game on Steroids Inspired by LucasArts, Gritty Action Movies and 1940's Animation"/>
    <x v="217"/>
    <n v="31272.92"/>
    <n v="0.35537409090909089"/>
    <x v="2"/>
    <x v="0"/>
    <s v="USD"/>
    <n v="1421656200"/>
    <d v="2015-01-19T08:30:00"/>
    <n v="1416507211"/>
    <x v="1112"/>
    <b v="0"/>
    <x v="267"/>
    <n v="100.23371794871794"/>
    <x v="6"/>
    <x v="17"/>
    <b v="0"/>
    <s v="games/video games"/>
  </r>
  <r>
    <x v="1113"/>
    <s v="A YouTube Gaming Channel"/>
    <s v="A start up YouTube PC Gaming channel named ''Jeansie''. Comprised of witty banter and slightly above average  gaming skills :)"/>
    <x v="28"/>
    <n v="5"/>
    <n v="5.0000000000000001E-3"/>
    <x v="2"/>
    <x v="1"/>
    <s v="GBP"/>
    <n v="1408058820"/>
    <d v="2014-08-14T23:27:00"/>
    <n v="1405466820"/>
    <x v="1113"/>
    <b v="0"/>
    <x v="29"/>
    <n v="5"/>
    <x v="6"/>
    <x v="17"/>
    <b v="0"/>
    <s v="games/video games"/>
  </r>
  <r>
    <x v="1114"/>
    <s v="TeleRide"/>
    <s v="SciFi racing game for Android &amp; iOS platforms. Player gets a unique weapon which introduces an additional dimension to the competition."/>
    <x v="12"/>
    <n v="10"/>
    <n v="1.6666666666666668E-3"/>
    <x v="2"/>
    <x v="1"/>
    <s v="GBP"/>
    <n v="1381306687"/>
    <d v="2013-10-09T08:18:07"/>
    <n v="1378714687"/>
    <x v="1114"/>
    <b v="0"/>
    <x v="83"/>
    <n v="3.3333333333333335"/>
    <x v="6"/>
    <x v="17"/>
    <b v="0"/>
    <s v="games/video games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n v="1.325E-3"/>
    <x v="2"/>
    <x v="0"/>
    <s v="USD"/>
    <n v="1459352495"/>
    <d v="2016-03-30T15:41:35"/>
    <n v="1456764095"/>
    <x v="1115"/>
    <b v="0"/>
    <x v="80"/>
    <n v="13.25"/>
    <x v="6"/>
    <x v="17"/>
    <b v="0"/>
    <s v="games/video games"/>
  </r>
  <r>
    <x v="1116"/>
    <s v="Quest Remnants of Chaos"/>
    <s v="A medieval, post apocolyptic, Online, MMORPG. Class morphing, character customization game."/>
    <x v="69"/>
    <n v="178.52"/>
    <n v="3.5704000000000004E-4"/>
    <x v="2"/>
    <x v="0"/>
    <s v="USD"/>
    <n v="1339273208"/>
    <d v="2012-06-09T20:20:08"/>
    <n v="1334089208"/>
    <x v="1116"/>
    <b v="0"/>
    <x v="73"/>
    <n v="17.852"/>
    <x v="6"/>
    <x v="17"/>
    <b v="0"/>
    <s v="games/video games"/>
  </r>
  <r>
    <x v="1117"/>
    <s v="Medieval Village"/>
    <s v="Experience the Medieval in your own village. Increase your village into a city and walk through the streets."/>
    <x v="28"/>
    <n v="83"/>
    <n v="8.3000000000000004E-2"/>
    <x v="2"/>
    <x v="12"/>
    <s v="EUR"/>
    <n v="1451053313"/>
    <d v="2015-12-25T14:21:53"/>
    <n v="1448461313"/>
    <x v="1117"/>
    <b v="0"/>
    <x v="22"/>
    <n v="10.375"/>
    <x v="6"/>
    <x v="17"/>
    <b v="0"/>
    <s v="games/video games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n v="2.4222222222222221E-2"/>
    <x v="2"/>
    <x v="2"/>
    <s v="AUD"/>
    <n v="1396666779"/>
    <d v="2014-04-05T02:59:39"/>
    <n v="1394078379"/>
    <x v="1118"/>
    <b v="0"/>
    <x v="83"/>
    <n v="36.333333333333336"/>
    <x v="6"/>
    <x v="17"/>
    <b v="0"/>
    <s v="games/video games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n v="2.3809523809523812E-3"/>
    <x v="2"/>
    <x v="0"/>
    <s v="USD"/>
    <n v="1396810864"/>
    <d v="2014-04-06T19:01:04"/>
    <n v="1395687664"/>
    <x v="1119"/>
    <b v="0"/>
    <x v="29"/>
    <n v="5"/>
    <x v="6"/>
    <x v="17"/>
    <b v="0"/>
    <s v="games/video games"/>
  </r>
  <r>
    <x v="1120"/>
    <s v="PlanEt Ninjahwah"/>
    <s v="Planet Ninjahwah is a highly anticipated futuristic action adventure game that will blow your mind!!"/>
    <x v="31"/>
    <n v="0"/>
    <n v="0"/>
    <x v="2"/>
    <x v="0"/>
    <s v="USD"/>
    <n v="1319835400"/>
    <d v="2011-10-28T20:56:40"/>
    <n v="1315947400"/>
    <x v="1120"/>
    <b v="0"/>
    <x v="78"/>
    <e v="#DIV/0!"/>
    <x v="6"/>
    <x v="17"/>
    <b v="0"/>
    <s v="games/video games"/>
  </r>
  <r>
    <x v="1121"/>
    <s v="Pwincess"/>
    <s v="An action packed, side scrolling, platform jumping, laser shooting ADVENTURE that will be fun for everyone."/>
    <x v="65"/>
    <n v="29"/>
    <n v="1.16E-4"/>
    <x v="2"/>
    <x v="0"/>
    <s v="USD"/>
    <n v="1457904316"/>
    <d v="2016-03-13T21:25:16"/>
    <n v="1455315916"/>
    <x v="1121"/>
    <b v="0"/>
    <x v="81"/>
    <n v="5.8"/>
    <x v="6"/>
    <x v="17"/>
    <b v="0"/>
    <s v="games/video games"/>
  </r>
  <r>
    <x v="1122"/>
    <s v="Funny Monsters (Mobile Game)"/>
    <s v="Mobile game featuring lots of funny little monsters on the run from their mad creator. Lots of gameplay elements will keep user bussy."/>
    <x v="50"/>
    <n v="0"/>
    <n v="0"/>
    <x v="2"/>
    <x v="1"/>
    <s v="GBP"/>
    <n v="1369932825"/>
    <d v="2013-05-30T16:53:45"/>
    <n v="1368723225"/>
    <x v="1122"/>
    <b v="0"/>
    <x v="78"/>
    <e v="#DIV/0!"/>
    <x v="6"/>
    <x v="17"/>
    <b v="0"/>
    <s v="games/video games"/>
  </r>
  <r>
    <x v="1123"/>
    <s v="Droplets"/>
    <s v="Fast paced mobile game where you control a rain drop by tilting your screen. Absorb other rain drops to go faster, but avoid clouds."/>
    <x v="10"/>
    <n v="11"/>
    <n v="2.2000000000000001E-3"/>
    <x v="2"/>
    <x v="0"/>
    <s v="USD"/>
    <n v="1397910848"/>
    <d v="2014-04-19T12:34:08"/>
    <n v="1395318848"/>
    <x v="1123"/>
    <b v="0"/>
    <x v="83"/>
    <n v="3.6666666666666665"/>
    <x v="6"/>
    <x v="17"/>
    <b v="0"/>
    <s v="games/video games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n v="4.7222222222222223E-3"/>
    <x v="2"/>
    <x v="0"/>
    <s v="USD"/>
    <n v="1430409651"/>
    <d v="2015-04-30T16:00:51"/>
    <n v="1427817651"/>
    <x v="1124"/>
    <b v="0"/>
    <x v="63"/>
    <n v="60.714285714285715"/>
    <x v="6"/>
    <x v="18"/>
    <b v="0"/>
    <s v="games/mobile games"/>
  </r>
  <r>
    <x v="1125"/>
    <s v="Ultimate Supremacy"/>
    <s v="Ultimate Supremacy will be the ultimate in mobile gaming, if you love fighting and strategy games, you will love Ultimate Supremacy."/>
    <x v="9"/>
    <n v="0"/>
    <n v="0"/>
    <x v="2"/>
    <x v="1"/>
    <s v="GBP"/>
    <n v="1443193130"/>
    <d v="2015-09-25T14:58:50"/>
    <n v="1438009130"/>
    <x v="1125"/>
    <b v="0"/>
    <x v="78"/>
    <e v="#DIV/0!"/>
    <x v="6"/>
    <x v="18"/>
    <b v="0"/>
    <s v="games/mobile games"/>
  </r>
  <r>
    <x v="1126"/>
    <s v="GAMING TO LEARN"/>
    <s v="Imagine a science class where the teacher walks in a says &quot;Take out your cell phone and play a game.&quot;"/>
    <x v="13"/>
    <n v="10"/>
    <n v="5.0000000000000001E-3"/>
    <x v="2"/>
    <x v="0"/>
    <s v="USD"/>
    <n v="1468482694"/>
    <d v="2016-07-14T07:51:34"/>
    <n v="1465890694"/>
    <x v="1126"/>
    <b v="0"/>
    <x v="84"/>
    <n v="5"/>
    <x v="6"/>
    <x v="18"/>
    <b v="0"/>
    <s v="games/mobile games"/>
  </r>
  <r>
    <x v="1127"/>
    <s v="ABRAcaPOCUS!!"/>
    <s v="A fast-paced, creepy/cute mobile puzzle game where you draw series of magic symbols to summon &amp; collect demons, monsters, gods, &amp; myths"/>
    <x v="19"/>
    <n v="585"/>
    <n v="1.6714285714285713E-2"/>
    <x v="2"/>
    <x v="0"/>
    <s v="USD"/>
    <n v="1416000600"/>
    <d v="2014-11-14T21:30:00"/>
    <n v="1413318600"/>
    <x v="1127"/>
    <b v="0"/>
    <x v="23"/>
    <n v="25.434782608695652"/>
    <x v="6"/>
    <x v="18"/>
    <b v="0"/>
    <s v="games/mobile games"/>
  </r>
  <r>
    <x v="1128"/>
    <s v="Flying Turds"/>
    <s v="#havingfunFTW"/>
    <x v="28"/>
    <n v="1"/>
    <n v="1E-3"/>
    <x v="2"/>
    <x v="1"/>
    <s v="GBP"/>
    <n v="1407425717"/>
    <d v="2014-08-07T15:35:17"/>
    <n v="1404833717"/>
    <x v="1128"/>
    <b v="0"/>
    <x v="29"/>
    <n v="1"/>
    <x v="6"/>
    <x v="18"/>
    <b v="0"/>
    <s v="games/mobile games"/>
  </r>
  <r>
    <x v="1129"/>
    <s v="Angry words with Friends"/>
    <s v="This app will provide you with the ability to use your most favorite profanities while playing a game with your friends."/>
    <x v="22"/>
    <n v="21"/>
    <n v="1.0499999999999999E-3"/>
    <x v="2"/>
    <x v="0"/>
    <s v="USD"/>
    <n v="1465107693"/>
    <d v="2016-06-05T06:21:33"/>
    <n v="1462515693"/>
    <x v="1129"/>
    <b v="0"/>
    <x v="84"/>
    <n v="10.5"/>
    <x v="6"/>
    <x v="18"/>
    <b v="0"/>
    <s v="games/mobile games"/>
  </r>
  <r>
    <x v="1130"/>
    <s v="Terror Interceptor Mobile Video Game"/>
    <s v="A modernized version of the classic aerial combat arcade game 1942.  Use real fighter jets to take down terrorists on a global scale."/>
    <x v="10"/>
    <n v="11"/>
    <n v="2.2000000000000001E-3"/>
    <x v="2"/>
    <x v="0"/>
    <s v="USD"/>
    <n v="1416963300"/>
    <d v="2014-11-26T00:55:00"/>
    <n v="1411775700"/>
    <x v="1130"/>
    <b v="0"/>
    <x v="83"/>
    <n v="3.6666666666666665"/>
    <x v="6"/>
    <x v="18"/>
    <b v="0"/>
    <s v="games/mobile games"/>
  </r>
  <r>
    <x v="1131"/>
    <s v="Hot Potato - The App"/>
    <s v="Don't drop it like it's hot..Hot Potato is a battle between friends. Compete to keep Mr Potato off the ground. Who will drop him first?"/>
    <x v="79"/>
    <n v="0"/>
    <n v="0"/>
    <x v="2"/>
    <x v="2"/>
    <s v="AUD"/>
    <n v="1450993668"/>
    <d v="2015-12-24T21:47:48"/>
    <n v="1448401668"/>
    <x v="1131"/>
    <b v="0"/>
    <x v="78"/>
    <e v="#DIV/0!"/>
    <x v="6"/>
    <x v="18"/>
    <b v="0"/>
    <s v="games/mobile games"/>
  </r>
  <r>
    <x v="1132"/>
    <s v="One"/>
    <s v="One is a simple mobile game about exploring the connections between all living things. Featuring hand-painted art."/>
    <x v="3"/>
    <n v="1438"/>
    <n v="0.14380000000000001"/>
    <x v="2"/>
    <x v="5"/>
    <s v="CAD"/>
    <n v="1483238771"/>
    <d v="2017-01-01T02:46:11"/>
    <n v="1480646771"/>
    <x v="1132"/>
    <b v="0"/>
    <x v="62"/>
    <n v="110.61538461538461"/>
    <x v="6"/>
    <x v="18"/>
    <b v="0"/>
    <s v="games/mobile games"/>
  </r>
  <r>
    <x v="1133"/>
    <s v="Ping"/>
    <s v="Ping is a simple game currently in the design process, where the player lives off of the power of their connection to the internet."/>
    <x v="9"/>
    <n v="20"/>
    <n v="6.6666666666666671E-3"/>
    <x v="2"/>
    <x v="1"/>
    <s v="GBP"/>
    <n v="1406799981"/>
    <d v="2014-07-31T09:46:21"/>
    <n v="1404207981"/>
    <x v="1133"/>
    <b v="0"/>
    <x v="29"/>
    <n v="20"/>
    <x v="6"/>
    <x v="18"/>
    <b v="0"/>
    <s v="games/mobile games"/>
  </r>
  <r>
    <x v="1134"/>
    <s v="New Mario Bro's style game!"/>
    <s v="We are creating a new Mario Bro's style game called KFK:Original. It's challenging, fun and totally awesome!!!"/>
    <x v="31"/>
    <n v="1"/>
    <n v="4.0000000000000003E-5"/>
    <x v="2"/>
    <x v="2"/>
    <s v="AUD"/>
    <n v="1417235580"/>
    <d v="2014-11-29T04:33:00"/>
    <n v="1416034228"/>
    <x v="1134"/>
    <b v="0"/>
    <x v="29"/>
    <n v="1"/>
    <x v="6"/>
    <x v="18"/>
    <b v="0"/>
    <s v="games/mobile games"/>
  </r>
  <r>
    <x v="1135"/>
    <s v="Trumperama"/>
    <s v="&quot;Trumperama&quot; ist ein Jump 'n' Run Spiel im 8-Bit Stil fÃ¼r Android._x000a_Donald Trump gewinnt die Wahlen und muss gestoppt werden!"/>
    <x v="28"/>
    <n v="50"/>
    <n v="0.05"/>
    <x v="2"/>
    <x v="12"/>
    <s v="EUR"/>
    <n v="1470527094"/>
    <d v="2016-08-06T23:44:54"/>
    <n v="1467935094"/>
    <x v="1135"/>
    <b v="0"/>
    <x v="29"/>
    <n v="50"/>
    <x v="6"/>
    <x v="18"/>
    <b v="0"/>
    <s v="games/mobile games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n v="6.4439140811455853E-2"/>
    <x v="2"/>
    <x v="6"/>
    <s v="EUR"/>
    <n v="1450541229"/>
    <d v="2015-12-19T16:07:09"/>
    <n v="1447949229"/>
    <x v="1136"/>
    <b v="0"/>
    <x v="79"/>
    <n v="45"/>
    <x v="6"/>
    <x v="18"/>
    <b v="0"/>
    <s v="games/mobile games"/>
  </r>
  <r>
    <x v="1137"/>
    <s v="Nodiatis RPG: Steam, Android, &amp; iOS Clients"/>
    <s v="This classic online RPG is being overhauled to run on more devices with an interface better suited for both mobile and widescreen."/>
    <x v="31"/>
    <n v="9875"/>
    <n v="0.39500000000000002"/>
    <x v="2"/>
    <x v="0"/>
    <s v="USD"/>
    <n v="1461440421"/>
    <d v="2016-04-23T19:40:21"/>
    <n v="1458848421"/>
    <x v="1137"/>
    <b v="0"/>
    <x v="70"/>
    <n v="253.2051282051282"/>
    <x v="6"/>
    <x v="18"/>
    <b v="0"/>
    <s v="games/mobile games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n v="3.5714285714285713E-3"/>
    <x v="2"/>
    <x v="0"/>
    <s v="USD"/>
    <n v="1485035131"/>
    <d v="2017-01-21T21:45:31"/>
    <n v="1483307131"/>
    <x v="1138"/>
    <b v="0"/>
    <x v="80"/>
    <n v="31.25"/>
    <x v="6"/>
    <x v="18"/>
    <b v="0"/>
    <s v="games/mobile games"/>
  </r>
  <r>
    <x v="1139"/>
    <s v="Soulwalker"/>
    <s v="Take control of the Void and bend it to your will as you perfect your strategy and amass your deck. The light gathers, your power grows"/>
    <x v="6"/>
    <n v="5"/>
    <n v="6.2500000000000001E-4"/>
    <x v="2"/>
    <x v="0"/>
    <s v="USD"/>
    <n v="1420100426"/>
    <d v="2015-01-01T08:20:26"/>
    <n v="1417508426"/>
    <x v="1139"/>
    <b v="0"/>
    <x v="29"/>
    <n v="5"/>
    <x v="6"/>
    <x v="18"/>
    <b v="0"/>
    <s v="games/mobile games"/>
  </r>
  <r>
    <x v="1140"/>
    <s v="Medieval Empire by Bear Games"/>
    <s v="We are creating the next epic Massive Multiplayer Online-Real Time Strategy game and we want you to be a part of it!"/>
    <x v="10"/>
    <n v="0"/>
    <n v="0"/>
    <x v="2"/>
    <x v="1"/>
    <s v="GBP"/>
    <n v="1438859121"/>
    <d v="2015-08-06T11:05:21"/>
    <n v="1436267121"/>
    <x v="1140"/>
    <b v="0"/>
    <x v="78"/>
    <e v="#DIV/0!"/>
    <x v="6"/>
    <x v="18"/>
    <b v="0"/>
    <s v="games/mobile games"/>
  </r>
  <r>
    <x v="1141"/>
    <s v="Arena Z - Zombie Survival"/>
    <s v="I think this will be a great game!"/>
    <x v="2"/>
    <n v="0"/>
    <n v="0"/>
    <x v="2"/>
    <x v="12"/>
    <s v="EUR"/>
    <n v="1436460450"/>
    <d v="2015-07-09T16:47:30"/>
    <n v="1433868450"/>
    <x v="1141"/>
    <b v="0"/>
    <x v="78"/>
    <e v="#DIV/0!"/>
    <x v="6"/>
    <x v="18"/>
    <b v="0"/>
    <s v="games/mobile games"/>
  </r>
  <r>
    <x v="1142"/>
    <s v="3E Community, a company driven by YOU!"/>
    <s v="If only you could help choose and/or create the Top Chart apps with your ideas..._x000a_Want that to come true? Well here we are."/>
    <x v="23"/>
    <n v="0"/>
    <n v="0"/>
    <x v="2"/>
    <x v="0"/>
    <s v="USD"/>
    <n v="1424131727"/>
    <d v="2015-02-17T00:08:47"/>
    <n v="1421539727"/>
    <x v="1142"/>
    <b v="0"/>
    <x v="78"/>
    <e v="#DIV/0!"/>
    <x v="6"/>
    <x v="18"/>
    <b v="0"/>
    <s v="games/mobile games"/>
  </r>
  <r>
    <x v="1143"/>
    <s v="Convergence: Rift Wars"/>
    <s v="Convergence: RiftWars is a easy to approach competitive turn-based strategy game, featuring quick game play and military tactics."/>
    <x v="101"/>
    <n v="186"/>
    <n v="4.1333333333333335E-3"/>
    <x v="2"/>
    <x v="0"/>
    <s v="USD"/>
    <n v="1450327126"/>
    <d v="2015-12-17T04:38:46"/>
    <n v="1447735126"/>
    <x v="1143"/>
    <b v="0"/>
    <x v="22"/>
    <n v="23.25"/>
    <x v="6"/>
    <x v="18"/>
    <b v="0"/>
    <s v="games/mobile games"/>
  </r>
  <r>
    <x v="1144"/>
    <s v="We Need Your Help to Finish Our BBQ Food Truck"/>
    <s v="We need your help to finish our food truck. We are building a BBQ Food Truck to serve competition style BBQ."/>
    <x v="219"/>
    <n v="0"/>
    <n v="0"/>
    <x v="2"/>
    <x v="0"/>
    <s v="USD"/>
    <n v="1430281320"/>
    <d v="2015-04-29T04:22:00"/>
    <n v="1427689320"/>
    <x v="1144"/>
    <b v="0"/>
    <x v="78"/>
    <e v="#DIV/0!"/>
    <x v="7"/>
    <x v="19"/>
    <b v="0"/>
    <s v="food/food trucks"/>
  </r>
  <r>
    <x v="1145"/>
    <s v="A FORK IN THE ROAD food truck"/>
    <s v="Emphasizing locally and responsibly raised ingredients, serving delicious food! I need your help."/>
    <x v="58"/>
    <n v="100"/>
    <n v="1.25E-3"/>
    <x v="2"/>
    <x v="0"/>
    <s v="USD"/>
    <n v="1412272592"/>
    <d v="2014-10-02T17:56:32"/>
    <n v="1407088592"/>
    <x v="1145"/>
    <b v="0"/>
    <x v="29"/>
    <n v="100"/>
    <x v="7"/>
    <x v="19"/>
    <b v="0"/>
    <s v="food/food trucks"/>
  </r>
  <r>
    <x v="1146"/>
    <s v="Sleepy PIg Barbecue: Auburn's First BBQ Food Truck"/>
    <s v="Bringing the flavor of competition BBQ to small town Auburn with the ease of a big city food truck."/>
    <x v="12"/>
    <n v="530"/>
    <n v="8.8333333333333333E-2"/>
    <x v="2"/>
    <x v="0"/>
    <s v="USD"/>
    <n v="1399071173"/>
    <d v="2014-05-02T22:52:53"/>
    <n v="1395787973"/>
    <x v="1146"/>
    <b v="0"/>
    <x v="8"/>
    <n v="44.166666666666664"/>
    <x v="7"/>
    <x v="19"/>
    <b v="0"/>
    <s v="food/food trucks"/>
  </r>
  <r>
    <x v="1147"/>
    <s v="baked pugtato"/>
    <s v="amazing gourmet baked potato truck with variable options for everyone, its always been my dream, help me make it come true :)."/>
    <x v="31"/>
    <n v="0"/>
    <n v="0"/>
    <x v="2"/>
    <x v="5"/>
    <s v="CAD"/>
    <n v="1413760783"/>
    <d v="2014-10-19T23:19:43"/>
    <n v="1408576783"/>
    <x v="1147"/>
    <b v="0"/>
    <x v="78"/>
    <e v="#DIV/0!"/>
    <x v="7"/>
    <x v="19"/>
    <b v="0"/>
    <s v="food/food trucks"/>
  </r>
  <r>
    <x v="1148"/>
    <s v="Warren's / Adilyn's Rollin' Bistro"/>
    <s v="New local (Louisville, KY.) food truck with a refreshing spin on rolling kitchens."/>
    <x v="36"/>
    <n v="73"/>
    <n v="4.8666666666666667E-3"/>
    <x v="2"/>
    <x v="0"/>
    <s v="USD"/>
    <n v="1480568781"/>
    <d v="2016-12-01T05:06:21"/>
    <n v="1477973181"/>
    <x v="1148"/>
    <b v="0"/>
    <x v="83"/>
    <n v="24.333333333333332"/>
    <x v="7"/>
    <x v="19"/>
    <b v="0"/>
    <s v="food/food trucks"/>
  </r>
  <r>
    <x v="1149"/>
    <s v="The Floridian Food Truck"/>
    <s v="Bringing culturally diverse Floridian cuisine to the people!"/>
    <x v="63"/>
    <n v="75"/>
    <n v="1.5E-3"/>
    <x v="2"/>
    <x v="0"/>
    <s v="USD"/>
    <n v="1466096566"/>
    <d v="2016-06-16T17:02:46"/>
    <n v="1463504566"/>
    <x v="1149"/>
    <b v="0"/>
    <x v="84"/>
    <n v="37.5"/>
    <x v="7"/>
    <x v="19"/>
    <b v="0"/>
    <s v="food/food trucks"/>
  </r>
  <r>
    <x v="1150"/>
    <s v="Chef Po's Food Truck"/>
    <s v="Bringing delicious authentic and fusion Taiwanese Food to the West Coast."/>
    <x v="30"/>
    <n v="252"/>
    <n v="0.1008"/>
    <x v="2"/>
    <x v="0"/>
    <s v="USD"/>
    <n v="1452293675"/>
    <d v="2016-01-08T22:54:35"/>
    <n v="1447109675"/>
    <x v="1150"/>
    <b v="0"/>
    <x v="79"/>
    <n v="42"/>
    <x v="7"/>
    <x v="19"/>
    <b v="0"/>
    <s v="food/food trucks"/>
  </r>
  <r>
    <x v="1151"/>
    <s v="Blaze'n Pontiac Grill"/>
    <s v="Basically home style foods as huge sandwiches, burgers, and apps. Limitited to NOTHING. Irish,Mexican, cajÃ£n, southern bqq even veggies"/>
    <x v="31"/>
    <n v="0"/>
    <n v="0"/>
    <x v="2"/>
    <x v="0"/>
    <s v="USD"/>
    <n v="1441592863"/>
    <d v="2015-09-07T02:27:43"/>
    <n v="1439000863"/>
    <x v="1151"/>
    <b v="0"/>
    <x v="78"/>
    <e v="#DIV/0!"/>
    <x v="7"/>
    <x v="19"/>
    <b v="0"/>
    <s v="food/food trucks"/>
  </r>
  <r>
    <x v="1152"/>
    <s v="Peruvian King Food Truck"/>
    <s v="Peruvian food truck with an LA twist."/>
    <x v="194"/>
    <n v="911"/>
    <n v="5.6937500000000002E-2"/>
    <x v="2"/>
    <x v="0"/>
    <s v="USD"/>
    <n v="1431709312"/>
    <d v="2015-05-15T17:01:52"/>
    <n v="1429117312"/>
    <x v="1152"/>
    <b v="0"/>
    <x v="41"/>
    <n v="60.733333333333334"/>
    <x v="7"/>
    <x v="19"/>
    <b v="0"/>
    <s v="food/food trucks"/>
  </r>
  <r>
    <x v="1153"/>
    <s v="The Cold Spot Mobile Trailer"/>
    <s v="A mobile concession trailer for snow cones, ice cream, smoothies and more"/>
    <x v="6"/>
    <n v="50"/>
    <n v="6.2500000000000003E-3"/>
    <x v="2"/>
    <x v="0"/>
    <s v="USD"/>
    <n v="1434647305"/>
    <d v="2015-06-18T17:08:25"/>
    <n v="1432055305"/>
    <x v="1153"/>
    <b v="0"/>
    <x v="29"/>
    <n v="50"/>
    <x v="7"/>
    <x v="19"/>
    <b v="0"/>
    <s v="food/food trucks"/>
  </r>
  <r>
    <x v="1154"/>
    <s v="Food Truck Funding"/>
    <s v="We're about to launch our first ever food truck to share our amazing food and we need your help! Be a part of our truck!"/>
    <x v="10"/>
    <n v="325"/>
    <n v="6.5000000000000002E-2"/>
    <x v="2"/>
    <x v="0"/>
    <s v="USD"/>
    <n v="1441507006"/>
    <d v="2015-09-06T02:36:46"/>
    <n v="1438915006"/>
    <x v="1154"/>
    <b v="0"/>
    <x v="83"/>
    <n v="108.33333333333333"/>
    <x v="7"/>
    <x v="19"/>
    <b v="0"/>
    <s v="food/food trucks"/>
  </r>
  <r>
    <x v="1155"/>
    <s v="Mobile Coffee Cart with a Purpose"/>
    <s v="I am on a mission to offer as many people as I can a great healthy coffee, tea, and snacks by using healthy products and ingredients."/>
    <x v="31"/>
    <n v="188"/>
    <n v="7.5199999999999998E-3"/>
    <x v="2"/>
    <x v="0"/>
    <s v="USD"/>
    <n v="1408040408"/>
    <d v="2014-08-14T18:20:08"/>
    <n v="1405448408"/>
    <x v="1155"/>
    <b v="0"/>
    <x v="22"/>
    <n v="23.5"/>
    <x v="7"/>
    <x v="19"/>
    <b v="0"/>
    <s v="food/food trucks"/>
  </r>
  <r>
    <x v="1156"/>
    <s v="Harley Hawg Dogs, Inc"/>
    <s v="A Food Truck featuring Deep Fried Natural Casing Beef/Pork mix Hot Dogs, New York Style Rippers. Also serving Fresh Cut Fries."/>
    <x v="115"/>
    <n v="0"/>
    <n v="0"/>
    <x v="2"/>
    <x v="0"/>
    <s v="USD"/>
    <n v="1424742162"/>
    <d v="2015-02-24T01:42:42"/>
    <n v="1422150162"/>
    <x v="1156"/>
    <b v="0"/>
    <x v="78"/>
    <e v="#DIV/0!"/>
    <x v="7"/>
    <x v="19"/>
    <b v="0"/>
    <s v="food/food trucks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n v="1.5100000000000001E-2"/>
    <x v="2"/>
    <x v="0"/>
    <s v="USD"/>
    <n v="1417795480"/>
    <d v="2014-12-05T16:04:40"/>
    <n v="1412607880"/>
    <x v="1157"/>
    <b v="0"/>
    <x v="83"/>
    <n v="50.333333333333336"/>
    <x v="7"/>
    <x v="19"/>
    <b v="0"/>
    <s v="food/food trucks"/>
  </r>
  <r>
    <x v="1158"/>
    <s v="Help me build my Tiny House Cupcake Bakery - Phase 1"/>
    <s v="It's been my dream to start my own cupcake bakery and it's now or never. Help me take the first steps toward building my dream."/>
    <x v="51"/>
    <n v="35"/>
    <n v="4.6666666666666671E-3"/>
    <x v="2"/>
    <x v="0"/>
    <s v="USD"/>
    <n v="1418091128"/>
    <d v="2014-12-09T02:12:08"/>
    <n v="1415499128"/>
    <x v="1158"/>
    <b v="0"/>
    <x v="83"/>
    <n v="11.666666666666666"/>
    <x v="7"/>
    <x v="19"/>
    <b v="0"/>
    <s v="food/food trucks"/>
  </r>
  <r>
    <x v="1159"/>
    <s v="Skewed Up Food Truck"/>
    <s v="Skewed Up food truck is my dream and need help getting it started, presenting some to the bank for my loan, spice up logo, etc."/>
    <x v="220"/>
    <n v="0"/>
    <n v="0"/>
    <x v="2"/>
    <x v="0"/>
    <s v="USD"/>
    <n v="1435679100"/>
    <d v="2015-06-30T15:45:00"/>
    <n v="1433006765"/>
    <x v="1159"/>
    <b v="0"/>
    <x v="78"/>
    <e v="#DIV/0!"/>
    <x v="7"/>
    <x v="19"/>
    <b v="0"/>
    <s v="food/food trucks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n v="3.85E-2"/>
    <x v="2"/>
    <x v="0"/>
    <s v="USD"/>
    <n v="1427510586"/>
    <d v="2015-03-28T02:43:06"/>
    <n v="1424922186"/>
    <x v="1160"/>
    <b v="0"/>
    <x v="10"/>
    <n v="60.789473684210527"/>
    <x v="7"/>
    <x v="19"/>
    <b v="0"/>
    <s v="food/food trucks"/>
  </r>
  <r>
    <x v="1161"/>
    <s v="Pyros Brick Oven Pizza in a Food Truck."/>
    <s v="Amazing delicious pizza a real hit a true niche that has not been explored ground floor opportunity in food trucks done by a real chef"/>
    <x v="102"/>
    <n v="0"/>
    <n v="0"/>
    <x v="2"/>
    <x v="0"/>
    <s v="USD"/>
    <n v="1432047989"/>
    <d v="2015-05-19T15:06:29"/>
    <n v="1430233589"/>
    <x v="1161"/>
    <b v="0"/>
    <x v="78"/>
    <e v="#DIV/0!"/>
    <x v="7"/>
    <x v="19"/>
    <b v="0"/>
    <s v="food/food trucks"/>
  </r>
  <r>
    <x v="1162"/>
    <s v="Super Natural Kooking"/>
    <s v="Solar Powered, Recycled Fryer Oil for Truck Fuel, Locally Grown Organic &amp; Hormone Free Foods, Pop-up Bands, Private Party and Functions"/>
    <x v="127"/>
    <n v="35"/>
    <n v="5.8333333333333338E-4"/>
    <x v="2"/>
    <x v="0"/>
    <s v="USD"/>
    <n v="1411662264"/>
    <d v="2014-09-25T16:24:24"/>
    <n v="1408983864"/>
    <x v="1162"/>
    <b v="0"/>
    <x v="84"/>
    <n v="17.5"/>
    <x v="7"/>
    <x v="19"/>
    <b v="0"/>
    <s v="food/food trucks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n v="0"/>
    <x v="2"/>
    <x v="0"/>
    <s v="USD"/>
    <n v="1407604920"/>
    <d v="2014-08-09T17:22:00"/>
    <n v="1405012920"/>
    <x v="1163"/>
    <b v="0"/>
    <x v="78"/>
    <e v="#DIV/0!"/>
    <x v="7"/>
    <x v="19"/>
    <b v="0"/>
    <s v="food/food trucks"/>
  </r>
  <r>
    <x v="1164"/>
    <s v="Bayou Classic BBQ"/>
    <s v="Bayou Classic BBQ will be  Mansura,LA _x000a_newest and best mobile food truck_x000a_serving delicious BBQ Georgia style slow_x000a_smoke BBQ!"/>
    <x v="3"/>
    <n v="0"/>
    <n v="0"/>
    <x v="2"/>
    <x v="0"/>
    <s v="USD"/>
    <n v="1466270582"/>
    <d v="2016-06-18T17:23:02"/>
    <n v="1463678582"/>
    <x v="1164"/>
    <b v="0"/>
    <x v="78"/>
    <e v="#DIV/0!"/>
    <x v="7"/>
    <x v="19"/>
    <b v="0"/>
    <s v="food/food trucks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n v="0.20705000000000001"/>
    <x v="2"/>
    <x v="0"/>
    <s v="USD"/>
    <n v="1404623330"/>
    <d v="2014-07-06T05:08:50"/>
    <n v="1401685730"/>
    <x v="1165"/>
    <b v="0"/>
    <x v="20"/>
    <n v="82.82"/>
    <x v="7"/>
    <x v="19"/>
    <b v="0"/>
    <s v="food/food trucks"/>
  </r>
  <r>
    <x v="1166"/>
    <s v="Fire On High: Organic Food Truck on a Mission"/>
    <s v="Making delicious healthy food affordable &amp; accessible to ALL Cincinnati neighborhoods. Locally sourced, seasonally-inspired menu"/>
    <x v="36"/>
    <n v="2871"/>
    <n v="0.19139999999999999"/>
    <x v="2"/>
    <x v="0"/>
    <s v="USD"/>
    <n v="1435291200"/>
    <d v="2015-06-26T04:00:00"/>
    <n v="1432640342"/>
    <x v="1166"/>
    <b v="0"/>
    <x v="22"/>
    <n v="358.875"/>
    <x v="7"/>
    <x v="19"/>
    <b v="0"/>
    <s v="food/food trucks"/>
  </r>
  <r>
    <x v="1167"/>
    <s v="Empanada Express Food Truck"/>
    <s v="A mobile food truck serving up a Latino-inspired fusion cuisine using fresh, local, &amp; organic ingredients!"/>
    <x v="127"/>
    <n v="979"/>
    <n v="1.6316666666666667E-2"/>
    <x v="2"/>
    <x v="0"/>
    <s v="USD"/>
    <n v="1410543495"/>
    <d v="2014-09-12T17:38:15"/>
    <n v="1407865095"/>
    <x v="1167"/>
    <b v="0"/>
    <x v="38"/>
    <n v="61.1875"/>
    <x v="7"/>
    <x v="19"/>
    <b v="0"/>
    <s v="food/food trucks"/>
  </r>
  <r>
    <x v="1168"/>
    <s v="SiMpLy FreSH fOoD TrUck"/>
    <s v="Simply fresh farm to table on wheels working close with local farms to ensure the highest of quality of product ."/>
    <x v="102"/>
    <n v="1020"/>
    <n v="5.6666666666666664E-2"/>
    <x v="2"/>
    <x v="0"/>
    <s v="USD"/>
    <n v="1474507065"/>
    <d v="2016-09-22T01:17:45"/>
    <n v="1471915065"/>
    <x v="1168"/>
    <b v="0"/>
    <x v="83"/>
    <n v="340"/>
    <x v="7"/>
    <x v="19"/>
    <b v="0"/>
    <s v="food/food trucks"/>
  </r>
  <r>
    <x v="1169"/>
    <s v="FREE Shuttle Service in Downtown Los Angeles"/>
    <s v="Our service provides door-to-door shuttle transportation in Downtown Los Angeles. FREE to passengers - driver tip appreciated."/>
    <x v="3"/>
    <n v="17"/>
    <n v="1.6999999999999999E-3"/>
    <x v="2"/>
    <x v="0"/>
    <s v="USD"/>
    <n v="1424593763"/>
    <d v="2015-02-22T08:29:23"/>
    <n v="1422001763"/>
    <x v="1169"/>
    <b v="0"/>
    <x v="83"/>
    <n v="5.666666666666667"/>
    <x v="7"/>
    <x v="19"/>
    <b v="0"/>
    <s v="food/food trucks"/>
  </r>
  <r>
    <x v="1170"/>
    <s v="Its A Rib Thing"/>
    <s v="They are sweet, sticky and incredibly addictive. People are left with a huge smile and a full stomach but still ask for more!!!"/>
    <x v="31"/>
    <n v="100"/>
    <n v="4.0000000000000001E-3"/>
    <x v="2"/>
    <x v="1"/>
    <s v="GBP"/>
    <n v="1433021171"/>
    <d v="2015-05-30T21:26:11"/>
    <n v="1430429171"/>
    <x v="1170"/>
    <b v="0"/>
    <x v="84"/>
    <n v="50"/>
    <x v="7"/>
    <x v="19"/>
    <b v="0"/>
    <s v="food/food trucks"/>
  </r>
  <r>
    <x v="1171"/>
    <s v="The Mean Green Purple Machine"/>
    <s v="Tulsa's first true biodiesel, alternative energy powered food truck! Oh yeah, and delicious food!"/>
    <x v="31"/>
    <n v="25"/>
    <n v="1E-3"/>
    <x v="2"/>
    <x v="0"/>
    <s v="USD"/>
    <n v="1415909927"/>
    <d v="2014-11-13T20:18:47"/>
    <n v="1414351127"/>
    <x v="1171"/>
    <b v="0"/>
    <x v="29"/>
    <n v="25"/>
    <x v="7"/>
    <x v="19"/>
    <b v="0"/>
    <s v="food/food trucks"/>
  </r>
  <r>
    <x v="1172"/>
    <s v="let your dayz take you to the dogs."/>
    <s v="Bringing YOUR favorite dog recipes to the streets."/>
    <x v="7"/>
    <n v="0"/>
    <n v="0"/>
    <x v="2"/>
    <x v="0"/>
    <s v="USD"/>
    <n v="1408551752"/>
    <d v="2014-08-20T16:22:32"/>
    <n v="1405959752"/>
    <x v="1172"/>
    <b v="0"/>
    <x v="78"/>
    <e v="#DIV/0!"/>
    <x v="7"/>
    <x v="19"/>
    <b v="0"/>
    <s v="food/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n v="2.4000000000000001E-4"/>
    <x v="2"/>
    <x v="0"/>
    <s v="USD"/>
    <n v="1438576057"/>
    <d v="2015-08-03T04:27:37"/>
    <n v="1435552057"/>
    <x v="1173"/>
    <b v="0"/>
    <x v="29"/>
    <n v="30"/>
    <x v="7"/>
    <x v="19"/>
    <b v="0"/>
    <s v="food/food trucks"/>
  </r>
  <r>
    <x v="1174"/>
    <s v="Give The Black Burro a Stable Stable"/>
    <s v="Help me purchase a parking space to be the Burro's permanant home, I need your help to raise $15,000!"/>
    <x v="36"/>
    <n v="886"/>
    <n v="5.906666666666667E-2"/>
    <x v="2"/>
    <x v="0"/>
    <s v="USD"/>
    <n v="1462738327"/>
    <d v="2016-05-08T20:12:07"/>
    <n v="1460146327"/>
    <x v="1174"/>
    <b v="0"/>
    <x v="10"/>
    <n v="46.631578947368418"/>
    <x v="7"/>
    <x v="19"/>
    <b v="0"/>
    <s v="food/food trucks"/>
  </r>
  <r>
    <x v="1175"/>
    <s v="Bad To The Cone Food Service ATX"/>
    <s v="&quot;Create-Your-Cone&quot;. Freshly made waffle cones stuffed with your choice of yummy ingredients, or frozen yogurt!"/>
    <x v="22"/>
    <n v="585"/>
    <n v="2.9250000000000002E-2"/>
    <x v="2"/>
    <x v="0"/>
    <s v="USD"/>
    <n v="1436981339"/>
    <d v="2015-07-15T17:28:59"/>
    <n v="1434389339"/>
    <x v="1175"/>
    <b v="0"/>
    <x v="82"/>
    <n v="65"/>
    <x v="7"/>
    <x v="19"/>
    <b v="0"/>
    <s v="food/food trucks"/>
  </r>
  <r>
    <x v="1176"/>
    <s v="Mirlin's Sushi"/>
    <s v="Mirlins Sushi!_x000a_Find us on Facebook!_x000a_(Gives backers a voice, and a direct link to us! No kickstarter disappearing act here!)"/>
    <x v="164"/>
    <n v="10"/>
    <n v="5.7142857142857142E-5"/>
    <x v="2"/>
    <x v="2"/>
    <s v="AUD"/>
    <n v="1488805200"/>
    <d v="2017-03-06T13:00:00"/>
    <n v="1484094498"/>
    <x v="1176"/>
    <b v="0"/>
    <x v="29"/>
    <n v="10"/>
    <x v="7"/>
    <x v="19"/>
    <b v="0"/>
    <s v="food/food trucks"/>
  </r>
  <r>
    <x v="1177"/>
    <s v="Funnel Cakes come to the UK!"/>
    <s v="Its CRAZY the UK is still in the dark about funnel cakes! We want to convert a trailer and show the country what they've been missing!"/>
    <x v="12"/>
    <n v="0"/>
    <n v="0"/>
    <x v="2"/>
    <x v="1"/>
    <s v="GBP"/>
    <n v="1413388296"/>
    <d v="2014-10-15T15:51:36"/>
    <n v="1410796296"/>
    <x v="1177"/>
    <b v="0"/>
    <x v="78"/>
    <e v="#DIV/0!"/>
    <x v="7"/>
    <x v="19"/>
    <b v="0"/>
    <s v="food/food trucks"/>
  </r>
  <r>
    <x v="1178"/>
    <s v="Thella's, food, tacos, burritos, health"/>
    <s v="Hi, Thella's is an idea of a local inexpensive burrito truck, where we want take the delicious burritos and tacos to whole new level"/>
    <x v="96"/>
    <n v="5"/>
    <n v="6.666666666666667E-5"/>
    <x v="2"/>
    <x v="0"/>
    <s v="USD"/>
    <n v="1408225452"/>
    <d v="2014-08-16T21:44:12"/>
    <n v="1405633452"/>
    <x v="1178"/>
    <b v="0"/>
    <x v="29"/>
    <n v="5"/>
    <x v="7"/>
    <x v="19"/>
    <b v="0"/>
    <s v="food/food trucks"/>
  </r>
  <r>
    <x v="1179"/>
    <s v="El Camion Roja"/>
    <s v="Mexican Style Food Truck, run by a Red Seal Chef, in a town with NO MEXICAN FOOD! That is a culinary emergency situation!"/>
    <x v="127"/>
    <n v="3200"/>
    <n v="5.3333333333333337E-2"/>
    <x v="2"/>
    <x v="5"/>
    <s v="CAD"/>
    <n v="1446052627"/>
    <d v="2015-10-28T17:17:07"/>
    <n v="1443460627"/>
    <x v="1179"/>
    <b v="0"/>
    <x v="81"/>
    <n v="640"/>
    <x v="7"/>
    <x v="19"/>
    <b v="0"/>
    <s v="food/food trucks"/>
  </r>
  <r>
    <x v="1180"/>
    <s v="Hogzilla S.O.W. (Squeals On Wheels) A Veteran Owned Company"/>
    <s v="We would like to start a military-themed food truck to serve the Battle Creek/Kalamazoo area."/>
    <x v="63"/>
    <n v="5875"/>
    <n v="0.11749999999999999"/>
    <x v="2"/>
    <x v="0"/>
    <s v="USD"/>
    <n v="1403983314"/>
    <d v="2014-06-28T19:21:54"/>
    <n v="1400786514"/>
    <x v="1180"/>
    <b v="0"/>
    <x v="268"/>
    <n v="69.117647058823536"/>
    <x v="7"/>
    <x v="19"/>
    <b v="0"/>
    <s v="food/food trucks"/>
  </r>
  <r>
    <x v="1181"/>
    <s v="Gringo Loco Tacos Food Truck"/>
    <s v="Bringing the best tacos to the streets of Chicago!"/>
    <x v="63"/>
    <n v="4"/>
    <n v="8.0000000000000007E-5"/>
    <x v="2"/>
    <x v="0"/>
    <s v="USD"/>
    <n v="1425197321"/>
    <d v="2015-03-01T08:08:41"/>
    <n v="1422605321"/>
    <x v="1181"/>
    <b v="0"/>
    <x v="83"/>
    <n v="1.3333333333333333"/>
    <x v="7"/>
    <x v="19"/>
    <b v="0"/>
    <s v="food/food trucks"/>
  </r>
  <r>
    <x v="1182"/>
    <s v="J &amp; D Rolling Smoke BBQ expansion"/>
    <s v="Two  years ago this business was started to help a local non-profit.  We have since expanded and provide jobs in our small community."/>
    <x v="28"/>
    <n v="42"/>
    <n v="4.2000000000000003E-2"/>
    <x v="2"/>
    <x v="0"/>
    <s v="USD"/>
    <n v="1484239320"/>
    <d v="2017-01-12T16:42:00"/>
    <n v="1482609088"/>
    <x v="1182"/>
    <b v="0"/>
    <x v="80"/>
    <n v="10.5"/>
    <x v="7"/>
    <x v="19"/>
    <b v="0"/>
    <s v="food/food trucks"/>
  </r>
  <r>
    <x v="1183"/>
    <s v="Freshie's Donuts Food Trailer"/>
    <s v="Help Freshie keep her dream alive by pledging to get a donut truck! She will be able to do events as well as cater to the community"/>
    <x v="30"/>
    <n v="100"/>
    <n v="0.04"/>
    <x v="2"/>
    <x v="0"/>
    <s v="USD"/>
    <n v="1478059140"/>
    <d v="2016-11-02T03:59:00"/>
    <n v="1476391223"/>
    <x v="1183"/>
    <b v="0"/>
    <x v="83"/>
    <n v="33.333333333333336"/>
    <x v="7"/>
    <x v="19"/>
    <b v="0"/>
    <s v="food/food trucks"/>
  </r>
  <r>
    <x v="1184"/>
    <s v="2016/2017 Cyclocross Album"/>
    <s v="This coffee table album is the chronicle of the 2016/2017 cyclocross season, the latest edition of the renowned cyclephotos books."/>
    <x v="29"/>
    <n v="23086"/>
    <n v="1.0493636363636363"/>
    <x v="0"/>
    <x v="1"/>
    <s v="GBP"/>
    <n v="1486391011"/>
    <d v="2017-02-06T14:23:31"/>
    <n v="1483712611"/>
    <x v="1184"/>
    <b v="0"/>
    <x v="269"/>
    <n v="61.562666666666665"/>
    <x v="8"/>
    <x v="20"/>
    <b v="1"/>
    <s v="photography/photobooks"/>
  </r>
  <r>
    <x v="1185"/>
    <s v="Katrina  Reflections"/>
    <s v="A photo exhibition and book showcasing images and stories of our time in New Orleans, commemorating Katrinaâ€™s ten year anniversary."/>
    <x v="78"/>
    <n v="13180"/>
    <n v="1.0544"/>
    <x v="0"/>
    <x v="0"/>
    <s v="USD"/>
    <n v="1433736000"/>
    <d v="2015-06-08T04:00:00"/>
    <n v="1430945149"/>
    <x v="1185"/>
    <b v="0"/>
    <x v="112"/>
    <n v="118.73873873873873"/>
    <x v="8"/>
    <x v="20"/>
    <b v="1"/>
    <s v="photography/photobooks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n v="1.0673333333333332"/>
    <x v="0"/>
    <x v="1"/>
    <s v="GBP"/>
    <n v="1433198520"/>
    <d v="2015-06-01T22:42:00"/>
    <n v="1430340195"/>
    <x v="1186"/>
    <b v="0"/>
    <x v="252"/>
    <n v="65.081300813008127"/>
    <x v="8"/>
    <x v="20"/>
    <b v="1"/>
    <s v="photography/photobooks"/>
  </r>
  <r>
    <x v="1187"/>
    <s v="&quot;SUNDANCERS: The Men of Utah&quot;"/>
    <s v="A gorgeous monograph of sensual imagery featuring the men of Utah, shot against the incredible expanses of land they call their own."/>
    <x v="222"/>
    <n v="9111"/>
    <n v="1.0412571428571429"/>
    <x v="0"/>
    <x v="0"/>
    <s v="USD"/>
    <n v="1431885600"/>
    <d v="2015-05-17T18:00:00"/>
    <n v="1429133323"/>
    <x v="1187"/>
    <b v="0"/>
    <x v="16"/>
    <n v="130.15714285714284"/>
    <x v="8"/>
    <x v="20"/>
    <b v="1"/>
    <s v="photography/photobooks"/>
  </r>
  <r>
    <x v="1188"/>
    <s v="Because Dance."/>
    <s v="A photobook of young dancers and their inspiring stories, photographed in beautiful and unique locations."/>
    <x v="13"/>
    <n v="3211"/>
    <n v="1.6054999999999999"/>
    <x v="0"/>
    <x v="5"/>
    <s v="CAD"/>
    <n v="1482943740"/>
    <d v="2016-12-28T16:49:00"/>
    <n v="1481129340"/>
    <x v="1188"/>
    <b v="0"/>
    <x v="268"/>
    <n v="37.776470588235291"/>
    <x v="8"/>
    <x v="20"/>
    <b v="1"/>
    <s v="photography/photobooks"/>
  </r>
  <r>
    <x v="1189"/>
    <s v="Road Ramblers"/>
    <s v="A couple of experienced road trippers setting out for the big one. Six months traveling in a converted bus with a book at the end."/>
    <x v="7"/>
    <n v="9700"/>
    <n v="1.0777777777777777"/>
    <x v="0"/>
    <x v="0"/>
    <s v="USD"/>
    <n v="1467242995"/>
    <d v="2016-06-29T23:29:55"/>
    <n v="1465428595"/>
    <x v="1189"/>
    <b v="0"/>
    <x v="48"/>
    <n v="112.79069767441861"/>
    <x v="8"/>
    <x v="20"/>
    <b v="1"/>
    <s v="photography/photobooks"/>
  </r>
  <r>
    <x v="1190"/>
    <s v="The Reality Of Chronic Illness - The Book"/>
    <s v="A pairing of self portraiture and writing to shed light on the reality of life with chronic illness."/>
    <x v="2"/>
    <n v="675"/>
    <n v="1.35"/>
    <x v="0"/>
    <x v="0"/>
    <s v="USD"/>
    <n v="1409500725"/>
    <d v="2014-08-31T15:58:45"/>
    <n v="1406908725"/>
    <x v="1190"/>
    <b v="0"/>
    <x v="62"/>
    <n v="51.92307692307692"/>
    <x v="8"/>
    <x v="20"/>
    <b v="1"/>
    <s v="photography/photobooks"/>
  </r>
  <r>
    <x v="1191"/>
    <s v="Good Morning Japan"/>
    <s v="A photo journal capturing 30 days of sweetness in Kyoto, Tokyo, and more. Join me to see the cutest &amp; prettiest images of Japan :)"/>
    <x v="200"/>
    <n v="2945"/>
    <n v="1.0907407407407408"/>
    <x v="0"/>
    <x v="0"/>
    <s v="USD"/>
    <n v="1458480560"/>
    <d v="2016-03-20T13:29:20"/>
    <n v="1455892160"/>
    <x v="1191"/>
    <b v="0"/>
    <x v="51"/>
    <n v="89.242424242424249"/>
    <x v="8"/>
    <x v="20"/>
    <b v="1"/>
    <s v="photography/photobooks"/>
  </r>
  <r>
    <x v="1192"/>
    <s v="Other Worlds - A Make 100 Project"/>
    <s v="A macro landscape photography art book &amp; limited edition prints. A Make 100 project."/>
    <x v="213"/>
    <n v="290"/>
    <n v="2.9"/>
    <x v="0"/>
    <x v="1"/>
    <s v="GBP"/>
    <n v="1486814978"/>
    <d v="2017-02-11T12:09:38"/>
    <n v="1484222978"/>
    <x v="1192"/>
    <b v="0"/>
    <x v="41"/>
    <n v="19.333333333333332"/>
    <x v="8"/>
    <x v="20"/>
    <b v="1"/>
    <s v="photography/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n v="1.0395714285714286"/>
    <x v="0"/>
    <x v="0"/>
    <s v="USD"/>
    <n v="1460223453"/>
    <d v="2016-04-09T17:37:33"/>
    <n v="1455043053"/>
    <x v="1193"/>
    <b v="0"/>
    <x v="270"/>
    <n v="79.967032967032964"/>
    <x v="8"/>
    <x v="20"/>
    <b v="1"/>
    <s v="photography/photobooks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n v="3.2223999999999999"/>
    <x v="0"/>
    <x v="17"/>
    <s v="EUR"/>
    <n v="1428493379"/>
    <d v="2015-04-08T11:42:59"/>
    <n v="1425901379"/>
    <x v="1194"/>
    <b v="0"/>
    <x v="271"/>
    <n v="56.414565826330531"/>
    <x v="8"/>
    <x v="20"/>
    <b v="1"/>
    <s v="photography/photobooks"/>
  </r>
  <r>
    <x v="1195"/>
    <s v="CALAMITA/Ã€ project"/>
    <s v="CALAMITA/Ã€ is a tool for investigating the contemporary Vajont and the topic of catastrophes in general._x000a_Â«CHE IDDIO CE LA MANDI BUONAÂ»"/>
    <x v="3"/>
    <n v="13500"/>
    <n v="1.35"/>
    <x v="0"/>
    <x v="13"/>
    <s v="EUR"/>
    <n v="1450602000"/>
    <d v="2015-12-20T09:00:00"/>
    <n v="1445415653"/>
    <x v="1195"/>
    <b v="0"/>
    <x v="203"/>
    <n v="79.411764705882348"/>
    <x v="8"/>
    <x v="20"/>
    <b v="1"/>
    <s v="photography/photobooks"/>
  </r>
  <r>
    <x v="1196"/>
    <s v="NAKED IBIZA - A Large Scale Photography Book by Dylan Rosser"/>
    <s v="A book of male nudes photographed on location in Ibiza over the last 4 years."/>
    <x v="107"/>
    <n v="39137"/>
    <n v="2.6991034482758622"/>
    <x v="0"/>
    <x v="1"/>
    <s v="GBP"/>
    <n v="1450467539"/>
    <d v="2015-12-18T19:38:59"/>
    <n v="1447875539"/>
    <x v="1196"/>
    <b v="0"/>
    <x v="272"/>
    <n v="76.439453125"/>
    <x v="8"/>
    <x v="20"/>
    <b v="1"/>
    <s v="photography/photobooks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n v="2.5329333333333333"/>
    <x v="0"/>
    <x v="0"/>
    <s v="USD"/>
    <n v="1465797540"/>
    <d v="2016-06-13T05:59:00"/>
    <n v="1463155034"/>
    <x v="1197"/>
    <b v="0"/>
    <x v="100"/>
    <n v="121"/>
    <x v="8"/>
    <x v="20"/>
    <b v="1"/>
    <s v="photography/photobooks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n v="2.6059999999999999"/>
    <x v="0"/>
    <x v="0"/>
    <s v="USD"/>
    <n v="1451530800"/>
    <d v="2015-12-31T03:00:00"/>
    <n v="1448463086"/>
    <x v="1198"/>
    <b v="0"/>
    <x v="157"/>
    <n v="54.616766467065865"/>
    <x v="8"/>
    <x v="20"/>
    <b v="1"/>
    <s v="photography/photobooks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n v="1.0131677953348381"/>
    <x v="0"/>
    <x v="1"/>
    <s v="GBP"/>
    <n v="1436380200"/>
    <d v="2015-07-08T18:30:00"/>
    <n v="1433615400"/>
    <x v="1199"/>
    <b v="0"/>
    <x v="82"/>
    <n v="299.22222222222223"/>
    <x v="8"/>
    <x v="20"/>
    <b v="1"/>
    <s v="photography/photobooks"/>
  </r>
  <r>
    <x v="1200"/>
    <s v="Modern Nomads"/>
    <s v="Modern Nomads Journal is an 88 page magazine style publication containing photo stories about Somalis in the Horn of Africa."/>
    <x v="225"/>
    <n v="6029"/>
    <n v="1.2560416666666667"/>
    <x v="0"/>
    <x v="0"/>
    <s v="USD"/>
    <n v="1429183656"/>
    <d v="2015-04-16T11:27:36"/>
    <n v="1427369256"/>
    <x v="1200"/>
    <b v="0"/>
    <x v="273"/>
    <n v="58.533980582524272"/>
    <x v="8"/>
    <x v="20"/>
    <b v="1"/>
    <s v="photography/photobooks"/>
  </r>
  <r>
    <x v="1201"/>
    <s v="Invisible People of Belarus"/>
    <s v="Documentary book about the lives of disabled people and Chernobyl victims living in governmental institutions called Internats"/>
    <x v="12"/>
    <n v="6146.27"/>
    <n v="1.0243783333333334"/>
    <x v="0"/>
    <x v="1"/>
    <s v="GBP"/>
    <n v="1468593246"/>
    <d v="2016-07-15T14:34:06"/>
    <n v="1466001246"/>
    <x v="1201"/>
    <b v="0"/>
    <x v="112"/>
    <n v="55.371801801801809"/>
    <x v="8"/>
    <x v="20"/>
    <b v="1"/>
    <s v="photography/photobooks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n v="1.99244"/>
    <x v="0"/>
    <x v="2"/>
    <s v="AUD"/>
    <n v="1435388154"/>
    <d v="2015-06-27T06:55:54"/>
    <n v="1432796154"/>
    <x v="1202"/>
    <b v="0"/>
    <x v="197"/>
    <n v="183.80442804428046"/>
    <x v="8"/>
    <x v="20"/>
    <b v="1"/>
    <s v="photography/photobooks"/>
  </r>
  <r>
    <x v="1203"/>
    <s v="reAPPEARANCES   a limited edition photography book"/>
    <s v="reAPPEARANCES is a series of photographs shot with a digital toy camera, a visual and cultural journey through appearances."/>
    <x v="226"/>
    <n v="16700"/>
    <n v="1.0245398773006136"/>
    <x v="0"/>
    <x v="0"/>
    <s v="USD"/>
    <n v="1433083527"/>
    <d v="2015-05-31T14:45:27"/>
    <n v="1430491527"/>
    <x v="1203"/>
    <b v="0"/>
    <x v="21"/>
    <n v="165.34653465346534"/>
    <x v="8"/>
    <x v="20"/>
    <b v="1"/>
    <s v="photography/photobooks"/>
  </r>
  <r>
    <x v="1204"/>
    <s v="Miles From Los Angeles - A Photo Book of the Western U.S."/>
    <s v="A fine art book capturing the beauty of nature in the Western United States by landscape photographer Cheyne Walls."/>
    <x v="93"/>
    <n v="13383"/>
    <n v="1.0294615384615384"/>
    <x v="0"/>
    <x v="0"/>
    <s v="USD"/>
    <n v="1449205200"/>
    <d v="2015-12-04T05:00:00"/>
    <n v="1445363833"/>
    <x v="1204"/>
    <b v="0"/>
    <x v="7"/>
    <n v="234.78947368421052"/>
    <x v="8"/>
    <x v="20"/>
    <b v="1"/>
    <s v="photography/photobooks"/>
  </r>
  <r>
    <x v="1205"/>
    <s v="Afro-Iran:Â The Unknown Minority"/>
    <s v="A photo book by photographer Mahdi Ehsaei depicting the little known minority of Afro-Iranians in South Iran in fascinating portraits."/>
    <x v="93"/>
    <n v="13112"/>
    <n v="1.0086153846153847"/>
    <x v="0"/>
    <x v="12"/>
    <s v="EUR"/>
    <n v="1434197351"/>
    <d v="2015-06-13T12:09:11"/>
    <n v="1431605351"/>
    <x v="1205"/>
    <b v="0"/>
    <x v="95"/>
    <n v="211.48387096774192"/>
    <x v="8"/>
    <x v="20"/>
    <b v="1"/>
    <s v="photography/photobooks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n v="1.1499999999999999"/>
    <x v="0"/>
    <x v="15"/>
    <s v="EUR"/>
    <n v="1489238940"/>
    <d v="2017-03-11T13:29:00"/>
    <n v="1486406253"/>
    <x v="1206"/>
    <b v="0"/>
    <x v="58"/>
    <n v="32.34375"/>
    <x v="8"/>
    <x v="20"/>
    <b v="1"/>
    <s v="photography/photobooks"/>
  </r>
  <r>
    <x v="1207"/>
    <s v="ITALIANA"/>
    <s v="A humanistic photo book about ancestral &amp; post-modern Italy."/>
    <x v="227"/>
    <n v="17396"/>
    <n v="1.0416766467065868"/>
    <x v="0"/>
    <x v="13"/>
    <s v="EUR"/>
    <n v="1459418400"/>
    <d v="2016-03-31T10:00:00"/>
    <n v="1456827573"/>
    <x v="1207"/>
    <b v="0"/>
    <x v="261"/>
    <n v="123.37588652482269"/>
    <x v="8"/>
    <x v="20"/>
    <b v="1"/>
    <s v="photography/photobooks"/>
  </r>
  <r>
    <x v="1208"/>
    <s v="Into The Great White Sands"/>
    <s v="Help me complete the photography and publish a fine art book on White Sands National Monument, a uniquely significant place."/>
    <x v="3"/>
    <n v="15530"/>
    <n v="1.5529999999999999"/>
    <x v="0"/>
    <x v="0"/>
    <s v="USD"/>
    <n v="1458835264"/>
    <d v="2016-03-24T16:01:04"/>
    <n v="1456246864"/>
    <x v="1208"/>
    <b v="0"/>
    <x v="11"/>
    <n v="207.06666666666666"/>
    <x v="8"/>
    <x v="20"/>
    <b v="1"/>
    <s v="photography/photobooks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n v="1.06"/>
    <x v="0"/>
    <x v="0"/>
    <s v="USD"/>
    <n v="1488053905"/>
    <d v="2017-02-25T20:18:25"/>
    <n v="1485461905"/>
    <x v="1209"/>
    <b v="0"/>
    <x v="67"/>
    <n v="138.2608695652174"/>
    <x v="8"/>
    <x v="20"/>
    <b v="1"/>
    <s v="photography/photobooks"/>
  </r>
  <r>
    <x v="1210"/>
    <s v="Det Andra GÃ¶teborg"/>
    <s v="En fotobok om livet i det enda andra GÃ¶teborg i vÃ¤rlden"/>
    <x v="22"/>
    <n v="50863"/>
    <n v="2.5431499999999998"/>
    <x v="0"/>
    <x v="11"/>
    <s v="SEK"/>
    <n v="1433106000"/>
    <d v="2015-05-31T21:00:00"/>
    <n v="1431124572"/>
    <x v="1210"/>
    <b v="0"/>
    <x v="273"/>
    <n v="493.81553398058253"/>
    <x v="8"/>
    <x v="20"/>
    <b v="1"/>
    <s v="photography/photobooks"/>
  </r>
  <r>
    <x v="1211"/>
    <s v="500 Views of Japan"/>
    <s v="From 2010 to 2015, I took over 15 000 photos in Japan. Here's 500 of them. Landscape, city view, people and so much more!"/>
    <x v="28"/>
    <n v="1011"/>
    <n v="1.0109999999999999"/>
    <x v="0"/>
    <x v="5"/>
    <s v="CAD"/>
    <n v="1465505261"/>
    <d v="2016-06-09T20:47:41"/>
    <n v="1464209261"/>
    <x v="1211"/>
    <b v="0"/>
    <x v="79"/>
    <n v="168.5"/>
    <x v="8"/>
    <x v="20"/>
    <b v="1"/>
    <s v="photography/photobooks"/>
  </r>
  <r>
    <x v="1212"/>
    <s v="Faces of Yoga: A Coffee Table Photo Book"/>
    <s v="Faces of Yoga is a series of uncomfortable photos of people in strange positions. The photo book will be ready for the holiday season!"/>
    <x v="30"/>
    <n v="3226"/>
    <n v="1.2904"/>
    <x v="0"/>
    <x v="0"/>
    <s v="USD"/>
    <n v="1448586000"/>
    <d v="2015-11-27T01:00:00"/>
    <n v="1447195695"/>
    <x v="1212"/>
    <b v="0"/>
    <x v="183"/>
    <n v="38.867469879518069"/>
    <x v="8"/>
    <x v="20"/>
    <b v="1"/>
    <s v="photography/photobooks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n v="1.0223076923076924"/>
    <x v="0"/>
    <x v="1"/>
    <s v="GBP"/>
    <n v="1485886100"/>
    <d v="2017-01-31T18:08:20"/>
    <n v="1482862100"/>
    <x v="1213"/>
    <b v="0"/>
    <x v="52"/>
    <n v="61.527777777777779"/>
    <x v="8"/>
    <x v="20"/>
    <b v="1"/>
    <s v="photography/photobooks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n v="1.3180000000000001"/>
    <x v="0"/>
    <x v="0"/>
    <s v="USD"/>
    <n v="1433880605"/>
    <d v="2015-06-09T20:10:05"/>
    <n v="1428696605"/>
    <x v="1214"/>
    <b v="0"/>
    <x v="20"/>
    <n v="105.44"/>
    <x v="8"/>
    <x v="20"/>
    <b v="1"/>
    <s v="photography/photobooks"/>
  </r>
  <r>
    <x v="1215"/>
    <s v="ShootTokyo: The Book"/>
    <s v="A photography book that brings you on a journey through Tokyo and beyond.   This is a collection of my best images from ShootTokyo."/>
    <x v="10"/>
    <n v="39304.01"/>
    <n v="7.8608020000000005"/>
    <x v="0"/>
    <x v="0"/>
    <s v="USD"/>
    <n v="1401487756"/>
    <d v="2014-05-30T22:09:16"/>
    <n v="1398895756"/>
    <x v="1215"/>
    <b v="0"/>
    <x v="274"/>
    <n v="71.592003642987251"/>
    <x v="8"/>
    <x v="20"/>
    <b v="1"/>
    <s v="photography/photobooks"/>
  </r>
  <r>
    <x v="1216"/>
    <s v="In Training: a book of Bonsai photographs"/>
    <s v="A fine art photography book taking a new look at the art of bonsai."/>
    <x v="32"/>
    <n v="20398"/>
    <n v="1.4570000000000001"/>
    <x v="0"/>
    <x v="0"/>
    <s v="USD"/>
    <n v="1443826980"/>
    <d v="2015-10-02T23:03:00"/>
    <n v="1441032457"/>
    <x v="1216"/>
    <b v="0"/>
    <x v="147"/>
    <n v="91.882882882882882"/>
    <x v="8"/>
    <x v="20"/>
    <b v="1"/>
    <s v="photography/photobooks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n v="1.026"/>
    <x v="0"/>
    <x v="0"/>
    <s v="USD"/>
    <n v="1468524340"/>
    <d v="2016-07-14T19:25:40"/>
    <n v="1465932340"/>
    <x v="1217"/>
    <b v="0"/>
    <x v="275"/>
    <n v="148.57377049180329"/>
    <x v="8"/>
    <x v="20"/>
    <b v="1"/>
    <s v="photography/photobooks"/>
  </r>
  <r>
    <x v="1218"/>
    <s v="The Alaska Range"/>
    <s v="The Mountaineers Books and I, Carl Battreall, have teamed up to create the first photography book of the legendary Alaska Range."/>
    <x v="7"/>
    <n v="15505"/>
    <n v="1.7227777777777777"/>
    <x v="0"/>
    <x v="0"/>
    <s v="USD"/>
    <n v="1446346800"/>
    <d v="2015-11-01T03:00:00"/>
    <n v="1443714800"/>
    <x v="1218"/>
    <b v="0"/>
    <x v="30"/>
    <n v="174.2134831460674"/>
    <x v="8"/>
    <x v="20"/>
    <b v="1"/>
    <s v="photography/photobooks"/>
  </r>
  <r>
    <x v="1219"/>
    <s v="The Box"/>
    <s v="The Box is a fine art book of Ron Amato's innovative and seductive photography project."/>
    <x v="229"/>
    <n v="26024"/>
    <n v="1.5916819571865444"/>
    <x v="0"/>
    <x v="0"/>
    <s v="USD"/>
    <n v="1476961513"/>
    <d v="2016-10-20T11:05:13"/>
    <n v="1474369513"/>
    <x v="1219"/>
    <b v="0"/>
    <x v="35"/>
    <n v="102.86166007905139"/>
    <x v="8"/>
    <x v="20"/>
    <b v="1"/>
    <s v="photography/photobooks"/>
  </r>
  <r>
    <x v="1220"/>
    <s v="All The People"/>
    <s v="A beautiful photo art book of portraits and conversations with people that may expand your idea of gender."/>
    <x v="36"/>
    <n v="15565"/>
    <n v="1.0376666666666667"/>
    <x v="0"/>
    <x v="12"/>
    <s v="EUR"/>
    <n v="1440515112"/>
    <d v="2015-08-25T15:05:12"/>
    <n v="1437923112"/>
    <x v="1220"/>
    <b v="0"/>
    <x v="205"/>
    <n v="111.17857142857143"/>
    <x v="8"/>
    <x v="20"/>
    <b v="1"/>
    <s v="photography/photobooks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n v="1.1140954545454547"/>
    <x v="0"/>
    <x v="1"/>
    <s v="GBP"/>
    <n v="1480809600"/>
    <d v="2016-12-04T00:00:00"/>
    <n v="1478431488"/>
    <x v="1221"/>
    <b v="0"/>
    <x v="273"/>
    <n v="23.796213592233013"/>
    <x v="8"/>
    <x v="20"/>
    <b v="1"/>
    <s v="photography/photobooks"/>
  </r>
  <r>
    <x v="1222"/>
    <s v="Project Pilgrim"/>
    <s v="Project Pilgrim is my effort to work towards normalizing mental health."/>
    <x v="23"/>
    <n v="11215"/>
    <n v="2.80375"/>
    <x v="0"/>
    <x v="5"/>
    <s v="CAD"/>
    <n v="1459483200"/>
    <d v="2016-04-01T04:00:00"/>
    <n v="1456852647"/>
    <x v="1222"/>
    <b v="0"/>
    <x v="276"/>
    <n v="81.268115942028984"/>
    <x v="8"/>
    <x v="20"/>
    <b v="1"/>
    <s v="photography/photobooks"/>
  </r>
  <r>
    <x v="1223"/>
    <s v="YOSEMITE PEOPLE"/>
    <s v="A photography book focusing on the people rather than the nature at Yosemite National Park."/>
    <x v="230"/>
    <n v="22197"/>
    <n v="1.1210606060606061"/>
    <x v="0"/>
    <x v="0"/>
    <s v="USD"/>
    <n v="1478754909"/>
    <d v="2016-11-10T05:15:09"/>
    <n v="1476159309"/>
    <x v="1223"/>
    <b v="0"/>
    <x v="277"/>
    <n v="116.21465968586388"/>
    <x v="8"/>
    <x v="20"/>
    <b v="1"/>
    <s v="photography/photobooks"/>
  </r>
  <r>
    <x v="1224"/>
    <s v="&quot;I Dreamed Last Night&quot; Album (Canceled)"/>
    <s v="Modern Celtic influenced CD.  Help me finish what I started before the stroke."/>
    <x v="36"/>
    <n v="1060"/>
    <n v="7.0666666666666669E-2"/>
    <x v="1"/>
    <x v="0"/>
    <s v="USD"/>
    <n v="1402060302"/>
    <d v="2014-06-06T13:11:42"/>
    <n v="1396876302"/>
    <x v="1224"/>
    <b v="0"/>
    <x v="59"/>
    <n v="58.888888888888886"/>
    <x v="4"/>
    <x v="21"/>
    <b v="0"/>
    <s v="music/world music"/>
  </r>
  <r>
    <x v="1225"/>
    <s v="Cesar Chavez's First Music Album (Canceled)"/>
    <s v="My first music album is a collection of 9 songs honoring Mexico's prolific composer, Jose Alfredo Jimenez with my artistic vision."/>
    <x v="9"/>
    <n v="132"/>
    <n v="4.3999999999999997E-2"/>
    <x v="1"/>
    <x v="0"/>
    <s v="USD"/>
    <n v="1382478278"/>
    <d v="2013-10-22T21:44:38"/>
    <n v="1377294278"/>
    <x v="1225"/>
    <b v="0"/>
    <x v="83"/>
    <n v="44"/>
    <x v="4"/>
    <x v="21"/>
    <b v="0"/>
    <s v="music/world music"/>
  </r>
  <r>
    <x v="1226"/>
    <s v="Pavlo is Filming  a PBS Concert Special (Canceled)"/>
    <s v="Pavlo will be independently filming his second full length PBS Special and DVD in May with director George Veras"/>
    <x v="63"/>
    <n v="1937"/>
    <n v="3.8739999999999997E-2"/>
    <x v="1"/>
    <x v="0"/>
    <s v="USD"/>
    <n v="1398042000"/>
    <d v="2014-04-21T01:00:00"/>
    <n v="1395089981"/>
    <x v="1226"/>
    <b v="0"/>
    <x v="244"/>
    <n v="48.424999999999997"/>
    <x v="4"/>
    <x v="21"/>
    <b v="0"/>
    <s v="music/world music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n v="0"/>
    <x v="1"/>
    <x v="0"/>
    <s v="USD"/>
    <n v="1407394800"/>
    <d v="2014-08-07T07:00:00"/>
    <n v="1404770616"/>
    <x v="1227"/>
    <b v="0"/>
    <x v="78"/>
    <e v="#DIV/0!"/>
    <x v="4"/>
    <x v="21"/>
    <b v="0"/>
    <s v="music/world music"/>
  </r>
  <r>
    <x v="1228"/>
    <s v="World artist Kat Maguire's debut CD entitled &quot;Gypsy&quot;"/>
    <s v="Kat is partnering with Kickstarter to raise the funds to complete her first solo World music CD &quot;Gypsy&quot;!"/>
    <x v="10"/>
    <n v="1465"/>
    <n v="0.29299999999999998"/>
    <x v="1"/>
    <x v="0"/>
    <s v="USD"/>
    <n v="1317231008"/>
    <d v="2011-09-28T17:30:08"/>
    <n v="1312047008"/>
    <x v="1228"/>
    <b v="0"/>
    <x v="54"/>
    <n v="61.041666666666664"/>
    <x v="4"/>
    <x v="21"/>
    <b v="0"/>
    <s v="music/world music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n v="9.0909090909090905E-3"/>
    <x v="1"/>
    <x v="0"/>
    <s v="USD"/>
    <n v="1334592000"/>
    <d v="2012-04-16T16:00:00"/>
    <n v="1331982127"/>
    <x v="1229"/>
    <b v="0"/>
    <x v="29"/>
    <n v="25"/>
    <x v="4"/>
    <x v="21"/>
    <b v="0"/>
    <s v="music/world music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n v="0"/>
    <x v="1"/>
    <x v="0"/>
    <s v="USD"/>
    <n v="1298589630"/>
    <d v="2011-02-24T23:20:30"/>
    <n v="1295997630"/>
    <x v="1230"/>
    <b v="0"/>
    <x v="78"/>
    <e v="#DIV/0!"/>
    <x v="4"/>
    <x v="21"/>
    <b v="0"/>
    <s v="music/world music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n v="0"/>
    <x v="1"/>
    <x v="0"/>
    <s v="USD"/>
    <n v="1440723600"/>
    <d v="2015-08-28T01:00:00"/>
    <n v="1436394968"/>
    <x v="1231"/>
    <b v="0"/>
    <x v="78"/>
    <e v="#DIV/0!"/>
    <x v="4"/>
    <x v="21"/>
    <b v="0"/>
    <s v="music/world music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n v="8.0000000000000002E-3"/>
    <x v="1"/>
    <x v="0"/>
    <s v="USD"/>
    <n v="1381090870"/>
    <d v="2013-10-06T20:21:10"/>
    <n v="1377030070"/>
    <x v="1232"/>
    <b v="0"/>
    <x v="29"/>
    <n v="40"/>
    <x v="4"/>
    <x v="21"/>
    <b v="0"/>
    <s v="music/world music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n v="0.11600000000000001"/>
    <x v="1"/>
    <x v="0"/>
    <s v="USD"/>
    <n v="1329864374"/>
    <d v="2012-02-21T22:46:14"/>
    <n v="1328049974"/>
    <x v="1233"/>
    <b v="0"/>
    <x v="79"/>
    <n v="19.333333333333332"/>
    <x v="4"/>
    <x v="21"/>
    <b v="0"/>
    <s v="music/world music"/>
  </r>
  <r>
    <x v="1234"/>
    <s v="Lionstar International Tour 2015 (Canceled)"/>
    <s v="We have been offered shows all over the world, to reach places and people with our music, for the experience of just doing it!"/>
    <x v="63"/>
    <n v="0"/>
    <n v="0"/>
    <x v="1"/>
    <x v="1"/>
    <s v="GBP"/>
    <n v="1422903342"/>
    <d v="2015-02-02T18:55:42"/>
    <n v="1420311342"/>
    <x v="1234"/>
    <b v="0"/>
    <x v="78"/>
    <e v="#DIV/0!"/>
    <x v="4"/>
    <x v="21"/>
    <b v="0"/>
    <s v="music/world music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n v="2.787363950092912E-2"/>
    <x v="1"/>
    <x v="0"/>
    <s v="USD"/>
    <n v="1387077299"/>
    <d v="2013-12-15T03:14:59"/>
    <n v="1383621299"/>
    <x v="1235"/>
    <b v="0"/>
    <x v="79"/>
    <n v="35"/>
    <x v="4"/>
    <x v="21"/>
    <b v="0"/>
    <s v="music/world music"/>
  </r>
  <r>
    <x v="1236"/>
    <s v="&quot;Volando&quot; CD Release (Canceled)"/>
    <s v="Raising money to give the musicians their due."/>
    <x v="30"/>
    <n v="0"/>
    <n v="0"/>
    <x v="1"/>
    <x v="0"/>
    <s v="USD"/>
    <n v="1343491200"/>
    <d v="2012-07-28T16:00:00"/>
    <n v="1342801164"/>
    <x v="1236"/>
    <b v="0"/>
    <x v="78"/>
    <e v="#DIV/0!"/>
    <x v="4"/>
    <x v="21"/>
    <b v="0"/>
    <s v="music/world music"/>
  </r>
  <r>
    <x v="1237"/>
    <s v="John Grover touches the world (Canceled)"/>
    <s v="We have the songs, concept, need to add songs and mix/package for shows in Hawaii, book dates outside of Maui and advance his message"/>
    <x v="31"/>
    <n v="0"/>
    <n v="0"/>
    <x v="1"/>
    <x v="0"/>
    <s v="USD"/>
    <n v="1345790865"/>
    <d v="2012-08-24T06:47:45"/>
    <n v="1344062865"/>
    <x v="1237"/>
    <b v="0"/>
    <x v="78"/>
    <e v="#DIV/0!"/>
    <x v="4"/>
    <x v="21"/>
    <b v="0"/>
    <s v="music/world music"/>
  </r>
  <r>
    <x v="1238"/>
    <s v="Life Music-Healing through Song (Canceled)"/>
    <s v="The purpose of the album is to pull from many differenet genres but to express life circumstances to reach everyday people through song"/>
    <x v="28"/>
    <n v="178"/>
    <n v="0.17799999999999999"/>
    <x v="1"/>
    <x v="0"/>
    <s v="USD"/>
    <n v="1312641536"/>
    <d v="2011-08-06T14:38:56"/>
    <n v="1310049536"/>
    <x v="1238"/>
    <b v="0"/>
    <x v="83"/>
    <n v="59.333333333333336"/>
    <x v="4"/>
    <x v="21"/>
    <b v="0"/>
    <s v="music/world music"/>
  </r>
  <r>
    <x v="1239"/>
    <s v="Help Calmenco! finance new CD and Tour (Canceled)"/>
    <s v="Please consider helping us with our new CD and Riverdance Tour"/>
    <x v="30"/>
    <n v="0"/>
    <n v="0"/>
    <x v="1"/>
    <x v="0"/>
    <s v="USD"/>
    <n v="1325804767"/>
    <d v="2012-01-05T23:06:07"/>
    <n v="1323212767"/>
    <x v="1239"/>
    <b v="0"/>
    <x v="78"/>
    <e v="#DIV/0!"/>
    <x v="4"/>
    <x v="21"/>
    <b v="0"/>
    <s v="music/world music"/>
  </r>
  <r>
    <x v="1240"/>
    <s v="Message of Peace, Love &amp; Unity (Canceled)"/>
    <s v="Sharing positive vibes of Peace, Love &amp; Unity with the World through conscious Reggae Music!"/>
    <x v="6"/>
    <n v="241"/>
    <n v="3.0124999999999999E-2"/>
    <x v="1"/>
    <x v="0"/>
    <s v="USD"/>
    <n v="1373665860"/>
    <d v="2013-07-12T21:51:00"/>
    <n v="1368579457"/>
    <x v="1240"/>
    <b v="0"/>
    <x v="22"/>
    <n v="30.125"/>
    <x v="4"/>
    <x v="21"/>
    <b v="0"/>
    <s v="music/world music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n v="0.50739999999999996"/>
    <x v="1"/>
    <x v="0"/>
    <s v="USD"/>
    <n v="1414994340"/>
    <d v="2014-11-03T05:59:00"/>
    <n v="1413057980"/>
    <x v="1241"/>
    <b v="0"/>
    <x v="69"/>
    <n v="74.617647058823536"/>
    <x v="4"/>
    <x v="21"/>
    <b v="0"/>
    <s v="music/world music"/>
  </r>
  <r>
    <x v="1242"/>
    <s v="Add your voice to Cellphonia 9/11 (Canceled)"/>
    <s v="Cellphonia 9/11 (http://cellphonia.org/911/) is one of the performance pieces in the Music After marathon concert on 9.11.11"/>
    <x v="232"/>
    <n v="5"/>
    <n v="5.4884742041712408E-3"/>
    <x v="1"/>
    <x v="0"/>
    <s v="USD"/>
    <n v="1315747080"/>
    <d v="2011-09-11T13:18:00"/>
    <n v="1314417502"/>
    <x v="1242"/>
    <b v="0"/>
    <x v="29"/>
    <n v="5"/>
    <x v="4"/>
    <x v="21"/>
    <b v="0"/>
    <s v="music/world music"/>
  </r>
  <r>
    <x v="1243"/>
    <s v="Letâ€™s Keep the San Jose Mexican Heritage Festival Alive!"/>
    <s v="California's premier Latino cultural festival - music, theatre, film, workshops, visual arts, cuisine and more!"/>
    <x v="14"/>
    <n v="1691"/>
    <n v="0.14091666666666666"/>
    <x v="1"/>
    <x v="0"/>
    <s v="USD"/>
    <n v="1310158800"/>
    <d v="2011-07-08T21:00:00"/>
    <n v="1304888771"/>
    <x v="1243"/>
    <b v="0"/>
    <x v="44"/>
    <n v="44.5"/>
    <x v="4"/>
    <x v="21"/>
    <b v="0"/>
    <s v="music/world music"/>
  </r>
  <r>
    <x v="1244"/>
    <s v="Theatrum Mundi releasing debut album &quot;Eyes of the Realm.&quot;"/>
    <s v="THEATRUM MUNDI releases DEBUT ALBUM! Pre-order &quot;The Eyes of the Realm&quot; and help make it happen!"/>
    <x v="13"/>
    <n v="2076"/>
    <n v="1.038"/>
    <x v="0"/>
    <x v="0"/>
    <s v="USD"/>
    <n v="1366664400"/>
    <d v="2013-04-22T21:00:00"/>
    <n v="1363981723"/>
    <x v="1244"/>
    <b v="1"/>
    <x v="43"/>
    <n v="46.133333333333333"/>
    <x v="4"/>
    <x v="11"/>
    <b v="1"/>
    <s v="music/rock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n v="1.2024999999999999"/>
    <x v="0"/>
    <x v="0"/>
    <s v="USD"/>
    <n v="1402755834"/>
    <d v="2014-06-14T14:23:54"/>
    <n v="1400163834"/>
    <x v="1245"/>
    <b v="1"/>
    <x v="57"/>
    <n v="141.47058823529412"/>
    <x v="4"/>
    <x v="11"/>
    <b v="1"/>
    <s v="music/rock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n v="1.17"/>
    <x v="0"/>
    <x v="0"/>
    <s v="USD"/>
    <n v="1323136949"/>
    <d v="2011-12-06T02:02:29"/>
    <n v="1319245349"/>
    <x v="1246"/>
    <b v="1"/>
    <x v="162"/>
    <n v="75.483870967741936"/>
    <x v="4"/>
    <x v="11"/>
    <b v="1"/>
    <s v="music/rock"/>
  </r>
  <r>
    <x v="1247"/>
    <s v="BRAIN DEAD to record debut EP with SLAYER producer!"/>
    <s v="BRAIN DEAD is going to record their debut EP and they need your help, Bozos!"/>
    <x v="8"/>
    <n v="4275"/>
    <n v="1.2214285714285715"/>
    <x v="0"/>
    <x v="0"/>
    <s v="USD"/>
    <n v="1367823655"/>
    <d v="2013-05-06T07:00:55"/>
    <n v="1365231655"/>
    <x v="1247"/>
    <b v="1"/>
    <x v="133"/>
    <n v="85.5"/>
    <x v="4"/>
    <x v="11"/>
    <b v="1"/>
    <s v="music/rock"/>
  </r>
  <r>
    <x v="1248"/>
    <s v="The Vandies // Full length album!"/>
    <s v="The Vandies make pop rock in glorious Portland, Oregon. Help us fund our first full length album!"/>
    <x v="30"/>
    <n v="3791"/>
    <n v="1.5164"/>
    <x v="0"/>
    <x v="0"/>
    <s v="USD"/>
    <n v="1402642740"/>
    <d v="2014-06-13T06:59:00"/>
    <n v="1399563953"/>
    <x v="1248"/>
    <b v="1"/>
    <x v="211"/>
    <n v="64.254237288135599"/>
    <x v="4"/>
    <x v="11"/>
    <b v="1"/>
    <s v="music/rock"/>
  </r>
  <r>
    <x v="1249"/>
    <s v="Matt Stansberry &amp; The Romance - Debut EP"/>
    <s v="&quot;Let's Brighten It Up&quot; will be a seven song EP of originals heavily inspired by music from the 50s and 60s"/>
    <x v="10"/>
    <n v="5222"/>
    <n v="1.0444"/>
    <x v="0"/>
    <x v="0"/>
    <s v="USD"/>
    <n v="1341683211"/>
    <d v="2012-07-07T17:46:51"/>
    <n v="1339091211"/>
    <x v="1249"/>
    <b v="1"/>
    <x v="75"/>
    <n v="64.46913580246914"/>
    <x v="4"/>
    <x v="11"/>
    <b v="1"/>
    <s v="music/rock"/>
  </r>
  <r>
    <x v="1250"/>
    <s v="Willy Porter - Human Kindness"/>
    <s v="My new disc Human Kindness is some of the strongest &amp; most ambitious music Iâ€™ve made. Join me in giving it a solid push into the world."/>
    <x v="11"/>
    <n v="60046"/>
    <n v="2.0015333333333332"/>
    <x v="0"/>
    <x v="0"/>
    <s v="USD"/>
    <n v="1410017131"/>
    <d v="2014-09-06T15:25:31"/>
    <n v="1406129131"/>
    <x v="1250"/>
    <b v="1"/>
    <x v="278"/>
    <n v="118.2007874015748"/>
    <x v="4"/>
    <x v="11"/>
    <b v="1"/>
    <s v="music/rock"/>
  </r>
  <r>
    <x v="1251"/>
    <s v="Jack Oblivian Harlan t Bobo Limes european tour"/>
    <s v="A tour of europe with 3 memphis artist, Jack Oblivian, Harlan T Bobo and Shawn Cripps."/>
    <x v="12"/>
    <n v="6108"/>
    <n v="1.018"/>
    <x v="0"/>
    <x v="0"/>
    <s v="USD"/>
    <n v="1316979167"/>
    <d v="2011-09-25T19:32:47"/>
    <n v="1311795167"/>
    <x v="1251"/>
    <b v="1"/>
    <x v="142"/>
    <n v="82.540540540540547"/>
    <x v="4"/>
    <x v="11"/>
    <b v="1"/>
    <s v="music/rock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n v="1.3765714285714286"/>
    <x v="0"/>
    <x v="0"/>
    <s v="USD"/>
    <n v="1382658169"/>
    <d v="2013-10-24T23:42:49"/>
    <n v="1380238969"/>
    <x v="1252"/>
    <b v="1"/>
    <x v="261"/>
    <n v="34.170212765957444"/>
    <x v="4"/>
    <x v="11"/>
    <b v="1"/>
    <s v="music/rock"/>
  </r>
  <r>
    <x v="1253"/>
    <s v="Suburban Legends: New Album"/>
    <s v="Suburban Legends are working on the most important album EVER, but they are in need of your help and about 10 bucks... probably more!"/>
    <x v="185"/>
    <n v="30383.32"/>
    <n v="3038.3319999999999"/>
    <x v="0"/>
    <x v="0"/>
    <s v="USD"/>
    <n v="1409770107"/>
    <d v="2014-09-03T18:48:27"/>
    <n v="1407178107"/>
    <x v="1253"/>
    <b v="1"/>
    <x v="279"/>
    <n v="42.73322081575246"/>
    <x v="4"/>
    <x v="11"/>
    <b v="1"/>
    <s v="music/rock"/>
  </r>
  <r>
    <x v="1254"/>
    <s v="Album4"/>
    <s v="Fresh off the heels of, &quot;Let the Waves Come in Threes,&quot; (#6 National Folk Chart) we're making a new record. Huge thanks for your help!"/>
    <x v="233"/>
    <n v="13323"/>
    <n v="1.9885074626865671"/>
    <x v="0"/>
    <x v="0"/>
    <s v="USD"/>
    <n v="1293857940"/>
    <d v="2011-01-01T04:59:00"/>
    <n v="1288968886"/>
    <x v="1254"/>
    <b v="1"/>
    <x v="261"/>
    <n v="94.489361702127653"/>
    <x v="4"/>
    <x v="11"/>
    <b v="1"/>
    <s v="music/rock"/>
  </r>
  <r>
    <x v="1255"/>
    <s v="The Space Bards Present Their First Album, &quot;Neon Milk&quot;!"/>
    <s v="Let the Space Bards abduct you on a quirky musical journey about two aliens struggling to fit in on planet Earth."/>
    <x v="9"/>
    <n v="6071"/>
    <n v="2.0236666666666667"/>
    <x v="0"/>
    <x v="0"/>
    <s v="USD"/>
    <n v="1385932652"/>
    <d v="2013-12-01T21:17:32"/>
    <n v="1383337052"/>
    <x v="1255"/>
    <b v="1"/>
    <x v="280"/>
    <n v="55.697247706422019"/>
    <x v="4"/>
    <x v="11"/>
    <b v="1"/>
    <s v="music/rock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n v="1.1796376666666666"/>
    <x v="0"/>
    <x v="0"/>
    <s v="USD"/>
    <n v="1329084231"/>
    <d v="2012-02-12T22:03:51"/>
    <n v="1326492231"/>
    <x v="1256"/>
    <b v="1"/>
    <x v="281"/>
    <n v="98.030831024930734"/>
    <x v="4"/>
    <x v="11"/>
    <b v="1"/>
    <s v="music/rock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n v="2.9472727272727273"/>
    <x v="0"/>
    <x v="0"/>
    <s v="USD"/>
    <n v="1301792590"/>
    <d v="2011-04-03T01:03:10"/>
    <n v="1297562590"/>
    <x v="1257"/>
    <b v="1"/>
    <x v="282"/>
    <n v="92.102272727272734"/>
    <x v="4"/>
    <x v="11"/>
    <b v="1"/>
    <s v="music/rock"/>
  </r>
  <r>
    <x v="1258"/>
    <s v="Mustard Plug New Record!"/>
    <s v="Mustard Plug needs help funding their new record.  Please help the Grand Rapids, MI band put out their 7th record!"/>
    <x v="14"/>
    <n v="25577.56"/>
    <n v="2.1314633333333335"/>
    <x v="0"/>
    <x v="0"/>
    <s v="USD"/>
    <n v="1377960012"/>
    <d v="2013-08-31T14:40:12"/>
    <n v="1375368012"/>
    <x v="1258"/>
    <b v="1"/>
    <x v="283"/>
    <n v="38.175462686567165"/>
    <x v="4"/>
    <x v="11"/>
    <b v="1"/>
    <s v="music/rock"/>
  </r>
  <r>
    <x v="1259"/>
    <s v="Help Falling From One complete their CD!!!"/>
    <s v="Falling From One is currently in the studio recording their first CD and they need your help!"/>
    <x v="30"/>
    <n v="2606"/>
    <n v="1.0424"/>
    <x v="0"/>
    <x v="0"/>
    <s v="USD"/>
    <n v="1402286340"/>
    <d v="2014-06-09T03:59:00"/>
    <n v="1399504664"/>
    <x v="1259"/>
    <b v="1"/>
    <x v="93"/>
    <n v="27.145833333333332"/>
    <x v="4"/>
    <x v="11"/>
    <b v="1"/>
    <s v="music/rock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n v="1.1366666666666667"/>
    <x v="0"/>
    <x v="0"/>
    <s v="USD"/>
    <n v="1393445620"/>
    <d v="2014-02-26T20:13:40"/>
    <n v="1390853620"/>
    <x v="1260"/>
    <b v="1"/>
    <x v="142"/>
    <n v="50.689189189189186"/>
    <x v="4"/>
    <x v="11"/>
    <b v="1"/>
    <s v="music/rock"/>
  </r>
  <r>
    <x v="1261"/>
    <s v="The Puget EP's Vinyl Release"/>
    <s v="We just recorded a stellar EP and we're trying to put it out on vinyl.  Can you help these punx out?"/>
    <x v="13"/>
    <n v="2025"/>
    <n v="1.0125"/>
    <x v="0"/>
    <x v="0"/>
    <s v="USD"/>
    <n v="1390983227"/>
    <d v="2014-01-29T08:13:47"/>
    <n v="1388391227"/>
    <x v="1261"/>
    <b v="1"/>
    <x v="47"/>
    <n v="38.942307692307693"/>
    <x v="4"/>
    <x v="11"/>
    <b v="1"/>
    <s v="music/rock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n v="1.2541538461538462"/>
    <x v="0"/>
    <x v="5"/>
    <s v="CAD"/>
    <n v="1392574692"/>
    <d v="2014-02-16T18:18:12"/>
    <n v="1389982692"/>
    <x v="1262"/>
    <b v="1"/>
    <x v="217"/>
    <n v="77.638095238095232"/>
    <x v="4"/>
    <x v="11"/>
    <b v="1"/>
    <s v="music/rock"/>
  </r>
  <r>
    <x v="1263"/>
    <s v="New Tropic Bombs EP ~ &quot;Return to Bomber Bay&quot;"/>
    <s v="A fresh batch of chaos from Toledo, Ohio's reggae-rockers, Tropic Bombs!"/>
    <x v="15"/>
    <n v="1785"/>
    <n v="1.19"/>
    <x v="0"/>
    <x v="0"/>
    <s v="USD"/>
    <n v="1396054800"/>
    <d v="2014-03-29T01:00:00"/>
    <n v="1393034470"/>
    <x v="1263"/>
    <b v="1"/>
    <x v="14"/>
    <n v="43.536585365853661"/>
    <x v="4"/>
    <x v="11"/>
    <b v="1"/>
    <s v="music/rock"/>
  </r>
  <r>
    <x v="1264"/>
    <s v="Bear. is recording their first ep!"/>
    <s v="We are a four piece from Golden, CO, and have our hearts on getting into the studio this fall to get music from our heads to your ears."/>
    <x v="81"/>
    <n v="1082"/>
    <n v="1.6646153846153846"/>
    <x v="0"/>
    <x v="0"/>
    <s v="USD"/>
    <n v="1383062083"/>
    <d v="2013-10-29T15:54:43"/>
    <n v="1380556483"/>
    <x v="1264"/>
    <b v="1"/>
    <x v="69"/>
    <n v="31.823529411764707"/>
    <x v="4"/>
    <x v="11"/>
    <b v="1"/>
    <s v="music/rock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n v="1.1914771428571429"/>
    <x v="0"/>
    <x v="0"/>
    <s v="USD"/>
    <n v="1291131815"/>
    <d v="2010-11-30T15:43:35"/>
    <n v="1287071015"/>
    <x v="1265"/>
    <b v="1"/>
    <x v="36"/>
    <n v="63.184393939393942"/>
    <x v="4"/>
    <x v="11"/>
    <b v="1"/>
    <s v="music/rock"/>
  </r>
  <r>
    <x v="1266"/>
    <s v="Sensory Station's First EP"/>
    <s v="We are looking to record our first EP produced by Aaron Harris (ISIS/Palms) at Studio West."/>
    <x v="196"/>
    <n v="9545"/>
    <n v="1.0047368421052632"/>
    <x v="0"/>
    <x v="0"/>
    <s v="USD"/>
    <n v="1389474145"/>
    <d v="2014-01-11T21:02:25"/>
    <n v="1386882145"/>
    <x v="1266"/>
    <b v="1"/>
    <x v="133"/>
    <n v="190.9"/>
    <x v="4"/>
    <x v="11"/>
    <b v="1"/>
    <s v="music/rock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n v="1.018"/>
    <x v="0"/>
    <x v="0"/>
    <s v="USD"/>
    <n v="1374674558"/>
    <d v="2013-07-24T14:02:38"/>
    <n v="1372082558"/>
    <x v="1267"/>
    <b v="1"/>
    <x v="180"/>
    <n v="140.85534591194968"/>
    <x v="4"/>
    <x v="11"/>
    <b v="1"/>
    <s v="music/rock"/>
  </r>
  <r>
    <x v="1268"/>
    <s v="Full Devil Jacket 2nd Album Release"/>
    <s v="Full Devil Jacket Is releasing their first record in over 12 yrs and we want you to be a part of it!"/>
    <x v="14"/>
    <n v="14000"/>
    <n v="1.1666666666666667"/>
    <x v="0"/>
    <x v="0"/>
    <s v="USD"/>
    <n v="1379708247"/>
    <d v="2013-09-20T20:17:27"/>
    <n v="1377116247"/>
    <x v="1268"/>
    <b v="1"/>
    <x v="0"/>
    <n v="76.92307692307692"/>
    <x v="4"/>
    <x v="11"/>
    <b v="1"/>
    <s v="music/rock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n v="1.0864893617021276"/>
    <x v="0"/>
    <x v="0"/>
    <s v="USD"/>
    <n v="1460764800"/>
    <d v="2016-04-16T00:00:00"/>
    <n v="1458157512"/>
    <x v="1269"/>
    <b v="1"/>
    <x v="190"/>
    <n v="99.15533980582525"/>
    <x v="4"/>
    <x v="11"/>
    <b v="1"/>
    <s v="music/rock"/>
  </r>
  <r>
    <x v="1270"/>
    <s v="Resolution15 records their next album, Svaha"/>
    <s v="We make awake metal using violins in place of guitars and want to record a full length album."/>
    <x v="3"/>
    <n v="11472"/>
    <n v="1.1472"/>
    <x v="0"/>
    <x v="0"/>
    <s v="USD"/>
    <n v="1332704042"/>
    <d v="2012-03-25T19:34:02"/>
    <n v="1327523642"/>
    <x v="1270"/>
    <b v="1"/>
    <x v="39"/>
    <n v="67.881656804733723"/>
    <x v="4"/>
    <x v="11"/>
    <b v="1"/>
    <s v="music/rock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n v="1.018"/>
    <x v="0"/>
    <x v="0"/>
    <s v="USD"/>
    <n v="1384363459"/>
    <d v="2013-11-13T17:24:19"/>
    <n v="1381767859"/>
    <x v="1271"/>
    <b v="1"/>
    <x v="162"/>
    <n v="246.29032258064515"/>
    <x v="4"/>
    <x v="11"/>
    <b v="1"/>
    <s v="music/rock"/>
  </r>
  <r>
    <x v="1272"/>
    <s v="N&amp;V MAKE AN ALBUM"/>
    <s v="We're going back into the studio this spring to record a new album.  You've heard some of the new material at recent shows.  Be a part of the process!"/>
    <x v="10"/>
    <n v="5300"/>
    <n v="1.06"/>
    <x v="0"/>
    <x v="0"/>
    <s v="USD"/>
    <n v="1276574400"/>
    <d v="2010-06-15T04:00:00"/>
    <n v="1270576379"/>
    <x v="1272"/>
    <b v="1"/>
    <x v="33"/>
    <n v="189.28571428571428"/>
    <x v="4"/>
    <x v="11"/>
    <b v="1"/>
    <s v="music/rock"/>
  </r>
  <r>
    <x v="1273"/>
    <s v="Run Coyote &quot;Youth Haunts&quot; - Vinyl LP and CD"/>
    <s v="Run Coyote is raising funds to produce their debut album - &quot;Youth Haunts&quot; - on vinyl LP and CD"/>
    <x v="23"/>
    <n v="4140"/>
    <n v="1.0349999999999999"/>
    <x v="0"/>
    <x v="5"/>
    <s v="CAD"/>
    <n v="1409506291"/>
    <d v="2014-08-31T17:31:31"/>
    <n v="1406914291"/>
    <x v="1273"/>
    <b v="1"/>
    <x v="241"/>
    <n v="76.666666666666671"/>
    <x v="4"/>
    <x v="11"/>
    <b v="1"/>
    <s v="music/rock"/>
  </r>
  <r>
    <x v="1274"/>
    <s v="Assembly of Dust - &quot;Sun Shot&quot;"/>
    <s v="Sun Shot is the working title of Assembly of Dust's new studio release.  It features 9 brand new songs and 4 never recorded"/>
    <x v="31"/>
    <n v="38743.839999999997"/>
    <n v="1.5497535999999998"/>
    <x v="0"/>
    <x v="0"/>
    <s v="USD"/>
    <n v="1346344425"/>
    <d v="2012-08-30T16:33:45"/>
    <n v="1343320425"/>
    <x v="1274"/>
    <b v="1"/>
    <x v="284"/>
    <n v="82.963254817987149"/>
    <x v="4"/>
    <x v="11"/>
    <b v="1"/>
    <s v="music/rock"/>
  </r>
  <r>
    <x v="1275"/>
    <s v="BLOODGOOD's 1st Studio Album in 22 Years!"/>
    <s v="ONLY A FEW HOURS LEFT TO GET YOUR ADVANCE COPY OF &quot;DANGEROUSLY CLOSE&quot; and to check out our other cool rewards!"/>
    <x v="36"/>
    <n v="24321.1"/>
    <n v="1.6214066666666667"/>
    <x v="0"/>
    <x v="0"/>
    <s v="USD"/>
    <n v="1375908587"/>
    <d v="2013-08-07T20:49:47"/>
    <n v="1372884587"/>
    <x v="1275"/>
    <b v="1"/>
    <x v="285"/>
    <n v="62.522107969151669"/>
    <x v="4"/>
    <x v="11"/>
    <b v="1"/>
    <s v="music/rock"/>
  </r>
  <r>
    <x v="1276"/>
    <s v="MR. DREAM GOES TO JAIL"/>
    <s v="Sponsor this Brooklyn punk band's debut seven-inch, MR. DREAM GOES TO JAIL."/>
    <x v="9"/>
    <n v="3132.63"/>
    <n v="1.0442100000000001"/>
    <x v="0"/>
    <x v="0"/>
    <s v="USD"/>
    <n v="1251777600"/>
    <d v="2009-09-01T04:00:00"/>
    <n v="1247504047"/>
    <x v="1276"/>
    <b v="1"/>
    <x v="32"/>
    <n v="46.06808823529412"/>
    <x v="4"/>
    <x v="11"/>
    <b v="1"/>
    <s v="music/rock"/>
  </r>
  <r>
    <x v="1277"/>
    <s v="HELP NATE HENRY MAKE AN ALBUM"/>
    <s v="My name is Nate Henry. I sang in a band called Sherwood for almost 10 years. Now I'm hoping to make another album of brand new music."/>
    <x v="36"/>
    <n v="15918.65"/>
    <n v="1.0612433333333333"/>
    <x v="0"/>
    <x v="0"/>
    <s v="USD"/>
    <n v="1346765347"/>
    <d v="2012-09-04T13:29:07"/>
    <n v="1343741347"/>
    <x v="1277"/>
    <b v="1"/>
    <x v="286"/>
    <n v="38.543946731234868"/>
    <x v="4"/>
    <x v="11"/>
    <b v="1"/>
    <s v="music/rock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n v="1.5493846153846154"/>
    <x v="0"/>
    <x v="0"/>
    <s v="USD"/>
    <n v="1403661600"/>
    <d v="2014-06-25T02:00:00"/>
    <n v="1401196766"/>
    <x v="1278"/>
    <b v="1"/>
    <x v="245"/>
    <n v="53.005263157894738"/>
    <x v="4"/>
    <x v="11"/>
    <b v="1"/>
    <s v="music/rock"/>
  </r>
  <r>
    <x v="1279"/>
    <s v="Making the Next Traveling Suitcase Album"/>
    <s v="The Traveling Suitcase is a 3-piece rock outfit from Oshkosh, WI. We have released 2 albums since 2010 and we are ready to record!"/>
    <x v="235"/>
    <n v="13864.17"/>
    <n v="1.1077157238734421"/>
    <x v="0"/>
    <x v="0"/>
    <s v="USD"/>
    <n v="1395624170"/>
    <d v="2014-03-24T01:22:50"/>
    <n v="1392171770"/>
    <x v="1279"/>
    <b v="1"/>
    <x v="143"/>
    <n v="73.355396825396824"/>
    <x v="4"/>
    <x v="11"/>
    <b v="1"/>
    <s v="music/rock"/>
  </r>
  <r>
    <x v="1280"/>
    <s v="Nothing More's New Album"/>
    <s v="Nothing More is recording their forthcoming record and needs to join forces with you to make this album HUGE! "/>
    <x v="36"/>
    <n v="16636.78"/>
    <n v="1.1091186666666666"/>
    <x v="0"/>
    <x v="0"/>
    <s v="USD"/>
    <n v="1299003054"/>
    <d v="2011-03-01T18:10:54"/>
    <n v="1291227054"/>
    <x v="1280"/>
    <b v="1"/>
    <x v="208"/>
    <n v="127.97523076923076"/>
    <x v="4"/>
    <x v="11"/>
    <b v="1"/>
    <s v="music/rock"/>
  </r>
  <r>
    <x v="1281"/>
    <s v="&quot;Laser Beretta&quot;"/>
    <s v="Cure for the Common pulls the trigger on their 2nd full-length LP, &quot;Laser Beretta,&quot; printed on high-quality 15 gram polycarbonate CDs"/>
    <x v="39"/>
    <n v="7750"/>
    <n v="1.1071428571428572"/>
    <x v="0"/>
    <x v="0"/>
    <s v="USD"/>
    <n v="1375033836"/>
    <d v="2013-07-28T17:50:36"/>
    <n v="1373305836"/>
    <x v="1281"/>
    <b v="1"/>
    <x v="142"/>
    <n v="104.72972972972973"/>
    <x v="4"/>
    <x v="11"/>
    <b v="1"/>
    <s v="music/rock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n v="1.2361333333333333"/>
    <x v="0"/>
    <x v="0"/>
    <s v="USD"/>
    <n v="1386565140"/>
    <d v="2013-12-09T04:59:00"/>
    <n v="1383909855"/>
    <x v="1282"/>
    <b v="1"/>
    <x v="220"/>
    <n v="67.671532846715323"/>
    <x v="4"/>
    <x v="11"/>
    <b v="1"/>
    <s v="music/rock"/>
  </r>
  <r>
    <x v="1283"/>
    <s v="Sketching In Stereo 3rd Album!"/>
    <s v="Our 3rd album is halfway complete, but we need your help to record, mix and master the final product!"/>
    <x v="28"/>
    <n v="2110.5"/>
    <n v="2.1105"/>
    <x v="0"/>
    <x v="0"/>
    <s v="USD"/>
    <n v="1362974400"/>
    <d v="2013-03-11T04:00:00"/>
    <n v="1360948389"/>
    <x v="1283"/>
    <b v="1"/>
    <x v="19"/>
    <n v="95.931818181818187"/>
    <x v="4"/>
    <x v="11"/>
    <b v="1"/>
    <s v="music/rock"/>
  </r>
  <r>
    <x v="1284"/>
    <s v="Free Jujube Brown NYC Performance"/>
    <s v="â€œFree Jujube Brownâ€ by Psalmayene 24 is coming home to NYC and we need YOUR support of this moving and inspiring piece"/>
    <x v="13"/>
    <n v="2020"/>
    <n v="1.01"/>
    <x v="0"/>
    <x v="0"/>
    <s v="USD"/>
    <n v="1483203540"/>
    <d v="2016-12-31T16:59:00"/>
    <n v="1481175482"/>
    <x v="1284"/>
    <b v="0"/>
    <x v="162"/>
    <n v="65.161290322580641"/>
    <x v="1"/>
    <x v="6"/>
    <b v="1"/>
    <s v="theater/plays"/>
  </r>
  <r>
    <x v="1285"/>
    <s v="We just keep going"/>
    <s v="The world premiere of hysterically funny and heartbreaking story about family, unconditional love and facing the unfaceable"/>
    <x v="13"/>
    <n v="2033"/>
    <n v="1.0165"/>
    <x v="0"/>
    <x v="1"/>
    <s v="GBP"/>
    <n v="1434808775"/>
    <d v="2015-06-20T13:59:35"/>
    <n v="1433512775"/>
    <x v="1285"/>
    <b v="0"/>
    <x v="287"/>
    <n v="32.269841269841272"/>
    <x v="1"/>
    <x v="6"/>
    <b v="1"/>
    <s v="theater/plays"/>
  </r>
  <r>
    <x v="1286"/>
    <s v="The Diary of a Nobody"/>
    <s v="A touring production of FRED's modern adaptation of the classic Victorian comic novel, reaching out to new audiences."/>
    <x v="15"/>
    <n v="1625"/>
    <n v="1.0833333333333333"/>
    <x v="0"/>
    <x v="1"/>
    <s v="GBP"/>
    <n v="1424181600"/>
    <d v="2015-02-17T14:00:00"/>
    <n v="1423041227"/>
    <x v="1286"/>
    <b v="0"/>
    <x v="9"/>
    <n v="81.25"/>
    <x v="1"/>
    <x v="6"/>
    <b v="1"/>
    <s v="theater/plays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n v="2.42"/>
    <x v="0"/>
    <x v="1"/>
    <s v="GBP"/>
    <n v="1434120856"/>
    <d v="2015-06-12T14:54:16"/>
    <n v="1428936856"/>
    <x v="1287"/>
    <b v="0"/>
    <x v="20"/>
    <n v="24.2"/>
    <x v="1"/>
    <x v="6"/>
    <b v="1"/>
    <s v="theater/plays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n v="1.0044999999999999"/>
    <x v="0"/>
    <x v="0"/>
    <s v="USD"/>
    <n v="1470801600"/>
    <d v="2016-08-10T04:00:00"/>
    <n v="1468122163"/>
    <x v="1288"/>
    <b v="0"/>
    <x v="42"/>
    <n v="65.868852459016395"/>
    <x v="1"/>
    <x v="6"/>
    <b v="1"/>
    <s v="theater/plays"/>
  </r>
  <r>
    <x v="1289"/>
    <s v="No Brains for Dinner"/>
    <s v="A chilling original Edwardian Comedy of errors and foolishness made for the Patrick Henry College stage."/>
    <x v="15"/>
    <n v="1876"/>
    <n v="1.2506666666666666"/>
    <x v="0"/>
    <x v="0"/>
    <s v="USD"/>
    <n v="1483499645"/>
    <d v="2017-01-04T03:14:05"/>
    <n v="1480907645"/>
    <x v="1289"/>
    <b v="0"/>
    <x v="47"/>
    <n v="36.07692307692308"/>
    <x v="1"/>
    <x v="6"/>
    <b v="1"/>
    <s v="theater/plays"/>
  </r>
  <r>
    <x v="1290"/>
    <s v="I Died... I Came Back, ... Whatever"/>
    <s v="Sometimes your Heart has to STOP for your Life to START."/>
    <x v="8"/>
    <n v="3800"/>
    <n v="1.0857142857142856"/>
    <x v="0"/>
    <x v="0"/>
    <s v="USD"/>
    <n v="1429772340"/>
    <d v="2015-04-23T06:59:00"/>
    <n v="1427121931"/>
    <x v="1290"/>
    <b v="0"/>
    <x v="48"/>
    <n v="44.186046511627907"/>
    <x v="1"/>
    <x v="6"/>
    <b v="1"/>
    <s v="theater/plays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n v="1.4570000000000001"/>
    <x v="0"/>
    <x v="0"/>
    <s v="USD"/>
    <n v="1428390000"/>
    <d v="2015-04-07T07:00:00"/>
    <n v="1425224391"/>
    <x v="1291"/>
    <b v="0"/>
    <x v="288"/>
    <n v="104.07142857142857"/>
    <x v="1"/>
    <x v="6"/>
    <b v="1"/>
    <s v="theater/plays"/>
  </r>
  <r>
    <x v="1292"/>
    <s v="Season Scandinavia"/>
    <s v="Empty Deck presents the most exciting unknown contemporary Scandinavian plays in co-production with The Other Room Theatre, Cardiff."/>
    <x v="180"/>
    <n v="1870"/>
    <n v="1.1000000000000001"/>
    <x v="0"/>
    <x v="1"/>
    <s v="GBP"/>
    <n v="1444172340"/>
    <d v="2015-10-06T22:59:00"/>
    <n v="1441822828"/>
    <x v="1292"/>
    <b v="0"/>
    <x v="47"/>
    <n v="35.96153846153846"/>
    <x v="1"/>
    <x v="6"/>
    <b v="1"/>
    <s v="theater/plays"/>
  </r>
  <r>
    <x v="1293"/>
    <s v="WORSE THAN TIGERS"/>
    <s v="Invest in the world premiere of WORSE THAN TIGERS at ACT, and in the future of Seattle's newest, female-led theatre company: RED STAGE."/>
    <x v="36"/>
    <n v="15335"/>
    <n v="1.0223333333333333"/>
    <x v="0"/>
    <x v="0"/>
    <s v="USD"/>
    <n v="1447523371"/>
    <d v="2015-11-14T17:49:31"/>
    <n v="1444927771"/>
    <x v="1293"/>
    <b v="0"/>
    <x v="148"/>
    <n v="127.79166666666667"/>
    <x v="1"/>
    <x v="6"/>
    <b v="1"/>
    <s v="theater/plays"/>
  </r>
  <r>
    <x v="1294"/>
    <s v="HELMER'S LOO"/>
    <s v="We have an award-winning Danish play, now we just need a bathroom set to perform it in. Spend a penny to help us build the set!"/>
    <x v="2"/>
    <n v="610"/>
    <n v="1.22"/>
    <x v="0"/>
    <x v="1"/>
    <s v="GBP"/>
    <n v="1445252400"/>
    <d v="2015-10-19T11:00:00"/>
    <n v="1443696797"/>
    <x v="1294"/>
    <b v="0"/>
    <x v="19"/>
    <n v="27.727272727272727"/>
    <x v="1"/>
    <x v="6"/>
    <b v="1"/>
    <s v="theater/plays"/>
  </r>
  <r>
    <x v="1295"/>
    <s v="Misfits of London: The Gin Chronicles"/>
    <s v="We had everything sorted for the Fringe, but now our accommodation and Edinburgh angel have fallen through. We're needing vital help."/>
    <x v="30"/>
    <n v="2549"/>
    <n v="1.0196000000000001"/>
    <x v="0"/>
    <x v="1"/>
    <s v="GBP"/>
    <n v="1438189200"/>
    <d v="2015-07-29T17:00:00"/>
    <n v="1435585497"/>
    <x v="1295"/>
    <b v="0"/>
    <x v="31"/>
    <n v="39.828125"/>
    <x v="1"/>
    <x v="6"/>
    <b v="1"/>
    <s v="theater/plays"/>
  </r>
  <r>
    <x v="1296"/>
    <s v="Quirky Bird Theatre's Young Actors on Tour"/>
    <s v="Creating outstanding performance experiences with young actors from all economic backgrounds. Making great theatre accessible to all!"/>
    <x v="16"/>
    <n v="1200"/>
    <n v="1.411764705882353"/>
    <x v="0"/>
    <x v="1"/>
    <s v="GBP"/>
    <n v="1457914373"/>
    <d v="2016-03-14T00:12:53"/>
    <n v="1456189973"/>
    <x v="1296"/>
    <b v="0"/>
    <x v="23"/>
    <n v="52.173913043478258"/>
    <x v="1"/>
    <x v="6"/>
    <b v="1"/>
    <s v="theater/plays"/>
  </r>
  <r>
    <x v="1297"/>
    <s v="The One Man Traveling Tennessee Williams Festival"/>
    <s v="We will bring you the world of Tennessee Williams right to the front door of your home, school, church, theatre and community."/>
    <x v="22"/>
    <n v="21905"/>
    <n v="1.0952500000000001"/>
    <x v="0"/>
    <x v="0"/>
    <s v="USD"/>
    <n v="1462125358"/>
    <d v="2016-05-01T17:55:58"/>
    <n v="1459533358"/>
    <x v="1297"/>
    <b v="0"/>
    <x v="146"/>
    <n v="92.037815126050418"/>
    <x v="1"/>
    <x v="6"/>
    <b v="1"/>
    <s v="theater/plays"/>
  </r>
  <r>
    <x v="1298"/>
    <s v="Dinosaur Dreams"/>
    <s v="A play that raises awareness for mental health and explores the psychological effects childhood abuse can have on an adult."/>
    <x v="13"/>
    <n v="2093"/>
    <n v="1.0465"/>
    <x v="0"/>
    <x v="1"/>
    <s v="GBP"/>
    <n v="1461860432"/>
    <d v="2016-04-28T16:20:32"/>
    <n v="1459268432"/>
    <x v="1298"/>
    <b v="0"/>
    <x v="51"/>
    <n v="63.424242424242422"/>
    <x v="1"/>
    <x v="6"/>
    <b v="1"/>
    <s v="theater/plays"/>
  </r>
  <r>
    <x v="1299"/>
    <s v="The (out)Siders Project"/>
    <s v="A new work inspired by the classic novel and created by Dallas teens under the direction of professional artists."/>
    <x v="8"/>
    <n v="4340"/>
    <n v="1.24"/>
    <x v="0"/>
    <x v="0"/>
    <s v="USD"/>
    <n v="1436902359"/>
    <d v="2015-07-14T19:32:39"/>
    <n v="1434310359"/>
    <x v="1299"/>
    <b v="0"/>
    <x v="58"/>
    <n v="135.625"/>
    <x v="1"/>
    <x v="6"/>
    <b v="1"/>
    <s v="theater/plays"/>
  </r>
  <r>
    <x v="1300"/>
    <s v="Before The Lights Go Up"/>
    <s v="What would you do with the time ticking and the pressure building to make a choice?! Find out what happens in this hilarious new play!!"/>
    <x v="9"/>
    <n v="4050"/>
    <n v="1.35"/>
    <x v="0"/>
    <x v="0"/>
    <s v="USD"/>
    <n v="1464807420"/>
    <d v="2016-06-01T18:57:00"/>
    <n v="1461427938"/>
    <x v="1300"/>
    <b v="0"/>
    <x v="54"/>
    <n v="168.75"/>
    <x v="1"/>
    <x v="6"/>
    <b v="1"/>
    <s v="theater/plays"/>
  </r>
  <r>
    <x v="1301"/>
    <s v="the dreamer examines his pillow"/>
    <s v="The Attic Theater Company presents John Patrick Shanley's THE DREAMER EXAMINES HIS PILLOW, the first official revival since 1986"/>
    <x v="13"/>
    <n v="2055"/>
    <n v="1.0275000000000001"/>
    <x v="0"/>
    <x v="0"/>
    <s v="USD"/>
    <n v="1437447600"/>
    <d v="2015-07-21T03:00:00"/>
    <n v="1436551178"/>
    <x v="1301"/>
    <b v="0"/>
    <x v="60"/>
    <n v="70.862068965517238"/>
    <x v="1"/>
    <x v="6"/>
    <b v="1"/>
    <s v="theater/plays"/>
  </r>
  <r>
    <x v="1302"/>
    <s v="Help bring Boys of a Certain Age back to NYC!"/>
    <s v="Boys of a Certain Age is a unique and special show that we're trying to remount in New York City in 2017."/>
    <x v="30"/>
    <n v="2500"/>
    <n v="1"/>
    <x v="0"/>
    <x v="0"/>
    <s v="USD"/>
    <n v="1480559011"/>
    <d v="2016-12-01T02:23:31"/>
    <n v="1477963411"/>
    <x v="1302"/>
    <b v="0"/>
    <x v="133"/>
    <n v="50"/>
    <x v="1"/>
    <x v="6"/>
    <b v="1"/>
    <s v="theater/plays"/>
  </r>
  <r>
    <x v="1303"/>
    <s v="Forward Arena Theatre Company: Summer Season"/>
    <s v="Groundbreaking queer theatre."/>
    <x v="8"/>
    <n v="4559.13"/>
    <n v="1.3026085714285716"/>
    <x v="0"/>
    <x v="1"/>
    <s v="GBP"/>
    <n v="1469962800"/>
    <d v="2016-07-31T11:00:00"/>
    <n v="1468578920"/>
    <x v="1303"/>
    <b v="0"/>
    <x v="52"/>
    <n v="42.214166666666671"/>
    <x v="1"/>
    <x v="6"/>
    <b v="1"/>
    <s v="theater/plays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n v="0.39627499999999999"/>
    <x v="1"/>
    <x v="1"/>
    <s v="GBP"/>
    <n v="1489376405"/>
    <d v="2017-03-13T03:40:05"/>
    <n v="1484196005"/>
    <x v="1304"/>
    <b v="0"/>
    <x v="201"/>
    <n v="152.41346153846155"/>
    <x v="2"/>
    <x v="8"/>
    <b v="0"/>
    <s v="technology/wearables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n v="0.25976666666666665"/>
    <x v="1"/>
    <x v="0"/>
    <s v="USD"/>
    <n v="1469122200"/>
    <d v="2016-07-21T17:30:00"/>
    <n v="1466611108"/>
    <x v="1305"/>
    <b v="0"/>
    <x v="48"/>
    <n v="90.616279069767444"/>
    <x v="2"/>
    <x v="8"/>
    <b v="0"/>
    <s v="technology/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n v="0.65246363636363636"/>
    <x v="1"/>
    <x v="0"/>
    <s v="USD"/>
    <n v="1417690734"/>
    <d v="2014-12-04T10:58:54"/>
    <n v="1415098734"/>
    <x v="1306"/>
    <b v="0"/>
    <x v="289"/>
    <n v="201.60393258426967"/>
    <x v="2"/>
    <x v="8"/>
    <b v="0"/>
    <s v="technology/wearables"/>
  </r>
  <r>
    <x v="1307"/>
    <s v="VR Card - Customized Virtual Reality Viewer (Canceled)"/>
    <s v="Get VR to Everyone with Mailable, Ready to Use Viewers"/>
    <x v="63"/>
    <n v="5757"/>
    <n v="0.11514000000000001"/>
    <x v="1"/>
    <x v="0"/>
    <s v="USD"/>
    <n v="1455710679"/>
    <d v="2016-02-17T12:04:39"/>
    <n v="1453118679"/>
    <x v="1307"/>
    <b v="0"/>
    <x v="43"/>
    <n v="127.93333333333334"/>
    <x v="2"/>
    <x v="8"/>
    <b v="0"/>
    <s v="technology/wearables"/>
  </r>
  <r>
    <x v="1308"/>
    <s v="Boost Band: Wristband Phone Charger (Canceled)"/>
    <s v="Boost Band, a wristband that charges any device"/>
    <x v="3"/>
    <n v="1136"/>
    <n v="0.11360000000000001"/>
    <x v="1"/>
    <x v="0"/>
    <s v="USD"/>
    <n v="1475937812"/>
    <d v="2016-10-08T14:43:32"/>
    <n v="1472481812"/>
    <x v="1308"/>
    <b v="0"/>
    <x v="44"/>
    <n v="29.894736842105264"/>
    <x v="2"/>
    <x v="8"/>
    <b v="0"/>
    <s v="technology/wearables"/>
  </r>
  <r>
    <x v="1309"/>
    <s v="CORE : Roam (Canceled)"/>
    <s v="Wicked fun and built for excitement, CORE is the safest and most versatile speaker you've ever worn."/>
    <x v="236"/>
    <n v="12879"/>
    <n v="1.1199130434782609"/>
    <x v="1"/>
    <x v="0"/>
    <s v="USD"/>
    <n v="1444943468"/>
    <d v="2015-10-15T21:11:08"/>
    <n v="1441919468"/>
    <x v="1309"/>
    <b v="0"/>
    <x v="2"/>
    <n v="367.97142857142859"/>
    <x v="2"/>
    <x v="8"/>
    <b v="0"/>
    <s v="technology/wearables"/>
  </r>
  <r>
    <x v="1310"/>
    <s v="k5-jkt.by kiger (Canceled)"/>
    <s v="An essential hoodie that holds all sized smart phones and keep your headphone wires tangle free."/>
    <x v="22"/>
    <n v="3100"/>
    <n v="0.155"/>
    <x v="1"/>
    <x v="0"/>
    <s v="USD"/>
    <n v="1471622450"/>
    <d v="2016-08-19T16:00:50"/>
    <n v="1467734450"/>
    <x v="1310"/>
    <b v="0"/>
    <x v="54"/>
    <n v="129.16666666666666"/>
    <x v="2"/>
    <x v="8"/>
    <b v="0"/>
    <s v="technology/wearables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n v="0.32028000000000001"/>
    <x v="1"/>
    <x v="0"/>
    <s v="USD"/>
    <n v="1480536919"/>
    <d v="2016-11-30T20:15:19"/>
    <n v="1477509319"/>
    <x v="1311"/>
    <b v="0"/>
    <x v="61"/>
    <n v="800.7"/>
    <x v="2"/>
    <x v="8"/>
    <b v="0"/>
    <s v="technology/wearables"/>
  </r>
  <r>
    <x v="1312"/>
    <s v="GoSolo Hat for GoPro (Canceled)"/>
    <s v="People loved the original Black and Gray GoSolo hats and asked for more. So we received sample for 3 more colors!"/>
    <x v="210"/>
    <n v="28"/>
    <n v="6.0869565217391303E-3"/>
    <x v="1"/>
    <x v="0"/>
    <s v="USD"/>
    <n v="1429375922"/>
    <d v="2015-04-18T16:52:02"/>
    <n v="1426783922"/>
    <x v="1312"/>
    <b v="0"/>
    <x v="29"/>
    <n v="28"/>
    <x v="2"/>
    <x v="8"/>
    <b v="0"/>
    <s v="technology/wearables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n v="0.31114999999999998"/>
    <x v="1"/>
    <x v="0"/>
    <s v="USD"/>
    <n v="1457024514"/>
    <d v="2016-03-03T17:01:54"/>
    <n v="1454432514"/>
    <x v="1313"/>
    <b v="0"/>
    <x v="259"/>
    <n v="102.01639344262296"/>
    <x v="2"/>
    <x v="8"/>
    <b v="0"/>
    <s v="technology/wearables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n v="1.1266666666666666E-2"/>
    <x v="1"/>
    <x v="0"/>
    <s v="USD"/>
    <n v="1477065860"/>
    <d v="2016-10-21T16:04:20"/>
    <n v="1471881860"/>
    <x v="1314"/>
    <b v="0"/>
    <x v="202"/>
    <n v="184.36363636363637"/>
    <x v="2"/>
    <x v="8"/>
    <b v="0"/>
    <s v="technology/wearables"/>
  </r>
  <r>
    <x v="1315"/>
    <s v="World's First Amphibious Heart Rate &amp; Fitness Wearable"/>
    <s v="Zoom will happen - THANK YOU! Received outside funding due amazing early success!"/>
    <x v="57"/>
    <n v="40404"/>
    <n v="0.40404000000000001"/>
    <x v="1"/>
    <x v="0"/>
    <s v="USD"/>
    <n v="1446771600"/>
    <d v="2015-11-06T01:00:00"/>
    <n v="1443700648"/>
    <x v="1315"/>
    <b v="0"/>
    <x v="290"/>
    <n v="162.91935483870967"/>
    <x v="2"/>
    <x v="8"/>
    <b v="0"/>
    <s v="technology/wearables"/>
  </r>
  <r>
    <x v="1316"/>
    <s v="Future Belt (Canceled)"/>
    <s v="Future Belt comes in just 3 sizes, but yet, is designed to fit waists ranging from 25-55 inches. No batteries, no gimmicks."/>
    <x v="96"/>
    <n v="1"/>
    <n v="1.3333333333333333E-5"/>
    <x v="1"/>
    <x v="0"/>
    <s v="USD"/>
    <n v="1456700709"/>
    <d v="2016-02-28T23:05:09"/>
    <n v="1453676709"/>
    <x v="1316"/>
    <b v="0"/>
    <x v="29"/>
    <n v="1"/>
    <x v="2"/>
    <x v="8"/>
    <b v="0"/>
    <s v="technology/wearables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n v="5.7334999999999997E-2"/>
    <x v="1"/>
    <x v="8"/>
    <s v="DKK"/>
    <n v="1469109600"/>
    <d v="2016-07-21T14:00:00"/>
    <n v="1464586746"/>
    <x v="1317"/>
    <b v="0"/>
    <x v="10"/>
    <n v="603.52631578947364"/>
    <x v="2"/>
    <x v="8"/>
    <b v="0"/>
    <s v="technology/wearables"/>
  </r>
  <r>
    <x v="1318"/>
    <s v="Lucky Tag: A Smart Dog Wearable That Cares (Canceled)"/>
    <s v="Your Dog's Best Friend._x000a_Revolutionize the way you care about your pups and brings you peace of mind."/>
    <x v="79"/>
    <n v="6130"/>
    <n v="0.15325"/>
    <x v="1"/>
    <x v="0"/>
    <s v="USD"/>
    <n v="1420938172"/>
    <d v="2015-01-11T01:02:52"/>
    <n v="1418346172"/>
    <x v="1318"/>
    <b v="0"/>
    <x v="125"/>
    <n v="45.407407407407405"/>
    <x v="2"/>
    <x v="8"/>
    <b v="0"/>
    <s v="technology/wearables"/>
  </r>
  <r>
    <x v="1319"/>
    <s v="Pixel Shades by R A V E Z (Canceled)"/>
    <s v="Stand out at festivals, get people talking and support our latest campaign to augment your style with the latest LED technology."/>
    <x v="238"/>
    <n v="876"/>
    <n v="0.15103448275862069"/>
    <x v="1"/>
    <x v="1"/>
    <s v="GBP"/>
    <n v="1405094400"/>
    <d v="2014-07-11T16:00:00"/>
    <n v="1403810965"/>
    <x v="1319"/>
    <b v="0"/>
    <x v="82"/>
    <n v="97.333333333333329"/>
    <x v="2"/>
    <x v="8"/>
    <b v="0"/>
    <s v="technology/wearables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n v="5.0299999999999997E-3"/>
    <x v="1"/>
    <x v="9"/>
    <s v="EUR"/>
    <n v="1483138800"/>
    <d v="2016-12-30T23:00:00"/>
    <n v="1480610046"/>
    <x v="1320"/>
    <b v="0"/>
    <x v="83"/>
    <n v="167.66666666666666"/>
    <x v="2"/>
    <x v="8"/>
    <b v="0"/>
    <s v="technology/wearables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n v="1.3028138528138528E-2"/>
    <x v="1"/>
    <x v="11"/>
    <s v="SEK"/>
    <n v="1482515937"/>
    <d v="2016-12-23T17:58:57"/>
    <n v="1479923937"/>
    <x v="1321"/>
    <b v="0"/>
    <x v="63"/>
    <n v="859.85714285714289"/>
    <x v="2"/>
    <x v="8"/>
    <b v="0"/>
    <s v="technology/wearables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n v="3.0285714285714286E-3"/>
    <x v="1"/>
    <x v="1"/>
    <s v="GBP"/>
    <n v="1432223125"/>
    <d v="2015-05-21T15:45:25"/>
    <n v="1429631125"/>
    <x v="1322"/>
    <b v="0"/>
    <x v="80"/>
    <n v="26.5"/>
    <x v="2"/>
    <x v="8"/>
    <b v="0"/>
    <s v="technology/wearables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n v="8.8800000000000004E-2"/>
    <x v="1"/>
    <x v="0"/>
    <s v="USD"/>
    <n v="1461653700"/>
    <d v="2016-04-26T06:55:00"/>
    <n v="1458665146"/>
    <x v="1323"/>
    <b v="0"/>
    <x v="34"/>
    <n v="30.272727272727273"/>
    <x v="2"/>
    <x v="8"/>
    <b v="0"/>
    <s v="technology/wearables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n v="9.8400000000000001E-2"/>
    <x v="1"/>
    <x v="0"/>
    <s v="USD"/>
    <n v="1476371552"/>
    <d v="2016-10-13T15:12:32"/>
    <n v="1473779552"/>
    <x v="1324"/>
    <b v="0"/>
    <x v="240"/>
    <n v="54.666666666666664"/>
    <x v="2"/>
    <x v="8"/>
    <b v="0"/>
    <s v="technology/wearables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n v="2.4299999999999999E-2"/>
    <x v="1"/>
    <x v="0"/>
    <s v="USD"/>
    <n v="1483063435"/>
    <d v="2016-12-30T02:03:55"/>
    <n v="1480471435"/>
    <x v="1325"/>
    <b v="0"/>
    <x v="22"/>
    <n v="60.75"/>
    <x v="2"/>
    <x v="8"/>
    <b v="0"/>
    <s v="technology/wearables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n v="1.1299999999999999E-2"/>
    <x v="1"/>
    <x v="0"/>
    <s v="USD"/>
    <n v="1421348428"/>
    <d v="2015-01-15T19:00:28"/>
    <n v="1417460428"/>
    <x v="1326"/>
    <b v="0"/>
    <x v="202"/>
    <n v="102.72727272727273"/>
    <x v="2"/>
    <x v="8"/>
    <b v="0"/>
    <s v="technology/wearables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n v="3.5520833333333335E-2"/>
    <x v="1"/>
    <x v="0"/>
    <s v="USD"/>
    <n v="1432916235"/>
    <d v="2015-05-29T16:17:15"/>
    <n v="1430324235"/>
    <x v="1327"/>
    <b v="0"/>
    <x v="14"/>
    <n v="41.585365853658537"/>
    <x v="2"/>
    <x v="8"/>
    <b v="0"/>
    <s v="technology/wearables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n v="2.3306666666666667E-2"/>
    <x v="1"/>
    <x v="0"/>
    <s v="USD"/>
    <n v="1476458734"/>
    <d v="2016-10-14T15:25:34"/>
    <n v="1472570734"/>
    <x v="1328"/>
    <b v="0"/>
    <x v="41"/>
    <n v="116.53333333333333"/>
    <x v="2"/>
    <x v="8"/>
    <b v="0"/>
    <s v="technology/wearables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n v="8.1600000000000006E-3"/>
    <x v="1"/>
    <x v="0"/>
    <s v="USD"/>
    <n v="1417501145"/>
    <d v="2014-12-02T06:19:05"/>
    <n v="1414041545"/>
    <x v="1329"/>
    <b v="0"/>
    <x v="82"/>
    <n v="45.333333333333336"/>
    <x v="2"/>
    <x v="8"/>
    <b v="0"/>
    <s v="technology/wearables"/>
  </r>
  <r>
    <x v="1330"/>
    <s v="The 3G Smartwatch for Kids that Encourages Outdoor Play"/>
    <s v="Outdoor play is essential. Wanderwatch helps to make it fun and safe! Fun for kids, great for parents. Time to Play!"/>
    <x v="19"/>
    <n v="7873"/>
    <n v="0.22494285714285714"/>
    <x v="1"/>
    <x v="0"/>
    <s v="USD"/>
    <n v="1467432000"/>
    <d v="2016-07-02T04:00:00"/>
    <n v="1464763109"/>
    <x v="1330"/>
    <b v="0"/>
    <x v="133"/>
    <n v="157.46"/>
    <x v="2"/>
    <x v="8"/>
    <b v="0"/>
    <s v="technology/wearables"/>
  </r>
  <r>
    <x v="1331"/>
    <s v="WORLD'S BEST BATTERY BACKUP: EXO WEARABLE POWER! (Canceled)"/>
    <s v="The World's First Wearable Battery Backup - wireless, modular, flexible, and ultra-lightweight! Click, charge, go!!!"/>
    <x v="65"/>
    <n v="3417"/>
    <n v="1.3668E-2"/>
    <x v="1"/>
    <x v="0"/>
    <s v="USD"/>
    <n v="1471435554"/>
    <d v="2016-08-17T12:05:54"/>
    <n v="1468843554"/>
    <x v="1331"/>
    <b v="0"/>
    <x v="69"/>
    <n v="100.5"/>
    <x v="2"/>
    <x v="8"/>
    <b v="0"/>
    <s v="technology/wearables"/>
  </r>
  <r>
    <x v="1332"/>
    <s v="Belt with Legs Invention (Canceled)"/>
    <s v="Long bus queue and no seats around? This light weight seating device can be worn anywhere and at anytime! Belt that converts into seat."/>
    <x v="241"/>
    <n v="0"/>
    <n v="0"/>
    <x v="1"/>
    <x v="16"/>
    <s v="CHF"/>
    <n v="1485480408"/>
    <d v="2017-01-27T01:26:48"/>
    <n v="1482888408"/>
    <x v="1332"/>
    <b v="0"/>
    <x v="78"/>
    <e v="#DIV/0!"/>
    <x v="2"/>
    <x v="8"/>
    <b v="0"/>
    <s v="technology/wearables"/>
  </r>
  <r>
    <x v="1333"/>
    <s v="Bio Hazard Suit for Everyman (Canceled)"/>
    <s v="Im in the process of creating a biohazard suit that can be worn like an extra layer, unlike these bulky units that are currently in use"/>
    <x v="30"/>
    <n v="0"/>
    <n v="0"/>
    <x v="1"/>
    <x v="2"/>
    <s v="AUD"/>
    <n v="1405478025"/>
    <d v="2014-07-16T02:33:45"/>
    <n v="1402886025"/>
    <x v="1333"/>
    <b v="0"/>
    <x v="78"/>
    <e v="#DIV/0!"/>
    <x v="2"/>
    <x v="8"/>
    <b v="0"/>
    <s v="technology/wearables"/>
  </r>
  <r>
    <x v="1334"/>
    <s v="My TUSK â„¢ (Telephone Utility Support Kit!) (Canceled)"/>
    <s v="A wearable device that allows you to dock and operate your phone hands-free anywhere and everywhere!"/>
    <x v="242"/>
    <n v="14303"/>
    <n v="0.10754135338345865"/>
    <x v="1"/>
    <x v="0"/>
    <s v="USD"/>
    <n v="1457721287"/>
    <d v="2016-03-11T18:34:47"/>
    <n v="1455129287"/>
    <x v="1334"/>
    <b v="0"/>
    <x v="222"/>
    <n v="51.822463768115945"/>
    <x v="2"/>
    <x v="8"/>
    <b v="0"/>
    <s v="technology/wearables"/>
  </r>
  <r>
    <x v="1335"/>
    <s v="UB Fit (Canceled)"/>
    <s v="Dial up your performance with UB Fit: 1st wearable resistance technology that allows you to tone muscles while doing a cardio workout"/>
    <x v="31"/>
    <n v="4940"/>
    <n v="0.1976"/>
    <x v="1"/>
    <x v="0"/>
    <s v="USD"/>
    <n v="1449354502"/>
    <d v="2015-12-05T22:28:22"/>
    <n v="1446762502"/>
    <x v="1335"/>
    <b v="0"/>
    <x v="38"/>
    <n v="308.75"/>
    <x v="2"/>
    <x v="8"/>
    <b v="0"/>
    <s v="technology/wearables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n v="0.84946999999999995"/>
    <x v="1"/>
    <x v="0"/>
    <s v="USD"/>
    <n v="1418849028"/>
    <d v="2014-12-17T20:43:48"/>
    <n v="1415825028"/>
    <x v="1336"/>
    <b v="0"/>
    <x v="291"/>
    <n v="379.22767857142856"/>
    <x v="2"/>
    <x v="8"/>
    <b v="0"/>
    <s v="technology/wearables"/>
  </r>
  <r>
    <x v="1337"/>
    <s v="Ripple: World's Most Dependable Safety Device (Canceled)"/>
    <s v="Discreet safety device connects you to a dedicated 24/7 monitoring team, keeping you safe anywhere in the United States"/>
    <x v="63"/>
    <n v="24691"/>
    <n v="0.49381999999999998"/>
    <x v="1"/>
    <x v="0"/>
    <s v="USD"/>
    <n v="1488549079"/>
    <d v="2017-03-03T13:51:19"/>
    <n v="1485957079"/>
    <x v="1337"/>
    <b v="0"/>
    <x v="205"/>
    <n v="176.36428571428573"/>
    <x v="2"/>
    <x v="8"/>
    <b v="0"/>
    <s v="technology/wearables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n v="3.3033333333333331E-2"/>
    <x v="1"/>
    <x v="0"/>
    <s v="USD"/>
    <n v="1438543033"/>
    <d v="2015-08-02T19:17:13"/>
    <n v="1435951033"/>
    <x v="1338"/>
    <b v="0"/>
    <x v="41"/>
    <n v="66.066666666666663"/>
    <x v="2"/>
    <x v="8"/>
    <b v="0"/>
    <s v="technology/wearables"/>
  </r>
  <r>
    <x v="1339"/>
    <s v="Linkoo (Canceled)"/>
    <s v="World's Smallest customizable Phone &amp; GPS Watch for kids !"/>
    <x v="63"/>
    <n v="3317"/>
    <n v="6.6339999999999996E-2"/>
    <x v="1"/>
    <x v="0"/>
    <s v="USD"/>
    <n v="1418056315"/>
    <d v="2014-12-08T16:31:55"/>
    <n v="1414164715"/>
    <x v="1339"/>
    <b v="0"/>
    <x v="77"/>
    <n v="89.648648648648646"/>
    <x v="2"/>
    <x v="8"/>
    <b v="0"/>
    <s v="technology/wearables"/>
  </r>
  <r>
    <x v="1340"/>
    <s v="Glass Designs (Canceled)"/>
    <s v="I would like to make nicer, more stylish looking frames for the Google Glass using 3D printing technology."/>
    <x v="243"/>
    <n v="0"/>
    <n v="0"/>
    <x v="1"/>
    <x v="0"/>
    <s v="USD"/>
    <n v="1408112253"/>
    <d v="2014-08-15T14:17:33"/>
    <n v="1405520253"/>
    <x v="1340"/>
    <b v="0"/>
    <x v="78"/>
    <e v="#DIV/0!"/>
    <x v="2"/>
    <x v="8"/>
    <b v="0"/>
    <s v="technology/wearables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n v="0.7036"/>
    <x v="1"/>
    <x v="1"/>
    <s v="GBP"/>
    <n v="1475333917"/>
    <d v="2016-10-01T14:58:37"/>
    <n v="1472569117"/>
    <x v="1341"/>
    <b v="0"/>
    <x v="67"/>
    <n v="382.39130434782606"/>
    <x v="2"/>
    <x v="8"/>
    <b v="0"/>
    <s v="technology/wearables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n v="2E-3"/>
    <x v="1"/>
    <x v="0"/>
    <s v="USD"/>
    <n v="1437161739"/>
    <d v="2015-07-17T19:35:39"/>
    <n v="1434569739"/>
    <x v="1342"/>
    <b v="0"/>
    <x v="29"/>
    <n v="100"/>
    <x v="2"/>
    <x v="8"/>
    <b v="0"/>
    <s v="technology/wearables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n v="1.02298"/>
    <x v="1"/>
    <x v="0"/>
    <s v="USD"/>
    <n v="1471579140"/>
    <d v="2016-08-19T03:59:00"/>
    <n v="1466512683"/>
    <x v="1343"/>
    <b v="0"/>
    <x v="292"/>
    <n v="158.35603715170279"/>
    <x v="2"/>
    <x v="8"/>
    <b v="0"/>
    <s v="technology/wearables"/>
  </r>
  <r>
    <x v="1344"/>
    <s v="A Masters Guide to The Way of the Warrior"/>
    <s v="The is the ultimate guide to applied Eastern philosophy, martial arts, and the path of the warrior from a scientific perspective."/>
    <x v="15"/>
    <n v="5666"/>
    <n v="3.7773333333333334"/>
    <x v="0"/>
    <x v="5"/>
    <s v="CAD"/>
    <n v="1467313039"/>
    <d v="2016-06-30T18:57:19"/>
    <n v="1464807439"/>
    <x v="1344"/>
    <b v="0"/>
    <x v="237"/>
    <n v="40.762589928057551"/>
    <x v="3"/>
    <x v="9"/>
    <b v="1"/>
    <s v="publishing/nonfiction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n v="1.25"/>
    <x v="0"/>
    <x v="0"/>
    <s v="USD"/>
    <n v="1405366359"/>
    <d v="2014-07-14T19:32:39"/>
    <n v="1402342359"/>
    <x v="1345"/>
    <b v="0"/>
    <x v="63"/>
    <n v="53.571428571428569"/>
    <x v="3"/>
    <x v="9"/>
    <b v="1"/>
    <s v="publishing/nonfiction"/>
  </r>
  <r>
    <x v="1346"/>
    <s v="Anthology of Stories from LGBT Nepal"/>
    <s v="An anthology of nonfiction stories written by Nepal's Lesbian, Gay, Bisexual, and Transgender (LGBT) community."/>
    <x v="244"/>
    <n v="7219"/>
    <n v="1.473265306122449"/>
    <x v="0"/>
    <x v="0"/>
    <s v="USD"/>
    <n v="1372297751"/>
    <d v="2013-06-27T01:49:11"/>
    <n v="1369705751"/>
    <x v="1346"/>
    <b v="0"/>
    <x v="184"/>
    <n v="48.449664429530202"/>
    <x v="3"/>
    <x v="9"/>
    <b v="1"/>
    <s v="publishing/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n v="1.022"/>
    <x v="0"/>
    <x v="0"/>
    <s v="USD"/>
    <n v="1425741525"/>
    <d v="2015-03-07T15:18:45"/>
    <n v="1423149525"/>
    <x v="1347"/>
    <b v="0"/>
    <x v="162"/>
    <n v="82.41935483870968"/>
    <x v="3"/>
    <x v="9"/>
    <b v="1"/>
    <s v="publishing/nonfiction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n v="1.018723404255319"/>
    <x v="0"/>
    <x v="0"/>
    <s v="USD"/>
    <n v="1418904533"/>
    <d v="2014-12-18T12:08:53"/>
    <n v="1416485333"/>
    <x v="1348"/>
    <b v="0"/>
    <x v="55"/>
    <n v="230.19230769230768"/>
    <x v="3"/>
    <x v="9"/>
    <b v="1"/>
    <s v="publishing/nonfiction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n v="2.0419999999999998"/>
    <x v="0"/>
    <x v="5"/>
    <s v="CAD"/>
    <n v="1450249140"/>
    <d v="2015-12-16T06:59:00"/>
    <n v="1447055935"/>
    <x v="1349"/>
    <b v="0"/>
    <x v="293"/>
    <n v="59.360465116279073"/>
    <x v="3"/>
    <x v="9"/>
    <b v="1"/>
    <s v="publishing/nonfiction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n v="1.0405"/>
    <x v="0"/>
    <x v="0"/>
    <s v="USD"/>
    <n v="1451089134"/>
    <d v="2015-12-26T00:18:54"/>
    <n v="1448497134"/>
    <x v="1350"/>
    <b v="0"/>
    <x v="76"/>
    <n v="66.698717948717942"/>
    <x v="3"/>
    <x v="9"/>
    <b v="1"/>
    <s v="publishing/nonfiction"/>
  </r>
  <r>
    <x v="1351"/>
    <s v="Purpose: Your Journey To Find Meaning"/>
    <s v="Discover your purpose, live a more fulfilling life, leave a positive footprint on society."/>
    <x v="22"/>
    <n v="20253"/>
    <n v="1.0126500000000001"/>
    <x v="0"/>
    <x v="0"/>
    <s v="USD"/>
    <n v="1455299144"/>
    <d v="2016-02-12T17:45:44"/>
    <n v="1452707144"/>
    <x v="1351"/>
    <b v="0"/>
    <x v="148"/>
    <n v="168.77500000000001"/>
    <x v="3"/>
    <x v="9"/>
    <b v="1"/>
    <s v="publishing/nonfiction"/>
  </r>
  <r>
    <x v="1352"/>
    <s v="Will's SmileBook Project"/>
    <s v="An important book, based on research, to make you and your learners smile again. Better smile sheets, better feedback, better learning!"/>
    <x v="3"/>
    <n v="13614"/>
    <n v="1.3613999999999999"/>
    <x v="0"/>
    <x v="0"/>
    <s v="USD"/>
    <n v="1441425540"/>
    <d v="2015-09-05T03:59:00"/>
    <n v="1436968366"/>
    <x v="1352"/>
    <b v="0"/>
    <x v="294"/>
    <n v="59.973568281938327"/>
    <x v="3"/>
    <x v="9"/>
    <b v="1"/>
    <s v="publishing/nonfiction"/>
  </r>
  <r>
    <x v="1353"/>
    <s v="Finish The Script! - A College Writing Course in Book Form"/>
    <s v="A book that teaches aspiring writers how to get from a basic idea to a fully rewritten screenplay."/>
    <x v="28"/>
    <n v="1336"/>
    <n v="1.3360000000000001"/>
    <x v="0"/>
    <x v="0"/>
    <s v="USD"/>
    <n v="1362960000"/>
    <d v="2013-03-11T00:00:00"/>
    <n v="1359946188"/>
    <x v="1353"/>
    <b v="0"/>
    <x v="288"/>
    <n v="31.80952380952381"/>
    <x v="3"/>
    <x v="9"/>
    <b v="1"/>
    <s v="publishing/nonfiction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n v="1.3025"/>
    <x v="0"/>
    <x v="1"/>
    <s v="GBP"/>
    <n v="1465672979"/>
    <d v="2016-06-11T19:22:59"/>
    <n v="1463080979"/>
    <x v="1354"/>
    <b v="0"/>
    <x v="31"/>
    <n v="24.421875"/>
    <x v="3"/>
    <x v="9"/>
    <b v="1"/>
    <s v="publishing/nonfiction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n v="1.2267999999999999"/>
    <x v="0"/>
    <x v="1"/>
    <s v="GBP"/>
    <n v="1354269600"/>
    <d v="2012-11-30T10:00:00"/>
    <n v="1351663605"/>
    <x v="1355"/>
    <b v="0"/>
    <x v="212"/>
    <n v="25.347107438016529"/>
    <x v="3"/>
    <x v="9"/>
    <b v="1"/>
    <s v="publishing/nonfiction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n v="1.8281058823529412"/>
    <x v="0"/>
    <x v="0"/>
    <s v="USD"/>
    <n v="1372985760"/>
    <d v="2013-07-05T00:56:00"/>
    <n v="1370393760"/>
    <x v="1356"/>
    <b v="0"/>
    <x v="45"/>
    <n v="71.443218390804603"/>
    <x v="3"/>
    <x v="9"/>
    <b v="1"/>
    <s v="publishing/nonfiction"/>
  </r>
  <r>
    <x v="1357"/>
    <s v="Becoming Alicia"/>
    <s v="The search for identity leads one young woman to Mexico, where she follows her grandfather's journey back to America."/>
    <x v="13"/>
    <n v="2506"/>
    <n v="1.2529999999999999"/>
    <x v="0"/>
    <x v="0"/>
    <s v="USD"/>
    <n v="1362117540"/>
    <d v="2013-03-01T05:59:00"/>
    <n v="1359587137"/>
    <x v="1357"/>
    <b v="0"/>
    <x v="71"/>
    <n v="38.553846153846152"/>
    <x v="3"/>
    <x v="9"/>
    <b v="1"/>
    <s v="publishing/nonfiction"/>
  </r>
  <r>
    <x v="1358"/>
    <s v="The Masada Story Project"/>
    <s v="I am working on a book about what people do when they visit Masada, an ancient fortress in the Judean desert."/>
    <x v="9"/>
    <n v="3350"/>
    <n v="1.1166666666666667"/>
    <x v="0"/>
    <x v="0"/>
    <s v="USD"/>
    <n v="1309009323"/>
    <d v="2011-06-25T13:42:03"/>
    <n v="1306417323"/>
    <x v="1358"/>
    <b v="0"/>
    <x v="72"/>
    <n v="68.367346938775512"/>
    <x v="3"/>
    <x v="9"/>
    <b v="1"/>
    <s v="publishing/nonfiction"/>
  </r>
  <r>
    <x v="1359"/>
    <s v="UnConventional - Worldcon 2011 Research"/>
    <s v="Funding for a 2011 trip to Worldcon for research for &quot;UnConventional,&quot; a book on the history of the American fan convention."/>
    <x v="246"/>
    <n v="764"/>
    <n v="1.1575757575757575"/>
    <x v="0"/>
    <x v="0"/>
    <s v="USD"/>
    <n v="1309980790"/>
    <d v="2011-07-06T19:33:10"/>
    <n v="1304623990"/>
    <x v="1359"/>
    <b v="0"/>
    <x v="10"/>
    <n v="40.210526315789473"/>
    <x v="3"/>
    <x v="9"/>
    <b v="1"/>
    <s v="publishing/nonfiction"/>
  </r>
  <r>
    <x v="1360"/>
    <s v="So Bad, It's Good! - A Book of Bad Movies"/>
    <s v="So Bad, It's Good! is a guide to finding the best films for your bad movie night."/>
    <x v="15"/>
    <n v="2598"/>
    <n v="1.732"/>
    <x v="0"/>
    <x v="0"/>
    <s v="USD"/>
    <n v="1343943420"/>
    <d v="2012-08-02T21:37:00"/>
    <n v="1341524220"/>
    <x v="1360"/>
    <b v="0"/>
    <x v="75"/>
    <n v="32.074074074074076"/>
    <x v="3"/>
    <x v="9"/>
    <b v="1"/>
    <s v="publishing/nonfiction"/>
  </r>
  <r>
    <x v="1361"/>
    <s v="Me, Myself &amp; I - the dark art of big wall soloing"/>
    <s v="The forbidden dark art of roped soloing, for climbers who need to know in order to make the ultimate climb come true!"/>
    <x v="12"/>
    <n v="7559"/>
    <n v="1.2598333333333334"/>
    <x v="0"/>
    <x v="1"/>
    <s v="GBP"/>
    <n v="1403370772"/>
    <d v="2014-06-21T17:12:52"/>
    <n v="1400778772"/>
    <x v="1361"/>
    <b v="0"/>
    <x v="295"/>
    <n v="28.632575757575758"/>
    <x v="3"/>
    <x v="9"/>
    <b v="1"/>
    <s v="publishing/nonfiction"/>
  </r>
  <r>
    <x v="1362"/>
    <s v="A Fantastic Affair: Karl Barth in America 1962â€“Research"/>
    <s v="The never-before-told story of Karl Barth's (first and only) journey to the United States in 1962."/>
    <x v="28"/>
    <n v="1091"/>
    <n v="1.091"/>
    <x v="0"/>
    <x v="0"/>
    <s v="USD"/>
    <n v="1378592731"/>
    <d v="2013-09-07T22:25:31"/>
    <n v="1373408731"/>
    <x v="1362"/>
    <b v="0"/>
    <x v="20"/>
    <n v="43.64"/>
    <x v="3"/>
    <x v="9"/>
    <b v="1"/>
    <s v="publishing/nonfiction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n v="1"/>
    <x v="0"/>
    <x v="0"/>
    <s v="USD"/>
    <n v="1455523140"/>
    <d v="2016-02-15T07:59:00"/>
    <n v="1453925727"/>
    <x v="1363"/>
    <b v="0"/>
    <x v="81"/>
    <n v="40"/>
    <x v="3"/>
    <x v="9"/>
    <b v="1"/>
    <s v="publishing/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n v="1.1864285714285714"/>
    <x v="0"/>
    <x v="8"/>
    <s v="DKK"/>
    <n v="1420648906"/>
    <d v="2015-01-07T16:41:46"/>
    <n v="1415464906"/>
    <x v="1364"/>
    <b v="0"/>
    <x v="296"/>
    <n v="346.04166666666669"/>
    <x v="4"/>
    <x v="11"/>
    <b v="1"/>
    <s v="music/rock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n v="1.0026666666666666"/>
    <x v="0"/>
    <x v="0"/>
    <s v="USD"/>
    <n v="1426523752"/>
    <d v="2015-03-16T16:35:52"/>
    <n v="1423935352"/>
    <x v="1365"/>
    <b v="0"/>
    <x v="297"/>
    <n v="81.739130434782609"/>
    <x v="4"/>
    <x v="11"/>
    <b v="1"/>
    <s v="music/rock"/>
  </r>
  <r>
    <x v="1366"/>
    <s v="Kick It! A Tribute to the A.K.s"/>
    <s v="A musical memorial for Alexi Petersen."/>
    <x v="51"/>
    <n v="9486.69"/>
    <n v="1.2648920000000001"/>
    <x v="0"/>
    <x v="0"/>
    <s v="USD"/>
    <n v="1417049663"/>
    <d v="2014-11-27T00:54:23"/>
    <n v="1413158063"/>
    <x v="1366"/>
    <b v="0"/>
    <x v="206"/>
    <n v="64.535306122448986"/>
    <x v="4"/>
    <x v="11"/>
    <b v="1"/>
    <s v="music/rock"/>
  </r>
  <r>
    <x v="1367"/>
    <s v="House of Rabbits  - &quot;Songs of Charivari&quot;"/>
    <s v="House of Rabbits are recording our full-length, debut album! Support independent music, receive great rewards!"/>
    <x v="10"/>
    <n v="5713"/>
    <n v="1.1426000000000001"/>
    <x v="0"/>
    <x v="0"/>
    <s v="USD"/>
    <n v="1447463050"/>
    <d v="2015-11-14T01:04:10"/>
    <n v="1444867450"/>
    <x v="1367"/>
    <b v="0"/>
    <x v="240"/>
    <n v="63.477777777777774"/>
    <x v="4"/>
    <x v="11"/>
    <b v="1"/>
    <s v="music/rock"/>
  </r>
  <r>
    <x v="1368"/>
    <s v="Saturate &quot; The Separation Effect &quot; CD"/>
    <s v="We are in the final stages of the creation of our 4th record, The Separation Effect. our most passionate record to date."/>
    <x v="10"/>
    <n v="5535"/>
    <n v="1.107"/>
    <x v="0"/>
    <x v="0"/>
    <s v="USD"/>
    <n v="1434342894"/>
    <d v="2015-06-15T04:34:54"/>
    <n v="1432269294"/>
    <x v="1368"/>
    <b v="0"/>
    <x v="45"/>
    <n v="63.620689655172413"/>
    <x v="4"/>
    <x v="11"/>
    <b v="1"/>
    <s v="music/rock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n v="1.0534805315203954"/>
    <x v="0"/>
    <x v="0"/>
    <s v="USD"/>
    <n v="1397225746"/>
    <d v="2014-04-11T14:15:46"/>
    <n v="1394633746"/>
    <x v="1369"/>
    <b v="0"/>
    <x v="298"/>
    <n v="83.967068965517228"/>
    <x v="4"/>
    <x v="11"/>
    <b v="1"/>
    <s v="music/rock"/>
  </r>
  <r>
    <x v="1370"/>
    <s v="Food On You presents Baby's First Parental Advisory"/>
    <s v="Songs about the first year of parenthood, often inappropriate for children"/>
    <x v="15"/>
    <n v="1555"/>
    <n v="1.0366666666666666"/>
    <x v="0"/>
    <x v="0"/>
    <s v="USD"/>
    <n v="1381881890"/>
    <d v="2013-10-16T00:04:50"/>
    <n v="1380585890"/>
    <x v="1370"/>
    <b v="0"/>
    <x v="9"/>
    <n v="77.75"/>
    <x v="4"/>
    <x v="11"/>
    <b v="1"/>
    <s v="music/rock"/>
  </r>
  <r>
    <x v="1371"/>
    <s v="The Defiant Tour Documentary with LoNero"/>
    <s v="The Defiant Tour Documentary is a never before examination of the finances of a touring band and what it takes to go on the road."/>
    <x v="249"/>
    <n v="7495"/>
    <n v="1.0708672667523933"/>
    <x v="0"/>
    <x v="0"/>
    <s v="USD"/>
    <n v="1431022342"/>
    <d v="2015-05-07T18:12:22"/>
    <n v="1428430342"/>
    <x v="1371"/>
    <b v="0"/>
    <x v="16"/>
    <n v="107.07142857142857"/>
    <x v="4"/>
    <x v="11"/>
    <b v="1"/>
    <s v="music/rock"/>
  </r>
  <r>
    <x v="1372"/>
    <s v="Ted Lukas &amp; the Misled new CD - &quot;FEED&quot;"/>
    <s v="Please help us raise funds to press our new CD!"/>
    <x v="2"/>
    <n v="620"/>
    <n v="1.24"/>
    <x v="0"/>
    <x v="0"/>
    <s v="USD"/>
    <n v="1342115132"/>
    <d v="2012-07-12T17:45:32"/>
    <n v="1339523132"/>
    <x v="1372"/>
    <b v="0"/>
    <x v="38"/>
    <n v="38.75"/>
    <x v="4"/>
    <x v="11"/>
    <b v="1"/>
    <s v="music/rock"/>
  </r>
  <r>
    <x v="1373"/>
    <s v="Broccoli Samurai: Tour Van or Bust!"/>
    <s v="Help Broccoli Samurai raise money to get a new van and continue bringing you the jams!"/>
    <x v="3"/>
    <n v="10501"/>
    <n v="1.0501"/>
    <x v="0"/>
    <x v="0"/>
    <s v="USD"/>
    <n v="1483138233"/>
    <d v="2016-12-30T22:50:33"/>
    <n v="1480546233"/>
    <x v="1373"/>
    <b v="0"/>
    <x v="47"/>
    <n v="201.94230769230768"/>
    <x v="4"/>
    <x v="11"/>
    <b v="1"/>
    <s v="music/rock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n v="1.8946666666666667"/>
    <x v="0"/>
    <x v="0"/>
    <s v="USD"/>
    <n v="1458874388"/>
    <d v="2016-03-25T02:53:08"/>
    <n v="1456285988"/>
    <x v="1374"/>
    <b v="0"/>
    <x v="36"/>
    <n v="43.060606060606062"/>
    <x v="4"/>
    <x v="11"/>
    <b v="1"/>
    <s v="music/rock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n v="1.7132499999999999"/>
    <x v="0"/>
    <x v="6"/>
    <s v="EUR"/>
    <n v="1484444119"/>
    <d v="2017-01-15T01:35:19"/>
    <n v="1481852119"/>
    <x v="1375"/>
    <b v="0"/>
    <x v="280"/>
    <n v="62.871559633027523"/>
    <x v="4"/>
    <x v="11"/>
    <b v="1"/>
    <s v="music/rock"/>
  </r>
  <r>
    <x v="1376"/>
    <s v="Dead Pirates / HIGHMARE LP 2nd pressing"/>
    <s v="Dead Pirates are planning a second pressing of HIGHMARE LP, who wants one ?"/>
    <x v="250"/>
    <n v="9342"/>
    <n v="2.5248648648648651"/>
    <x v="0"/>
    <x v="1"/>
    <s v="GBP"/>
    <n v="1480784606"/>
    <d v="2016-12-03T17:03:26"/>
    <n v="1478189006"/>
    <x v="1376"/>
    <b v="0"/>
    <x v="129"/>
    <n v="55.607142857142854"/>
    <x v="4"/>
    <x v="11"/>
    <b v="1"/>
    <s v="music/rock"/>
  </r>
  <r>
    <x v="1377"/>
    <s v="Official Debut EP for Stereo Jo"/>
    <s v="Stereo Jo is set to release a 5 song EP. Your donation will directly help w/ recording, design, production, &amp; duplication. Thank You :)"/>
    <x v="46"/>
    <n v="1510"/>
    <n v="1.1615384615384616"/>
    <x v="0"/>
    <x v="0"/>
    <s v="USD"/>
    <n v="1486095060"/>
    <d v="2017-02-03T04:11:00"/>
    <n v="1484198170"/>
    <x v="1377"/>
    <b v="0"/>
    <x v="162"/>
    <n v="48.70967741935484"/>
    <x v="4"/>
    <x v="11"/>
    <b v="1"/>
    <s v="music/rock"/>
  </r>
  <r>
    <x v="1378"/>
    <s v="SIX BY SEVEN"/>
    <s v="A psychedelic post rock masterpiece!"/>
    <x v="13"/>
    <n v="4067"/>
    <n v="2.0335000000000001"/>
    <x v="0"/>
    <x v="1"/>
    <s v="GBP"/>
    <n v="1470075210"/>
    <d v="2016-08-01T18:13:30"/>
    <n v="1468779210"/>
    <x v="1378"/>
    <b v="0"/>
    <x v="182"/>
    <n v="30.578947368421051"/>
    <x v="4"/>
    <x v="11"/>
    <b v="1"/>
    <s v="music/rock"/>
  </r>
  <r>
    <x v="1379"/>
    <s v="J. Walter Makes a Record"/>
    <s v="---------The long-awaited debut full-length from Justin Ruddy--------"/>
    <x v="3"/>
    <n v="11160"/>
    <n v="1.1160000000000001"/>
    <x v="0"/>
    <x v="0"/>
    <s v="USD"/>
    <n v="1433504876"/>
    <d v="2015-06-05T11:47:56"/>
    <n v="1430912876"/>
    <x v="1379"/>
    <b v="0"/>
    <x v="299"/>
    <n v="73.907284768211923"/>
    <x v="4"/>
    <x v="11"/>
    <b v="1"/>
    <s v="music/rock"/>
  </r>
  <r>
    <x v="1380"/>
    <s v="BARNFEST 2015"/>
    <s v="A DIY MUSIC FESTIVAL FROM ST. LOUIS MO! Bands make their own festival, help make it legit!"/>
    <x v="251"/>
    <n v="106"/>
    <n v="4.24"/>
    <x v="0"/>
    <x v="0"/>
    <s v="USD"/>
    <n v="1433815200"/>
    <d v="2015-06-09T02:00:00"/>
    <n v="1431886706"/>
    <x v="1380"/>
    <b v="0"/>
    <x v="81"/>
    <n v="21.2"/>
    <x v="4"/>
    <x v="11"/>
    <b v="1"/>
    <s v="music/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n v="1.071"/>
    <x v="0"/>
    <x v="0"/>
    <s v="USD"/>
    <n v="1482988125"/>
    <d v="2016-12-29T05:08:45"/>
    <n v="1480396125"/>
    <x v="1381"/>
    <b v="0"/>
    <x v="196"/>
    <n v="73.356164383561648"/>
    <x v="4"/>
    <x v="11"/>
    <b v="1"/>
    <s v="music/rock"/>
  </r>
  <r>
    <x v="1382"/>
    <s v="The Floorwalkers New Album!"/>
    <s v="We're making a new record -- independently! We've got some great new songs we're really excited to bring to you!"/>
    <x v="6"/>
    <n v="8349"/>
    <n v="1.043625"/>
    <x v="0"/>
    <x v="0"/>
    <s v="USD"/>
    <n v="1367867536"/>
    <d v="2013-05-06T19:12:16"/>
    <n v="1365275536"/>
    <x v="1382"/>
    <b v="0"/>
    <x v="265"/>
    <n v="56.412162162162161"/>
    <x v="4"/>
    <x v="11"/>
    <b v="1"/>
    <s v="music/rock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n v="2.124090909090909"/>
    <x v="0"/>
    <x v="5"/>
    <s v="CAD"/>
    <n v="1482457678"/>
    <d v="2016-12-23T01:47:58"/>
    <n v="1480729678"/>
    <x v="1383"/>
    <b v="0"/>
    <x v="251"/>
    <n v="50.247311827956992"/>
    <x v="4"/>
    <x v="11"/>
    <b v="1"/>
    <s v="music/rock"/>
  </r>
  <r>
    <x v="1384"/>
    <s v="Manny Manriquez' new rock opera journey: Outland Warrior"/>
    <s v="Outland Warrior is my first solo musical project, featuring songs written by me and recorded at my home studio."/>
    <x v="8"/>
    <n v="4343"/>
    <n v="1.2408571428571429"/>
    <x v="0"/>
    <x v="0"/>
    <s v="USD"/>
    <n v="1436117922"/>
    <d v="2015-07-05T17:38:42"/>
    <n v="1433525922"/>
    <x v="1384"/>
    <b v="0"/>
    <x v="287"/>
    <n v="68.936507936507937"/>
    <x v="4"/>
    <x v="11"/>
    <b v="1"/>
    <s v="music/rock"/>
  </r>
  <r>
    <x v="1385"/>
    <s v="Chi Might Project"/>
    <s v="Musicians, singers &amp; songwriters from all over the world collaborate via YouTube in order to create an amazing album!"/>
    <x v="6"/>
    <n v="8832.49"/>
    <n v="1.10406125"/>
    <x v="0"/>
    <x v="12"/>
    <s v="EUR"/>
    <n v="1461931860"/>
    <d v="2016-04-29T12:11:00"/>
    <n v="1457109121"/>
    <x v="1385"/>
    <b v="0"/>
    <x v="179"/>
    <n v="65.914104477611943"/>
    <x v="4"/>
    <x v="11"/>
    <b v="1"/>
    <s v="music/rock"/>
  </r>
  <r>
    <x v="1386"/>
    <s v="MALTESE CROSS: The First Album"/>
    <s v="We are a classic hard rock/heavy metal band just trying to keep rock alive!"/>
    <x v="44"/>
    <n v="875"/>
    <n v="2.1875"/>
    <x v="0"/>
    <x v="0"/>
    <s v="USD"/>
    <n v="1438183889"/>
    <d v="2015-07-29T15:31:29"/>
    <n v="1435591889"/>
    <x v="1386"/>
    <b v="0"/>
    <x v="25"/>
    <n v="62.5"/>
    <x v="4"/>
    <x v="11"/>
    <b v="1"/>
    <s v="music/rock"/>
  </r>
  <r>
    <x v="1387"/>
    <s v="FAMILY BUSINESS KICKSTARTER"/>
    <s v="Less than one week to PLEDGE YOUR SUPPORT for THE FAMILY BUSINESS as the band raises funds for the next full length rock album."/>
    <x v="23"/>
    <n v="5465"/>
    <n v="1.36625"/>
    <x v="0"/>
    <x v="0"/>
    <s v="USD"/>
    <n v="1433305800"/>
    <d v="2015-06-03T04:30:00"/>
    <n v="1430604395"/>
    <x v="1387"/>
    <b v="0"/>
    <x v="76"/>
    <n v="70.064102564102569"/>
    <x v="4"/>
    <x v="11"/>
    <b v="1"/>
    <s v="music/rock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n v="1.348074"/>
    <x v="0"/>
    <x v="0"/>
    <s v="USD"/>
    <n v="1476720840"/>
    <d v="2016-10-17T16:14:00"/>
    <n v="1474469117"/>
    <x v="1388"/>
    <b v="0"/>
    <x v="300"/>
    <n v="60.181874999999998"/>
    <x v="4"/>
    <x v="11"/>
    <b v="1"/>
    <s v="music/rock"/>
  </r>
  <r>
    <x v="1389"/>
    <s v="Pre-order DANCEHALL's first record!!!"/>
    <s v="Help fund the pressing of DANCEHALL's first record by pre-ordering it in advance!!!"/>
    <x v="2"/>
    <n v="727"/>
    <n v="1.454"/>
    <x v="0"/>
    <x v="1"/>
    <s v="GBP"/>
    <n v="1471087957"/>
    <d v="2016-08-13T11:32:37"/>
    <n v="1468495957"/>
    <x v="1389"/>
    <b v="0"/>
    <x v="69"/>
    <n v="21.382352941176471"/>
    <x v="4"/>
    <x v="11"/>
    <b v="1"/>
    <s v="music/rock"/>
  </r>
  <r>
    <x v="1390"/>
    <s v="New Music Video/Artist Development"/>
    <s v="Breakout Artist Management will be working with us on a brand new music video and we need your help!"/>
    <x v="70"/>
    <n v="3055"/>
    <n v="1.0910714285714285"/>
    <x v="0"/>
    <x v="0"/>
    <s v="USD"/>
    <n v="1430154720"/>
    <d v="2015-04-27T17:12:00"/>
    <n v="1427224606"/>
    <x v="1390"/>
    <b v="0"/>
    <x v="10"/>
    <n v="160.78947368421052"/>
    <x v="4"/>
    <x v="11"/>
    <b v="1"/>
    <s v="music/rock"/>
  </r>
  <r>
    <x v="1391"/>
    <s v="Rules and Regulations"/>
    <s v="With the money donated through this project we intend on investing in sound equipment for live shows"/>
    <x v="2"/>
    <n v="551"/>
    <n v="1.1020000000000001"/>
    <x v="0"/>
    <x v="0"/>
    <s v="USD"/>
    <n v="1440219540"/>
    <d v="2015-08-22T04:59:00"/>
    <n v="1436369818"/>
    <x v="1391"/>
    <b v="0"/>
    <x v="62"/>
    <n v="42.384615384615387"/>
    <x v="4"/>
    <x v="11"/>
    <b v="1"/>
    <s v="music/rock"/>
  </r>
  <r>
    <x v="1392"/>
    <s v="Telesomniac's Debut Album"/>
    <s v="Telesomniac is a rock band from Provo, UT releasing their debut album Thirty-One Flashes in the Dark."/>
    <x v="30"/>
    <n v="2841"/>
    <n v="1.1364000000000001"/>
    <x v="0"/>
    <x v="0"/>
    <s v="USD"/>
    <n v="1456976586"/>
    <d v="2016-03-03T03:43:06"/>
    <n v="1454298186"/>
    <x v="1392"/>
    <b v="0"/>
    <x v="201"/>
    <n v="27.317307692307693"/>
    <x v="4"/>
    <x v="11"/>
    <b v="1"/>
    <s v="music/rock"/>
  </r>
  <r>
    <x v="1393"/>
    <s v="WolfHunt | Social Commentary Rock Project"/>
    <s v="Rock n' Roll tales of our times"/>
    <x v="3"/>
    <n v="10235"/>
    <n v="1.0235000000000001"/>
    <x v="0"/>
    <x v="0"/>
    <s v="USD"/>
    <n v="1470068523"/>
    <d v="2016-08-01T16:22:03"/>
    <n v="1467476523"/>
    <x v="1393"/>
    <b v="0"/>
    <x v="47"/>
    <n v="196.82692307692307"/>
    <x v="4"/>
    <x v="11"/>
    <b v="1"/>
    <s v="music/rock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n v="1.2213333333333334"/>
    <x v="0"/>
    <x v="0"/>
    <s v="USD"/>
    <n v="1488337200"/>
    <d v="2017-03-01T03:00:00"/>
    <n v="1484623726"/>
    <x v="1394"/>
    <b v="0"/>
    <x v="57"/>
    <n v="53.882352941176471"/>
    <x v="4"/>
    <x v="11"/>
    <b v="1"/>
    <s v="music/rock"/>
  </r>
  <r>
    <x v="1395"/>
    <s v="Quiet Oaks Full Length Album"/>
    <s v="Help Quiet Oaks record their debut album!!!"/>
    <x v="8"/>
    <n v="3916"/>
    <n v="1.1188571428571428"/>
    <x v="0"/>
    <x v="0"/>
    <s v="USD"/>
    <n v="1484430481"/>
    <d v="2017-01-14T21:48:01"/>
    <n v="1481838481"/>
    <x v="1395"/>
    <b v="0"/>
    <x v="141"/>
    <n v="47.756097560975611"/>
    <x v="4"/>
    <x v="11"/>
    <b v="1"/>
    <s v="music/rock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n v="1.073"/>
    <x v="0"/>
    <x v="0"/>
    <s v="USD"/>
    <n v="1423871882"/>
    <d v="2015-02-13T23:58:02"/>
    <n v="1421279882"/>
    <x v="1396"/>
    <b v="0"/>
    <x v="196"/>
    <n v="88.191780821917803"/>
    <x v="4"/>
    <x v="11"/>
    <b v="1"/>
    <s v="music/rock"/>
  </r>
  <r>
    <x v="1397"/>
    <s v="Halls of the Machine - All Tribal Dignitaries"/>
    <s v="HALLS OF THE MACHINE needs your support for the final production and release of their latest work titled, ALL TRIBAL DIGNITARIES."/>
    <x v="3"/>
    <n v="11385"/>
    <n v="1.1385000000000001"/>
    <x v="0"/>
    <x v="0"/>
    <s v="USD"/>
    <n v="1477603140"/>
    <d v="2016-10-27T21:19:00"/>
    <n v="1475013710"/>
    <x v="1397"/>
    <b v="0"/>
    <x v="150"/>
    <n v="72.056962025316452"/>
    <x v="4"/>
    <x v="11"/>
    <b v="1"/>
    <s v="music/rock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n v="1.0968181818181819"/>
    <x v="0"/>
    <x v="0"/>
    <s v="USD"/>
    <n v="1467752334"/>
    <d v="2016-07-05T20:58:54"/>
    <n v="1465160334"/>
    <x v="1398"/>
    <b v="0"/>
    <x v="71"/>
    <n v="74.246153846153845"/>
    <x v="4"/>
    <x v="11"/>
    <b v="1"/>
    <s v="music/rock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n v="1.2614444444444444"/>
    <x v="0"/>
    <x v="0"/>
    <s v="USD"/>
    <n v="1412640373"/>
    <d v="2014-10-07T00:06:13"/>
    <n v="1410048373"/>
    <x v="1399"/>
    <b v="0"/>
    <x v="192"/>
    <n v="61.701086956521742"/>
    <x v="4"/>
    <x v="11"/>
    <b v="1"/>
    <s v="music/rock"/>
  </r>
  <r>
    <x v="1400"/>
    <s v="Stone Kings: From Creation To Devastation"/>
    <s v="We're looking to our fans to help partially fund the new album. It's 12 tracks in length &amp; will be a musical trip like no other!"/>
    <x v="18"/>
    <n v="586"/>
    <n v="1.6742857142857144"/>
    <x v="0"/>
    <x v="1"/>
    <s v="GBP"/>
    <n v="1465709400"/>
    <d v="2016-06-12T05:30:00"/>
    <n v="1462695073"/>
    <x v="1400"/>
    <b v="0"/>
    <x v="69"/>
    <n v="17.235294117647058"/>
    <x v="4"/>
    <x v="11"/>
    <b v="1"/>
    <s v="music/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n v="4.9652000000000003"/>
    <x v="0"/>
    <x v="0"/>
    <s v="USD"/>
    <n v="1369612474"/>
    <d v="2013-05-26T23:54:34"/>
    <n v="1367798074"/>
    <x v="1401"/>
    <b v="0"/>
    <x v="301"/>
    <n v="51.720833333333331"/>
    <x v="4"/>
    <x v="11"/>
    <b v="1"/>
    <s v="music/rock"/>
  </r>
  <r>
    <x v="1402"/>
    <s v="Nineteen Fifty Eight - Untitled EP"/>
    <s v="Help us fund our latest project - a 5 track EP: fast-paced, hard-hitting, female-fronted rock with catchy choruses and lyrics to match!"/>
    <x v="30"/>
    <n v="2729"/>
    <n v="1.0915999999999999"/>
    <x v="0"/>
    <x v="1"/>
    <s v="GBP"/>
    <n v="1430439411"/>
    <d v="2015-05-01T00:16:51"/>
    <n v="1425259011"/>
    <x v="1402"/>
    <b v="0"/>
    <x v="116"/>
    <n v="24.150442477876105"/>
    <x v="4"/>
    <x v="11"/>
    <b v="1"/>
    <s v="music/rock"/>
  </r>
  <r>
    <x v="1403"/>
    <s v="Gregorian Rock"/>
    <s v="Gregorian Rock merges Gregorian chant with modern music. It is serene, yet pummeling. It's not for everyone, but it might be for you."/>
    <x v="23"/>
    <n v="4103"/>
    <n v="1.0257499999999999"/>
    <x v="0"/>
    <x v="0"/>
    <s v="USD"/>
    <n v="1374802235"/>
    <d v="2013-07-26T01:30:35"/>
    <n v="1372210235"/>
    <x v="1403"/>
    <b v="0"/>
    <x v="36"/>
    <n v="62.166666666666664"/>
    <x v="4"/>
    <x v="11"/>
    <b v="1"/>
    <s v="music/rock"/>
  </r>
  <r>
    <x v="1404"/>
    <s v="3 Men and a Book"/>
    <s v="Translation &amp; publication of possibly the most famous piece of English literature - Act II Scene II of Romeo and Juliet into txt-speak."/>
    <x v="107"/>
    <n v="241"/>
    <n v="1.6620689655172414E-2"/>
    <x v="2"/>
    <x v="1"/>
    <s v="GBP"/>
    <n v="1424607285"/>
    <d v="2015-02-22T12:14:45"/>
    <n v="1422447285"/>
    <x v="1404"/>
    <b v="1"/>
    <x v="81"/>
    <n v="48.2"/>
    <x v="3"/>
    <x v="22"/>
    <b v="0"/>
    <s v="publishing/translations"/>
  </r>
  <r>
    <x v="1405"/>
    <s v="The Bible translated into Emoticons"/>
    <s v="Will more people read the Bible if it were translated into Emoticons?"/>
    <x v="31"/>
    <n v="105"/>
    <n v="4.1999999999999997E-3"/>
    <x v="2"/>
    <x v="0"/>
    <s v="USD"/>
    <n v="1417195201"/>
    <d v="2014-11-28T17:20:01"/>
    <n v="1414599601"/>
    <x v="1405"/>
    <b v="1"/>
    <x v="57"/>
    <n v="6.1764705882352944"/>
    <x v="3"/>
    <x v="22"/>
    <b v="0"/>
    <s v="publishing/translations"/>
  </r>
  <r>
    <x v="1406"/>
    <s v="Man Down! Translation project"/>
    <s v="The White coat and the battle dress uniform"/>
    <x v="14"/>
    <n v="15"/>
    <n v="1.25E-3"/>
    <x v="2"/>
    <x v="13"/>
    <s v="EUR"/>
    <n v="1449914400"/>
    <d v="2015-12-12T10:00:00"/>
    <n v="1445336607"/>
    <x v="1406"/>
    <b v="0"/>
    <x v="83"/>
    <n v="5"/>
    <x v="3"/>
    <x v="22"/>
    <b v="0"/>
    <s v="publishing/translations"/>
  </r>
  <r>
    <x v="1407"/>
    <s v="My life, My travel, My past - time to share"/>
    <s v="I traveled, I took pictures, I met people, I ate. Then I wrote a travel journal that needs editing, translation, and publishing."/>
    <x v="9"/>
    <n v="15"/>
    <n v="5.0000000000000001E-3"/>
    <x v="2"/>
    <x v="0"/>
    <s v="USD"/>
    <n v="1407847978"/>
    <d v="2014-08-12T12:52:58"/>
    <n v="1405687978"/>
    <x v="1407"/>
    <b v="0"/>
    <x v="84"/>
    <n v="7.5"/>
    <x v="3"/>
    <x v="22"/>
    <b v="0"/>
    <s v="publishing/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n v="7.1999999999999995E-2"/>
    <x v="2"/>
    <x v="1"/>
    <s v="GBP"/>
    <n v="1447451756"/>
    <d v="2015-11-13T21:55:56"/>
    <n v="1444856156"/>
    <x v="1408"/>
    <b v="0"/>
    <x v="79"/>
    <n v="12"/>
    <x v="3"/>
    <x v="22"/>
    <b v="0"/>
    <s v="publishing/translations"/>
  </r>
  <r>
    <x v="1409"/>
    <s v="Modern Literal Torah Translation: Genesis"/>
    <s v="Modern Literal Translation of the 1st Book of the Torah in English and Russian with sub-linear and interlinear layout."/>
    <x v="23"/>
    <n v="0"/>
    <n v="0"/>
    <x v="2"/>
    <x v="0"/>
    <s v="USD"/>
    <n v="1420085535"/>
    <d v="2015-01-01T04:12:15"/>
    <n v="1414897935"/>
    <x v="1409"/>
    <b v="0"/>
    <x v="78"/>
    <e v="#DIV/0!"/>
    <x v="3"/>
    <x v="22"/>
    <b v="0"/>
    <s v="publishing/translations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n v="1.6666666666666666E-4"/>
    <x v="2"/>
    <x v="13"/>
    <s v="EUR"/>
    <n v="1464939520"/>
    <d v="2016-06-03T07:38:40"/>
    <n v="1461051520"/>
    <x v="1410"/>
    <b v="0"/>
    <x v="29"/>
    <n v="1"/>
    <x v="3"/>
    <x v="22"/>
    <b v="0"/>
    <s v="publishing/translations"/>
  </r>
  <r>
    <x v="1411"/>
    <s v="The Divine Comedy- A New English Translation"/>
    <s v="There have been an exorbident number of translations of this most beautiful poem though none have ever been done by a nineteen year old"/>
    <x v="9"/>
    <n v="7"/>
    <n v="2.3333333333333335E-3"/>
    <x v="2"/>
    <x v="1"/>
    <s v="GBP"/>
    <n v="1423185900"/>
    <d v="2015-02-06T01:25:00"/>
    <n v="1420766700"/>
    <x v="1411"/>
    <b v="0"/>
    <x v="83"/>
    <n v="2.3333333333333335"/>
    <x v="3"/>
    <x v="22"/>
    <b v="0"/>
    <s v="publishing/translations"/>
  </r>
  <r>
    <x v="1412"/>
    <s v="For overseas shogi fans! Shogi novel translation project"/>
    <s v="â€œClimbing Silver!â€- An English translation of the Young Adult Shogi novella"/>
    <x v="39"/>
    <n v="320"/>
    <n v="4.5714285714285714E-2"/>
    <x v="2"/>
    <x v="0"/>
    <s v="USD"/>
    <n v="1417656699"/>
    <d v="2014-12-04T01:31:39"/>
    <n v="1415064699"/>
    <x v="1412"/>
    <b v="0"/>
    <x v="62"/>
    <n v="24.615384615384617"/>
    <x v="3"/>
    <x v="22"/>
    <b v="0"/>
    <s v="publishing/translations"/>
  </r>
  <r>
    <x v="1413"/>
    <s v="LE NUVOLE DEL CIELO-CLOUDS OF THE SKY"/>
    <s v="I need funds to publish a book based on a selection of sentences from the Gospel demonstrating that Christianity is a strong religion."/>
    <x v="13"/>
    <n v="100"/>
    <n v="0.05"/>
    <x v="2"/>
    <x v="13"/>
    <s v="EUR"/>
    <n v="1455964170"/>
    <d v="2016-02-20T10:29:30"/>
    <n v="1450780170"/>
    <x v="1413"/>
    <b v="0"/>
    <x v="29"/>
    <n v="100"/>
    <x v="3"/>
    <x v="22"/>
    <b v="0"/>
    <s v="publishing/translations"/>
  </r>
  <r>
    <x v="1414"/>
    <s v="Database of Interlinear Greek Words"/>
    <s v="Create an open source &quot;interlinear&quot; translation fo the Greek New Testament in re-publishable and open source database format."/>
    <x v="2"/>
    <n v="1"/>
    <n v="2E-3"/>
    <x v="2"/>
    <x v="0"/>
    <s v="USD"/>
    <n v="1483423467"/>
    <d v="2017-01-03T06:04:27"/>
    <n v="1480831467"/>
    <x v="1414"/>
    <b v="0"/>
    <x v="29"/>
    <n v="1"/>
    <x v="3"/>
    <x v="22"/>
    <b v="0"/>
    <s v="publishing/translations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n v="0.18181818181818182"/>
    <x v="2"/>
    <x v="0"/>
    <s v="USD"/>
    <n v="1439741591"/>
    <d v="2015-08-16T16:13:11"/>
    <n v="1436285591"/>
    <x v="1415"/>
    <b v="0"/>
    <x v="82"/>
    <n v="88.888888888888886"/>
    <x v="3"/>
    <x v="22"/>
    <b v="0"/>
    <s v="publishing/translations"/>
  </r>
  <r>
    <x v="1416"/>
    <s v="Glenn's  little book of  quotes"/>
    <s v="glenn's  book of quotes is designed to give the readers a thought for the day , lighten the mood  and put a smile  on their faces."/>
    <x v="63"/>
    <n v="0"/>
    <n v="0"/>
    <x v="2"/>
    <x v="0"/>
    <s v="USD"/>
    <n v="1448147619"/>
    <d v="2015-11-21T23:13:39"/>
    <n v="1445552019"/>
    <x v="1416"/>
    <b v="0"/>
    <x v="78"/>
    <e v="#DIV/0!"/>
    <x v="3"/>
    <x v="22"/>
    <b v="0"/>
    <s v="publishing/translations"/>
  </r>
  <r>
    <x v="1417"/>
    <s v="Digitizing 8 Rare Siddha Yoga Books"/>
    <s v="Digitization of 8 rare Siddha Yoga books written by a Yogi - coming in the lineage of Sri Sri Sri Sadhasiva Brahmendra himself!"/>
    <x v="37"/>
    <n v="55"/>
    <n v="1.2222222222222223E-2"/>
    <x v="2"/>
    <x v="0"/>
    <s v="USD"/>
    <n v="1442315460"/>
    <d v="2015-09-15T11:11:00"/>
    <n v="1439696174"/>
    <x v="1417"/>
    <b v="0"/>
    <x v="84"/>
    <n v="27.5"/>
    <x v="3"/>
    <x v="22"/>
    <b v="0"/>
    <s v="publishing/translations"/>
  </r>
  <r>
    <x v="1418"/>
    <s v="Realidades del Hombre"/>
    <s v="Â¿Y si hubiera una camino intermedio entre ciencia y religion?_x000a_Descubre la respuesta ayudando a publicar y traducir este libro."/>
    <x v="9"/>
    <n v="6"/>
    <n v="2E-3"/>
    <x v="2"/>
    <x v="3"/>
    <s v="EUR"/>
    <n v="1456397834"/>
    <d v="2016-02-25T10:57:14"/>
    <n v="1453805834"/>
    <x v="1418"/>
    <b v="0"/>
    <x v="29"/>
    <n v="6"/>
    <x v="3"/>
    <x v="22"/>
    <b v="0"/>
    <s v="publishing/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n v="7.0634920634920634E-2"/>
    <x v="2"/>
    <x v="0"/>
    <s v="USD"/>
    <n v="1476010619"/>
    <d v="2016-10-09T10:56:59"/>
    <n v="1473418619"/>
    <x v="1419"/>
    <b v="0"/>
    <x v="73"/>
    <n v="44.5"/>
    <x v="3"/>
    <x v="22"/>
    <b v="0"/>
    <s v="publishing/translations"/>
  </r>
  <r>
    <x v="1420"/>
    <s v="Shakespeare in the Hood - Romeo and Juliet"/>
    <s v="Help me butcher Shakespeare in a satirical fashion."/>
    <x v="252"/>
    <n v="3"/>
    <n v="2.7272727272727271E-2"/>
    <x v="2"/>
    <x v="0"/>
    <s v="USD"/>
    <n v="1467129686"/>
    <d v="2016-06-28T16:01:26"/>
    <n v="1464969686"/>
    <x v="1420"/>
    <b v="0"/>
    <x v="83"/>
    <n v="1"/>
    <x v="3"/>
    <x v="22"/>
    <b v="0"/>
    <s v="publishing/translations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n v="1E-3"/>
    <x v="2"/>
    <x v="11"/>
    <s v="SEK"/>
    <n v="1423432709"/>
    <d v="2015-02-08T21:58:29"/>
    <n v="1420840709"/>
    <x v="1421"/>
    <b v="0"/>
    <x v="84"/>
    <n v="100"/>
    <x v="3"/>
    <x v="22"/>
    <b v="0"/>
    <s v="publishing/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n v="1.0399999999999999E-3"/>
    <x v="2"/>
    <x v="4"/>
    <s v="NZD"/>
    <n v="1474436704"/>
    <d v="2016-09-21T05:45:04"/>
    <n v="1471844704"/>
    <x v="1422"/>
    <b v="0"/>
    <x v="84"/>
    <n v="13"/>
    <x v="3"/>
    <x v="22"/>
    <b v="0"/>
    <s v="publishing/translations"/>
  </r>
  <r>
    <x v="1423"/>
    <s v="Progressive King James Version New Testament"/>
    <s v="Help fund me to destroy the monopoly Rupert Murdoch has over the publication of modern bibles. I have a new one to rival the NKJV."/>
    <x v="11"/>
    <n v="100"/>
    <n v="3.3333333333333335E-3"/>
    <x v="2"/>
    <x v="2"/>
    <s v="AUD"/>
    <n v="1451637531"/>
    <d v="2016-01-01T08:38:51"/>
    <n v="1449045531"/>
    <x v="1423"/>
    <b v="0"/>
    <x v="29"/>
    <n v="100"/>
    <x v="3"/>
    <x v="22"/>
    <b v="0"/>
    <s v="publishing/translations"/>
  </r>
  <r>
    <x v="1424"/>
    <s v="Subway Mantras"/>
    <s v="A short book of practical mantras that can be used every day of the week. Mantras are cogwheels of universal engines."/>
    <x v="51"/>
    <n v="1527"/>
    <n v="0.2036"/>
    <x v="2"/>
    <x v="0"/>
    <s v="USD"/>
    <n v="1479233602"/>
    <d v="2016-11-15T18:13:22"/>
    <n v="1478106802"/>
    <x v="1424"/>
    <b v="0"/>
    <x v="25"/>
    <n v="109.07142857142857"/>
    <x v="3"/>
    <x v="22"/>
    <b v="0"/>
    <s v="publishing/translations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n v="0"/>
    <x v="2"/>
    <x v="0"/>
    <s v="USD"/>
    <n v="1430276959"/>
    <d v="2015-04-29T03:09:19"/>
    <n v="1427684959"/>
    <x v="1425"/>
    <b v="0"/>
    <x v="78"/>
    <e v="#DIV/0!"/>
    <x v="3"/>
    <x v="22"/>
    <b v="0"/>
    <s v="publishing/translations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n v="0"/>
    <x v="2"/>
    <x v="12"/>
    <s v="EUR"/>
    <n v="1440408120"/>
    <d v="2015-08-24T09:22:00"/>
    <n v="1435224120"/>
    <x v="1426"/>
    <b v="0"/>
    <x v="78"/>
    <e v="#DIV/0!"/>
    <x v="3"/>
    <x v="22"/>
    <b v="0"/>
    <s v="publishing/translations"/>
  </r>
  <r>
    <x v="1427"/>
    <s v="WHAT CAN I DO?..."/>
    <s v="The book with advices that can save many lives._x000a_You will find here many case studies, extreme situations and solutions."/>
    <x v="10"/>
    <n v="419"/>
    <n v="8.3799999999999999E-2"/>
    <x v="2"/>
    <x v="12"/>
    <s v="EUR"/>
    <n v="1474230385"/>
    <d v="2016-09-18T20:26:25"/>
    <n v="1471638385"/>
    <x v="1427"/>
    <b v="0"/>
    <x v="80"/>
    <n v="104.75"/>
    <x v="3"/>
    <x v="22"/>
    <b v="0"/>
    <s v="publishing/translations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n v="4.4999999999999998E-2"/>
    <x v="2"/>
    <x v="3"/>
    <s v="EUR"/>
    <n v="1459584417"/>
    <d v="2016-04-02T08:06:57"/>
    <n v="1456996017"/>
    <x v="1428"/>
    <b v="0"/>
    <x v="83"/>
    <n v="15"/>
    <x v="3"/>
    <x v="22"/>
    <b v="0"/>
    <s v="publishing/translations"/>
  </r>
  <r>
    <x v="1429"/>
    <s v="10 P.M."/>
    <s v="A guy in his 30's tries to live his &quot;American Dream&quot;, but quickly it turns into a nightmare. (A Novel)"/>
    <x v="3"/>
    <n v="0"/>
    <n v="0"/>
    <x v="2"/>
    <x v="0"/>
    <s v="USD"/>
    <n v="1428629242"/>
    <d v="2015-04-10T01:27:22"/>
    <n v="1426037242"/>
    <x v="1429"/>
    <b v="0"/>
    <x v="78"/>
    <e v="#DIV/0!"/>
    <x v="3"/>
    <x v="22"/>
    <b v="0"/>
    <s v="publishing/translations"/>
  </r>
  <r>
    <x v="1430"/>
    <s v="Esoteric Project Management"/>
    <s v="Profesional translation and publishing of the book on unique synthesis of project management and meditation"/>
    <x v="10"/>
    <n v="403"/>
    <n v="8.0600000000000005E-2"/>
    <x v="2"/>
    <x v="0"/>
    <s v="USD"/>
    <n v="1419017488"/>
    <d v="2014-12-19T19:31:28"/>
    <n v="1416339088"/>
    <x v="1430"/>
    <b v="0"/>
    <x v="81"/>
    <n v="80.599999999999994"/>
    <x v="3"/>
    <x v="22"/>
    <b v="0"/>
    <s v="publishing/translations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n v="0.31947058823529412"/>
    <x v="2"/>
    <x v="0"/>
    <s v="USD"/>
    <n v="1448517816"/>
    <d v="2015-11-26T06:03:36"/>
    <n v="1445922216"/>
    <x v="1431"/>
    <b v="0"/>
    <x v="5"/>
    <n v="115.55319148936171"/>
    <x v="3"/>
    <x v="22"/>
    <b v="0"/>
    <s v="publishing/translations"/>
  </r>
  <r>
    <x v="1432"/>
    <s v="The Holy Bib-el"/>
    <s v="THE HOLY BIB-EL Translated By Leon Cook. The Creation: CHAPTER 1.  1* In the beginning Gods created The Heavens and The Planet Earth."/>
    <x v="79"/>
    <n v="0"/>
    <n v="0"/>
    <x v="2"/>
    <x v="0"/>
    <s v="USD"/>
    <n v="1437417828"/>
    <d v="2015-07-20T18:43:48"/>
    <n v="1434825828"/>
    <x v="1432"/>
    <b v="0"/>
    <x v="78"/>
    <e v="#DIV/0!"/>
    <x v="3"/>
    <x v="22"/>
    <b v="0"/>
    <s v="publishing/translations"/>
  </r>
  <r>
    <x v="1433"/>
    <s v="The Gayatri Mantra for Jhansi, India"/>
    <s v="Publish my book on the Gayatri Mantra in English for the benefit of the readers and the children at the orphanage in Jhansi, India"/>
    <x v="14"/>
    <n v="805"/>
    <n v="6.7083333333333328E-2"/>
    <x v="2"/>
    <x v="13"/>
    <s v="EUR"/>
    <n v="1481367600"/>
    <d v="2016-12-10T11:00:00"/>
    <n v="1477839675"/>
    <x v="1433"/>
    <b v="0"/>
    <x v="73"/>
    <n v="80.5"/>
    <x v="3"/>
    <x v="22"/>
    <b v="0"/>
    <s v="publishing/translations"/>
  </r>
  <r>
    <x v="1434"/>
    <s v="Translation of 'SOCIALCAPITALISM' (2014)"/>
    <s v="Interest from abroad to publish my book SOCIALCAPITALISM. Need translation to English master. Help appreciated."/>
    <x v="253"/>
    <n v="8190"/>
    <n v="9.987804878048781E-2"/>
    <x v="2"/>
    <x v="8"/>
    <s v="DKK"/>
    <n v="1433775600"/>
    <d v="2015-06-08T15:00:00"/>
    <n v="1431973478"/>
    <x v="1434"/>
    <b v="0"/>
    <x v="202"/>
    <n v="744.5454545454545"/>
    <x v="3"/>
    <x v="22"/>
    <b v="0"/>
    <s v="publishing/translations"/>
  </r>
  <r>
    <x v="1435"/>
    <s v="Trilogy of Crystals, book 1, translation"/>
    <s v="English translation of the first book from a sword and sorcery Fantasy trilogy, by Paolo Parente"/>
    <x v="36"/>
    <n v="15"/>
    <n v="1E-3"/>
    <x v="2"/>
    <x v="13"/>
    <s v="EUR"/>
    <n v="1444589020"/>
    <d v="2015-10-11T18:43:40"/>
    <n v="1441997020"/>
    <x v="1435"/>
    <b v="0"/>
    <x v="84"/>
    <n v="7.5"/>
    <x v="3"/>
    <x v="22"/>
    <b v="0"/>
    <s v="publishing/translations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n v="7.7000000000000002E-3"/>
    <x v="2"/>
    <x v="12"/>
    <s v="EUR"/>
    <n v="1456043057"/>
    <d v="2016-02-21T08:24:17"/>
    <n v="1453451057"/>
    <x v="1436"/>
    <b v="0"/>
    <x v="84"/>
    <n v="38.5"/>
    <x v="3"/>
    <x v="22"/>
    <b v="0"/>
    <s v="publishing/translations"/>
  </r>
  <r>
    <x v="1437"/>
    <s v="THE BACHELOR KNOWS NO BORDERS"/>
    <s v="Introducing A True Story That Bridges Borders: Join Us As We Translate THE BACHELOR CHAPTERS: A THINKING WOMAN'S ROMANCE Into Spanish!"/>
    <x v="9"/>
    <n v="807"/>
    <n v="0.26900000000000002"/>
    <x v="2"/>
    <x v="0"/>
    <s v="USD"/>
    <n v="1405227540"/>
    <d v="2014-07-13T04:59:00"/>
    <n v="1402058739"/>
    <x v="1437"/>
    <b v="0"/>
    <x v="19"/>
    <n v="36.68181818181818"/>
    <x v="3"/>
    <x v="22"/>
    <b v="0"/>
    <s v="publishing/translations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n v="0.03"/>
    <x v="2"/>
    <x v="8"/>
    <s v="DKK"/>
    <n v="1461765300"/>
    <d v="2016-04-27T13:55:00"/>
    <n v="1459198499"/>
    <x v="1438"/>
    <b v="0"/>
    <x v="22"/>
    <n v="75"/>
    <x v="3"/>
    <x v="22"/>
    <b v="0"/>
    <s v="publishing/translations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n v="6.6055045871559637E-2"/>
    <x v="2"/>
    <x v="5"/>
    <s v="CAD"/>
    <n v="1425758101"/>
    <d v="2015-03-07T19:55:01"/>
    <n v="1423166101"/>
    <x v="1439"/>
    <b v="0"/>
    <x v="79"/>
    <n v="30"/>
    <x v="3"/>
    <x v="22"/>
    <b v="0"/>
    <s v="publishing/translations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n v="7.6923076923076926E-5"/>
    <x v="2"/>
    <x v="13"/>
    <s v="EUR"/>
    <n v="1464285463"/>
    <d v="2016-05-26T17:57:43"/>
    <n v="1461693463"/>
    <x v="1440"/>
    <b v="0"/>
    <x v="29"/>
    <n v="1"/>
    <x v="3"/>
    <x v="22"/>
    <b v="0"/>
    <s v="publishing/translations"/>
  </r>
  <r>
    <x v="1441"/>
    <s v="Sikh Police: Guru Granth Sahib Project"/>
    <s v="Guru Granth Sahib; User Friendly. A book which captures the essence of the Guru Granth Sahib in modern English and also made digital."/>
    <x v="237"/>
    <n v="2020"/>
    <n v="1.1222222222222222E-2"/>
    <x v="2"/>
    <x v="1"/>
    <s v="GBP"/>
    <n v="1441995769"/>
    <d v="2015-09-11T18:22:49"/>
    <n v="1436811769"/>
    <x v="1441"/>
    <b v="0"/>
    <x v="83"/>
    <n v="673.33333333333337"/>
    <x v="3"/>
    <x v="22"/>
    <b v="0"/>
    <s v="publishing/translations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n v="0"/>
    <x v="2"/>
    <x v="0"/>
    <s v="USD"/>
    <n v="1464190158"/>
    <d v="2016-05-25T15:29:18"/>
    <n v="1461598158"/>
    <x v="1442"/>
    <b v="0"/>
    <x v="78"/>
    <e v="#DIV/0!"/>
    <x v="3"/>
    <x v="22"/>
    <b v="0"/>
    <s v="publishing/translations"/>
  </r>
  <r>
    <x v="1443"/>
    <s v="Translate my Saga Fantasy : Icarus Ã  l'Ã©cole des dieux"/>
    <s v="Hello everyone !_x000a_I need your help for translate my saga Fantasy : Icarus at the school of the gods - Book 1&quot;."/>
    <x v="93"/>
    <n v="0"/>
    <n v="0"/>
    <x v="2"/>
    <x v="6"/>
    <s v="EUR"/>
    <n v="1483395209"/>
    <d v="2017-01-02T22:13:29"/>
    <n v="1480803209"/>
    <x v="1443"/>
    <b v="0"/>
    <x v="78"/>
    <e v="#DIV/0!"/>
    <x v="3"/>
    <x v="22"/>
    <b v="0"/>
    <s v="publishing/translations"/>
  </r>
  <r>
    <x v="1444"/>
    <s v="Expand the MillionairesLetter in the US Market!"/>
    <s v="We as a successfull german stock market newsletter publisher want expand in the US market!"/>
    <x v="255"/>
    <n v="0"/>
    <n v="0"/>
    <x v="2"/>
    <x v="12"/>
    <s v="EUR"/>
    <n v="1442091462"/>
    <d v="2015-09-12T20:57:42"/>
    <n v="1436907462"/>
    <x v="1444"/>
    <b v="0"/>
    <x v="78"/>
    <e v="#DIV/0!"/>
    <x v="3"/>
    <x v="22"/>
    <b v="0"/>
    <s v="publishing/translations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n v="0"/>
    <x v="2"/>
    <x v="12"/>
    <s v="EUR"/>
    <n v="1434286855"/>
    <d v="2015-06-14T13:00:55"/>
    <n v="1431694855"/>
    <x v="1445"/>
    <b v="0"/>
    <x v="78"/>
    <e v="#DIV/0!"/>
    <x v="3"/>
    <x v="22"/>
    <b v="0"/>
    <s v="publishing/translations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n v="0"/>
    <x v="2"/>
    <x v="13"/>
    <s v="EUR"/>
    <n v="1461235478"/>
    <d v="2016-04-21T10:44:38"/>
    <n v="1459507478"/>
    <x v="1446"/>
    <b v="0"/>
    <x v="78"/>
    <e v="#DIV/0!"/>
    <x v="3"/>
    <x v="22"/>
    <b v="0"/>
    <s v="publishing/translations"/>
  </r>
  <r>
    <x v="1447"/>
    <s v="Indian Language Dictionary"/>
    <s v="I'm creating a dictionary of multiple Indian languages."/>
    <x v="69"/>
    <n v="75"/>
    <n v="1.4999999999999999E-4"/>
    <x v="2"/>
    <x v="0"/>
    <s v="USD"/>
    <n v="1467999134"/>
    <d v="2016-07-08T17:32:14"/>
    <n v="1465407134"/>
    <x v="1447"/>
    <b v="0"/>
    <x v="83"/>
    <n v="25"/>
    <x v="3"/>
    <x v="22"/>
    <b v="0"/>
    <s v="publishing/translations"/>
  </r>
  <r>
    <x v="1448"/>
    <s v="Focus on changing your situation"/>
    <s v="For people in schools to the retired._x000a_Aim is to get in to schools,gyms,work places and to travel all over the world doing talks on it."/>
    <x v="61"/>
    <n v="0"/>
    <n v="0"/>
    <x v="2"/>
    <x v="2"/>
    <s v="AUD"/>
    <n v="1432272300"/>
    <d v="2015-05-22T05:25:00"/>
    <n v="1429655318"/>
    <x v="1448"/>
    <b v="0"/>
    <x v="78"/>
    <e v="#DIV/0!"/>
    <x v="3"/>
    <x v="22"/>
    <b v="0"/>
    <s v="publishing/translations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n v="0"/>
    <x v="2"/>
    <x v="0"/>
    <s v="USD"/>
    <n v="1431286105"/>
    <d v="2015-05-10T19:28:25"/>
    <n v="1427138905"/>
    <x v="1449"/>
    <b v="0"/>
    <x v="78"/>
    <e v="#DIV/0!"/>
    <x v="3"/>
    <x v="22"/>
    <b v="0"/>
    <s v="publishing/translations"/>
  </r>
  <r>
    <x v="1450"/>
    <s v="The Art of the Dill"/>
    <s v="A book of pickle recipes narrated by a mama grizzly speaking in incomplete and run-on sentences and her orangutan friend. #Artofthedill"/>
    <x v="57"/>
    <n v="1"/>
    <n v="1.0000000000000001E-5"/>
    <x v="2"/>
    <x v="0"/>
    <s v="USD"/>
    <n v="1455941197"/>
    <d v="2016-02-20T04:06:37"/>
    <n v="1453349197"/>
    <x v="1450"/>
    <b v="0"/>
    <x v="29"/>
    <n v="1"/>
    <x v="3"/>
    <x v="22"/>
    <b v="0"/>
    <s v="publishing/translations"/>
  </r>
  <r>
    <x v="1451"/>
    <s v="Modern Literal Torah Translation (Canceled)"/>
    <s v="Modern Literal Translation of the Torah in English and Russian with sub-linear and interlinear layout."/>
    <x v="256"/>
    <n v="2"/>
    <n v="1.0554089709762533E-4"/>
    <x v="1"/>
    <x v="0"/>
    <s v="USD"/>
    <n v="1416355259"/>
    <d v="2014-11-19T00:00:59"/>
    <n v="1413759659"/>
    <x v="1451"/>
    <b v="0"/>
    <x v="84"/>
    <n v="1"/>
    <x v="3"/>
    <x v="22"/>
    <b v="0"/>
    <s v="publishing/translations"/>
  </r>
  <r>
    <x v="1452"/>
    <s v="The Judo Preservation Project (Canceled)"/>
    <s v="I am gathering rare, out-of-print Judo books for preservation, translation and sharing."/>
    <x v="32"/>
    <n v="0"/>
    <n v="0"/>
    <x v="1"/>
    <x v="0"/>
    <s v="USD"/>
    <n v="1406566363"/>
    <d v="2014-07-28T16:52:43"/>
    <n v="1403974363"/>
    <x v="1452"/>
    <b v="0"/>
    <x v="78"/>
    <e v="#DIV/0!"/>
    <x v="3"/>
    <x v="22"/>
    <b v="0"/>
    <s v="publishing/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n v="0"/>
    <x v="1"/>
    <x v="6"/>
    <s v="EUR"/>
    <n v="1492270947"/>
    <d v="2017-04-15T15:42:27"/>
    <n v="1488386547"/>
    <x v="1453"/>
    <b v="0"/>
    <x v="78"/>
    <e v="#DIV/0!"/>
    <x v="3"/>
    <x v="22"/>
    <b v="0"/>
    <s v="publishing/translations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n v="8.5714285714285719E-3"/>
    <x v="1"/>
    <x v="3"/>
    <s v="EUR"/>
    <n v="1461535140"/>
    <d v="2016-04-24T21:59:00"/>
    <n v="1459716480"/>
    <x v="1454"/>
    <b v="0"/>
    <x v="29"/>
    <n v="15"/>
    <x v="3"/>
    <x v="22"/>
    <b v="0"/>
    <s v="publishing/translations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n v="0.105"/>
    <x v="1"/>
    <x v="0"/>
    <s v="USD"/>
    <n v="1409924340"/>
    <d v="2014-09-05T13:39:00"/>
    <n v="1405181320"/>
    <x v="1455"/>
    <b v="0"/>
    <x v="63"/>
    <n v="225"/>
    <x v="3"/>
    <x v="22"/>
    <b v="0"/>
    <s v="publishing/translations"/>
  </r>
  <r>
    <x v="1456"/>
    <s v="Sometimes you don't need love (Canceled)"/>
    <s v="English Version of my auto-published novel"/>
    <x v="10"/>
    <n v="145"/>
    <n v="2.9000000000000001E-2"/>
    <x v="1"/>
    <x v="13"/>
    <s v="EUR"/>
    <n v="1483459365"/>
    <d v="2017-01-03T16:02:45"/>
    <n v="1480867365"/>
    <x v="1456"/>
    <b v="0"/>
    <x v="83"/>
    <n v="48.333333333333336"/>
    <x v="3"/>
    <x v="22"/>
    <b v="0"/>
    <s v="publishing/translations"/>
  </r>
  <r>
    <x v="1457"/>
    <s v="Hey! I&quot;m not invisable, I am Just Old (Canceled)"/>
    <s v="Age is more than just a number, I hope your younger than you feel."/>
    <x v="12"/>
    <n v="0"/>
    <n v="0"/>
    <x v="1"/>
    <x v="0"/>
    <s v="USD"/>
    <n v="1447281044"/>
    <d v="2015-11-11T22:30:44"/>
    <n v="1444685444"/>
    <x v="1457"/>
    <b v="0"/>
    <x v="78"/>
    <e v="#DIV/0!"/>
    <x v="3"/>
    <x v="22"/>
    <b v="0"/>
    <s v="publishing/translations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n v="0"/>
    <x v="1"/>
    <x v="0"/>
    <s v="USD"/>
    <n v="1407729600"/>
    <d v="2014-08-11T04:00:00"/>
    <n v="1405097760"/>
    <x v="1458"/>
    <b v="0"/>
    <x v="78"/>
    <e v="#DIV/0!"/>
    <x v="3"/>
    <x v="22"/>
    <b v="0"/>
    <s v="publishing/translations"/>
  </r>
  <r>
    <x v="1459"/>
    <s v="Like all the others (Canceled)"/>
    <s v="What if you suddenly found out, that your life wasnÂ´t the life you thought you had? What if you were like all the others!"/>
    <x v="258"/>
    <n v="0"/>
    <n v="0"/>
    <x v="1"/>
    <x v="8"/>
    <s v="DKK"/>
    <n v="1449077100"/>
    <d v="2015-12-02T17:25:00"/>
    <n v="1446612896"/>
    <x v="1459"/>
    <b v="0"/>
    <x v="78"/>
    <e v="#DIV/0!"/>
    <x v="3"/>
    <x v="22"/>
    <b v="0"/>
    <s v="publishing/translations"/>
  </r>
  <r>
    <x v="1460"/>
    <s v="KJV2015 (Canceled)"/>
    <s v="KJV2015 Easier to understand for our kids and family not leaving out one verse or changing a meaning one bit."/>
    <x v="259"/>
    <n v="0"/>
    <n v="0"/>
    <x v="1"/>
    <x v="0"/>
    <s v="USD"/>
    <n v="1417391100"/>
    <d v="2014-11-30T23:45:00"/>
    <n v="1412371898"/>
    <x v="1460"/>
    <b v="0"/>
    <x v="78"/>
    <e v="#DIV/0!"/>
    <x v="3"/>
    <x v="22"/>
    <b v="0"/>
    <s v="publishing/translations"/>
  </r>
  <r>
    <x v="1461"/>
    <s v="Relatively Prime Series 2"/>
    <s v="Series 2 of Relatively Prime, a podcast of stories from the Mathematical Domain"/>
    <x v="36"/>
    <n v="15186.69"/>
    <n v="1.012446"/>
    <x v="0"/>
    <x v="0"/>
    <s v="USD"/>
    <n v="1413849600"/>
    <d v="2014-10-21T00:00:00"/>
    <n v="1410967754"/>
    <x v="1461"/>
    <b v="1"/>
    <x v="158"/>
    <n v="44.66673529411765"/>
    <x v="3"/>
    <x v="23"/>
    <b v="1"/>
    <s v="publishing/radio &amp; podcasts"/>
  </r>
  <r>
    <x v="1462"/>
    <s v="Unbound: Fiction on the Radio"/>
    <s v="A new radio show focused on short fiction produced by Louisville Public Media"/>
    <x v="23"/>
    <n v="4340.7"/>
    <n v="1.085175"/>
    <x v="0"/>
    <x v="0"/>
    <s v="USD"/>
    <n v="1365609271"/>
    <d v="2013-04-10T15:54:31"/>
    <n v="1363017271"/>
    <x v="1462"/>
    <b v="1"/>
    <x v="3"/>
    <n v="28.937999999999999"/>
    <x v="3"/>
    <x v="23"/>
    <b v="1"/>
    <s v="publishing/radio &amp; podcasts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n v="1.4766666666666666"/>
    <x v="0"/>
    <x v="0"/>
    <s v="USD"/>
    <n v="1365367938"/>
    <d v="2013-04-07T20:52:18"/>
    <n v="1361483538"/>
    <x v="1463"/>
    <b v="1"/>
    <x v="20"/>
    <n v="35.44"/>
    <x v="3"/>
    <x v="23"/>
    <b v="1"/>
    <s v="publishing/radio &amp; podcasts"/>
  </r>
  <r>
    <x v="1464"/>
    <s v="Science Studio"/>
    <s v="The Best Science Media on the Web"/>
    <x v="10"/>
    <n v="8160"/>
    <n v="1.6319999999999999"/>
    <x v="0"/>
    <x v="0"/>
    <s v="USD"/>
    <n v="1361029958"/>
    <d v="2013-02-16T15:52:38"/>
    <n v="1358437958"/>
    <x v="1464"/>
    <b v="1"/>
    <x v="302"/>
    <n v="34.871794871794869"/>
    <x v="3"/>
    <x v="23"/>
    <b v="1"/>
    <s v="publishing/radio &amp; podcasts"/>
  </r>
  <r>
    <x v="1465"/>
    <s v="Idle Thumbs Video Game Podcast"/>
    <s v="Idle Thumbs was a podcast that ran for two years. People liked it, and we liked doing it. We want to bring it back, better than before."/>
    <x v="11"/>
    <n v="136924.35"/>
    <n v="4.5641449999999999"/>
    <x v="0"/>
    <x v="0"/>
    <s v="USD"/>
    <n v="1332385200"/>
    <d v="2012-03-22T03:00:00"/>
    <n v="1329759452"/>
    <x v="1465"/>
    <b v="1"/>
    <x v="303"/>
    <n v="52.622732513451197"/>
    <x v="3"/>
    <x v="23"/>
    <b v="1"/>
    <s v="publishing/radio &amp; podcasts"/>
  </r>
  <r>
    <x v="1466"/>
    <s v="WAYO 104.3 FM ROCHESTER, NY"/>
    <s v="WAYO needs your financial support to operate in 2016. Help keep the creativity and ideas of the Rochester community on the radio!"/>
    <x v="194"/>
    <n v="17260.37"/>
    <n v="1.0787731249999999"/>
    <x v="0"/>
    <x v="0"/>
    <s v="USD"/>
    <n v="1452574800"/>
    <d v="2016-01-12T05:00:00"/>
    <n v="1449029266"/>
    <x v="1466"/>
    <b v="1"/>
    <x v="290"/>
    <n v="69.598266129032254"/>
    <x v="3"/>
    <x v="23"/>
    <b v="1"/>
    <s v="publishing/radio &amp; podcasts"/>
  </r>
  <r>
    <x v="1467"/>
    <s v="Radio Ambulante"/>
    <s v="We are a new Spanish language podcast telling uniquely Latin American stories."/>
    <x v="79"/>
    <n v="46032"/>
    <n v="1.1508"/>
    <x v="0"/>
    <x v="0"/>
    <s v="USD"/>
    <n v="1332699285"/>
    <d v="2012-03-25T18:14:45"/>
    <n v="1327518885"/>
    <x v="1467"/>
    <b v="1"/>
    <x v="304"/>
    <n v="76.72"/>
    <x v="3"/>
    <x v="23"/>
    <b v="1"/>
    <s v="publishing/radio &amp; podcasts"/>
  </r>
  <r>
    <x v="1468"/>
    <s v="A New Season of Destination DIY"/>
    <s v="Destination DIY is a radio show &amp; podcast showcasing all kinds of creativity. Please help us make a new season of shows for your ears!"/>
    <x v="196"/>
    <n v="9725"/>
    <n v="1.0236842105263158"/>
    <x v="0"/>
    <x v="0"/>
    <s v="USD"/>
    <n v="1307838049"/>
    <d v="2011-06-12T00:20:49"/>
    <n v="1302654049"/>
    <x v="1468"/>
    <b v="1"/>
    <x v="305"/>
    <n v="33.191126279863482"/>
    <x v="3"/>
    <x v="23"/>
    <b v="1"/>
    <s v="publishing/radio &amp; podcasts"/>
  </r>
  <r>
    <x v="1469"/>
    <s v="The Local Global Mashup Show"/>
    <s v="Get the inside edge on the stories that connect Americans to the world -- in your ear every week."/>
    <x v="260"/>
    <n v="47978"/>
    <n v="1.0842485875706214"/>
    <x v="0"/>
    <x v="0"/>
    <s v="USD"/>
    <n v="1360938109"/>
    <d v="2013-02-15T14:21:49"/>
    <n v="1358346109"/>
    <x v="1469"/>
    <b v="1"/>
    <x v="306"/>
    <n v="149.46417445482865"/>
    <x v="3"/>
    <x v="23"/>
    <b v="1"/>
    <s v="publishing/radio &amp; podcasts"/>
  </r>
  <r>
    <x v="1470"/>
    <s v="The CASAMENA Radio Hour Volume 1 CDx2"/>
    <s v="Carlos Mena presents the CASAMENA Radio Hour Vol 1, a  2-CD Mix and Compilation featuring new and unreleased Deep and Afro house."/>
    <x v="15"/>
    <n v="1877"/>
    <n v="1.2513333333333334"/>
    <x v="0"/>
    <x v="0"/>
    <s v="USD"/>
    <n v="1356724263"/>
    <d v="2012-12-28T19:51:03"/>
    <n v="1354909863"/>
    <x v="1470"/>
    <b v="1"/>
    <x v="75"/>
    <n v="23.172839506172838"/>
    <x v="3"/>
    <x v="23"/>
    <b v="1"/>
    <s v="publishing/radio &amp; podcasts"/>
  </r>
  <r>
    <x v="1471"/>
    <s v="93.5 KNCE: True Taos Radio"/>
    <s v="Help improve the equipment, signal, and reach of 93.5 KNCE True Taos Radio, a new experiment in grassroots community media."/>
    <x v="261"/>
    <n v="33229"/>
    <n v="1.03840625"/>
    <x v="0"/>
    <x v="0"/>
    <s v="USD"/>
    <n v="1428620334"/>
    <d v="2015-04-09T22:58:54"/>
    <n v="1426028334"/>
    <x v="1471"/>
    <b v="1"/>
    <x v="307"/>
    <n v="96.877551020408163"/>
    <x v="3"/>
    <x v="23"/>
    <b v="1"/>
    <s v="publishing/radio &amp; podcasts"/>
  </r>
  <r>
    <x v="1472"/>
    <s v="The Longest Shortest Time: Season 2"/>
    <s v="A podcast about surprising struggles in early parenthood, created and hosted by award-winning author and radio producer Hillary Frank."/>
    <x v="31"/>
    <n v="34676"/>
    <n v="1.3870400000000001"/>
    <x v="0"/>
    <x v="0"/>
    <s v="USD"/>
    <n v="1381928503"/>
    <d v="2013-10-16T13:01:43"/>
    <n v="1379336503"/>
    <x v="1472"/>
    <b v="1"/>
    <x v="226"/>
    <n v="103.20238095238095"/>
    <x v="3"/>
    <x v="23"/>
    <b v="1"/>
    <s v="publishing/radio &amp; podcasts"/>
  </r>
  <r>
    <x v="1473"/>
    <s v="ONE LOVES ONLY FORM"/>
    <s v="Public Radio Project"/>
    <x v="15"/>
    <n v="1807.74"/>
    <n v="1.20516"/>
    <x v="0"/>
    <x v="0"/>
    <s v="USD"/>
    <n v="1330644639"/>
    <d v="2012-03-01T23:30:39"/>
    <n v="1328052639"/>
    <x v="1473"/>
    <b v="1"/>
    <x v="5"/>
    <n v="38.462553191489363"/>
    <x v="3"/>
    <x v="23"/>
    <b v="1"/>
    <s v="publishing/radio &amp; podcasts"/>
  </r>
  <r>
    <x v="1474"/>
    <s v="Bring the Seattle Geekly podcast back!"/>
    <s v="We ended the Seattle Geekly podcast back in mid 2011, We've been thinking of bringing it back but we need help monetarily."/>
    <x v="9"/>
    <n v="3368"/>
    <n v="1.1226666666666667"/>
    <x v="0"/>
    <x v="0"/>
    <s v="USD"/>
    <n v="1379093292"/>
    <d v="2013-09-13T17:28:12"/>
    <n v="1376501292"/>
    <x v="1474"/>
    <b v="1"/>
    <x v="88"/>
    <n v="44.315789473684212"/>
    <x v="3"/>
    <x v="23"/>
    <b v="1"/>
    <s v="publishing/radio &amp; podcasts"/>
  </r>
  <r>
    <x v="1475"/>
    <s v="30-Hour Comedy Podcast Marathon and Tour"/>
    <s v="We're raising money to create a 30-hour comedy marathon and an upcoming tour to celebrate our 10-year podcast anniversary."/>
    <x v="36"/>
    <n v="28300.45"/>
    <n v="1.8866966666666667"/>
    <x v="0"/>
    <x v="0"/>
    <s v="USD"/>
    <n v="1419051540"/>
    <d v="2014-12-20T04:59:00"/>
    <n v="1416244863"/>
    <x v="1475"/>
    <b v="1"/>
    <x v="308"/>
    <n v="64.173356009070289"/>
    <x v="3"/>
    <x v="23"/>
    <b v="1"/>
    <s v="publishing/radio &amp; podcasts"/>
  </r>
  <r>
    <x v="1476"/>
    <s v="The Comedy Button Podcast"/>
    <s v="The Comedy Button is a brand new nerd pop culture podcast with weekly video sketches."/>
    <x v="12"/>
    <n v="39693.279999999999"/>
    <n v="6.6155466666666669"/>
    <x v="0"/>
    <x v="0"/>
    <s v="USD"/>
    <n v="1315616422"/>
    <d v="2011-09-10T01:00:22"/>
    <n v="1313024422"/>
    <x v="1476"/>
    <b v="1"/>
    <x v="309"/>
    <n v="43.333275109170302"/>
    <x v="3"/>
    <x v="23"/>
    <b v="1"/>
    <s v="publishing/radio &amp; podcasts"/>
  </r>
  <r>
    <x v="1477"/>
    <s v="Keep Live Music on WMSE"/>
    <s v="WMSE, a community-funded radio station in Milwaukee, WI needs to replace its in-house digital studio to keep live music on the air."/>
    <x v="11"/>
    <n v="33393"/>
    <n v="1.1131"/>
    <x v="0"/>
    <x v="0"/>
    <s v="USD"/>
    <n v="1324609200"/>
    <d v="2011-12-23T03:00:00"/>
    <n v="1319467604"/>
    <x v="1477"/>
    <b v="1"/>
    <x v="232"/>
    <n v="90.495934959349597"/>
    <x v="3"/>
    <x v="23"/>
    <b v="1"/>
    <s v="publishing/radio &amp; podcasts"/>
  </r>
  <r>
    <x v="1478"/>
    <s v="Planet Money T-shirt"/>
    <s v="We are a team of multimedia reporters covering the global economy. We are going to make a t-shirt and tell the story of its creation."/>
    <x v="63"/>
    <n v="590807.11"/>
    <n v="11.8161422"/>
    <x v="0"/>
    <x v="0"/>
    <s v="USD"/>
    <n v="1368564913"/>
    <d v="2013-05-14T20:55:13"/>
    <n v="1367355313"/>
    <x v="1478"/>
    <b v="1"/>
    <x v="310"/>
    <n v="29.187190495010373"/>
    <x v="3"/>
    <x v="23"/>
    <b v="1"/>
    <s v="publishing/radio &amp; podcasts"/>
  </r>
  <r>
    <x v="1479"/>
    <s v="Let's Talk Calmly About Security and Privacy"/>
    <s v="A former intelligence analyst/government transparency advocate talks to his colleagues about the past year's NSA revelations."/>
    <x v="183"/>
    <n v="2198"/>
    <n v="1.37375"/>
    <x v="0"/>
    <x v="0"/>
    <s v="USD"/>
    <n v="1399694340"/>
    <d v="2014-05-10T03:59:00"/>
    <n v="1398448389"/>
    <x v="1479"/>
    <b v="1"/>
    <x v="26"/>
    <n v="30.95774647887324"/>
    <x v="3"/>
    <x v="23"/>
    <b v="1"/>
    <s v="publishing/radio &amp; podcasts"/>
  </r>
  <r>
    <x v="1480"/>
    <s v="The Stage at KDHX"/>
    <s v="The Stage at KDHX will be a beacon for artistic independence in the heart of the country, showcasing new artists and old favorites."/>
    <x v="63"/>
    <n v="58520.2"/>
    <n v="1.170404"/>
    <x v="0"/>
    <x v="0"/>
    <s v="USD"/>
    <n v="1374858000"/>
    <d v="2013-07-26T17:00:00"/>
    <n v="1373408699"/>
    <x v="1480"/>
    <b v="1"/>
    <x v="311"/>
    <n v="92.157795275590544"/>
    <x v="3"/>
    <x v="23"/>
    <b v="1"/>
    <s v="publishing/radio &amp; podcasts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n v="2.1000000000000001E-2"/>
    <x v="2"/>
    <x v="5"/>
    <s v="CAD"/>
    <n v="1383430145"/>
    <d v="2013-11-02T22:09:05"/>
    <n v="1380838145"/>
    <x v="1481"/>
    <b v="0"/>
    <x v="79"/>
    <n v="17.5"/>
    <x v="3"/>
    <x v="10"/>
    <b v="0"/>
    <s v="publishing/fiction"/>
  </r>
  <r>
    <x v="1482"/>
    <s v="Black Matter: Reality is in the eyes of the beholder"/>
    <s v="Those who believe, call them Gods._x000a_Those who don't believe, call them aliens._x000a_Either way, you can't stop the war."/>
    <x v="10"/>
    <n v="5"/>
    <n v="1E-3"/>
    <x v="2"/>
    <x v="0"/>
    <s v="USD"/>
    <n v="1347004260"/>
    <d v="2012-09-07T07:51:00"/>
    <n v="1345062936"/>
    <x v="1482"/>
    <b v="0"/>
    <x v="29"/>
    <n v="5"/>
    <x v="3"/>
    <x v="10"/>
    <b v="0"/>
    <s v="publishing/fiction"/>
  </r>
  <r>
    <x v="1483"/>
    <s v="The Book Club Rebellion"/>
    <s v="When three social outcasts discover that Fictional characters are invading their world, they must form a team to stop this evil force."/>
    <x v="39"/>
    <n v="50"/>
    <n v="7.1428571428571426E-3"/>
    <x v="2"/>
    <x v="0"/>
    <s v="USD"/>
    <n v="1469162275"/>
    <d v="2016-07-22T04:37:55"/>
    <n v="1467002275"/>
    <x v="1483"/>
    <b v="0"/>
    <x v="84"/>
    <n v="25"/>
    <x v="3"/>
    <x v="10"/>
    <b v="0"/>
    <s v="publishing/fiction"/>
  </r>
  <r>
    <x v="1484"/>
    <s v="a book called filtered down thru the stars"/>
    <s v="The mussings of an old wizard"/>
    <x v="13"/>
    <n v="0"/>
    <n v="0"/>
    <x v="2"/>
    <x v="0"/>
    <s v="USD"/>
    <n v="1342882260"/>
    <d v="2012-07-21T14:51:00"/>
    <n v="1337834963"/>
    <x v="1484"/>
    <b v="0"/>
    <x v="78"/>
    <e v="#DIV/0!"/>
    <x v="3"/>
    <x v="10"/>
    <b v="0"/>
    <s v="publishing/fiction"/>
  </r>
  <r>
    <x v="1485"/>
    <s v="Covenant Kept - A Christian novel"/>
    <s v="Covenant Kept is a unique story that follows an ordinary woman through an extraordinary spiritual journey. Please help fund me."/>
    <x v="233"/>
    <n v="150"/>
    <n v="2.2388059701492536E-2"/>
    <x v="2"/>
    <x v="0"/>
    <s v="USD"/>
    <n v="1434827173"/>
    <d v="2015-06-20T19:06:13"/>
    <n v="1430939173"/>
    <x v="1485"/>
    <b v="0"/>
    <x v="83"/>
    <n v="50"/>
    <x v="3"/>
    <x v="10"/>
    <b v="0"/>
    <s v="publishing/fiction"/>
  </r>
  <r>
    <x v="1486"/>
    <s v="I Died. Yesterday by Pamela Norton Docken"/>
    <s v="Follow the intimate and intense journey of a young woman's last moments of her unexpected death and journey to the continuance of life."/>
    <x v="22"/>
    <n v="48"/>
    <n v="2.3999999999999998E-3"/>
    <x v="2"/>
    <x v="0"/>
    <s v="USD"/>
    <n v="1425009761"/>
    <d v="2015-02-27T04:02:41"/>
    <n v="1422417761"/>
    <x v="1486"/>
    <b v="0"/>
    <x v="83"/>
    <n v="16"/>
    <x v="3"/>
    <x v="10"/>
    <b v="0"/>
    <s v="publishing/fiction"/>
  </r>
  <r>
    <x v="1487"/>
    <s v="You Killed Me First"/>
    <s v="A lover becomes an enemy when a line has been crossed. Torn between memories and reality, his mask of sanity is slipping."/>
    <x v="3"/>
    <n v="0"/>
    <n v="0"/>
    <x v="2"/>
    <x v="0"/>
    <s v="USD"/>
    <n v="1470175271"/>
    <d v="2016-08-02T22:01:11"/>
    <n v="1467583271"/>
    <x v="1487"/>
    <b v="0"/>
    <x v="78"/>
    <e v="#DIV/0!"/>
    <x v="3"/>
    <x v="10"/>
    <b v="0"/>
    <s v="publishing/fiction"/>
  </r>
  <r>
    <x v="1488"/>
    <s v="Nanolution"/>
    <s v="A blockbuster sci-fi adventure. What would you do if one day your life changed to beyond the imaginable?"/>
    <x v="36"/>
    <n v="360"/>
    <n v="2.4E-2"/>
    <x v="2"/>
    <x v="2"/>
    <s v="AUD"/>
    <n v="1388928660"/>
    <d v="2014-01-05T13:31:00"/>
    <n v="1386336660"/>
    <x v="1488"/>
    <b v="0"/>
    <x v="79"/>
    <n v="60"/>
    <x v="3"/>
    <x v="10"/>
    <b v="0"/>
    <s v="publishing/fiction"/>
  </r>
  <r>
    <x v="1489"/>
    <s v="QUIET ENJOYMENT, a novel of two gay friends, life and AIDS"/>
    <s v="My project is a novel, QUIET ENJOYMENT. It is a funny and serious story of one friend helping another deal with AIDS."/>
    <x v="10"/>
    <n v="0"/>
    <n v="0"/>
    <x v="2"/>
    <x v="0"/>
    <s v="USD"/>
    <n v="1352994052"/>
    <d v="2012-11-15T15:40:52"/>
    <n v="1350398452"/>
    <x v="1489"/>
    <b v="0"/>
    <x v="78"/>
    <e v="#DIV/0!"/>
    <x v="3"/>
    <x v="10"/>
    <b v="0"/>
    <s v="publishing/fiction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n v="0.30862068965517242"/>
    <x v="2"/>
    <x v="0"/>
    <s v="USD"/>
    <n v="1380720474"/>
    <d v="2013-10-02T13:27:54"/>
    <n v="1378214874"/>
    <x v="1490"/>
    <b v="0"/>
    <x v="10"/>
    <n v="47.10526315789474"/>
    <x v="3"/>
    <x v="10"/>
    <b v="0"/>
    <s v="publishing/fiction"/>
  </r>
  <r>
    <x v="1491"/>
    <s v="Tales of guns, gold and a beagle in the Old West"/>
    <s v="What do you get when you take outlaws, guns, gold and and old beagle in the old west? Adventure!"/>
    <x v="38"/>
    <n v="100"/>
    <n v="8.3333333333333329E-2"/>
    <x v="2"/>
    <x v="0"/>
    <s v="USD"/>
    <n v="1424014680"/>
    <d v="2015-02-15T15:38:00"/>
    <n v="1418922443"/>
    <x v="1491"/>
    <b v="0"/>
    <x v="29"/>
    <n v="100"/>
    <x v="3"/>
    <x v="10"/>
    <b v="0"/>
    <s v="publishing/fiction"/>
  </r>
  <r>
    <x v="1492"/>
    <s v="The Grym Brothers Series"/>
    <s v="The Grym Brothers is a series about two brothers who are grim reapers, hunting down souls that canâ€™t or wonâ€™t move on the afterlife."/>
    <x v="23"/>
    <n v="30"/>
    <n v="7.4999999999999997E-3"/>
    <x v="2"/>
    <x v="0"/>
    <s v="USD"/>
    <n v="1308431646"/>
    <d v="2011-06-18T21:14:06"/>
    <n v="1305839646"/>
    <x v="1492"/>
    <b v="0"/>
    <x v="84"/>
    <n v="15"/>
    <x v="3"/>
    <x v="10"/>
    <b v="0"/>
    <s v="publishing/fiction"/>
  </r>
  <r>
    <x v="1493"/>
    <s v="The Great Grand Zeppelin Chase"/>
    <s v="Help illustrate the sequel to the bestselling _x000a_The Transylvania Flying Squad of Detectives"/>
    <x v="262"/>
    <n v="0"/>
    <n v="0"/>
    <x v="2"/>
    <x v="0"/>
    <s v="USD"/>
    <n v="1371415675"/>
    <d v="2013-06-16T20:47:55"/>
    <n v="1368823675"/>
    <x v="1493"/>
    <b v="0"/>
    <x v="78"/>
    <e v="#DIV/0!"/>
    <x v="3"/>
    <x v="10"/>
    <b v="0"/>
    <s v="publishing/fiction"/>
  </r>
  <r>
    <x v="1494"/>
    <s v="Six Days in September: A Civil War Novel"/>
    <s v="Help this story of the 1862 Confederate invasion of Maryland be published! It is to Sharpsburg as The Killer Angels is to Gettysburg."/>
    <x v="10"/>
    <n v="445"/>
    <n v="8.8999999999999996E-2"/>
    <x v="2"/>
    <x v="0"/>
    <s v="USD"/>
    <n v="1428075480"/>
    <d v="2015-04-03T15:38:00"/>
    <n v="1425489613"/>
    <x v="1494"/>
    <b v="0"/>
    <x v="202"/>
    <n v="40.454545454545453"/>
    <x v="3"/>
    <x v="10"/>
    <b v="0"/>
    <s v="publishing/fiction"/>
  </r>
  <r>
    <x v="1495"/>
    <s v="A Magical Bildungsroman with a Female Heroine"/>
    <s v="The Adventures of Penelope Hawthorne. Part One: The Spellbook of Dracone."/>
    <x v="13"/>
    <n v="0"/>
    <n v="0"/>
    <x v="2"/>
    <x v="0"/>
    <s v="USD"/>
    <n v="1314471431"/>
    <d v="2011-08-27T18:57:11"/>
    <n v="1311879431"/>
    <x v="1495"/>
    <b v="0"/>
    <x v="78"/>
    <e v="#DIV/0!"/>
    <x v="3"/>
    <x v="10"/>
    <b v="0"/>
    <s v="publishing/fiction"/>
  </r>
  <r>
    <x v="1496"/>
    <s v="Tainted Steel (Series 1 - 4)"/>
    <s v="Capturing the awe-inspiring magic of the likes of LoTR, Tainted Steel tells the story of one mans' struggle against Destiny."/>
    <x v="15"/>
    <n v="0"/>
    <n v="0"/>
    <x v="2"/>
    <x v="0"/>
    <s v="USD"/>
    <n v="1410866659"/>
    <d v="2014-09-16T11:24:19"/>
    <n v="1405682659"/>
    <x v="1496"/>
    <b v="0"/>
    <x v="78"/>
    <e v="#DIV/0!"/>
    <x v="3"/>
    <x v="10"/>
    <b v="0"/>
    <s v="publishing/fiction"/>
  </r>
  <r>
    <x v="1497"/>
    <s v="Daddy"/>
    <s v="After 25 years apart, a father and son's reunion is less magical and more explosive as the revelations come out and the gloves come off"/>
    <x v="36"/>
    <n v="1"/>
    <n v="6.666666666666667E-5"/>
    <x v="2"/>
    <x v="0"/>
    <s v="USD"/>
    <n v="1375299780"/>
    <d v="2013-07-31T19:43:00"/>
    <n v="1371655522"/>
    <x v="1497"/>
    <b v="0"/>
    <x v="29"/>
    <n v="1"/>
    <x v="3"/>
    <x v="10"/>
    <b v="0"/>
    <s v="publishing/fiction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n v="1.9E-2"/>
    <x v="2"/>
    <x v="0"/>
    <s v="USD"/>
    <n v="1409787378"/>
    <d v="2014-09-03T23:36:18"/>
    <n v="1405899378"/>
    <x v="1498"/>
    <b v="0"/>
    <x v="83"/>
    <n v="19"/>
    <x v="3"/>
    <x v="10"/>
    <b v="0"/>
    <s v="publishing/fiction"/>
  </r>
  <r>
    <x v="1499"/>
    <s v="The Second Renaissance"/>
    <s v="Coming soon, a new science fiction novel about human evolution and sorcery. In the near future, you are either forced to adapt or die"/>
    <x v="13"/>
    <n v="5"/>
    <n v="2.5000000000000001E-3"/>
    <x v="2"/>
    <x v="0"/>
    <s v="USD"/>
    <n v="1470355833"/>
    <d v="2016-08-05T00:10:33"/>
    <n v="1465171833"/>
    <x v="1499"/>
    <b v="0"/>
    <x v="29"/>
    <n v="5"/>
    <x v="3"/>
    <x v="10"/>
    <b v="0"/>
    <s v="publishing/fiction"/>
  </r>
  <r>
    <x v="1500"/>
    <s v="Tarnish: A Fantasy Novel by J. D. Brink"/>
    <s v="A young hero, sword play, epic tales, swamp monsters, a gang of thieves, and romance and betrayal. Forging your own destiny ain't easy."/>
    <x v="70"/>
    <n v="701"/>
    <n v="0.25035714285714283"/>
    <x v="2"/>
    <x v="0"/>
    <s v="USD"/>
    <n v="1367444557"/>
    <d v="2013-05-01T21:42:37"/>
    <n v="1364852557"/>
    <x v="1500"/>
    <b v="0"/>
    <x v="41"/>
    <n v="46.733333333333334"/>
    <x v="3"/>
    <x v="10"/>
    <b v="0"/>
    <s v="publishing/fiction"/>
  </r>
  <r>
    <x v="1501"/>
    <s v="This is Nowhere"/>
    <s v="A hardcover book of surf, outdoor and nature photos from the British Columbia coast."/>
    <x v="263"/>
    <n v="86492"/>
    <n v="1.6633076923076924"/>
    <x v="0"/>
    <x v="5"/>
    <s v="CAD"/>
    <n v="1436364023"/>
    <d v="2015-07-08T14:00:23"/>
    <n v="1433772023"/>
    <x v="1501"/>
    <b v="1"/>
    <x v="312"/>
    <n v="97.731073446327684"/>
    <x v="8"/>
    <x v="20"/>
    <b v="1"/>
    <s v="photography/photobooks"/>
  </r>
  <r>
    <x v="1502"/>
    <s v="Cosmic Surgery"/>
    <s v="Cosmic Surgery is a photo book, set in the not too distant future where the world of cosmetic surgery is about to be transformed"/>
    <x v="29"/>
    <n v="22318"/>
    <n v="1.0144545454545455"/>
    <x v="0"/>
    <x v="1"/>
    <s v="GBP"/>
    <n v="1458943200"/>
    <d v="2016-03-25T22:00:00"/>
    <n v="1456491680"/>
    <x v="1502"/>
    <b v="1"/>
    <x v="313"/>
    <n v="67.835866261398181"/>
    <x v="8"/>
    <x v="20"/>
    <b v="1"/>
    <s v="photography/photobooks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n v="1.0789146666666667"/>
    <x v="0"/>
    <x v="18"/>
    <s v="EUR"/>
    <n v="1477210801"/>
    <d v="2016-10-23T08:20:01"/>
    <n v="1472026801"/>
    <x v="1503"/>
    <b v="1"/>
    <x v="26"/>
    <n v="56.98492957746479"/>
    <x v="8"/>
    <x v="20"/>
    <b v="1"/>
    <s v="photography/photobooks"/>
  </r>
  <r>
    <x v="1504"/>
    <s v="RYU X RIO"/>
    <s v="A football photography book like no other about the 2014 World Cup in Brazil, by Ryu Voelkel."/>
    <x v="115"/>
    <n v="18066"/>
    <n v="2.7793846153846156"/>
    <x v="0"/>
    <x v="1"/>
    <s v="GBP"/>
    <n v="1402389180"/>
    <d v="2014-06-10T08:33:00"/>
    <n v="1399996024"/>
    <x v="1504"/>
    <b v="1"/>
    <x v="314"/>
    <n v="67.159851301115239"/>
    <x v="8"/>
    <x v="20"/>
    <b v="1"/>
    <s v="photography/photobooks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n v="1.0358125"/>
    <x v="0"/>
    <x v="12"/>
    <s v="EUR"/>
    <n v="1458676860"/>
    <d v="2016-03-22T20:01:00"/>
    <n v="1455446303"/>
    <x v="1505"/>
    <b v="1"/>
    <x v="315"/>
    <n v="48.037681159420288"/>
    <x v="8"/>
    <x v="20"/>
    <b v="1"/>
    <s v="photography/photobooks"/>
  </r>
  <r>
    <x v="1506"/>
    <s v="Holden Lane High School photobook"/>
    <s v="A photographic book consisting of 36 colour photographs that explore Holden Lane High School in its final state."/>
    <x v="15"/>
    <n v="1671"/>
    <n v="1.1140000000000001"/>
    <x v="0"/>
    <x v="1"/>
    <s v="GBP"/>
    <n v="1406227904"/>
    <d v="2014-07-24T18:51:44"/>
    <n v="1403635904"/>
    <x v="1506"/>
    <b v="1"/>
    <x v="68"/>
    <n v="38.860465116279073"/>
    <x v="8"/>
    <x v="20"/>
    <b v="1"/>
    <s v="photography/photobooks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n v="2.15"/>
    <x v="0"/>
    <x v="0"/>
    <s v="USD"/>
    <n v="1273911000"/>
    <d v="2010-05-15T08:10:00"/>
    <n v="1268822909"/>
    <x v="1507"/>
    <b v="1"/>
    <x v="51"/>
    <n v="78.181818181818187"/>
    <x v="8"/>
    <x v="20"/>
    <b v="1"/>
    <s v="photography/photobooks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n v="1.1076216216216217"/>
    <x v="0"/>
    <x v="0"/>
    <s v="USD"/>
    <n v="1403880281"/>
    <d v="2014-06-27T14:44:41"/>
    <n v="1401201881"/>
    <x v="1508"/>
    <b v="1"/>
    <x v="263"/>
    <n v="97.113744075829388"/>
    <x v="8"/>
    <x v="20"/>
    <b v="1"/>
    <s v="photography/photobooks"/>
  </r>
  <r>
    <x v="1509"/>
    <s v="Claudius Schulze: STATE OF NATURE"/>
    <s v="A photobook about climate change, natural catastrophes, and to what extent disaster management became part of our landscape."/>
    <x v="178"/>
    <n v="21637.22"/>
    <n v="1.2364125714285714"/>
    <x v="0"/>
    <x v="12"/>
    <s v="EUR"/>
    <n v="1487113140"/>
    <d v="2017-02-14T22:59:00"/>
    <n v="1484570885"/>
    <x v="1509"/>
    <b v="1"/>
    <x v="193"/>
    <n v="110.39397959183674"/>
    <x v="8"/>
    <x v="20"/>
    <b v="1"/>
    <s v="photography/photobooks"/>
  </r>
  <r>
    <x v="1510"/>
    <s v="OUT OF ORDER - NEW REVISED EDITION"/>
    <s v="A unique insider 10-year photo-diary of rave culture-people-places. 1st edition sold out; new edition available in the USA &amp; Europe."/>
    <x v="194"/>
    <n v="16165.6"/>
    <n v="1.0103500000000001"/>
    <x v="0"/>
    <x v="1"/>
    <s v="GBP"/>
    <n v="1405761278"/>
    <d v="2014-07-19T09:14:38"/>
    <n v="1403169278"/>
    <x v="1510"/>
    <b v="1"/>
    <x v="316"/>
    <n v="39.91506172839506"/>
    <x v="8"/>
    <x v="20"/>
    <b v="1"/>
    <s v="photography/photobooks"/>
  </r>
  <r>
    <x v="1511"/>
    <s v="Hidden Mother"/>
    <s v="A book that presents an account of my daughterâ€™s adoption through an examination of 19th-century &quot;hidden mother&quot; photographs"/>
    <x v="32"/>
    <n v="15651"/>
    <n v="1.1179285714285714"/>
    <x v="0"/>
    <x v="0"/>
    <s v="USD"/>
    <n v="1447858804"/>
    <d v="2015-11-18T15:00:04"/>
    <n v="1445263204"/>
    <x v="1511"/>
    <b v="1"/>
    <x v="190"/>
    <n v="75.975728155339809"/>
    <x v="8"/>
    <x v="20"/>
    <b v="1"/>
    <s v="photography/photobooks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n v="5.5877142857142861"/>
    <x v="0"/>
    <x v="0"/>
    <s v="USD"/>
    <n v="1486311939"/>
    <d v="2017-02-05T16:25:39"/>
    <n v="1483719939"/>
    <x v="1512"/>
    <b v="1"/>
    <x v="317"/>
    <n v="58.379104477611939"/>
    <x v="8"/>
    <x v="20"/>
    <b v="1"/>
    <s v="photography/photobooks"/>
  </r>
  <r>
    <x v="1513"/>
    <s v="Russian Interiors"/>
    <s v="An intimate portrait of Russian women in their private spaces by late photographer Andy Rocchelli published by Cesura."/>
    <x v="6"/>
    <n v="12001.5"/>
    <n v="1.5001875"/>
    <x v="0"/>
    <x v="1"/>
    <s v="GBP"/>
    <n v="1405523866"/>
    <d v="2014-07-16T15:17:46"/>
    <n v="1402931866"/>
    <x v="1513"/>
    <b v="1"/>
    <x v="224"/>
    <n v="55.82093023255814"/>
    <x v="8"/>
    <x v="20"/>
    <b v="1"/>
    <s v="photography/photobooks"/>
  </r>
  <r>
    <x v="1514"/>
    <s v="Racing Age"/>
    <s v="Racing Age is a documentary photography book about masters track &amp; field athletes of retirement age and older."/>
    <x v="31"/>
    <n v="26619"/>
    <n v="1.0647599999999999"/>
    <x v="0"/>
    <x v="0"/>
    <s v="USD"/>
    <n v="1443363640"/>
    <d v="2015-09-27T14:20:40"/>
    <n v="1439907640"/>
    <x v="1514"/>
    <b v="1"/>
    <x v="282"/>
    <n v="151.24431818181819"/>
    <x v="8"/>
    <x v="20"/>
    <b v="1"/>
    <s v="photography/photobooks"/>
  </r>
  <r>
    <x v="1515"/>
    <s v="Eyes as Big as Plates"/>
    <s v="Eyes as Big as Plates - The book! Featuring over 50 portraits, field notes and behind the scenes stories from seniors around the world."/>
    <x v="82"/>
    <n v="471567"/>
    <n v="1.57189"/>
    <x v="0"/>
    <x v="10"/>
    <s v="NOK"/>
    <n v="1458104697"/>
    <d v="2016-03-16T05:04:57"/>
    <n v="1455516297"/>
    <x v="1515"/>
    <b v="1"/>
    <x v="160"/>
    <n v="849.67027027027029"/>
    <x v="8"/>
    <x v="20"/>
    <b v="1"/>
    <s v="photography/photobooks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n v="1.0865882352941176"/>
    <x v="0"/>
    <x v="0"/>
    <s v="USD"/>
    <n v="1475762400"/>
    <d v="2016-10-06T14:00:00"/>
    <n v="1473160292"/>
    <x v="1516"/>
    <b v="1"/>
    <x v="318"/>
    <n v="159.24137931034483"/>
    <x v="8"/>
    <x v="20"/>
    <b v="1"/>
    <s v="photography/photobooks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n v="1.6197999999999999"/>
    <x v="0"/>
    <x v="0"/>
    <s v="USD"/>
    <n v="1417845600"/>
    <d v="2014-12-06T06:00:00"/>
    <n v="1415194553"/>
    <x v="1517"/>
    <b v="1"/>
    <x v="319"/>
    <n v="39.507317073170732"/>
    <x v="8"/>
    <x v="20"/>
    <b v="1"/>
    <s v="photography/photobooks"/>
  </r>
  <r>
    <x v="1518"/>
    <s v="Amelia and the Animals: Photographs by Robin Schwartz"/>
    <s v="A photobook of Robin Schwartz's ongoing series with her daughter Amelia."/>
    <x v="36"/>
    <n v="30805"/>
    <n v="2.0536666666666665"/>
    <x v="0"/>
    <x v="0"/>
    <s v="USD"/>
    <n v="1401565252"/>
    <d v="2014-05-31T19:40:52"/>
    <n v="1398973252"/>
    <x v="1518"/>
    <b v="1"/>
    <x v="163"/>
    <n v="130.52966101694915"/>
    <x v="8"/>
    <x v="20"/>
    <b v="1"/>
    <s v="photography/photobooks"/>
  </r>
  <r>
    <x v="1519"/>
    <s v="Jesus Days, 1978-1983"/>
    <s v="A documentary photobook that captures the late 70s in evangelical America seen thru the eyes of a closeted and religious young man."/>
    <x v="7"/>
    <n v="9302.75"/>
    <n v="1.033638888888889"/>
    <x v="0"/>
    <x v="0"/>
    <s v="USD"/>
    <n v="1403301540"/>
    <d v="2014-06-20T21:59:00"/>
    <n v="1400867283"/>
    <x v="1519"/>
    <b v="1"/>
    <x v="108"/>
    <n v="64.156896551724131"/>
    <x v="8"/>
    <x v="20"/>
    <b v="1"/>
    <s v="photography/photobooks"/>
  </r>
  <r>
    <x v="1520"/>
    <s v="TULIPS"/>
    <s v="A self-published photography book by Andrew Miksys from his new series about Belarus"/>
    <x v="102"/>
    <n v="18625"/>
    <n v="1.0347222222222223"/>
    <x v="0"/>
    <x v="0"/>
    <s v="USD"/>
    <n v="1418961600"/>
    <d v="2014-12-19T04:00:00"/>
    <n v="1415824513"/>
    <x v="1520"/>
    <b v="1"/>
    <x v="157"/>
    <n v="111.52694610778443"/>
    <x v="8"/>
    <x v="20"/>
    <b v="1"/>
    <s v="photography/photobooks"/>
  </r>
  <r>
    <x v="1521"/>
    <s v="STREET, New York City, The 70's, 80's, 90's"/>
    <s v="STREET, a hard-bound book 9 1/2&quot;x 11&quot; 106 black and white photographs shot in New York City from 1975 through 1998."/>
    <x v="264"/>
    <n v="40055"/>
    <n v="1.0681333333333334"/>
    <x v="0"/>
    <x v="0"/>
    <s v="USD"/>
    <n v="1465272091"/>
    <d v="2016-06-07T04:01:31"/>
    <n v="1462248091"/>
    <x v="1521"/>
    <b v="1"/>
    <x v="97"/>
    <n v="170.44680851063831"/>
    <x v="8"/>
    <x v="20"/>
    <b v="1"/>
    <s v="photography/photobooks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n v="1.3896574712643677"/>
    <x v="0"/>
    <x v="0"/>
    <s v="USD"/>
    <n v="1413575739"/>
    <d v="2014-10-17T19:55:39"/>
    <n v="1410983739"/>
    <x v="1522"/>
    <b v="1"/>
    <x v="320"/>
    <n v="133.7391592920354"/>
    <x v="8"/>
    <x v="20"/>
    <b v="1"/>
    <s v="photography/photobooks"/>
  </r>
  <r>
    <x v="1523"/>
    <s v="Contact by Jake Shivery"/>
    <s v="Monograph featuring PDX photographer Jake Shivery's 8x10 contact portraits; 1/2 plates and 1/2 extensive essay.  Approx. 9x12, 108 pgs."/>
    <x v="17"/>
    <n v="23096"/>
    <n v="1.2484324324324325"/>
    <x v="0"/>
    <x v="0"/>
    <s v="USD"/>
    <n v="1419292800"/>
    <d v="2014-12-23T00:00:00"/>
    <n v="1416592916"/>
    <x v="1523"/>
    <b v="1"/>
    <x v="198"/>
    <n v="95.834024896265561"/>
    <x v="8"/>
    <x v="20"/>
    <b v="1"/>
    <s v="photography/photobooks"/>
  </r>
  <r>
    <x v="1524"/>
    <s v="Heath - Limited Edition Split Zine - Make 100"/>
    <s v="Limited edition split zine by photographers AdeY and Kersti K. 100 signed and hand numbered copies!"/>
    <x v="9"/>
    <n v="6210"/>
    <n v="2.0699999999999998"/>
    <x v="0"/>
    <x v="11"/>
    <s v="SEK"/>
    <n v="1487592090"/>
    <d v="2017-02-20T12:01:30"/>
    <n v="1485000090"/>
    <x v="1524"/>
    <b v="1"/>
    <x v="33"/>
    <n v="221.78571428571428"/>
    <x v="8"/>
    <x v="20"/>
    <b v="1"/>
    <s v="photography/photobooks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n v="1.7400576923076922"/>
    <x v="0"/>
    <x v="0"/>
    <s v="USD"/>
    <n v="1471539138"/>
    <d v="2016-08-18T16:52:18"/>
    <n v="1468947138"/>
    <x v="1525"/>
    <b v="1"/>
    <x v="205"/>
    <n v="32.315357142857138"/>
    <x v="8"/>
    <x v="20"/>
    <b v="1"/>
    <s v="photography/photobooks"/>
  </r>
  <r>
    <x v="1526"/>
    <s v="BODYSCAPES II: Theater of Life"/>
    <s v="Landscapes &amp; human bodies; striking images from Jean-Paul Bourdier. What you see is real; no digital altering; all analog photography."/>
    <x v="165"/>
    <n v="27675"/>
    <n v="1.2032608695652174"/>
    <x v="0"/>
    <x v="0"/>
    <s v="USD"/>
    <n v="1453185447"/>
    <d v="2016-01-19T06:37:27"/>
    <n v="1448951847"/>
    <x v="1526"/>
    <b v="1"/>
    <x v="321"/>
    <n v="98.839285714285708"/>
    <x v="8"/>
    <x v="20"/>
    <b v="1"/>
    <s v="photography/photobooks"/>
  </r>
  <r>
    <x v="1527"/>
    <s v="Island - Japan, from the view point of many"/>
    <s v="Eight creatives visited Japan. This is a unique photo-book of their separate but collected experiences."/>
    <x v="8"/>
    <n v="3865.55"/>
    <n v="1.1044428571428573"/>
    <x v="0"/>
    <x v="0"/>
    <s v="USD"/>
    <n v="1489497886"/>
    <d v="2017-03-14T13:24:46"/>
    <n v="1487082286"/>
    <x v="1527"/>
    <b v="1"/>
    <x v="16"/>
    <n v="55.222142857142863"/>
    <x v="8"/>
    <x v="20"/>
    <b v="1"/>
    <s v="photography/photobooks"/>
  </r>
  <r>
    <x v="1528"/>
    <s v="Don't Go Outside: Tokyo Street Photos"/>
    <s v="A book of street photos from around Shibuya that I've made between 2011-2016."/>
    <x v="9"/>
    <n v="8447"/>
    <n v="2.8156666666666665"/>
    <x v="0"/>
    <x v="0"/>
    <s v="USD"/>
    <n v="1485907200"/>
    <d v="2017-02-01T00:00:00"/>
    <n v="1483292122"/>
    <x v="1528"/>
    <b v="1"/>
    <x v="322"/>
    <n v="52.793750000000003"/>
    <x v="8"/>
    <x v="20"/>
    <b v="1"/>
    <s v="photography/photobooks"/>
  </r>
  <r>
    <x v="1529"/>
    <s v="&quot;(more than) dust.&quot; - a feminist photo book"/>
    <s v="An empowering photo book that transforms hurtful experiences into strength and solidarity."/>
    <x v="266"/>
    <n v="19129"/>
    <n v="1.0067894736842105"/>
    <x v="0"/>
    <x v="0"/>
    <s v="USD"/>
    <n v="1426773920"/>
    <d v="2015-03-19T14:05:20"/>
    <n v="1424185520"/>
    <x v="1529"/>
    <b v="1"/>
    <x v="261"/>
    <n v="135.66666666666666"/>
    <x v="8"/>
    <x v="20"/>
    <b v="1"/>
    <s v="photography/photobooks"/>
  </r>
  <r>
    <x v="1530"/>
    <s v="A 4-year-old's Portrait of the American West"/>
    <s v="A photobook made by 4-year-old Hawkeye Huey: National Geographic's youngest photographer and Rolling Stone's top 100 on Instagram"/>
    <x v="19"/>
    <n v="47189"/>
    <n v="1.3482571428571428"/>
    <x v="0"/>
    <x v="0"/>
    <s v="USD"/>
    <n v="1445624695"/>
    <d v="2015-10-23T18:24:55"/>
    <n v="1443464695"/>
    <x v="1530"/>
    <b v="1"/>
    <x v="323"/>
    <n v="53.991990846681922"/>
    <x v="8"/>
    <x v="20"/>
    <b v="1"/>
    <s v="photography/photobooks"/>
  </r>
  <r>
    <x v="1531"/>
    <s v="Smell the [City of] Roses"/>
    <s v="A street level, film, photographic representation of the character of the City of Roses, from a native Portlander's honest perspective."/>
    <x v="267"/>
    <n v="4135"/>
    <n v="1.7595744680851064"/>
    <x v="0"/>
    <x v="0"/>
    <s v="USD"/>
    <n v="1417402800"/>
    <d v="2014-12-01T03:00:00"/>
    <n v="1414610126"/>
    <x v="1531"/>
    <b v="1"/>
    <x v="196"/>
    <n v="56.643835616438359"/>
    <x v="8"/>
    <x v="20"/>
    <b v="1"/>
    <s v="photography/photobooks"/>
  </r>
  <r>
    <x v="1532"/>
    <s v="Geiko and Maiko of Kyoto"/>
    <s v="Award winning photography celebrating the artistry of geiko and maiko and the exquisite traditions of their Kyoto communities."/>
    <x v="10"/>
    <n v="24201"/>
    <n v="4.8402000000000003"/>
    <x v="0"/>
    <x v="2"/>
    <s v="AUD"/>
    <n v="1455548400"/>
    <d v="2016-02-15T15:00:00"/>
    <n v="1453461865"/>
    <x v="1532"/>
    <b v="1"/>
    <x v="324"/>
    <n v="82.316326530612244"/>
    <x v="8"/>
    <x v="20"/>
    <b v="1"/>
    <s v="photography/photobooks"/>
  </r>
  <r>
    <x v="1533"/>
    <s v="The Cancer Family Book Project"/>
    <s v="This is an intimate story about a family, focusing on their love and strength in the face of mortality."/>
    <x v="101"/>
    <n v="65313"/>
    <n v="1.4514"/>
    <x v="0"/>
    <x v="0"/>
    <s v="USD"/>
    <n v="1462161540"/>
    <d v="2016-05-02T03:59:00"/>
    <n v="1457913777"/>
    <x v="1533"/>
    <b v="1"/>
    <x v="325"/>
    <n v="88.26081081081081"/>
    <x v="8"/>
    <x v="20"/>
    <b v="1"/>
    <s v="photography/photobooks"/>
  </r>
  <r>
    <x v="1534"/>
    <s v="The Art of Abandonment - Photo Book by Walter Arnold"/>
    <s v="The Art of Abandonment is an award winning photographic series that explores the beauty and history of our modern ruins."/>
    <x v="51"/>
    <n v="31330"/>
    <n v="4.1773333333333333"/>
    <x v="0"/>
    <x v="0"/>
    <s v="USD"/>
    <n v="1441383062"/>
    <d v="2015-09-04T16:11:02"/>
    <n v="1438791062"/>
    <x v="1534"/>
    <b v="1"/>
    <x v="232"/>
    <n v="84.905149051490511"/>
    <x v="8"/>
    <x v="20"/>
    <b v="1"/>
    <s v="photography/photobooks"/>
  </r>
  <r>
    <x v="1535"/>
    <s v="Small Steps Are Giant Leaps"/>
    <s v="&quot;Small Steps are Giant Leaps&quot; is about reminding parents that to our kids this is a new and exciting world just waiting to be explored."/>
    <x v="23"/>
    <n v="5297"/>
    <n v="1.3242499999999999"/>
    <x v="0"/>
    <x v="0"/>
    <s v="USD"/>
    <n v="1464040800"/>
    <d v="2016-05-23T22:00:00"/>
    <n v="1461527631"/>
    <x v="1535"/>
    <b v="1"/>
    <x v="238"/>
    <n v="48.154545454545456"/>
    <x v="8"/>
    <x v="20"/>
    <b v="1"/>
    <s v="photography/photobooks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n v="2.5030841666666666"/>
    <x v="0"/>
    <x v="0"/>
    <s v="USD"/>
    <n v="1440702910"/>
    <d v="2015-08-27T19:15:10"/>
    <n v="1438110910"/>
    <x v="1536"/>
    <b v="1"/>
    <x v="326"/>
    <n v="66.015406593406595"/>
    <x v="8"/>
    <x v="20"/>
    <b v="1"/>
    <s v="photography/photobooks"/>
  </r>
  <r>
    <x v="1537"/>
    <s v="FACE TO FAITH | MOUNT KAILASH | TIBET photobook"/>
    <s v="A Photobook about one of the most fascinating places on earth -     the sacred Mount Kailash in Tibet."/>
    <x v="14"/>
    <n v="21588"/>
    <n v="1.7989999999999999"/>
    <x v="0"/>
    <x v="12"/>
    <s v="EUR"/>
    <n v="1470506400"/>
    <d v="2016-08-06T18:00:00"/>
    <n v="1467358427"/>
    <x v="1537"/>
    <b v="1"/>
    <x v="291"/>
    <n v="96.375"/>
    <x v="8"/>
    <x v="20"/>
    <b v="1"/>
    <s v="photography/photobooks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n v="1.0262857142857142"/>
    <x v="0"/>
    <x v="0"/>
    <s v="USD"/>
    <n v="1421952370"/>
    <d v="2015-01-22T18:46:10"/>
    <n v="1418064370"/>
    <x v="1538"/>
    <b v="1"/>
    <x v="67"/>
    <n v="156.17391304347825"/>
    <x v="8"/>
    <x v="20"/>
    <b v="1"/>
    <s v="photography/photobooks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n v="1.359861"/>
    <x v="0"/>
    <x v="0"/>
    <s v="USD"/>
    <n v="1483481019"/>
    <d v="2017-01-03T22:03:39"/>
    <n v="1480629819"/>
    <x v="1539"/>
    <b v="0"/>
    <x v="4"/>
    <n v="95.764859154929582"/>
    <x v="8"/>
    <x v="20"/>
    <b v="1"/>
    <s v="photography/photobooks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n v="1.1786666666666668"/>
    <x v="0"/>
    <x v="0"/>
    <s v="USD"/>
    <n v="1416964500"/>
    <d v="2014-11-26T01:15:00"/>
    <n v="1414368616"/>
    <x v="1540"/>
    <b v="1"/>
    <x v="15"/>
    <n v="180.40816326530611"/>
    <x v="8"/>
    <x v="20"/>
    <b v="1"/>
    <s v="photography/photobooks"/>
  </r>
  <r>
    <x v="1541"/>
    <s v="The Panama Canal Bridge of the Americas"/>
    <s v="My Goal is to travel across Panama with my team and capture the beauty and wildlife throughout the canal."/>
    <x v="102"/>
    <n v="6"/>
    <n v="3.3333333333333332E-4"/>
    <x v="2"/>
    <x v="0"/>
    <s v="USD"/>
    <n v="1420045538"/>
    <d v="2014-12-31T17:05:38"/>
    <n v="1417453538"/>
    <x v="1541"/>
    <b v="0"/>
    <x v="84"/>
    <n v="3"/>
    <x v="8"/>
    <x v="24"/>
    <b v="0"/>
    <s v="photography/nature"/>
  </r>
  <r>
    <x v="1542"/>
    <s v="From student to beekeeper"/>
    <s v="The photography project aims to show challenges &amp; successes of a  student attempting to continue his family beekeeping heritage."/>
    <x v="2"/>
    <n v="20"/>
    <n v="0.04"/>
    <x v="2"/>
    <x v="5"/>
    <s v="CAD"/>
    <n v="1435708500"/>
    <d v="2015-06-30T23:55:00"/>
    <n v="1434412500"/>
    <x v="1542"/>
    <b v="0"/>
    <x v="29"/>
    <n v="20"/>
    <x v="8"/>
    <x v="24"/>
    <b v="0"/>
    <s v="photography/nature"/>
  </r>
  <r>
    <x v="1543"/>
    <s v="Sunrises in the MidWest"/>
    <s v="I plan to take pictures of the sunrise in the MidWest every day in 2015 and compile them in a slide show for distribution."/>
    <x v="268"/>
    <n v="10"/>
    <n v="4.4444444444444444E-3"/>
    <x v="2"/>
    <x v="0"/>
    <s v="USD"/>
    <n v="1416662034"/>
    <d v="2014-11-22T13:13:54"/>
    <n v="1414066434"/>
    <x v="1543"/>
    <b v="0"/>
    <x v="29"/>
    <n v="10"/>
    <x v="8"/>
    <x v="24"/>
    <b v="0"/>
    <s v="photography/nature"/>
  </r>
  <r>
    <x v="1544"/>
    <s v="LaFee Photography"/>
    <s v="My name is Travis LaFee, I live in beautiful McCall, Idaho. I wish to display the beauty of valley county by taking pics outdoors."/>
    <x v="28"/>
    <n v="0"/>
    <n v="0"/>
    <x v="2"/>
    <x v="0"/>
    <s v="USD"/>
    <n v="1427847480"/>
    <d v="2015-04-01T00:18:00"/>
    <n v="1424222024"/>
    <x v="1544"/>
    <b v="0"/>
    <x v="78"/>
    <e v="#DIV/0!"/>
    <x v="8"/>
    <x v="24"/>
    <b v="0"/>
    <s v="photography/nature"/>
  </r>
  <r>
    <x v="1545"/>
    <s v="Nevada County Hearts"/>
    <s v="&quot;He will not be a wise man who does not study human hearts!&quot;_x000a_Hope in natural art, creation!"/>
    <x v="9"/>
    <n v="1"/>
    <n v="3.3333333333333332E-4"/>
    <x v="2"/>
    <x v="0"/>
    <s v="USD"/>
    <n v="1425330960"/>
    <d v="2015-03-02T21:16:00"/>
    <n v="1422393234"/>
    <x v="1545"/>
    <b v="0"/>
    <x v="29"/>
    <n v="1"/>
    <x v="8"/>
    <x v="24"/>
    <b v="0"/>
    <s v="photography/nature"/>
  </r>
  <r>
    <x v="1546"/>
    <s v="Hen Harrier Wildlife Sanctuary"/>
    <s v="Buy and maintain 6 acres of land in West Ireland as a Wildlife Refuge for an endangered species of native Raptor called the Hen Harrier"/>
    <x v="28"/>
    <n v="289"/>
    <n v="0.28899999999999998"/>
    <x v="2"/>
    <x v="1"/>
    <s v="GBP"/>
    <n v="1410930399"/>
    <d v="2014-09-17T05:06:39"/>
    <n v="1405746399"/>
    <x v="1546"/>
    <b v="0"/>
    <x v="202"/>
    <n v="26.272727272727273"/>
    <x v="8"/>
    <x v="24"/>
    <b v="0"/>
    <s v="photography/nature"/>
  </r>
  <r>
    <x v="1547"/>
    <s v="Sound Photography"/>
    <s v="I have produced a limited number (100) of five 8x10 prints of mixed photography I would like to share with you."/>
    <x v="269"/>
    <n v="0"/>
    <n v="0"/>
    <x v="2"/>
    <x v="0"/>
    <s v="USD"/>
    <n v="1487844882"/>
    <d v="2017-02-23T10:14:42"/>
    <n v="1487240082"/>
    <x v="1547"/>
    <b v="0"/>
    <x v="78"/>
    <e v="#DIV/0!"/>
    <x v="8"/>
    <x v="24"/>
    <b v="0"/>
    <s v="photography/nature"/>
  </r>
  <r>
    <x v="1548"/>
    <s v="Change the World through Color"/>
    <s v="Beauty is in the eye of the beholder and I want to inspire conservation through color."/>
    <x v="176"/>
    <n v="60"/>
    <n v="8.5714285714285715E-2"/>
    <x v="2"/>
    <x v="0"/>
    <s v="USD"/>
    <n v="1447020620"/>
    <d v="2015-11-08T22:10:20"/>
    <n v="1444425020"/>
    <x v="1548"/>
    <b v="0"/>
    <x v="29"/>
    <n v="60"/>
    <x v="8"/>
    <x v="24"/>
    <b v="0"/>
    <s v="photography/nature"/>
  </r>
  <r>
    <x v="1549"/>
    <s v="2016 Calendar:  Wonders of Nature"/>
    <s v="A 2016 calendar collection of landscape and wildlife photographs from award winning photographer, Steve Marler."/>
    <x v="2"/>
    <n v="170"/>
    <n v="0.34"/>
    <x v="2"/>
    <x v="0"/>
    <s v="USD"/>
    <n v="1446524159"/>
    <d v="2015-11-03T04:15:59"/>
    <n v="1443928559"/>
    <x v="1549"/>
    <b v="0"/>
    <x v="79"/>
    <n v="28.333333333333332"/>
    <x v="8"/>
    <x v="24"/>
    <b v="0"/>
    <s v="photography/nature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n v="0.13466666666666666"/>
    <x v="2"/>
    <x v="1"/>
    <s v="GBP"/>
    <n v="1463050034"/>
    <d v="2016-05-12T10:47:14"/>
    <n v="1460458034"/>
    <x v="1550"/>
    <b v="0"/>
    <x v="63"/>
    <n v="14.428571428571429"/>
    <x v="8"/>
    <x v="24"/>
    <b v="0"/>
    <s v="photography/nature"/>
  </r>
  <r>
    <x v="1551"/>
    <s v="Randy Hoffman Photography"/>
    <s v="I can do it but help can't hurt. Sweet Montana photos like never seen before. Be a part of Randy Hoffman Photography and our activities"/>
    <x v="8"/>
    <n v="0"/>
    <n v="0"/>
    <x v="2"/>
    <x v="0"/>
    <s v="USD"/>
    <n v="1432756039"/>
    <d v="2015-05-27T19:47:19"/>
    <n v="1430164039"/>
    <x v="1551"/>
    <b v="0"/>
    <x v="78"/>
    <e v="#DIV/0!"/>
    <x v="8"/>
    <x v="24"/>
    <b v="0"/>
    <s v="photography/nature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n v="0.49186046511627907"/>
    <x v="2"/>
    <x v="0"/>
    <s v="USD"/>
    <n v="1412135940"/>
    <d v="2014-10-01T03:59:00"/>
    <n v="1410366708"/>
    <x v="1552"/>
    <b v="0"/>
    <x v="38"/>
    <n v="132.1875"/>
    <x v="8"/>
    <x v="24"/>
    <b v="0"/>
    <s v="photography/nature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n v="0"/>
    <x v="2"/>
    <x v="0"/>
    <s v="USD"/>
    <n v="1441176447"/>
    <d v="2015-09-02T06:47:27"/>
    <n v="1438584447"/>
    <x v="1553"/>
    <b v="0"/>
    <x v="78"/>
    <e v="#DIV/0!"/>
    <x v="8"/>
    <x v="24"/>
    <b v="0"/>
    <s v="photography/nature"/>
  </r>
  <r>
    <x v="1554"/>
    <s v="Barbara O'Donovan Designs"/>
    <s v="I create art by photographing flowers/seeds i would love to buy my own camera/computer/Photoshop and restore my old shed into my studio"/>
    <x v="22"/>
    <n v="0"/>
    <n v="0"/>
    <x v="2"/>
    <x v="2"/>
    <s v="AUD"/>
    <n v="1438495390"/>
    <d v="2015-08-02T06:03:10"/>
    <n v="1435903390"/>
    <x v="1554"/>
    <b v="0"/>
    <x v="78"/>
    <e v="#DIV/0!"/>
    <x v="8"/>
    <x v="24"/>
    <b v="0"/>
    <s v="photography/nature"/>
  </r>
  <r>
    <x v="1555"/>
    <s v="Coffee Table Book of Maine"/>
    <s v="I am traveling the coastline of Maine and will be taking pictures of all the scenery and lighthouses in the area."/>
    <x v="47"/>
    <n v="0"/>
    <n v="0"/>
    <x v="2"/>
    <x v="0"/>
    <s v="USD"/>
    <n v="1442509200"/>
    <d v="2015-09-17T17:00:00"/>
    <n v="1440513832"/>
    <x v="1555"/>
    <b v="0"/>
    <x v="78"/>
    <e v="#DIV/0!"/>
    <x v="8"/>
    <x v="24"/>
    <b v="0"/>
    <s v="photography/nature"/>
  </r>
  <r>
    <x v="1556"/>
    <s v="West Canada - A Coffee Table Book"/>
    <s v="To gather a collection of photographs for a coffee table book that displays the beauty of Canada's west."/>
    <x v="15"/>
    <n v="677"/>
    <n v="0.45133333333333331"/>
    <x v="2"/>
    <x v="5"/>
    <s v="CAD"/>
    <n v="1467603624"/>
    <d v="2016-07-04T03:40:24"/>
    <n v="1465011624"/>
    <x v="1556"/>
    <b v="0"/>
    <x v="8"/>
    <n v="56.416666666666664"/>
    <x v="8"/>
    <x v="24"/>
    <b v="0"/>
    <s v="photography/nature"/>
  </r>
  <r>
    <x v="1557"/>
    <s v="Reflecting Light Photo"/>
    <s v="I have always been captivated by photography, Now I am trying to set up my own company and publish my pictures."/>
    <x v="30"/>
    <n v="100"/>
    <n v="0.04"/>
    <x v="2"/>
    <x v="0"/>
    <s v="USD"/>
    <n v="1411227633"/>
    <d v="2014-09-20T15:40:33"/>
    <n v="1408549233"/>
    <x v="1557"/>
    <b v="0"/>
    <x v="29"/>
    <n v="100"/>
    <x v="8"/>
    <x v="24"/>
    <b v="0"/>
    <s v="photography/nature"/>
  </r>
  <r>
    <x v="1558"/>
    <s v="Lucy Wood's Calendar - English Countryside 2016"/>
    <s v="A large 2016 wall-calendar (A3 when open) featuring 12 stunning photographs by Lucy Wood."/>
    <x v="47"/>
    <n v="35"/>
    <n v="4.6666666666666669E-2"/>
    <x v="2"/>
    <x v="1"/>
    <s v="GBP"/>
    <n v="1440763920"/>
    <d v="2015-08-28T12:12:00"/>
    <n v="1435656759"/>
    <x v="1558"/>
    <b v="0"/>
    <x v="83"/>
    <n v="11.666666666666666"/>
    <x v="8"/>
    <x v="24"/>
    <b v="0"/>
    <s v="photography/nature"/>
  </r>
  <r>
    <x v="1559"/>
    <s v="North Cascades Bigfoot Photo Expedition"/>
    <s v="The goal of this project is to provide scientific evidence of bigfoot in the North Cascades."/>
    <x v="36"/>
    <n v="50"/>
    <n v="3.3333333333333335E-3"/>
    <x v="2"/>
    <x v="0"/>
    <s v="USD"/>
    <n v="1430270199"/>
    <d v="2015-04-29T01:16:39"/>
    <n v="1428974199"/>
    <x v="1559"/>
    <b v="0"/>
    <x v="29"/>
    <n v="50"/>
    <x v="8"/>
    <x v="24"/>
    <b v="0"/>
    <s v="photography/nature"/>
  </r>
  <r>
    <x v="1560"/>
    <s v="Fine Art Landscape 2015 Calendar"/>
    <s v="I would like to share my landscape photographic travels of 2014 with more than just family an friends. 12 months of images."/>
    <x v="30"/>
    <n v="94"/>
    <n v="3.7600000000000001E-2"/>
    <x v="2"/>
    <x v="0"/>
    <s v="USD"/>
    <n v="1415842193"/>
    <d v="2014-11-13T01:29:53"/>
    <n v="1414110593"/>
    <x v="1560"/>
    <b v="0"/>
    <x v="80"/>
    <n v="23.5"/>
    <x v="8"/>
    <x v="24"/>
    <b v="0"/>
    <s v="photography/nature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n v="6.7000000000000002E-3"/>
    <x v="1"/>
    <x v="0"/>
    <s v="USD"/>
    <n v="1383789603"/>
    <d v="2013-11-07T02:00:03"/>
    <n v="1381194003"/>
    <x v="1561"/>
    <b v="0"/>
    <x v="29"/>
    <n v="67"/>
    <x v="3"/>
    <x v="25"/>
    <b v="0"/>
    <s v="publishing/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n v="0"/>
    <x v="1"/>
    <x v="0"/>
    <s v="USD"/>
    <n v="1259715000"/>
    <d v="2009-12-02T00:50:00"/>
    <n v="1253712916"/>
    <x v="1562"/>
    <b v="0"/>
    <x v="78"/>
    <e v="#DIV/0!"/>
    <x v="3"/>
    <x v="25"/>
    <b v="0"/>
    <s v="publishing/art books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n v="1.4166666666666666E-2"/>
    <x v="1"/>
    <x v="1"/>
    <s v="GBP"/>
    <n v="1394815751"/>
    <d v="2014-03-14T16:49:11"/>
    <n v="1389635351"/>
    <x v="1563"/>
    <b v="0"/>
    <x v="84"/>
    <n v="42.5"/>
    <x v="3"/>
    <x v="25"/>
    <b v="0"/>
    <s v="publishing/art books"/>
  </r>
  <r>
    <x v="1564"/>
    <s v="coming apart at the stitches... (Canceled)"/>
    <s v="This is a book of art and poetry that highlights the highs and lows of a young 20 something coming to terms with her bipolar."/>
    <x v="3"/>
    <n v="10"/>
    <n v="1E-3"/>
    <x v="1"/>
    <x v="0"/>
    <s v="USD"/>
    <n v="1432843500"/>
    <d v="2015-05-28T20:05:00"/>
    <n v="1430124509"/>
    <x v="1564"/>
    <b v="0"/>
    <x v="29"/>
    <n v="10"/>
    <x v="3"/>
    <x v="25"/>
    <b v="0"/>
    <s v="publishing/art books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n v="2.5000000000000001E-2"/>
    <x v="1"/>
    <x v="0"/>
    <s v="USD"/>
    <n v="1307554261"/>
    <d v="2011-06-08T17:31:01"/>
    <n v="1304962261"/>
    <x v="1565"/>
    <b v="0"/>
    <x v="29"/>
    <n v="100"/>
    <x v="3"/>
    <x v="25"/>
    <b v="0"/>
    <s v="publishing/art books"/>
  </r>
  <r>
    <x v="1566"/>
    <s v="DeVito Art Skull Island Kongstarter (Canceled)"/>
    <s v="Joe DeVito's first Art Book and original King Kong novellas available in both Limited and Deluxe Editions."/>
    <x v="11"/>
    <n v="6375"/>
    <n v="0.21249999999999999"/>
    <x v="1"/>
    <x v="0"/>
    <s v="USD"/>
    <n v="1469656800"/>
    <d v="2016-07-27T22:00:00"/>
    <n v="1467151204"/>
    <x v="1566"/>
    <b v="0"/>
    <x v="211"/>
    <n v="108.05084745762711"/>
    <x v="3"/>
    <x v="25"/>
    <b v="0"/>
    <s v="publishing/art books"/>
  </r>
  <r>
    <x v="1567"/>
    <s v="Kickstart a Traveling Heart (Canceled)"/>
    <s v="Traveling to create a book of my photography! Help support my trip and buy a book! Also limited edition t-shirts and prints for sale!"/>
    <x v="0"/>
    <n v="350"/>
    <n v="4.1176470588235294E-2"/>
    <x v="1"/>
    <x v="0"/>
    <s v="USD"/>
    <n v="1392595200"/>
    <d v="2014-02-17T00:00:00"/>
    <n v="1391293745"/>
    <x v="1567"/>
    <b v="0"/>
    <x v="62"/>
    <n v="26.923076923076923"/>
    <x v="3"/>
    <x v="25"/>
    <b v="0"/>
    <s v="publishing/art books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n v="0.13639999999999999"/>
    <x v="1"/>
    <x v="0"/>
    <s v="USD"/>
    <n v="1419384585"/>
    <d v="2014-12-24T01:29:45"/>
    <n v="1416360585"/>
    <x v="1568"/>
    <b v="0"/>
    <x v="19"/>
    <n v="155"/>
    <x v="3"/>
    <x v="25"/>
    <b v="0"/>
    <s v="publishing/art books"/>
  </r>
  <r>
    <x v="1569"/>
    <s v="to be removed (Canceled)"/>
    <s v="to be removed"/>
    <x v="11"/>
    <n v="0"/>
    <n v="0"/>
    <x v="1"/>
    <x v="0"/>
    <s v="USD"/>
    <n v="1369498714"/>
    <d v="2013-05-25T16:18:34"/>
    <n v="1366906714"/>
    <x v="1569"/>
    <b v="0"/>
    <x v="78"/>
    <e v="#DIV/0!"/>
    <x v="3"/>
    <x v="25"/>
    <b v="0"/>
    <s v="publishing/art books"/>
  </r>
  <r>
    <x v="1570"/>
    <s v="BEAUTIFUL DREAMERS: An Adult Coloring Book (Canceled)"/>
    <s v="A Coloring Book of Breathtaking Beauties_x000a_To Calm the Heart and Soul"/>
    <x v="12"/>
    <n v="2484"/>
    <n v="0.41399999999999998"/>
    <x v="1"/>
    <x v="0"/>
    <s v="USD"/>
    <n v="1460140282"/>
    <d v="2016-04-08T18:31:22"/>
    <n v="1457551882"/>
    <x v="1570"/>
    <b v="0"/>
    <x v="47"/>
    <n v="47.769230769230766"/>
    <x v="3"/>
    <x v="25"/>
    <b v="0"/>
    <s v="publishing/art books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n v="6.6115702479338841E-3"/>
    <x v="1"/>
    <x v="1"/>
    <s v="GBP"/>
    <n v="1434738483"/>
    <d v="2015-06-19T18:28:03"/>
    <n v="1432146483"/>
    <x v="1571"/>
    <b v="0"/>
    <x v="80"/>
    <n v="20"/>
    <x v="3"/>
    <x v="25"/>
    <b v="0"/>
    <s v="publishing/art books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n v="0.05"/>
    <x v="1"/>
    <x v="1"/>
    <s v="GBP"/>
    <n v="1456703940"/>
    <d v="2016-02-28T23:59:00"/>
    <n v="1454546859"/>
    <x v="1572"/>
    <b v="0"/>
    <x v="83"/>
    <n v="41.666666666666664"/>
    <x v="3"/>
    <x v="25"/>
    <b v="0"/>
    <s v="publishing/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n v="2.4777777777777777E-2"/>
    <x v="1"/>
    <x v="5"/>
    <s v="CAD"/>
    <n v="1491019140"/>
    <d v="2017-04-01T03:59:00"/>
    <n v="1487548802"/>
    <x v="1573"/>
    <b v="0"/>
    <x v="83"/>
    <n v="74.333333333333329"/>
    <x v="3"/>
    <x v="25"/>
    <b v="0"/>
    <s v="publishing/art books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n v="5.0599999999999999E-2"/>
    <x v="1"/>
    <x v="0"/>
    <s v="USD"/>
    <n v="1424211329"/>
    <d v="2015-02-17T22:15:29"/>
    <n v="1421187329"/>
    <x v="1574"/>
    <b v="0"/>
    <x v="79"/>
    <n v="84.333333333333329"/>
    <x v="3"/>
    <x v="25"/>
    <b v="0"/>
    <s v="publishing/art books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n v="0.2291"/>
    <x v="1"/>
    <x v="0"/>
    <s v="USD"/>
    <n v="1404909296"/>
    <d v="2014-07-09T12:34:56"/>
    <n v="1402317296"/>
    <x v="1575"/>
    <b v="0"/>
    <x v="2"/>
    <n v="65.457142857142856"/>
    <x v="3"/>
    <x v="25"/>
    <b v="0"/>
    <s v="publishing/art books"/>
  </r>
  <r>
    <x v="1576"/>
    <s v="The Obsessive Line Collection (Canceled)"/>
    <s v="For the publication of my first 3 books: an Art book, a graphic novel, and a coloring book"/>
    <x v="10"/>
    <n v="650"/>
    <n v="0.13"/>
    <x v="1"/>
    <x v="0"/>
    <s v="USD"/>
    <n v="1435698368"/>
    <d v="2015-06-30T21:06:08"/>
    <n v="1431810368"/>
    <x v="1576"/>
    <b v="0"/>
    <x v="73"/>
    <n v="65"/>
    <x v="3"/>
    <x v="25"/>
    <b v="0"/>
    <s v="publishing/art books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n v="5.4999999999999997E-3"/>
    <x v="1"/>
    <x v="0"/>
    <s v="USD"/>
    <n v="1343161248"/>
    <d v="2012-07-24T20:20:48"/>
    <n v="1337977248"/>
    <x v="1577"/>
    <b v="0"/>
    <x v="84"/>
    <n v="27.5"/>
    <x v="3"/>
    <x v="25"/>
    <b v="0"/>
    <s v="publishing/art books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n v="0.10806536636794939"/>
    <x v="1"/>
    <x v="0"/>
    <s v="USD"/>
    <n v="1283392800"/>
    <d v="2010-09-02T02:00:00"/>
    <n v="1281317691"/>
    <x v="1578"/>
    <b v="0"/>
    <x v="80"/>
    <n v="51.25"/>
    <x v="3"/>
    <x v="25"/>
    <b v="0"/>
    <s v="publishing/art books"/>
  </r>
  <r>
    <x v="1579"/>
    <s v="psyÂ·choÂ·miÂ·metÂ·ic: The EsÂ·sence of Life (Canceled)"/>
    <s v="'Compilation of visual and literary art through fine art photography, graphic art, and poetry."/>
    <x v="273"/>
    <n v="28"/>
    <n v="8.4008400840084006E-3"/>
    <x v="1"/>
    <x v="0"/>
    <s v="USD"/>
    <n v="1377734091"/>
    <d v="2013-08-28T23:54:51"/>
    <n v="1374882891"/>
    <x v="1579"/>
    <b v="0"/>
    <x v="84"/>
    <n v="14"/>
    <x v="3"/>
    <x v="25"/>
    <b v="0"/>
    <s v="publishing/art books"/>
  </r>
  <r>
    <x v="1580"/>
    <s v="Faces &amp; Places In Brevard County (Canceled)"/>
    <s v="Creating my 2nd book depicting the people and places in Brevard County w/current images + traveling to obtain new ones."/>
    <x v="257"/>
    <n v="0"/>
    <n v="0"/>
    <x v="1"/>
    <x v="0"/>
    <s v="USD"/>
    <n v="1337562726"/>
    <d v="2012-05-21T01:12:06"/>
    <n v="1332378726"/>
    <x v="1580"/>
    <b v="0"/>
    <x v="78"/>
    <e v="#DIV/0!"/>
    <x v="3"/>
    <x v="25"/>
    <b v="0"/>
    <s v="publishing/art books"/>
  </r>
  <r>
    <x v="1581"/>
    <s v="The Sharper Image"/>
    <s v="Photographic canvas prints depicting different scenes from around the globe, including local images taken in Sussex England."/>
    <x v="28"/>
    <n v="5"/>
    <n v="5.0000000000000001E-3"/>
    <x v="2"/>
    <x v="1"/>
    <s v="GBP"/>
    <n v="1450521990"/>
    <d v="2015-12-19T10:46:30"/>
    <n v="1447757190"/>
    <x v="1581"/>
    <b v="0"/>
    <x v="29"/>
    <n v="5"/>
    <x v="8"/>
    <x v="26"/>
    <b v="0"/>
    <s v="photography/places"/>
  </r>
  <r>
    <x v="1582"/>
    <s v="Scenes from New Orleans"/>
    <s v="I create canvas prints of images from in and around New Orleans"/>
    <x v="28"/>
    <n v="93"/>
    <n v="9.2999999999999999E-2"/>
    <x v="2"/>
    <x v="0"/>
    <s v="USD"/>
    <n v="1445894400"/>
    <d v="2015-10-26T21:20:00"/>
    <n v="1440961053"/>
    <x v="1582"/>
    <b v="0"/>
    <x v="83"/>
    <n v="31"/>
    <x v="8"/>
    <x v="26"/>
    <b v="0"/>
    <s v="photography/places"/>
  </r>
  <r>
    <x v="1583"/>
    <s v="Follow in footsteps an awesome book adventure"/>
    <s v="I am a photographer who is inspired by the original Jules Verne story. I will make a thousands of photo and video materials for You."/>
    <x v="22"/>
    <n v="15"/>
    <n v="7.5000000000000002E-4"/>
    <x v="2"/>
    <x v="1"/>
    <s v="GBP"/>
    <n v="1411681391"/>
    <d v="2014-09-25T21:43:11"/>
    <n v="1409089391"/>
    <x v="1583"/>
    <b v="0"/>
    <x v="29"/>
    <n v="15"/>
    <x v="8"/>
    <x v="26"/>
    <b v="0"/>
    <s v="photography/places"/>
  </r>
  <r>
    <x v="1584"/>
    <s v="Lets see Kansas together!"/>
    <s v="25 Kansas State Parks in the next year. What a great adventure to take together. Join me. Together we can photo this beautiful state."/>
    <x v="38"/>
    <n v="0"/>
    <n v="0"/>
    <x v="2"/>
    <x v="0"/>
    <s v="USD"/>
    <n v="1401464101"/>
    <d v="2014-05-30T15:35:01"/>
    <n v="1400600101"/>
    <x v="1584"/>
    <b v="0"/>
    <x v="78"/>
    <e v="#DIV/0!"/>
    <x v="8"/>
    <x v="26"/>
    <b v="0"/>
    <s v="photography/places"/>
  </r>
  <r>
    <x v="1585"/>
    <s v="Live 4 The Rush: Palooza Pics"/>
    <s v="We've explored some of the most amazing places in New Zealand and can't think of a better way to share our experiences than a photo :)"/>
    <x v="13"/>
    <n v="1580"/>
    <n v="0.79"/>
    <x v="2"/>
    <x v="5"/>
    <s v="CAD"/>
    <n v="1482663600"/>
    <d v="2016-12-25T11:00:00"/>
    <n v="1480800568"/>
    <x v="1585"/>
    <b v="0"/>
    <x v="8"/>
    <n v="131.66666666666666"/>
    <x v="8"/>
    <x v="26"/>
    <b v="0"/>
    <s v="photography/places"/>
  </r>
  <r>
    <x v="1586"/>
    <s v="Missouri In Pictures"/>
    <s v="Show the world the beauty that is in all of our back yards!"/>
    <x v="15"/>
    <n v="0"/>
    <n v="0"/>
    <x v="2"/>
    <x v="0"/>
    <s v="USD"/>
    <n v="1428197422"/>
    <d v="2015-04-05T01:30:22"/>
    <n v="1425609022"/>
    <x v="1586"/>
    <b v="0"/>
    <x v="78"/>
    <e v="#DIV/0!"/>
    <x v="8"/>
    <x v="26"/>
    <b v="0"/>
    <s v="photography/places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n v="1.3333333333333334E-4"/>
    <x v="2"/>
    <x v="0"/>
    <s v="USD"/>
    <n v="1418510965"/>
    <d v="2014-12-13T22:49:25"/>
    <n v="1415918965"/>
    <x v="1587"/>
    <b v="0"/>
    <x v="29"/>
    <n v="1"/>
    <x v="8"/>
    <x v="26"/>
    <b v="0"/>
    <s v="photography/places"/>
  </r>
  <r>
    <x v="1588"/>
    <s v="The Right Side of Texas"/>
    <s v="Southeast Texas as seen through the lens of a cell phone camera"/>
    <x v="274"/>
    <n v="0"/>
    <n v="0"/>
    <x v="2"/>
    <x v="0"/>
    <s v="USD"/>
    <n v="1422735120"/>
    <d v="2015-01-31T20:12:00"/>
    <n v="1420091999"/>
    <x v="1588"/>
    <b v="0"/>
    <x v="78"/>
    <e v="#DIV/0!"/>
    <x v="8"/>
    <x v="26"/>
    <b v="0"/>
    <s v="photography/places"/>
  </r>
  <r>
    <x v="1589"/>
    <s v="A Side Of The World In Canvas"/>
    <s v="I want to be able to have my own photography inside a canvas and have it be displayed everywhere."/>
    <x v="38"/>
    <n v="0"/>
    <n v="0"/>
    <x v="2"/>
    <x v="0"/>
    <s v="USD"/>
    <n v="1444433886"/>
    <d v="2015-10-09T23:38:06"/>
    <n v="1441841886"/>
    <x v="1589"/>
    <b v="0"/>
    <x v="78"/>
    <e v="#DIV/0!"/>
    <x v="8"/>
    <x v="26"/>
    <b v="0"/>
    <s v="photography/places"/>
  </r>
  <r>
    <x v="1590"/>
    <s v="An Italian Adventure"/>
    <s v="Discover Italy through photography."/>
    <x v="127"/>
    <n v="1020"/>
    <n v="1.7000000000000001E-2"/>
    <x v="2"/>
    <x v="13"/>
    <s v="EUR"/>
    <n v="1443040464"/>
    <d v="2015-09-23T20:34:24"/>
    <n v="1440448464"/>
    <x v="1590"/>
    <b v="0"/>
    <x v="84"/>
    <n v="510"/>
    <x v="8"/>
    <x v="26"/>
    <b v="0"/>
    <s v="photography/places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n v="0.29228571428571426"/>
    <x v="2"/>
    <x v="1"/>
    <s v="GBP"/>
    <n v="1459700741"/>
    <d v="2016-04-03T16:25:41"/>
    <n v="1457112341"/>
    <x v="1591"/>
    <b v="0"/>
    <x v="297"/>
    <n v="44.478260869565219"/>
    <x v="8"/>
    <x v="26"/>
    <b v="0"/>
    <s v="photography/places"/>
  </r>
  <r>
    <x v="1592"/>
    <s v="The Views of Pittsburgh"/>
    <s v="A portfolio collage of beautiful pictures of authentic Pittsburgh locations and scenery."/>
    <x v="251"/>
    <n v="0"/>
    <n v="0"/>
    <x v="2"/>
    <x v="0"/>
    <s v="USD"/>
    <n v="1427503485"/>
    <d v="2015-03-28T00:44:45"/>
    <n v="1423619085"/>
    <x v="1592"/>
    <b v="0"/>
    <x v="78"/>
    <e v="#DIV/0!"/>
    <x v="8"/>
    <x v="26"/>
    <b v="0"/>
    <s v="photography/places"/>
  </r>
  <r>
    <x v="1593"/>
    <s v="Picturing Italy"/>
    <s v="A trip to fulfill a dream of capturing the wonders and history of ancient Italy in person."/>
    <x v="29"/>
    <n v="3"/>
    <n v="1.3636363636363637E-4"/>
    <x v="2"/>
    <x v="0"/>
    <s v="USD"/>
    <n v="1425154655"/>
    <d v="2015-02-28T20:17:35"/>
    <n v="1422562655"/>
    <x v="1593"/>
    <b v="0"/>
    <x v="83"/>
    <n v="1"/>
    <x v="8"/>
    <x v="26"/>
    <b v="0"/>
    <s v="photography/places"/>
  </r>
  <r>
    <x v="1594"/>
    <s v="Scenes and Things from New Orleans"/>
    <s v="I photograph my love of New Orleans, create canvases and share those memories with you."/>
    <x v="28"/>
    <n v="205"/>
    <n v="0.20499999999999999"/>
    <x v="2"/>
    <x v="0"/>
    <s v="USD"/>
    <n v="1463329260"/>
    <d v="2016-05-15T16:21:00"/>
    <n v="1458147982"/>
    <x v="1594"/>
    <b v="0"/>
    <x v="73"/>
    <n v="20.5"/>
    <x v="8"/>
    <x v="26"/>
    <b v="0"/>
    <s v="photography/places"/>
  </r>
  <r>
    <x v="1595"/>
    <s v="Civil war battlefields and forts"/>
    <s v="To make a coffee table book,  displaying civil war battlefields and forts,  taken at the same time of year the battles were fought."/>
    <x v="57"/>
    <n v="280"/>
    <n v="2.8E-3"/>
    <x v="2"/>
    <x v="0"/>
    <s v="USD"/>
    <n v="1403122380"/>
    <d v="2014-06-18T20:13:00"/>
    <n v="1400634728"/>
    <x v="1595"/>
    <b v="0"/>
    <x v="63"/>
    <n v="40"/>
    <x v="8"/>
    <x v="26"/>
    <b v="0"/>
    <s v="photography/places"/>
  </r>
  <r>
    <x v="1596"/>
    <s v="The Town We Live In"/>
    <s v="London is beautiful. I want to create a book of stunning images from in and around our great city"/>
    <x v="53"/>
    <n v="75"/>
    <n v="2.3076923076923078E-2"/>
    <x v="2"/>
    <x v="1"/>
    <s v="GBP"/>
    <n v="1418469569"/>
    <d v="2014-12-13T11:19:29"/>
    <n v="1414577969"/>
    <x v="1596"/>
    <b v="0"/>
    <x v="83"/>
    <n v="25"/>
    <x v="8"/>
    <x v="26"/>
    <b v="0"/>
    <s v="photography/places"/>
  </r>
  <r>
    <x v="1597"/>
    <s v="Vacation Days in Big Bear"/>
    <s v="We're starting up a new an improved way to do vacation rental management, but we need some funding to kick start it!"/>
    <x v="36"/>
    <n v="0"/>
    <n v="0"/>
    <x v="2"/>
    <x v="0"/>
    <s v="USD"/>
    <n v="1474360197"/>
    <d v="2016-09-20T08:29:57"/>
    <n v="1471768197"/>
    <x v="1597"/>
    <b v="0"/>
    <x v="78"/>
    <e v="#DIV/0!"/>
    <x v="8"/>
    <x v="26"/>
    <b v="0"/>
    <s v="photography/places"/>
  </r>
  <r>
    <x v="1598"/>
    <s v="Dream TRIP to Tornado Alley"/>
    <s v="I want to get our there and expand my photography skills and take a trip to Tornado alley to get more shots of storms and hopefully to"/>
    <x v="134"/>
    <n v="1"/>
    <n v="1.25E-3"/>
    <x v="2"/>
    <x v="0"/>
    <s v="USD"/>
    <n v="1437926458"/>
    <d v="2015-07-26T16:00:58"/>
    <n v="1432742458"/>
    <x v="1598"/>
    <b v="0"/>
    <x v="29"/>
    <n v="1"/>
    <x v="8"/>
    <x v="26"/>
    <b v="0"/>
    <s v="photography/places"/>
  </r>
  <r>
    <x v="1599"/>
    <s v="The Londoner: Prints &amp; Canvas"/>
    <s v="A London photographer trekking 5,895m up Africa's Mount Kilimanjaro to pursue and enrich a career."/>
    <x v="2"/>
    <n v="0"/>
    <n v="0"/>
    <x v="2"/>
    <x v="1"/>
    <s v="GBP"/>
    <n v="1460116576"/>
    <d v="2016-04-08T11:56:16"/>
    <n v="1457528176"/>
    <x v="1599"/>
    <b v="0"/>
    <x v="78"/>
    <e v="#DIV/0!"/>
    <x v="8"/>
    <x v="26"/>
    <b v="0"/>
    <s v="photography/places"/>
  </r>
  <r>
    <x v="1600"/>
    <s v="Organic in India"/>
    <s v="I plan to document volunteer work on an organic farm in rural India, and photograph the people and places I encounter during the trip."/>
    <x v="10"/>
    <n v="367"/>
    <n v="7.3400000000000007E-2"/>
    <x v="2"/>
    <x v="0"/>
    <s v="USD"/>
    <n v="1405401060"/>
    <d v="2014-07-15T05:11:00"/>
    <n v="1401585752"/>
    <x v="1600"/>
    <b v="0"/>
    <x v="82"/>
    <n v="40.777777777777779"/>
    <x v="8"/>
    <x v="26"/>
    <b v="0"/>
    <s v="photography/places"/>
  </r>
  <r>
    <x v="1601"/>
    <s v="Release Soundzero's Debut Album!"/>
    <s v="We're so close to releasing our long-awaited debut album! A little help will go a long way... let's do this!"/>
    <x v="30"/>
    <n v="2706.23"/>
    <n v="1.082492"/>
    <x v="0"/>
    <x v="0"/>
    <s v="USD"/>
    <n v="1304561633"/>
    <d v="2011-05-05T02:13:53"/>
    <n v="1301969633"/>
    <x v="1601"/>
    <b v="0"/>
    <x v="66"/>
    <n v="48.325535714285714"/>
    <x v="4"/>
    <x v="11"/>
    <b v="1"/>
    <s v="music/rock"/>
  </r>
  <r>
    <x v="1602"/>
    <s v="The Material - Let You Down music video"/>
    <s v="We need the help of fans of both music and film alike to help us create our collective vision for this song."/>
    <x v="15"/>
    <n v="1502.5"/>
    <n v="1.0016666666666667"/>
    <x v="0"/>
    <x v="0"/>
    <s v="USD"/>
    <n v="1318633200"/>
    <d v="2011-10-14T23:00:00"/>
    <n v="1314947317"/>
    <x v="1602"/>
    <b v="0"/>
    <x v="58"/>
    <n v="46.953125"/>
    <x v="4"/>
    <x v="11"/>
    <b v="1"/>
    <s v="music/rock"/>
  </r>
  <r>
    <x v="1603"/>
    <s v="Max's First Solo Album!"/>
    <s v="An exercise in the wild and dangerous world of solo musicianship by Maxwell D Feinstein."/>
    <x v="13"/>
    <n v="2000.66"/>
    <n v="1.0003299999999999"/>
    <x v="0"/>
    <x v="0"/>
    <s v="USD"/>
    <n v="1327723459"/>
    <d v="2012-01-28T04:04:19"/>
    <n v="1322539459"/>
    <x v="1603"/>
    <b v="0"/>
    <x v="209"/>
    <n v="66.688666666666663"/>
    <x v="4"/>
    <x v="11"/>
    <b v="1"/>
    <s v="music/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n v="1.2210714285714286"/>
    <x v="0"/>
    <x v="0"/>
    <s v="USD"/>
    <n v="1332011835"/>
    <d v="2012-03-17T19:17:15"/>
    <n v="1328559435"/>
    <x v="1604"/>
    <b v="0"/>
    <x v="16"/>
    <n v="48.842857142857142"/>
    <x v="4"/>
    <x v="11"/>
    <b v="1"/>
    <s v="music/rock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n v="1.0069333333333335"/>
    <x v="0"/>
    <x v="0"/>
    <s v="USD"/>
    <n v="1312182000"/>
    <d v="2011-08-01T07:00:00"/>
    <n v="1311380313"/>
    <x v="1605"/>
    <b v="0"/>
    <x v="34"/>
    <n v="137.30909090909091"/>
    <x v="4"/>
    <x v="11"/>
    <b v="1"/>
    <s v="music/rock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n v="1.01004125"/>
    <x v="0"/>
    <x v="0"/>
    <s v="USD"/>
    <n v="1300930838"/>
    <d v="2011-03-24T01:40:38"/>
    <n v="1293158438"/>
    <x v="1606"/>
    <b v="0"/>
    <x v="297"/>
    <n v="87.829673913043479"/>
    <x v="4"/>
    <x v="11"/>
    <b v="1"/>
    <s v="music/rock"/>
  </r>
  <r>
    <x v="1607"/>
    <s v="New Tour Bus for The Slants"/>
    <s v="The world's only all-Asian American dance rock band, The Slants, needs a bus to tour cons, shows, and festivals."/>
    <x v="3"/>
    <n v="14511"/>
    <n v="1.4511000000000001"/>
    <x v="0"/>
    <x v="0"/>
    <s v="USD"/>
    <n v="1339701851"/>
    <d v="2012-06-14T19:24:11"/>
    <n v="1337887451"/>
    <x v="1607"/>
    <b v="0"/>
    <x v="242"/>
    <n v="70.785365853658533"/>
    <x v="4"/>
    <x v="11"/>
    <b v="1"/>
    <s v="music/rock"/>
  </r>
  <r>
    <x v="1608"/>
    <s v="The Devil &amp; Me Debut Album, &quot;...It's Not A Dream&quot;"/>
    <s v="The Devil &amp; Me's Debut album, &quot;...It's Not A Dream&quot;, featuring 9 original, Hard Rock songs."/>
    <x v="38"/>
    <n v="1215"/>
    <n v="1.0125"/>
    <x v="0"/>
    <x v="0"/>
    <s v="USD"/>
    <n v="1388553960"/>
    <d v="2014-01-01T05:26:00"/>
    <n v="1385754986"/>
    <x v="1608"/>
    <b v="0"/>
    <x v="23"/>
    <n v="52.826086956521742"/>
    <x v="4"/>
    <x v="11"/>
    <b v="1"/>
    <s v="music/rock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n v="1.1833333333333333"/>
    <x v="0"/>
    <x v="0"/>
    <s v="USD"/>
    <n v="1320220800"/>
    <d v="2011-11-02T08:00:00"/>
    <n v="1315612909"/>
    <x v="1609"/>
    <b v="0"/>
    <x v="80"/>
    <n v="443.75"/>
    <x v="4"/>
    <x v="11"/>
    <b v="1"/>
    <s v="music/rock"/>
  </r>
  <r>
    <x v="1610"/>
    <s v="So The Story Goes: The New Album by &quot;Just Joe&quot; Altier"/>
    <s v="So The Story Goes is the upcoming album from &quot;Just Joe&quot; Altier."/>
    <x v="13"/>
    <n v="5437"/>
    <n v="2.7185000000000001"/>
    <x v="0"/>
    <x v="0"/>
    <s v="USD"/>
    <n v="1355609510"/>
    <d v="2012-12-15T22:11:50"/>
    <n v="1353017510"/>
    <x v="1610"/>
    <b v="0"/>
    <x v="300"/>
    <n v="48.544642857142854"/>
    <x v="4"/>
    <x v="11"/>
    <b v="1"/>
    <s v="music/rock"/>
  </r>
  <r>
    <x v="1611"/>
    <s v="Skelton-Luns CD/7&quot;             No Big Deal."/>
    <s v="Skelton-Luns CD/7&quot; No Big Deal."/>
    <x v="134"/>
    <n v="1001"/>
    <n v="1.25125"/>
    <x v="0"/>
    <x v="0"/>
    <s v="USD"/>
    <n v="1370390432"/>
    <d v="2013-06-05T00:00:32"/>
    <n v="1368576032"/>
    <x v="1611"/>
    <b v="0"/>
    <x v="74"/>
    <n v="37.074074074074076"/>
    <x v="4"/>
    <x v="11"/>
    <b v="1"/>
    <s v="music/rock"/>
  </r>
  <r>
    <x v="1612"/>
    <s v="Join AT THE WAYSIDE For The &quot;Ready...Set...Snow Tour!&quot;"/>
    <s v="Help us achieve our goal to get our van repaired, gassed up, and road-ready for our winter tour!"/>
    <x v="2"/>
    <n v="550"/>
    <n v="1.1000000000000001"/>
    <x v="0"/>
    <x v="0"/>
    <s v="USD"/>
    <n v="1357160384"/>
    <d v="2013-01-02T20:59:44"/>
    <n v="1354568384"/>
    <x v="1612"/>
    <b v="0"/>
    <x v="202"/>
    <n v="50"/>
    <x v="4"/>
    <x v="11"/>
    <b v="1"/>
    <s v="music/rock"/>
  </r>
  <r>
    <x v="1613"/>
    <s v="New  E.P. mastering and recording"/>
    <s v="Ghosts and Paper Hearts are getting ready to release their new EP and we want it to be sent everywhere. Help us out PLEASE!!!!!"/>
    <x v="28"/>
    <n v="1015"/>
    <n v="1.0149999999999999"/>
    <x v="0"/>
    <x v="0"/>
    <s v="USD"/>
    <n v="1342921202"/>
    <d v="2012-07-22T01:40:02"/>
    <n v="1340329202"/>
    <x v="1613"/>
    <b v="0"/>
    <x v="55"/>
    <n v="39.03846153846154"/>
    <x v="4"/>
    <x v="11"/>
    <b v="1"/>
    <s v="music/rock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n v="1.0269999999999999"/>
    <x v="0"/>
    <x v="0"/>
    <s v="USD"/>
    <n v="1407085200"/>
    <d v="2014-08-03T17:00:00"/>
    <n v="1401924769"/>
    <x v="1614"/>
    <b v="0"/>
    <x v="99"/>
    <n v="66.688311688311686"/>
    <x v="4"/>
    <x v="11"/>
    <b v="1"/>
    <s v="music/rock"/>
  </r>
  <r>
    <x v="1615"/>
    <s v="PRE ORDER Reno Divorce Digital CD &quot;Stuck On You&quot; $15 or more"/>
    <s v="We are Reno Divorce!! Here is a taste of our upcoming release and we invite you to be a part of it."/>
    <x v="6"/>
    <n v="9130"/>
    <n v="1.1412500000000001"/>
    <x v="0"/>
    <x v="0"/>
    <s v="USD"/>
    <n v="1323742396"/>
    <d v="2011-12-13T02:13:16"/>
    <n v="1319850796"/>
    <x v="1615"/>
    <b v="0"/>
    <x v="327"/>
    <n v="67.132352941176464"/>
    <x v="4"/>
    <x v="11"/>
    <b v="1"/>
    <s v="music/rock"/>
  </r>
  <r>
    <x v="1616"/>
    <s v="Aly Jados: the New EP rOckNrOLLa"/>
    <s v="HELP! We don't have much time.....Join Aly Jados in making her new EP a reality before the world ends!!!!"/>
    <x v="3"/>
    <n v="10420"/>
    <n v="1.042"/>
    <x v="0"/>
    <x v="0"/>
    <s v="USD"/>
    <n v="1353621600"/>
    <d v="2012-11-22T22:00:00"/>
    <n v="1350061821"/>
    <x v="1616"/>
    <b v="0"/>
    <x v="328"/>
    <n v="66.369426751592357"/>
    <x v="4"/>
    <x v="11"/>
    <b v="1"/>
    <s v="music/rock"/>
  </r>
  <r>
    <x v="1617"/>
    <s v="The Coffis Brothers 2nd Album!"/>
    <s v="The Coffis Brothers &amp;The Mountain Men are recording a brand new full length record."/>
    <x v="39"/>
    <n v="10210"/>
    <n v="1.4585714285714286"/>
    <x v="0"/>
    <x v="0"/>
    <s v="USD"/>
    <n v="1383332400"/>
    <d v="2013-11-01T19:00:00"/>
    <n v="1380470188"/>
    <x v="1617"/>
    <b v="0"/>
    <x v="150"/>
    <n v="64.620253164556956"/>
    <x v="4"/>
    <x v="11"/>
    <b v="1"/>
    <s v="music/rock"/>
  </r>
  <r>
    <x v="1618"/>
    <s v="Janus Word Album"/>
    <s v="Janus Word combines hard rock with melodic acoustic music for a unique and awesome sound."/>
    <x v="15"/>
    <n v="1576"/>
    <n v="1.0506666666666666"/>
    <x v="0"/>
    <x v="0"/>
    <s v="USD"/>
    <n v="1362757335"/>
    <d v="2013-03-08T15:42:15"/>
    <n v="1359301335"/>
    <x v="1618"/>
    <b v="0"/>
    <x v="74"/>
    <n v="58.370370370370374"/>
    <x v="4"/>
    <x v="11"/>
    <b v="1"/>
    <s v="music/rock"/>
  </r>
  <r>
    <x v="1619"/>
    <s v="Casual Encounters: The Quest For a PA"/>
    <s v="Creating a live show experience that does justice to the musicianship and time spent rehearsing.  Help us weave this sonic tapestry!"/>
    <x v="15"/>
    <n v="2000"/>
    <n v="1.3333333333333333"/>
    <x v="0"/>
    <x v="0"/>
    <s v="USD"/>
    <n v="1410755286"/>
    <d v="2014-09-15T04:28:06"/>
    <n v="1408940886"/>
    <x v="1619"/>
    <b v="0"/>
    <x v="23"/>
    <n v="86.956521739130437"/>
    <x v="4"/>
    <x v="11"/>
    <b v="1"/>
    <s v="music/rock"/>
  </r>
  <r>
    <x v="1620"/>
    <s v="Kickstart my music career with 300 CDs"/>
    <s v="Kickstarting my music career with 300 hard copy CDs of my first release."/>
    <x v="28"/>
    <n v="1130"/>
    <n v="1.1299999999999999"/>
    <x v="0"/>
    <x v="0"/>
    <s v="USD"/>
    <n v="1361606940"/>
    <d v="2013-02-23T08:09:00"/>
    <n v="1361002140"/>
    <x v="1620"/>
    <b v="0"/>
    <x v="57"/>
    <n v="66.470588235294116"/>
    <x v="4"/>
    <x v="11"/>
    <b v="1"/>
    <s v="music/rock"/>
  </r>
  <r>
    <x v="1621"/>
    <s v="The First Full Length Fifth Freedom Album"/>
    <s v="Its long over due! Help us fund our debut album! We need all our friends and fans support on this! Lets make it happen!"/>
    <x v="10"/>
    <n v="6060"/>
    <n v="1.212"/>
    <x v="0"/>
    <x v="0"/>
    <s v="USD"/>
    <n v="1338177540"/>
    <d v="2012-05-28T03:59:00"/>
    <n v="1333550015"/>
    <x v="1621"/>
    <b v="0"/>
    <x v="77"/>
    <n v="163.78378378378378"/>
    <x v="4"/>
    <x v="11"/>
    <b v="1"/>
    <s v="music/rock"/>
  </r>
  <r>
    <x v="1622"/>
    <s v="PrincessFrank's MASTERSLAVE Album, EP &amp; Tour"/>
    <s v="Join in PrincessFrank's conquest of the Rock&amp;Roll kingdom! Pledge your support and help him claim the throne of Rock!"/>
    <x v="275"/>
    <n v="7019"/>
    <n v="1.0172463768115942"/>
    <x v="0"/>
    <x v="0"/>
    <s v="USD"/>
    <n v="1418803140"/>
    <d v="2014-12-17T07:59:00"/>
    <n v="1415343874"/>
    <x v="1622"/>
    <b v="0"/>
    <x v="71"/>
    <n v="107.98461538461538"/>
    <x v="4"/>
    <x v="11"/>
    <b v="1"/>
    <s v="music/rock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n v="1.0106666666666666"/>
    <x v="0"/>
    <x v="1"/>
    <s v="GBP"/>
    <n v="1377621089"/>
    <d v="2013-08-27T16:31:29"/>
    <n v="1372437089"/>
    <x v="1623"/>
    <b v="0"/>
    <x v="59"/>
    <n v="42.111111111111114"/>
    <x v="4"/>
    <x v="11"/>
    <b v="1"/>
    <s v="music/rock"/>
  </r>
  <r>
    <x v="1624"/>
    <s v="Joey De Noble needs YOUR help!"/>
    <s v="Joey De Noble is raising money to help record his latest music, and he wants YOU to be a part of it!"/>
    <x v="28"/>
    <n v="1180"/>
    <n v="1.18"/>
    <x v="0"/>
    <x v="0"/>
    <s v="USD"/>
    <n v="1357721335"/>
    <d v="2013-01-09T08:48:55"/>
    <n v="1354265335"/>
    <x v="1624"/>
    <b v="0"/>
    <x v="20"/>
    <n v="47.2"/>
    <x v="4"/>
    <x v="11"/>
    <b v="1"/>
    <s v="music/rock"/>
  </r>
  <r>
    <x v="1625"/>
    <s v="Redemption's New DVD!"/>
    <s v="Progressive metal band Redemption is preparing to film its second live DVD at the Progpower festival in Atlanta, GA in September, 2012."/>
    <x v="51"/>
    <n v="11650"/>
    <n v="1.5533333333333332"/>
    <x v="0"/>
    <x v="0"/>
    <s v="USD"/>
    <n v="1347382053"/>
    <d v="2012-09-11T16:47:33"/>
    <n v="1344962853"/>
    <x v="1625"/>
    <b v="0"/>
    <x v="201"/>
    <n v="112.01923076923077"/>
    <x v="4"/>
    <x v="11"/>
    <b v="1"/>
    <s v="music/rock"/>
  </r>
  <r>
    <x v="1626"/>
    <s v="The Protest's Next Album"/>
    <s v="Help Christian Rock Band &quot;The Protest&quot; fund their new album and further their mission of positively impacting lives."/>
    <x v="6"/>
    <n v="8095"/>
    <n v="1.0118750000000001"/>
    <x v="0"/>
    <x v="0"/>
    <s v="USD"/>
    <n v="1385932867"/>
    <d v="2013-12-01T21:21:07"/>
    <n v="1383337267"/>
    <x v="1626"/>
    <b v="0"/>
    <x v="52"/>
    <n v="74.953703703703709"/>
    <x v="4"/>
    <x v="11"/>
    <b v="1"/>
    <s v="music/rock"/>
  </r>
  <r>
    <x v="1627"/>
    <s v="River Of Thorns - First CD Release"/>
    <s v="River of Thorns is a recording duo based in southeast Michigan.  We're releasing a great sounding cd recorded in a tiny home studio!"/>
    <x v="13"/>
    <n v="2340"/>
    <n v="1.17"/>
    <x v="0"/>
    <x v="0"/>
    <s v="USD"/>
    <n v="1353905940"/>
    <d v="2012-11-26T04:59:00"/>
    <n v="1351011489"/>
    <x v="1627"/>
    <b v="0"/>
    <x v="44"/>
    <n v="61.578947368421055"/>
    <x v="4"/>
    <x v="11"/>
    <b v="1"/>
    <s v="music/rock"/>
  </r>
  <r>
    <x v="1628"/>
    <s v="&quot;Songs for Tsippora&quot; Byronâ€™s DEBUT EP"/>
    <s v="Original Jewish rock music on human relationships and identity"/>
    <x v="23"/>
    <n v="4037"/>
    <n v="1.00925"/>
    <x v="0"/>
    <x v="0"/>
    <s v="USD"/>
    <n v="1403026882"/>
    <d v="2014-06-17T17:41:22"/>
    <n v="1400175682"/>
    <x v="1628"/>
    <b v="0"/>
    <x v="106"/>
    <n v="45.875"/>
    <x v="4"/>
    <x v="11"/>
    <b v="1"/>
    <s v="music/rock"/>
  </r>
  <r>
    <x v="1629"/>
    <s v="Off The Turnpike | A Loud New Way to Release Loud New Music"/>
    <s v="Help Off The Turnpike release new music, and set fire to everything!"/>
    <x v="12"/>
    <n v="6220"/>
    <n v="1.0366666666666666"/>
    <x v="0"/>
    <x v="0"/>
    <s v="USD"/>
    <n v="1392929333"/>
    <d v="2014-02-20T20:48:53"/>
    <n v="1389041333"/>
    <x v="1629"/>
    <b v="0"/>
    <x v="141"/>
    <n v="75.853658536585371"/>
    <x v="4"/>
    <x v="11"/>
    <b v="1"/>
    <s v="music/rock"/>
  </r>
  <r>
    <x v="1630"/>
    <s v="Golden Grenade Records Their Debut EP"/>
    <s v="Inspired by the legacy of Tex Tucker, Golden Grenade is setting out to record their first CD with heavy hearts and intense purpose."/>
    <x v="23"/>
    <n v="10610"/>
    <n v="2.6524999999999999"/>
    <x v="0"/>
    <x v="0"/>
    <s v="USD"/>
    <n v="1330671540"/>
    <d v="2012-03-02T06:59:00"/>
    <n v="1328040375"/>
    <x v="1630"/>
    <b v="0"/>
    <x v="149"/>
    <n v="84.206349206349202"/>
    <x v="4"/>
    <x v="11"/>
    <b v="1"/>
    <s v="music/rock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n v="1.5590999999999999"/>
    <x v="0"/>
    <x v="0"/>
    <s v="USD"/>
    <n v="1350074261"/>
    <d v="2012-10-12T20:37:41"/>
    <n v="1347482261"/>
    <x v="1631"/>
    <b v="0"/>
    <x v="182"/>
    <n v="117.22556390977444"/>
    <x v="4"/>
    <x v="11"/>
    <b v="1"/>
    <s v="music/rock"/>
  </r>
  <r>
    <x v="1632"/>
    <s v="Culprit needs a van!"/>
    <s v="Hey everyone! If you don't already know, we're Culprit, a 4-piece rock band from Los Angeles &amp; we are in dire need of a new tour van!"/>
    <x v="23"/>
    <n v="4065"/>
    <n v="1.0162500000000001"/>
    <x v="0"/>
    <x v="0"/>
    <s v="USD"/>
    <n v="1316851854"/>
    <d v="2011-09-24T08:10:54"/>
    <n v="1311667854"/>
    <x v="1632"/>
    <b v="0"/>
    <x v="5"/>
    <n v="86.489361702127653"/>
    <x v="4"/>
    <x v="11"/>
    <b v="1"/>
    <s v="music/rock"/>
  </r>
  <r>
    <x v="1633"/>
    <s v="ELIZABETH REX"/>
    <s v="We are a four piece rock band that has played shows in and around NYC including Mercury Lounge.  Two of our members are now in LA."/>
    <x v="3"/>
    <n v="10000"/>
    <n v="1"/>
    <x v="0"/>
    <x v="0"/>
    <s v="USD"/>
    <n v="1326690000"/>
    <d v="2012-01-16T05:00:00"/>
    <n v="1324329156"/>
    <x v="1633"/>
    <b v="0"/>
    <x v="6"/>
    <n v="172.41379310344828"/>
    <x v="4"/>
    <x v="11"/>
    <b v="1"/>
    <s v="music/rock"/>
  </r>
  <r>
    <x v="1634"/>
    <s v="RUBEDO: Debut Full Length Album"/>
    <s v="Recording Debut  Album w/ Producer Ikey Owens from Free Moral Agents/ The Mars Volta"/>
    <x v="13"/>
    <n v="2010"/>
    <n v="1.0049999999999999"/>
    <x v="0"/>
    <x v="0"/>
    <s v="USD"/>
    <n v="1306994340"/>
    <d v="2011-06-02T05:59:00"/>
    <n v="1303706001"/>
    <x v="1634"/>
    <b v="0"/>
    <x v="58"/>
    <n v="62.8125"/>
    <x v="4"/>
    <x v="11"/>
    <b v="1"/>
    <s v="music/rock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n v="1.2529999999999999"/>
    <x v="0"/>
    <x v="0"/>
    <s v="USD"/>
    <n v="1468270261"/>
    <d v="2016-07-11T20:51:01"/>
    <n v="1463086261"/>
    <x v="1635"/>
    <b v="0"/>
    <x v="77"/>
    <n v="67.729729729729726"/>
    <x v="4"/>
    <x v="11"/>
    <b v="1"/>
    <s v="music/rock"/>
  </r>
  <r>
    <x v="1636"/>
    <s v="Butch County Rocks San Francisco Pride"/>
    <s v="Butch County is a hard rockin bunch of girls and boy-girls from Austin.  Help us show San Francisco  Pride how we do it in Texas!"/>
    <x v="37"/>
    <n v="4660"/>
    <n v="1.0355555555555556"/>
    <x v="0"/>
    <x v="0"/>
    <s v="USD"/>
    <n v="1307851200"/>
    <d v="2011-06-12T04:00:00"/>
    <n v="1304129088"/>
    <x v="1636"/>
    <b v="0"/>
    <x v="45"/>
    <n v="53.5632183908046"/>
    <x v="4"/>
    <x v="11"/>
    <b v="1"/>
    <s v="music/rock"/>
  </r>
  <r>
    <x v="1637"/>
    <s v="We Fly to Philly / Release new album / Tour west coast"/>
    <s v="We (the band Sunset) has been invited to play in Philadelphia.   Help us get there and you will receive special prizes."/>
    <x v="2"/>
    <n v="519"/>
    <n v="1.038"/>
    <x v="0"/>
    <x v="0"/>
    <s v="USD"/>
    <n v="1262302740"/>
    <d v="2009-12-31T23:39:00"/>
    <n v="1257444140"/>
    <x v="1637"/>
    <b v="0"/>
    <x v="41"/>
    <n v="34.6"/>
    <x v="4"/>
    <x v="11"/>
    <b v="1"/>
    <s v="music/rock"/>
  </r>
  <r>
    <x v="1638"/>
    <s v="Avenues EP 2013"/>
    <s v="Avenues will be going in to the studio to record a new EP with Matt Allison!"/>
    <x v="28"/>
    <n v="1050"/>
    <n v="1.05"/>
    <x v="0"/>
    <x v="0"/>
    <s v="USD"/>
    <n v="1362086700"/>
    <d v="2013-02-28T21:25:00"/>
    <n v="1358180968"/>
    <x v="1638"/>
    <b v="0"/>
    <x v="74"/>
    <n v="38.888888888888886"/>
    <x v="4"/>
    <x v="11"/>
    <b v="1"/>
    <s v="music/rock"/>
  </r>
  <r>
    <x v="1639"/>
    <s v="The One Two 7s Are Recording an Album!"/>
    <s v="We've written the music and now it's time to record. We're excited to work with Nic at Different Fur studios but we need your help!"/>
    <x v="40"/>
    <n v="1800"/>
    <n v="1"/>
    <x v="0"/>
    <x v="0"/>
    <s v="USD"/>
    <n v="1330789165"/>
    <d v="2012-03-03T15:39:25"/>
    <n v="1328197165"/>
    <x v="1639"/>
    <b v="0"/>
    <x v="10"/>
    <n v="94.736842105263165"/>
    <x v="4"/>
    <x v="11"/>
    <b v="1"/>
    <s v="music/rock"/>
  </r>
  <r>
    <x v="1640"/>
    <s v="Lovers and Poets- music video"/>
    <s v="We are a friendly neighborhood electronic pop duo from Los Angeles. We want to shoot a music video for a song from our debut album."/>
    <x v="44"/>
    <n v="679.44"/>
    <n v="1.6986000000000001"/>
    <x v="0"/>
    <x v="0"/>
    <s v="USD"/>
    <n v="1280800740"/>
    <d v="2010-08-03T01:59:00"/>
    <n v="1279603955"/>
    <x v="1640"/>
    <b v="0"/>
    <x v="57"/>
    <n v="39.967058823529413"/>
    <x v="4"/>
    <x v="11"/>
    <b v="1"/>
    <s v="music/rock"/>
  </r>
  <r>
    <x v="1641"/>
    <s v="Tanya Dartson- Run for Your Life music video"/>
    <s v="Music Video For Upbeat and Inspiring Song - Run For Your Life"/>
    <x v="30"/>
    <n v="2535"/>
    <n v="1.014"/>
    <x v="0"/>
    <x v="0"/>
    <s v="USD"/>
    <n v="1418998744"/>
    <d v="2014-12-19T14:19:04"/>
    <n v="1416406744"/>
    <x v="1641"/>
    <b v="0"/>
    <x v="55"/>
    <n v="97.5"/>
    <x v="4"/>
    <x v="27"/>
    <b v="1"/>
    <s v="music/pop"/>
  </r>
  <r>
    <x v="1642"/>
    <s v="Pop Garden Radio Presents: Season 2 CD"/>
    <s v="Pop Garden Radio Presents: The Rock on the Road Tour Season 2 CD. 23 great Pop tracks from independent Pop artists."/>
    <x v="38"/>
    <n v="1200"/>
    <n v="1"/>
    <x v="0"/>
    <x v="0"/>
    <s v="USD"/>
    <n v="1308011727"/>
    <d v="2011-06-14T00:35:27"/>
    <n v="1306283727"/>
    <x v="1642"/>
    <b v="0"/>
    <x v="33"/>
    <n v="42.857142857142854"/>
    <x v="4"/>
    <x v="27"/>
    <b v="1"/>
    <s v="music/pop"/>
  </r>
  <r>
    <x v="1643"/>
    <s v="This Is All Now's Brand New Album!!"/>
    <s v="This Is All Now is putting out a brand new record, and we need YOUR help to do it!"/>
    <x v="10"/>
    <n v="6235"/>
    <n v="1.2470000000000001"/>
    <x v="0"/>
    <x v="0"/>
    <s v="USD"/>
    <n v="1348516012"/>
    <d v="2012-09-24T19:46:52"/>
    <n v="1345924012"/>
    <x v="1643"/>
    <b v="0"/>
    <x v="77"/>
    <n v="168.51351351351352"/>
    <x v="4"/>
    <x v="27"/>
    <b v="1"/>
    <s v="music/pop"/>
  </r>
  <r>
    <x v="1644"/>
    <s v="Kevin Wood - Out Among The Wolves"/>
    <s v="Be a part of helping Singer/Songwriter Kevin Wood bring his 3rd Album &quot;Out Among The Wolves&quot; from the studio to you!"/>
    <x v="3"/>
    <n v="10950"/>
    <n v="1.095"/>
    <x v="0"/>
    <x v="0"/>
    <s v="USD"/>
    <n v="1353551160"/>
    <d v="2012-11-22T02:26:00"/>
    <n v="1348363560"/>
    <x v="1644"/>
    <b v="0"/>
    <x v="130"/>
    <n v="85.546875"/>
    <x v="4"/>
    <x v="27"/>
    <b v="1"/>
    <s v="music/pop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n v="1.1080000000000001"/>
    <x v="0"/>
    <x v="0"/>
    <s v="USD"/>
    <n v="1379515740"/>
    <d v="2013-09-18T14:49:00"/>
    <n v="1378306140"/>
    <x v="1645"/>
    <b v="0"/>
    <x v="73"/>
    <n v="554"/>
    <x v="4"/>
    <x v="27"/>
    <b v="1"/>
    <s v="music/pop"/>
  </r>
  <r>
    <x v="1646"/>
    <s v="MADAM Album"/>
    <s v="Album 3 funds.We have 13 amazing songs ready to go . a fantastic engineer to mix them, James Aparicio(Depeche Mode/Liars.We need you xx"/>
    <x v="13"/>
    <n v="2204"/>
    <n v="1.1020000000000001"/>
    <x v="0"/>
    <x v="1"/>
    <s v="GBP"/>
    <n v="1408039860"/>
    <d v="2014-08-14T18:11:00"/>
    <n v="1405248503"/>
    <x v="1646"/>
    <b v="0"/>
    <x v="183"/>
    <n v="26.554216867469879"/>
    <x v="4"/>
    <x v="27"/>
    <b v="1"/>
    <s v="music/pop"/>
  </r>
  <r>
    <x v="1647"/>
    <s v="JAYSIN + HOT MUSIC VIDEO = EPICNESS!! GRAMMY POP SOUL"/>
    <s v="Grammy Pop Soul Artist Jaysin is raising funds to make the most EPIC Music Video ever and he wants to PUT YOU IN IT!"/>
    <x v="10"/>
    <n v="5236"/>
    <n v="1.0471999999999999"/>
    <x v="0"/>
    <x v="0"/>
    <s v="USD"/>
    <n v="1339235377"/>
    <d v="2012-06-09T09:49:37"/>
    <n v="1336643377"/>
    <x v="1647"/>
    <b v="0"/>
    <x v="67"/>
    <n v="113.82608695652173"/>
    <x v="4"/>
    <x v="27"/>
    <b v="1"/>
    <s v="music/pop"/>
  </r>
  <r>
    <x v="1648"/>
    <s v="Arches - Wide Awake on Vinyl "/>
    <s v="We've finished recording our debut LP &quot;Wide Awake&quot; and would love to have it pressed on vinyl, but we need your help"/>
    <x v="98"/>
    <n v="2881"/>
    <n v="1.2526086956521738"/>
    <x v="0"/>
    <x v="0"/>
    <s v="USD"/>
    <n v="1300636482"/>
    <d v="2011-03-20T15:54:42"/>
    <n v="1298048082"/>
    <x v="1648"/>
    <b v="0"/>
    <x v="240"/>
    <n v="32.011111111111113"/>
    <x v="4"/>
    <x v="27"/>
    <b v="1"/>
    <s v="music/pop"/>
  </r>
  <r>
    <x v="1649"/>
    <s v="Sam Lyons New Album - 2014"/>
    <s v="This is it! The new Sam Lyons album #3. Help me make it happen by pledging today - pre-order the CD and other cool stuff right here."/>
    <x v="276"/>
    <n v="3822.33"/>
    <n v="1.0058763157894737"/>
    <x v="0"/>
    <x v="0"/>
    <s v="USD"/>
    <n v="1400862355"/>
    <d v="2014-05-23T16:25:55"/>
    <n v="1396974355"/>
    <x v="1649"/>
    <b v="0"/>
    <x v="75"/>
    <n v="47.189259259259259"/>
    <x v="4"/>
    <x v="27"/>
    <b v="1"/>
    <s v="music/pop"/>
  </r>
  <r>
    <x v="1650"/>
    <s v="The Psalm Praise Project, Vol. 2"/>
    <s v="Help me record a CD that uses pop styling to give a fresh sound to ancient wisdom from scripture!"/>
    <x v="13"/>
    <n v="2831"/>
    <n v="1.4155"/>
    <x v="0"/>
    <x v="0"/>
    <s v="USD"/>
    <n v="1381314437"/>
    <d v="2013-10-09T10:27:17"/>
    <n v="1378722437"/>
    <x v="1650"/>
    <b v="0"/>
    <x v="58"/>
    <n v="88.46875"/>
    <x v="4"/>
    <x v="27"/>
    <b v="1"/>
    <s v="music/pop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n v="1.0075000000000001"/>
    <x v="0"/>
    <x v="0"/>
    <s v="USD"/>
    <n v="1303801140"/>
    <d v="2011-04-26T06:59:00"/>
    <n v="1300916220"/>
    <x v="1651"/>
    <b v="0"/>
    <x v="9"/>
    <n v="100.75"/>
    <x v="4"/>
    <x v="27"/>
    <b v="1"/>
    <s v="music/pop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n v="1.0066666666666666"/>
    <x v="0"/>
    <x v="0"/>
    <s v="USD"/>
    <n v="1385297393"/>
    <d v="2013-11-24T12:49:53"/>
    <n v="1382701793"/>
    <x v="1652"/>
    <b v="0"/>
    <x v="16"/>
    <n v="64.714285714285708"/>
    <x v="4"/>
    <x v="27"/>
    <b v="1"/>
    <s v="music/pop"/>
  </r>
  <r>
    <x v="1653"/>
    <s v="The Narrative 2011 Spring Tour with Eisley"/>
    <s v="On 4/26, The Narrative will head out on their 1st full US tour with Eisley and aim to raise $7,500 to cover tour expenses. "/>
    <x v="10"/>
    <n v="8711.52"/>
    <n v="1.7423040000000001"/>
    <x v="0"/>
    <x v="0"/>
    <s v="USD"/>
    <n v="1303675296"/>
    <d v="2011-04-24T20:01:36"/>
    <n v="1300996896"/>
    <x v="1653"/>
    <b v="0"/>
    <x v="129"/>
    <n v="51.854285714285716"/>
    <x v="4"/>
    <x v="27"/>
    <b v="1"/>
    <s v="music/pop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n v="1.199090909090909"/>
    <x v="0"/>
    <x v="0"/>
    <s v="USD"/>
    <n v="1334784160"/>
    <d v="2012-04-18T21:22:40"/>
    <n v="1332192160"/>
    <x v="1654"/>
    <b v="0"/>
    <x v="69"/>
    <n v="38.794117647058826"/>
    <x v="4"/>
    <x v="27"/>
    <b v="1"/>
    <s v="music/pop"/>
  </r>
  <r>
    <x v="1655"/>
    <s v="Meg Porter Debut EP!"/>
    <s v="Berklee College of Music student, Meg Porter needs YOUR help to fund her very first EP!"/>
    <x v="15"/>
    <n v="2143"/>
    <n v="1.4286666666666668"/>
    <x v="0"/>
    <x v="0"/>
    <s v="USD"/>
    <n v="1333648820"/>
    <d v="2012-04-05T18:00:20"/>
    <n v="1331060420"/>
    <x v="1655"/>
    <b v="0"/>
    <x v="53"/>
    <n v="44.645833333333336"/>
    <x v="4"/>
    <x v="27"/>
    <b v="1"/>
    <s v="music/pop"/>
  </r>
  <r>
    <x v="1656"/>
    <s v="Jared Mitchell: The Maiden Voyage"/>
    <s v="The making of a quality, full length album journeying through a pop/folk/rock/americana sound_x000a_noisetrade.com/jaredmitchellmusic"/>
    <x v="51"/>
    <n v="7525.12"/>
    <n v="1.0033493333333334"/>
    <x v="0"/>
    <x v="0"/>
    <s v="USD"/>
    <n v="1355437052"/>
    <d v="2012-12-13T22:17:32"/>
    <n v="1352845052"/>
    <x v="1656"/>
    <b v="0"/>
    <x v="53"/>
    <n v="156.77333333333334"/>
    <x v="4"/>
    <x v="27"/>
    <b v="1"/>
    <s v="music/pop"/>
  </r>
  <r>
    <x v="1657"/>
    <s v="The Debut Album from Lynette!"/>
    <s v="The long anticipated debut album from singer/songwriter Lynette will be recorded this June in Nashville! You can help make it happen!"/>
    <x v="31"/>
    <n v="26233.45"/>
    <n v="1.0493380000000001"/>
    <x v="0"/>
    <x v="0"/>
    <s v="USD"/>
    <n v="1337885168"/>
    <d v="2012-05-24T18:46:08"/>
    <n v="1335293168"/>
    <x v="1657"/>
    <b v="0"/>
    <x v="170"/>
    <n v="118.70339366515837"/>
    <x v="4"/>
    <x v="27"/>
    <b v="1"/>
    <s v="music/pop"/>
  </r>
  <r>
    <x v="1658"/>
    <s v="New Amy Rivard album!!!"/>
    <s v="I've had numerous song ideas spinning around in my head for years now, please help me get them out- into a studio and into your homes!"/>
    <x v="12"/>
    <n v="7934"/>
    <n v="1.3223333333333334"/>
    <x v="0"/>
    <x v="0"/>
    <s v="USD"/>
    <n v="1355840400"/>
    <d v="2012-12-18T14:20:00"/>
    <n v="1352524767"/>
    <x v="1658"/>
    <b v="0"/>
    <x v="329"/>
    <n v="74.149532710280369"/>
    <x v="4"/>
    <x v="27"/>
    <b v="1"/>
    <s v="music/pop"/>
  </r>
  <r>
    <x v="1659"/>
    <s v="The Penny Arcade Quartet's Christmas EP"/>
    <s v="The long awaited Christmas EP is in session! We need your help to get it professionally mixed, produced and manufactured."/>
    <x v="2"/>
    <n v="564"/>
    <n v="1.1279999999999999"/>
    <x v="0"/>
    <x v="1"/>
    <s v="GBP"/>
    <n v="1387281600"/>
    <d v="2013-12-17T12:00:00"/>
    <n v="1384811721"/>
    <x v="1659"/>
    <b v="0"/>
    <x v="43"/>
    <n v="12.533333333333333"/>
    <x v="4"/>
    <x v="27"/>
    <b v="1"/>
    <s v="music/pop"/>
  </r>
  <r>
    <x v="1660"/>
    <s v="Risotto fragole e champagne"/>
    <s v="Vogliamo realizzare un risotto fragole e champagne e condividerlo con i nostri fan. Faremo il risotto durante un concerto casalingo."/>
    <x v="277"/>
    <n v="1003"/>
    <n v="12.5375"/>
    <x v="0"/>
    <x v="13"/>
    <s v="EUR"/>
    <n v="1462053540"/>
    <d v="2016-04-30T21:59:00"/>
    <n v="1459355950"/>
    <x v="1660"/>
    <b v="0"/>
    <x v="17"/>
    <n v="27.861111111111111"/>
    <x v="4"/>
    <x v="27"/>
    <b v="1"/>
    <s v="music/pop"/>
  </r>
  <r>
    <x v="1661"/>
    <s v="Kyana"/>
    <s v="I am excited to present my debut pop project Kyana!_x000a_Piano and vocal sounds embedded in sophisticated, bold arrangements &amp; brisk beats"/>
    <x v="278"/>
    <n v="8098"/>
    <n v="1.0250632911392406"/>
    <x v="0"/>
    <x v="15"/>
    <s v="EUR"/>
    <n v="1453064400"/>
    <d v="2016-01-17T21:00:00"/>
    <n v="1449359831"/>
    <x v="1661"/>
    <b v="0"/>
    <x v="21"/>
    <n v="80.178217821782184"/>
    <x v="4"/>
    <x v="27"/>
    <b v="1"/>
    <s v="music/pop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n v="1.026375"/>
    <x v="0"/>
    <x v="0"/>
    <s v="USD"/>
    <n v="1325310336"/>
    <d v="2011-12-31T05:45:36"/>
    <n v="1320122736"/>
    <x v="1662"/>
    <b v="0"/>
    <x v="95"/>
    <n v="132.43548387096774"/>
    <x v="4"/>
    <x v="27"/>
    <b v="1"/>
    <s v="music/pop"/>
  </r>
  <r>
    <x v="1663"/>
    <s v="ghost -- a music video"/>
    <s v="music is as important to the eyes as it is to the ears. help bring ghost to life in front of your eyes."/>
    <x v="28"/>
    <n v="1080"/>
    <n v="1.08"/>
    <x v="0"/>
    <x v="0"/>
    <s v="USD"/>
    <n v="1422750707"/>
    <d v="2015-02-01T00:31:47"/>
    <n v="1420158707"/>
    <x v="1663"/>
    <b v="0"/>
    <x v="58"/>
    <n v="33.75"/>
    <x v="4"/>
    <x v="27"/>
    <b v="1"/>
    <s v="music/pop"/>
  </r>
  <r>
    <x v="1664"/>
    <s v="Grace Sings Grace"/>
    <s v="Korean-American Soprano Grace's Debut Album - coming up in June 2012. Come and be part of this exciting project!"/>
    <x v="30"/>
    <n v="3060.22"/>
    <n v="1.2240879999999998"/>
    <x v="0"/>
    <x v="0"/>
    <s v="USD"/>
    <n v="1331870340"/>
    <d v="2012-03-16T03:59:00"/>
    <n v="1328033818"/>
    <x v="1664"/>
    <b v="0"/>
    <x v="30"/>
    <n v="34.384494382022467"/>
    <x v="4"/>
    <x v="27"/>
    <b v="1"/>
    <s v="music/pop"/>
  </r>
  <r>
    <x v="1665"/>
    <s v="Simply Put is recording an album!"/>
    <s v="Simply Put is recording our debut album and needs to raise funds for studio time, printing and possibly the start of a sound system.  "/>
    <x v="8"/>
    <n v="4181"/>
    <n v="1.1945714285714286"/>
    <x v="0"/>
    <x v="0"/>
    <s v="USD"/>
    <n v="1298343600"/>
    <d v="2011-02-22T03:00:00"/>
    <n v="1295624113"/>
    <x v="1665"/>
    <b v="0"/>
    <x v="251"/>
    <n v="44.956989247311824"/>
    <x v="4"/>
    <x v="27"/>
    <b v="1"/>
    <s v="music/pop"/>
  </r>
  <r>
    <x v="1666"/>
    <s v="Venus On Fire + Extraordinary Producer = Legendary New EP"/>
    <s v="Play a KEY role in Venus On Fire's success - Working with a World Class Producer to make a memorable EP."/>
    <x v="30"/>
    <n v="4022"/>
    <n v="1.6088"/>
    <x v="0"/>
    <x v="0"/>
    <s v="USD"/>
    <n v="1364447073"/>
    <d v="2013-03-28T05:04:33"/>
    <n v="1361858673"/>
    <x v="1666"/>
    <b v="0"/>
    <x v="15"/>
    <n v="41.04081632653061"/>
    <x v="4"/>
    <x v="27"/>
    <b v="1"/>
    <s v="music/pop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n v="1.2685294117647059"/>
    <x v="0"/>
    <x v="0"/>
    <s v="USD"/>
    <n v="1394521140"/>
    <d v="2014-03-11T06:59:00"/>
    <n v="1392169298"/>
    <x v="1667"/>
    <b v="0"/>
    <x v="141"/>
    <n v="52.597560975609753"/>
    <x v="4"/>
    <x v="27"/>
    <b v="1"/>
    <s v="music/pop"/>
  </r>
  <r>
    <x v="1668"/>
    <s v="Jonathan Cody White Makes His Debut EP!!!"/>
    <s v="Making my debut EP &quot;Words Left In My Mind&quot; with the help of Kickstarter and all you awesome people! Thanks for the support!!"/>
    <x v="6"/>
    <n v="8211"/>
    <n v="1.026375"/>
    <x v="0"/>
    <x v="0"/>
    <s v="USD"/>
    <n v="1322454939"/>
    <d v="2011-11-28T04:35:39"/>
    <n v="1319859339"/>
    <x v="1668"/>
    <b v="0"/>
    <x v="318"/>
    <n v="70.784482758620683"/>
    <x v="4"/>
    <x v="27"/>
    <b v="1"/>
    <s v="music/pop"/>
  </r>
  <r>
    <x v="1669"/>
    <s v="Summer Gill 'Stormy Weather' EP"/>
    <s v="Hi guys! I'll be recording a 6-7 song EP this summer and I need your help to make it happen! _x000a_Any support is appreciated!"/>
    <x v="13"/>
    <n v="2795"/>
    <n v="1.3975"/>
    <x v="0"/>
    <x v="0"/>
    <s v="USD"/>
    <n v="1464729276"/>
    <d v="2016-05-31T21:14:36"/>
    <n v="1459545276"/>
    <x v="1669"/>
    <b v="0"/>
    <x v="47"/>
    <n v="53.75"/>
    <x v="4"/>
    <x v="27"/>
    <b v="1"/>
    <s v="music/pop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n v="1.026"/>
    <x v="0"/>
    <x v="0"/>
    <s v="USD"/>
    <n v="1278302400"/>
    <d v="2010-07-05T04:00:00"/>
    <n v="1273961999"/>
    <x v="1670"/>
    <b v="0"/>
    <x v="23"/>
    <n v="44.608695652173914"/>
    <x v="4"/>
    <x v="27"/>
    <b v="1"/>
    <s v="music/pop"/>
  </r>
  <r>
    <x v="1671"/>
    <s v="Luke O'Brien's Kickstarter"/>
    <s v="I am seeking funding in order to help take my music from a hobby to a career."/>
    <x v="13"/>
    <n v="2013.47"/>
    <n v="1.0067349999999999"/>
    <x v="0"/>
    <x v="0"/>
    <s v="USD"/>
    <n v="1470056614"/>
    <d v="2016-08-01T13:03:34"/>
    <n v="1467464614"/>
    <x v="1671"/>
    <b v="0"/>
    <x v="99"/>
    <n v="26.148961038961041"/>
    <x v="4"/>
    <x v="27"/>
    <b v="1"/>
    <s v="music/pop"/>
  </r>
  <r>
    <x v="1672"/>
    <s v="High Altotude Debut Album"/>
    <s v="Sweet, sweet harmonies from Portland Oregon's premiere high school women's a cappella group."/>
    <x v="180"/>
    <n v="1920"/>
    <n v="1.1294117647058823"/>
    <x v="0"/>
    <x v="0"/>
    <s v="USD"/>
    <n v="1338824730"/>
    <d v="2012-06-04T15:45:30"/>
    <n v="1336232730"/>
    <x v="1672"/>
    <b v="0"/>
    <x v="72"/>
    <n v="39.183673469387756"/>
    <x v="4"/>
    <x v="27"/>
    <b v="1"/>
    <s v="music/pop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n v="1.2809523809523808"/>
    <x v="0"/>
    <x v="0"/>
    <s v="USD"/>
    <n v="1425675892"/>
    <d v="2015-03-06T21:04:52"/>
    <n v="1423083892"/>
    <x v="1673"/>
    <b v="0"/>
    <x v="211"/>
    <n v="45.593220338983052"/>
    <x v="4"/>
    <x v="27"/>
    <b v="1"/>
    <s v="music/pop"/>
  </r>
  <r>
    <x v="1674"/>
    <s v="Candice Russell New EP: IGNITE"/>
    <s v="This is my biggest project YET! The songs are recorded &amp; I need your help to package &amp; promote this music. Let's finish this together!"/>
    <x v="10"/>
    <n v="10085"/>
    <n v="2.0169999999999999"/>
    <x v="0"/>
    <x v="0"/>
    <s v="USD"/>
    <n v="1471503540"/>
    <d v="2016-08-18T06:59:00"/>
    <n v="1468852306"/>
    <x v="1674"/>
    <b v="0"/>
    <x v="116"/>
    <n v="89.247787610619469"/>
    <x v="4"/>
    <x v="27"/>
    <b v="1"/>
    <s v="music/pop"/>
  </r>
  <r>
    <x v="1675"/>
    <s v="The Great Party's Debut Album!"/>
    <s v="The Great Party is releasing their debut album. Here's your chance to be a part of it!"/>
    <x v="28"/>
    <n v="1374.16"/>
    <n v="1.37416"/>
    <x v="0"/>
    <x v="0"/>
    <s v="USD"/>
    <n v="1318802580"/>
    <d v="2011-10-16T22:03:00"/>
    <n v="1316194540"/>
    <x v="1675"/>
    <b v="0"/>
    <x v="69"/>
    <n v="40.416470588235299"/>
    <x v="4"/>
    <x v="27"/>
    <b v="1"/>
    <s v="music/pop"/>
  </r>
  <r>
    <x v="1676"/>
    <s v="Bridge 19 CD Release Tour"/>
    <s v="Help fund Bridge 19's tour in support of their first duo record, to be released in May 2012."/>
    <x v="9"/>
    <n v="3460"/>
    <n v="1.1533333333333333"/>
    <x v="0"/>
    <x v="0"/>
    <s v="USD"/>
    <n v="1334980740"/>
    <d v="2012-04-21T03:59:00"/>
    <n v="1330968347"/>
    <x v="1676"/>
    <b v="0"/>
    <x v="288"/>
    <n v="82.38095238095238"/>
    <x v="4"/>
    <x v="27"/>
    <b v="1"/>
    <s v="music/pop"/>
  </r>
  <r>
    <x v="1677"/>
    <s v="Andrius Pojavis new album &quot;Seven&quot;"/>
    <s v="It's time to record my new album. Studio, musicians and arranger are ready, are you coming on this journey with me?"/>
    <x v="12"/>
    <n v="6700"/>
    <n v="1.1166666666666667"/>
    <x v="0"/>
    <x v="3"/>
    <s v="EUR"/>
    <n v="1460786340"/>
    <d v="2016-04-16T05:59:00"/>
    <n v="1455615976"/>
    <x v="1677"/>
    <b v="0"/>
    <x v="288"/>
    <n v="159.52380952380952"/>
    <x v="4"/>
    <x v="27"/>
    <b v="1"/>
    <s v="music/pop"/>
  </r>
  <r>
    <x v="1678"/>
    <s v="Cassandra Violet &quot;Beyond the Fray&quot; Music Video"/>
    <s v="Help me make an amazing music video so that I can take my music to the next level and get a manager!"/>
    <x v="15"/>
    <n v="1776"/>
    <n v="1.1839999999999999"/>
    <x v="0"/>
    <x v="0"/>
    <s v="USD"/>
    <n v="1391718671"/>
    <d v="2014-02-06T20:31:11"/>
    <n v="1390509071"/>
    <x v="1678"/>
    <b v="0"/>
    <x v="72"/>
    <n v="36.244897959183675"/>
    <x v="4"/>
    <x v="27"/>
    <b v="1"/>
    <s v="music/pop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n v="1.75"/>
    <x v="0"/>
    <x v="0"/>
    <s v="USD"/>
    <n v="1311298745"/>
    <d v="2011-07-22T01:39:05"/>
    <n v="1309311545"/>
    <x v="1679"/>
    <b v="0"/>
    <x v="66"/>
    <n v="62.5"/>
    <x v="4"/>
    <x v="27"/>
    <b v="1"/>
    <s v="music/pop"/>
  </r>
  <r>
    <x v="1680"/>
    <s v="Kick Out a Record"/>
    <s v="Working Musician dilemma #164: how the taxman put Kick the Record 2.0 on hold"/>
    <x v="28"/>
    <n v="1175"/>
    <n v="1.175"/>
    <x v="0"/>
    <x v="0"/>
    <s v="USD"/>
    <n v="1405188667"/>
    <d v="2014-07-12T18:11:07"/>
    <n v="1402596667"/>
    <x v="1680"/>
    <b v="0"/>
    <x v="20"/>
    <n v="47"/>
    <x v="4"/>
    <x v="27"/>
    <b v="1"/>
    <s v="music/pop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n v="1.0142212307692309"/>
    <x v="3"/>
    <x v="0"/>
    <s v="USD"/>
    <n v="1490752800"/>
    <d v="2017-03-29T02:00:00"/>
    <n v="1486522484"/>
    <x v="1681"/>
    <b v="0"/>
    <x v="330"/>
    <n v="74.575090497737563"/>
    <x v="4"/>
    <x v="28"/>
    <b v="0"/>
    <s v="music/faith"/>
  </r>
  <r>
    <x v="1682"/>
    <s v="Looking Up &amp; Holding On CD Project - Christian songwriter"/>
    <s v="Christian singer-wongerwriter searching for funding to record CD of original Christian music."/>
    <x v="12"/>
    <n v="0"/>
    <n v="0"/>
    <x v="3"/>
    <x v="0"/>
    <s v="USD"/>
    <n v="1492142860"/>
    <d v="2017-04-14T04:07:40"/>
    <n v="1486962460"/>
    <x v="1682"/>
    <b v="0"/>
    <x v="78"/>
    <e v="#DIV/0!"/>
    <x v="4"/>
    <x v="28"/>
    <b v="0"/>
    <s v="music/faith"/>
  </r>
  <r>
    <x v="1683"/>
    <s v="Manman doudou tÃ©moignage d'une mÃ¨re Album"/>
    <s v="Rendre tÃ©moignage de ce que Dieu fait chaque jour pour moi et venir en  aide  aux autres, c'est  mon but."/>
    <x v="8"/>
    <n v="760"/>
    <n v="0.21714285714285714"/>
    <x v="3"/>
    <x v="6"/>
    <s v="EUR"/>
    <n v="1491590738"/>
    <d v="2017-04-07T18:45:38"/>
    <n v="1489517138"/>
    <x v="1683"/>
    <b v="0"/>
    <x v="73"/>
    <n v="76"/>
    <x v="4"/>
    <x v="28"/>
    <b v="0"/>
    <s v="music/faith"/>
  </r>
  <r>
    <x v="1684"/>
    <s v="Goodness &amp; Mercy EP - Marty Mikles"/>
    <s v="New Music from Marty Mikles!  A new EP all about God's Goodness &amp; Mercy."/>
    <x v="6"/>
    <n v="8730"/>
    <n v="1.0912500000000001"/>
    <x v="3"/>
    <x v="0"/>
    <s v="USD"/>
    <n v="1489775641"/>
    <d v="2017-03-17T18:34:01"/>
    <n v="1487360041"/>
    <x v="1684"/>
    <b v="0"/>
    <x v="21"/>
    <n v="86.43564356435644"/>
    <x v="4"/>
    <x v="28"/>
    <b v="0"/>
    <s v="music/faith"/>
  </r>
  <r>
    <x v="1685"/>
    <s v="Help Support Brad Dassey's Music"/>
    <s v="My name is Brad Dassey.  I've been composing and making music for 18 years now.  I want to get my music out there even further."/>
    <x v="18"/>
    <n v="360"/>
    <n v="1.0285714285714285"/>
    <x v="3"/>
    <x v="0"/>
    <s v="USD"/>
    <n v="1490331623"/>
    <d v="2017-03-24T05:00:23"/>
    <n v="1487743223"/>
    <x v="1685"/>
    <b v="0"/>
    <x v="41"/>
    <n v="24"/>
    <x v="4"/>
    <x v="28"/>
    <b v="0"/>
    <s v="music/faith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n v="3.5999999999999999E-3"/>
    <x v="3"/>
    <x v="5"/>
    <s v="CAD"/>
    <n v="1493320519"/>
    <d v="2017-04-27T19:15:19"/>
    <n v="1488140119"/>
    <x v="1686"/>
    <b v="0"/>
    <x v="29"/>
    <n v="18"/>
    <x v="4"/>
    <x v="28"/>
    <b v="0"/>
    <s v="music/faith"/>
  </r>
  <r>
    <x v="1687"/>
    <s v="Fike // You Say Speak We Say Move"/>
    <s v="Be a part of bringing &quot;YOU SAY SPEAK WE SAY MOVE&quot; into existence with FIKE. This is our first album since moving back to Baton Rouge!"/>
    <x v="3"/>
    <n v="3125"/>
    <n v="0.3125"/>
    <x v="3"/>
    <x v="0"/>
    <s v="USD"/>
    <n v="1491855300"/>
    <d v="2017-04-10T20:15:00"/>
    <n v="1488935245"/>
    <x v="1687"/>
    <b v="0"/>
    <x v="70"/>
    <n v="80.128205128205124"/>
    <x v="4"/>
    <x v="28"/>
    <b v="0"/>
    <s v="music/faith"/>
  </r>
  <r>
    <x v="1688"/>
    <s v="Christofer Scott: Dive In EP"/>
    <s v="Professionally recording a worship and contemporary Christian music album that connects to people and connects their heart to God."/>
    <x v="23"/>
    <n v="1772"/>
    <n v="0.443"/>
    <x v="3"/>
    <x v="0"/>
    <s v="USD"/>
    <n v="1491738594"/>
    <d v="2017-04-09T11:49:54"/>
    <n v="1489150194"/>
    <x v="1688"/>
    <b v="0"/>
    <x v="63"/>
    <n v="253.14285714285714"/>
    <x v="4"/>
    <x v="28"/>
    <b v="0"/>
    <s v="music/faith"/>
  </r>
  <r>
    <x v="1689"/>
    <s v="Fly Away"/>
    <s v="Praising the Living God in the second half of life."/>
    <x v="262"/>
    <n v="2400"/>
    <n v="1"/>
    <x v="3"/>
    <x v="0"/>
    <s v="USD"/>
    <n v="1489700230"/>
    <d v="2017-03-16T21:37:10"/>
    <n v="1487111830"/>
    <x v="1689"/>
    <b v="0"/>
    <x v="25"/>
    <n v="171.42857142857142"/>
    <x v="4"/>
    <x v="28"/>
    <b v="0"/>
    <s v="music/faith"/>
  </r>
  <r>
    <x v="1690"/>
    <s v="NewKings Album &quot;Rise Up&quot;"/>
    <s v="Our newest project! We are hard at it trying to bring music that uplifts the spirit, and tells a story of life-changing love."/>
    <x v="30"/>
    <n v="635"/>
    <n v="0.254"/>
    <x v="3"/>
    <x v="0"/>
    <s v="USD"/>
    <n v="1491470442"/>
    <d v="2017-04-06T09:20:42"/>
    <n v="1488882042"/>
    <x v="1690"/>
    <b v="0"/>
    <x v="202"/>
    <n v="57.727272727272727"/>
    <x v="4"/>
    <x v="28"/>
    <b v="0"/>
    <s v="music/faith"/>
  </r>
  <r>
    <x v="1691"/>
    <s v="Sing Like You Were Meant To!"/>
    <s v="TUV Online is making highly effective vocal training available &amp; affordable to churches, worship leaders and singers around the world!"/>
    <x v="11"/>
    <n v="10042"/>
    <n v="0.33473333333333333"/>
    <x v="3"/>
    <x v="0"/>
    <s v="USD"/>
    <n v="1491181200"/>
    <d v="2017-04-03T01:00:00"/>
    <n v="1488387008"/>
    <x v="1691"/>
    <b v="0"/>
    <x v="44"/>
    <n v="264.26315789473682"/>
    <x v="4"/>
    <x v="28"/>
    <b v="0"/>
    <s v="music/faith"/>
  </r>
  <r>
    <x v="1692"/>
    <s v="Get Your Hopes Up"/>
    <s v="After 3 years.....It's time for some new music! Album #2 is in motion and I can't wait to share it with all of you!"/>
    <x v="10"/>
    <n v="2390"/>
    <n v="0.47799999999999998"/>
    <x v="3"/>
    <x v="0"/>
    <s v="USD"/>
    <n v="1490572740"/>
    <d v="2017-03-26T23:59:00"/>
    <n v="1487734667"/>
    <x v="1692"/>
    <b v="0"/>
    <x v="41"/>
    <n v="159.33333333333334"/>
    <x v="4"/>
    <x v="28"/>
    <b v="0"/>
    <s v="music/faith"/>
  </r>
  <r>
    <x v="1693"/>
    <s v="Debut Studio EP // Sam Hibbard"/>
    <s v="Creating and playing music is what i love. I long to produce &amp; release fresh, raw and relevant songs that come straight from the heart."/>
    <x v="9"/>
    <n v="280"/>
    <n v="9.3333333333333338E-2"/>
    <x v="3"/>
    <x v="1"/>
    <s v="GBP"/>
    <n v="1491768000"/>
    <d v="2017-04-09T20:00:00"/>
    <n v="1489097112"/>
    <x v="1693"/>
    <b v="0"/>
    <x v="22"/>
    <n v="35"/>
    <x v="4"/>
    <x v="28"/>
    <b v="0"/>
    <s v="music/faith"/>
  </r>
  <r>
    <x v="1694"/>
    <s v="Thundercreek Studios"/>
    <s v="Hey all I'm building out my Christian Recording studio in a new building. I have the building but lack the funds to build it out!!!"/>
    <x v="3"/>
    <n v="5"/>
    <n v="5.0000000000000001E-4"/>
    <x v="3"/>
    <x v="0"/>
    <s v="USD"/>
    <n v="1490589360"/>
    <d v="2017-03-27T04:36:00"/>
    <n v="1488038674"/>
    <x v="1694"/>
    <b v="0"/>
    <x v="29"/>
    <n v="5"/>
    <x v="4"/>
    <x v="28"/>
    <b v="0"/>
    <s v="music/faith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n v="0.11708333333333333"/>
    <x v="3"/>
    <x v="0"/>
    <s v="USD"/>
    <n v="1491786000"/>
    <d v="2017-04-10T01:00:00"/>
    <n v="1488847514"/>
    <x v="1695"/>
    <b v="0"/>
    <x v="23"/>
    <n v="61.086956521739133"/>
    <x v="4"/>
    <x v="28"/>
    <b v="0"/>
    <s v="music/faith"/>
  </r>
  <r>
    <x v="1696"/>
    <s v="Angel Talking truth to share with the world."/>
    <s v="I was dying. No will to live. Angel spoke to me. Changed my life. Help me to Share the message with the world. My life changing story."/>
    <x v="82"/>
    <n v="0"/>
    <n v="0"/>
    <x v="3"/>
    <x v="0"/>
    <s v="USD"/>
    <n v="1491007211"/>
    <d v="2017-04-01T00:40:11"/>
    <n v="1488418811"/>
    <x v="1696"/>
    <b v="0"/>
    <x v="78"/>
    <e v="#DIV/0!"/>
    <x v="4"/>
    <x v="28"/>
    <b v="0"/>
    <s v="music/faith"/>
  </r>
  <r>
    <x v="1697"/>
    <s v="Undivided Heart - a worship album by John Gabriel Arends"/>
    <s v="You can help create an awesome new worship album and in return get exclusive rewards ONLY for backers of this project."/>
    <x v="78"/>
    <n v="2526"/>
    <n v="0.20208000000000001"/>
    <x v="3"/>
    <x v="0"/>
    <s v="USD"/>
    <n v="1491781648"/>
    <d v="2017-04-09T23:47:28"/>
    <n v="1489193248"/>
    <x v="1697"/>
    <b v="0"/>
    <x v="19"/>
    <n v="114.81818181818181"/>
    <x v="4"/>
    <x v="28"/>
    <b v="0"/>
    <s v="music/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n v="0"/>
    <x v="3"/>
    <x v="0"/>
    <s v="USD"/>
    <n v="1490499180"/>
    <d v="2017-03-26T03:33:00"/>
    <n v="1488430760"/>
    <x v="1698"/>
    <b v="0"/>
    <x v="78"/>
    <e v="#DIV/0!"/>
    <x v="4"/>
    <x v="28"/>
    <b v="0"/>
    <s v="music/faith"/>
  </r>
  <r>
    <x v="1699"/>
    <s v="THE WORSHIP ALBUM!"/>
    <s v="Friends! Will you help me create a new worship album??! I want this album to give God the worship he deserves and draw people to Him."/>
    <x v="279"/>
    <n v="216"/>
    <n v="4.2311459353574929E-2"/>
    <x v="3"/>
    <x v="0"/>
    <s v="USD"/>
    <n v="1491943445"/>
    <d v="2017-04-11T20:44:05"/>
    <n v="1489351445"/>
    <x v="1699"/>
    <b v="0"/>
    <x v="80"/>
    <n v="54"/>
    <x v="4"/>
    <x v="28"/>
    <b v="0"/>
    <s v="music/faith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n v="0.2606"/>
    <x v="3"/>
    <x v="0"/>
    <s v="USD"/>
    <n v="1491019200"/>
    <d v="2017-04-01T04:00:00"/>
    <n v="1488418990"/>
    <x v="1700"/>
    <b v="0"/>
    <x v="1"/>
    <n v="65.974683544303801"/>
    <x v="4"/>
    <x v="28"/>
    <b v="0"/>
    <s v="music/faith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n v="1.9801980198019802E-3"/>
    <x v="2"/>
    <x v="0"/>
    <s v="USD"/>
    <n v="1421337405"/>
    <d v="2015-01-15T15:56:45"/>
    <n v="1418745405"/>
    <x v="1701"/>
    <b v="0"/>
    <x v="84"/>
    <n v="5"/>
    <x v="4"/>
    <x v="28"/>
    <b v="0"/>
    <s v="music/faith"/>
  </r>
  <r>
    <x v="1702"/>
    <s v="lyndale lewis and new vision prosper cd release"/>
    <s v="I can do all things through christ jesus"/>
    <x v="281"/>
    <n v="1"/>
    <n v="6.0606060606060605E-5"/>
    <x v="2"/>
    <x v="0"/>
    <s v="USD"/>
    <n v="1427745150"/>
    <d v="2015-03-30T19:52:30"/>
    <n v="1425156750"/>
    <x v="1702"/>
    <b v="0"/>
    <x v="29"/>
    <n v="1"/>
    <x v="4"/>
    <x v="28"/>
    <b v="0"/>
    <s v="music/faith"/>
  </r>
  <r>
    <x v="1703"/>
    <s v="Joy Full Noise!"/>
    <s v="I would love for you to be a part of helping me raise money for music and video production to launch my first Worship album!"/>
    <x v="10"/>
    <n v="51"/>
    <n v="1.0200000000000001E-2"/>
    <x v="2"/>
    <x v="0"/>
    <s v="USD"/>
    <n v="1441003537"/>
    <d v="2015-08-31T06:45:37"/>
    <n v="1435819537"/>
    <x v="1703"/>
    <b v="0"/>
    <x v="84"/>
    <n v="25.5"/>
    <x v="4"/>
    <x v="28"/>
    <b v="0"/>
    <s v="music/faith"/>
  </r>
  <r>
    <x v="1704"/>
    <s v="Jericho Down Worship Album"/>
    <s v="We want to record an album of popular praise &amp; worship songs with our own influence and style."/>
    <x v="13"/>
    <n v="1302"/>
    <n v="0.65100000000000002"/>
    <x v="2"/>
    <x v="0"/>
    <s v="USD"/>
    <n v="1424056873"/>
    <d v="2015-02-16T03:21:13"/>
    <n v="1421464873"/>
    <x v="1704"/>
    <b v="0"/>
    <x v="202"/>
    <n v="118.36363636363636"/>
    <x v="4"/>
    <x v="28"/>
    <b v="0"/>
    <s v="music/faith"/>
  </r>
  <r>
    <x v="1705"/>
    <s v="Piano Prayer Album - Russ James"/>
    <s v="An instrumental album that ranges from hymns to contemporary music. All the music is recorded by myself."/>
    <x v="13"/>
    <n v="0"/>
    <n v="0"/>
    <x v="2"/>
    <x v="0"/>
    <s v="USD"/>
    <n v="1441814400"/>
    <d v="2015-09-09T16:00:00"/>
    <n v="1440807846"/>
    <x v="1705"/>
    <b v="0"/>
    <x v="78"/>
    <e v="#DIV/0!"/>
    <x v="4"/>
    <x v="28"/>
    <b v="0"/>
    <s v="music/faith"/>
  </r>
  <r>
    <x v="1706"/>
    <s v="Gemeinde in Bremen"/>
    <s v="Unsere &quot;Aufgabe&quot; ist es, fÃ¼r Christen da zu sein die keiner Gemeinde angehÃ¶ren. Zudem spielt Lobpreis eine Zentrale Rolle."/>
    <x v="62"/>
    <n v="0"/>
    <n v="0"/>
    <x v="2"/>
    <x v="12"/>
    <s v="EUR"/>
    <n v="1440314472"/>
    <d v="2015-08-23T07:21:12"/>
    <n v="1435130472"/>
    <x v="1706"/>
    <b v="0"/>
    <x v="78"/>
    <e v="#DIV/0!"/>
    <x v="4"/>
    <x v="28"/>
    <b v="0"/>
    <s v="music/faith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n v="9.74E-2"/>
    <x v="2"/>
    <x v="0"/>
    <s v="USD"/>
    <n v="1459181895"/>
    <d v="2016-03-28T16:18:15"/>
    <n v="1456593495"/>
    <x v="1707"/>
    <b v="0"/>
    <x v="82"/>
    <n v="54.111111111111114"/>
    <x v="4"/>
    <x v="28"/>
    <b v="0"/>
    <s v="music/faith"/>
  </r>
  <r>
    <x v="1708"/>
    <s v="Praise: It's what we do"/>
    <s v="A debut album for the New Gate Church's praise team; making a cd filled with original songs from a team of misfits with 1 goal in mind"/>
    <x v="39"/>
    <n v="0"/>
    <n v="0"/>
    <x v="2"/>
    <x v="0"/>
    <s v="USD"/>
    <n v="1462135706"/>
    <d v="2016-05-01T20:48:26"/>
    <n v="1458679706"/>
    <x v="1708"/>
    <b v="0"/>
    <x v="78"/>
    <e v="#DIV/0!"/>
    <x v="4"/>
    <x v="28"/>
    <b v="0"/>
    <s v="music/faith"/>
  </r>
  <r>
    <x v="1709"/>
    <s v="Psalms"/>
    <s v="A project to set psalms to music. The psalms are taken from the English Standard Version (ESV) of the Bible."/>
    <x v="257"/>
    <n v="85"/>
    <n v="4.8571428571428571E-2"/>
    <x v="2"/>
    <x v="0"/>
    <s v="USD"/>
    <n v="1409513940"/>
    <d v="2014-08-31T19:39:00"/>
    <n v="1405949514"/>
    <x v="1709"/>
    <b v="0"/>
    <x v="80"/>
    <n v="21.25"/>
    <x v="4"/>
    <x v="28"/>
    <b v="0"/>
    <s v="music/faith"/>
  </r>
  <r>
    <x v="1710"/>
    <s v="Producing a live album of our upcoming Europe tour"/>
    <s v="We want to create a gospel live album which has never been produced before."/>
    <x v="10"/>
    <n v="34"/>
    <n v="6.7999999999999996E-3"/>
    <x v="2"/>
    <x v="12"/>
    <s v="EUR"/>
    <n v="1453122000"/>
    <d v="2016-01-18T13:00:00"/>
    <n v="1449151888"/>
    <x v="1710"/>
    <b v="0"/>
    <x v="29"/>
    <n v="34"/>
    <x v="4"/>
    <x v="28"/>
    <b v="0"/>
    <s v="music/faith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n v="0.105"/>
    <x v="2"/>
    <x v="0"/>
    <s v="USD"/>
    <n v="1409585434"/>
    <d v="2014-09-01T15:30:34"/>
    <n v="1406907034"/>
    <x v="1711"/>
    <b v="0"/>
    <x v="84"/>
    <n v="525"/>
    <x v="4"/>
    <x v="28"/>
    <b v="0"/>
    <s v="music/faith"/>
  </r>
  <r>
    <x v="1712"/>
    <s v="Midwest Cowboy Ministries"/>
    <s v="Recording/equipment for MCM - a team of musicians who will help your local musicians to hold your own Cowboy Church with Gospel Music"/>
    <x v="10"/>
    <n v="0"/>
    <n v="0"/>
    <x v="2"/>
    <x v="0"/>
    <s v="USD"/>
    <n v="1435701353"/>
    <d v="2015-06-30T21:55:53"/>
    <n v="1430517353"/>
    <x v="1712"/>
    <b v="0"/>
    <x v="78"/>
    <e v="#DIV/0!"/>
    <x v="4"/>
    <x v="28"/>
    <b v="0"/>
    <s v="music/faith"/>
  </r>
  <r>
    <x v="1713"/>
    <s v="&quot;UNCOVERED ME&quot;"/>
    <s v="This music project is a compilation to my up-coming book UNCOVERED ME, I need your support to help me go to New York and complete it."/>
    <x v="9"/>
    <n v="50"/>
    <n v="1.6666666666666666E-2"/>
    <x v="2"/>
    <x v="0"/>
    <s v="USD"/>
    <n v="1412536412"/>
    <d v="2014-10-05T19:13:32"/>
    <n v="1409944412"/>
    <x v="1713"/>
    <b v="0"/>
    <x v="29"/>
    <n v="50"/>
    <x v="4"/>
    <x v="28"/>
    <b v="0"/>
    <s v="music/faith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n v="7.868E-2"/>
    <x v="2"/>
    <x v="0"/>
    <s v="USD"/>
    <n v="1430517761"/>
    <d v="2015-05-01T22:02:41"/>
    <n v="1427925761"/>
    <x v="1714"/>
    <b v="0"/>
    <x v="57"/>
    <n v="115.70588235294117"/>
    <x v="4"/>
    <x v="28"/>
    <b v="0"/>
    <s v="music/faith"/>
  </r>
  <r>
    <x v="1715"/>
    <s v="The Heart of a P.K."/>
    <s v="Kimberly Stokes the daughter of Elder Baby Stokes Jr, of Bibleway C.O.G.I.C, is currently working on a EP. She is sharing her heart"/>
    <x v="10"/>
    <n v="11"/>
    <n v="2.2000000000000001E-3"/>
    <x v="2"/>
    <x v="0"/>
    <s v="USD"/>
    <n v="1427772120"/>
    <d v="2015-03-31T03:22:00"/>
    <n v="1425186785"/>
    <x v="1715"/>
    <b v="0"/>
    <x v="84"/>
    <n v="5.5"/>
    <x v="4"/>
    <x v="28"/>
    <b v="0"/>
    <s v="music/faith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n v="7.4999999999999997E-2"/>
    <x v="2"/>
    <x v="0"/>
    <s v="USD"/>
    <n v="1481295099"/>
    <d v="2016-12-09T14:51:39"/>
    <n v="1477835499"/>
    <x v="1716"/>
    <b v="0"/>
    <x v="83"/>
    <n v="50"/>
    <x v="4"/>
    <x v="28"/>
    <b v="0"/>
    <s v="music/faith"/>
  </r>
  <r>
    <x v="1717"/>
    <s v="Shift Records A New EP!"/>
    <s v="Our first record created to reach, inspire, and ultimately express the love of Jesus to our generation."/>
    <x v="282"/>
    <n v="1395"/>
    <n v="0.42725880551301687"/>
    <x v="2"/>
    <x v="0"/>
    <s v="USD"/>
    <n v="1461211200"/>
    <d v="2016-04-21T04:00:00"/>
    <n v="1459467238"/>
    <x v="1717"/>
    <b v="0"/>
    <x v="14"/>
    <n v="34.024390243902438"/>
    <x v="4"/>
    <x v="28"/>
    <b v="0"/>
    <s v="music/faith"/>
  </r>
  <r>
    <x v="1718"/>
    <s v="The Prodigal Son"/>
    <s v="A melody for the galaxy."/>
    <x v="19"/>
    <n v="75"/>
    <n v="2.142857142857143E-3"/>
    <x v="2"/>
    <x v="0"/>
    <s v="USD"/>
    <n v="1463201940"/>
    <d v="2016-05-14T04:59:00"/>
    <n v="1459435149"/>
    <x v="1718"/>
    <b v="0"/>
    <x v="84"/>
    <n v="37.5"/>
    <x v="4"/>
    <x v="28"/>
    <b v="0"/>
    <s v="music/faith"/>
  </r>
  <r>
    <x v="1719"/>
    <s v="Messiah's Call &quot;He'll Do It Today&quot; 2014"/>
    <s v="Building the foundation for a great work! Join us on our journey to bring a fresh approach to ministry through song and testimony!"/>
    <x v="23"/>
    <n v="35"/>
    <n v="8.7500000000000008E-3"/>
    <x v="2"/>
    <x v="0"/>
    <s v="USD"/>
    <n v="1410958191"/>
    <d v="2014-09-17T12:49:51"/>
    <n v="1408366191"/>
    <x v="1719"/>
    <b v="0"/>
    <x v="83"/>
    <n v="11.666666666666666"/>
    <x v="4"/>
    <x v="28"/>
    <b v="0"/>
    <s v="music/faith"/>
  </r>
  <r>
    <x v="1720"/>
    <s v="Justin &amp; Elly Heckel DEBUT ALBUM!"/>
    <s v="Justin and Elly Heckel just finished recording their Debut Album and need your help to release it to the rest of the World!"/>
    <x v="23"/>
    <n v="225"/>
    <n v="5.6250000000000001E-2"/>
    <x v="2"/>
    <x v="0"/>
    <s v="USD"/>
    <n v="1415562471"/>
    <d v="2014-11-09T19:47:51"/>
    <n v="1412966871"/>
    <x v="1720"/>
    <b v="0"/>
    <x v="22"/>
    <n v="28.125"/>
    <x v="4"/>
    <x v="28"/>
    <b v="0"/>
    <s v="music/faith"/>
  </r>
  <r>
    <x v="1721"/>
    <s v="&quot;HEAVEN'S CALLING&quot;"/>
    <s v="Heavens calling is an album for people all over the world in need of a healing for the soul, positive mindset and total prosperity"/>
    <x v="10"/>
    <n v="0"/>
    <n v="0"/>
    <x v="2"/>
    <x v="0"/>
    <s v="USD"/>
    <n v="1449831863"/>
    <d v="2015-12-11T11:04:23"/>
    <n v="1447239863"/>
    <x v="1721"/>
    <b v="0"/>
    <x v="78"/>
    <e v="#DIV/0!"/>
    <x v="4"/>
    <x v="28"/>
    <b v="0"/>
    <s v="music/faith"/>
  </r>
  <r>
    <x v="1722"/>
    <s v="Preserving the DC Gospel Stars"/>
    <s v="I am raising money to leave a legacy for the DC Gospel Stars and preserve this art form for music lovers of this style."/>
    <x v="283"/>
    <n v="1"/>
    <n v="3.4722222222222224E-4"/>
    <x v="2"/>
    <x v="0"/>
    <s v="USD"/>
    <n v="1459642200"/>
    <d v="2016-04-03T00:10:00"/>
    <n v="1456441429"/>
    <x v="1722"/>
    <b v="0"/>
    <x v="29"/>
    <n v="1"/>
    <x v="4"/>
    <x v="28"/>
    <b v="0"/>
    <s v="music/faith"/>
  </r>
  <r>
    <x v="1723"/>
    <s v="Straighter Road Album Fundraiser"/>
    <s v="We are a vocal group from the Northwest looking to create a gospel, jazz, a cappella ablum and would love the support of music lovers."/>
    <x v="3"/>
    <n v="650"/>
    <n v="6.5000000000000002E-2"/>
    <x v="2"/>
    <x v="0"/>
    <s v="USD"/>
    <n v="1435730400"/>
    <d v="2015-07-01T06:00:00"/>
    <n v="1430855315"/>
    <x v="1723"/>
    <b v="0"/>
    <x v="83"/>
    <n v="216.66666666666666"/>
    <x v="4"/>
    <x v="28"/>
    <b v="0"/>
    <s v="music/faith"/>
  </r>
  <r>
    <x v="1724"/>
    <s v="Die Another Day 1st CD (Christian Rock)"/>
    <s v="We are just some guys who Love the Lord and want to share our personal experiences of what GOD has done for us through our music."/>
    <x v="12"/>
    <n v="35"/>
    <n v="5.8333333333333336E-3"/>
    <x v="2"/>
    <x v="0"/>
    <s v="USD"/>
    <n v="1414707762"/>
    <d v="2014-10-30T22:22:42"/>
    <n v="1412115762"/>
    <x v="1724"/>
    <b v="0"/>
    <x v="80"/>
    <n v="8.75"/>
    <x v="4"/>
    <x v="28"/>
    <b v="0"/>
    <s v="music/faith"/>
  </r>
  <r>
    <x v="1725"/>
    <s v="Unveiled Debut Album"/>
    <s v="Christian band signed to VECA Records to release their debut album in Spring 2015.  This ministry is relying on faith-based donations."/>
    <x v="62"/>
    <n v="560"/>
    <n v="0.10181818181818182"/>
    <x v="2"/>
    <x v="0"/>
    <s v="USD"/>
    <n v="1408922049"/>
    <d v="2014-08-24T23:14:09"/>
    <n v="1406330049"/>
    <x v="1725"/>
    <b v="0"/>
    <x v="82"/>
    <n v="62.222222222222221"/>
    <x v="4"/>
    <x v="28"/>
    <b v="0"/>
    <s v="music/faith"/>
  </r>
  <r>
    <x v="1726"/>
    <s v="&quot;Every Day&quot; CD by Amanda Joy Hall"/>
    <s v="Amanda Joy Hall's sophomore album, &quot;Every Day&quot;. Release expected July 2014"/>
    <x v="115"/>
    <n v="2196"/>
    <n v="0.33784615384615385"/>
    <x v="2"/>
    <x v="0"/>
    <s v="USD"/>
    <n v="1403906664"/>
    <d v="2014-06-27T22:04:24"/>
    <n v="1401401064"/>
    <x v="1726"/>
    <b v="0"/>
    <x v="38"/>
    <n v="137.25"/>
    <x v="4"/>
    <x v="28"/>
    <b v="0"/>
    <s v="music/faith"/>
  </r>
  <r>
    <x v="1727"/>
    <s v="New album - Prophetic guitar soundscapes, Volume 2"/>
    <s v="Please help fund my second Prophetic Guitar album. Be a part of a pioneering and groundbreaking sound released from Heaven."/>
    <x v="9"/>
    <n v="1"/>
    <n v="3.3333333333333332E-4"/>
    <x v="2"/>
    <x v="1"/>
    <s v="GBP"/>
    <n v="1428231600"/>
    <d v="2015-04-05T11:00:00"/>
    <n v="1423520177"/>
    <x v="1727"/>
    <b v="0"/>
    <x v="29"/>
    <n v="1"/>
    <x v="4"/>
    <x v="28"/>
    <b v="0"/>
    <s v="music/faith"/>
  </r>
  <r>
    <x v="1728"/>
    <s v="With His Presence"/>
    <s v="Be in God's presence through instrumental covers of hymns. Help me build a home studio to freely distribute this album."/>
    <x v="21"/>
    <n v="855"/>
    <n v="0.68400000000000005"/>
    <x v="2"/>
    <x v="0"/>
    <s v="USD"/>
    <n v="1445439674"/>
    <d v="2015-10-21T15:01:14"/>
    <n v="1442847674"/>
    <x v="1728"/>
    <b v="0"/>
    <x v="63"/>
    <n v="122.14285714285714"/>
    <x v="4"/>
    <x v="28"/>
    <b v="0"/>
    <s v="music/faith"/>
  </r>
  <r>
    <x v="1729"/>
    <s v="Message from Beyond - A Gospel Music Project"/>
    <s v="A few years back, I was inspired to write some songs, turned out the messages are real but a little scary, I need help to produce."/>
    <x v="3"/>
    <n v="0"/>
    <n v="0"/>
    <x v="2"/>
    <x v="0"/>
    <s v="USD"/>
    <n v="1465521306"/>
    <d v="2016-06-10T01:15:06"/>
    <n v="1460337306"/>
    <x v="1729"/>
    <b v="0"/>
    <x v="78"/>
    <e v="#DIV/0!"/>
    <x v="4"/>
    <x v="28"/>
    <b v="0"/>
    <s v="music/faith"/>
  </r>
  <r>
    <x v="1730"/>
    <s v="Triumph Over Trials/ Hope Through the Hurt"/>
    <s v="Hello, I am raising money to fund my first solo Album.  This project is my testimony that God is truly our shelter in the storm."/>
    <x v="9"/>
    <n v="0"/>
    <n v="0"/>
    <x v="2"/>
    <x v="0"/>
    <s v="USD"/>
    <n v="1445738783"/>
    <d v="2015-10-25T02:06:23"/>
    <n v="1443146783"/>
    <x v="1730"/>
    <b v="0"/>
    <x v="78"/>
    <e v="#DIV/0!"/>
    <x v="4"/>
    <x v="28"/>
    <b v="0"/>
    <s v="music/faith"/>
  </r>
  <r>
    <x v="1731"/>
    <s v="Sam Cox Band First Christian Tour"/>
    <s v="We are a Christin Worship band looking to midwest tour. God Bless!"/>
    <x v="28"/>
    <n v="0"/>
    <n v="0"/>
    <x v="2"/>
    <x v="0"/>
    <s v="USD"/>
    <n v="1434034800"/>
    <d v="2015-06-11T15:00:00"/>
    <n v="1432849552"/>
    <x v="1731"/>
    <b v="0"/>
    <x v="78"/>
    <e v="#DIV/0!"/>
    <x v="4"/>
    <x v="28"/>
    <b v="0"/>
    <s v="music/faith"/>
  </r>
  <r>
    <x v="1732"/>
    <s v="Christian Lifestyle Multicultural Expo"/>
    <s v="This event will be free to the public with approximately 20 Christian vocalist and choirs from several genres. Rock,Blue Grass,Hip Hop."/>
    <x v="23"/>
    <n v="0"/>
    <n v="0"/>
    <x v="2"/>
    <x v="0"/>
    <s v="USD"/>
    <n v="1452920400"/>
    <d v="2016-01-16T05:00:00"/>
    <n v="1447777481"/>
    <x v="1732"/>
    <b v="0"/>
    <x v="78"/>
    <e v="#DIV/0!"/>
    <x v="4"/>
    <x v="28"/>
    <b v="0"/>
    <s v="music/faith"/>
  </r>
  <r>
    <x v="1733"/>
    <s v="What Faith Is EP/Album"/>
    <s v="I am trying to share the music I am blessed to have written. https://www.johncox4.com or https://reverbnation.com/johncox4"/>
    <x v="3"/>
    <n v="0"/>
    <n v="0"/>
    <x v="2"/>
    <x v="0"/>
    <s v="USD"/>
    <n v="1473802200"/>
    <d v="2016-09-13T21:30:00"/>
    <n v="1472746374"/>
    <x v="1733"/>
    <b v="0"/>
    <x v="78"/>
    <e v="#DIV/0!"/>
    <x v="4"/>
    <x v="28"/>
    <b v="0"/>
    <s v="music/faith"/>
  </r>
  <r>
    <x v="1734"/>
    <s v="Street Prophet Los CD and new book"/>
    <s v="This is a double venture project. I have finished a new manuscript and currently working on creating a Christian rap CD."/>
    <x v="37"/>
    <n v="1"/>
    <n v="2.2222222222222223E-4"/>
    <x v="2"/>
    <x v="0"/>
    <s v="USD"/>
    <n v="1431046356"/>
    <d v="2015-05-08T00:52:36"/>
    <n v="1428454356"/>
    <x v="1734"/>
    <b v="0"/>
    <x v="29"/>
    <n v="1"/>
    <x v="4"/>
    <x v="28"/>
    <b v="0"/>
    <s v="music/faith"/>
  </r>
  <r>
    <x v="1735"/>
    <s v="Leo's RainSong Artist program"/>
    <s v="RainSong is letting my buy a discounted guitar. I will use this to offer my talents to the ministry programs I'm a part of."/>
    <x v="28"/>
    <n v="110"/>
    <n v="0.11"/>
    <x v="2"/>
    <x v="0"/>
    <s v="USD"/>
    <n v="1470598345"/>
    <d v="2016-08-07T19:32:25"/>
    <n v="1468006345"/>
    <x v="1735"/>
    <b v="0"/>
    <x v="84"/>
    <n v="55"/>
    <x v="4"/>
    <x v="28"/>
    <b v="0"/>
    <s v="music/faith"/>
  </r>
  <r>
    <x v="1736"/>
    <s v="In His Presence"/>
    <s v="A unique meditative album reflecting on the life of Christ, inviting Him into your presence"/>
    <x v="9"/>
    <n v="22"/>
    <n v="7.3333333333333332E-3"/>
    <x v="2"/>
    <x v="0"/>
    <s v="USD"/>
    <n v="1447018833"/>
    <d v="2015-11-08T21:40:33"/>
    <n v="1444423233"/>
    <x v="1736"/>
    <b v="0"/>
    <x v="29"/>
    <n v="22"/>
    <x v="4"/>
    <x v="28"/>
    <b v="0"/>
    <s v="music/faith"/>
  </r>
  <r>
    <x v="1737"/>
    <s v="Healing"/>
    <s v="An instrumental project in which all songs are incorporated around the healing power of our God. Used for times of prayer &amp; devotion"/>
    <x v="23"/>
    <n v="850"/>
    <n v="0.21249999999999999"/>
    <x v="2"/>
    <x v="0"/>
    <s v="USD"/>
    <n v="1437432392"/>
    <d v="2015-07-20T22:46:32"/>
    <n v="1434840392"/>
    <x v="1737"/>
    <b v="0"/>
    <x v="41"/>
    <n v="56.666666666666664"/>
    <x v="4"/>
    <x v="28"/>
    <b v="0"/>
    <s v="music/faith"/>
  </r>
  <r>
    <x v="1738"/>
    <s v="The Flashing Lights"/>
    <s v="Music that inspires and gives hope for overcoming and change. And it is good music."/>
    <x v="10"/>
    <n v="20"/>
    <n v="4.0000000000000001E-3"/>
    <x v="2"/>
    <x v="0"/>
    <s v="USD"/>
    <n v="1412283542"/>
    <d v="2014-10-02T20:59:02"/>
    <n v="1409691542"/>
    <x v="1738"/>
    <b v="0"/>
    <x v="29"/>
    <n v="20"/>
    <x v="4"/>
    <x v="28"/>
    <b v="0"/>
    <s v="music/faith"/>
  </r>
  <r>
    <x v="1739"/>
    <s v="SWEET LOVE - a Lovely Christian WEDDING SONG Happy Marriage"/>
    <s v="HELP US RECORD -- SWEET LOVE -- Listen to this sped up ROUGH version and be sure and check out the unique REWARDS ---"/>
    <x v="28"/>
    <n v="1"/>
    <n v="1E-3"/>
    <x v="2"/>
    <x v="0"/>
    <s v="USD"/>
    <n v="1462391932"/>
    <d v="2016-05-04T19:58:52"/>
    <n v="1457297932"/>
    <x v="1739"/>
    <b v="0"/>
    <x v="29"/>
    <n v="1"/>
    <x v="4"/>
    <x v="28"/>
    <b v="0"/>
    <s v="music/faith"/>
  </r>
  <r>
    <x v="1740"/>
    <s v="Recording Studio Time"/>
    <s v="I recently recorded a new single. With your help I can return to the studio. Would you like to be part of my next worship project?"/>
    <x v="9"/>
    <n v="0"/>
    <n v="0"/>
    <x v="2"/>
    <x v="0"/>
    <s v="USD"/>
    <n v="1437075422"/>
    <d v="2015-07-16T19:37:02"/>
    <n v="1434483422"/>
    <x v="1740"/>
    <b v="0"/>
    <x v="78"/>
    <e v="#DIV/0!"/>
    <x v="4"/>
    <x v="28"/>
    <b v="0"/>
    <s v="music/faith"/>
  </r>
  <r>
    <x v="1741"/>
    <s v="Caught off Guard"/>
    <s v="A photo journal documenting my experiences and travels across New Zealand"/>
    <x v="38"/>
    <n v="1330"/>
    <n v="1.1083333333333334"/>
    <x v="0"/>
    <x v="1"/>
    <s v="GBP"/>
    <n v="1433948671"/>
    <d v="2015-06-10T15:04:31"/>
    <n v="1430060671"/>
    <x v="1741"/>
    <b v="0"/>
    <x v="47"/>
    <n v="25.576923076923077"/>
    <x v="8"/>
    <x v="20"/>
    <b v="1"/>
    <s v="photography/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n v="1.0874999999999999"/>
    <x v="0"/>
    <x v="0"/>
    <s v="USD"/>
    <n v="1483822800"/>
    <d v="2017-01-07T21:00:00"/>
    <n v="1481058170"/>
    <x v="1742"/>
    <b v="0"/>
    <x v="69"/>
    <n v="63.970588235294116"/>
    <x v="8"/>
    <x v="20"/>
    <b v="1"/>
    <s v="photography/photobooks"/>
  </r>
  <r>
    <x v="1743"/>
    <s v="The Fringes Project: Photobook of a Dying Language"/>
    <s v="Visual documentation of the endangered IÃ±upiat language, captured in the form of a printed photography book."/>
    <x v="12"/>
    <n v="6025"/>
    <n v="1.0041666666666667"/>
    <x v="0"/>
    <x v="0"/>
    <s v="USD"/>
    <n v="1472270340"/>
    <d v="2016-08-27T03:59:00"/>
    <n v="1470348775"/>
    <x v="1743"/>
    <b v="0"/>
    <x v="85"/>
    <n v="89.925373134328353"/>
    <x v="8"/>
    <x v="20"/>
    <b v="1"/>
    <s v="photography/photobooks"/>
  </r>
  <r>
    <x v="1744"/>
    <s v="Water World"/>
    <s v="This book is the embodiment of my passion for water &amp; photography, which I hope will inspire you to pick up your camera and explore."/>
    <x v="62"/>
    <n v="6515"/>
    <n v="1.1845454545454546"/>
    <x v="0"/>
    <x v="1"/>
    <s v="GBP"/>
    <n v="1425821477"/>
    <d v="2015-03-08T13:31:17"/>
    <n v="1421937077"/>
    <x v="1744"/>
    <b v="0"/>
    <x v="16"/>
    <n v="93.071428571428569"/>
    <x v="8"/>
    <x v="20"/>
    <b v="1"/>
    <s v="photography/photobooks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n v="1.1401428571428571"/>
    <x v="0"/>
    <x v="0"/>
    <s v="USD"/>
    <n v="1482372000"/>
    <d v="2016-12-22T02:00:00"/>
    <n v="1479276838"/>
    <x v="1745"/>
    <b v="0"/>
    <x v="30"/>
    <n v="89.674157303370791"/>
    <x v="8"/>
    <x v="20"/>
    <b v="1"/>
    <s v="photography/photobooks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n v="1.4810000000000001"/>
    <x v="0"/>
    <x v="0"/>
    <s v="USD"/>
    <n v="1479952800"/>
    <d v="2016-11-24T02:00:00"/>
    <n v="1477368867"/>
    <x v="1746"/>
    <b v="0"/>
    <x v="329"/>
    <n v="207.61682242990653"/>
    <x v="8"/>
    <x v="20"/>
    <b v="1"/>
    <s v="photography/photobooks"/>
  </r>
  <r>
    <x v="1747"/>
    <s v="'Tulip, my mother's favourite flower' - A Photo Book."/>
    <s v="A beautiful, limited edition, photobook about the story of the last year of my mother's life, to be published by Dewi Lewis."/>
    <x v="7"/>
    <n v="9446"/>
    <n v="1.0495555555555556"/>
    <x v="0"/>
    <x v="1"/>
    <s v="GBP"/>
    <n v="1447426800"/>
    <d v="2015-11-13T15:00:00"/>
    <n v="1444904830"/>
    <x v="1747"/>
    <b v="0"/>
    <x v="180"/>
    <n v="59.408805031446541"/>
    <x v="8"/>
    <x v="20"/>
    <b v="1"/>
    <s v="photography/photobooks"/>
  </r>
  <r>
    <x v="1748"/>
    <s v="So It Is: Vancouver"/>
    <s v="Telling the story of the city through remarkable people who live in Vancouver today."/>
    <x v="63"/>
    <n v="64974"/>
    <n v="1.29948"/>
    <x v="0"/>
    <x v="5"/>
    <s v="CAD"/>
    <n v="1441234143"/>
    <d v="2015-09-02T22:49:03"/>
    <n v="1438642143"/>
    <x v="1748"/>
    <b v="0"/>
    <x v="331"/>
    <n v="358.97237569060775"/>
    <x v="8"/>
    <x v="20"/>
    <b v="1"/>
    <s v="photography/photobooks"/>
  </r>
  <r>
    <x v="1749"/>
    <s v="E FOTOGRAFESCHE RECKBLECK - 367 DEEG AM AUSLAND ASAZ"/>
    <s v="Help me fund the production run of my first book by local Photographer Sandro Ortolani."/>
    <x v="284"/>
    <n v="12410.5"/>
    <n v="1.2348756218905472"/>
    <x v="0"/>
    <x v="19"/>
    <s v="EUR"/>
    <n v="1488394800"/>
    <d v="2017-03-01T19:00:00"/>
    <n v="1485213921"/>
    <x v="1749"/>
    <b v="0"/>
    <x v="132"/>
    <n v="94.736641221374043"/>
    <x v="8"/>
    <x v="20"/>
    <b v="1"/>
    <s v="photography/photobooks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n v="2.0162"/>
    <x v="0"/>
    <x v="0"/>
    <s v="USD"/>
    <n v="1461096304"/>
    <d v="2016-04-19T20:05:04"/>
    <n v="1458936304"/>
    <x v="1750"/>
    <b v="0"/>
    <x v="207"/>
    <n v="80.647999999999996"/>
    <x v="8"/>
    <x v="20"/>
    <b v="1"/>
    <s v="photography/photobooks"/>
  </r>
  <r>
    <x v="1751"/>
    <s v="Daily Bread: Stories from Rural Greece"/>
    <s v="Photographs and stories culled from 10 years of road trips through rural Greece"/>
    <x v="3"/>
    <n v="10290"/>
    <n v="1.0289999999999999"/>
    <x v="0"/>
    <x v="0"/>
    <s v="USD"/>
    <n v="1426787123"/>
    <d v="2015-03-19T17:45:23"/>
    <n v="1424198723"/>
    <x v="1751"/>
    <b v="0"/>
    <x v="42"/>
    <n v="168.68852459016392"/>
    <x v="8"/>
    <x v="20"/>
    <b v="1"/>
    <s v="photography/photobooks"/>
  </r>
  <r>
    <x v="1752"/>
    <s v="Adfectus Book"/>
    <s v="A little book of calm, in picture form, that will soothe the soul and un-furrow the brow."/>
    <x v="38"/>
    <n v="3122"/>
    <n v="2.6016666666666666"/>
    <x v="0"/>
    <x v="1"/>
    <s v="GBP"/>
    <n v="1476425082"/>
    <d v="2016-10-14T06:04:42"/>
    <n v="1473833082"/>
    <x v="1752"/>
    <b v="0"/>
    <x v="240"/>
    <n v="34.68888888888889"/>
    <x v="8"/>
    <x v="20"/>
    <b v="1"/>
    <s v="photography/photobooks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n v="1.08"/>
    <x v="0"/>
    <x v="8"/>
    <s v="DKK"/>
    <n v="1458579568"/>
    <d v="2016-03-21T16:59:28"/>
    <n v="1455991168"/>
    <x v="1753"/>
    <b v="0"/>
    <x v="2"/>
    <n v="462.85714285714283"/>
    <x v="8"/>
    <x v="20"/>
    <b v="1"/>
    <s v="photography/photobooks"/>
  </r>
  <r>
    <x v="1754"/>
    <s v="OFFICIAL OTTAWA (an unofficial portrait)"/>
    <s v="A photography publication that looks behind the myths, clichÃ©s and fairytales that surround Ottawa, the capital of Canada."/>
    <x v="0"/>
    <n v="9395"/>
    <n v="1.1052941176470588"/>
    <x v="0"/>
    <x v="5"/>
    <s v="CAD"/>
    <n v="1428091353"/>
    <d v="2015-04-03T20:02:33"/>
    <n v="1425502953"/>
    <x v="1754"/>
    <b v="0"/>
    <x v="240"/>
    <n v="104.38888888888889"/>
    <x v="8"/>
    <x v="20"/>
    <b v="1"/>
    <s v="photography/photobooks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n v="1.2"/>
    <x v="0"/>
    <x v="0"/>
    <s v="USD"/>
    <n v="1444071361"/>
    <d v="2015-10-05T18:56:01"/>
    <n v="1441479361"/>
    <x v="1755"/>
    <b v="0"/>
    <x v="80"/>
    <n v="7.5"/>
    <x v="8"/>
    <x v="20"/>
    <b v="1"/>
    <s v="photography/photobooks"/>
  </r>
  <r>
    <x v="1756"/>
    <s v="214: A Photobook of Dallas Hip Hop"/>
    <s v="214 is a photobook about the local hip hop culture in Dallas, Texas between 2012 and 2014 by photographer, Mariah Tyler."/>
    <x v="62"/>
    <n v="5655.6"/>
    <n v="1.0282909090909091"/>
    <x v="0"/>
    <x v="0"/>
    <s v="USD"/>
    <n v="1472443269"/>
    <d v="2016-08-29T04:01:09"/>
    <n v="1468987269"/>
    <x v="1756"/>
    <b v="0"/>
    <x v="148"/>
    <n v="47.13"/>
    <x v="8"/>
    <x v="20"/>
    <b v="1"/>
    <s v="photography/photobooks"/>
  </r>
  <r>
    <x v="1757"/>
    <s v="The Resurgence of Femininity Photo Thesis"/>
    <s v="I want to create a self published photo art book on the topic of the resurgence of femininity."/>
    <x v="10"/>
    <n v="5800"/>
    <n v="1.1599999999999999"/>
    <x v="0"/>
    <x v="0"/>
    <s v="USD"/>
    <n v="1485631740"/>
    <d v="2017-01-28T19:29:00"/>
    <n v="1483041083"/>
    <x v="1757"/>
    <b v="0"/>
    <x v="25"/>
    <n v="414.28571428571428"/>
    <x v="8"/>
    <x v="20"/>
    <b v="1"/>
    <s v="photography/photobooks"/>
  </r>
  <r>
    <x v="1758"/>
    <s v="Yashica TLR Cameras History -Playing Cards"/>
    <s v="Yashica TLRs (Twin Lens Reflex) history cards are a cool way to present Yashica TLR collections in a fun way: by playing cards. Enjoy!"/>
    <x v="28"/>
    <n v="1147"/>
    <n v="1.147"/>
    <x v="0"/>
    <x v="0"/>
    <s v="USD"/>
    <n v="1468536992"/>
    <d v="2016-07-14T22:56:32"/>
    <n v="1463352992"/>
    <x v="1758"/>
    <b v="0"/>
    <x v="74"/>
    <n v="42.481481481481481"/>
    <x v="8"/>
    <x v="20"/>
    <b v="1"/>
    <s v="photography/photobooks"/>
  </r>
  <r>
    <x v="1759"/>
    <s v="Death Valley"/>
    <s v="Death Valley will be the first photo book of Andi State"/>
    <x v="10"/>
    <n v="5330"/>
    <n v="1.0660000000000001"/>
    <x v="0"/>
    <x v="0"/>
    <s v="USD"/>
    <n v="1427309629"/>
    <d v="2015-03-25T18:53:49"/>
    <n v="1425585229"/>
    <x v="1759"/>
    <b v="0"/>
    <x v="72"/>
    <n v="108.77551020408163"/>
    <x v="8"/>
    <x v="20"/>
    <b v="1"/>
    <s v="photography/photobooks"/>
  </r>
  <r>
    <x v="1760"/>
    <s v="Portraits by Aris Jerome"/>
    <s v="Thank you all so much for your pledges! We reached the goal! To continue supporting or for any questions email arisjerome@gmail.com"/>
    <x v="10"/>
    <n v="8272"/>
    <n v="1.6544000000000001"/>
    <x v="0"/>
    <x v="0"/>
    <s v="USD"/>
    <n v="1456416513"/>
    <d v="2016-02-25T16:08:33"/>
    <n v="1454688513"/>
    <x v="1760"/>
    <b v="0"/>
    <x v="332"/>
    <n v="81.098039215686271"/>
    <x v="8"/>
    <x v="20"/>
    <b v="1"/>
    <s v="photography/photobooks"/>
  </r>
  <r>
    <x v="1761"/>
    <s v="I Wanted To See Boobs"/>
    <s v="A hardcover photobook telling the naked truth of a young photographers journey."/>
    <x v="213"/>
    <n v="155"/>
    <n v="1.55"/>
    <x v="0"/>
    <x v="1"/>
    <s v="GBP"/>
    <n v="1442065060"/>
    <d v="2015-09-12T13:37:40"/>
    <n v="1437745060"/>
    <x v="1761"/>
    <b v="0"/>
    <x v="83"/>
    <n v="51.666666666666664"/>
    <x v="8"/>
    <x v="20"/>
    <b v="1"/>
    <s v="photography/photobooks"/>
  </r>
  <r>
    <x v="1762"/>
    <s v="&quot;The Naked Pixel&quot; Ali Pakele"/>
    <s v="Project rewards $25 gets you 190+ digital images"/>
    <x v="213"/>
    <n v="885"/>
    <n v="8.85"/>
    <x v="0"/>
    <x v="0"/>
    <s v="USD"/>
    <n v="1457739245"/>
    <d v="2016-03-11T23:34:05"/>
    <n v="1455147245"/>
    <x v="1762"/>
    <b v="0"/>
    <x v="20"/>
    <n v="35.4"/>
    <x v="8"/>
    <x v="20"/>
    <b v="1"/>
    <s v="photography/photobooks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n v="1.0190833333333333"/>
    <x v="0"/>
    <x v="0"/>
    <s v="USD"/>
    <n v="1477255840"/>
    <d v="2016-10-23T20:50:40"/>
    <n v="1474663840"/>
    <x v="1763"/>
    <b v="0"/>
    <x v="115"/>
    <n v="103.63559322033899"/>
    <x v="8"/>
    <x v="20"/>
    <b v="1"/>
    <s v="photography/photobooks"/>
  </r>
  <r>
    <x v="1764"/>
    <s v="Blood, Sweat &amp; Tears - Photobook"/>
    <s v="Individual sportspeople are masters of their own destiny. This book is a gritty behind the scenes look at boxers striving for success"/>
    <x v="34"/>
    <n v="2156"/>
    <n v="0.19600000000000001"/>
    <x v="2"/>
    <x v="1"/>
    <s v="GBP"/>
    <n v="1407065979"/>
    <d v="2014-08-03T11:39:39"/>
    <n v="1404560379"/>
    <x v="1764"/>
    <b v="1"/>
    <x v="70"/>
    <n v="55.282051282051285"/>
    <x v="8"/>
    <x v="20"/>
    <b v="0"/>
    <s v="photography/photobooks"/>
  </r>
  <r>
    <x v="1765"/>
    <s v="Oklahoma, The Way I See It; The Book"/>
    <s v="Everyday I meet new people and everyday I learn a new story. These are the most popular of those stories from the first year of OTWISI."/>
    <x v="78"/>
    <n v="7433.48"/>
    <n v="0.59467839999999994"/>
    <x v="2"/>
    <x v="0"/>
    <s v="USD"/>
    <n v="1407972712"/>
    <d v="2014-08-13T23:31:52"/>
    <n v="1405380712"/>
    <x v="1765"/>
    <b v="1"/>
    <x v="273"/>
    <n v="72.16970873786407"/>
    <x v="8"/>
    <x v="20"/>
    <b v="0"/>
    <s v="photography/photobooks"/>
  </r>
  <r>
    <x v="1766"/>
    <s v="Photographic book on Melbourne's music scene"/>
    <s v="I want to create a beautiful book which documents the Melbourne music scene."/>
    <x v="15"/>
    <n v="0"/>
    <n v="0"/>
    <x v="2"/>
    <x v="2"/>
    <s v="AUD"/>
    <n v="1408999088"/>
    <d v="2014-08-25T20:38:08"/>
    <n v="1407184688"/>
    <x v="1766"/>
    <b v="1"/>
    <x v="78"/>
    <e v="#DIV/0!"/>
    <x v="8"/>
    <x v="20"/>
    <b v="0"/>
    <s v="photography/photobooks"/>
  </r>
  <r>
    <x v="1767"/>
    <s v="OR-GÃ“L-HO -A search for meaning during the World Cup"/>
    <s v="A photographic search for the true meaning of pride for ones country during the World Cup"/>
    <x v="10"/>
    <n v="2286"/>
    <n v="0.4572"/>
    <x v="2"/>
    <x v="0"/>
    <s v="USD"/>
    <n v="1407080884"/>
    <d v="2014-08-03T15:48:04"/>
    <n v="1404488884"/>
    <x v="1767"/>
    <b v="1"/>
    <x v="70"/>
    <n v="58.615384615384613"/>
    <x v="8"/>
    <x v="20"/>
    <b v="0"/>
    <s v="photography/photobooks"/>
  </r>
  <r>
    <x v="1768"/>
    <s v="SWFTTR: Southwest Farm-to-Table Recipes"/>
    <s v="My goal is to create a catalog of farm-to-table recipes with stunning images from restaurants and farms in the southwest."/>
    <x v="10"/>
    <n v="187"/>
    <n v="3.7400000000000003E-2"/>
    <x v="2"/>
    <x v="0"/>
    <s v="USD"/>
    <n v="1411824444"/>
    <d v="2014-09-27T13:27:24"/>
    <n v="1406640444"/>
    <x v="1768"/>
    <b v="1"/>
    <x v="41"/>
    <n v="12.466666666666667"/>
    <x v="8"/>
    <x v="20"/>
    <b v="0"/>
    <s v="photography/photobooks"/>
  </r>
  <r>
    <x v="1769"/>
    <s v="Navajo Textile Project"/>
    <s v="To create a publication, and exhibition documenting the collection of Jamie Ross, longtime collector of Navajo Textiles"/>
    <x v="79"/>
    <n v="1081"/>
    <n v="2.7025E-2"/>
    <x v="2"/>
    <x v="0"/>
    <s v="USD"/>
    <n v="1421177959"/>
    <d v="2015-01-13T19:39:19"/>
    <n v="1418585959"/>
    <x v="1769"/>
    <b v="1"/>
    <x v="19"/>
    <n v="49.136363636363633"/>
    <x v="8"/>
    <x v="20"/>
    <b v="0"/>
    <s v="photography/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n v="0.56514285714285717"/>
    <x v="2"/>
    <x v="0"/>
    <s v="USD"/>
    <n v="1413312194"/>
    <d v="2014-10-14T18:43:14"/>
    <n v="1410288194"/>
    <x v="1770"/>
    <b v="1"/>
    <x v="297"/>
    <n v="150.5"/>
    <x v="8"/>
    <x v="20"/>
    <b v="0"/>
    <s v="photography/photobooks"/>
  </r>
  <r>
    <x v="1771"/>
    <s v="&quot;Drakes Folly&quot;"/>
    <s v="Photographic book on the historic oil region of Pennsylvania where Edwin Drake drilled the well that started the modern oil industry."/>
    <x v="285"/>
    <n v="895"/>
    <n v="0.21309523809523809"/>
    <x v="2"/>
    <x v="1"/>
    <s v="GBP"/>
    <n v="1414107040"/>
    <d v="2014-10-23T23:30:40"/>
    <n v="1411515040"/>
    <x v="1771"/>
    <b v="1"/>
    <x v="20"/>
    <n v="35.799999999999997"/>
    <x v="8"/>
    <x v="20"/>
    <b v="0"/>
    <s v="photography/photobooks"/>
  </r>
  <r>
    <x v="1772"/>
    <s v="White Mountain"/>
    <s v="A photobook and a short documentary film telling the story of Holocaust in Northwestern Lithuania"/>
    <x v="62"/>
    <n v="858"/>
    <n v="0.156"/>
    <x v="2"/>
    <x v="1"/>
    <s v="GBP"/>
    <n v="1404666836"/>
    <d v="2014-07-06T17:13:56"/>
    <n v="1399482836"/>
    <x v="1772"/>
    <b v="1"/>
    <x v="10"/>
    <n v="45.157894736842103"/>
    <x v="8"/>
    <x v="20"/>
    <b v="0"/>
    <s v="photography/photobooks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n v="6.2566666666666673E-2"/>
    <x v="2"/>
    <x v="0"/>
    <s v="USD"/>
    <n v="1421691298"/>
    <d v="2015-01-19T18:14:58"/>
    <n v="1417803298"/>
    <x v="1773"/>
    <b v="1"/>
    <x v="10"/>
    <n v="98.78947368421052"/>
    <x v="8"/>
    <x v="20"/>
    <b v="0"/>
    <s v="photography/photobooks"/>
  </r>
  <r>
    <x v="1774"/>
    <s v="The World Upside Down: Portraits"/>
    <s v="A photo book of the artist's present and future portraits from 2013 to 2015, including actor and human rights activist George Takei."/>
    <x v="30"/>
    <n v="1148"/>
    <n v="0.4592"/>
    <x v="2"/>
    <x v="0"/>
    <s v="USD"/>
    <n v="1417273140"/>
    <d v="2014-11-29T14:59:00"/>
    <n v="1413609292"/>
    <x v="1774"/>
    <b v="1"/>
    <x v="62"/>
    <n v="88.307692307692307"/>
    <x v="8"/>
    <x v="20"/>
    <b v="0"/>
    <s v="photography/photobooks"/>
  </r>
  <r>
    <x v="1775"/>
    <s v="Muhammad Ali - The Comeback"/>
    <s v="Rarely seen images of Muhammad Ali in his prime as he trained in Miami Beach at the famous 5th Street Gym in the early 70s"/>
    <x v="286"/>
    <n v="21158"/>
    <n v="0.65101538461538466"/>
    <x v="2"/>
    <x v="0"/>
    <s v="USD"/>
    <n v="1414193160"/>
    <d v="2014-10-24T23:26:00"/>
    <n v="1410305160"/>
    <x v="1775"/>
    <b v="1"/>
    <x v="204"/>
    <n v="170.62903225806451"/>
    <x v="8"/>
    <x v="20"/>
    <b v="0"/>
    <s v="photography/photobooks"/>
  </r>
  <r>
    <x v="1776"/>
    <s v="Dubai: A Synthetic City - Photobook &amp; Journal"/>
    <s v="A documentation of the implications of hedonistic architectural ventures in Dubai, the fastest growing city on the planet."/>
    <x v="10"/>
    <n v="335"/>
    <n v="6.7000000000000004E-2"/>
    <x v="2"/>
    <x v="1"/>
    <s v="GBP"/>
    <n v="1414623471"/>
    <d v="2014-10-29T22:57:51"/>
    <n v="1411513071"/>
    <x v="1776"/>
    <b v="1"/>
    <x v="80"/>
    <n v="83.75"/>
    <x v="8"/>
    <x v="20"/>
    <b v="0"/>
    <s v="photography/photobooks"/>
  </r>
  <r>
    <x v="1777"/>
    <s v="All along the Control Tower"/>
    <s v="Photobook â€˜All along the Control Towerâ€™ by Theo and Frans Barten. Photos of more than 50 disused WW2 Control Towers in the UK."/>
    <x v="225"/>
    <n v="651"/>
    <n v="0.135625"/>
    <x v="2"/>
    <x v="9"/>
    <s v="EUR"/>
    <n v="1424421253"/>
    <d v="2015-02-20T08:34:13"/>
    <n v="1421829253"/>
    <x v="1777"/>
    <b v="1"/>
    <x v="73"/>
    <n v="65.099999999999994"/>
    <x v="8"/>
    <x v="20"/>
    <b v="0"/>
    <s v="photography/photobooks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n v="1.9900000000000001E-2"/>
    <x v="2"/>
    <x v="0"/>
    <s v="USD"/>
    <n v="1427485395"/>
    <d v="2015-03-27T19:43:15"/>
    <n v="1423600995"/>
    <x v="1778"/>
    <b v="1"/>
    <x v="41"/>
    <n v="66.333333333333329"/>
    <x v="8"/>
    <x v="20"/>
    <b v="0"/>
    <s v="photography/photobooks"/>
  </r>
  <r>
    <x v="1779"/>
    <s v="Ozymandias : a photo book"/>
    <s v="Publication of an award-winning photographic series that explores the endless and beautiful dance between creation and destruction."/>
    <x v="34"/>
    <n v="3986"/>
    <n v="0.36236363636363639"/>
    <x v="2"/>
    <x v="0"/>
    <s v="USD"/>
    <n v="1472834180"/>
    <d v="2016-09-02T16:36:20"/>
    <n v="1470242180"/>
    <x v="1779"/>
    <b v="1"/>
    <x v="44"/>
    <n v="104.89473684210526"/>
    <x v="8"/>
    <x v="20"/>
    <b v="0"/>
    <s v="photography/photobooks"/>
  </r>
  <r>
    <x v="1780"/>
    <s v="Native Nation"/>
    <s v="It is time to recognize and give to the indigenus groups the credit they deserve. It is time to understand where we come from."/>
    <x v="11"/>
    <n v="11923"/>
    <n v="0.39743333333333336"/>
    <x v="2"/>
    <x v="0"/>
    <s v="USD"/>
    <n v="1467469510"/>
    <d v="2016-07-02T14:25:10"/>
    <n v="1462285510"/>
    <x v="1780"/>
    <b v="1"/>
    <x v="215"/>
    <n v="78.440789473684205"/>
    <x v="8"/>
    <x v="20"/>
    <b v="0"/>
    <s v="photography/photobooks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n v="0.25763636363636366"/>
    <x v="2"/>
    <x v="0"/>
    <s v="USD"/>
    <n v="1473950945"/>
    <d v="2016-09-15T14:49:05"/>
    <n v="1471272545"/>
    <x v="1781"/>
    <b v="1"/>
    <x v="54"/>
    <n v="59.041666666666664"/>
    <x v="8"/>
    <x v="20"/>
    <b v="0"/>
    <s v="photography/photobooks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n v="0.15491428571428573"/>
    <x v="2"/>
    <x v="0"/>
    <s v="USD"/>
    <n v="1456062489"/>
    <d v="2016-02-21T13:48:09"/>
    <n v="1453211289"/>
    <x v="1782"/>
    <b v="1"/>
    <x v="88"/>
    <n v="71.34210526315789"/>
    <x v="8"/>
    <x v="20"/>
    <b v="0"/>
    <s v="photography/photobooks"/>
  </r>
  <r>
    <x v="1783"/>
    <s v="Hues of my Vision"/>
    <s v="My Buddy Spirit and I, Ara, camping full time camera on hand for a bit over nine years. &quot;Hue of my Vision&quot; is our Photo Book."/>
    <x v="79"/>
    <n v="9477"/>
    <n v="0.236925"/>
    <x v="2"/>
    <x v="0"/>
    <s v="USD"/>
    <n v="1432248478"/>
    <d v="2015-05-21T22:47:58"/>
    <n v="1429656478"/>
    <x v="1783"/>
    <b v="1"/>
    <x v="333"/>
    <n v="51.227027027027027"/>
    <x v="8"/>
    <x v="20"/>
    <b v="0"/>
    <s v="photography/photobooks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n v="0.39760000000000001"/>
    <x v="2"/>
    <x v="0"/>
    <s v="USD"/>
    <n v="1422674700"/>
    <d v="2015-01-31T03:25:00"/>
    <n v="1419954240"/>
    <x v="1784"/>
    <b v="1"/>
    <x v="51"/>
    <n v="60.242424242424242"/>
    <x v="8"/>
    <x v="20"/>
    <b v="0"/>
    <s v="photography/photobooks"/>
  </r>
  <r>
    <x v="1785"/>
    <s v="Hank Bought A Bus - A photobook of our bus and adventure."/>
    <s v="A book about a school bus converted into a living space, and the adventure shared by friends on its maiden voyage."/>
    <x v="95"/>
    <n v="4853"/>
    <n v="0.20220833333333332"/>
    <x v="2"/>
    <x v="0"/>
    <s v="USD"/>
    <n v="1413417600"/>
    <d v="2014-10-16T00:00:00"/>
    <n v="1410750855"/>
    <x v="1785"/>
    <b v="1"/>
    <x v="52"/>
    <n v="44.935185185185183"/>
    <x v="8"/>
    <x v="20"/>
    <b v="0"/>
    <s v="photography/photobooks"/>
  </r>
  <r>
    <x v="1786"/>
    <s v="Observations in 6x6"/>
    <s v="A photo book that shows a timeless trip from Portugal to Sri Lanka in a subjective point of view through an old Hasselblad objective."/>
    <x v="168"/>
    <n v="905"/>
    <n v="0.47631578947368419"/>
    <x v="2"/>
    <x v="9"/>
    <s v="EUR"/>
    <n v="1418649177"/>
    <d v="2014-12-15T13:12:57"/>
    <n v="1416057177"/>
    <x v="1786"/>
    <b v="1"/>
    <x v="60"/>
    <n v="31.206896551724139"/>
    <x v="8"/>
    <x v="20"/>
    <b v="0"/>
    <s v="photography/photobooks"/>
  </r>
  <r>
    <x v="1787"/>
    <s v="Alpamayo to Yerupaja"/>
    <s v="Raising awareness to the effects of global warming through photographs of the high mountains of Peru."/>
    <x v="3"/>
    <n v="1533"/>
    <n v="0.15329999999999999"/>
    <x v="2"/>
    <x v="0"/>
    <s v="USD"/>
    <n v="1428158637"/>
    <d v="2015-04-04T14:43:57"/>
    <n v="1425570237"/>
    <x v="1787"/>
    <b v="1"/>
    <x v="54"/>
    <n v="63.875"/>
    <x v="8"/>
    <x v="20"/>
    <b v="0"/>
    <s v="photography/photobooks"/>
  </r>
  <r>
    <x v="1788"/>
    <s v="Beyond the Pale"/>
    <s v="A photo book celebrating Goths, exploring their lives and giving an insight into what Goth is for them."/>
    <x v="62"/>
    <n v="76"/>
    <n v="1.3818181818181818E-2"/>
    <x v="2"/>
    <x v="1"/>
    <s v="GBP"/>
    <n v="1414795542"/>
    <d v="2014-10-31T22:45:42"/>
    <n v="1412203542"/>
    <x v="1788"/>
    <b v="1"/>
    <x v="80"/>
    <n v="19"/>
    <x v="8"/>
    <x v="20"/>
    <b v="0"/>
    <s v="photography/photobooks"/>
  </r>
  <r>
    <x v="1789"/>
    <s v="Paintball: Beyond The Paint"/>
    <s v="I want to create a portfolio to show all the aspects of the adrenaline filled game of paintball. Focusing on tournament players"/>
    <x v="6"/>
    <n v="40"/>
    <n v="5.0000000000000001E-3"/>
    <x v="2"/>
    <x v="0"/>
    <s v="USD"/>
    <n v="1421042403"/>
    <d v="2015-01-12T06:00:03"/>
    <n v="1415858403"/>
    <x v="1789"/>
    <b v="1"/>
    <x v="80"/>
    <n v="10"/>
    <x v="8"/>
    <x v="20"/>
    <b v="0"/>
    <s v="photography/photobooks"/>
  </r>
  <r>
    <x v="1790"/>
    <s v="Return to Relevance: The Scott Hyde Archive"/>
    <s v="70 years of incredible photography sits patiently in old film sheet boxes, waiting for a return to relevance."/>
    <x v="287"/>
    <n v="1636"/>
    <n v="4.9575757575757579E-2"/>
    <x v="2"/>
    <x v="0"/>
    <s v="USD"/>
    <n v="1423152678"/>
    <d v="2015-02-05T16:11:18"/>
    <n v="1420560678"/>
    <x v="1790"/>
    <b v="1"/>
    <x v="41"/>
    <n v="109.06666666666666"/>
    <x v="8"/>
    <x v="20"/>
    <b v="0"/>
    <s v="photography/photobooks"/>
  </r>
  <r>
    <x v="1791"/>
    <s v="disCover: Napoli"/>
    <s v="For the love of street photography and the beauty of traditional cultures in southern Italy."/>
    <x v="9"/>
    <n v="107"/>
    <n v="3.5666666666666666E-2"/>
    <x v="2"/>
    <x v="1"/>
    <s v="GBP"/>
    <n v="1422553565"/>
    <d v="2015-01-29T17:46:05"/>
    <n v="1417369565"/>
    <x v="1791"/>
    <b v="1"/>
    <x v="80"/>
    <n v="26.75"/>
    <x v="8"/>
    <x v="20"/>
    <b v="0"/>
    <s v="photography/photobooks"/>
  </r>
  <r>
    <x v="1792"/>
    <s v="Bensinger's: Photographs by Helaine Garren"/>
    <s v="In 1970 Helaine Garren shot a series of images at Bensingerâ€™s Pool Hall in Chicago, Illinois."/>
    <x v="31"/>
    <n v="15281"/>
    <n v="0.61124000000000001"/>
    <x v="2"/>
    <x v="0"/>
    <s v="USD"/>
    <n v="1439189940"/>
    <d v="2015-08-10T06:59:00"/>
    <n v="1435970682"/>
    <x v="1792"/>
    <b v="1"/>
    <x v="237"/>
    <n v="109.93525179856115"/>
    <x v="8"/>
    <x v="20"/>
    <b v="0"/>
    <s v="photography/photobooks"/>
  </r>
  <r>
    <x v="1793"/>
    <s v="Live to Learn, Learn to Fight, Fight to Live - The Karen"/>
    <s v="The beginning of a long term project to document life of the Karen ethnic group on the border of Thailand and Burma."/>
    <x v="9"/>
    <n v="40"/>
    <n v="1.3333333333333334E-2"/>
    <x v="2"/>
    <x v="2"/>
    <s v="AUD"/>
    <n v="1417127040"/>
    <d v="2014-11-27T22:24:00"/>
    <n v="1414531440"/>
    <x v="1793"/>
    <b v="1"/>
    <x v="84"/>
    <n v="20"/>
    <x v="8"/>
    <x v="20"/>
    <b v="0"/>
    <s v="photography/photobooks"/>
  </r>
  <r>
    <x v="1794"/>
    <s v="Venus as Men"/>
    <s v="&quot;Venus as Menâ€ is a book about beauty of masculine nude. Is a reflection about men as a sensitive and sensual being and gender equity."/>
    <x v="7"/>
    <n v="997"/>
    <n v="0.11077777777777778"/>
    <x v="2"/>
    <x v="0"/>
    <s v="USD"/>
    <n v="1423660422"/>
    <d v="2015-02-11T13:13:42"/>
    <n v="1420636422"/>
    <x v="1794"/>
    <b v="1"/>
    <x v="59"/>
    <n v="55.388888888888886"/>
    <x v="8"/>
    <x v="20"/>
    <b v="0"/>
    <s v="photography/photobooks"/>
  </r>
  <r>
    <x v="1795"/>
    <s v="THE AFGHANS - A Photo Book"/>
    <s v="A photography book documenting the impact of the ISAF mission on the Afghan people of Mazar-e Sharif."/>
    <x v="89"/>
    <n v="10846"/>
    <n v="0.38735714285714284"/>
    <x v="2"/>
    <x v="12"/>
    <s v="EUR"/>
    <n v="1476460800"/>
    <d v="2016-10-14T16:00:00"/>
    <n v="1473922541"/>
    <x v="1795"/>
    <b v="1"/>
    <x v="75"/>
    <n v="133.90123456790124"/>
    <x v="8"/>
    <x v="20"/>
    <b v="0"/>
    <s v="photography/photobooks"/>
  </r>
  <r>
    <x v="1796"/>
    <s v="Kenema"/>
    <s v="Kenema is a stunning portrait photography book by British Photographer, Peter Dibdin, capturing community life in Kenema, Sierra Leone."/>
    <x v="266"/>
    <n v="4190"/>
    <n v="0.22052631578947368"/>
    <x v="2"/>
    <x v="1"/>
    <s v="GBP"/>
    <n v="1469356366"/>
    <d v="2016-07-24T10:32:46"/>
    <n v="1464172366"/>
    <x v="1796"/>
    <b v="1"/>
    <x v="48"/>
    <n v="48.720930232558139"/>
    <x v="8"/>
    <x v="20"/>
    <b v="0"/>
    <s v="photography/photobooks"/>
  </r>
  <r>
    <x v="1797"/>
    <s v="Remnants, A Photography Book to Send to Congress"/>
    <s v="A photography book that serves as a call to action for Congress to stand up for survivors of domestic and sexual assault."/>
    <x v="3"/>
    <n v="6755"/>
    <n v="0.67549999999999999"/>
    <x v="2"/>
    <x v="0"/>
    <s v="USD"/>
    <n v="1481809189"/>
    <d v="2016-12-15T13:39:49"/>
    <n v="1479217189"/>
    <x v="1797"/>
    <b v="1"/>
    <x v="205"/>
    <n v="48.25"/>
    <x v="8"/>
    <x v="20"/>
    <b v="0"/>
    <s v="photography/photobooks"/>
  </r>
  <r>
    <x v="1798"/>
    <s v="Amoung Charros and Poetry/Entre Charros y Poesias"/>
    <s v="A photographic series on Mexican cowboys that I want to have published as a fine art book that will also include cowboy poetry."/>
    <x v="194"/>
    <n v="2182"/>
    <n v="0.136375"/>
    <x v="2"/>
    <x v="0"/>
    <s v="USD"/>
    <n v="1454572233"/>
    <d v="2016-02-04T07:50:33"/>
    <n v="1449388233"/>
    <x v="1798"/>
    <b v="1"/>
    <x v="77"/>
    <n v="58.972972972972975"/>
    <x v="8"/>
    <x v="20"/>
    <b v="0"/>
    <s v="photography/photobooks"/>
  </r>
  <r>
    <x v="1799"/>
    <s v="The UnDiscovered Image"/>
    <s v="The UnDiscovered Image, a monthly publication dedicated to photographers."/>
    <x v="23"/>
    <n v="69.83"/>
    <n v="1.7457500000000001E-2"/>
    <x v="2"/>
    <x v="1"/>
    <s v="GBP"/>
    <n v="1415740408"/>
    <d v="2014-11-11T21:13:28"/>
    <n v="1414008808"/>
    <x v="1799"/>
    <b v="1"/>
    <x v="79"/>
    <n v="11.638333333333334"/>
    <x v="8"/>
    <x v="20"/>
    <b v="0"/>
    <s v="photography/photobooks"/>
  </r>
  <r>
    <x v="1800"/>
    <s v="The Sikh Project Book"/>
    <s v="Shot over 3 years in the U.K &amp; U.S, and featured in press worldwide, we need your help to back the highly anticipated Sikh Project book"/>
    <x v="288"/>
    <n v="9460"/>
    <n v="0.20449632511889321"/>
    <x v="2"/>
    <x v="1"/>
    <s v="GBP"/>
    <n v="1476109970"/>
    <d v="2016-10-10T14:32:50"/>
    <n v="1473517970"/>
    <x v="1800"/>
    <b v="1"/>
    <x v="116"/>
    <n v="83.716814159292042"/>
    <x v="8"/>
    <x v="20"/>
    <b v="0"/>
    <s v="photography/photobooks"/>
  </r>
  <r>
    <x v="1801"/>
    <s v="Come, Bring, Punish"/>
    <s v="Get involved in Come, Bring, Punish, a new photo book by Ewen Spencer, documenting the European Ballroom scene and the life around it"/>
    <x v="73"/>
    <n v="2355"/>
    <n v="0.13852941176470587"/>
    <x v="2"/>
    <x v="1"/>
    <s v="GBP"/>
    <n v="1450181400"/>
    <d v="2015-12-15T12:10:00"/>
    <n v="1447429868"/>
    <x v="1801"/>
    <b v="1"/>
    <x v="77"/>
    <n v="63.648648648648646"/>
    <x v="8"/>
    <x v="20"/>
    <b v="0"/>
    <s v="photography/photobooks"/>
  </r>
  <r>
    <x v="1802"/>
    <s v="Out Of The Dark"/>
    <s v="Inner Darkness turned into a photobook. Personal work i shot during my recovery...in Berlin."/>
    <x v="8"/>
    <n v="1697"/>
    <n v="0.48485714285714288"/>
    <x v="2"/>
    <x v="12"/>
    <s v="EUR"/>
    <n v="1435442340"/>
    <d v="2015-06-27T21:59:00"/>
    <n v="1433416830"/>
    <x v="1802"/>
    <b v="1"/>
    <x v="59"/>
    <n v="94.277777777777771"/>
    <x v="8"/>
    <x v="20"/>
    <b v="0"/>
    <s v="photography/photobooks"/>
  </r>
  <r>
    <x v="1803"/>
    <s v="On the Verge, the book."/>
    <s v="Photographs capture fleeting experiences, where childhood is our past and adulthood is our future. In between. On the verge."/>
    <x v="178"/>
    <n v="5390"/>
    <n v="0.308"/>
    <x v="2"/>
    <x v="0"/>
    <s v="USD"/>
    <n v="1423878182"/>
    <d v="2015-02-14T01:43:02"/>
    <n v="1421199782"/>
    <x v="1803"/>
    <b v="1"/>
    <x v="11"/>
    <n v="71.86666666666666"/>
    <x v="8"/>
    <x v="20"/>
    <b v="0"/>
    <s v="photography/photobooks"/>
  </r>
  <r>
    <x v="1804"/>
    <s v="No Dar Papaya:  Photographs from Colombia 2003-2013"/>
    <s v="A beautiful book of Polaroid photographs which celebrates the beauty, diversity, and distinctive character of Colombia"/>
    <x v="289"/>
    <n v="5452"/>
    <n v="0.35174193548387095"/>
    <x v="2"/>
    <x v="0"/>
    <s v="USD"/>
    <n v="1447521404"/>
    <d v="2015-11-14T17:16:44"/>
    <n v="1444061804"/>
    <x v="1804"/>
    <b v="1"/>
    <x v="47"/>
    <n v="104.84615384615384"/>
    <x v="8"/>
    <x v="20"/>
    <b v="0"/>
    <s v="photography/photobooks"/>
  </r>
  <r>
    <x v="1805"/>
    <s v="Book &quot;The Travellers&quot;"/>
    <s v="The production of the book about my long term project &quot;The Travellers&quot;, Ireland`s biggest minority group with a nomadic origin."/>
    <x v="290"/>
    <n v="8191"/>
    <n v="0.36404444444444445"/>
    <x v="2"/>
    <x v="12"/>
    <s v="EUR"/>
    <n v="1443808800"/>
    <d v="2015-10-02T18:00:00"/>
    <n v="1441048658"/>
    <x v="1805"/>
    <b v="1"/>
    <x v="259"/>
    <n v="67.139344262295083"/>
    <x v="8"/>
    <x v="20"/>
    <b v="0"/>
    <s v="photography/photobooks"/>
  </r>
  <r>
    <x v="1806"/>
    <s v="American Presidents Naked"/>
    <s v="Join me in publishing an amazing and unprecedented book with full frontal photopraphs of 8 American Presidents Naked"/>
    <x v="22"/>
    <n v="591"/>
    <n v="2.955E-2"/>
    <x v="2"/>
    <x v="1"/>
    <s v="GBP"/>
    <n v="1412090349"/>
    <d v="2014-09-30T15:19:09"/>
    <n v="1409066349"/>
    <x v="1806"/>
    <b v="1"/>
    <x v="22"/>
    <n v="73.875"/>
    <x v="8"/>
    <x v="20"/>
    <b v="0"/>
    <s v="photography/photobooks"/>
  </r>
  <r>
    <x v="1807"/>
    <s v="Anywhere but Here"/>
    <s v="I want to explore alternative cultures and lifestyles in America."/>
    <x v="10"/>
    <n v="553"/>
    <n v="0.1106"/>
    <x v="2"/>
    <x v="0"/>
    <s v="USD"/>
    <n v="1411868313"/>
    <d v="2014-09-28T01:38:33"/>
    <n v="1409276313"/>
    <x v="1807"/>
    <b v="1"/>
    <x v="22"/>
    <n v="69.125"/>
    <x v="8"/>
    <x v="20"/>
    <b v="0"/>
    <s v="photography/photobooks"/>
  </r>
  <r>
    <x v="1808"/>
    <s v="An Iranian Journey"/>
    <s v="An Iranian Journey exposes the duality of life in modern Iran where youth navigate a thicket of Islamic laws and customs to live freely"/>
    <x v="89"/>
    <n v="11594"/>
    <n v="0.41407142857142859"/>
    <x v="2"/>
    <x v="0"/>
    <s v="USD"/>
    <n v="1486830030"/>
    <d v="2017-02-11T16:20:30"/>
    <n v="1483806030"/>
    <x v="1808"/>
    <b v="1"/>
    <x v="93"/>
    <n v="120.77083333333333"/>
    <x v="8"/>
    <x v="20"/>
    <b v="0"/>
    <s v="photography/photobooks"/>
  </r>
  <r>
    <x v="1809"/>
    <s v="Hamilton: A Different Perspective"/>
    <s v="A stunning photo book highlighting the visual diversity of the City of Hamilton and showcasing it in a new light."/>
    <x v="8"/>
    <n v="380"/>
    <n v="0.10857142857142857"/>
    <x v="2"/>
    <x v="5"/>
    <s v="CAD"/>
    <n v="1425246439"/>
    <d v="2015-03-01T21:47:19"/>
    <n v="1422222439"/>
    <x v="1809"/>
    <b v="1"/>
    <x v="82"/>
    <n v="42.222222222222221"/>
    <x v="8"/>
    <x v="20"/>
    <b v="0"/>
    <s v="photography/photobooks"/>
  </r>
  <r>
    <x v="1810"/>
    <s v="Film Speed"/>
    <s v="Film Speed is a series of Zines focusing on architecture shot completely on 35 and 120mm film."/>
    <x v="52"/>
    <n v="15"/>
    <n v="3.3333333333333333E-2"/>
    <x v="2"/>
    <x v="0"/>
    <s v="USD"/>
    <n v="1408657826"/>
    <d v="2014-08-21T21:50:26"/>
    <n v="1407621026"/>
    <x v="1810"/>
    <b v="0"/>
    <x v="84"/>
    <n v="7.5"/>
    <x v="8"/>
    <x v="20"/>
    <b v="0"/>
    <s v="photography/photobooks"/>
  </r>
  <r>
    <x v="1811"/>
    <s v="The Year of Sunsets"/>
    <s v="A collection of 365 color photographs of sunsets in 2014, beautifully presented in a hardcover book."/>
    <x v="214"/>
    <n v="40"/>
    <n v="7.407407407407407E-4"/>
    <x v="2"/>
    <x v="0"/>
    <s v="USD"/>
    <n v="1414123200"/>
    <d v="2014-10-24T04:00:00"/>
    <n v="1408962270"/>
    <x v="1811"/>
    <b v="0"/>
    <x v="55"/>
    <n v="1.5384615384615385"/>
    <x v="8"/>
    <x v="20"/>
    <b v="0"/>
    <s v="photography/photobooks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n v="0.13307692307692306"/>
    <x v="2"/>
    <x v="1"/>
    <s v="GBP"/>
    <n v="1467531536"/>
    <d v="2016-07-03T07:38:56"/>
    <n v="1464939536"/>
    <x v="1812"/>
    <b v="0"/>
    <x v="23"/>
    <n v="37.608695652173914"/>
    <x v="8"/>
    <x v="20"/>
    <b v="0"/>
    <s v="photography/photobooks"/>
  </r>
  <r>
    <x v="1813"/>
    <s v="Libya : The Lost Days"/>
    <s v="This project aims to document, Libyan photographic history; through both print and artisan mediums ."/>
    <x v="222"/>
    <n v="0"/>
    <n v="0"/>
    <x v="2"/>
    <x v="1"/>
    <s v="GBP"/>
    <n v="1407532812"/>
    <d v="2014-08-08T21:20:12"/>
    <n v="1404940812"/>
    <x v="1813"/>
    <b v="0"/>
    <x v="78"/>
    <e v="#DIV/0!"/>
    <x v="8"/>
    <x v="20"/>
    <b v="0"/>
    <s v="photography/photobooks"/>
  </r>
  <r>
    <x v="1814"/>
    <s v="My Favourite Colour Was Yellow"/>
    <s v="A self published photo book documenting the overwhelming presence of the colour pink, in young girls lives here in the UK."/>
    <x v="14"/>
    <n v="5902"/>
    <n v="0.49183333333333334"/>
    <x v="2"/>
    <x v="1"/>
    <s v="GBP"/>
    <n v="1425108736"/>
    <d v="2015-02-28T07:32:16"/>
    <n v="1422516736"/>
    <x v="1814"/>
    <b v="0"/>
    <x v="205"/>
    <n v="42.157142857142858"/>
    <x v="8"/>
    <x v="20"/>
    <b v="0"/>
    <s v="photography/photobooks"/>
  </r>
  <r>
    <x v="1815"/>
    <s v="Texas to Florida"/>
    <s v="Photographic roadtrip from Dallas/Ft Worth, Texas to Florida's beaches. A summer photography roadtrip project to include 5 states."/>
    <x v="9"/>
    <n v="0"/>
    <n v="0"/>
    <x v="2"/>
    <x v="0"/>
    <s v="USD"/>
    <n v="1435787137"/>
    <d v="2015-07-01T21:45:37"/>
    <n v="1434577537"/>
    <x v="1815"/>
    <b v="0"/>
    <x v="78"/>
    <e v="#DIV/0!"/>
    <x v="8"/>
    <x v="20"/>
    <b v="0"/>
    <s v="photography/photobooks"/>
  </r>
  <r>
    <x v="1816"/>
    <s v="Moments of Passion"/>
    <s v="A unique Photographic Book Project about the Passionate Moments and Strong Emotions that lie within Karate"/>
    <x v="31"/>
    <n v="509"/>
    <n v="2.036E-2"/>
    <x v="2"/>
    <x v="16"/>
    <s v="CHF"/>
    <n v="1469473200"/>
    <d v="2016-07-25T19:00:00"/>
    <n v="1467061303"/>
    <x v="1816"/>
    <b v="0"/>
    <x v="79"/>
    <n v="84.833333333333329"/>
    <x v="8"/>
    <x v="20"/>
    <b v="0"/>
    <s v="photography/photobooks"/>
  </r>
  <r>
    <x v="1817"/>
    <s v="Through the Lens of Jerry Gustafson"/>
    <s v="Hundreds of breathtaking rodeo photographs collected in a beautiful coffee table book."/>
    <x v="102"/>
    <n v="9419"/>
    <n v="0.52327777777777773"/>
    <x v="2"/>
    <x v="0"/>
    <s v="USD"/>
    <n v="1485759540"/>
    <d v="2017-01-30T06:59:00"/>
    <n v="1480607607"/>
    <x v="1817"/>
    <b v="0"/>
    <x v="61"/>
    <n v="94.19"/>
    <x v="8"/>
    <x v="20"/>
    <b v="0"/>
    <s v="photography/photobooks"/>
  </r>
  <r>
    <x v="1818"/>
    <s v="Give Me Your Goofy-ist"/>
    <s v="We are all different, this is a way to honor and celebrate the authenticity in being different."/>
    <x v="36"/>
    <n v="0"/>
    <n v="0"/>
    <x v="2"/>
    <x v="0"/>
    <s v="USD"/>
    <n v="1428035850"/>
    <d v="2015-04-03T04:37:30"/>
    <n v="1425447450"/>
    <x v="1818"/>
    <b v="0"/>
    <x v="78"/>
    <e v="#DIV/0!"/>
    <x v="8"/>
    <x v="20"/>
    <b v="0"/>
    <s v="photography/photobooks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n v="2.0833333333333332E-2"/>
    <x v="2"/>
    <x v="0"/>
    <s v="USD"/>
    <n v="1406743396"/>
    <d v="2014-07-30T18:03:16"/>
    <n v="1404151396"/>
    <x v="1819"/>
    <b v="0"/>
    <x v="80"/>
    <n v="6.25"/>
    <x v="8"/>
    <x v="20"/>
    <b v="0"/>
    <s v="photography/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n v="6.565384615384616E-2"/>
    <x v="2"/>
    <x v="0"/>
    <s v="USD"/>
    <n v="1427850090"/>
    <d v="2015-04-01T01:01:30"/>
    <n v="1425261690"/>
    <x v="1820"/>
    <b v="0"/>
    <x v="22"/>
    <n v="213.375"/>
    <x v="8"/>
    <x v="20"/>
    <b v="0"/>
    <s v="photography/photobooks"/>
  </r>
  <r>
    <x v="1821"/>
    <s v="Glass Cloud on the road!"/>
    <s v="Glass Cloud tour dates are already beginning to pile up. They are turning to YOU to help get them from town to town."/>
    <x v="30"/>
    <n v="3372.25"/>
    <n v="1.3489"/>
    <x v="0"/>
    <x v="0"/>
    <s v="USD"/>
    <n v="1330760367"/>
    <d v="2012-03-03T07:39:27"/>
    <n v="1326872367"/>
    <x v="1821"/>
    <b v="0"/>
    <x v="7"/>
    <n v="59.162280701754383"/>
    <x v="4"/>
    <x v="11"/>
    <b v="1"/>
    <s v="music/rock"/>
  </r>
  <r>
    <x v="1822"/>
    <s v="Wood Butcher's new music video- I Don't Wanna Party"/>
    <s v="Wood Butcher needs your help to make this happen. Buy a CD, support local music!"/>
    <x v="43"/>
    <n v="300"/>
    <n v="1"/>
    <x v="0"/>
    <x v="5"/>
    <s v="CAD"/>
    <n v="1391194860"/>
    <d v="2014-01-31T19:01:00"/>
    <n v="1388084862"/>
    <x v="1822"/>
    <b v="0"/>
    <x v="202"/>
    <n v="27.272727272727273"/>
    <x v="4"/>
    <x v="11"/>
    <b v="1"/>
    <s v="music/rock"/>
  </r>
  <r>
    <x v="1823"/>
    <s v="Our Band Van Needs Serious Repairs!!!"/>
    <s v="Just as we are getting prepared to tour we find out our van has serious damage and can't run. We unfortunately don't have enough."/>
    <x v="176"/>
    <n v="811"/>
    <n v="1.1585714285714286"/>
    <x v="0"/>
    <x v="0"/>
    <s v="USD"/>
    <n v="1351095976"/>
    <d v="2012-10-24T16:26:16"/>
    <n v="1348503976"/>
    <x v="1823"/>
    <b v="0"/>
    <x v="51"/>
    <n v="24.575757575757574"/>
    <x v="4"/>
    <x v="11"/>
    <b v="1"/>
    <s v="music/rock"/>
  </r>
  <r>
    <x v="1824"/>
    <s v="Tin Man's Broken Wisdom Fund"/>
    <s v="cd fund raiser"/>
    <x v="9"/>
    <n v="3002"/>
    <n v="1.0006666666666666"/>
    <x v="0"/>
    <x v="0"/>
    <s v="USD"/>
    <n v="1389146880"/>
    <d v="2014-01-08T02:08:00"/>
    <n v="1387403967"/>
    <x v="1824"/>
    <b v="0"/>
    <x v="244"/>
    <n v="75.05"/>
    <x v="4"/>
    <x v="11"/>
    <b v="1"/>
    <s v="music/rock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n v="1.0505"/>
    <x v="0"/>
    <x v="0"/>
    <s v="USD"/>
    <n v="1373572903"/>
    <d v="2013-07-11T20:01:43"/>
    <n v="1371585703"/>
    <x v="1825"/>
    <b v="0"/>
    <x v="133"/>
    <n v="42.02"/>
    <x v="4"/>
    <x v="11"/>
    <b v="1"/>
    <s v="music/rock"/>
  </r>
  <r>
    <x v="1826"/>
    <s v="BEAR GHOST! Professional Recording! Yay!"/>
    <s v="Hear your favorite Bear Ghost in eargasmic quality!"/>
    <x v="13"/>
    <n v="2020"/>
    <n v="1.01"/>
    <x v="0"/>
    <x v="0"/>
    <s v="USD"/>
    <n v="1392675017"/>
    <d v="2014-02-17T22:10:17"/>
    <n v="1390083017"/>
    <x v="1826"/>
    <b v="0"/>
    <x v="44"/>
    <n v="53.157894736842103"/>
    <x v="4"/>
    <x v="11"/>
    <b v="1"/>
    <s v="music/rock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n v="1.0066250000000001"/>
    <x v="0"/>
    <x v="0"/>
    <s v="USD"/>
    <n v="1299138561"/>
    <d v="2011-03-03T07:49:21"/>
    <n v="1294818561"/>
    <x v="1827"/>
    <b v="0"/>
    <x v="93"/>
    <n v="83.885416666666671"/>
    <x v="4"/>
    <x v="11"/>
    <b v="1"/>
    <s v="music/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n v="1.0016"/>
    <x v="0"/>
    <x v="0"/>
    <s v="USD"/>
    <n v="1399672800"/>
    <d v="2014-05-09T22:00:00"/>
    <n v="1396906530"/>
    <x v="1828"/>
    <b v="0"/>
    <x v="53"/>
    <n v="417.33333333333331"/>
    <x v="4"/>
    <x v="11"/>
    <b v="1"/>
    <s v="music/rock"/>
  </r>
  <r>
    <x v="1829"/>
    <s v="Help JUICE (Boston) Record Their First Album"/>
    <s v="Everything is set to record are EP except for our finances. Please donate if you can! Any amount is appreciated. "/>
    <x v="15"/>
    <n v="2500.25"/>
    <n v="1.6668333333333334"/>
    <x v="0"/>
    <x v="0"/>
    <s v="USD"/>
    <n v="1295647200"/>
    <d v="2011-01-21T22:00:00"/>
    <n v="1291428371"/>
    <x v="1829"/>
    <b v="0"/>
    <x v="51"/>
    <n v="75.765151515151516"/>
    <x v="4"/>
    <x v="11"/>
    <b v="1"/>
    <s v="music/rock"/>
  </r>
  <r>
    <x v="1830"/>
    <s v="Help Vintage Blue Complete and Promote Our Record!"/>
    <s v="We have come a long way on our new record, but now we need your help.  Help us, and together we can make magic!"/>
    <x v="36"/>
    <n v="15230"/>
    <n v="1.0153333333333334"/>
    <x v="0"/>
    <x v="0"/>
    <s v="USD"/>
    <n v="1393259107"/>
    <d v="2014-02-24T16:25:07"/>
    <n v="1390667107"/>
    <x v="1830"/>
    <b v="0"/>
    <x v="334"/>
    <n v="67.389380530973455"/>
    <x v="4"/>
    <x v="11"/>
    <b v="1"/>
    <s v="music/rock"/>
  </r>
  <r>
    <x v="1831"/>
    <s v="Darling Waste Trailer Bail Out!"/>
    <s v="After a 2 year Odyssey, Darling Waste's trailer is still not home! We need $3,500 to get it through U.S. Customs!"/>
    <x v="28"/>
    <n v="1030"/>
    <n v="1.03"/>
    <x v="0"/>
    <x v="0"/>
    <s v="USD"/>
    <n v="1336866863"/>
    <d v="2012-05-12T23:54:23"/>
    <n v="1335570863"/>
    <x v="1831"/>
    <b v="0"/>
    <x v="25"/>
    <n v="73.571428571428569"/>
    <x v="4"/>
    <x v="11"/>
    <b v="1"/>
    <s v="music/rock"/>
  </r>
  <r>
    <x v="1832"/>
    <s v="Black Swan Theories Debut CD"/>
    <s v="Hi! We're the music duo Black Swan Theories and our project is to manufacture our debut CD of 10 already-completed songs.  "/>
    <x v="18"/>
    <n v="500"/>
    <n v="1.4285714285714286"/>
    <x v="0"/>
    <x v="0"/>
    <s v="USD"/>
    <n v="1299243427"/>
    <d v="2011-03-04T12:57:07"/>
    <n v="1296651427"/>
    <x v="1832"/>
    <b v="0"/>
    <x v="9"/>
    <n v="25"/>
    <x v="4"/>
    <x v="11"/>
    <b v="1"/>
    <s v="music/rock"/>
  </r>
  <r>
    <x v="1833"/>
    <s v="HAIRcyclopedia Vol. 2 - The Vault"/>
    <s v="I am writing the second volume in a series of hair band encyclopedias, however I lack the means to afford the costs of the photos."/>
    <x v="44"/>
    <n v="1050"/>
    <n v="2.625"/>
    <x v="0"/>
    <x v="0"/>
    <s v="USD"/>
    <n v="1362211140"/>
    <d v="2013-03-02T07:59:00"/>
    <n v="1359421403"/>
    <x v="1833"/>
    <b v="0"/>
    <x v="20"/>
    <n v="42"/>
    <x v="4"/>
    <x v="11"/>
    <b v="1"/>
    <s v="music/rock"/>
  </r>
  <r>
    <x v="1834"/>
    <s v="TDJ - All Part of the Plan EP/Tour"/>
    <s v="Help us fund our first tour and promote our new EP!"/>
    <x v="3"/>
    <n v="11805"/>
    <n v="1.1805000000000001"/>
    <x v="0"/>
    <x v="0"/>
    <s v="USD"/>
    <n v="1422140895"/>
    <d v="2015-01-24T23:08:15"/>
    <n v="1418684895"/>
    <x v="1834"/>
    <b v="0"/>
    <x v="240"/>
    <n v="131.16666666666666"/>
    <x v="4"/>
    <x v="11"/>
    <b v="1"/>
    <s v="music/rock"/>
  </r>
  <r>
    <x v="1835"/>
    <s v="DIRTY LITTLE REBEL EP"/>
    <s v="WE ARE A HARD ROCK/PUNK BAND SEEKING FUNDS TO RECORD A NEW EP. _x000a__x000a_https://www.reverbnation.com/dirtylittlerebel"/>
    <x v="2"/>
    <n v="520"/>
    <n v="1.04"/>
    <x v="0"/>
    <x v="1"/>
    <s v="GBP"/>
    <n v="1459439471"/>
    <d v="2016-03-31T15:51:11"/>
    <n v="1456851071"/>
    <x v="1835"/>
    <b v="0"/>
    <x v="202"/>
    <n v="47.272727272727273"/>
    <x v="4"/>
    <x v="11"/>
    <b v="1"/>
    <s v="music/rock"/>
  </r>
  <r>
    <x v="1836"/>
    <s v="KICKSTART OUR &lt;+3"/>
    <s v="Help fund our 2013 Sound &amp; Lighting Touring rig!"/>
    <x v="10"/>
    <n v="10017"/>
    <n v="2.0034000000000001"/>
    <x v="0"/>
    <x v="0"/>
    <s v="USD"/>
    <n v="1361129129"/>
    <d v="2013-02-17T19:25:29"/>
    <n v="1359660329"/>
    <x v="1836"/>
    <b v="0"/>
    <x v="165"/>
    <n v="182.12727272727273"/>
    <x v="4"/>
    <x v="11"/>
    <b v="1"/>
    <s v="music/rock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n v="3.0683333333333334"/>
    <x v="0"/>
    <x v="0"/>
    <s v="USD"/>
    <n v="1332029335"/>
    <d v="2012-03-18T00:08:55"/>
    <n v="1326848935"/>
    <x v="1837"/>
    <b v="0"/>
    <x v="209"/>
    <n v="61.366666666666667"/>
    <x v="4"/>
    <x v="11"/>
    <b v="1"/>
    <s v="music/rock"/>
  </r>
  <r>
    <x v="1838"/>
    <s v="Closure - A Paul Haasch Music Video"/>
    <s v="Paul Haasch is producing his first music video! With awesome people involved and a great vision, it is sure to be an amazing piece."/>
    <x v="28"/>
    <n v="1001.49"/>
    <n v="1.00149"/>
    <x v="0"/>
    <x v="0"/>
    <s v="USD"/>
    <n v="1317438000"/>
    <d v="2011-10-01T03:00:00"/>
    <n v="1314989557"/>
    <x v="1838"/>
    <b v="0"/>
    <x v="33"/>
    <n v="35.767499999999998"/>
    <x v="4"/>
    <x v="11"/>
    <b v="1"/>
    <s v="music/rock"/>
  </r>
  <r>
    <x v="1839"/>
    <s v="Help The King of Mars Record Their First EP!"/>
    <s v="The King of Mars, a Chicago rock band, needs your help funding their first EP! Visit us at thekingofmars.com for more."/>
    <x v="28"/>
    <n v="2053"/>
    <n v="2.0529999999999999"/>
    <x v="0"/>
    <x v="0"/>
    <s v="USD"/>
    <n v="1475342382"/>
    <d v="2016-10-01T17:19:42"/>
    <n v="1472750382"/>
    <x v="1839"/>
    <b v="0"/>
    <x v="43"/>
    <n v="45.62222222222222"/>
    <x v="4"/>
    <x v="11"/>
    <b v="1"/>
    <s v="music/rock"/>
  </r>
  <r>
    <x v="1840"/>
    <s v="City of the Weak on Tour!"/>
    <s v="St. Paul five-piece band City of the Weak hits the road May 9th, heading for Ft. Lauderdale to attend the Driven Music Conference!"/>
    <x v="42"/>
    <n v="980"/>
    <n v="1.0888888888888888"/>
    <x v="0"/>
    <x v="0"/>
    <s v="USD"/>
    <n v="1367902740"/>
    <d v="2013-05-07T04:59:00"/>
    <n v="1366251510"/>
    <x v="1840"/>
    <b v="0"/>
    <x v="62"/>
    <n v="75.384615384615387"/>
    <x v="4"/>
    <x v="11"/>
    <b v="1"/>
    <s v="music/rock"/>
  </r>
  <r>
    <x v="1841"/>
    <s v="Hydra Effect Debut EP"/>
    <s v="Hard Rock with a Positive Message. Help us fund, release and promote our debut EP!"/>
    <x v="13"/>
    <n v="2035"/>
    <n v="1.0175000000000001"/>
    <x v="0"/>
    <x v="0"/>
    <s v="USD"/>
    <n v="1400561940"/>
    <d v="2014-05-20T04:59:00"/>
    <n v="1397679445"/>
    <x v="1841"/>
    <b v="0"/>
    <x v="244"/>
    <n v="50.875"/>
    <x v="4"/>
    <x v="11"/>
    <b v="1"/>
    <s v="music/rock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n v="1.2524999999999999"/>
    <x v="0"/>
    <x v="0"/>
    <s v="USD"/>
    <n v="1425275940"/>
    <d v="2015-03-02T05:59:00"/>
    <n v="1422371381"/>
    <x v="1842"/>
    <b v="0"/>
    <x v="64"/>
    <n v="119.28571428571429"/>
    <x v="4"/>
    <x v="11"/>
    <b v="1"/>
    <s v="music/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n v="1.2400610000000001"/>
    <x v="0"/>
    <x v="0"/>
    <s v="USD"/>
    <n v="1298245954"/>
    <d v="2011-02-20T23:52:34"/>
    <n v="1295653954"/>
    <x v="1843"/>
    <b v="0"/>
    <x v="179"/>
    <n v="92.541865671641801"/>
    <x v="4"/>
    <x v="11"/>
    <b v="1"/>
    <s v="music/rock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n v="1.014"/>
    <x v="0"/>
    <x v="0"/>
    <s v="USD"/>
    <n v="1307761200"/>
    <d v="2011-06-11T03:00:00"/>
    <n v="1304464914"/>
    <x v="1844"/>
    <b v="0"/>
    <x v="9"/>
    <n v="76.05"/>
    <x v="4"/>
    <x v="11"/>
    <b v="1"/>
    <s v="music/rock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n v="1"/>
    <x v="0"/>
    <x v="0"/>
    <s v="USD"/>
    <n v="1466139300"/>
    <d v="2016-06-17T04:55:00"/>
    <n v="1464854398"/>
    <x v="1845"/>
    <b v="0"/>
    <x v="10"/>
    <n v="52.631578947368418"/>
    <x v="4"/>
    <x v="11"/>
    <b v="1"/>
    <s v="music/rock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n v="1.3792666666666666"/>
    <x v="0"/>
    <x v="0"/>
    <s v="USD"/>
    <n v="1355585777"/>
    <d v="2012-12-15T15:36:17"/>
    <n v="1352993777"/>
    <x v="1846"/>
    <b v="0"/>
    <x v="335"/>
    <n v="98.990430622009569"/>
    <x v="4"/>
    <x v="11"/>
    <b v="1"/>
    <s v="music/rock"/>
  </r>
  <r>
    <x v="1847"/>
    <s v="Deathtrap America Spring 2015 Tour"/>
    <s v="Deathtrap America is touring the country this spring.  Your pledge will help us across the country with Faster Pussycat and QueensrÃ¿che"/>
    <x v="30"/>
    <n v="3022"/>
    <n v="1.2088000000000001"/>
    <x v="0"/>
    <x v="0"/>
    <s v="USD"/>
    <n v="1429594832"/>
    <d v="2015-04-21T05:40:32"/>
    <n v="1427780432"/>
    <x v="1847"/>
    <b v="0"/>
    <x v="44"/>
    <n v="79.526315789473685"/>
    <x v="4"/>
    <x v="11"/>
    <b v="1"/>
    <s v="music/rock"/>
  </r>
  <r>
    <x v="1848"/>
    <s v="Hopeless Jack First National Tour"/>
    <s v="Hopeless Jack &amp; the Handsome Devil's first American tour. Help us bring our dirty brand of &quot;Roots &amp; Roll&quot; across the country!"/>
    <x v="9"/>
    <n v="3221"/>
    <n v="1.0736666666666668"/>
    <x v="0"/>
    <x v="0"/>
    <s v="USD"/>
    <n v="1312095540"/>
    <d v="2011-07-31T06:59:00"/>
    <n v="1306608888"/>
    <x v="1848"/>
    <b v="0"/>
    <x v="54"/>
    <n v="134.20833333333334"/>
    <x v="4"/>
    <x v="11"/>
    <b v="1"/>
    <s v="music/rock"/>
  </r>
  <r>
    <x v="1849"/>
    <s v="Release the Skyline Album"/>
    <s v="Release the Skylines is a small, local Cleveland metal band looking to record an album."/>
    <x v="43"/>
    <n v="301"/>
    <n v="1.0033333333333334"/>
    <x v="0"/>
    <x v="0"/>
    <s v="USD"/>
    <n v="1350505059"/>
    <d v="2012-10-17T20:17:39"/>
    <n v="1347913059"/>
    <x v="1849"/>
    <b v="0"/>
    <x v="22"/>
    <n v="37.625"/>
    <x v="4"/>
    <x v="11"/>
    <b v="1"/>
    <s v="music/rock"/>
  </r>
  <r>
    <x v="1850"/>
    <s v="WILKES EP"/>
    <s v="WILKES is the solo venture of HighFlightSociety singer / Disciple bassist, Jason Wilkes. This project is to fund the debut 6 song EP."/>
    <x v="7"/>
    <n v="9137"/>
    <n v="1.0152222222222222"/>
    <x v="0"/>
    <x v="0"/>
    <s v="USD"/>
    <n v="1405033300"/>
    <d v="2014-07-10T23:01:40"/>
    <n v="1402441300"/>
    <x v="1850"/>
    <b v="0"/>
    <x v="122"/>
    <n v="51.044692737430168"/>
    <x v="4"/>
    <x v="11"/>
    <b v="1"/>
    <s v="music/rock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n v="1.0007692307692309"/>
    <x v="0"/>
    <x v="0"/>
    <s v="USD"/>
    <n v="1406509200"/>
    <d v="2014-07-28T01:00:00"/>
    <n v="1404769538"/>
    <x v="1851"/>
    <b v="0"/>
    <x v="55"/>
    <n v="50.03846153846154"/>
    <x v="4"/>
    <x v="11"/>
    <b v="1"/>
    <s v="music/rock"/>
  </r>
  <r>
    <x v="1852"/>
    <s v="Radiolucent - Electric City."/>
    <s v="Athens, GA-based rock &amp; roll/soul band Radiolucent is kickstarting funds to mix, master, &amp; release their 2nd record, Electric City."/>
    <x v="36"/>
    <n v="17545"/>
    <n v="1.1696666666666666"/>
    <x v="0"/>
    <x v="0"/>
    <s v="USD"/>
    <n v="1429920000"/>
    <d v="2015-04-25T00:00:00"/>
    <n v="1426703452"/>
    <x v="1852"/>
    <b v="0"/>
    <x v="132"/>
    <n v="133.93129770992365"/>
    <x v="4"/>
    <x v="11"/>
    <b v="1"/>
    <s v="music/rock"/>
  </r>
  <r>
    <x v="1853"/>
    <s v="Beyond the Victory recording their debut EP"/>
    <s v="The money will go towards our debut EP being Recorded mixed by Andrew Baylis and mastered by Drew Fulk of Think Sound Studios."/>
    <x v="134"/>
    <n v="815"/>
    <n v="1.01875"/>
    <x v="0"/>
    <x v="0"/>
    <s v="USD"/>
    <n v="1352860017"/>
    <d v="2012-11-14T02:26:57"/>
    <n v="1348536417"/>
    <x v="1853"/>
    <b v="0"/>
    <x v="25"/>
    <n v="58.214285714285715"/>
    <x v="4"/>
    <x v="11"/>
    <b v="1"/>
    <s v="music/rock"/>
  </r>
  <r>
    <x v="1854"/>
    <s v="Emily Bell is releasing her debut album"/>
    <s v="After much anticipation, I'm finally releasing my first album, &quot;In Technicolor&quot;! Let's join forces and get it done right!"/>
    <x v="36"/>
    <n v="15318.55"/>
    <n v="1.0212366666666666"/>
    <x v="0"/>
    <x v="0"/>
    <s v="USD"/>
    <n v="1369355437"/>
    <d v="2013-05-24T00:30:37"/>
    <n v="1366763437"/>
    <x v="1854"/>
    <b v="0"/>
    <x v="49"/>
    <n v="88.037643678160919"/>
    <x v="4"/>
    <x v="11"/>
    <b v="1"/>
    <s v="music/rock"/>
  </r>
  <r>
    <x v="1855"/>
    <s v="Motion Device Debut EP"/>
    <s v="11 year old Sara &amp; Motion Device want rock &amp; metal fans all over the world to unite and join the ROCK REVOLUTION!!!"/>
    <x v="222"/>
    <n v="13480.16"/>
    <n v="1.5405897142857143"/>
    <x v="0"/>
    <x v="5"/>
    <s v="CAD"/>
    <n v="1389012940"/>
    <d v="2014-01-06T12:55:40"/>
    <n v="1385124940"/>
    <x v="1855"/>
    <b v="0"/>
    <x v="277"/>
    <n v="70.576753926701571"/>
    <x v="4"/>
    <x v="11"/>
    <b v="1"/>
    <s v="music/rock"/>
  </r>
  <r>
    <x v="1856"/>
    <s v="Lazy Sunday"/>
    <s v="We are an independent band who needs your help for the production of our new album, so we can share our music with you lovely people :)"/>
    <x v="13"/>
    <n v="2025"/>
    <n v="1.0125"/>
    <x v="0"/>
    <x v="0"/>
    <s v="USD"/>
    <n v="1405715472"/>
    <d v="2014-07-18T20:31:12"/>
    <n v="1403901072"/>
    <x v="1856"/>
    <b v="0"/>
    <x v="44"/>
    <n v="53.289473684210527"/>
    <x v="4"/>
    <x v="11"/>
    <b v="1"/>
    <s v="music/rock"/>
  </r>
  <r>
    <x v="1857"/>
    <s v="Holy Water Moses - A Hail Dale Project"/>
    <s v="We need to get back to Nashville to record our second record, a full LP this time.  It ain't cheap and we need your help!"/>
    <x v="9"/>
    <n v="3000"/>
    <n v="1"/>
    <x v="0"/>
    <x v="0"/>
    <s v="USD"/>
    <n v="1410546413"/>
    <d v="2014-09-12T18:26:53"/>
    <n v="1407954413"/>
    <x v="1857"/>
    <b v="0"/>
    <x v="19"/>
    <n v="136.36363636363637"/>
    <x v="4"/>
    <x v="11"/>
    <b v="1"/>
    <s v="music/rock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n v="1.0874800874800874"/>
    <x v="0"/>
    <x v="0"/>
    <s v="USD"/>
    <n v="1324014521"/>
    <d v="2011-12-16T05:48:41"/>
    <n v="1318826921"/>
    <x v="1858"/>
    <b v="0"/>
    <x v="184"/>
    <n v="40.547315436241611"/>
    <x v="4"/>
    <x v="11"/>
    <b v="1"/>
    <s v="music/rock"/>
  </r>
  <r>
    <x v="1859"/>
    <s v="Queen Kwong Tour to London and Paris"/>
    <s v="Queen Kwong is going ON TOUR to London and Paris!"/>
    <x v="9"/>
    <n v="3955"/>
    <n v="1.3183333333333334"/>
    <x v="0"/>
    <x v="0"/>
    <s v="USD"/>
    <n v="1316716129"/>
    <d v="2011-09-22T18:28:49"/>
    <n v="1314124129"/>
    <x v="1859"/>
    <b v="0"/>
    <x v="66"/>
    <n v="70.625"/>
    <x v="4"/>
    <x v="11"/>
    <b v="1"/>
    <s v="music/rock"/>
  </r>
  <r>
    <x v="1860"/>
    <s v="A Simple Complex's 2013 CD Release Party DVD"/>
    <s v="ASC had a one-of-a-kind CD release party in 2013, and we want to share it with the world - in DVD format!"/>
    <x v="47"/>
    <n v="1001"/>
    <n v="1.3346666666666667"/>
    <x v="0"/>
    <x v="0"/>
    <s v="USD"/>
    <n v="1391706084"/>
    <d v="2014-02-06T17:01:24"/>
    <n v="1389891684"/>
    <x v="1860"/>
    <b v="0"/>
    <x v="10"/>
    <n v="52.684210526315788"/>
    <x v="4"/>
    <x v="11"/>
    <b v="1"/>
    <s v="music/rock"/>
  </r>
  <r>
    <x v="1861"/>
    <s v="Galaxix - Take on the Universe!"/>
    <s v="A game for Apple &amp; Android devices that sees you get your own spacecraft, take on the competition, mine asteroids &amp; fight to survive."/>
    <x v="65"/>
    <n v="0"/>
    <n v="0"/>
    <x v="2"/>
    <x v="1"/>
    <s v="GBP"/>
    <n v="1422256341"/>
    <d v="2015-01-26T07:12:21"/>
    <n v="1419664341"/>
    <x v="1861"/>
    <b v="0"/>
    <x v="78"/>
    <e v="#DIV/0!"/>
    <x v="6"/>
    <x v="18"/>
    <b v="0"/>
    <s v="games/mobile games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n v="8.0833333333333326E-2"/>
    <x v="2"/>
    <x v="0"/>
    <s v="USD"/>
    <n v="1488958200"/>
    <d v="2017-03-08T07:30:00"/>
    <n v="1484912974"/>
    <x v="1862"/>
    <b v="0"/>
    <x v="38"/>
    <n v="90.9375"/>
    <x v="6"/>
    <x v="18"/>
    <b v="0"/>
    <s v="games/mobile games"/>
  </r>
  <r>
    <x v="1863"/>
    <s v="Project: 20M813"/>
    <s v="This is an Android game where you take control of the zombies and try to eat your way to world domination!"/>
    <x v="30"/>
    <n v="10"/>
    <n v="4.0000000000000001E-3"/>
    <x v="2"/>
    <x v="0"/>
    <s v="USD"/>
    <n v="1402600085"/>
    <d v="2014-06-12T19:08:05"/>
    <n v="1400008085"/>
    <x v="1863"/>
    <b v="0"/>
    <x v="84"/>
    <n v="5"/>
    <x v="6"/>
    <x v="18"/>
    <b v="0"/>
    <s v="games/mobile games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n v="0.42892307692307691"/>
    <x v="2"/>
    <x v="0"/>
    <s v="USD"/>
    <n v="1399223500"/>
    <d v="2014-05-04T17:11:40"/>
    <n v="1396631500"/>
    <x v="1864"/>
    <b v="0"/>
    <x v="53"/>
    <n v="58.083333333333336"/>
    <x v="6"/>
    <x v="18"/>
    <b v="0"/>
    <s v="games/mobile games"/>
  </r>
  <r>
    <x v="1865"/>
    <s v="THE RUNNING GAME"/>
    <s v="This game is an alternative to the boring morning jogs This game will make you excited to workout Following elite footballer movements!"/>
    <x v="74"/>
    <n v="4"/>
    <n v="3.6363636363636364E-5"/>
    <x v="2"/>
    <x v="1"/>
    <s v="GBP"/>
    <n v="1478425747"/>
    <d v="2016-11-06T09:49:07"/>
    <n v="1475398147"/>
    <x v="1865"/>
    <b v="0"/>
    <x v="84"/>
    <n v="2"/>
    <x v="6"/>
    <x v="18"/>
    <b v="0"/>
    <s v="games/mobile games"/>
  </r>
  <r>
    <x v="1866"/>
    <s v="MathPlus Cards (FKA Random Math)"/>
    <s v="A mobile application that will allow math learners to practice math operations and improve critical thinking. Ideal for ages 7 to 12."/>
    <x v="31"/>
    <n v="125"/>
    <n v="5.0000000000000001E-3"/>
    <x v="2"/>
    <x v="0"/>
    <s v="USD"/>
    <n v="1488340800"/>
    <d v="2017-03-01T04:00:00"/>
    <n v="1483768497"/>
    <x v="1866"/>
    <b v="0"/>
    <x v="84"/>
    <n v="62.5"/>
    <x v="6"/>
    <x v="18"/>
    <b v="0"/>
    <s v="games/mobile games"/>
  </r>
  <r>
    <x v="1867"/>
    <s v="Meme Wars - Dank Age"/>
    <s v="A mix of PokemonGo, Game of War- Fire Age, DragonSoul, &amp; Throwdown. Join a clan, collect meme, upgrade features, fight, &amp; compete."/>
    <x v="22"/>
    <n v="10"/>
    <n v="5.0000000000000001E-4"/>
    <x v="2"/>
    <x v="0"/>
    <s v="USD"/>
    <n v="1478383912"/>
    <d v="2016-11-05T22:11:52"/>
    <n v="1475791912"/>
    <x v="1867"/>
    <b v="0"/>
    <x v="29"/>
    <n v="10"/>
    <x v="6"/>
    <x v="18"/>
    <b v="0"/>
    <s v="games/mobile games"/>
  </r>
  <r>
    <x v="1868"/>
    <s v="Help Build PaperChase Version 3 !"/>
    <s v="PaperChase is a popular endless flying game conceived by a 15 year old and loved by millions worldwide.  Help us build version 3!"/>
    <x v="31"/>
    <n v="1217"/>
    <n v="4.8680000000000001E-2"/>
    <x v="2"/>
    <x v="0"/>
    <s v="USD"/>
    <n v="1450166340"/>
    <d v="2015-12-15T07:59:00"/>
    <n v="1448044925"/>
    <x v="1868"/>
    <b v="0"/>
    <x v="57"/>
    <n v="71.588235294117652"/>
    <x v="6"/>
    <x v="18"/>
    <b v="0"/>
    <s v="games/mobile games"/>
  </r>
  <r>
    <x v="1869"/>
    <s v="Castle Crawler RPG"/>
    <s v="CCRPG will be a 2D Pixel Art Game based on similar elements to the SNES game &quot;Zelda: A Link to the Past&quot; with RPG elements added in."/>
    <x v="3"/>
    <n v="0"/>
    <n v="0"/>
    <x v="2"/>
    <x v="0"/>
    <s v="USD"/>
    <n v="1483488249"/>
    <d v="2017-01-04T00:04:09"/>
    <n v="1480896249"/>
    <x v="1869"/>
    <b v="0"/>
    <x v="78"/>
    <e v="#DIV/0!"/>
    <x v="6"/>
    <x v="18"/>
    <b v="0"/>
    <s v="games/mobile games"/>
  </r>
  <r>
    <x v="1870"/>
    <s v="C.O.V.D.--A brand new board app game"/>
    <s v="Conflict of Van Helsing &amp; Dracula (C.O.V.D.) is a board game available as an App based on the story: Dracula. Can you survive?"/>
    <x v="8"/>
    <n v="361"/>
    <n v="0.10314285714285715"/>
    <x v="2"/>
    <x v="0"/>
    <s v="USD"/>
    <n v="1454213820"/>
    <d v="2016-01-31T04:17:00"/>
    <n v="1451723535"/>
    <x v="1870"/>
    <b v="0"/>
    <x v="202"/>
    <n v="32.81818181818182"/>
    <x v="6"/>
    <x v="18"/>
    <b v="0"/>
    <s v="games/mobile games"/>
  </r>
  <r>
    <x v="1871"/>
    <s v="The Adventures of Bible Bear"/>
    <s v="Journey with Bible Bear through each of the books of the Bible, exploring stories while learning verses, songs, and preschool concepts!"/>
    <x v="115"/>
    <n v="4666"/>
    <n v="0.7178461538461538"/>
    <x v="2"/>
    <x v="0"/>
    <s v="USD"/>
    <n v="1416512901"/>
    <d v="2014-11-20T19:48:21"/>
    <n v="1413053301"/>
    <x v="1871"/>
    <b v="0"/>
    <x v="195"/>
    <n v="49.11578947368421"/>
    <x v="6"/>
    <x v="18"/>
    <b v="0"/>
    <s v="games/mobile games"/>
  </r>
  <r>
    <x v="1872"/>
    <s v="ZombieTime!"/>
    <s v="A Top-View Action game where you play as Bob, the FIRST zombie to rise from the grave. Bring chaos to town, feast and don't die again."/>
    <x v="22"/>
    <n v="212"/>
    <n v="1.06E-2"/>
    <x v="2"/>
    <x v="0"/>
    <s v="USD"/>
    <n v="1435633602"/>
    <d v="2015-06-30T03:06:42"/>
    <n v="1433041602"/>
    <x v="1872"/>
    <b v="0"/>
    <x v="62"/>
    <n v="16.307692307692307"/>
    <x v="6"/>
    <x v="18"/>
    <b v="0"/>
    <s v="games/mobile games"/>
  </r>
  <r>
    <x v="1873"/>
    <s v="The Red Card Blue Card Game"/>
    <s v="It's time for The Red Card Blue Card Game to be available everywhere! Help save the sanity of ALL parent's! Help make it an App!!"/>
    <x v="6"/>
    <n v="36"/>
    <n v="4.4999999999999997E-3"/>
    <x v="2"/>
    <x v="5"/>
    <s v="CAD"/>
    <n v="1436373900"/>
    <d v="2015-07-08T16:45:00"/>
    <n v="1433861210"/>
    <x v="1873"/>
    <b v="0"/>
    <x v="84"/>
    <n v="18"/>
    <x v="6"/>
    <x v="18"/>
    <b v="0"/>
    <s v="games/mobile games"/>
  </r>
  <r>
    <x v="1874"/>
    <s v="PATH to Reading Brain Training"/>
    <s v="PATH to Reading (PATH) is a patented break-through technology  that dramatically and permanently improves attention, reading, memory"/>
    <x v="292"/>
    <n v="26"/>
    <n v="1.6249999999999999E-4"/>
    <x v="2"/>
    <x v="0"/>
    <s v="USD"/>
    <n v="1467155733"/>
    <d v="2016-06-28T23:15:33"/>
    <n v="1465427733"/>
    <x v="1874"/>
    <b v="0"/>
    <x v="84"/>
    <n v="13"/>
    <x v="6"/>
    <x v="18"/>
    <b v="0"/>
    <s v="games/mobile games"/>
  </r>
  <r>
    <x v="1875"/>
    <s v="Claws &amp; Fins"/>
    <s v="Sea opposition of Crab's family and angry fishes. Who is going to win, and who is going to loose ?!"/>
    <x v="3"/>
    <n v="51"/>
    <n v="5.1000000000000004E-3"/>
    <x v="2"/>
    <x v="0"/>
    <s v="USD"/>
    <n v="1470519308"/>
    <d v="2016-08-06T21:35:08"/>
    <n v="1465335308"/>
    <x v="1875"/>
    <b v="0"/>
    <x v="83"/>
    <n v="17"/>
    <x v="6"/>
    <x v="18"/>
    <b v="0"/>
    <s v="games/mobile games"/>
  </r>
  <r>
    <x v="1876"/>
    <s v="Migration Madness (Android)"/>
    <s v="An arcade styled side scroller. Help Bob the pilot steer his plane through hordes of migrating birds strapped with explosives."/>
    <x v="293"/>
    <n v="0"/>
    <n v="0"/>
    <x v="2"/>
    <x v="2"/>
    <s v="AUD"/>
    <n v="1402901405"/>
    <d v="2014-06-16T06:50:05"/>
    <n v="1400309405"/>
    <x v="1876"/>
    <b v="0"/>
    <x v="78"/>
    <e v="#DIV/0!"/>
    <x v="6"/>
    <x v="18"/>
    <b v="0"/>
    <s v="games/mobile games"/>
  </r>
  <r>
    <x v="1877"/>
    <s v="Chip Dip II: Son of Chip Dip! - A Terrible, Terrible Game"/>
    <s v="It's obvious you won't survive by your wits alone. Unfortunately that's all you've got, Chip. Run!"/>
    <x v="294"/>
    <n v="0"/>
    <n v="0"/>
    <x v="2"/>
    <x v="0"/>
    <s v="USD"/>
    <n v="1425170525"/>
    <d v="2015-03-01T00:42:05"/>
    <n v="1422664925"/>
    <x v="1877"/>
    <b v="0"/>
    <x v="78"/>
    <e v="#DIV/0!"/>
    <x v="6"/>
    <x v="18"/>
    <b v="0"/>
    <s v="games/mobile games"/>
  </r>
  <r>
    <x v="1878"/>
    <s v="Aussies versus Zombies"/>
    <s v="Action game now playable on Android/iOS platforms and PC browsers. Easy gameplay even for starters yet hard to be skilled. Multi-player"/>
    <x v="6"/>
    <n v="0"/>
    <n v="0"/>
    <x v="2"/>
    <x v="2"/>
    <s v="AUD"/>
    <n v="1402618355"/>
    <d v="2014-06-13T00:12:35"/>
    <n v="1400026355"/>
    <x v="1878"/>
    <b v="0"/>
    <x v="78"/>
    <e v="#DIV/0!"/>
    <x v="6"/>
    <x v="18"/>
    <b v="0"/>
    <s v="games/mobile games"/>
  </r>
  <r>
    <x v="1879"/>
    <s v="Alex and More"/>
    <s v="Juego de plataformas con 20 personajes. Cada personaje tiene cuatro habilidades distintas al resto de personajes y sus propias voces."/>
    <x v="10"/>
    <n v="6"/>
    <n v="1.1999999999999999E-3"/>
    <x v="2"/>
    <x v="3"/>
    <s v="EUR"/>
    <n v="1457966129"/>
    <d v="2016-03-14T14:35:29"/>
    <n v="1455377729"/>
    <x v="1879"/>
    <b v="0"/>
    <x v="84"/>
    <n v="3"/>
    <x v="6"/>
    <x v="18"/>
    <b v="0"/>
    <s v="games/mobile games"/>
  </r>
  <r>
    <x v="1880"/>
    <s v="Sim Betting Football"/>
    <s v="Sim Betting Football is the only football (soccer) betting simulation  game."/>
    <x v="10"/>
    <n v="1004"/>
    <n v="0.20080000000000001"/>
    <x v="2"/>
    <x v="1"/>
    <s v="GBP"/>
    <n v="1459341380"/>
    <d v="2016-03-30T12:36:20"/>
    <n v="1456839380"/>
    <x v="1880"/>
    <b v="0"/>
    <x v="54"/>
    <n v="41.833333333333336"/>
    <x v="6"/>
    <x v="18"/>
    <b v="0"/>
    <s v="games/mobile games"/>
  </r>
  <r>
    <x v="1881"/>
    <s v="Story Rock by The Jolly Llamas -- Our First Album!"/>
    <s v="We're now raising money to produce a music video. Those who donate get a vote in deciding which song!"/>
    <x v="13"/>
    <n v="3453.69"/>
    <n v="1.726845"/>
    <x v="0"/>
    <x v="0"/>
    <s v="USD"/>
    <n v="1425955189"/>
    <d v="2015-03-10T02:39:49"/>
    <n v="1423366789"/>
    <x v="1881"/>
    <b v="0"/>
    <x v="16"/>
    <n v="49.338428571428572"/>
    <x v="4"/>
    <x v="14"/>
    <b v="1"/>
    <s v="music/indie rock"/>
  </r>
  <r>
    <x v="1882"/>
    <s v="American Lit or...Trespassing for Beginners"/>
    <s v="New songs have been popping out of Mark Donato for years now and he's got a large, squirming litter of them in need of triage.  Help!"/>
    <x v="295"/>
    <n v="3380"/>
    <n v="1.008955223880597"/>
    <x v="0"/>
    <x v="0"/>
    <s v="USD"/>
    <n v="1341964080"/>
    <d v="2012-07-10T23:48:00"/>
    <n v="1339109212"/>
    <x v="1882"/>
    <b v="0"/>
    <x v="75"/>
    <n v="41.728395061728392"/>
    <x v="4"/>
    <x v="14"/>
    <b v="1"/>
    <s v="music/indie rock"/>
  </r>
  <r>
    <x v="1883"/>
    <s v="Afraid Of Figs - Help Fund our New CD - &quot;SAFE&quot;"/>
    <s v="Afraid Of Figs is a high energy pop/rock band, with off-the-wall humor, catchy hooks, and wild interactive live shows."/>
    <x v="117"/>
    <n v="1047"/>
    <n v="1.0480480480480481"/>
    <x v="0"/>
    <x v="0"/>
    <s v="USD"/>
    <n v="1333921508"/>
    <d v="2012-04-08T21:45:08"/>
    <n v="1331333108"/>
    <x v="1883"/>
    <b v="0"/>
    <x v="58"/>
    <n v="32.71875"/>
    <x v="4"/>
    <x v="14"/>
    <b v="1"/>
    <s v="music/indie rock"/>
  </r>
  <r>
    <x v="1884"/>
    <s v="Glad Hearts New Album: Twenty Two - On Vinyl!"/>
    <s v="Glad Hearts Latest Album, Twenty Two, Pressed In A Very Limited Edition On Beautiful Vinyl With Accompanying Digital Download"/>
    <x v="28"/>
    <n v="1351"/>
    <n v="1.351"/>
    <x v="0"/>
    <x v="0"/>
    <s v="USD"/>
    <n v="1354017600"/>
    <d v="2012-11-27T12:00:00"/>
    <n v="1350967535"/>
    <x v="1884"/>
    <b v="0"/>
    <x v="55"/>
    <n v="51.96153846153846"/>
    <x v="4"/>
    <x v="14"/>
    <b v="1"/>
    <s v="music/indie rock"/>
  </r>
  <r>
    <x v="1885"/>
    <s v="KATA 'The Rising' - Double LP (Vinyl Release)"/>
    <s v="KATA's debut album 'The Rising' is ready for your ears, now all we need to do is press the vinyl. That's where you come in!"/>
    <x v="296"/>
    <n v="5322"/>
    <n v="1.1632786885245903"/>
    <x v="0"/>
    <x v="0"/>
    <s v="USD"/>
    <n v="1344636000"/>
    <d v="2012-08-10T22:00:00"/>
    <n v="1341800110"/>
    <x v="1885"/>
    <b v="0"/>
    <x v="217"/>
    <n v="50.685714285714283"/>
    <x v="4"/>
    <x v="14"/>
    <b v="1"/>
    <s v="music/indie rock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n v="1.0208333333333333"/>
    <x v="0"/>
    <x v="0"/>
    <s v="USD"/>
    <n v="1415832338"/>
    <d v="2014-11-12T22:45:38"/>
    <n v="1413236738"/>
    <x v="1886"/>
    <b v="0"/>
    <x v="60"/>
    <n v="42.241379310344826"/>
    <x v="4"/>
    <x v="14"/>
    <b v="1"/>
    <s v="music/indie rock"/>
  </r>
  <r>
    <x v="1887"/>
    <s v="Welcome To The Club - Music Video Project"/>
    <s v="Our dream of recording our second single in London and making it big in the UK is closer than ever! Do you want to be a part of it?"/>
    <x v="9"/>
    <n v="3335"/>
    <n v="1.1116666666666666"/>
    <x v="0"/>
    <x v="3"/>
    <s v="EUR"/>
    <n v="1449178200"/>
    <d v="2015-12-03T21:30:00"/>
    <n v="1447614732"/>
    <x v="1887"/>
    <b v="0"/>
    <x v="22"/>
    <n v="416.875"/>
    <x v="4"/>
    <x v="14"/>
    <b v="1"/>
    <s v="music/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n v="1.6608000000000001"/>
    <x v="0"/>
    <x v="0"/>
    <s v="USD"/>
    <n v="1275368340"/>
    <d v="2010-06-01T04:59:00"/>
    <n v="1272692732"/>
    <x v="1888"/>
    <b v="0"/>
    <x v="30"/>
    <n v="46.651685393258425"/>
    <x v="4"/>
    <x v="14"/>
    <b v="1"/>
    <s v="music/indie rock"/>
  </r>
  <r>
    <x v="1889"/>
    <s v="LittleBear"/>
    <s v="Sweeping epic melodies. I want to incorporate all my influences into one album I have been writing for 90 days now and ready to record!"/>
    <x v="13"/>
    <n v="2132"/>
    <n v="1.0660000000000001"/>
    <x v="0"/>
    <x v="0"/>
    <s v="USD"/>
    <n v="1363024946"/>
    <d v="2013-03-11T18:02:26"/>
    <n v="1359140546"/>
    <x v="1889"/>
    <b v="0"/>
    <x v="34"/>
    <n v="48.454545454545453"/>
    <x v="4"/>
    <x v="14"/>
    <b v="1"/>
    <s v="music/indie rock"/>
  </r>
  <r>
    <x v="1890"/>
    <s v="The Spring Standards LIVE at the Arden Gild Hall!"/>
    <s v="We want to record a live album at this year's annual Boxing Day show at the Arden Gild Hall - we need your help to do it!"/>
    <x v="14"/>
    <n v="17350.13"/>
    <n v="1.4458441666666668"/>
    <x v="0"/>
    <x v="0"/>
    <s v="USD"/>
    <n v="1355597528"/>
    <d v="2012-12-15T18:52:08"/>
    <n v="1353005528"/>
    <x v="1890"/>
    <b v="0"/>
    <x v="336"/>
    <n v="70.5289837398374"/>
    <x v="4"/>
    <x v="14"/>
    <b v="1"/>
    <s v="music/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n v="1.0555000000000001"/>
    <x v="0"/>
    <x v="0"/>
    <s v="USD"/>
    <n v="1279778400"/>
    <d v="2010-07-22T06:00:00"/>
    <n v="1275851354"/>
    <x v="1891"/>
    <b v="0"/>
    <x v="148"/>
    <n v="87.958333333333329"/>
    <x v="4"/>
    <x v="14"/>
    <b v="1"/>
    <s v="music/indie rock"/>
  </r>
  <r>
    <x v="1892"/>
    <s v="Nemes wants you to be able to hear their new songs!"/>
    <s v="Nemes has just recorded a new album and is raising $500 to get it mixed and mastered professionally."/>
    <x v="2"/>
    <n v="683"/>
    <n v="1.3660000000000001"/>
    <x v="0"/>
    <x v="0"/>
    <s v="USD"/>
    <n v="1307459881"/>
    <d v="2011-06-07T15:18:01"/>
    <n v="1304867881"/>
    <x v="1892"/>
    <b v="0"/>
    <x v="55"/>
    <n v="26.26923076923077"/>
    <x v="4"/>
    <x v="14"/>
    <b v="1"/>
    <s v="music/indie rock"/>
  </r>
  <r>
    <x v="1893"/>
    <s v="Archeology 7&quot; Vinyl"/>
    <s v="Archeology is looking to gain support to release their 7&quot; vinyl single &quot;Hunger&quot; as well as the b-side, &quot;Kings canyon."/>
    <x v="30"/>
    <n v="2600"/>
    <n v="1.04"/>
    <x v="0"/>
    <x v="0"/>
    <s v="USD"/>
    <n v="1302926340"/>
    <d v="2011-04-16T03:59:00"/>
    <n v="1301524585"/>
    <x v="1893"/>
    <b v="0"/>
    <x v="43"/>
    <n v="57.777777777777779"/>
    <x v="4"/>
    <x v="14"/>
    <b v="1"/>
    <s v="music/indie rock"/>
  </r>
  <r>
    <x v="1894"/>
    <s v="Help me release my first 3 song EP!!"/>
    <s v="Im trying to raise $1000 for a 3 song EP in a studio!"/>
    <x v="28"/>
    <n v="1145"/>
    <n v="1.145"/>
    <x v="0"/>
    <x v="0"/>
    <s v="USD"/>
    <n v="1329082983"/>
    <d v="2012-02-12T21:43:03"/>
    <n v="1326404583"/>
    <x v="1894"/>
    <b v="0"/>
    <x v="9"/>
    <n v="57.25"/>
    <x v="4"/>
    <x v="14"/>
    <b v="1"/>
    <s v="music/indie rock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n v="1.0171957671957672"/>
    <x v="0"/>
    <x v="0"/>
    <s v="USD"/>
    <n v="1445363722"/>
    <d v="2015-10-20T17:55:22"/>
    <n v="1442771722"/>
    <x v="1895"/>
    <b v="0"/>
    <x v="5"/>
    <n v="196.34042553191489"/>
    <x v="4"/>
    <x v="14"/>
    <b v="1"/>
    <s v="music/indie rock"/>
  </r>
  <r>
    <x v="1896"/>
    <s v="the bridge"/>
    <s v="My barely anticipated second album of self produced songs is ready to go.  Just need a little help to cover mastering, artwork etc."/>
    <x v="298"/>
    <n v="559"/>
    <n v="1.2394678492239468"/>
    <x v="0"/>
    <x v="0"/>
    <s v="USD"/>
    <n v="1334250165"/>
    <d v="2012-04-12T17:02:45"/>
    <n v="1331658165"/>
    <x v="1896"/>
    <b v="0"/>
    <x v="62"/>
    <n v="43"/>
    <x v="4"/>
    <x v="14"/>
    <b v="1"/>
    <s v="music/indie rock"/>
  </r>
  <r>
    <x v="1897"/>
    <s v="Vanessa Lively's New Album 2014"/>
    <s v="My new album produced by Paul Curreri is one of the most unique musical projects I have done. Let's finish it before the baby comes!"/>
    <x v="299"/>
    <n v="6506"/>
    <n v="1.0245669291338582"/>
    <x v="0"/>
    <x v="0"/>
    <s v="USD"/>
    <n v="1393966800"/>
    <d v="2014-03-04T21:00:00"/>
    <n v="1392040806"/>
    <x v="1897"/>
    <b v="0"/>
    <x v="275"/>
    <n v="35.551912568306008"/>
    <x v="4"/>
    <x v="14"/>
    <b v="1"/>
    <s v="music/indie rock"/>
  </r>
  <r>
    <x v="1898"/>
    <s v="Degenerate Matters EP Funding Campaign"/>
    <s v="We are heading into the studio to create the most soulfully orchestrated Indie Pop masterpiece mankind has ever witnessed."/>
    <x v="28"/>
    <n v="1445"/>
    <n v="1.4450000000000001"/>
    <x v="0"/>
    <x v="0"/>
    <s v="USD"/>
    <n v="1454349600"/>
    <d v="2016-02-01T18:00:00"/>
    <n v="1451277473"/>
    <x v="1898"/>
    <b v="0"/>
    <x v="64"/>
    <n v="68.80952380952381"/>
    <x v="4"/>
    <x v="14"/>
    <b v="1"/>
    <s v="music/indie rock"/>
  </r>
  <r>
    <x v="1899"/>
    <s v="Ukulele Songs from the Zombie Apocalypse"/>
    <s v="Ukulele Songs from the Zombie Apocalypse, a concept album where boy meets girl, boy loses girl to Zombie King, boy gets girl back. Fun!"/>
    <x v="42"/>
    <n v="1200"/>
    <n v="1.3333333333333333"/>
    <x v="0"/>
    <x v="0"/>
    <s v="USD"/>
    <n v="1427319366"/>
    <d v="2015-03-25T21:36:06"/>
    <n v="1424730966"/>
    <x v="1899"/>
    <b v="0"/>
    <x v="288"/>
    <n v="28.571428571428573"/>
    <x v="4"/>
    <x v="14"/>
    <b v="1"/>
    <s v="music/indie rock"/>
  </r>
  <r>
    <x v="1900"/>
    <s v="5 Bucks from 500 Friends"/>
    <s v="Angieâ€™s Curse, an Indie Goth/Dark Rock band &amp; local favorite from Ventura, are ready to record a professional CD of all original songs."/>
    <x v="30"/>
    <n v="2734.11"/>
    <n v="1.0936440000000001"/>
    <x v="0"/>
    <x v="0"/>
    <s v="USD"/>
    <n v="1349517540"/>
    <d v="2012-10-06T09:59:00"/>
    <n v="1347137731"/>
    <x v="1900"/>
    <b v="0"/>
    <x v="241"/>
    <n v="50.631666666666668"/>
    <x v="4"/>
    <x v="14"/>
    <b v="1"/>
    <s v="music/indie rock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n v="2.696969696969697E-2"/>
    <x v="2"/>
    <x v="1"/>
    <s v="GBP"/>
    <n v="1432299600"/>
    <d v="2015-05-22T13:00:00"/>
    <n v="1429707729"/>
    <x v="1901"/>
    <b v="0"/>
    <x v="20"/>
    <n v="106.8"/>
    <x v="2"/>
    <x v="29"/>
    <b v="0"/>
    <s v="technology/gadgets"/>
  </r>
  <r>
    <x v="1902"/>
    <s v="Cardboard reality"/>
    <s v="Virtual reality is expensive, here is the solution. I've created a VR device out of cardboard. I present: World's cheapest VR Device."/>
    <x v="28"/>
    <n v="12"/>
    <n v="1.2E-2"/>
    <x v="2"/>
    <x v="9"/>
    <s v="EUR"/>
    <n v="1425495447"/>
    <d v="2015-03-04T18:57:27"/>
    <n v="1422903447"/>
    <x v="1902"/>
    <b v="0"/>
    <x v="83"/>
    <n v="4"/>
    <x v="2"/>
    <x v="29"/>
    <b v="0"/>
    <s v="technology/gadgets"/>
  </r>
  <r>
    <x v="1903"/>
    <s v="MiPointer"/>
    <s v="A cool smart laser pointer for presenting professionals. Unique by design, widest functional coverage for both IOS and Android."/>
    <x v="9"/>
    <n v="1398"/>
    <n v="0.46600000000000003"/>
    <x v="2"/>
    <x v="0"/>
    <s v="USD"/>
    <n v="1485541791"/>
    <d v="2017-01-27T18:29:51"/>
    <n v="1480357791"/>
    <x v="1903"/>
    <b v="0"/>
    <x v="14"/>
    <n v="34.097560975609753"/>
    <x v="2"/>
    <x v="29"/>
    <b v="0"/>
    <s v="technology/gadgets"/>
  </r>
  <r>
    <x v="1904"/>
    <s v="Small Animal Deterrent Latch (S.A.D.L.)"/>
    <s v="Animals knocking over your waste wheeler making a mess on trash day? The S.A.D.L. will help prevent that from happening!"/>
    <x v="63"/>
    <n v="50"/>
    <n v="1E-3"/>
    <x v="2"/>
    <x v="0"/>
    <s v="USD"/>
    <n v="1451752021"/>
    <d v="2016-01-02T16:27:01"/>
    <n v="1447864021"/>
    <x v="1904"/>
    <b v="0"/>
    <x v="84"/>
    <n v="25"/>
    <x v="2"/>
    <x v="29"/>
    <b v="0"/>
    <s v="technology/gadgets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n v="1.6800000000000001E-3"/>
    <x v="2"/>
    <x v="0"/>
    <s v="USD"/>
    <n v="1410127994"/>
    <d v="2014-09-07T22:13:14"/>
    <n v="1407535994"/>
    <x v="1905"/>
    <b v="0"/>
    <x v="80"/>
    <n v="10.5"/>
    <x v="2"/>
    <x v="29"/>
    <b v="0"/>
    <s v="technology/gadgets"/>
  </r>
  <r>
    <x v="1906"/>
    <s v="Macbook all-in-one Portable storage docking station PLUSDOCK"/>
    <s v="Max 5Tb storage, Wired lan, Additional USB ports and Hi-res DAC, 10000mAh battery, Real portable docking station"/>
    <x v="63"/>
    <n v="21380"/>
    <n v="0.42759999999999998"/>
    <x v="2"/>
    <x v="0"/>
    <s v="USD"/>
    <n v="1466697983"/>
    <d v="2016-06-23T16:06:23"/>
    <n v="1464105983"/>
    <x v="1906"/>
    <b v="0"/>
    <x v="221"/>
    <n v="215.95959595959596"/>
    <x v="2"/>
    <x v="29"/>
    <b v="0"/>
    <s v="technology/gadgets"/>
  </r>
  <r>
    <x v="1907"/>
    <s v="Litter-Buddy"/>
    <s v="Litter-Buddy is great economical alternative to leading pet waste disposal systems with cartridge bag elements."/>
    <x v="11"/>
    <n v="85"/>
    <n v="2.8333333333333335E-3"/>
    <x v="2"/>
    <x v="0"/>
    <s v="USD"/>
    <n v="1400853925"/>
    <d v="2014-05-23T14:05:25"/>
    <n v="1399557925"/>
    <x v="1907"/>
    <b v="0"/>
    <x v="80"/>
    <n v="21.25"/>
    <x v="2"/>
    <x v="29"/>
    <b v="0"/>
    <s v="technology/gadgets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n v="1.7319999999999999E-2"/>
    <x v="2"/>
    <x v="0"/>
    <s v="USD"/>
    <n v="1483048900"/>
    <d v="2016-12-29T22:01:40"/>
    <n v="1480456900"/>
    <x v="1908"/>
    <b v="0"/>
    <x v="80"/>
    <n v="108.25"/>
    <x v="2"/>
    <x v="29"/>
    <b v="0"/>
    <s v="technology/gadgets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n v="0.14111428571428572"/>
    <x v="2"/>
    <x v="0"/>
    <s v="USD"/>
    <n v="1414059479"/>
    <d v="2014-10-23T10:17:59"/>
    <n v="1411467479"/>
    <x v="1909"/>
    <b v="0"/>
    <x v="44"/>
    <n v="129.97368421052633"/>
    <x v="2"/>
    <x v="29"/>
    <b v="0"/>
    <s v="technology/gadgets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n v="0.39395294117647056"/>
    <x v="2"/>
    <x v="9"/>
    <s v="EUR"/>
    <n v="1446331500"/>
    <d v="2015-10-31T22:45:00"/>
    <n v="1442531217"/>
    <x v="1910"/>
    <b v="0"/>
    <x v="168"/>
    <n v="117.49473684210527"/>
    <x v="2"/>
    <x v="29"/>
    <b v="0"/>
    <s v="technology/gadgets"/>
  </r>
  <r>
    <x v="1911"/>
    <s v="Charge Furniture"/>
    <s v="Charge furniture, making it simple and comfortable to charge your USB devices without leaving the comfort of your couch or armchair"/>
    <x v="301"/>
    <n v="10"/>
    <n v="2.3529411764705883E-4"/>
    <x v="2"/>
    <x v="4"/>
    <s v="NZD"/>
    <n v="1407545334"/>
    <d v="2014-08-09T00:48:54"/>
    <n v="1404953334"/>
    <x v="1911"/>
    <b v="0"/>
    <x v="29"/>
    <n v="10"/>
    <x v="2"/>
    <x v="29"/>
    <b v="0"/>
    <s v="technology/gadgets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n v="0.59299999999999997"/>
    <x v="2"/>
    <x v="0"/>
    <s v="USD"/>
    <n v="1433395560"/>
    <d v="2015-06-04T05:26:00"/>
    <n v="1430803560"/>
    <x v="1912"/>
    <b v="0"/>
    <x v="288"/>
    <n v="70.595238095238102"/>
    <x v="2"/>
    <x v="29"/>
    <b v="0"/>
    <s v="technology/gadgets"/>
  </r>
  <r>
    <x v="1913"/>
    <s v="Tibio - Spreading warmth in everyones home"/>
    <s v="Tibio is a revolutionary new product designed to solve an age old problem."/>
    <x v="240"/>
    <n v="637"/>
    <n v="1.3270833333333334E-2"/>
    <x v="2"/>
    <x v="1"/>
    <s v="GBP"/>
    <n v="1412770578"/>
    <d v="2014-10-08T12:16:18"/>
    <n v="1410178578"/>
    <x v="1913"/>
    <b v="0"/>
    <x v="55"/>
    <n v="24.5"/>
    <x v="2"/>
    <x v="29"/>
    <b v="0"/>
    <s v="technology/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n v="9.0090090090090086E-2"/>
    <x v="2"/>
    <x v="0"/>
    <s v="USD"/>
    <n v="1414814340"/>
    <d v="2014-11-01T03:59:00"/>
    <n v="1413519073"/>
    <x v="1914"/>
    <b v="0"/>
    <x v="84"/>
    <n v="30"/>
    <x v="2"/>
    <x v="29"/>
    <b v="0"/>
    <s v="technology/gadgets"/>
  </r>
  <r>
    <x v="1915"/>
    <s v="The Cat-Bath Contraption"/>
    <s v="The picture above is of our current prototype for the cat bath - we hope to move beyond a simple bin and create a cat bath revolution!"/>
    <x v="2"/>
    <n v="8"/>
    <n v="1.6E-2"/>
    <x v="2"/>
    <x v="0"/>
    <s v="USD"/>
    <n v="1409620222"/>
    <d v="2014-09-02T01:10:22"/>
    <n v="1407892222"/>
    <x v="1915"/>
    <b v="0"/>
    <x v="80"/>
    <n v="2"/>
    <x v="2"/>
    <x v="29"/>
    <b v="0"/>
    <s v="technology/gadgets"/>
  </r>
  <r>
    <x v="1916"/>
    <s v="The Paint Can Holder by U.S. Green Products"/>
    <s v="The Paint Can Holder Makes Painting Easier and Safer on Extension Ladders."/>
    <x v="22"/>
    <n v="102"/>
    <n v="5.1000000000000004E-3"/>
    <x v="2"/>
    <x v="0"/>
    <s v="USD"/>
    <n v="1478542375"/>
    <d v="2016-11-07T18:12:55"/>
    <n v="1476378775"/>
    <x v="1916"/>
    <b v="0"/>
    <x v="79"/>
    <n v="17"/>
    <x v="2"/>
    <x v="29"/>
    <b v="0"/>
    <s v="technology/gadgets"/>
  </r>
  <r>
    <x v="1917"/>
    <s v="Chronovisor:The MOST innovative watch for night time reading"/>
    <s v="Let's build a legendary brand altogether"/>
    <x v="303"/>
    <n v="205025"/>
    <n v="0.52570512820512816"/>
    <x v="2"/>
    <x v="7"/>
    <s v="HKD"/>
    <n v="1486708133"/>
    <d v="2017-02-10T06:28:53"/>
    <n v="1484116133"/>
    <x v="1917"/>
    <b v="0"/>
    <x v="16"/>
    <n v="2928.9285714285716"/>
    <x v="2"/>
    <x v="29"/>
    <b v="0"/>
    <s v="technology/gadgets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n v="1.04E-2"/>
    <x v="2"/>
    <x v="0"/>
    <s v="USD"/>
    <n v="1407869851"/>
    <d v="2014-08-12T18:57:31"/>
    <n v="1404845851"/>
    <x v="1918"/>
    <b v="0"/>
    <x v="82"/>
    <n v="28.888888888888889"/>
    <x v="2"/>
    <x v="29"/>
    <b v="0"/>
    <s v="technology/gadgets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n v="0.47399999999999998"/>
    <x v="2"/>
    <x v="0"/>
    <s v="USD"/>
    <n v="1432069249"/>
    <d v="2015-05-19T21:00:49"/>
    <n v="1429477249"/>
    <x v="1919"/>
    <b v="0"/>
    <x v="22"/>
    <n v="29.625"/>
    <x v="2"/>
    <x v="29"/>
    <b v="0"/>
    <s v="technology/gadgets"/>
  </r>
  <r>
    <x v="1920"/>
    <s v="Brightside - Side lighting for cyclists"/>
    <s v="A new concept in bike light safety, protecting cyclists from being hit in the side. Bright, amber sideways."/>
    <x v="3"/>
    <n v="4303"/>
    <n v="0.43030000000000002"/>
    <x v="2"/>
    <x v="1"/>
    <s v="GBP"/>
    <n v="1445468400"/>
    <d v="2015-10-21T23:00:00"/>
    <n v="1443042061"/>
    <x v="1920"/>
    <b v="0"/>
    <x v="217"/>
    <n v="40.980952380952381"/>
    <x v="2"/>
    <x v="29"/>
    <b v="0"/>
    <s v="technology/gadgets"/>
  </r>
  <r>
    <x v="1921"/>
    <s v="The Fine Spirits are making an album!"/>
    <s v="The Fine Spirits are making an album, but we need your help!"/>
    <x v="15"/>
    <n v="2052"/>
    <n v="1.3680000000000001"/>
    <x v="0"/>
    <x v="0"/>
    <s v="USD"/>
    <n v="1342243143"/>
    <d v="2012-07-14T05:19:03"/>
    <n v="1339651143"/>
    <x v="1921"/>
    <b v="0"/>
    <x v="44"/>
    <n v="54"/>
    <x v="4"/>
    <x v="14"/>
    <b v="1"/>
    <s v="music/indie rock"/>
  </r>
  <r>
    <x v="1922"/>
    <s v="Low Weather // Debut Album"/>
    <s v="Low Weather's debut album is halfway finished.  With your help and your help alone we can record the rest!"/>
    <x v="13"/>
    <n v="2311"/>
    <n v="1.1555"/>
    <x v="0"/>
    <x v="0"/>
    <s v="USD"/>
    <n v="1386828507"/>
    <d v="2013-12-12T06:08:27"/>
    <n v="1384236507"/>
    <x v="1922"/>
    <b v="0"/>
    <x v="31"/>
    <n v="36.109375"/>
    <x v="4"/>
    <x v="14"/>
    <b v="1"/>
    <s v="music/indie rock"/>
  </r>
  <r>
    <x v="1923"/>
    <s v="Help Lions&amp;Creators print their album!"/>
    <s v="We just finished recording our first album! All we need is a little extra help to be able to get it printed!"/>
    <x v="304"/>
    <n v="301"/>
    <n v="2.4079999999999999"/>
    <x v="0"/>
    <x v="0"/>
    <s v="USD"/>
    <n v="1317099540"/>
    <d v="2011-09-27T04:59:00"/>
    <n v="1313612532"/>
    <x v="1923"/>
    <b v="0"/>
    <x v="62"/>
    <n v="23.153846153846153"/>
    <x v="4"/>
    <x v="14"/>
    <b v="1"/>
    <s v="music/indie rock"/>
  </r>
  <r>
    <x v="1924"/>
    <s v="The 'Songs from the Bookmark' Sessions"/>
    <s v="We are recording a cd of Songs- About life and love_x000a_from the perspective a conscious country girl_x000a_living in the city."/>
    <x v="9"/>
    <n v="3432"/>
    <n v="1.1439999999999999"/>
    <x v="0"/>
    <x v="0"/>
    <s v="USD"/>
    <n v="1389814380"/>
    <d v="2014-01-15T19:33:00"/>
    <n v="1387390555"/>
    <x v="1924"/>
    <b v="0"/>
    <x v="51"/>
    <n v="104"/>
    <x v="4"/>
    <x v="14"/>
    <b v="1"/>
    <s v="music/indie rock"/>
  </r>
  <r>
    <x v="1925"/>
    <s v="The Freakniks Debut Album: Infinite Love"/>
    <s v="The Freakniks are making their psychedelic freak-folk debut studio album and they need your help."/>
    <x v="15"/>
    <n v="1655"/>
    <n v="1.1033333333333333"/>
    <x v="0"/>
    <x v="0"/>
    <s v="USD"/>
    <n v="1381449600"/>
    <d v="2013-10-11T00:00:00"/>
    <n v="1379540288"/>
    <x v="1925"/>
    <b v="0"/>
    <x v="47"/>
    <n v="31.826923076923077"/>
    <x v="4"/>
    <x v="14"/>
    <b v="1"/>
    <s v="music/indie rock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n v="1.9537933333333333"/>
    <x v="0"/>
    <x v="0"/>
    <s v="USD"/>
    <n v="1288657560"/>
    <d v="2010-11-02T00:26:00"/>
    <n v="1286319256"/>
    <x v="1926"/>
    <b v="0"/>
    <x v="329"/>
    <n v="27.3896261682243"/>
    <x v="4"/>
    <x v="14"/>
    <b v="1"/>
    <s v="music/indie rock"/>
  </r>
  <r>
    <x v="1927"/>
    <s v="GBS Detroit Presents Hampshire"/>
    <s v="Hampshire is headed to GBS Detroit."/>
    <x v="20"/>
    <n v="620"/>
    <n v="1.0333333333333334"/>
    <x v="0"/>
    <x v="0"/>
    <s v="USD"/>
    <n v="1331182740"/>
    <d v="2012-03-08T04:59:00"/>
    <n v="1329856839"/>
    <x v="1927"/>
    <b v="0"/>
    <x v="202"/>
    <n v="56.363636363636367"/>
    <x v="4"/>
    <x v="14"/>
    <b v="1"/>
    <s v="music/indie rock"/>
  </r>
  <r>
    <x v="1928"/>
    <s v="Jollyheads Circus Debut Album &quot;The Kaleidoscope Dawn&quot;"/>
    <s v="Help us master and release our debut album &quot;The Kaleidoscope Dawn&quot;"/>
    <x v="305"/>
    <n v="2630"/>
    <n v="1.031372549019608"/>
    <x v="0"/>
    <x v="0"/>
    <s v="USD"/>
    <n v="1367940794"/>
    <d v="2013-05-07T15:33:14"/>
    <n v="1365348794"/>
    <x v="1928"/>
    <b v="0"/>
    <x v="69"/>
    <n v="77.352941176470594"/>
    <x v="4"/>
    <x v="14"/>
    <b v="1"/>
    <s v="music/indie rock"/>
  </r>
  <r>
    <x v="1929"/>
    <s v="Surplus 1980 album funds for release on CD/LP."/>
    <s v="Trying to raise funds to release a full-length album on LP and CD by my post-punk studio project, Surplus 1980."/>
    <x v="50"/>
    <n v="3210"/>
    <n v="1.003125"/>
    <x v="0"/>
    <x v="0"/>
    <s v="USD"/>
    <n v="1309825866"/>
    <d v="2011-07-05T00:31:06"/>
    <n v="1306197066"/>
    <x v="1929"/>
    <b v="0"/>
    <x v="11"/>
    <n v="42.8"/>
    <x v="4"/>
    <x v="14"/>
    <b v="1"/>
    <s v="music/indie rock"/>
  </r>
  <r>
    <x v="1930"/>
    <s v="Magnetic Flowers Presents: Old, Cold. Losing It."/>
    <s v="We're nearly done recording, but we're out of money! Help us release the record!!!"/>
    <x v="28"/>
    <n v="1270"/>
    <n v="1.27"/>
    <x v="0"/>
    <x v="0"/>
    <s v="USD"/>
    <n v="1373203482"/>
    <d v="2013-07-07T13:24:42"/>
    <n v="1368019482"/>
    <x v="1930"/>
    <b v="0"/>
    <x v="55"/>
    <n v="48.846153846153847"/>
    <x v="4"/>
    <x v="14"/>
    <b v="1"/>
    <s v="music/indie rock"/>
  </r>
  <r>
    <x v="1931"/>
    <s v="New Lions After Dark EP!"/>
    <s v="We're an indie rock band from Clearwater, FL headed back into the studio to finish our latest EP."/>
    <x v="13"/>
    <n v="2412.02"/>
    <n v="1.20601"/>
    <x v="0"/>
    <x v="0"/>
    <s v="USD"/>
    <n v="1337657400"/>
    <d v="2012-05-22T03:30:00"/>
    <n v="1336512309"/>
    <x v="1931"/>
    <b v="0"/>
    <x v="133"/>
    <n v="48.240400000000001"/>
    <x v="4"/>
    <x v="14"/>
    <b v="1"/>
    <s v="music/indie rock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n v="1.0699047619047619"/>
    <x v="0"/>
    <x v="0"/>
    <s v="USD"/>
    <n v="1327433173"/>
    <d v="2012-01-24T19:26:13"/>
    <n v="1325618773"/>
    <x v="1932"/>
    <b v="0"/>
    <x v="144"/>
    <n v="70.212500000000006"/>
    <x v="4"/>
    <x v="14"/>
    <b v="1"/>
    <s v="music/indie rock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n v="1.7243333333333333"/>
    <x v="0"/>
    <x v="0"/>
    <s v="USD"/>
    <n v="1411787307"/>
    <d v="2014-09-27T03:08:27"/>
    <n v="1409195307"/>
    <x v="1933"/>
    <b v="0"/>
    <x v="238"/>
    <n v="94.054545454545448"/>
    <x v="4"/>
    <x v="14"/>
    <b v="1"/>
    <s v="music/indie rock"/>
  </r>
  <r>
    <x v="1934"/>
    <s v="The City Never Sleeps Needs A Tour Vehicle!"/>
    <s v="We are a band in need of a vehicle. We just released our new CD and have played almost every venue in town, now it's time to expand."/>
    <x v="10"/>
    <n v="6181"/>
    <n v="1.2362"/>
    <x v="0"/>
    <x v="0"/>
    <s v="USD"/>
    <n v="1324789200"/>
    <d v="2011-12-25T05:00:00"/>
    <n v="1321649321"/>
    <x v="1934"/>
    <b v="0"/>
    <x v="99"/>
    <n v="80.272727272727266"/>
    <x v="4"/>
    <x v="14"/>
    <b v="1"/>
    <s v="music/indie rock"/>
  </r>
  <r>
    <x v="1935"/>
    <s v="the last echo AM/PM Project"/>
    <s v="AM/PM is a 20 song dual-disk album that we're trying to record with your help! AM is a pop album and PM is an ambient/intense album!"/>
    <x v="30"/>
    <n v="2710"/>
    <n v="1.0840000000000001"/>
    <x v="0"/>
    <x v="0"/>
    <s v="USD"/>
    <n v="1403326740"/>
    <d v="2014-06-21T04:59:00"/>
    <n v="1400106171"/>
    <x v="1935"/>
    <b v="0"/>
    <x v="133"/>
    <n v="54.2"/>
    <x v="4"/>
    <x v="14"/>
    <b v="1"/>
    <s v="music/indie rock"/>
  </r>
  <r>
    <x v="1936"/>
    <s v="Grandkids Record a Full-length Album!"/>
    <s v="Hey, we're Grandkids! We have enough songs to record an LP, and we need your help! We're going to make you proud, promise!"/>
    <x v="51"/>
    <n v="8739.01"/>
    <n v="1.1652013333333333"/>
    <x v="0"/>
    <x v="0"/>
    <s v="USD"/>
    <n v="1323151140"/>
    <d v="2011-12-06T05:59:00"/>
    <n v="1320528070"/>
    <x v="1936"/>
    <b v="0"/>
    <x v="108"/>
    <n v="60.26903448275862"/>
    <x v="4"/>
    <x v="14"/>
    <b v="1"/>
    <s v="music/indie rock"/>
  </r>
  <r>
    <x v="1937"/>
    <s v="GBS Detroit Presents My Pal Val"/>
    <s v="My Pal Val is headed to Groovebox Studios in Detroit, Michigan on June 15th to record and film a live GBS Detroit EP."/>
    <x v="20"/>
    <n v="1123.47"/>
    <n v="1.8724499999999999"/>
    <x v="0"/>
    <x v="0"/>
    <s v="USD"/>
    <n v="1339732740"/>
    <d v="2012-06-15T03:59:00"/>
    <n v="1338346281"/>
    <x v="1937"/>
    <b v="0"/>
    <x v="60"/>
    <n v="38.740344827586206"/>
    <x v="4"/>
    <x v="14"/>
    <b v="1"/>
    <s v="music/indie rock"/>
  </r>
  <r>
    <x v="1938"/>
    <s v="Jon Shirley: Live Worship Album + Short Film"/>
    <s v="A live worship album + short film: Telling the story of a worshipping community adapting and thriving in a post-Christian context."/>
    <x v="36"/>
    <n v="17390"/>
    <n v="1.1593333333333333"/>
    <x v="0"/>
    <x v="0"/>
    <s v="USD"/>
    <n v="1372741200"/>
    <d v="2013-07-02T05:00:00"/>
    <n v="1370067231"/>
    <x v="1938"/>
    <b v="0"/>
    <x v="229"/>
    <n v="152.54385964912279"/>
    <x v="4"/>
    <x v="14"/>
    <b v="1"/>
    <s v="music/indie rock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n v="1.107"/>
    <x v="0"/>
    <x v="0"/>
    <s v="USD"/>
    <n v="1362955108"/>
    <d v="2013-03-10T22:38:28"/>
    <n v="1360366708"/>
    <x v="1939"/>
    <b v="0"/>
    <x v="93"/>
    <n v="115.3125"/>
    <x v="4"/>
    <x v="14"/>
    <b v="1"/>
    <s v="music/indie rock"/>
  </r>
  <r>
    <x v="1940"/>
    <s v="History Grows: New K. Record"/>
    <s v="K. is about *this* close to finishing up our third record, History Grows.  Now we just need to master it and release it!"/>
    <x v="81"/>
    <n v="1111"/>
    <n v="1.7092307692307693"/>
    <x v="0"/>
    <x v="0"/>
    <s v="USD"/>
    <n v="1308110340"/>
    <d v="2011-06-15T03:59:00"/>
    <n v="1304770233"/>
    <x v="1940"/>
    <b v="0"/>
    <x v="162"/>
    <n v="35.838709677419352"/>
    <x v="4"/>
    <x v="14"/>
    <b v="1"/>
    <s v="music/indie rock"/>
  </r>
  <r>
    <x v="1941"/>
    <s v="Gramofon: Modern Cloud Jukebox"/>
    <s v="Gramofon streams cloud music to your sound system. A modern jukebox: smartphones are the remotes + WiFi brings everyone together."/>
    <x v="65"/>
    <n v="315295.89"/>
    <n v="1.2611835600000001"/>
    <x v="0"/>
    <x v="0"/>
    <s v="USD"/>
    <n v="1400137131"/>
    <d v="2014-05-15T06:58:51"/>
    <n v="1397545131"/>
    <x v="1941"/>
    <b v="1"/>
    <x v="337"/>
    <n v="64.570118779438872"/>
    <x v="2"/>
    <x v="30"/>
    <b v="1"/>
    <s v="technology/hardware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n v="1.3844033333333334"/>
    <x v="0"/>
    <x v="0"/>
    <s v="USD"/>
    <n v="1309809140"/>
    <d v="2011-07-04T19:52:20"/>
    <n v="1302033140"/>
    <x v="1942"/>
    <b v="1"/>
    <x v="195"/>
    <n v="87.436000000000007"/>
    <x v="2"/>
    <x v="30"/>
    <b v="1"/>
    <s v="technology/hardware"/>
  </r>
  <r>
    <x v="1943"/>
    <s v="RuuviTag - Open-Source Bluetooth Sensor Beacon"/>
    <s v="Next-gen 100% open-source sensor beacon platform designed especially for makers, developers and IoT companies."/>
    <x v="3"/>
    <n v="170525"/>
    <n v="17.052499999999998"/>
    <x v="0"/>
    <x v="0"/>
    <s v="USD"/>
    <n v="1470896916"/>
    <d v="2016-08-11T06:28:36"/>
    <n v="1467008916"/>
    <x v="1943"/>
    <b v="1"/>
    <x v="338"/>
    <n v="68.815577078288939"/>
    <x v="2"/>
    <x v="30"/>
    <b v="1"/>
    <s v="technology/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n v="7.8805550000000002"/>
    <x v="0"/>
    <x v="0"/>
    <s v="USD"/>
    <n v="1398952890"/>
    <d v="2014-05-01T14:01:30"/>
    <n v="1396360890"/>
    <x v="1944"/>
    <b v="1"/>
    <x v="339"/>
    <n v="176.200223588597"/>
    <x v="2"/>
    <x v="30"/>
    <b v="1"/>
    <s v="technology/hardware"/>
  </r>
  <r>
    <x v="1945"/>
    <s v="Oval - The First Digital HandPan"/>
    <s v="A new electronic musical instrument which allows you to play, learn and perform music using any sound you can imagine."/>
    <x v="57"/>
    <n v="348018"/>
    <n v="3.4801799999999998"/>
    <x v="0"/>
    <x v="3"/>
    <s v="EUR"/>
    <n v="1436680958"/>
    <d v="2015-07-12T06:02:38"/>
    <n v="1433224958"/>
    <x v="1945"/>
    <b v="1"/>
    <x v="340"/>
    <n v="511.79117647058825"/>
    <x v="2"/>
    <x v="30"/>
    <b v="1"/>
    <s v="technology/hardware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n v="1.4974666666666667"/>
    <x v="0"/>
    <x v="0"/>
    <s v="USD"/>
    <n v="1397961361"/>
    <d v="2014-04-20T02:36:01"/>
    <n v="1392780961"/>
    <x v="1946"/>
    <b v="1"/>
    <x v="16"/>
    <n v="160.44285714285715"/>
    <x v="2"/>
    <x v="30"/>
    <b v="1"/>
    <s v="technology/hardware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n v="1.0063375000000001"/>
    <x v="0"/>
    <x v="0"/>
    <s v="USD"/>
    <n v="1258955940"/>
    <d v="2009-11-23T05:59:00"/>
    <n v="1255730520"/>
    <x v="1947"/>
    <b v="1"/>
    <x v="23"/>
    <n v="35.003043478260871"/>
    <x v="2"/>
    <x v="30"/>
    <b v="1"/>
    <s v="technology/hardware"/>
  </r>
  <r>
    <x v="1948"/>
    <s v="UDOO X86: The Most Powerful Maker Board Ever"/>
    <s v="10 times more powerful than Raspberry Pi 3, x86 64-bit architecture"/>
    <x v="57"/>
    <n v="800211"/>
    <n v="8.0021100000000001"/>
    <x v="0"/>
    <x v="0"/>
    <s v="USD"/>
    <n v="1465232520"/>
    <d v="2016-06-06T17:02:00"/>
    <n v="1460557809"/>
    <x v="1948"/>
    <b v="1"/>
    <x v="341"/>
    <n v="188.50671378091872"/>
    <x v="2"/>
    <x v="30"/>
    <b v="1"/>
    <s v="technology/hardware"/>
  </r>
  <r>
    <x v="1949"/>
    <s v="Shake Your Power"/>
    <s v="#ShakeYourPower brings clean energy to places in the world without electricity through the power of music."/>
    <x v="63"/>
    <n v="53001.3"/>
    <n v="1.0600260000000001"/>
    <x v="0"/>
    <x v="1"/>
    <s v="GBP"/>
    <n v="1404986951"/>
    <d v="2014-07-10T10:09:11"/>
    <n v="1402394951"/>
    <x v="1949"/>
    <b v="1"/>
    <x v="342"/>
    <n v="56.204984093319197"/>
    <x v="2"/>
    <x v="30"/>
    <b v="1"/>
    <s v="technology/hardware"/>
  </r>
  <r>
    <x v="1950"/>
    <s v="Trebuchette - the snap-together, desktop trebuchet"/>
    <s v="We're building snap-together model trebuchets that are perfect for office warfare or annoying your roommate!"/>
    <x v="240"/>
    <n v="96248.960000000006"/>
    <n v="2.0051866666666669"/>
    <x v="0"/>
    <x v="0"/>
    <s v="USD"/>
    <n v="1303446073"/>
    <d v="2011-04-22T04:21:13"/>
    <n v="1300767673"/>
    <x v="1950"/>
    <b v="1"/>
    <x v="343"/>
    <n v="51.3054157782516"/>
    <x v="2"/>
    <x v="30"/>
    <b v="1"/>
    <s v="technology/hardware"/>
  </r>
  <r>
    <x v="1951"/>
    <s v="Connect. Code. Create. With SBrick Plus"/>
    <s v="Take learning and playing with LEGOÂ® to the next level with sensors! Build creations with SBrick Plus and make them interactive!"/>
    <x v="63"/>
    <n v="106222"/>
    <n v="2.1244399999999999"/>
    <x v="0"/>
    <x v="0"/>
    <s v="USD"/>
    <n v="1478516737"/>
    <d v="2016-11-07T11:05:37"/>
    <n v="1475921137"/>
    <x v="1951"/>
    <b v="1"/>
    <x v="344"/>
    <n v="127.36450839328538"/>
    <x v="2"/>
    <x v="30"/>
    <b v="1"/>
    <s v="technology/hardware"/>
  </r>
  <r>
    <x v="1952"/>
    <s v="Nix Color Sensor"/>
    <s v="Nix is a breakthrough smartphone accessory. Just scan an object and instantly view the color on your iPhone, Android, PC, or Mac."/>
    <x v="19"/>
    <n v="69465.33"/>
    <n v="1.9847237142857144"/>
    <x v="0"/>
    <x v="5"/>
    <s v="CAD"/>
    <n v="1381934015"/>
    <d v="2013-10-16T14:33:35"/>
    <n v="1378737215"/>
    <x v="1952"/>
    <b v="1"/>
    <x v="345"/>
    <n v="101.85532258064516"/>
    <x v="2"/>
    <x v="30"/>
    <b v="1"/>
    <s v="technology/hardware"/>
  </r>
  <r>
    <x v="1953"/>
    <s v="NTH Music Synthesizer"/>
    <s v="The NTH is an open source music synthesizer featuring instant fun, awesome sound, and a hackable design."/>
    <x v="36"/>
    <n v="33892"/>
    <n v="2.2594666666666665"/>
    <x v="0"/>
    <x v="0"/>
    <s v="USD"/>
    <n v="1330657200"/>
    <d v="2012-03-02T03:00:00"/>
    <n v="1328158065"/>
    <x v="1953"/>
    <b v="1"/>
    <x v="206"/>
    <n v="230.55782312925169"/>
    <x v="2"/>
    <x v="30"/>
    <b v="1"/>
    <s v="technology/hardware"/>
  </r>
  <r>
    <x v="1954"/>
    <s v="Orison â€“ Rethink the Power of Energy"/>
    <s v="The First Home Battery System You Simply Plug in to Install"/>
    <x v="63"/>
    <n v="349474"/>
    <n v="6.9894800000000004"/>
    <x v="0"/>
    <x v="0"/>
    <s v="USD"/>
    <n v="1457758800"/>
    <d v="2016-03-12T05:00:00"/>
    <n v="1453730176"/>
    <x v="1954"/>
    <b v="1"/>
    <x v="119"/>
    <n v="842.10602409638557"/>
    <x v="2"/>
    <x v="30"/>
    <b v="1"/>
    <s v="technology/hardware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n v="3.9859528571428569"/>
    <x v="0"/>
    <x v="0"/>
    <s v="USD"/>
    <n v="1337799600"/>
    <d v="2012-05-23T19:00:00"/>
    <n v="1334989881"/>
    <x v="1955"/>
    <b v="1"/>
    <x v="126"/>
    <n v="577.27593103448271"/>
    <x v="2"/>
    <x v="30"/>
    <b v="1"/>
    <s v="technology/hardware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n v="2.9403333333333332"/>
    <x v="0"/>
    <x v="0"/>
    <s v="USD"/>
    <n v="1429391405"/>
    <d v="2015-04-18T21:10:05"/>
    <n v="1425507005"/>
    <x v="1956"/>
    <b v="1"/>
    <x v="346"/>
    <n v="483.34246575342468"/>
    <x v="2"/>
    <x v="30"/>
    <b v="1"/>
    <s v="technology/hardware"/>
  </r>
  <r>
    <x v="1957"/>
    <s v="freeSoC and freeSoC Mini"/>
    <s v="An open hardware platform for the best microcontroller in the world."/>
    <x v="11"/>
    <n v="50251.41"/>
    <n v="1.6750470000000002"/>
    <x v="0"/>
    <x v="0"/>
    <s v="USD"/>
    <n v="1351304513"/>
    <d v="2012-10-27T02:21:53"/>
    <n v="1348712513"/>
    <x v="1957"/>
    <b v="1"/>
    <x v="347"/>
    <n v="76.138500000000008"/>
    <x v="2"/>
    <x v="30"/>
    <b v="1"/>
    <s v="technology/hardware"/>
  </r>
  <r>
    <x v="1958"/>
    <s v="Mojo: Digital Design for the Hobbyist"/>
    <s v="The Mojo is an FPGA development board that is designed to be user friendly and a great introduction into digital design for anyone."/>
    <x v="39"/>
    <n v="100490.02"/>
    <n v="14.355717142857143"/>
    <x v="0"/>
    <x v="0"/>
    <s v="USD"/>
    <n v="1364078561"/>
    <d v="2013-03-23T22:42:41"/>
    <n v="1361490161"/>
    <x v="1958"/>
    <b v="1"/>
    <x v="348"/>
    <n v="74.107684365781708"/>
    <x v="2"/>
    <x v="30"/>
    <b v="1"/>
    <s v="technology/hardware"/>
  </r>
  <r>
    <x v="1959"/>
    <s v="Heat Seek NYC"/>
    <s v="A thermometer that connects to the internet to help New York City turn the heat on for thousands of tenants with no heat in the winter."/>
    <x v="3"/>
    <n v="15673.44"/>
    <n v="1.5673440000000001"/>
    <x v="0"/>
    <x v="0"/>
    <s v="USD"/>
    <n v="1412121600"/>
    <d v="2014-10-01T00:00:00"/>
    <n v="1408565860"/>
    <x v="1959"/>
    <b v="1"/>
    <x v="349"/>
    <n v="36.965660377358489"/>
    <x v="2"/>
    <x v="30"/>
    <b v="1"/>
    <s v="technology/hardware"/>
  </r>
  <r>
    <x v="1960"/>
    <s v="TREKKAYAK"/>
    <s v="Trekkayak is an ultralight, durable and inflatable boat to be carried in your backpack to cross a lake or paddle down a river."/>
    <x v="54"/>
    <n v="82532"/>
    <n v="1.1790285714285715"/>
    <x v="0"/>
    <x v="11"/>
    <s v="SEK"/>
    <n v="1419151341"/>
    <d v="2014-12-21T08:42:21"/>
    <n v="1416559341"/>
    <x v="1960"/>
    <b v="1"/>
    <x v="51"/>
    <n v="2500.969696969697"/>
    <x v="2"/>
    <x v="30"/>
    <b v="1"/>
    <s v="technology/hardware"/>
  </r>
  <r>
    <x v="1961"/>
    <s v="Public Lab DIY Spectrometry Kit"/>
    <s v="This DIY kit helps analyze materials and contaminants. We need your help to build a library of open-source spectral data."/>
    <x v="3"/>
    <n v="110538.12"/>
    <n v="11.053811999999999"/>
    <x v="0"/>
    <x v="0"/>
    <s v="USD"/>
    <n v="1349495940"/>
    <d v="2012-10-06T03:59:00"/>
    <n v="1346042417"/>
    <x v="1961"/>
    <b v="1"/>
    <x v="350"/>
    <n v="67.690214329454989"/>
    <x v="2"/>
    <x v="30"/>
    <b v="1"/>
    <s v="technology/hardware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n v="1.9292499999999999"/>
    <x v="0"/>
    <x v="0"/>
    <s v="USD"/>
    <n v="1400006636"/>
    <d v="2014-05-13T18:43:56"/>
    <n v="1397414636"/>
    <x v="1962"/>
    <b v="1"/>
    <x v="351"/>
    <n v="63.04738562091503"/>
    <x v="2"/>
    <x v="30"/>
    <b v="1"/>
    <s v="technology/hardware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n v="1.268842105263158"/>
    <x v="0"/>
    <x v="1"/>
    <s v="GBP"/>
    <n v="1410862734"/>
    <d v="2014-09-16T10:18:54"/>
    <n v="1407838734"/>
    <x v="1963"/>
    <b v="1"/>
    <x v="242"/>
    <n v="117.6"/>
    <x v="2"/>
    <x v="30"/>
    <b v="1"/>
    <s v="technology/hardware"/>
  </r>
  <r>
    <x v="1964"/>
    <s v="Clairy: The Most Amazing Natural Air Purifier"/>
    <s v="Clairy combines the power of nature and technology with the beauty of design to eliminate indoor pollution and analyze it."/>
    <x v="306"/>
    <n v="231543.12"/>
    <n v="2.5957748878923765"/>
    <x v="0"/>
    <x v="13"/>
    <s v="EUR"/>
    <n v="1461306772"/>
    <d v="2016-04-22T06:32:52"/>
    <n v="1458714772"/>
    <x v="1964"/>
    <b v="1"/>
    <x v="352"/>
    <n v="180.75185011709601"/>
    <x v="2"/>
    <x v="30"/>
    <b v="1"/>
    <s v="technology/hardware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n v="2.6227999999999998"/>
    <x v="0"/>
    <x v="0"/>
    <s v="USD"/>
    <n v="1326330000"/>
    <d v="2012-01-12T01:00:00"/>
    <n v="1324433310"/>
    <x v="1965"/>
    <b v="1"/>
    <x v="273"/>
    <n v="127.32038834951456"/>
    <x v="2"/>
    <x v="30"/>
    <b v="1"/>
    <s v="technology/hardware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n v="2.0674309000000002"/>
    <x v="0"/>
    <x v="0"/>
    <s v="USD"/>
    <n v="1408021098"/>
    <d v="2014-08-14T12:58:18"/>
    <n v="1405429098"/>
    <x v="1966"/>
    <b v="1"/>
    <x v="353"/>
    <n v="136.6444745538665"/>
    <x v="2"/>
    <x v="30"/>
    <b v="1"/>
    <s v="technology/hardware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n v="3.7012999999999998"/>
    <x v="0"/>
    <x v="0"/>
    <s v="USD"/>
    <n v="1398959729"/>
    <d v="2014-05-01T15:55:29"/>
    <n v="1396367729"/>
    <x v="1967"/>
    <b v="1"/>
    <x v="316"/>
    <n v="182.78024691358024"/>
    <x v="2"/>
    <x v="30"/>
    <b v="1"/>
    <s v="technology/hardware"/>
  </r>
  <r>
    <x v="1968"/>
    <s v="XSHIFTER: World's First Affordable Wireless Shifting System"/>
    <s v="Bringing the advantages of wireless smart shifting to every cyclist. FITS ANY BIKE"/>
    <x v="63"/>
    <n v="142483"/>
    <n v="2.8496600000000001"/>
    <x v="0"/>
    <x v="0"/>
    <s v="USD"/>
    <n v="1480777515"/>
    <d v="2016-12-03T15:05:15"/>
    <n v="1478095515"/>
    <x v="1968"/>
    <b v="1"/>
    <x v="354"/>
    <n v="279.37843137254902"/>
    <x v="2"/>
    <x v="30"/>
    <b v="1"/>
    <s v="technology/hardware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n v="5.7907999999999999"/>
    <x v="0"/>
    <x v="1"/>
    <s v="GBP"/>
    <n v="1470423668"/>
    <d v="2016-08-05T19:01:08"/>
    <n v="1467831668"/>
    <x v="1969"/>
    <b v="1"/>
    <x v="355"/>
    <n v="61.375728669846318"/>
    <x v="2"/>
    <x v="30"/>
    <b v="1"/>
    <s v="technology/hardware"/>
  </r>
  <r>
    <x v="1970"/>
    <s v="APOC: Mini Radiation Detector"/>
    <s v="The APOC is a gamma particle detector that will help you learn about radiation and find radioactive things!"/>
    <x v="10"/>
    <n v="56590"/>
    <n v="11.318"/>
    <x v="0"/>
    <x v="0"/>
    <s v="USD"/>
    <n v="1366429101"/>
    <d v="2013-04-20T03:38:21"/>
    <n v="1361248701"/>
    <x v="1970"/>
    <b v="1"/>
    <x v="356"/>
    <n v="80.727532097004286"/>
    <x v="2"/>
    <x v="30"/>
    <b v="1"/>
    <s v="technology/hardware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n v="2.6302771750000002"/>
    <x v="0"/>
    <x v="0"/>
    <s v="USD"/>
    <n v="1384488000"/>
    <d v="2013-11-15T04:00:00"/>
    <n v="1381752061"/>
    <x v="1971"/>
    <b v="1"/>
    <x v="357"/>
    <n v="272.35590732591254"/>
    <x v="2"/>
    <x v="30"/>
    <b v="1"/>
    <s v="technology/hardware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n v="6.7447999999999997"/>
    <x v="0"/>
    <x v="0"/>
    <s v="USD"/>
    <n v="1353201444"/>
    <d v="2012-11-18T01:17:24"/>
    <n v="1350605844"/>
    <x v="1972"/>
    <b v="1"/>
    <x v="146"/>
    <n v="70.848739495798313"/>
    <x v="2"/>
    <x v="30"/>
    <b v="1"/>
    <s v="technology/hardware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n v="2.5683081313131315"/>
    <x v="0"/>
    <x v="0"/>
    <s v="USD"/>
    <n v="1470466800"/>
    <d v="2016-08-06T07:00:00"/>
    <n v="1467134464"/>
    <x v="1973"/>
    <b v="1"/>
    <x v="358"/>
    <n v="247.94003412969283"/>
    <x v="2"/>
    <x v="30"/>
    <b v="1"/>
    <s v="technology/hardware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n v="3.7549600000000001"/>
    <x v="0"/>
    <x v="1"/>
    <s v="GBP"/>
    <n v="1376899269"/>
    <d v="2013-08-19T08:01:09"/>
    <n v="1371715269"/>
    <x v="1974"/>
    <b v="1"/>
    <x v="359"/>
    <n v="186.81393034825871"/>
    <x v="2"/>
    <x v="30"/>
    <b v="1"/>
    <s v="technology/hardware"/>
  </r>
  <r>
    <x v="1975"/>
    <s v="Bugle2: A DIY Phono Preamp"/>
    <s v="The Bugle2 is a second generation DIY kit phono preamplifier for vinyl playback."/>
    <x v="194"/>
    <n v="33393.339999999997"/>
    <n v="2.0870837499999997"/>
    <x v="0"/>
    <x v="0"/>
    <s v="USD"/>
    <n v="1362938851"/>
    <d v="2013-03-10T18:07:31"/>
    <n v="1360346851"/>
    <x v="1975"/>
    <b v="1"/>
    <x v="35"/>
    <n v="131.98948616600788"/>
    <x v="2"/>
    <x v="30"/>
    <b v="1"/>
    <s v="technology/hardware"/>
  </r>
  <r>
    <x v="1976"/>
    <s v="Pi Lite white - Bright white LED display for Raspberry Pi"/>
    <s v="Can you help us make an ultra bright white one a reality?"/>
    <x v="23"/>
    <n v="13864"/>
    <n v="3.4660000000000002"/>
    <x v="0"/>
    <x v="1"/>
    <s v="GBP"/>
    <n v="1373751325"/>
    <d v="2013-07-13T21:35:25"/>
    <n v="1371159325"/>
    <x v="1976"/>
    <b v="1"/>
    <x v="360"/>
    <n v="29.310782241014799"/>
    <x v="2"/>
    <x v="30"/>
    <b v="1"/>
    <s v="technology/hardware"/>
  </r>
  <r>
    <x v="1977"/>
    <s v="Ario: Smart Lighting. Better Health."/>
    <s v="Ario learns about you, syncs your body clock, and keeps you healthy through natural lighting patterns."/>
    <x v="63"/>
    <n v="201165"/>
    <n v="4.0232999999999999"/>
    <x v="0"/>
    <x v="0"/>
    <s v="USD"/>
    <n v="1450511940"/>
    <d v="2015-12-19T07:59:00"/>
    <n v="1446527540"/>
    <x v="1977"/>
    <b v="1"/>
    <x v="361"/>
    <n v="245.02436053593178"/>
    <x v="2"/>
    <x v="30"/>
    <b v="1"/>
    <s v="technology/hardware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n v="10.2684514"/>
    <x v="0"/>
    <x v="0"/>
    <s v="USD"/>
    <n v="1339484400"/>
    <d v="2012-06-12T07:00:00"/>
    <n v="1336627492"/>
    <x v="1978"/>
    <b v="1"/>
    <x v="362"/>
    <n v="1323.2540463917526"/>
    <x v="2"/>
    <x v="30"/>
    <b v="1"/>
    <s v="technology/hardware"/>
  </r>
  <r>
    <x v="1979"/>
    <s v="Skybuds - truly wireless earbuds and smartphone case"/>
    <s v="Truly wireless premium earbuds with a battery-boosting smartphone case for charging and storage"/>
    <x v="61"/>
    <n v="229802.31"/>
    <n v="1.14901155"/>
    <x v="0"/>
    <x v="0"/>
    <s v="USD"/>
    <n v="1447909140"/>
    <d v="2015-11-19T04:59:00"/>
    <n v="1444734146"/>
    <x v="1979"/>
    <b v="1"/>
    <x v="363"/>
    <n v="282.65966789667897"/>
    <x v="2"/>
    <x v="30"/>
    <b v="1"/>
    <s v="technology/hardware"/>
  </r>
  <r>
    <x v="1980"/>
    <s v="YOUMO - Your Smart Modular Power Strip"/>
    <s v="Multi-power charging that is smarter, stylish and designed for you."/>
    <x v="63"/>
    <n v="177412.01"/>
    <n v="3.5482402000000004"/>
    <x v="0"/>
    <x v="12"/>
    <s v="EUR"/>
    <n v="1459684862"/>
    <d v="2016-04-03T12:01:02"/>
    <n v="1456232462"/>
    <x v="1980"/>
    <b v="1"/>
    <x v="364"/>
    <n v="91.214401028277635"/>
    <x v="2"/>
    <x v="30"/>
    <b v="1"/>
    <s v="technology/hardware"/>
  </r>
  <r>
    <x v="1981"/>
    <s v="Aspiring storyteller: connecting the dots"/>
    <s v="I would like to tell the story of a young man from Queens, New York and compare his life to a young Afghan man...to connect the dots."/>
    <x v="51"/>
    <n v="381"/>
    <n v="5.0799999999999998E-2"/>
    <x v="2"/>
    <x v="5"/>
    <s v="CAD"/>
    <n v="1404926665"/>
    <d v="2014-07-09T17:24:25"/>
    <n v="1402334665"/>
    <x v="1981"/>
    <b v="0"/>
    <x v="8"/>
    <n v="31.75"/>
    <x v="8"/>
    <x v="31"/>
    <b v="0"/>
    <s v="photography/people"/>
  </r>
  <r>
    <x v="1982"/>
    <s v="Lonely Boy: 55 male models 200s sensual expression"/>
    <s v="Express a very dark place in my childhood. Release my emotions through photography in a form of Art."/>
    <x v="237"/>
    <n v="0"/>
    <n v="0"/>
    <x v="2"/>
    <x v="7"/>
    <s v="HKD"/>
    <n v="1480863887"/>
    <d v="2016-12-04T15:04:47"/>
    <n v="1478268287"/>
    <x v="1982"/>
    <b v="0"/>
    <x v="78"/>
    <e v="#DIV/0!"/>
    <x v="8"/>
    <x v="31"/>
    <b v="0"/>
    <s v="photography/people"/>
  </r>
  <r>
    <x v="1983"/>
    <s v="Vegans of Hawai'i - 140'000 Strong?"/>
    <s v="A vegan photographer bringing Hawaii to the tipping point of plant pure wisdom, featuring the most influential early adopters."/>
    <x v="287"/>
    <n v="1419"/>
    <n v="4.2999999999999997E-2"/>
    <x v="2"/>
    <x v="0"/>
    <s v="USD"/>
    <n v="1472799600"/>
    <d v="2016-09-02T07:00:00"/>
    <n v="1470874618"/>
    <x v="1983"/>
    <b v="0"/>
    <x v="38"/>
    <n v="88.6875"/>
    <x v="8"/>
    <x v="31"/>
    <b v="0"/>
    <s v="photography/people"/>
  </r>
  <r>
    <x v="1984"/>
    <s v="Love Locks - a photographic journey"/>
    <s v="Does love lasts longer than &quot;Love Locks&quot; ?_x000a__x000a_A photographic journey into the lives of these 'love-locked' couples."/>
    <x v="36"/>
    <n v="3172"/>
    <n v="0.21146666666666666"/>
    <x v="2"/>
    <x v="0"/>
    <s v="USD"/>
    <n v="1417377481"/>
    <d v="2014-11-30T19:58:01"/>
    <n v="1412189881"/>
    <x v="1984"/>
    <b v="0"/>
    <x v="63"/>
    <n v="453.14285714285717"/>
    <x v="8"/>
    <x v="31"/>
    <b v="0"/>
    <s v="photography/people"/>
  </r>
  <r>
    <x v="1985"/>
    <s v="Metrospective - photography project"/>
    <s v="A personal journey to document people on the worlds 10 largest metro systems. The end result being one truly epic photographic essay!"/>
    <x v="183"/>
    <n v="51"/>
    <n v="3.1875000000000001E-2"/>
    <x v="2"/>
    <x v="1"/>
    <s v="GBP"/>
    <n v="1470178800"/>
    <d v="2016-08-02T23:00:00"/>
    <n v="1467650771"/>
    <x v="1985"/>
    <b v="0"/>
    <x v="80"/>
    <n v="12.75"/>
    <x v="8"/>
    <x v="31"/>
    <b v="0"/>
    <s v="photography/people"/>
  </r>
  <r>
    <x v="1986"/>
    <s v="Oddity Photography - help get us off the ground!"/>
    <s v="We are a married couple who have started a child photography business from home. We need help to put together equipment to grow."/>
    <x v="13"/>
    <n v="1"/>
    <n v="5.0000000000000001E-4"/>
    <x v="2"/>
    <x v="1"/>
    <s v="GBP"/>
    <n v="1457947483"/>
    <d v="2016-03-14T09:24:43"/>
    <n v="1455359083"/>
    <x v="1986"/>
    <b v="0"/>
    <x v="29"/>
    <n v="1"/>
    <x v="8"/>
    <x v="31"/>
    <b v="0"/>
    <s v="photography/people"/>
  </r>
  <r>
    <x v="1987"/>
    <s v="Ethiopia: Beheld"/>
    <s v="A collection of images that depicts the beauty and diversity within Ethiopia"/>
    <x v="62"/>
    <n v="2336"/>
    <n v="0.42472727272727273"/>
    <x v="2"/>
    <x v="1"/>
    <s v="GBP"/>
    <n v="1425223276"/>
    <d v="2015-03-01T15:21:16"/>
    <n v="1422631276"/>
    <x v="1987"/>
    <b v="0"/>
    <x v="33"/>
    <n v="83.428571428571431"/>
    <x v="8"/>
    <x v="31"/>
    <b v="0"/>
    <s v="photography/people"/>
  </r>
  <r>
    <x v="1988"/>
    <s v="Phillip Michael Photography"/>
    <s v="Expressing art in an image!"/>
    <x v="12"/>
    <n v="25"/>
    <n v="4.1666666666666666E-3"/>
    <x v="2"/>
    <x v="0"/>
    <s v="USD"/>
    <n v="1440094742"/>
    <d v="2015-08-20T18:19:02"/>
    <n v="1437502742"/>
    <x v="1988"/>
    <b v="0"/>
    <x v="29"/>
    <n v="25"/>
    <x v="8"/>
    <x v="31"/>
    <b v="0"/>
    <s v="photography/people"/>
  </r>
  <r>
    <x v="1989"/>
    <s v="Shutters of Hope: The Real Faces of Infertility"/>
    <s v="Creating an awareness for infertility through photographing families and showcasing the real faces of infertility."/>
    <x v="10"/>
    <n v="50"/>
    <n v="0.01"/>
    <x v="2"/>
    <x v="0"/>
    <s v="USD"/>
    <n v="1481473208"/>
    <d v="2016-12-11T16:20:08"/>
    <n v="1478881208"/>
    <x v="1989"/>
    <b v="0"/>
    <x v="29"/>
    <n v="50"/>
    <x v="8"/>
    <x v="31"/>
    <b v="0"/>
    <s v="photography/people"/>
  </r>
  <r>
    <x v="1990"/>
    <s v="The Virgin of the Path"/>
    <s v="An art nude photography book that includes traditional black and white sepia nudes as well as experimiental color nudes."/>
    <x v="9"/>
    <n v="509"/>
    <n v="0.16966666666666666"/>
    <x v="2"/>
    <x v="0"/>
    <s v="USD"/>
    <n v="1455338532"/>
    <d v="2016-02-13T04:42:12"/>
    <n v="1454042532"/>
    <x v="1990"/>
    <b v="0"/>
    <x v="81"/>
    <n v="101.8"/>
    <x v="8"/>
    <x v="31"/>
    <b v="0"/>
    <s v="photography/people"/>
  </r>
  <r>
    <x v="1991"/>
    <s v="Portraits of Resilience"/>
    <s v="Taking (and giving) professional portraits of survivors of human trafficking in Myanmar."/>
    <x v="13"/>
    <n v="140"/>
    <n v="7.0000000000000007E-2"/>
    <x v="2"/>
    <x v="0"/>
    <s v="USD"/>
    <n v="1435958786"/>
    <d v="2015-07-03T21:26:26"/>
    <n v="1434144386"/>
    <x v="1991"/>
    <b v="0"/>
    <x v="83"/>
    <n v="46.666666666666664"/>
    <x v="8"/>
    <x v="31"/>
    <b v="0"/>
    <s v="photography/people"/>
  </r>
  <r>
    <x v="1992"/>
    <s v="The Wonderful World of Princes &amp; Princesses"/>
    <s v="A complete revamp of all the Disney Princes &amp; Princesses!"/>
    <x v="15"/>
    <n v="2"/>
    <n v="1.3333333333333333E-3"/>
    <x v="2"/>
    <x v="0"/>
    <s v="USD"/>
    <n v="1424229991"/>
    <d v="2015-02-18T03:26:31"/>
    <n v="1421637991"/>
    <x v="1992"/>
    <b v="0"/>
    <x v="84"/>
    <n v="1"/>
    <x v="8"/>
    <x v="31"/>
    <b v="0"/>
    <s v="photography/people"/>
  </r>
  <r>
    <x v="1993"/>
    <s v="Open a photography studio - photo shoots as rewards!"/>
    <s v="I am looking for help to open up an affordable photography studio in Cornwall for baby and family portraiture photography"/>
    <x v="13"/>
    <n v="0"/>
    <n v="0"/>
    <x v="2"/>
    <x v="1"/>
    <s v="GBP"/>
    <n v="1450706837"/>
    <d v="2015-12-21T14:07:17"/>
    <n v="1448114837"/>
    <x v="1993"/>
    <b v="0"/>
    <x v="78"/>
    <e v="#DIV/0!"/>
    <x v="8"/>
    <x v="31"/>
    <b v="0"/>
    <s v="photography/people"/>
  </r>
  <r>
    <x v="1994"/>
    <s v="The preservation of still and moving imagery"/>
    <s v="A program to preserve still imagery (photographs) and moving imagery captured on motion picture (film) stock, and videotape elements."/>
    <x v="50"/>
    <n v="0"/>
    <n v="0"/>
    <x v="2"/>
    <x v="0"/>
    <s v="USD"/>
    <n v="1481072942"/>
    <d v="2016-12-07T01:09:02"/>
    <n v="1475885342"/>
    <x v="1994"/>
    <b v="0"/>
    <x v="78"/>
    <e v="#DIV/0!"/>
    <x v="8"/>
    <x v="31"/>
    <b v="0"/>
    <s v="photography/people"/>
  </r>
  <r>
    <x v="1995"/>
    <s v="The Girl With(out) The Camera"/>
    <s v="I'm looking to pursue my dream of becoming a full time photographer, using my current creative experience as a graphic designer."/>
    <x v="28"/>
    <n v="78"/>
    <n v="7.8E-2"/>
    <x v="2"/>
    <x v="5"/>
    <s v="CAD"/>
    <n v="1437082736"/>
    <d v="2015-07-16T21:38:56"/>
    <n v="1435354736"/>
    <x v="1995"/>
    <b v="0"/>
    <x v="83"/>
    <n v="26"/>
    <x v="8"/>
    <x v="31"/>
    <b v="0"/>
    <s v="photography/people"/>
  </r>
  <r>
    <x v="1996"/>
    <s v="Life through the eye of war worldwide"/>
    <s v="I want to create a series of pictures of Life through the eyes - and capture some of the defining moments of our history now / to come."/>
    <x v="309"/>
    <n v="0"/>
    <n v="0"/>
    <x v="2"/>
    <x v="0"/>
    <s v="USD"/>
    <n v="1405021211"/>
    <d v="2014-07-10T19:40:11"/>
    <n v="1402429211"/>
    <x v="1996"/>
    <b v="0"/>
    <x v="78"/>
    <e v="#DIV/0!"/>
    <x v="8"/>
    <x v="31"/>
    <b v="0"/>
    <s v="photography/people"/>
  </r>
  <r>
    <x v="1997"/>
    <s v="Photographically documenting my cultural travels"/>
    <s v="There is so many unseen places in the world, and I've made it my personal goal to show everyone through photography &amp; travel."/>
    <x v="115"/>
    <n v="0"/>
    <n v="0"/>
    <x v="2"/>
    <x v="0"/>
    <s v="USD"/>
    <n v="1409091612"/>
    <d v="2014-08-26T22:20:12"/>
    <n v="1406499612"/>
    <x v="1997"/>
    <b v="0"/>
    <x v="78"/>
    <e v="#DIV/0!"/>
    <x v="8"/>
    <x v="31"/>
    <b v="0"/>
    <s v="photography/people"/>
  </r>
  <r>
    <x v="1998"/>
    <s v="Photography from Below"/>
    <s v="I am moving to Guatemala to document and report on the growing community resistance movements across Central America and Mexico"/>
    <x v="30"/>
    <n v="655"/>
    <n v="0.26200000000000001"/>
    <x v="2"/>
    <x v="0"/>
    <s v="USD"/>
    <n v="1406861438"/>
    <d v="2014-08-01T02:50:38"/>
    <n v="1402973438"/>
    <x v="1998"/>
    <b v="0"/>
    <x v="83"/>
    <n v="218.33333333333334"/>
    <x v="8"/>
    <x v="31"/>
    <b v="0"/>
    <s v="photography/people"/>
  </r>
  <r>
    <x v="1999"/>
    <s v="Planet Venus"/>
    <s v="This is a portrait photo project aiming to inspire women to explore themselves and live their passion"/>
    <x v="310"/>
    <n v="236"/>
    <n v="7.6129032258064515E-3"/>
    <x v="2"/>
    <x v="1"/>
    <s v="GBP"/>
    <n v="1415882108"/>
    <d v="2014-11-13T12:35:08"/>
    <n v="1413286508"/>
    <x v="1999"/>
    <b v="0"/>
    <x v="63"/>
    <n v="33.714285714285715"/>
    <x v="8"/>
    <x v="31"/>
    <b v="0"/>
    <s v="photography/people"/>
  </r>
  <r>
    <x v="2000"/>
    <s v="Jacs+Cam 2016 calendar"/>
    <s v="What do you get when you combine 2 of the hottest alt-models in North America with one Canadian photographer? Make a CALENDAR!!!"/>
    <x v="10"/>
    <n v="625"/>
    <n v="0.125"/>
    <x v="2"/>
    <x v="5"/>
    <s v="CAD"/>
    <n v="1452120613"/>
    <d v="2016-01-06T22:50:13"/>
    <n v="1449528613"/>
    <x v="2000"/>
    <b v="0"/>
    <x v="20"/>
    <n v="25"/>
    <x v="8"/>
    <x v="31"/>
    <b v="0"/>
    <s v="photography/people"/>
  </r>
  <r>
    <x v="2001"/>
    <s v="Nuimo: Seamless Smart Home Interface"/>
    <s v="Nuimo is a universal controller for the internet of things. Control your music, lights, locks and more."/>
    <x v="56"/>
    <n v="210171"/>
    <n v="3.8212909090909091"/>
    <x v="0"/>
    <x v="12"/>
    <s v="EUR"/>
    <n v="1434139200"/>
    <d v="2015-06-12T20:00:00"/>
    <n v="1431406916"/>
    <x v="2001"/>
    <b v="1"/>
    <x v="365"/>
    <n v="128.38790470372632"/>
    <x v="2"/>
    <x v="30"/>
    <b v="1"/>
    <s v="technology/hardware"/>
  </r>
  <r>
    <x v="2002"/>
    <s v="JeVois: Open-Source Quad-Core Smart Machine Vision Camera"/>
    <s v="Open-source quad-core camera effortlessly adds powerful machine vision to all your PC/Arduino/Raspberry Pi projects"/>
    <x v="63"/>
    <n v="108397.11"/>
    <n v="2.1679422000000002"/>
    <x v="0"/>
    <x v="0"/>
    <s v="USD"/>
    <n v="1485191143"/>
    <d v="2017-01-23T17:05:43"/>
    <n v="1482599143"/>
    <x v="2002"/>
    <b v="1"/>
    <x v="366"/>
    <n v="78.834261818181815"/>
    <x v="2"/>
    <x v="30"/>
    <b v="1"/>
    <s v="technology/hardware"/>
  </r>
  <r>
    <x v="2003"/>
    <s v="velosynth"/>
    <s v="velosynth is an open-source bicycle interaction synthesizer. it interprets the speed and acceleration of a bicycle into expressive audio feedback."/>
    <x v="2"/>
    <n v="1560"/>
    <n v="3.12"/>
    <x v="0"/>
    <x v="0"/>
    <s v="USD"/>
    <n v="1278111600"/>
    <d v="2010-07-02T23:00:00"/>
    <n v="1276830052"/>
    <x v="2003"/>
    <b v="1"/>
    <x v="57"/>
    <n v="91.764705882352942"/>
    <x v="2"/>
    <x v="30"/>
    <b v="1"/>
    <s v="technology/hardware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n v="2.3442048"/>
    <x v="0"/>
    <x v="0"/>
    <s v="USD"/>
    <n v="1405002663"/>
    <d v="2014-07-10T14:31:03"/>
    <n v="1402410663"/>
    <x v="2004"/>
    <b v="1"/>
    <x v="178"/>
    <n v="331.10237288135596"/>
    <x v="2"/>
    <x v="30"/>
    <b v="1"/>
    <s v="technology/hardware"/>
  </r>
  <r>
    <x v="2005"/>
    <s v="bassAware Holster"/>
    <s v="The bassAware Holster is a new type of wearable audio technology that uses vibration to create a massive bass experience."/>
    <x v="11"/>
    <n v="37104.03"/>
    <n v="1.236801"/>
    <x v="0"/>
    <x v="0"/>
    <s v="USD"/>
    <n v="1381895940"/>
    <d v="2013-10-16T03:59:00"/>
    <n v="1379532618"/>
    <x v="2005"/>
    <b v="1"/>
    <x v="277"/>
    <n v="194.26193717277485"/>
    <x v="2"/>
    <x v="30"/>
    <b v="1"/>
    <s v="technology/hardware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n v="2.4784000000000002"/>
    <x v="0"/>
    <x v="0"/>
    <s v="USD"/>
    <n v="1417611645"/>
    <d v="2014-12-03T13:00:45"/>
    <n v="1414584045"/>
    <x v="2006"/>
    <b v="1"/>
    <x v="175"/>
    <n v="408.97689768976898"/>
    <x v="2"/>
    <x v="30"/>
    <b v="1"/>
    <s v="technology/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n v="1.157092"/>
    <x v="0"/>
    <x v="0"/>
    <s v="USD"/>
    <n v="1282622400"/>
    <d v="2010-08-24T04:00:00"/>
    <n v="1276891586"/>
    <x v="2007"/>
    <b v="1"/>
    <x v="89"/>
    <n v="84.459270072992695"/>
    <x v="2"/>
    <x v="30"/>
    <b v="1"/>
    <s v="technology/hardware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n v="1.1707484768810599"/>
    <x v="0"/>
    <x v="0"/>
    <s v="USD"/>
    <n v="1316442622"/>
    <d v="2011-09-19T14:30:22"/>
    <n v="1312641022"/>
    <x v="2008"/>
    <b v="1"/>
    <x v="14"/>
    <n v="44.853658536585364"/>
    <x v="2"/>
    <x v="30"/>
    <b v="1"/>
    <s v="technology/hardware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n v="3.05158"/>
    <x v="0"/>
    <x v="12"/>
    <s v="EUR"/>
    <n v="1479890743"/>
    <d v="2016-11-23T08:45:43"/>
    <n v="1476776743"/>
    <x v="2009"/>
    <b v="1"/>
    <x v="367"/>
    <n v="383.3643216080402"/>
    <x v="2"/>
    <x v="30"/>
    <b v="1"/>
    <s v="technology/hardware"/>
  </r>
  <r>
    <x v="2010"/>
    <s v="Weighitz: Weigh Smarter"/>
    <s v="Weighitz are miniature smart scales designed to weigh anything in the home."/>
    <x v="11"/>
    <n v="96015.9"/>
    <n v="3.2005299999999997"/>
    <x v="0"/>
    <x v="0"/>
    <s v="USD"/>
    <n v="1471564491"/>
    <d v="2016-08-18T23:54:51"/>
    <n v="1468972491"/>
    <x v="2010"/>
    <b v="1"/>
    <x v="368"/>
    <n v="55.276856649395505"/>
    <x v="2"/>
    <x v="30"/>
    <b v="1"/>
    <s v="technology/hardware"/>
  </r>
  <r>
    <x v="2011"/>
    <s v="FLUXO â€“ The Worldâ€™s First Truly Smart Lamp"/>
    <s v="FLUXO â€“ The first smart design lamp where you can move the light in any direction with app and sensor control."/>
    <x v="63"/>
    <n v="409782"/>
    <n v="8.1956399999999991"/>
    <x v="0"/>
    <x v="15"/>
    <s v="EUR"/>
    <n v="1452553200"/>
    <d v="2016-01-11T23:00:00"/>
    <n v="1449650173"/>
    <x v="2011"/>
    <b v="1"/>
    <x v="369"/>
    <n v="422.02059732234807"/>
    <x v="2"/>
    <x v="30"/>
    <b v="1"/>
    <s v="technology/hardware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n v="2.3490000000000002"/>
    <x v="0"/>
    <x v="0"/>
    <s v="USD"/>
    <n v="1423165441"/>
    <d v="2015-02-05T19:44:01"/>
    <n v="1420573441"/>
    <x v="2012"/>
    <b v="1"/>
    <x v="275"/>
    <n v="64.180327868852459"/>
    <x v="2"/>
    <x v="30"/>
    <b v="1"/>
    <s v="technology/hardware"/>
  </r>
  <r>
    <x v="2013"/>
    <s v="Portal: Turbocharged WiFi"/>
    <s v="Crowds can slow WiFi to a crawl, but not Portal. Stream ultraHD videos without buffering and play Internet games without lagging."/>
    <x v="292"/>
    <n v="791862"/>
    <n v="4.9491375"/>
    <x v="0"/>
    <x v="0"/>
    <s v="USD"/>
    <n v="1468019014"/>
    <d v="2016-07-08T23:03:34"/>
    <n v="1462835014"/>
    <x v="2013"/>
    <b v="1"/>
    <x v="370"/>
    <n v="173.57781674704077"/>
    <x v="2"/>
    <x v="30"/>
    <b v="1"/>
    <s v="technology/hardware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n v="78.137822333333332"/>
    <x v="0"/>
    <x v="0"/>
    <s v="USD"/>
    <n v="1364184539"/>
    <d v="2013-03-25T04:08:59"/>
    <n v="1361250539"/>
    <x v="2014"/>
    <b v="1"/>
    <x v="371"/>
    <n v="88.601680840609291"/>
    <x v="2"/>
    <x v="30"/>
    <b v="1"/>
    <s v="technology/hardware"/>
  </r>
  <r>
    <x v="2015"/>
    <s v="ExtraCore (Arduino Compatible)"/>
    <s v="ExtraCore is a 1&quot; x 1&quot; 22 I/O pin Arduino Compatible. It's 1.7 grams and 16mhz of tiny Arduino style coolness."/>
    <x v="312"/>
    <n v="8136.01"/>
    <n v="1.1300013888888889"/>
    <x v="0"/>
    <x v="0"/>
    <s v="USD"/>
    <n v="1315602163"/>
    <d v="2011-09-09T21:02:43"/>
    <n v="1313010163"/>
    <x v="2015"/>
    <b v="1"/>
    <x v="372"/>
    <n v="50.222283950617282"/>
    <x v="2"/>
    <x v="30"/>
    <b v="1"/>
    <s v="technology/hardware"/>
  </r>
  <r>
    <x v="2016"/>
    <s v="Hydra: a triple-output power supply for electronics projects"/>
    <s v="A smart, compact power supply designed to power anything, anywhere"/>
    <x v="3"/>
    <n v="92154.22"/>
    <n v="9.2154220000000002"/>
    <x v="0"/>
    <x v="0"/>
    <s v="USD"/>
    <n v="1362863299"/>
    <d v="2013-03-09T21:08:19"/>
    <n v="1360271299"/>
    <x v="2016"/>
    <b v="1"/>
    <x v="373"/>
    <n v="192.38876826722338"/>
    <x v="2"/>
    <x v="30"/>
    <b v="1"/>
    <s v="technology/hardware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n v="1.2510239999999999"/>
    <x v="0"/>
    <x v="0"/>
    <s v="USD"/>
    <n v="1332561600"/>
    <d v="2012-03-24T04:00:00"/>
    <n v="1329873755"/>
    <x v="2017"/>
    <b v="1"/>
    <x v="374"/>
    <n v="73.416901408450698"/>
    <x v="2"/>
    <x v="30"/>
    <b v="1"/>
    <s v="technology/hardware"/>
  </r>
  <r>
    <x v="2018"/>
    <s v="Scriba - the stylus reinvented"/>
    <s v="Scriba puts creative control back in your hands. Its flexible body and dynamic squeeze motion responding beautifully to your touch."/>
    <x v="99"/>
    <n v="66458.23"/>
    <n v="1.0224343076923077"/>
    <x v="0"/>
    <x v="17"/>
    <s v="EUR"/>
    <n v="1439455609"/>
    <d v="2015-08-13T08:46:49"/>
    <n v="1436863609"/>
    <x v="2018"/>
    <b v="1"/>
    <x v="375"/>
    <n v="147.68495555555555"/>
    <x v="2"/>
    <x v="30"/>
    <b v="1"/>
    <s v="technology/hardware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n v="4.8490975000000001"/>
    <x v="0"/>
    <x v="0"/>
    <s v="USD"/>
    <n v="1474563621"/>
    <d v="2016-09-22T17:00:21"/>
    <n v="1471971621"/>
    <x v="2019"/>
    <b v="1"/>
    <x v="376"/>
    <n v="108.96848314606741"/>
    <x v="2"/>
    <x v="30"/>
    <b v="1"/>
    <s v="technology/hardware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n v="1.9233333333333333"/>
    <x v="0"/>
    <x v="0"/>
    <s v="USD"/>
    <n v="1400108640"/>
    <d v="2014-05-14T23:04:00"/>
    <n v="1396923624"/>
    <x v="2020"/>
    <b v="1"/>
    <x v="259"/>
    <n v="23.647540983606557"/>
    <x v="2"/>
    <x v="30"/>
    <b v="1"/>
    <s v="technology/hardware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n v="2.8109999999999999"/>
    <x v="0"/>
    <x v="0"/>
    <s v="USD"/>
    <n v="1411522897"/>
    <d v="2014-09-24T01:41:37"/>
    <n v="1407634897"/>
    <x v="2021"/>
    <b v="1"/>
    <x v="195"/>
    <n v="147.94736842105263"/>
    <x v="2"/>
    <x v="30"/>
    <b v="1"/>
    <s v="technology/hardware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n v="1.2513700000000001"/>
    <x v="0"/>
    <x v="0"/>
    <s v="USD"/>
    <n v="1465652372"/>
    <d v="2016-06-11T13:39:32"/>
    <n v="1463060372"/>
    <x v="2022"/>
    <b v="1"/>
    <x v="166"/>
    <n v="385.03692307692307"/>
    <x v="2"/>
    <x v="30"/>
    <b v="1"/>
    <s v="technology/hardware"/>
  </r>
  <r>
    <x v="2023"/>
    <s v="Atmoph Window - Your Room Can Be Anywhere"/>
    <s v="A digital window that opens to beautiful scenery from around the world with 4K-shot videos and sound. Place it anywhere, be anywhere."/>
    <x v="57"/>
    <n v="161459"/>
    <n v="1.61459"/>
    <x v="0"/>
    <x v="0"/>
    <s v="USD"/>
    <n v="1434017153"/>
    <d v="2015-06-11T10:05:53"/>
    <n v="1431425153"/>
    <x v="2023"/>
    <b v="1"/>
    <x v="377"/>
    <n v="457.39093484419266"/>
    <x v="2"/>
    <x v="30"/>
    <b v="1"/>
    <s v="technology/hardware"/>
  </r>
  <r>
    <x v="2024"/>
    <s v="RA 3D printer controller by Elefu"/>
    <s v="RA - 3D Printer board. This board can control 3 extruders, bed heaters, Elefu control panel, 4 temp monitors, lighting and more."/>
    <x v="23"/>
    <n v="23414"/>
    <n v="5.8535000000000004"/>
    <x v="0"/>
    <x v="0"/>
    <s v="USD"/>
    <n v="1344826800"/>
    <d v="2012-08-13T03:00:00"/>
    <n v="1341875544"/>
    <x v="2024"/>
    <b v="1"/>
    <x v="217"/>
    <n v="222.99047619047619"/>
    <x v="2"/>
    <x v="30"/>
    <b v="1"/>
    <s v="technology/hardware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n v="2.0114999999999998"/>
    <x v="0"/>
    <x v="12"/>
    <s v="EUR"/>
    <n v="1433996746"/>
    <d v="2015-06-11T04:25:46"/>
    <n v="1431404746"/>
    <x v="2025"/>
    <b v="1"/>
    <x v="378"/>
    <n v="220.74074074074073"/>
    <x v="2"/>
    <x v="30"/>
    <b v="1"/>
    <s v="technology/hardware"/>
  </r>
  <r>
    <x v="2026"/>
    <s v="MIDI Sprout - Biodata Sonification Device"/>
    <s v="MIDI Sprout enables plants to play synthesizers in real time."/>
    <x v="31"/>
    <n v="33370.769999999997"/>
    <n v="1.3348307999999998"/>
    <x v="0"/>
    <x v="0"/>
    <s v="USD"/>
    <n v="1398052740"/>
    <d v="2014-04-21T03:59:00"/>
    <n v="1394127585"/>
    <x v="2026"/>
    <b v="1"/>
    <x v="379"/>
    <n v="73.503898678414089"/>
    <x v="2"/>
    <x v="30"/>
    <b v="1"/>
    <s v="technology/hardware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n v="1.2024900000000001"/>
    <x v="0"/>
    <x v="0"/>
    <s v="USD"/>
    <n v="1427740319"/>
    <d v="2015-03-30T18:31:59"/>
    <n v="1423855919"/>
    <x v="2027"/>
    <b v="1"/>
    <x v="380"/>
    <n v="223.09647495361781"/>
    <x v="2"/>
    <x v="30"/>
    <b v="1"/>
    <s v="technology/hardware"/>
  </r>
  <r>
    <x v="2028"/>
    <s v="Building the Open Source Bussard Fusion Reactor "/>
    <s v="Building an open source Bussard fusion reactor, aka the Polywell."/>
    <x v="9"/>
    <n v="3785"/>
    <n v="1.2616666666666667"/>
    <x v="0"/>
    <x v="0"/>
    <s v="USD"/>
    <n v="1268690100"/>
    <d v="2010-03-15T21:55:00"/>
    <n v="1265493806"/>
    <x v="2028"/>
    <b v="1"/>
    <x v="1"/>
    <n v="47.911392405063289"/>
    <x v="2"/>
    <x v="30"/>
    <b v="1"/>
    <s v="technology/hardware"/>
  </r>
  <r>
    <x v="2029"/>
    <s v="Lumin8 Pro"/>
    <s v="Lumin8 Pro is a fun and easy to use light controller that makes light dance to your favorite music."/>
    <x v="30"/>
    <n v="9030"/>
    <n v="3.6120000000000001"/>
    <x v="0"/>
    <x v="0"/>
    <s v="USD"/>
    <n v="1409099481"/>
    <d v="2014-08-27T00:31:21"/>
    <n v="1406507481"/>
    <x v="2029"/>
    <b v="1"/>
    <x v="225"/>
    <n v="96.063829787234042"/>
    <x v="2"/>
    <x v="30"/>
    <b v="1"/>
    <s v="technology/hardware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n v="2.26239013671875"/>
    <x v="0"/>
    <x v="1"/>
    <s v="GBP"/>
    <n v="1354233296"/>
    <d v="2012-11-29T23:54:56"/>
    <n v="1351641296"/>
    <x v="2030"/>
    <b v="1"/>
    <x v="381"/>
    <n v="118.6144"/>
    <x v="2"/>
    <x v="30"/>
    <b v="1"/>
    <s v="technology/hardware"/>
  </r>
  <r>
    <x v="2031"/>
    <s v="Linkio: the $100 Smart Home Devices Solution"/>
    <s v="With Linkio you can use your smartphone to control every electronic you own- for only $100!"/>
    <x v="63"/>
    <n v="60175"/>
    <n v="1.2035"/>
    <x v="0"/>
    <x v="9"/>
    <s v="EUR"/>
    <n v="1420765200"/>
    <d v="2015-01-09T01:00:00"/>
    <n v="1417506853"/>
    <x v="2031"/>
    <b v="1"/>
    <x v="278"/>
    <n v="118.45472440944881"/>
    <x v="2"/>
    <x v="30"/>
    <b v="1"/>
    <s v="technology/hardware"/>
  </r>
  <r>
    <x v="2032"/>
    <s v="PocketLab Voyager | Explore Science in Your World"/>
    <s v="PocketLab Voyager and PocketLab Weather are rugged science labs that you can take anywhere to explore the world around you."/>
    <x v="31"/>
    <n v="76047"/>
    <n v="3.0418799999999999"/>
    <x v="0"/>
    <x v="0"/>
    <s v="USD"/>
    <n v="1481778000"/>
    <d v="2016-12-15T05:00:00"/>
    <n v="1479216874"/>
    <x v="2032"/>
    <b v="1"/>
    <x v="382"/>
    <n v="143.21468926553672"/>
    <x v="2"/>
    <x v="30"/>
    <b v="1"/>
    <s v="technology/hardware"/>
  </r>
  <r>
    <x v="2033"/>
    <s v="BrewNanny Home Brew Monitor"/>
    <s v="BrewNannyâ„¢ accurately measures the health and progress of your home brew and alerts you to problems immediately, wherever you are."/>
    <x v="31"/>
    <n v="44669"/>
    <n v="1.7867599999999999"/>
    <x v="0"/>
    <x v="0"/>
    <s v="USD"/>
    <n v="1398477518"/>
    <d v="2014-04-26T01:58:38"/>
    <n v="1395885518"/>
    <x v="2033"/>
    <b v="1"/>
    <x v="150"/>
    <n v="282.71518987341773"/>
    <x v="2"/>
    <x v="30"/>
    <b v="1"/>
    <s v="technology/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n v="3.868199871794872"/>
    <x v="0"/>
    <x v="0"/>
    <s v="USD"/>
    <n v="1430981880"/>
    <d v="2015-05-07T06:58:00"/>
    <n v="1426216033"/>
    <x v="2034"/>
    <b v="1"/>
    <x v="278"/>
    <n v="593.93620078740162"/>
    <x v="2"/>
    <x v="30"/>
    <b v="1"/>
    <s v="technology/hardware"/>
  </r>
  <r>
    <x v="2035"/>
    <s v="OpenBCI: Biosensing for Everybody"/>
    <s v="Announcing the GANGLION and the ULTRACORTEXâ€”a $99 biodata acquisition device and a 3D-printed, brain-sensing headset."/>
    <x v="58"/>
    <n v="168829.14"/>
    <n v="2.1103642500000004"/>
    <x v="0"/>
    <x v="0"/>
    <s v="USD"/>
    <n v="1450486800"/>
    <d v="2015-12-19T01:00:00"/>
    <n v="1446562807"/>
    <x v="2035"/>
    <b v="1"/>
    <x v="383"/>
    <n v="262.15704968944101"/>
    <x v="2"/>
    <x v="30"/>
    <b v="1"/>
    <s v="technology/hardware"/>
  </r>
  <r>
    <x v="2036"/>
    <s v="L.E.D Portable Charger"/>
    <s v="A high-capacity portable charger with LED lights keeps your iPhone, iPad, smartphones, tablets and other devices juiced up on-the-go."/>
    <x v="11"/>
    <n v="39500.5"/>
    <n v="1.3166833333333334"/>
    <x v="0"/>
    <x v="0"/>
    <s v="USD"/>
    <n v="1399668319"/>
    <d v="2014-05-09T20:45:19"/>
    <n v="1397076319"/>
    <x v="2036"/>
    <b v="1"/>
    <x v="384"/>
    <n v="46.580778301886795"/>
    <x v="2"/>
    <x v="30"/>
    <b v="1"/>
    <s v="technology/hardware"/>
  </r>
  <r>
    <x v="2037"/>
    <s v="Pedal Power -- Human Scale Energy For Everyday Tasks"/>
    <s v="With an efficiency of 97%, bicycle technology is nearly perfect. So why do we use it only for transportation?"/>
    <x v="3"/>
    <n v="30047.64"/>
    <n v="3.0047639999999998"/>
    <x v="0"/>
    <x v="0"/>
    <s v="USD"/>
    <n v="1388383353"/>
    <d v="2013-12-30T06:02:33"/>
    <n v="1383195753"/>
    <x v="2037"/>
    <b v="1"/>
    <x v="385"/>
    <n v="70.041118881118877"/>
    <x v="2"/>
    <x v="30"/>
    <b v="1"/>
    <s v="technology/hardware"/>
  </r>
  <r>
    <x v="2038"/>
    <s v="OWL Programmable Effects Pedal"/>
    <s v="The OWL is an open source, open hardware, reprogrammable effects pedal designed for musicians, coders, and hackers."/>
    <x v="6"/>
    <n v="33641"/>
    <n v="4.2051249999999998"/>
    <x v="0"/>
    <x v="1"/>
    <s v="GBP"/>
    <n v="1372701600"/>
    <d v="2013-07-01T18:00:00"/>
    <n v="1369895421"/>
    <x v="2038"/>
    <b v="1"/>
    <x v="386"/>
    <n v="164.90686274509804"/>
    <x v="2"/>
    <x v="30"/>
    <b v="1"/>
    <s v="technology/hardware"/>
  </r>
  <r>
    <x v="2039"/>
    <s v="ODIN2: Smart Projector for movies, video calls, and apps"/>
    <s v="Open up your digital worlds with the most sophisticated, intuitive android smart projector."/>
    <x v="152"/>
    <n v="170271"/>
    <n v="1.362168"/>
    <x v="0"/>
    <x v="0"/>
    <s v="USD"/>
    <n v="1480568340"/>
    <d v="2016-12-01T04:59:00"/>
    <n v="1477996325"/>
    <x v="2039"/>
    <b v="1"/>
    <x v="169"/>
    <n v="449.26385224274406"/>
    <x v="2"/>
    <x v="30"/>
    <b v="1"/>
    <s v="technology/hardware"/>
  </r>
  <r>
    <x v="2040"/>
    <s v="Programmable Capacitor"/>
    <s v="4.29 Billion+ Capacitor Combinations._x000a_No Coding Required."/>
    <x v="9"/>
    <n v="7445.14"/>
    <n v="2.4817133333333334"/>
    <x v="0"/>
    <x v="0"/>
    <s v="USD"/>
    <n v="1384557303"/>
    <d v="2013-11-15T23:15:03"/>
    <n v="1383257703"/>
    <x v="2040"/>
    <b v="1"/>
    <x v="197"/>
    <n v="27.472841328413285"/>
    <x v="2"/>
    <x v="30"/>
    <b v="1"/>
    <s v="technology/hardware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n v="1.8186315789473684"/>
    <x v="0"/>
    <x v="0"/>
    <s v="USD"/>
    <n v="1478785027"/>
    <d v="2016-11-10T13:37:07"/>
    <n v="1476189427"/>
    <x v="2041"/>
    <b v="0"/>
    <x v="148"/>
    <n v="143.97499999999999"/>
    <x v="2"/>
    <x v="30"/>
    <b v="1"/>
    <s v="technology/hardware"/>
  </r>
  <r>
    <x v="2042"/>
    <s v="SoundBrake- Headphone gadget alerts you to outside sounds"/>
    <s v="The SoundBrake headphone attachment can be used with any audio player to alert you to important outside sounds."/>
    <x v="3"/>
    <n v="12353"/>
    <n v="1.2353000000000001"/>
    <x v="0"/>
    <x v="0"/>
    <s v="USD"/>
    <n v="1453481974"/>
    <d v="2016-01-22T16:59:34"/>
    <n v="1448297974"/>
    <x v="2042"/>
    <b v="0"/>
    <x v="205"/>
    <n v="88.23571428571428"/>
    <x v="2"/>
    <x v="30"/>
    <b v="1"/>
    <s v="technology/hardware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n v="5.0620938628158845"/>
    <x v="0"/>
    <x v="0"/>
    <s v="USD"/>
    <n v="1481432340"/>
    <d v="2016-12-11T04:59:00"/>
    <n v="1476764077"/>
    <x v="2043"/>
    <b v="0"/>
    <x v="189"/>
    <n v="36.326424870466319"/>
    <x v="2"/>
    <x v="30"/>
    <b v="1"/>
    <s v="technology/hardware"/>
  </r>
  <r>
    <x v="2044"/>
    <s v="PiSoC: Learn to Create"/>
    <s v="The PiSoC is an open source development platform which gives each person a unique opportunity to create, regardless of skill level."/>
    <x v="36"/>
    <n v="16232"/>
    <n v="1.0821333333333334"/>
    <x v="0"/>
    <x v="0"/>
    <s v="USD"/>
    <n v="1434212714"/>
    <d v="2015-06-13T16:25:14"/>
    <n v="1431620714"/>
    <x v="2044"/>
    <b v="0"/>
    <x v="387"/>
    <n v="90.177777777777777"/>
    <x v="2"/>
    <x v="30"/>
    <b v="1"/>
    <s v="technology/hardware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n v="8.1918387755102042"/>
    <x v="0"/>
    <x v="0"/>
    <s v="USD"/>
    <n v="1341799647"/>
    <d v="2012-07-09T02:07:27"/>
    <n v="1339207647"/>
    <x v="2045"/>
    <b v="0"/>
    <x v="40"/>
    <n v="152.62361216730039"/>
    <x v="2"/>
    <x v="30"/>
    <b v="1"/>
    <s v="technology/hardware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n v="1.2110000000000001"/>
    <x v="0"/>
    <x v="0"/>
    <s v="USD"/>
    <n v="1369282044"/>
    <d v="2013-05-23T04:07:24"/>
    <n v="1366690044"/>
    <x v="2046"/>
    <b v="0"/>
    <x v="37"/>
    <n v="55.806451612903224"/>
    <x v="2"/>
    <x v="30"/>
    <b v="1"/>
    <s v="technology/hardware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n v="1.0299897959183673"/>
    <x v="0"/>
    <x v="2"/>
    <s v="AUD"/>
    <n v="1429228800"/>
    <d v="2015-04-17T00:00:00"/>
    <n v="1426714870"/>
    <x v="2047"/>
    <b v="0"/>
    <x v="388"/>
    <n v="227.85327313769753"/>
    <x v="2"/>
    <x v="30"/>
    <b v="1"/>
    <s v="technology/hardware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n v="1.4833229411764706"/>
    <x v="0"/>
    <x v="0"/>
    <s v="USD"/>
    <n v="1369323491"/>
    <d v="2013-05-23T15:38:11"/>
    <n v="1366731491"/>
    <x v="2048"/>
    <b v="0"/>
    <x v="389"/>
    <n v="91.82989803350327"/>
    <x v="2"/>
    <x v="30"/>
    <b v="1"/>
    <s v="technology/hardware"/>
  </r>
  <r>
    <x v="2049"/>
    <s v="LOCK8 - the World's First Smart Bike Lock"/>
    <s v="Keyless. Alarm secured. GPS tracking."/>
    <x v="63"/>
    <n v="60095.35"/>
    <n v="1.2019070000000001"/>
    <x v="0"/>
    <x v="1"/>
    <s v="GBP"/>
    <n v="1386025140"/>
    <d v="2013-12-02T22:59:00"/>
    <n v="1382963963"/>
    <x v="2049"/>
    <b v="0"/>
    <x v="390"/>
    <n v="80.991037735849048"/>
    <x v="2"/>
    <x v="30"/>
    <b v="1"/>
    <s v="technology/hardware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n v="4.7327000000000004"/>
    <x v="0"/>
    <x v="0"/>
    <s v="USD"/>
    <n v="1433036578"/>
    <d v="2015-05-31T01:42:58"/>
    <n v="1429580578"/>
    <x v="2050"/>
    <b v="0"/>
    <x v="203"/>
    <n v="278.39411764705881"/>
    <x v="2"/>
    <x v="30"/>
    <b v="1"/>
    <s v="technology/hardware"/>
  </r>
  <r>
    <x v="2051"/>
    <s v="YOYO WARRIOR - A premium yoyo for any budget"/>
    <s v="A collaborative effort between three generations who set out to provide a premium, top-quality yoyo at an affordable price."/>
    <x v="6"/>
    <n v="10429"/>
    <n v="1.303625"/>
    <x v="0"/>
    <x v="0"/>
    <s v="USD"/>
    <n v="1388017937"/>
    <d v="2013-12-26T00:32:17"/>
    <n v="1385425937"/>
    <x v="2051"/>
    <b v="0"/>
    <x v="391"/>
    <n v="43.095041322314053"/>
    <x v="2"/>
    <x v="30"/>
    <b v="1"/>
    <s v="technology/hardware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n v="3.5304799999999998"/>
    <x v="0"/>
    <x v="0"/>
    <s v="USD"/>
    <n v="1455933653"/>
    <d v="2016-02-20T02:00:53"/>
    <n v="1452045653"/>
    <x v="2052"/>
    <b v="0"/>
    <x v="392"/>
    <n v="326.29205175600737"/>
    <x v="2"/>
    <x v="30"/>
    <b v="1"/>
    <s v="technology/hardware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n v="1.0102"/>
    <x v="0"/>
    <x v="0"/>
    <s v="USD"/>
    <n v="1448466551"/>
    <d v="2015-11-25T15:49:11"/>
    <n v="1445870951"/>
    <x v="2053"/>
    <b v="0"/>
    <x v="212"/>
    <n v="41.743801652892564"/>
    <x v="2"/>
    <x v="30"/>
    <b v="1"/>
    <s v="technology/hardware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n v="1.1359142857142857"/>
    <x v="0"/>
    <x v="1"/>
    <s v="GBP"/>
    <n v="1399033810"/>
    <d v="2014-05-02T12:30:10"/>
    <n v="1396441810"/>
    <x v="2054"/>
    <b v="0"/>
    <x v="393"/>
    <n v="64.020933977455712"/>
    <x v="2"/>
    <x v="30"/>
    <b v="1"/>
    <s v="technology/hardware"/>
  </r>
  <r>
    <x v="2055"/>
    <s v="The I2C and SPI Education System"/>
    <s v="An Arduino compatible shield matched with a web based tutorial system to teach you how to talk with I2C and SPI components."/>
    <x v="12"/>
    <n v="10045"/>
    <n v="1.6741666666666666"/>
    <x v="0"/>
    <x v="0"/>
    <s v="USD"/>
    <n v="1417579200"/>
    <d v="2014-12-03T04:00:00"/>
    <n v="1415031043"/>
    <x v="2055"/>
    <b v="0"/>
    <x v="21"/>
    <n v="99.455445544554451"/>
    <x v="2"/>
    <x v="30"/>
    <b v="1"/>
    <s v="technology/hardware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n v="1.5345200000000001"/>
    <x v="0"/>
    <x v="0"/>
    <s v="USD"/>
    <n v="1366222542"/>
    <d v="2013-04-17T18:15:42"/>
    <n v="1363630542"/>
    <x v="2056"/>
    <b v="0"/>
    <x v="394"/>
    <n v="138.49458483754512"/>
    <x v="2"/>
    <x v="30"/>
    <b v="1"/>
    <s v="technology/hardware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n v="2.022322"/>
    <x v="0"/>
    <x v="1"/>
    <s v="GBP"/>
    <n v="1456487532"/>
    <d v="2016-02-26T11:52:12"/>
    <n v="1453895532"/>
    <x v="2057"/>
    <b v="0"/>
    <x v="395"/>
    <n v="45.547792792792798"/>
    <x v="2"/>
    <x v="30"/>
    <b v="1"/>
    <s v="technology/hardware"/>
  </r>
  <r>
    <x v="2058"/>
    <s v="Raspberry Pi Debug Clip"/>
    <s v="Making using the serial terminal on the Raspberry Pi as easy as Pi!"/>
    <x v="317"/>
    <n v="4308"/>
    <n v="1.6828125"/>
    <x v="0"/>
    <x v="1"/>
    <s v="GBP"/>
    <n v="1425326400"/>
    <d v="2015-03-02T20:00:00"/>
    <n v="1421916830"/>
    <x v="2058"/>
    <b v="0"/>
    <x v="396"/>
    <n v="10.507317073170732"/>
    <x v="2"/>
    <x v="30"/>
    <b v="1"/>
    <s v="technology/hardware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n v="1.4345666666666668"/>
    <x v="0"/>
    <x v="0"/>
    <s v="USD"/>
    <n v="1454277540"/>
    <d v="2016-01-31T21:59:00"/>
    <n v="1450880854"/>
    <x v="2059"/>
    <b v="0"/>
    <x v="269"/>
    <n v="114.76533333333333"/>
    <x v="2"/>
    <x v="30"/>
    <b v="1"/>
    <s v="technology/hardware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n v="1.964"/>
    <x v="0"/>
    <x v="0"/>
    <s v="USD"/>
    <n v="1406129150"/>
    <d v="2014-07-23T15:25:50"/>
    <n v="1400945150"/>
    <x v="2060"/>
    <b v="0"/>
    <x v="397"/>
    <n v="35.997067448680355"/>
    <x v="2"/>
    <x v="30"/>
    <b v="1"/>
    <s v="technology/hardware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n v="1.0791999999999999"/>
    <x v="0"/>
    <x v="0"/>
    <s v="USD"/>
    <n v="1483208454"/>
    <d v="2016-12-31T18:20:54"/>
    <n v="1480616454"/>
    <x v="2061"/>
    <b v="0"/>
    <x v="2"/>
    <n v="154.17142857142858"/>
    <x v="2"/>
    <x v="30"/>
    <b v="1"/>
    <s v="technology/hardware"/>
  </r>
  <r>
    <x v="2062"/>
    <s v="Rho Board"/>
    <s v="4K HEVC Android TV Media Player with optional DIY electronics, ideal for app development, home control, software developement, learning"/>
    <x v="57"/>
    <n v="114977"/>
    <n v="1.14977"/>
    <x v="0"/>
    <x v="8"/>
    <s v="DKK"/>
    <n v="1458807098"/>
    <d v="2016-03-24T08:11:38"/>
    <n v="1456218698"/>
    <x v="2062"/>
    <b v="0"/>
    <x v="398"/>
    <n v="566.38916256157631"/>
    <x v="2"/>
    <x v="30"/>
    <b v="1"/>
    <s v="technology/hardware"/>
  </r>
  <r>
    <x v="2063"/>
    <s v="Up to 4 axis Beaglebone black based CNC control"/>
    <s v="Build a professional grade Linux CNC control with Beaglebone black and our CNC cape."/>
    <x v="23"/>
    <n v="5922"/>
    <n v="1.4804999999999999"/>
    <x v="0"/>
    <x v="12"/>
    <s v="EUR"/>
    <n v="1463333701"/>
    <d v="2016-05-15T17:35:01"/>
    <n v="1460482501"/>
    <x v="2063"/>
    <b v="0"/>
    <x v="72"/>
    <n v="120.85714285714286"/>
    <x v="2"/>
    <x v="30"/>
    <b v="1"/>
    <s v="technology/hardware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n v="1.9116676082790633"/>
    <x v="0"/>
    <x v="0"/>
    <s v="USD"/>
    <n v="1370001600"/>
    <d v="2013-05-31T12:00:00"/>
    <n v="1366879523"/>
    <x v="2064"/>
    <b v="0"/>
    <x v="399"/>
    <n v="86.163845492085343"/>
    <x v="2"/>
    <x v="30"/>
    <b v="1"/>
    <s v="technology/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n v="1.99215125"/>
    <x v="0"/>
    <x v="1"/>
    <s v="GBP"/>
    <n v="1387958429"/>
    <d v="2013-12-25T08:00:29"/>
    <n v="1385366429"/>
    <x v="2065"/>
    <b v="0"/>
    <x v="400"/>
    <n v="51.212114395886893"/>
    <x v="2"/>
    <x v="30"/>
    <b v="1"/>
    <s v="technology/hardware"/>
  </r>
  <r>
    <x v="2066"/>
    <s v="Garage Beacon - Turn your phone into a garage door remote"/>
    <s v="Automatically opens your garage door when you come home. Open, close, and monitor your garage door from your phone."/>
    <x v="13"/>
    <n v="4372"/>
    <n v="2.1859999999999999"/>
    <x v="0"/>
    <x v="0"/>
    <s v="USD"/>
    <n v="1408818683"/>
    <d v="2014-08-23T18:31:23"/>
    <n v="1406226683"/>
    <x v="2066"/>
    <b v="0"/>
    <x v="71"/>
    <n v="67.261538461538464"/>
    <x v="2"/>
    <x v="30"/>
    <b v="1"/>
    <s v="technology/hardware"/>
  </r>
  <r>
    <x v="2067"/>
    <s v="Luminite (LED lighting)"/>
    <s v="The next generation of premium quality LED lighting. Extreme power efficiency in a small package."/>
    <x v="319"/>
    <n v="628"/>
    <n v="1.2686868686868686"/>
    <x v="0"/>
    <x v="1"/>
    <s v="GBP"/>
    <n v="1432499376"/>
    <d v="2015-05-24T20:29:36"/>
    <n v="1429648176"/>
    <x v="2067"/>
    <b v="0"/>
    <x v="73"/>
    <n v="62.8"/>
    <x v="2"/>
    <x v="30"/>
    <b v="1"/>
    <s v="technology/hardware"/>
  </r>
  <r>
    <x v="2068"/>
    <s v="Netro - Scientifically Water Your Garden"/>
    <s v="Introducing Sprite, the cloud-based watering controller and Whisperer, the solar-powered plant sensor for effortless home irrigation"/>
    <x v="31"/>
    <n v="26305.97"/>
    <n v="1.0522388"/>
    <x v="0"/>
    <x v="0"/>
    <s v="USD"/>
    <n v="1476994315"/>
    <d v="2016-10-20T20:11:55"/>
    <n v="1474402315"/>
    <x v="2068"/>
    <b v="0"/>
    <x v="88"/>
    <n v="346.13118421052633"/>
    <x v="2"/>
    <x v="30"/>
    <b v="1"/>
    <s v="technology/hardware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n v="1.2840666000000001"/>
    <x v="0"/>
    <x v="0"/>
    <s v="USD"/>
    <n v="1451776791"/>
    <d v="2016-01-02T23:19:51"/>
    <n v="1449098391"/>
    <x v="2069"/>
    <b v="0"/>
    <x v="40"/>
    <n v="244.11912547528519"/>
    <x v="2"/>
    <x v="30"/>
    <b v="1"/>
    <s v="technology/hardware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n v="3.1732719999999999"/>
    <x v="0"/>
    <x v="12"/>
    <s v="EUR"/>
    <n v="1467128723"/>
    <d v="2016-06-28T15:45:23"/>
    <n v="1464536723"/>
    <x v="2070"/>
    <b v="0"/>
    <x v="401"/>
    <n v="259.25424836601309"/>
    <x v="2"/>
    <x v="30"/>
    <b v="1"/>
    <s v="technology/hardware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n v="2.8073000000000001"/>
    <x v="0"/>
    <x v="0"/>
    <s v="USD"/>
    <n v="1475390484"/>
    <d v="2016-10-02T06:41:24"/>
    <n v="1471502484"/>
    <x v="2071"/>
    <b v="0"/>
    <x v="402"/>
    <n v="201.96402877697841"/>
    <x v="2"/>
    <x v="30"/>
    <b v="1"/>
    <s v="technology/hardware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n v="1.1073146853146854"/>
    <x v="0"/>
    <x v="0"/>
    <s v="USD"/>
    <n v="1462629432"/>
    <d v="2016-05-07T13:57:12"/>
    <n v="1460037432"/>
    <x v="2072"/>
    <b v="0"/>
    <x v="403"/>
    <n v="226.20857142857142"/>
    <x v="2"/>
    <x v="30"/>
    <b v="1"/>
    <s v="technology/hardware"/>
  </r>
  <r>
    <x v="2073"/>
    <s v="abode - The Future of Home Security."/>
    <s v="abode is a home security and automation company that offers a self-installed, professional-grade solution with no contracts."/>
    <x v="57"/>
    <n v="152604.29999999999"/>
    <n v="1.5260429999999998"/>
    <x v="0"/>
    <x v="0"/>
    <s v="USD"/>
    <n v="1431100918"/>
    <d v="2015-05-08T16:01:58"/>
    <n v="1427212918"/>
    <x v="2073"/>
    <b v="0"/>
    <x v="404"/>
    <n v="324.69"/>
    <x v="2"/>
    <x v="30"/>
    <b v="1"/>
    <s v="technology/hardware"/>
  </r>
  <r>
    <x v="2074"/>
    <s v="Advanced Simulation Products - PC Gaming Controllers"/>
    <s v="Creating PC gaming controllers to bring your gaming experience to a new level."/>
    <x v="20"/>
    <n v="615"/>
    <n v="1.0249999999999999"/>
    <x v="0"/>
    <x v="0"/>
    <s v="USD"/>
    <n v="1462564182"/>
    <d v="2016-05-06T19:49:42"/>
    <n v="1459972182"/>
    <x v="2074"/>
    <b v="0"/>
    <x v="83"/>
    <n v="205"/>
    <x v="2"/>
    <x v="30"/>
    <b v="1"/>
    <s v="technology/hardware"/>
  </r>
  <r>
    <x v="2075"/>
    <s v="The Practical Meter: Know your power!"/>
    <s v="The Practical Meter helps you charge your phone faster by solving a problem millions of people experience."/>
    <x v="204"/>
    <n v="167820.6"/>
    <n v="16.783738373837384"/>
    <x v="0"/>
    <x v="0"/>
    <s v="USD"/>
    <n v="1374769288"/>
    <d v="2013-07-25T16:21:28"/>
    <n v="1372177288"/>
    <x v="2075"/>
    <b v="0"/>
    <x v="405"/>
    <n v="20.465926829268295"/>
    <x v="2"/>
    <x v="30"/>
    <b v="1"/>
    <s v="technology/hardware"/>
  </r>
  <r>
    <x v="2076"/>
    <s v="Earin - The Worlds Smallest Wireless Earbuds"/>
    <s v="Wireless earbuds filled with sound, yet so small they are almost invisible!"/>
    <x v="321"/>
    <n v="972594.99"/>
    <n v="5.4334915642458101"/>
    <x v="0"/>
    <x v="1"/>
    <s v="GBP"/>
    <n v="1406149689"/>
    <d v="2014-07-23T21:08:09"/>
    <n v="1402693689"/>
    <x v="2076"/>
    <b v="0"/>
    <x v="406"/>
    <n v="116.35303146309367"/>
    <x v="2"/>
    <x v="30"/>
    <b v="1"/>
    <s v="technology/hardware"/>
  </r>
  <r>
    <x v="2077"/>
    <s v="4SeTVâ„¢ - Watch 4 TV Channels on Any Screen At Once"/>
    <s v="A Whole New Way to Get TV: Watch four live TV channels at once on your tablet, smartphone, or big screen TV!"/>
    <x v="63"/>
    <n v="57754"/>
    <n v="1.1550800000000001"/>
    <x v="0"/>
    <x v="0"/>
    <s v="USD"/>
    <n v="1433538000"/>
    <d v="2015-06-05T21:00:00"/>
    <n v="1428541276"/>
    <x v="2077"/>
    <b v="0"/>
    <x v="101"/>
    <n v="307.20212765957444"/>
    <x v="2"/>
    <x v="30"/>
    <b v="1"/>
    <s v="technology/hardware"/>
  </r>
  <r>
    <x v="2078"/>
    <s v="Hoterway - Hot shower from the first second"/>
    <s v="With hoterway you won't wait anymore for hot water in the beginning of your shower. Save Water, Energy, Time and Money."/>
    <x v="22"/>
    <n v="26241"/>
    <n v="1.3120499999999999"/>
    <x v="0"/>
    <x v="3"/>
    <s v="EUR"/>
    <n v="1482085857"/>
    <d v="2016-12-18T18:30:57"/>
    <n v="1479493857"/>
    <x v="2078"/>
    <b v="0"/>
    <x v="53"/>
    <n v="546.6875"/>
    <x v="2"/>
    <x v="30"/>
    <b v="1"/>
    <s v="technology/hardware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n v="2.8816999999999999"/>
    <x v="0"/>
    <x v="1"/>
    <s v="GBP"/>
    <n v="1435258800"/>
    <d v="2015-06-25T19:00:00"/>
    <n v="1432659793"/>
    <x v="2079"/>
    <b v="0"/>
    <x v="407"/>
    <n v="47.474464579901152"/>
    <x v="2"/>
    <x v="30"/>
    <b v="1"/>
    <s v="technology/hardware"/>
  </r>
  <r>
    <x v="2080"/>
    <s v="Tinker Tie Beta - Programmable RGB LED Bow Tie!"/>
    <s v="Tinker Tie is a fully programmable, hackable Arduino-compatible RGB LED bow tie that can last over 20 hours on a single charge!"/>
    <x v="28"/>
    <n v="5078"/>
    <n v="5.0780000000000003"/>
    <x v="0"/>
    <x v="0"/>
    <s v="USD"/>
    <n v="1447286300"/>
    <d v="2015-11-11T23:58:20"/>
    <n v="1444690700"/>
    <x v="2080"/>
    <b v="0"/>
    <x v="133"/>
    <n v="101.56"/>
    <x v="2"/>
    <x v="30"/>
    <b v="1"/>
    <s v="technology/hardware"/>
  </r>
  <r>
    <x v="2081"/>
    <s v="Our Vintage Film: Summer Tour Kickstarter"/>
    <s v="Embarking on a Summer Tour to spread their message of cherishing your unforgettable memories through nostalgic rock music."/>
    <x v="8"/>
    <n v="4010"/>
    <n v="1.1457142857142857"/>
    <x v="0"/>
    <x v="0"/>
    <s v="USD"/>
    <n v="1337144340"/>
    <d v="2012-05-16T04:59:00"/>
    <n v="1333597555"/>
    <x v="2081"/>
    <b v="0"/>
    <x v="165"/>
    <n v="72.909090909090907"/>
    <x v="4"/>
    <x v="14"/>
    <b v="1"/>
    <s v="music/indie rock"/>
  </r>
  <r>
    <x v="2082"/>
    <s v="Nights On First's First CD!"/>
    <s v="Local bay area band looking to share our vision with people, looking to create something we are proud of, no more bedroom recordings!"/>
    <x v="15"/>
    <n v="1661"/>
    <n v="1.1073333333333333"/>
    <x v="0"/>
    <x v="0"/>
    <s v="USD"/>
    <n v="1322106796"/>
    <d v="2011-11-24T03:53:16"/>
    <n v="1316919196"/>
    <x v="2082"/>
    <b v="0"/>
    <x v="44"/>
    <n v="43.710526315789473"/>
    <x v="4"/>
    <x v="14"/>
    <b v="1"/>
    <s v="music/indie rock"/>
  </r>
  <r>
    <x v="2083"/>
    <s v="These Old Streets Album"/>
    <s v="Autumn's Song is working on a debut album that brings accustic / singer-songwriter / piano rock to the central Florida music scene."/>
    <x v="47"/>
    <n v="850"/>
    <n v="1.1333333333333333"/>
    <x v="0"/>
    <x v="0"/>
    <s v="USD"/>
    <n v="1338830395"/>
    <d v="2012-06-04T17:19:55"/>
    <n v="1336238395"/>
    <x v="2083"/>
    <b v="0"/>
    <x v="20"/>
    <n v="34"/>
    <x v="4"/>
    <x v="14"/>
    <b v="1"/>
    <s v="music/indie rock"/>
  </r>
  <r>
    <x v="2084"/>
    <s v="Project: Ballerina Black UK Tour"/>
    <s v="Los Angeles based Ballerina Black are on their way to tour the UK in May. Join our club &amp; help make it happen."/>
    <x v="9"/>
    <n v="3250"/>
    <n v="1.0833333333333333"/>
    <x v="0"/>
    <x v="0"/>
    <s v="USD"/>
    <n v="1399186740"/>
    <d v="2014-05-04T06:59:00"/>
    <n v="1396468782"/>
    <x v="2084"/>
    <b v="0"/>
    <x v="67"/>
    <n v="70.652173913043484"/>
    <x v="4"/>
    <x v="14"/>
    <b v="1"/>
    <s v="music/indie rock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n v="1.2353333333333334"/>
    <x v="0"/>
    <x v="0"/>
    <s v="USD"/>
    <n v="1342382587"/>
    <d v="2012-07-15T20:03:07"/>
    <n v="1339790587"/>
    <x v="2085"/>
    <b v="0"/>
    <x v="183"/>
    <n v="89.301204819277103"/>
    <x v="4"/>
    <x v="14"/>
    <b v="1"/>
    <s v="music/indie rock"/>
  </r>
  <r>
    <x v="2086"/>
    <s v="Adam Sullivan - Recording 4 New EPs for 2012!"/>
    <s v="I am in the process of completing 4 new EPs to be released in Winter, Spring, Summer, and Fall of 2012."/>
    <x v="23"/>
    <n v="4028"/>
    <n v="1.0069999999999999"/>
    <x v="0"/>
    <x v="0"/>
    <s v="USD"/>
    <n v="1323838740"/>
    <d v="2011-12-14T04:59:00"/>
    <n v="1321200332"/>
    <x v="2086"/>
    <b v="0"/>
    <x v="2"/>
    <n v="115.08571428571429"/>
    <x v="4"/>
    <x v="14"/>
    <b v="1"/>
    <s v="music/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n v="1.0353333333333334"/>
    <x v="0"/>
    <x v="0"/>
    <s v="USD"/>
    <n v="1315457658"/>
    <d v="2011-09-08T04:54:18"/>
    <n v="1312865658"/>
    <x v="2087"/>
    <b v="0"/>
    <x v="20"/>
    <n v="62.12"/>
    <x v="4"/>
    <x v="14"/>
    <b v="1"/>
    <s v="music/indie rock"/>
  </r>
  <r>
    <x v="2088"/>
    <s v="Chris Dorman - Sita worldwide"/>
    <s v="Indie Folk musician, Chris Dorman is releasing his second full length album.  Let's release this record worldwide - grassroots style!"/>
    <x v="9"/>
    <n v="3465.32"/>
    <n v="1.1551066666666667"/>
    <x v="0"/>
    <x v="0"/>
    <s v="USD"/>
    <n v="1284177540"/>
    <d v="2010-09-11T03:59:00"/>
    <n v="1281028152"/>
    <x v="2088"/>
    <b v="0"/>
    <x v="11"/>
    <n v="46.204266666666669"/>
    <x v="4"/>
    <x v="14"/>
    <b v="1"/>
    <s v="music/indie rock"/>
  </r>
  <r>
    <x v="2089"/>
    <s v="Little Moses EP"/>
    <s v="Little Moses is trying to record their first EP, and we can't do it without your help!"/>
    <x v="30"/>
    <n v="3010.01"/>
    <n v="1.2040040000000001"/>
    <x v="0"/>
    <x v="0"/>
    <s v="USD"/>
    <n v="1375408194"/>
    <d v="2013-08-02T01:49:54"/>
    <n v="1372384194"/>
    <x v="2089"/>
    <b v="0"/>
    <x v="95"/>
    <n v="48.54854838709678"/>
    <x v="4"/>
    <x v="14"/>
    <b v="1"/>
    <s v="music/indie rock"/>
  </r>
  <r>
    <x v="2090"/>
    <s v="Insect Surfers 2013 Release !"/>
    <s v="Insect Surfers, Planet Earth's Longest-Running Modern Surf Band, come twanging back into 2013 with a new surfadelic musical release!"/>
    <x v="6"/>
    <n v="9203.23"/>
    <n v="1.1504037499999999"/>
    <x v="0"/>
    <x v="0"/>
    <s v="USD"/>
    <n v="1361696955"/>
    <d v="2013-02-24T09:09:15"/>
    <n v="1359104955"/>
    <x v="2090"/>
    <b v="0"/>
    <x v="322"/>
    <n v="57.520187499999999"/>
    <x v="4"/>
    <x v="14"/>
    <b v="1"/>
    <s v="music/indie rock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n v="1.2046777777777777"/>
    <x v="0"/>
    <x v="0"/>
    <s v="USD"/>
    <n v="1299009600"/>
    <d v="2011-03-01T20:00:00"/>
    <n v="1294818278"/>
    <x v="2091"/>
    <b v="0"/>
    <x v="336"/>
    <n v="88.147154471544724"/>
    <x v="4"/>
    <x v="14"/>
    <b v="1"/>
    <s v="music/indie rock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n v="1.0128333333333333"/>
    <x v="0"/>
    <x v="0"/>
    <s v="USD"/>
    <n v="1318006732"/>
    <d v="2011-10-07T16:58:52"/>
    <n v="1312822732"/>
    <x v="2092"/>
    <b v="0"/>
    <x v="165"/>
    <n v="110.49090909090908"/>
    <x v="4"/>
    <x v="14"/>
    <b v="1"/>
    <s v="music/indie rock"/>
  </r>
  <r>
    <x v="2093"/>
    <s v="Lift The Decade Debut Full-Length Record"/>
    <s v="Help Lift The Decade record their debut full length album with with Ace Enders! (The Early November, I Can Make A Mess)"/>
    <x v="15"/>
    <n v="1537"/>
    <n v="1.0246666666666666"/>
    <x v="0"/>
    <x v="0"/>
    <s v="USD"/>
    <n v="1356211832"/>
    <d v="2012-12-22T21:30:32"/>
    <n v="1351024232"/>
    <x v="2093"/>
    <b v="0"/>
    <x v="23"/>
    <n v="66.826086956521735"/>
    <x v="4"/>
    <x v="14"/>
    <b v="1"/>
    <s v="music/indie rock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n v="1.2054285714285715"/>
    <x v="0"/>
    <x v="0"/>
    <s v="USD"/>
    <n v="1330916400"/>
    <d v="2012-03-05T03:00:00"/>
    <n v="1327969730"/>
    <x v="2094"/>
    <b v="0"/>
    <x v="250"/>
    <n v="58.597222222222221"/>
    <x v="4"/>
    <x v="14"/>
    <b v="1"/>
    <s v="music/indie rock"/>
  </r>
  <r>
    <x v="2095"/>
    <s v="&quot; Prodigal Daughter&quot; Recording Project"/>
    <s v="This CD celebrates a journey beginning with the death of a father and culminating with the joyous victory expressed in music!"/>
    <x v="30"/>
    <n v="2500"/>
    <n v="1"/>
    <x v="0"/>
    <x v="0"/>
    <s v="USD"/>
    <n v="1317576973"/>
    <d v="2011-10-02T17:36:13"/>
    <n v="1312392973"/>
    <x v="2095"/>
    <b v="0"/>
    <x v="19"/>
    <n v="113.63636363636364"/>
    <x v="4"/>
    <x v="14"/>
    <b v="1"/>
    <s v="music/indie rock"/>
  </r>
  <r>
    <x v="2096"/>
    <s v="GBS Detroit Presents Shone Nuisance"/>
    <s v="Shone Nuisance is heading to GBS Detroit on Friday, October 26th to record and film their GBS Detroit EP and video."/>
    <x v="20"/>
    <n v="610"/>
    <n v="1.0166666666666666"/>
    <x v="0"/>
    <x v="0"/>
    <s v="USD"/>
    <n v="1351223940"/>
    <d v="2012-10-26T03:59:00"/>
    <n v="1349892735"/>
    <x v="2096"/>
    <b v="0"/>
    <x v="25"/>
    <n v="43.571428571428569"/>
    <x v="4"/>
    <x v="14"/>
    <b v="1"/>
    <s v="music/indie rock"/>
  </r>
  <r>
    <x v="2097"/>
    <s v="Caverns of Sonora"/>
    <s v="Engine is ready to record our sophomore release. The songs are written, the musicians are ready. Help us bring this into existence!"/>
    <x v="9"/>
    <n v="3000"/>
    <n v="1"/>
    <x v="0"/>
    <x v="0"/>
    <s v="USD"/>
    <n v="1322751735"/>
    <d v="2011-12-01T15:02:15"/>
    <n v="1317564135"/>
    <x v="2097"/>
    <b v="0"/>
    <x v="44"/>
    <n v="78.94736842105263"/>
    <x v="4"/>
    <x v="14"/>
    <b v="1"/>
    <s v="music/indie rock"/>
  </r>
  <r>
    <x v="2098"/>
    <s v="The Christopher Battles EP"/>
    <s v="The Christopher Battles EP Project will fund professional recording, publicity, and release for this original singer-songwriter."/>
    <x v="12"/>
    <n v="6020"/>
    <n v="1.0033333333333334"/>
    <x v="0"/>
    <x v="0"/>
    <s v="USD"/>
    <n v="1331174635"/>
    <d v="2012-03-08T02:43:55"/>
    <n v="1328582635"/>
    <x v="2098"/>
    <b v="0"/>
    <x v="58"/>
    <n v="188.125"/>
    <x v="4"/>
    <x v="14"/>
    <b v="1"/>
    <s v="music/indie rock"/>
  </r>
  <r>
    <x v="2099"/>
    <s v="Roosevelt Died."/>
    <s v="Our tour van died, we need help!"/>
    <x v="9"/>
    <n v="3971"/>
    <n v="1.3236666666666668"/>
    <x v="0"/>
    <x v="0"/>
    <s v="USD"/>
    <n v="1435808400"/>
    <d v="2015-07-02T03:40:00"/>
    <n v="1434650084"/>
    <x v="2099"/>
    <b v="0"/>
    <x v="287"/>
    <n v="63.031746031746032"/>
    <x v="4"/>
    <x v="14"/>
    <b v="1"/>
    <s v="music/indie rock"/>
  </r>
  <r>
    <x v="2100"/>
    <s v="GBS Detroit Presents The Skylit Letter"/>
    <s v="The Skylit Letter is heading to Groovebox Studios in Detroit on Friday, June 29th to record and film a live GBS Detroit video and EP."/>
    <x v="20"/>
    <n v="820"/>
    <n v="1.3666666666666667"/>
    <x v="0"/>
    <x v="0"/>
    <s v="USD"/>
    <n v="1341028740"/>
    <d v="2012-06-30T03:59:00"/>
    <n v="1339704141"/>
    <x v="2100"/>
    <b v="0"/>
    <x v="74"/>
    <n v="30.37037037037037"/>
    <x v="4"/>
    <x v="14"/>
    <b v="1"/>
    <s v="music/indie rock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n v="1.1325000000000001"/>
    <x v="0"/>
    <x v="0"/>
    <s v="USD"/>
    <n v="1329104114"/>
    <d v="2012-02-13T03:35:14"/>
    <n v="1323920114"/>
    <x v="2101"/>
    <b v="0"/>
    <x v="34"/>
    <n v="51.477272727272727"/>
    <x v="4"/>
    <x v="14"/>
    <b v="1"/>
    <s v="music/indie rock"/>
  </r>
  <r>
    <x v="2102"/>
    <s v="The Guru releases &quot;Native Sun&quot;"/>
    <s v="The Guru is basement parties, lake swimming, a smile shared between reunited friends, and the doe-eyed innocence of youth."/>
    <x v="28"/>
    <n v="1360"/>
    <n v="1.36"/>
    <x v="0"/>
    <x v="0"/>
    <s v="USD"/>
    <n v="1304628648"/>
    <d v="2011-05-05T20:50:48"/>
    <n v="1302036648"/>
    <x v="2102"/>
    <b v="0"/>
    <x v="44"/>
    <n v="35.789473684210527"/>
    <x v="4"/>
    <x v="14"/>
    <b v="1"/>
    <s v="music/indie rock"/>
  </r>
  <r>
    <x v="2103"/>
    <s v="Matthew Moon's New Album"/>
    <s v="Indie rocker, Matthew Moon, has something to share with you..."/>
    <x v="198"/>
    <n v="11364"/>
    <n v="1.4612318374694613"/>
    <x v="0"/>
    <x v="0"/>
    <s v="USD"/>
    <n v="1352488027"/>
    <d v="2012-11-09T19:07:07"/>
    <n v="1349892427"/>
    <x v="2103"/>
    <b v="0"/>
    <x v="248"/>
    <n v="98.817391304347822"/>
    <x v="4"/>
    <x v="14"/>
    <b v="1"/>
    <s v="music/indie rock"/>
  </r>
  <r>
    <x v="2104"/>
    <s v="In the Raw: the ink &amp; the Echo's debut album"/>
    <s v="In the Raw is Seattle's the Ink &amp; the Echo's debut album.  It is honest, compelling, and speaks of raw human emotion."/>
    <x v="134"/>
    <n v="1036"/>
    <n v="1.2949999999999999"/>
    <x v="0"/>
    <x v="0"/>
    <s v="USD"/>
    <n v="1369958400"/>
    <d v="2013-05-31T00:00:00"/>
    <n v="1367286434"/>
    <x v="2104"/>
    <b v="0"/>
    <x v="77"/>
    <n v="28"/>
    <x v="4"/>
    <x v="14"/>
    <b v="1"/>
    <s v="music/indie rock"/>
  </r>
  <r>
    <x v="2105"/>
    <s v="Layla The Wolf Debut E.P. &quot;Sugar&quot;"/>
    <s v="Help Layla the Wolf fund the printing and releasing of our first E.P. Release called &quot;Sugar&quot;."/>
    <x v="13"/>
    <n v="5080"/>
    <n v="2.54"/>
    <x v="0"/>
    <x v="0"/>
    <s v="USD"/>
    <n v="1416542400"/>
    <d v="2014-11-21T04:00:00"/>
    <n v="1415472953"/>
    <x v="2105"/>
    <b v="0"/>
    <x v="221"/>
    <n v="51.313131313131315"/>
    <x v="4"/>
    <x v="14"/>
    <b v="1"/>
    <s v="music/indie rock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n v="1.0704545454545455"/>
    <x v="0"/>
    <x v="0"/>
    <s v="USD"/>
    <n v="1359176974"/>
    <d v="2013-01-26T05:09:34"/>
    <n v="1356584974"/>
    <x v="2106"/>
    <b v="0"/>
    <x v="34"/>
    <n v="53.522727272727273"/>
    <x v="4"/>
    <x v="14"/>
    <b v="1"/>
    <s v="music/indie rock"/>
  </r>
  <r>
    <x v="2107"/>
    <s v="ACKER Studio Album and Vinyl Pressing"/>
    <s v="ACKER, an instrumental noise-rock band from Central Illinois, is raising funds to record a new album and release it on vinyl."/>
    <x v="13"/>
    <n v="2154.66"/>
    <n v="1.0773299999999999"/>
    <x v="0"/>
    <x v="0"/>
    <s v="USD"/>
    <n v="1415815393"/>
    <d v="2014-11-12T18:03:13"/>
    <n v="1413997393"/>
    <x v="2107"/>
    <b v="0"/>
    <x v="6"/>
    <n v="37.149310344827583"/>
    <x v="4"/>
    <x v="14"/>
    <b v="1"/>
    <s v="music/indie rock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n v="1.0731250000000001"/>
    <x v="0"/>
    <x v="0"/>
    <s v="USD"/>
    <n v="1347249300"/>
    <d v="2012-09-10T03:55:00"/>
    <n v="1344917580"/>
    <x v="2108"/>
    <b v="0"/>
    <x v="277"/>
    <n v="89.895287958115176"/>
    <x v="4"/>
    <x v="14"/>
    <b v="1"/>
    <s v="music/indie rock"/>
  </r>
  <r>
    <x v="2109"/>
    <s v="Skyline Sounds - First Studio Album (and Merch!)"/>
    <s v="We are ready to make our first full-length album, and with your help, we can make it happen!"/>
    <x v="23"/>
    <n v="4261"/>
    <n v="1.06525"/>
    <x v="0"/>
    <x v="0"/>
    <s v="USD"/>
    <n v="1436115617"/>
    <d v="2015-07-05T17:00:17"/>
    <n v="1433523617"/>
    <x v="2109"/>
    <b v="0"/>
    <x v="244"/>
    <n v="106.52500000000001"/>
    <x v="4"/>
    <x v="14"/>
    <b v="1"/>
    <s v="music/indie rock"/>
  </r>
  <r>
    <x v="2110"/>
    <s v="&quot;Vision&quot; - New Album - Brent Brown"/>
    <s v="Brent Brown's breakout new album! Requires help from the record label... You!"/>
    <x v="13"/>
    <n v="2007"/>
    <n v="1.0035000000000001"/>
    <x v="0"/>
    <x v="0"/>
    <s v="USD"/>
    <n v="1401253140"/>
    <d v="2014-05-28T04:59:00"/>
    <n v="1398873969"/>
    <x v="2110"/>
    <b v="0"/>
    <x v="44"/>
    <n v="52.815789473684212"/>
    <x v="4"/>
    <x v="14"/>
    <b v="1"/>
    <s v="music/indie rock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n v="1.0649999999999999"/>
    <x v="0"/>
    <x v="0"/>
    <s v="USD"/>
    <n v="1313370000"/>
    <d v="2011-08-15T01:00:00"/>
    <n v="1307594625"/>
    <x v="2111"/>
    <b v="0"/>
    <x v="70"/>
    <n v="54.615384615384613"/>
    <x v="4"/>
    <x v="14"/>
    <b v="1"/>
    <s v="music/indie rock"/>
  </r>
  <r>
    <x v="2112"/>
    <s v="BBB Kickstarter Two"/>
    <s v="BBB is going back into the studio to record and release &quot;Felix From Canada&quot; by popular demand.  We need your help!"/>
    <x v="43"/>
    <n v="300"/>
    <n v="1"/>
    <x v="0"/>
    <x v="0"/>
    <s v="USD"/>
    <n v="1366064193"/>
    <d v="2013-04-15T22:16:33"/>
    <n v="1364854593"/>
    <x v="2112"/>
    <b v="0"/>
    <x v="202"/>
    <n v="27.272727272727273"/>
    <x v="4"/>
    <x v="14"/>
    <b v="1"/>
    <s v="music/indie rock"/>
  </r>
  <r>
    <x v="2113"/>
    <s v="Summer Underground // Honeycomb LP"/>
    <s v="Help us fund our second full-length album Honeycomb!"/>
    <x v="39"/>
    <n v="7340"/>
    <n v="1.0485714285714285"/>
    <x v="0"/>
    <x v="0"/>
    <s v="USD"/>
    <n v="1411505176"/>
    <d v="2014-09-23T20:46:16"/>
    <n v="1408481176"/>
    <x v="2113"/>
    <b v="0"/>
    <x v="329"/>
    <n v="68.598130841121488"/>
    <x v="4"/>
    <x v="14"/>
    <b v="1"/>
    <s v="music/indie rock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n v="1.0469999999999999"/>
    <x v="0"/>
    <x v="0"/>
    <s v="USD"/>
    <n v="1291870740"/>
    <d v="2010-12-09T04:59:00"/>
    <n v="1286480070"/>
    <x v="2114"/>
    <b v="0"/>
    <x v="206"/>
    <n v="35.612244897959187"/>
    <x v="4"/>
    <x v="14"/>
    <b v="1"/>
    <s v="music/indie rock"/>
  </r>
  <r>
    <x v="2115"/>
    <s v="The Violet Tone and the City of Angels!"/>
    <s v="The Violet Tone is heading to California but we need your help!  We've been at this for years and finally have a shot!"/>
    <x v="15"/>
    <n v="3385"/>
    <n v="2.2566666666666668"/>
    <x v="0"/>
    <x v="0"/>
    <s v="USD"/>
    <n v="1298167001"/>
    <d v="2011-02-20T01:56:41"/>
    <n v="1295575001"/>
    <x v="2115"/>
    <b v="0"/>
    <x v="17"/>
    <n v="94.027777777777771"/>
    <x v="4"/>
    <x v="14"/>
    <b v="1"/>
    <s v="music/indie rock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n v="1.0090416666666666"/>
    <x v="0"/>
    <x v="0"/>
    <s v="USD"/>
    <n v="1349203203"/>
    <d v="2012-10-02T18:40:03"/>
    <n v="1345056003"/>
    <x v="2116"/>
    <b v="0"/>
    <x v="297"/>
    <n v="526.45652173913038"/>
    <x v="4"/>
    <x v="14"/>
    <b v="1"/>
    <s v="music/indie rock"/>
  </r>
  <r>
    <x v="2117"/>
    <s v="You Said It Would Go Down Like This"/>
    <s v="Our next album is being mastered and we want your help to release it by putting your name down for a pre-sale copy and awesome merch!"/>
    <x v="38"/>
    <n v="1773"/>
    <n v="1.4775"/>
    <x v="0"/>
    <x v="0"/>
    <s v="USD"/>
    <n v="1445921940"/>
    <d v="2015-10-27T04:59:00"/>
    <n v="1444699549"/>
    <x v="2117"/>
    <b v="0"/>
    <x v="2"/>
    <n v="50.657142857142858"/>
    <x v="4"/>
    <x v="14"/>
    <b v="1"/>
    <s v="music/indie rock"/>
  </r>
  <r>
    <x v="2118"/>
    <s v="PORCHES. vs. THE U.S.A."/>
    <s v="PORCHES.  and Documentarians tour from New York to San Francisco and back."/>
    <x v="28"/>
    <n v="1346.11"/>
    <n v="1.3461099999999999"/>
    <x v="0"/>
    <x v="0"/>
    <s v="USD"/>
    <n v="1311538136"/>
    <d v="2011-07-24T20:08:56"/>
    <n v="1308946136"/>
    <x v="2118"/>
    <b v="0"/>
    <x v="57"/>
    <n v="79.182941176470578"/>
    <x v="4"/>
    <x v="14"/>
    <b v="1"/>
    <s v="music/indie rock"/>
  </r>
  <r>
    <x v="2119"/>
    <s v="Big Long Now's Debut Album"/>
    <s v="big long now is recording our debut album and we are looking for help mastering and pressing it to vinyl"/>
    <x v="13"/>
    <n v="2015"/>
    <n v="1.0075000000000001"/>
    <x v="0"/>
    <x v="0"/>
    <s v="USD"/>
    <n v="1345086445"/>
    <d v="2012-08-16T03:07:25"/>
    <n v="1342494445"/>
    <x v="2119"/>
    <b v="0"/>
    <x v="19"/>
    <n v="91.590909090909093"/>
    <x v="4"/>
    <x v="14"/>
    <b v="1"/>
    <s v="music/indie rock"/>
  </r>
  <r>
    <x v="2120"/>
    <s v="Hearty Har Full Length Album"/>
    <s v="&lt;3_x000a_Coming in from outer space. Help Hearty Har record their 1st album!!"/>
    <x v="6"/>
    <n v="8070.43"/>
    <n v="1.00880375"/>
    <x v="0"/>
    <x v="0"/>
    <s v="USD"/>
    <n v="1388617736"/>
    <d v="2014-01-01T23:08:56"/>
    <n v="1384384136"/>
    <x v="2120"/>
    <b v="0"/>
    <x v="50"/>
    <n v="116.96275362318841"/>
    <x v="4"/>
    <x v="14"/>
    <b v="1"/>
    <s v="music/indie rock"/>
  </r>
  <r>
    <x v="2121"/>
    <s v="Legend of Decay"/>
    <s v="Join us on an epic journey to discover a millennia old secret which will change the world forever."/>
    <x v="63"/>
    <n v="284"/>
    <n v="5.6800000000000002E-3"/>
    <x v="2"/>
    <x v="16"/>
    <s v="CHF"/>
    <n v="1484156948"/>
    <d v="2017-01-11T17:49:08"/>
    <n v="1481564948"/>
    <x v="2121"/>
    <b v="0"/>
    <x v="73"/>
    <n v="28.4"/>
    <x v="6"/>
    <x v="17"/>
    <b v="0"/>
    <s v="games/video games"/>
  </r>
  <r>
    <x v="2122"/>
    <s v="CapitÃ¡n Kalani y el sindicato robÃ³tico"/>
    <s v="Captain Kalani it's a retro game full of nostalgia for the old gamers but interesting for the new ones"/>
    <x v="58"/>
    <n v="310"/>
    <n v="3.875E-3"/>
    <x v="2"/>
    <x v="14"/>
    <s v="MXN"/>
    <n v="1483773169"/>
    <d v="2017-01-07T07:12:49"/>
    <n v="1481181169"/>
    <x v="2122"/>
    <b v="0"/>
    <x v="83"/>
    <n v="103.33333333333333"/>
    <x v="6"/>
    <x v="17"/>
    <b v="0"/>
    <s v="games/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n v="0.1"/>
    <x v="2"/>
    <x v="0"/>
    <s v="USD"/>
    <n v="1268636340"/>
    <d v="2010-03-15T06:59:00"/>
    <n v="1263982307"/>
    <x v="2123"/>
    <b v="0"/>
    <x v="81"/>
    <n v="10"/>
    <x v="6"/>
    <x v="17"/>
    <b v="0"/>
    <s v="games/video games"/>
  </r>
  <r>
    <x v="2124"/>
    <s v="AZAMAR"/>
    <s v="AZAMAR is a Role Playing Game world involving fantasy and high magic, based on the popular OpenD6 OGL using the Cinema6 RPG Framework."/>
    <x v="184"/>
    <n v="115"/>
    <n v="0.10454545454545454"/>
    <x v="2"/>
    <x v="0"/>
    <s v="USD"/>
    <n v="1291093200"/>
    <d v="2010-11-30T05:00:00"/>
    <n v="1286930435"/>
    <x v="2124"/>
    <b v="0"/>
    <x v="81"/>
    <n v="23"/>
    <x v="6"/>
    <x v="17"/>
    <b v="0"/>
    <s v="games/video games"/>
  </r>
  <r>
    <x v="2125"/>
    <s v="Becoming - A Metaphysical Game About Mental Illness"/>
    <s v="Becoming is a video game that aims to portray mental illness through a metaphysical and emotional story."/>
    <x v="127"/>
    <n v="852"/>
    <n v="1.4200000000000001E-2"/>
    <x v="2"/>
    <x v="0"/>
    <s v="USD"/>
    <n v="1438734833"/>
    <d v="2015-08-05T00:33:53"/>
    <n v="1436142833"/>
    <x v="2125"/>
    <b v="0"/>
    <x v="74"/>
    <n v="31.555555555555557"/>
    <x v="6"/>
    <x v="17"/>
    <b v="0"/>
    <s v="games/video games"/>
  </r>
  <r>
    <x v="2126"/>
    <s v="DodgeBall Blitz"/>
    <s v="Lead your team to victory in this fast-paced, action, sports game! Use Power-ups and avoid attacks as you fight for victory!"/>
    <x v="22"/>
    <n v="10"/>
    <n v="5.0000000000000001E-4"/>
    <x v="2"/>
    <x v="0"/>
    <s v="USD"/>
    <n v="1418080887"/>
    <d v="2014-12-08T23:21:27"/>
    <n v="1415488887"/>
    <x v="2126"/>
    <b v="0"/>
    <x v="84"/>
    <n v="5"/>
    <x v="6"/>
    <x v="17"/>
    <b v="0"/>
    <s v="games/video games"/>
  </r>
  <r>
    <x v="2127"/>
    <s v="Three Monkeys - Part 1: Into the Abyss"/>
    <s v="Three Monkeys is an audio adventure game for PC."/>
    <x v="89"/>
    <n v="8076"/>
    <n v="0.28842857142857142"/>
    <x v="2"/>
    <x v="1"/>
    <s v="GBP"/>
    <n v="1426158463"/>
    <d v="2015-03-12T11:07:43"/>
    <n v="1423570063"/>
    <x v="2127"/>
    <b v="0"/>
    <x v="163"/>
    <n v="34.220338983050844"/>
    <x v="6"/>
    <x v="17"/>
    <b v="0"/>
    <s v="games/video games"/>
  </r>
  <r>
    <x v="2128"/>
    <s v="Makayla's Quest"/>
    <s v="The Royal Snail has misdelivered all the invitations to the Royal Ball.  It's up to Makayla to set things right in the Fairy Forest"/>
    <x v="36"/>
    <n v="25"/>
    <n v="1.6666666666666668E-3"/>
    <x v="2"/>
    <x v="5"/>
    <s v="CAD"/>
    <n v="1411324369"/>
    <d v="2014-09-21T18:32:49"/>
    <n v="1406140369"/>
    <x v="2128"/>
    <b v="0"/>
    <x v="29"/>
    <n v="25"/>
    <x v="6"/>
    <x v="17"/>
    <b v="0"/>
    <s v="games/video games"/>
  </r>
  <r>
    <x v="2129"/>
    <s v="Pretty Kitty Fuzzy"/>
    <s v="PKF is a Cat-Tastic 2D side-scrolling shooter! Stand up to all the big meanies with the power of positivity and save the universe!"/>
    <x v="13"/>
    <n v="236"/>
    <n v="0.11799999999999999"/>
    <x v="2"/>
    <x v="0"/>
    <s v="USD"/>
    <n v="1457570100"/>
    <d v="2016-03-10T00:35:00"/>
    <n v="1454978100"/>
    <x v="2129"/>
    <b v="0"/>
    <x v="8"/>
    <n v="19.666666666666668"/>
    <x v="6"/>
    <x v="17"/>
    <b v="0"/>
    <s v="games/video games"/>
  </r>
  <r>
    <x v="2130"/>
    <s v="Wondrous Adventures: A Kid's Game"/>
    <s v="You are the hero tasked to save your home from the villainous Sanword."/>
    <x v="247"/>
    <n v="85"/>
    <n v="2.0238095238095236E-3"/>
    <x v="2"/>
    <x v="0"/>
    <s v="USD"/>
    <n v="1408154663"/>
    <d v="2014-08-16T02:04:23"/>
    <n v="1405130663"/>
    <x v="2130"/>
    <b v="0"/>
    <x v="80"/>
    <n v="21.25"/>
    <x v="6"/>
    <x v="17"/>
    <b v="0"/>
    <s v="games/video games"/>
  </r>
  <r>
    <x v="2131"/>
    <s v="Scout's Honor"/>
    <s v="From frightened girl to empowered woman, Scout's Honor is a tale about facing your fears and overcoming odds."/>
    <x v="2"/>
    <n v="25"/>
    <n v="0.05"/>
    <x v="2"/>
    <x v="0"/>
    <s v="USD"/>
    <n v="1436677091"/>
    <d v="2015-07-12T04:58:11"/>
    <n v="1434085091"/>
    <x v="2131"/>
    <b v="0"/>
    <x v="83"/>
    <n v="8.3333333333333339"/>
    <x v="6"/>
    <x v="17"/>
    <b v="0"/>
    <s v="games/video games"/>
  </r>
  <r>
    <x v="2132"/>
    <s v="Universe Rush"/>
    <s v="Fight your way to dominate the universe. Be the first to try our engaging cross-platform mmo-strategy and bring it closer to reality."/>
    <x v="57"/>
    <n v="2112.9899999999998"/>
    <n v="2.1129899999999997E-2"/>
    <x v="2"/>
    <x v="0"/>
    <s v="USD"/>
    <n v="1391427692"/>
    <d v="2014-02-03T11:41:32"/>
    <n v="1388835692"/>
    <x v="2132"/>
    <b v="0"/>
    <x v="221"/>
    <n v="21.34333333333333"/>
    <x v="6"/>
    <x v="17"/>
    <b v="0"/>
    <s v="games/video games"/>
  </r>
  <r>
    <x v="2133"/>
    <s v="Waddle Slide - An App for iPhone and Android"/>
    <s v="Waddle Slide is an iPhone/Android application. The app is based around a penguin, who's objective is to find his way back to his igloo."/>
    <x v="28"/>
    <n v="16"/>
    <n v="1.6E-2"/>
    <x v="2"/>
    <x v="0"/>
    <s v="USD"/>
    <n v="1303628340"/>
    <d v="2011-04-24T06:59:00"/>
    <n v="1300328399"/>
    <x v="2133"/>
    <b v="0"/>
    <x v="83"/>
    <n v="5.333333333333333"/>
    <x v="6"/>
    <x v="17"/>
    <b v="0"/>
    <s v="games/video games"/>
  </r>
  <r>
    <x v="2134"/>
    <s v="Prehistoric Landing"/>
    <s v="1st person Action Survivalist Rpg game. You get sent to a deadly Island to die not knowing that your not alone on the island."/>
    <x v="12"/>
    <n v="104"/>
    <n v="1.7333333333333333E-2"/>
    <x v="2"/>
    <x v="0"/>
    <s v="USD"/>
    <n v="1367097391"/>
    <d v="2013-04-27T21:16:31"/>
    <n v="1364505391"/>
    <x v="2134"/>
    <b v="0"/>
    <x v="83"/>
    <n v="34.666666666666664"/>
    <x v="6"/>
    <x v="17"/>
    <b v="0"/>
    <s v="games/video games"/>
  </r>
  <r>
    <x v="2135"/>
    <s v="Tesla's Electric Mist"/>
    <s v="Point-and-click adventure: The mysterious Nikola Tesla, a time traveling device, and an experiment gone wrong in Colorado Springs"/>
    <x v="10"/>
    <n v="478"/>
    <n v="9.5600000000000004E-2"/>
    <x v="2"/>
    <x v="0"/>
    <s v="USD"/>
    <n v="1349392033"/>
    <d v="2012-10-04T23:07:13"/>
    <n v="1346800033"/>
    <x v="2135"/>
    <b v="0"/>
    <x v="19"/>
    <n v="21.727272727272727"/>
    <x v="6"/>
    <x v="17"/>
    <b v="0"/>
    <s v="games/video games"/>
  </r>
  <r>
    <x v="2136"/>
    <s v="Dark Paradise"/>
    <s v="A dark and twisted game with physiological madness and corruption as a man becomes the ultimate bio weapon."/>
    <x v="58"/>
    <n v="47.69"/>
    <n v="5.9612499999999998E-4"/>
    <x v="2"/>
    <x v="0"/>
    <s v="USD"/>
    <n v="1382184786"/>
    <d v="2013-10-19T12:13:06"/>
    <n v="1379592786"/>
    <x v="2136"/>
    <b v="0"/>
    <x v="80"/>
    <n v="11.922499999999999"/>
    <x v="6"/>
    <x v="17"/>
    <b v="0"/>
    <s v="games/video games"/>
  </r>
  <r>
    <x v="2137"/>
    <s v="Late To The Party : A Cold War Espionage RPG in the Baltics"/>
    <s v="Arrest, interrogate, and uncover the truth as a local woman recruited by the KGB. For Windows, Mac &amp; Linux."/>
    <x v="63"/>
    <n v="14203"/>
    <n v="0.28405999999999998"/>
    <x v="2"/>
    <x v="5"/>
    <s v="CAD"/>
    <n v="1417804229"/>
    <d v="2014-12-05T18:30:29"/>
    <n v="1415212229"/>
    <x v="2137"/>
    <b v="0"/>
    <x v="408"/>
    <n v="26.59737827715356"/>
    <x v="6"/>
    <x v="17"/>
    <b v="0"/>
    <s v="games/video games"/>
  </r>
  <r>
    <x v="2138"/>
    <s v="Tales Of Tameria - Dawning Light"/>
    <s v="A game with a mixture of a few genres from RPG, Simulation and to adventure elements."/>
    <x v="28"/>
    <n v="128"/>
    <n v="0.128"/>
    <x v="2"/>
    <x v="1"/>
    <s v="GBP"/>
    <n v="1383959939"/>
    <d v="2013-11-09T01:18:59"/>
    <n v="1381364339"/>
    <x v="2138"/>
    <b v="0"/>
    <x v="8"/>
    <n v="10.666666666666666"/>
    <x v="6"/>
    <x v="17"/>
    <b v="0"/>
    <s v="games/video games"/>
  </r>
  <r>
    <x v="2139"/>
    <s v="Manorkept"/>
    <s v="An adventuring RPG with ghosts, mysteries, and flexible gameplay paths, Manorkept is a game that promises an unforgettable experience."/>
    <x v="11"/>
    <n v="1626"/>
    <n v="5.4199999999999998E-2"/>
    <x v="2"/>
    <x v="0"/>
    <s v="USD"/>
    <n v="1478196008"/>
    <d v="2016-11-03T18:00:08"/>
    <n v="1475604008"/>
    <x v="2139"/>
    <b v="0"/>
    <x v="66"/>
    <n v="29.035714285714285"/>
    <x v="6"/>
    <x v="17"/>
    <b v="0"/>
    <s v="games/video games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n v="1.1199999999999999E-3"/>
    <x v="2"/>
    <x v="0"/>
    <s v="USD"/>
    <n v="1357934424"/>
    <d v="2013-01-11T20:00:24"/>
    <n v="1355342424"/>
    <x v="2140"/>
    <b v="0"/>
    <x v="202"/>
    <n v="50.909090909090907"/>
    <x v="6"/>
    <x v="17"/>
    <b v="0"/>
    <s v="games/video games"/>
  </r>
  <r>
    <x v="2141"/>
    <s v="King of Consoles"/>
    <s v="A place where people can test out the latest video games, for an hourly fee. It's cheaper than wasting money on a $60 game that sucked"/>
    <x v="36"/>
    <n v="0"/>
    <n v="0"/>
    <x v="2"/>
    <x v="0"/>
    <s v="USD"/>
    <n v="1415947159"/>
    <d v="2014-11-14T06:39:19"/>
    <n v="1413351559"/>
    <x v="2141"/>
    <b v="0"/>
    <x v="78"/>
    <e v="#DIV/0!"/>
    <x v="6"/>
    <x v="17"/>
    <b v="0"/>
    <s v="games/video games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n v="5.7238095238095241E-2"/>
    <x v="2"/>
    <x v="12"/>
    <s v="EUR"/>
    <n v="1451494210"/>
    <d v="2015-12-30T16:50:10"/>
    <n v="1449075010"/>
    <x v="2142"/>
    <b v="0"/>
    <x v="8"/>
    <n v="50.083333333333336"/>
    <x v="6"/>
    <x v="17"/>
    <b v="0"/>
    <s v="games/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n v="0.1125"/>
    <x v="2"/>
    <x v="0"/>
    <s v="USD"/>
    <n v="1279738800"/>
    <d v="2010-07-21T19:00:00"/>
    <n v="1275599812"/>
    <x v="2143"/>
    <b v="0"/>
    <x v="81"/>
    <n v="45"/>
    <x v="6"/>
    <x v="17"/>
    <b v="0"/>
    <s v="games/video games"/>
  </r>
  <r>
    <x v="2144"/>
    <s v="Project Starborn"/>
    <s v="A thousand community-built sandbox games (and more!) with a fully-customizable game engine."/>
    <x v="322"/>
    <n v="607"/>
    <n v="1.7098591549295775E-2"/>
    <x v="2"/>
    <x v="0"/>
    <s v="USD"/>
    <n v="1379164040"/>
    <d v="2013-09-14T13:07:20"/>
    <n v="1376399240"/>
    <x v="2144"/>
    <b v="0"/>
    <x v="54"/>
    <n v="25.291666666666668"/>
    <x v="6"/>
    <x v="17"/>
    <b v="0"/>
    <s v="games/video games"/>
  </r>
  <r>
    <x v="2145"/>
    <s v="Theocalypse - Mythology and Modern day collide in this RPG"/>
    <s v="When the gods of religions and days passed return to our modern world, humanity must fight for its survival and future."/>
    <x v="36"/>
    <n v="4565"/>
    <n v="0.30433333333333334"/>
    <x v="2"/>
    <x v="0"/>
    <s v="USD"/>
    <n v="1385534514"/>
    <d v="2013-11-27T06:41:54"/>
    <n v="1382938914"/>
    <x v="2145"/>
    <b v="0"/>
    <x v="30"/>
    <n v="51.292134831460672"/>
    <x v="6"/>
    <x v="17"/>
    <b v="0"/>
    <s v="games/video games"/>
  </r>
  <r>
    <x v="2146"/>
    <s v="Nanaue eSports"/>
    <s v="New professional gaming organization with a tournament winning Dota 2 team, &amp; divisions in all eSports games looking to re brand/expand"/>
    <x v="10"/>
    <n v="1"/>
    <n v="2.0000000000000001E-4"/>
    <x v="2"/>
    <x v="0"/>
    <s v="USD"/>
    <n v="1455207510"/>
    <d v="2016-02-11T16:18:30"/>
    <n v="1453997910"/>
    <x v="2146"/>
    <b v="0"/>
    <x v="29"/>
    <n v="1"/>
    <x v="6"/>
    <x v="17"/>
    <b v="0"/>
    <s v="games/video games"/>
  </r>
  <r>
    <x v="2147"/>
    <s v="Johnny Rocketfingers 3"/>
    <s v="A Point and Click Adventure on Steroids."/>
    <x v="303"/>
    <n v="2716"/>
    <n v="6.9641025641025639E-3"/>
    <x v="2"/>
    <x v="0"/>
    <s v="USD"/>
    <n v="1416125148"/>
    <d v="2014-11-16T08:05:48"/>
    <n v="1413356748"/>
    <x v="2147"/>
    <b v="0"/>
    <x v="165"/>
    <n v="49.381818181818183"/>
    <x v="6"/>
    <x v="17"/>
    <b v="0"/>
    <s v="games/video games"/>
  </r>
  <r>
    <x v="2148"/>
    <s v="ZomBlock's"/>
    <s v="zomblock's is a online zombie survival game where you can craft new weapons,find food and water to keep yourself alive."/>
    <x v="213"/>
    <n v="2"/>
    <n v="0.02"/>
    <x v="2"/>
    <x v="1"/>
    <s v="GBP"/>
    <n v="1427992582"/>
    <d v="2015-04-02T16:36:22"/>
    <n v="1425404182"/>
    <x v="2148"/>
    <b v="0"/>
    <x v="84"/>
    <n v="1"/>
    <x v="6"/>
    <x v="17"/>
    <b v="0"/>
    <s v="games/video games"/>
  </r>
  <r>
    <x v="2149"/>
    <s v="Project Gert on Xbox Live "/>
    <s v="Project Gert is a sequel to the Android game Project Gert, for Xbox Live.  One character embodying two personality's, and sets of abilities.  "/>
    <x v="13"/>
    <n v="0"/>
    <n v="0"/>
    <x v="2"/>
    <x v="0"/>
    <s v="USD"/>
    <n v="1280534400"/>
    <d v="2010-07-31T00:00:00"/>
    <n v="1277512556"/>
    <x v="2149"/>
    <b v="0"/>
    <x v="78"/>
    <e v="#DIV/0!"/>
    <x v="6"/>
    <x v="17"/>
    <b v="0"/>
    <s v="games/video games"/>
  </r>
  <r>
    <x v="2150"/>
    <s v="The Unknown Door"/>
    <s v="A pixel styled open world detective game."/>
    <x v="63"/>
    <n v="405"/>
    <n v="8.0999999999999996E-3"/>
    <x v="2"/>
    <x v="10"/>
    <s v="NOK"/>
    <n v="1468392599"/>
    <d v="2016-07-13T06:49:59"/>
    <n v="1465800599"/>
    <x v="2150"/>
    <b v="0"/>
    <x v="80"/>
    <n v="101.25"/>
    <x v="6"/>
    <x v="17"/>
    <b v="0"/>
    <s v="games/video games"/>
  </r>
  <r>
    <x v="2151"/>
    <s v="Handee Job for PS4 Gets on Shark Tank"/>
    <s v="Crazy Artist makes gaming more comfortable and fun for Playstation 4 users. I really want to give you a Handee Job!"/>
    <x v="101"/>
    <n v="118"/>
    <n v="2.6222222222222224E-3"/>
    <x v="2"/>
    <x v="0"/>
    <s v="USD"/>
    <n v="1467231614"/>
    <d v="2016-06-29T20:20:14"/>
    <n v="1464639614"/>
    <x v="2151"/>
    <b v="0"/>
    <x v="79"/>
    <n v="19.666666666666668"/>
    <x v="6"/>
    <x v="17"/>
    <b v="0"/>
    <s v="games/video games"/>
  </r>
  <r>
    <x v="2152"/>
    <s v="Space Shooter RPG+"/>
    <s v="Our game is going to be a space shooter that has RPG elements with New Game+! It will be unlike any space shooter ever played."/>
    <x v="11"/>
    <n v="50"/>
    <n v="1.6666666666666668E-3"/>
    <x v="2"/>
    <x v="0"/>
    <s v="USD"/>
    <n v="1394909909"/>
    <d v="2014-03-15T18:58:29"/>
    <n v="1392321509"/>
    <x v="2152"/>
    <b v="0"/>
    <x v="80"/>
    <n v="12.5"/>
    <x v="6"/>
    <x v="17"/>
    <b v="0"/>
    <s v="games/video games"/>
  </r>
  <r>
    <x v="2153"/>
    <s v="It's The GOD Complex"/>
    <s v="Crowdfunding the Gamers Way. An online game with real world consequences.Do you dare to play? Can you turn the world around?"/>
    <x v="323"/>
    <n v="34"/>
    <n v="9.1244548809124457E-5"/>
    <x v="2"/>
    <x v="0"/>
    <s v="USD"/>
    <n v="1420876740"/>
    <d v="2015-01-10T07:59:00"/>
    <n v="1417470718"/>
    <x v="2153"/>
    <b v="0"/>
    <x v="80"/>
    <n v="8.5"/>
    <x v="6"/>
    <x v="17"/>
    <b v="0"/>
    <s v="games/video games"/>
  </r>
  <r>
    <x v="2154"/>
    <s v="Demigods - Rise of the Children - Part 1 (Design)"/>
    <s v="A Real Time Strategy game based on Greek mythology in a fictional world."/>
    <x v="49"/>
    <n v="2"/>
    <n v="8.0000000000000002E-3"/>
    <x v="2"/>
    <x v="0"/>
    <s v="USD"/>
    <n v="1390921827"/>
    <d v="2014-01-28T15:10:27"/>
    <n v="1389193827"/>
    <x v="2154"/>
    <b v="0"/>
    <x v="84"/>
    <n v="1"/>
    <x v="6"/>
    <x v="17"/>
    <b v="0"/>
    <s v="games/video games"/>
  </r>
  <r>
    <x v="2155"/>
    <s v="VoxelMaze"/>
    <s v="A Level Editor, Turned up to eleven. Infinite creativity in one package, solo or with up to 16 of your friends."/>
    <x v="10"/>
    <n v="115"/>
    <n v="2.3E-2"/>
    <x v="2"/>
    <x v="1"/>
    <s v="GBP"/>
    <n v="1459443385"/>
    <d v="2016-03-31T16:56:25"/>
    <n v="1456854985"/>
    <x v="2155"/>
    <b v="0"/>
    <x v="81"/>
    <n v="23"/>
    <x v="6"/>
    <x v="17"/>
    <b v="0"/>
    <s v="games/video games"/>
  </r>
  <r>
    <x v="2156"/>
    <s v="Beyond Black Space"/>
    <s v="Captain and manage your ship along with your crew in this deep space adventure! (PC/Linux/Mac)"/>
    <x v="324"/>
    <n v="1493"/>
    <n v="2.6660714285714284E-2"/>
    <x v="2"/>
    <x v="0"/>
    <s v="USD"/>
    <n v="1379363406"/>
    <d v="2013-09-16T20:30:06"/>
    <n v="1375475406"/>
    <x v="2156"/>
    <b v="0"/>
    <x v="183"/>
    <n v="17.987951807228917"/>
    <x v="6"/>
    <x v="17"/>
    <b v="0"/>
    <s v="games/video games"/>
  </r>
  <r>
    <x v="2157"/>
    <s v="Nin"/>
    <s v="Gamers and 90's fans unite in this small tale of epic proportions!"/>
    <x v="96"/>
    <n v="21144"/>
    <n v="0.28192"/>
    <x v="2"/>
    <x v="0"/>
    <s v="USD"/>
    <n v="1482479940"/>
    <d v="2016-12-23T07:59:00"/>
    <n v="1479684783"/>
    <x v="2157"/>
    <b v="0"/>
    <x v="7"/>
    <n v="370.94736842105266"/>
    <x v="6"/>
    <x v="17"/>
    <b v="0"/>
    <s v="games/video games"/>
  </r>
  <r>
    <x v="2158"/>
    <s v="PerfectGolf"/>
    <s v="A next generation golf game with a course designer and a massively multiplayer online tour. Join the fun and help us create it"/>
    <x v="82"/>
    <n v="19770.11"/>
    <n v="6.5900366666666668E-2"/>
    <x v="2"/>
    <x v="0"/>
    <s v="USD"/>
    <n v="1360009774"/>
    <d v="2013-02-04T20:29:34"/>
    <n v="1356121774"/>
    <x v="2158"/>
    <b v="0"/>
    <x v="409"/>
    <n v="63.569485530546629"/>
    <x v="6"/>
    <x v="17"/>
    <b v="0"/>
    <s v="games/video games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n v="7.2222222222222219E-3"/>
    <x v="2"/>
    <x v="0"/>
    <s v="USD"/>
    <n v="1310837574"/>
    <d v="2011-07-16T17:32:54"/>
    <n v="1308245574"/>
    <x v="2159"/>
    <b v="0"/>
    <x v="84"/>
    <n v="13"/>
    <x v="6"/>
    <x v="17"/>
    <b v="0"/>
    <s v="games/video games"/>
  </r>
  <r>
    <x v="2160"/>
    <s v="Army vs Aliens - Currently in Alpha"/>
    <s v="An awesome side-scroller tower defense game.  Think &quot;Plants vs Zombies&quot; but from a side-on perspective."/>
    <x v="3"/>
    <n v="85"/>
    <n v="8.5000000000000006E-3"/>
    <x v="2"/>
    <x v="0"/>
    <s v="USD"/>
    <n v="1337447105"/>
    <d v="2012-05-19T17:05:05"/>
    <n v="1334855105"/>
    <x v="2160"/>
    <b v="0"/>
    <x v="38"/>
    <n v="5.3125"/>
    <x v="6"/>
    <x v="17"/>
    <b v="0"/>
    <s v="games/video games"/>
  </r>
  <r>
    <x v="2161"/>
    <s v="CallMeGhost DEBUT ALBUM preorder!"/>
    <s v="We're trying to fund hard copies of our debut album!"/>
    <x v="44"/>
    <n v="463"/>
    <n v="1.1575"/>
    <x v="0"/>
    <x v="0"/>
    <s v="USD"/>
    <n v="1443040059"/>
    <d v="2015-09-23T20:27:39"/>
    <n v="1440448059"/>
    <x v="2161"/>
    <b v="0"/>
    <x v="62"/>
    <n v="35.615384615384613"/>
    <x v="4"/>
    <x v="11"/>
    <b v="1"/>
    <s v="music/rock"/>
  </r>
  <r>
    <x v="2162"/>
    <s v="&quot;Then &amp; Now&quot;"/>
    <s v="Then &amp; Now is the 1st Solo album from me Ian Stewart. To learn more about me, my music, and my life visit www.ianstewartlive.com"/>
    <x v="37"/>
    <n v="5052"/>
    <n v="1.1226666666666667"/>
    <x v="0"/>
    <x v="0"/>
    <s v="USD"/>
    <n v="1406226191"/>
    <d v="2014-07-24T18:23:11"/>
    <n v="1403547791"/>
    <x v="2162"/>
    <b v="0"/>
    <x v="6"/>
    <n v="87.103448275862064"/>
    <x v="4"/>
    <x v="11"/>
    <b v="1"/>
    <s v="music/rock"/>
  </r>
  <r>
    <x v="2163"/>
    <s v="Help MONGREL record our new cd !"/>
    <s v="Mongrel is looking to hit the studio once again in June so we can bring you a new cd later this year and we need your help!"/>
    <x v="30"/>
    <n v="3305"/>
    <n v="1.3220000000000001"/>
    <x v="0"/>
    <x v="0"/>
    <s v="USD"/>
    <n v="1433735400"/>
    <d v="2015-06-08T03:50:00"/>
    <n v="1429306520"/>
    <x v="2163"/>
    <b v="0"/>
    <x v="34"/>
    <n v="75.11363636363636"/>
    <x v="4"/>
    <x v="11"/>
    <b v="1"/>
    <s v="music/rock"/>
  </r>
  <r>
    <x v="2164"/>
    <s v="Rosaline debut record"/>
    <s v="South Florida roots country/rock outfit's long awaited debut record"/>
    <x v="62"/>
    <n v="5645"/>
    <n v="1.0263636363636364"/>
    <x v="0"/>
    <x v="0"/>
    <s v="USD"/>
    <n v="1466827140"/>
    <d v="2016-06-25T03:59:00"/>
    <n v="1464196414"/>
    <x v="2164"/>
    <b v="0"/>
    <x v="183"/>
    <n v="68.01204819277109"/>
    <x v="4"/>
    <x v="11"/>
    <b v="1"/>
    <s v="music/rock"/>
  </r>
  <r>
    <x v="2165"/>
    <s v="Le Temps Nous Est ComtÃ©"/>
    <s v="Vous aimez le rock fort ? Aidez les Beat Cheese Ã  produire leur premier album ! Do you like cheese? Help us produce our first album!"/>
    <x v="30"/>
    <n v="3466"/>
    <n v="1.3864000000000001"/>
    <x v="0"/>
    <x v="6"/>
    <s v="EUR"/>
    <n v="1460127635"/>
    <d v="2016-04-08T15:00:35"/>
    <n v="1457539235"/>
    <x v="2165"/>
    <b v="0"/>
    <x v="27"/>
    <n v="29.623931623931625"/>
    <x v="4"/>
    <x v="11"/>
    <b v="1"/>
    <s v="music/rock"/>
  </r>
  <r>
    <x v="2166"/>
    <s v="Johnny Rock &amp; Friends: For The Record"/>
    <s v="Drummer John Roccesano (Johnny Rock) produces an album written and performed by friends, recorded and mixed on tape, pressed on vinyl."/>
    <x v="13"/>
    <n v="2932"/>
    <n v="1.466"/>
    <x v="0"/>
    <x v="0"/>
    <s v="USD"/>
    <n v="1417813618"/>
    <d v="2014-12-05T21:06:58"/>
    <n v="1413922018"/>
    <x v="2166"/>
    <b v="0"/>
    <x v="58"/>
    <n v="91.625"/>
    <x v="4"/>
    <x v="11"/>
    <b v="1"/>
    <s v="music/rock"/>
  </r>
  <r>
    <x v="2167"/>
    <s v="Planes and Planets needs to get their EP finished!!"/>
    <s v="We need YOUR HELP to take one more step to this make release sound amazing!"/>
    <x v="325"/>
    <n v="180"/>
    <n v="1.2"/>
    <x v="0"/>
    <x v="0"/>
    <s v="USD"/>
    <n v="1347672937"/>
    <d v="2012-09-15T01:35:37"/>
    <n v="1346463337"/>
    <x v="2167"/>
    <b v="0"/>
    <x v="22"/>
    <n v="22.5"/>
    <x v="4"/>
    <x v="11"/>
    <b v="1"/>
    <s v="music/rock"/>
  </r>
  <r>
    <x v="2168"/>
    <s v="PIZAZZ: Pigeons Playing Ping Pong's New Album"/>
    <s v="We're hitting the studio to record our next album, &quot;Pizazz&quot;!! Help us put the FUN in FUNK!!"/>
    <x v="102"/>
    <n v="21884.69"/>
    <n v="1.215816111111111"/>
    <x v="0"/>
    <x v="0"/>
    <s v="USD"/>
    <n v="1486702800"/>
    <d v="2017-02-10T05:00:00"/>
    <n v="1484058261"/>
    <x v="2168"/>
    <b v="0"/>
    <x v="158"/>
    <n v="64.366735294117646"/>
    <x v="4"/>
    <x v="11"/>
    <b v="1"/>
    <s v="music/rock"/>
  </r>
  <r>
    <x v="2169"/>
    <s v="Pedals and Effects Arena Corner"/>
    <s v="An innovative new YouTube series reviewing the HOT new music technology that people love. For Rockers, Jazzers, Rappers and everyone"/>
    <x v="326"/>
    <n v="153"/>
    <n v="1"/>
    <x v="0"/>
    <x v="0"/>
    <s v="USD"/>
    <n v="1488473351"/>
    <d v="2017-03-02T16:49:11"/>
    <n v="1488214151"/>
    <x v="2169"/>
    <b v="0"/>
    <x v="63"/>
    <n v="21.857142857142858"/>
    <x v="4"/>
    <x v="11"/>
    <b v="1"/>
    <s v="music/rock"/>
  </r>
  <r>
    <x v="2170"/>
    <s v="STETSON'S NEW EP"/>
    <s v="We are a hard rock band from Northern California trying to raise $350 for our next EP. Be a part of our journey!"/>
    <x v="18"/>
    <n v="633"/>
    <n v="1.8085714285714285"/>
    <x v="0"/>
    <x v="0"/>
    <s v="USD"/>
    <n v="1440266422"/>
    <d v="2015-08-22T18:00:22"/>
    <n v="1436810422"/>
    <x v="2170"/>
    <b v="0"/>
    <x v="10"/>
    <n v="33.315789473684212"/>
    <x v="4"/>
    <x v="11"/>
    <b v="1"/>
    <s v="music/rock"/>
  </r>
  <r>
    <x v="2171"/>
    <s v="Brainspoonâ€™s New Record"/>
    <s v="Like records? We do, too! Help this Los Angeles based rock 'n' roll band get their new album out on vinyl!"/>
    <x v="23"/>
    <n v="4243"/>
    <n v="1.0607500000000001"/>
    <x v="0"/>
    <x v="0"/>
    <s v="USD"/>
    <n v="1434949200"/>
    <d v="2015-06-22T05:00:00"/>
    <n v="1431903495"/>
    <x v="2171"/>
    <b v="0"/>
    <x v="5"/>
    <n v="90.276595744680847"/>
    <x v="4"/>
    <x v="11"/>
    <b v="1"/>
    <s v="music/rock"/>
  </r>
  <r>
    <x v="2172"/>
    <s v="Hollow point 9, Sins Of Yesterday CD"/>
    <s v="hey friends. We are Hollow Point 9._x000a_We are calling on you to help us._x000a_In our journey to make our debut album."/>
    <x v="28"/>
    <n v="1000"/>
    <n v="1"/>
    <x v="0"/>
    <x v="0"/>
    <s v="USD"/>
    <n v="1429365320"/>
    <d v="2015-04-18T13:55:20"/>
    <n v="1426773320"/>
    <x v="2172"/>
    <b v="0"/>
    <x v="62"/>
    <n v="76.92307692307692"/>
    <x v="4"/>
    <x v="11"/>
    <b v="1"/>
    <s v="music/rock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n v="1.2692857142857144"/>
    <x v="0"/>
    <x v="0"/>
    <s v="USD"/>
    <n v="1378785540"/>
    <d v="2013-09-10T03:59:00"/>
    <n v="1376066243"/>
    <x v="2173"/>
    <b v="0"/>
    <x v="240"/>
    <n v="59.233333333333334"/>
    <x v="4"/>
    <x v="11"/>
    <b v="1"/>
    <s v="music/rock"/>
  </r>
  <r>
    <x v="2174"/>
    <s v="Chivo Funge and the Extensions"/>
    <s v="Chivo and his band of miscreants present their debut album _x000a_'Blind Energy' ...we think you are going to like it."/>
    <x v="23"/>
    <n v="4119"/>
    <n v="1.0297499999999999"/>
    <x v="0"/>
    <x v="1"/>
    <s v="GBP"/>
    <n v="1462453307"/>
    <d v="2016-05-05T13:01:47"/>
    <n v="1459861307"/>
    <x v="2174"/>
    <b v="0"/>
    <x v="287"/>
    <n v="65.38095238095238"/>
    <x v="4"/>
    <x v="11"/>
    <b v="1"/>
    <s v="music/rock"/>
  </r>
  <r>
    <x v="2175"/>
    <s v="Repulsur's First Record"/>
    <s v="Trying to get the last bit of money together to finish recording the first full length Repulsur album, &quot;The After School Special&quot;."/>
    <x v="176"/>
    <n v="1750"/>
    <n v="2.5"/>
    <x v="0"/>
    <x v="0"/>
    <s v="USD"/>
    <n v="1469059986"/>
    <d v="2016-07-21T00:13:06"/>
    <n v="1468455186"/>
    <x v="2175"/>
    <b v="0"/>
    <x v="55"/>
    <n v="67.307692307692307"/>
    <x v="4"/>
    <x v="11"/>
    <b v="1"/>
    <s v="music/rock"/>
  </r>
  <r>
    <x v="2176"/>
    <s v="Mike Farley Band - New Album!"/>
    <s v="The Mike Farley Band has re-assembled its original line up and needs your help to make a new full-length album!"/>
    <x v="10"/>
    <n v="6301"/>
    <n v="1.2602"/>
    <x v="0"/>
    <x v="0"/>
    <s v="USD"/>
    <n v="1430579509"/>
    <d v="2015-05-02T15:11:49"/>
    <n v="1427987509"/>
    <x v="2176"/>
    <b v="0"/>
    <x v="26"/>
    <n v="88.74647887323944"/>
    <x v="4"/>
    <x v="11"/>
    <b v="1"/>
    <s v="music/rock"/>
  </r>
  <r>
    <x v="2177"/>
    <s v="Nobody Rides For Free ~ Stone Horse"/>
    <s v="Stone Horse ~ _x000a_Doing what they do best, laying down honest and _x000a_proper Rock-n-Roll guaranteed to soothe your soul!"/>
    <x v="30"/>
    <n v="2503"/>
    <n v="1.0012000000000001"/>
    <x v="0"/>
    <x v="0"/>
    <s v="USD"/>
    <n v="1465192867"/>
    <d v="2016-06-06T06:01:07"/>
    <n v="1463032867"/>
    <x v="2177"/>
    <b v="0"/>
    <x v="44"/>
    <n v="65.868421052631575"/>
    <x v="4"/>
    <x v="11"/>
    <b v="1"/>
    <s v="music/rock"/>
  </r>
  <r>
    <x v="2178"/>
    <s v="The Letter Black - New Record"/>
    <s v="We are making our third studio album and no longer have a label telling us what we can/can't do. This record is for the fans."/>
    <x v="31"/>
    <n v="34660"/>
    <n v="1.3864000000000001"/>
    <x v="0"/>
    <x v="0"/>
    <s v="USD"/>
    <n v="1484752597"/>
    <d v="2017-01-18T15:16:37"/>
    <n v="1482160597"/>
    <x v="2178"/>
    <b v="0"/>
    <x v="410"/>
    <n v="40.349243306169967"/>
    <x v="4"/>
    <x v="11"/>
    <b v="1"/>
    <s v="music/rock"/>
  </r>
  <r>
    <x v="2179"/>
    <s v="Woodhouse EP"/>
    <s v="Woodhouse is making an EP!  If you are a fan of whiskey and loud guitars, contribute to the cause!"/>
    <x v="28"/>
    <n v="1614"/>
    <n v="1.6140000000000001"/>
    <x v="0"/>
    <x v="0"/>
    <s v="USD"/>
    <n v="1428725192"/>
    <d v="2015-04-11T04:06:32"/>
    <n v="1426133192"/>
    <x v="2179"/>
    <b v="0"/>
    <x v="64"/>
    <n v="76.857142857142861"/>
    <x v="4"/>
    <x v="11"/>
    <b v="1"/>
    <s v="music/rock"/>
  </r>
  <r>
    <x v="2180"/>
    <s v="FOUR STAR MARY &quot;PIECES&quot;"/>
    <s v="Help fund the new record by independent alternative rockers FOUR STAR MARY &quot;PIECES&quot;"/>
    <x v="10"/>
    <n v="5359.21"/>
    <n v="1.071842"/>
    <x v="0"/>
    <x v="0"/>
    <s v="USD"/>
    <n v="1447434268"/>
    <d v="2015-11-13T17:04:28"/>
    <n v="1443801868"/>
    <x v="2180"/>
    <b v="0"/>
    <x v="76"/>
    <n v="68.707820512820518"/>
    <x v="4"/>
    <x v="11"/>
    <b v="1"/>
    <s v="music/rock"/>
  </r>
  <r>
    <x v="2181"/>
    <s v="Broken Contract Rulebook Relaunch"/>
    <s v="Broken Contract is a sci-fi, action/adventure, miniature based game of sci-fi worker insurrection in a dystopian future for 2+ players."/>
    <x v="13"/>
    <n v="3062"/>
    <n v="1.5309999999999999"/>
    <x v="0"/>
    <x v="0"/>
    <s v="USD"/>
    <n v="1487635653"/>
    <d v="2017-02-21T00:07:33"/>
    <n v="1486426053"/>
    <x v="2181"/>
    <b v="0"/>
    <x v="28"/>
    <n v="57.773584905660378"/>
    <x v="6"/>
    <x v="32"/>
    <b v="1"/>
    <s v="games/tabletop games"/>
  </r>
  <r>
    <x v="2182"/>
    <s v="Broken World - A Post-Apocalypse Tabletop RPG"/>
    <s v="An incredibly comprehensive tabletop rpg book for the post apocalypse, inspired by Dungeon World."/>
    <x v="9"/>
    <n v="15725"/>
    <n v="5.2416666666666663"/>
    <x v="0"/>
    <x v="5"/>
    <s v="CAD"/>
    <n v="1412285825"/>
    <d v="2014-10-02T21:37:05"/>
    <n v="1409261825"/>
    <x v="2182"/>
    <b v="0"/>
    <x v="289"/>
    <n v="44.171348314606739"/>
    <x v="6"/>
    <x v="32"/>
    <b v="1"/>
    <s v="games/tabletop games"/>
  </r>
  <r>
    <x v="2183"/>
    <s v="D12 Trap Dice + Trapped The Dice Game"/>
    <s v="Don't just kill them, let the dice decide what kills'em. As a Bonus Get the game TRAPPED free, a Fast paced Dice game for 2-8 Players."/>
    <x v="40"/>
    <n v="8807"/>
    <n v="4.8927777777777779"/>
    <x v="0"/>
    <x v="0"/>
    <s v="USD"/>
    <n v="1486616400"/>
    <d v="2017-02-09T05:00:00"/>
    <n v="1484037977"/>
    <x v="2183"/>
    <b v="0"/>
    <x v="411"/>
    <n v="31.566308243727597"/>
    <x v="6"/>
    <x v="32"/>
    <b v="1"/>
    <s v="games/tabletop games"/>
  </r>
  <r>
    <x v="2184"/>
    <s v="Liguria"/>
    <s v="Trading beautiful colors on behalf of the bishop! Become the best merchant of the Fresco World in this innovative game by Queen Games."/>
    <x v="3"/>
    <n v="28474"/>
    <n v="2.8473999999999999"/>
    <x v="0"/>
    <x v="0"/>
    <s v="USD"/>
    <n v="1453737600"/>
    <d v="2016-01-25T16:00:00"/>
    <n v="1452530041"/>
    <x v="2184"/>
    <b v="1"/>
    <x v="161"/>
    <n v="107.04511278195488"/>
    <x v="6"/>
    <x v="32"/>
    <b v="1"/>
    <s v="games/tabletop games"/>
  </r>
  <r>
    <x v="2185"/>
    <s v="Empire of the Dead: REQUIEM"/>
    <s v="Empire of the Dead-Requiem is a miniatures expansion to our 28mm tabletop game set in a Dark and Gothic, Steampunk Victorian Empire."/>
    <x v="10"/>
    <n v="92848.5"/>
    <n v="18.569700000000001"/>
    <x v="0"/>
    <x v="1"/>
    <s v="GBP"/>
    <n v="1364286239"/>
    <d v="2013-03-26T08:23:59"/>
    <n v="1360830239"/>
    <x v="2185"/>
    <b v="0"/>
    <x v="412"/>
    <n v="149.03451043338683"/>
    <x v="6"/>
    <x v="32"/>
    <b v="1"/>
    <s v="games/tabletop games"/>
  </r>
  <r>
    <x v="2186"/>
    <s v="Latitude 90Â° : The Origin"/>
    <s v="The real-time digital social deduction game where there's no moderator, no sleeping, and no dying."/>
    <x v="22"/>
    <n v="21935"/>
    <n v="1.0967499999999999"/>
    <x v="0"/>
    <x v="0"/>
    <s v="USD"/>
    <n v="1473213600"/>
    <d v="2016-09-07T02:00:00"/>
    <n v="1470062743"/>
    <x v="2186"/>
    <b v="0"/>
    <x v="413"/>
    <n v="55.956632653061227"/>
    <x v="6"/>
    <x v="32"/>
    <b v="1"/>
    <s v="games/tabletop games"/>
  </r>
  <r>
    <x v="2187"/>
    <s v="Tesla vs. Edison"/>
    <s v="The War of Currents! 2-5 electricity innovators build routes, grow tech trees, and play the stock market in 20 minutes per player."/>
    <x v="22"/>
    <n v="202928.5"/>
    <n v="10.146425000000001"/>
    <x v="0"/>
    <x v="0"/>
    <s v="USD"/>
    <n v="1428033540"/>
    <d v="2015-04-03T03:59:00"/>
    <n v="1425531666"/>
    <x v="2187"/>
    <b v="1"/>
    <x v="414"/>
    <n v="56.970381807973048"/>
    <x v="6"/>
    <x v="32"/>
    <b v="1"/>
    <s v="games/tabletop games"/>
  </r>
  <r>
    <x v="2188"/>
    <s v="PHOENIX DICE: A New Approach to an Outdated Gaming Tool"/>
    <s v="Beautifully unique, precision cut, metal gaming dice derived from a passion in tabletop gaming and engineering design."/>
    <x v="327"/>
    <n v="22645"/>
    <n v="4.1217692027666546"/>
    <x v="0"/>
    <x v="2"/>
    <s v="AUD"/>
    <n v="1477414800"/>
    <d v="2016-10-25T17:00:00"/>
    <n v="1474380241"/>
    <x v="2188"/>
    <b v="0"/>
    <x v="415"/>
    <n v="44.056420233463037"/>
    <x v="6"/>
    <x v="32"/>
    <b v="1"/>
    <s v="games/tabletop games"/>
  </r>
  <r>
    <x v="2189"/>
    <s v="Odyssey: ARGONAUTS"/>
    <s v="Help me fund the Argonauts! Sculpted by Dave Kidd, based on concept art from Roberto Cirillo, created by Fet Milner and myself!"/>
    <x v="38"/>
    <n v="6039"/>
    <n v="5.0324999999999998"/>
    <x v="0"/>
    <x v="1"/>
    <s v="GBP"/>
    <n v="1461276000"/>
    <d v="2016-04-21T22:00:00"/>
    <n v="1460055300"/>
    <x v="2189"/>
    <b v="0"/>
    <x v="106"/>
    <n v="68.625"/>
    <x v="6"/>
    <x v="32"/>
    <b v="1"/>
    <s v="games/tabletop games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n v="1.8461052631578947"/>
    <x v="0"/>
    <x v="0"/>
    <s v="USD"/>
    <n v="1458716340"/>
    <d v="2016-03-23T06:59:00"/>
    <n v="1455721204"/>
    <x v="2190"/>
    <b v="0"/>
    <x v="416"/>
    <n v="65.318435754189949"/>
    <x v="6"/>
    <x v="32"/>
    <b v="1"/>
    <s v="games/tabletop games"/>
  </r>
  <r>
    <x v="2191"/>
    <s v="SpecForce Rangers: Outlanders Phase 4"/>
    <s v="This campaign features the Government Special Forces on Outland. 28mm scale white metal miniatures for Sci-Fi games in any setting."/>
    <x v="47"/>
    <n v="898"/>
    <n v="1.1973333333333334"/>
    <x v="0"/>
    <x v="1"/>
    <s v="GBP"/>
    <n v="1487102427"/>
    <d v="2017-02-14T20:00:27"/>
    <n v="1486065627"/>
    <x v="2191"/>
    <b v="0"/>
    <x v="20"/>
    <n v="35.92"/>
    <x v="6"/>
    <x v="32"/>
    <b v="1"/>
    <s v="games/tabletop games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n v="10.812401666666668"/>
    <x v="0"/>
    <x v="1"/>
    <s v="GBP"/>
    <n v="1481842800"/>
    <d v="2016-12-15T23:00:00"/>
    <n v="1479414344"/>
    <x v="2192"/>
    <b v="0"/>
    <x v="417"/>
    <n v="40.070667078443485"/>
    <x v="6"/>
    <x v="32"/>
    <b v="1"/>
    <s v="games/tabletop games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n v="4.5237333333333334"/>
    <x v="0"/>
    <x v="0"/>
    <s v="USD"/>
    <n v="1479704340"/>
    <d v="2016-11-21T04:59:00"/>
    <n v="1477043072"/>
    <x v="2193"/>
    <b v="0"/>
    <x v="418"/>
    <n v="75.647714604236342"/>
    <x v="6"/>
    <x v="32"/>
    <b v="1"/>
    <s v="games/tabletop games"/>
  </r>
  <r>
    <x v="2194"/>
    <s v="Monster Lab"/>
    <s v="LAST CHANCE! A fast paced card game for people who like to play god, build hybrid cat monsters and add flamethrowers to space dragons."/>
    <x v="3"/>
    <n v="53737"/>
    <n v="5.3737000000000004"/>
    <x v="0"/>
    <x v="0"/>
    <s v="USD"/>
    <n v="1459012290"/>
    <d v="2016-03-26T17:11:30"/>
    <n v="1456423890"/>
    <x v="2194"/>
    <b v="0"/>
    <x v="419"/>
    <n v="61.203872437357631"/>
    <x v="6"/>
    <x v="32"/>
    <b v="1"/>
    <s v="games/tabletop games"/>
  </r>
  <r>
    <x v="2195"/>
    <s v="Purgatoria: City of Angels"/>
    <s v="A gritty, noir tabletop RPG with a fast-paced combo-based battle system."/>
    <x v="210"/>
    <n v="5535"/>
    <n v="1.2032608695652174"/>
    <x v="0"/>
    <x v="0"/>
    <s v="USD"/>
    <n v="1439317900"/>
    <d v="2015-08-11T18:31:40"/>
    <n v="1436725900"/>
    <x v="2195"/>
    <b v="0"/>
    <x v="248"/>
    <n v="48.130434782608695"/>
    <x v="6"/>
    <x v="32"/>
    <b v="1"/>
    <s v="games/tabletop games"/>
  </r>
  <r>
    <x v="2196"/>
    <s v="LACORSA Grand Prix Game (relaunch)"/>
    <s v="Race your friends in style with this classic Grand Prix game."/>
    <x v="32"/>
    <n v="15937"/>
    <n v="1.1383571428571428"/>
    <x v="0"/>
    <x v="0"/>
    <s v="USD"/>
    <n v="1480662000"/>
    <d v="2016-12-02T07:00:00"/>
    <n v="1478000502"/>
    <x v="2196"/>
    <b v="0"/>
    <x v="302"/>
    <n v="68.106837606837601"/>
    <x v="6"/>
    <x v="32"/>
    <b v="1"/>
    <s v="games/tabletop games"/>
  </r>
  <r>
    <x v="2197"/>
    <s v="Trickerion - Legends of Illusion"/>
    <s v="A strategy game of magic and deception, where aspiring  Illusionists clash in a grand contest for fame and fortune."/>
    <x v="11"/>
    <n v="285309.33"/>
    <n v="9.5103109999999997"/>
    <x v="0"/>
    <x v="0"/>
    <s v="USD"/>
    <n v="1425132059"/>
    <d v="2015-02-28T14:00:59"/>
    <n v="1422540059"/>
    <x v="2197"/>
    <b v="0"/>
    <x v="420"/>
    <n v="65.891300230946882"/>
    <x v="6"/>
    <x v="32"/>
    <b v="1"/>
    <s v="games/tabletop games"/>
  </r>
  <r>
    <x v="2198"/>
    <s v="Rivals: Masters of the Deep"/>
    <s v="A tactical Miniatures board game for 2-4 players set in a mysterious underwater realm where 4 factions battle for supremacy."/>
    <x v="79"/>
    <n v="53157"/>
    <n v="1.3289249999999999"/>
    <x v="0"/>
    <x v="0"/>
    <s v="USD"/>
    <n v="1447507200"/>
    <d v="2015-11-14T13:20:00"/>
    <n v="1444911600"/>
    <x v="2198"/>
    <b v="0"/>
    <x v="421"/>
    <n v="81.654377880184327"/>
    <x v="6"/>
    <x v="32"/>
    <b v="1"/>
    <s v="games/tabletop games"/>
  </r>
  <r>
    <x v="2199"/>
    <s v="Decadolo. Flip it!"/>
    <s v="A new strategic board game designed to flip out your opponent."/>
    <x v="7"/>
    <n v="13228"/>
    <n v="1.4697777777777778"/>
    <x v="0"/>
    <x v="17"/>
    <s v="EUR"/>
    <n v="1444903198"/>
    <d v="2015-10-15T09:59:58"/>
    <n v="1442311198"/>
    <x v="2199"/>
    <b v="1"/>
    <x v="140"/>
    <n v="52.701195219123505"/>
    <x v="6"/>
    <x v="32"/>
    <b v="1"/>
    <s v="games/tabletop games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n v="5.4215"/>
    <x v="0"/>
    <x v="1"/>
    <s v="GBP"/>
    <n v="1436151600"/>
    <d v="2015-07-06T03:00:00"/>
    <n v="1433775668"/>
    <x v="2200"/>
    <b v="0"/>
    <x v="40"/>
    <n v="41.228136882129277"/>
    <x v="6"/>
    <x v="32"/>
    <b v="1"/>
    <s v="games/tabletop games"/>
  </r>
  <r>
    <x v="2201"/>
    <s v="Superpowerless - Princess - Music Video"/>
    <s v="Oh Hello! I make 8bit / Pop Punk under the name of Superpowerless and with your help, I'm looking to fund a new music video! :)"/>
    <x v="252"/>
    <n v="420.99"/>
    <n v="3.8271818181818182"/>
    <x v="0"/>
    <x v="1"/>
    <s v="GBP"/>
    <n v="1358367565"/>
    <d v="2013-01-16T20:19:25"/>
    <n v="1357157965"/>
    <x v="2201"/>
    <b v="0"/>
    <x v="33"/>
    <n v="15.035357142857142"/>
    <x v="4"/>
    <x v="15"/>
    <b v="1"/>
    <s v="music/electronic music"/>
  </r>
  <r>
    <x v="2202"/>
    <s v="zircon - &quot;Identity Sequence&quot;: A cyberpunk-inspired journey"/>
    <s v="An electro-organic album of evolved dance music inspired by seminal cyberpunk works."/>
    <x v="23"/>
    <n v="28167.25"/>
    <n v="7.0418124999999998"/>
    <x v="0"/>
    <x v="0"/>
    <s v="USD"/>
    <n v="1351801368"/>
    <d v="2012-11-01T20:22:48"/>
    <n v="1349209368"/>
    <x v="2202"/>
    <b v="0"/>
    <x v="422"/>
    <n v="39.066920943134534"/>
    <x v="4"/>
    <x v="15"/>
    <b v="1"/>
    <s v="music/electronic music"/>
  </r>
  <r>
    <x v="2203"/>
    <s v="Andy's iLL - The Invisible City"/>
    <s v="The Invisible City is a project built &amp; powered by my fans. A full video and audio experience that I hope to merge into a live show."/>
    <x v="13"/>
    <n v="2191"/>
    <n v="1.0954999999999999"/>
    <x v="0"/>
    <x v="5"/>
    <s v="CAD"/>
    <n v="1443127082"/>
    <d v="2015-09-24T20:38:02"/>
    <n v="1440535082"/>
    <x v="2203"/>
    <b v="0"/>
    <x v="133"/>
    <n v="43.82"/>
    <x v="4"/>
    <x v="15"/>
    <b v="1"/>
    <s v="music/electronic music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n v="1.3286666666666667"/>
    <x v="0"/>
    <x v="0"/>
    <s v="USD"/>
    <n v="1362814119"/>
    <d v="2013-03-09T07:28:39"/>
    <n v="1360222119"/>
    <x v="2204"/>
    <b v="0"/>
    <x v="196"/>
    <n v="27.301369863013697"/>
    <x v="4"/>
    <x v="15"/>
    <b v="1"/>
    <s v="music/electronic music"/>
  </r>
  <r>
    <x v="2205"/>
    <s v="Lestat - Midnight Toll Video"/>
    <s v="Lestat is filming their first video, and they need your help! From their release, Arisen, &quot;Midnight Toll&quot;. Hear it at lestatmusic.com."/>
    <x v="47"/>
    <n v="1140"/>
    <n v="1.52"/>
    <x v="0"/>
    <x v="0"/>
    <s v="USD"/>
    <n v="1338579789"/>
    <d v="2012-06-01T19:43:09"/>
    <n v="1335987789"/>
    <x v="2205"/>
    <b v="0"/>
    <x v="74"/>
    <n v="42.222222222222221"/>
    <x v="4"/>
    <x v="15"/>
    <b v="1"/>
    <s v="music/electronic music"/>
  </r>
  <r>
    <x v="2206"/>
    <s v="Arbor Oasis's First Album!"/>
    <s v="We really think we might have what it takes to make it someday! But we really need help to take the first step and release this album!"/>
    <x v="184"/>
    <n v="1130"/>
    <n v="1.0272727272727273"/>
    <x v="0"/>
    <x v="0"/>
    <s v="USD"/>
    <n v="1334556624"/>
    <d v="2012-04-16T06:10:24"/>
    <n v="1333001424"/>
    <x v="2206"/>
    <b v="0"/>
    <x v="69"/>
    <n v="33.235294117647058"/>
    <x v="4"/>
    <x v="15"/>
    <b v="1"/>
    <s v="music/electronic music"/>
  </r>
  <r>
    <x v="2207"/>
    <s v="Piece of Happy"/>
    <s v="Each piece has a story behind it. Not of some life drama but of an experience you live whilst listening; Happiness evoking"/>
    <x v="13"/>
    <n v="2000"/>
    <n v="1"/>
    <x v="0"/>
    <x v="0"/>
    <s v="USD"/>
    <n v="1384580373"/>
    <d v="2013-11-16T05:39:33"/>
    <n v="1381984773"/>
    <x v="2207"/>
    <b v="0"/>
    <x v="63"/>
    <n v="285.71428571428572"/>
    <x v="4"/>
    <x v="15"/>
    <b v="1"/>
    <s v="music/electronic music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n v="1.016"/>
    <x v="0"/>
    <x v="0"/>
    <s v="USD"/>
    <n v="1333771200"/>
    <d v="2012-04-07T04:00:00"/>
    <n v="1328649026"/>
    <x v="2208"/>
    <b v="0"/>
    <x v="54"/>
    <n v="42.333333333333336"/>
    <x v="4"/>
    <x v="15"/>
    <b v="1"/>
    <s v="music/electronic music"/>
  </r>
  <r>
    <x v="2209"/>
    <s v="NYPC's North American (+ Colombia!) Tour May 2014 - Part 2"/>
    <s v="Support us and pledge for rewards on our new bigger Tour of the US, Canada and Colombia!"/>
    <x v="2"/>
    <n v="754"/>
    <n v="1.508"/>
    <x v="0"/>
    <x v="1"/>
    <s v="GBP"/>
    <n v="1397516400"/>
    <d v="2014-04-14T23:00:00"/>
    <n v="1396524644"/>
    <x v="2209"/>
    <b v="0"/>
    <x v="41"/>
    <n v="50.266666666666666"/>
    <x v="4"/>
    <x v="15"/>
    <b v="1"/>
    <s v="music/electronic music"/>
  </r>
  <r>
    <x v="2210"/>
    <s v="The Seshen's Debut Album Release"/>
    <s v="Influenced by Little Dragon, J. Dilla, Erykah Badu &amp; Beach House, this genre-defying record fuses hip-hop, soul, pop and electronica."/>
    <x v="23"/>
    <n v="4457"/>
    <n v="1.11425"/>
    <x v="0"/>
    <x v="0"/>
    <s v="USD"/>
    <n v="1334424960"/>
    <d v="2012-04-14T17:36:00"/>
    <n v="1329442510"/>
    <x v="2210"/>
    <b v="0"/>
    <x v="250"/>
    <n v="61.902777777777779"/>
    <x v="4"/>
    <x v="15"/>
    <b v="1"/>
    <s v="music/electronic music"/>
  </r>
  <r>
    <x v="2211"/>
    <s v="Kickstart the Future (of Telefuture)"/>
    <s v="Telefuture, a record label sharing 80's inspired electronic music, wants to release some incredible albums on various physical mediums!"/>
    <x v="30"/>
    <n v="4890"/>
    <n v="1.956"/>
    <x v="0"/>
    <x v="0"/>
    <s v="USD"/>
    <n v="1397113140"/>
    <d v="2014-04-10T06:59:00"/>
    <n v="1395168625"/>
    <x v="2211"/>
    <b v="0"/>
    <x v="148"/>
    <n v="40.75"/>
    <x v="4"/>
    <x v="15"/>
    <b v="1"/>
    <s v="music/electronic music"/>
  </r>
  <r>
    <x v="2212"/>
    <s v="Dragon's Eye Recordings: Label Relaunch"/>
    <s v="Help Dragon's Eye relaunch with 4 new releases by Yann Novak, Pinkcourtesyphone, Steve Roden &amp; Lawrence English + Stephen Vitiello"/>
    <x v="12"/>
    <n v="6863"/>
    <n v="1.1438333333333333"/>
    <x v="0"/>
    <x v="0"/>
    <s v="USD"/>
    <n v="1383526800"/>
    <d v="2013-11-04T01:00:00"/>
    <n v="1380650177"/>
    <x v="2212"/>
    <b v="0"/>
    <x v="252"/>
    <n v="55.796747967479675"/>
    <x v="4"/>
    <x v="15"/>
    <b v="1"/>
    <s v="music/electronic music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n v="2"/>
    <x v="0"/>
    <x v="0"/>
    <s v="USD"/>
    <n v="1431719379"/>
    <d v="2015-05-15T19:49:39"/>
    <n v="1429127379"/>
    <x v="2213"/>
    <b v="0"/>
    <x v="29"/>
    <n v="10"/>
    <x v="4"/>
    <x v="15"/>
    <b v="1"/>
    <s v="music/electronic music"/>
  </r>
  <r>
    <x v="2214"/>
    <s v="Spiff is ready to join the digital age!"/>
    <s v="Join this Kickstarter project today to assist Spiff in converting his analog recordings from the 80's to digital!"/>
    <x v="20"/>
    <n v="1755.01"/>
    <n v="2.9250166666666666"/>
    <x v="0"/>
    <x v="0"/>
    <s v="USD"/>
    <n v="1391713248"/>
    <d v="2014-02-06T19:00:48"/>
    <n v="1389121248"/>
    <x v="2214"/>
    <b v="0"/>
    <x v="54"/>
    <n v="73.125416666666666"/>
    <x v="4"/>
    <x v="15"/>
    <b v="1"/>
    <s v="music/electronic music"/>
  </r>
  <r>
    <x v="2215"/>
    <s v="&quot;Something to See, Not to Say&quot; - Anemometer's First EP Album"/>
    <s v="Ambient Electro Grind-fest!"/>
    <x v="131"/>
    <n v="860"/>
    <n v="1.5636363636363637"/>
    <x v="0"/>
    <x v="0"/>
    <s v="USD"/>
    <n v="1331621940"/>
    <d v="2012-03-13T06:59:00"/>
    <n v="1329671572"/>
    <x v="2215"/>
    <b v="0"/>
    <x v="51"/>
    <n v="26.060606060606062"/>
    <x v="4"/>
    <x v="15"/>
    <b v="1"/>
    <s v="music/electronic music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n v="1.0566666666666666"/>
    <x v="0"/>
    <x v="0"/>
    <s v="USD"/>
    <n v="1437674545"/>
    <d v="2015-07-23T18:02:25"/>
    <n v="1436464945"/>
    <x v="2216"/>
    <b v="0"/>
    <x v="25"/>
    <n v="22.642857142857142"/>
    <x v="4"/>
    <x v="15"/>
    <b v="1"/>
    <s v="music/electronic music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n v="1.0119047619047619"/>
    <x v="0"/>
    <x v="0"/>
    <s v="USD"/>
    <n v="1446451200"/>
    <d v="2015-11-02T08:00:00"/>
    <n v="1445539113"/>
    <x v="2217"/>
    <b v="0"/>
    <x v="82"/>
    <n v="47.222222222222221"/>
    <x v="4"/>
    <x v="15"/>
    <b v="1"/>
    <s v="music/electronic music"/>
  </r>
  <r>
    <x v="2218"/>
    <s v="Idiot Stare &quot;Unknown to Millions&quot; CD"/>
    <s v="Help Idiot Stare press their next album to CD. Over 40 minutes of intense industrial rock that you're going to want to own!"/>
    <x v="13"/>
    <n v="2456.66"/>
    <n v="1.2283299999999999"/>
    <x v="0"/>
    <x v="0"/>
    <s v="USD"/>
    <n v="1346198400"/>
    <d v="2012-08-29T00:00:00"/>
    <n v="1344281383"/>
    <x v="2218"/>
    <b v="0"/>
    <x v="88"/>
    <n v="32.324473684210524"/>
    <x v="4"/>
    <x v="15"/>
    <b v="1"/>
    <s v="music/electronic music"/>
  </r>
  <r>
    <x v="2219"/>
    <s v="Moments by eBurner"/>
    <s v="An album that illustrates events in our lives, whether trivial or significant, through the tones of electronic music."/>
    <x v="28"/>
    <n v="1015"/>
    <n v="1.0149999999999999"/>
    <x v="0"/>
    <x v="0"/>
    <s v="USD"/>
    <n v="1440004512"/>
    <d v="2015-08-19T17:15:12"/>
    <n v="1437412512"/>
    <x v="2219"/>
    <b v="0"/>
    <x v="10"/>
    <n v="53.421052631578945"/>
    <x v="4"/>
    <x v="15"/>
    <b v="1"/>
    <s v="music/electronic music"/>
  </r>
  <r>
    <x v="2220"/>
    <s v="Be Part of Darkpine's Debut EP"/>
    <s v="Darkpine is recording and releasing a 5-track EP within the coming months this summer and hopes for your support."/>
    <x v="8"/>
    <n v="3540"/>
    <n v="1.0114285714285713"/>
    <x v="0"/>
    <x v="0"/>
    <s v="USD"/>
    <n v="1374888436"/>
    <d v="2013-07-27T01:27:16"/>
    <n v="1372296436"/>
    <x v="2220"/>
    <b v="0"/>
    <x v="50"/>
    <n v="51.304347826086953"/>
    <x v="4"/>
    <x v="15"/>
    <b v="1"/>
    <s v="music/electronic music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n v="1.0811999999999999"/>
    <x v="0"/>
    <x v="0"/>
    <s v="USD"/>
    <n v="1461369600"/>
    <d v="2016-04-23T00:00:00"/>
    <n v="1458748809"/>
    <x v="2221"/>
    <b v="0"/>
    <x v="423"/>
    <n v="37.197247706422019"/>
    <x v="6"/>
    <x v="32"/>
    <b v="1"/>
    <s v="games/tabletop games"/>
  </r>
  <r>
    <x v="2222"/>
    <s v="Passing Shot: Dice Tennis Game"/>
    <s v="Passing Shot is a tennis dice game for two players. Strategic use of the dice rolls allow you to score points to win game, set &amp; match."/>
    <x v="2"/>
    <n v="813"/>
    <n v="1.6259999999999999"/>
    <x v="0"/>
    <x v="0"/>
    <s v="USD"/>
    <n v="1327776847"/>
    <d v="2012-01-28T18:54:07"/>
    <n v="1325184847"/>
    <x v="2222"/>
    <b v="0"/>
    <x v="209"/>
    <n v="27.1"/>
    <x v="6"/>
    <x v="32"/>
    <b v="1"/>
    <s v="games/tabletop games"/>
  </r>
  <r>
    <x v="2223"/>
    <s v="M4 Collapsible Cardboard Scenery"/>
    <s v="Cardboard scenery for Sci-Fi 28-32mm miniature games. Easy to assemble, disassemble and transport. Supplied unpainted. By MCSTUDIO."/>
    <x v="330"/>
    <n v="20631"/>
    <n v="1.0580000000000001"/>
    <x v="0"/>
    <x v="5"/>
    <s v="CAD"/>
    <n v="1435418568"/>
    <d v="2015-06-27T15:22:48"/>
    <n v="1432826568"/>
    <x v="2223"/>
    <b v="0"/>
    <x v="61"/>
    <n v="206.31"/>
    <x v="6"/>
    <x v="32"/>
    <b v="1"/>
    <s v="games/tabletop games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n v="2.4315000000000002"/>
    <x v="0"/>
    <x v="0"/>
    <s v="USD"/>
    <n v="1477767600"/>
    <d v="2016-10-29T19:00:00"/>
    <n v="1475337675"/>
    <x v="2224"/>
    <b v="0"/>
    <x v="228"/>
    <n v="82.145270270270274"/>
    <x v="6"/>
    <x v="32"/>
    <b v="1"/>
    <s v="games/tabletop games"/>
  </r>
  <r>
    <x v="2225"/>
    <s v="Battle Systemsâ„¢ Fantasy Dungeon Terrain"/>
    <s v="Fantasy Dungeon terrain for 28mm tabletop games. This is pre-punched card that is easy to assemble with no painting required."/>
    <x v="223"/>
    <n v="198415.01"/>
    <n v="9.4483338095238096"/>
    <x v="0"/>
    <x v="1"/>
    <s v="GBP"/>
    <n v="1411326015"/>
    <d v="2014-09-21T19:00:15"/>
    <n v="1408734015"/>
    <x v="2225"/>
    <b v="0"/>
    <x v="424"/>
    <n v="164.79651993355483"/>
    <x v="6"/>
    <x v="32"/>
    <b v="1"/>
    <s v="games/tabletop games"/>
  </r>
  <r>
    <x v="2226"/>
    <s v="Street Kings Boardgame"/>
    <s v="Missed the Kickstarter? Contact your local gaming store before going online. Or click on the order button. Thanks for the support!"/>
    <x v="102"/>
    <n v="19523.310000000001"/>
    <n v="1.0846283333333333"/>
    <x v="0"/>
    <x v="0"/>
    <s v="USD"/>
    <n v="1455253140"/>
    <d v="2016-02-12T04:59:00"/>
    <n v="1452625822"/>
    <x v="2226"/>
    <b v="0"/>
    <x v="306"/>
    <n v="60.820280373831778"/>
    <x v="6"/>
    <x v="32"/>
    <b v="1"/>
    <s v="games/tabletop games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n v="1.5737692307692308"/>
    <x v="0"/>
    <x v="1"/>
    <s v="GBP"/>
    <n v="1384374155"/>
    <d v="2013-11-13T20:22:35"/>
    <n v="1381778555"/>
    <x v="2227"/>
    <b v="0"/>
    <x v="425"/>
    <n v="67.970099667774093"/>
    <x v="6"/>
    <x v="32"/>
    <b v="1"/>
    <s v="games/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n v="11.744899999999999"/>
    <x v="0"/>
    <x v="12"/>
    <s v="EUR"/>
    <n v="1439707236"/>
    <d v="2015-08-16T06:40:36"/>
    <n v="1437115236"/>
    <x v="2228"/>
    <b v="0"/>
    <x v="296"/>
    <n v="81.561805555555551"/>
    <x v="6"/>
    <x v="32"/>
    <b v="1"/>
    <s v="games/tabletop games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n v="1.7104755366949576"/>
    <x v="0"/>
    <x v="0"/>
    <s v="USD"/>
    <n v="1378180800"/>
    <d v="2013-09-03T04:00:00"/>
    <n v="1375113391"/>
    <x v="2229"/>
    <b v="0"/>
    <x v="380"/>
    <n v="25.42547309833024"/>
    <x v="6"/>
    <x v="32"/>
    <b v="1"/>
    <s v="games/tabletop games"/>
  </r>
  <r>
    <x v="2230"/>
    <s v="Little Dungeon: Turtle Rock"/>
    <s v="Dungeon Crawl for All! A card game of swords, monsters and LOOT! Adventurers as young as 5 and &quot;seasoned&quot; warriors are all welcomed."/>
    <x v="0"/>
    <n v="10706"/>
    <n v="1.2595294117647058"/>
    <x v="0"/>
    <x v="0"/>
    <s v="USD"/>
    <n v="1398460127"/>
    <d v="2014-04-25T21:08:47"/>
    <n v="1395868127"/>
    <x v="2230"/>
    <b v="0"/>
    <x v="156"/>
    <n v="21.497991967871485"/>
    <x v="6"/>
    <x v="32"/>
    <b v="1"/>
    <s v="games/tabletop games"/>
  </r>
  <r>
    <x v="2231"/>
    <s v="Kingdom"/>
    <s v="A game about communities by Ben Robbins, creator of Microscope. Do you change the Kingdom or does the Kingdom change you?"/>
    <x v="30"/>
    <n v="30303.24"/>
    <n v="12.121296000000001"/>
    <x v="0"/>
    <x v="0"/>
    <s v="USD"/>
    <n v="1372136400"/>
    <d v="2013-06-25T05:00:00"/>
    <n v="1369864301"/>
    <x v="2231"/>
    <b v="0"/>
    <x v="426"/>
    <n v="27.226630727762803"/>
    <x v="6"/>
    <x v="32"/>
    <b v="1"/>
    <s v="games/tabletop games"/>
  </r>
  <r>
    <x v="2232"/>
    <s v="Backstory Cards"/>
    <s v="Backstory Cards help you and your friends create vibrant backstories for roleplaying games, no matter the system or genre."/>
    <x v="10"/>
    <n v="24790"/>
    <n v="4.9580000000000002"/>
    <x v="0"/>
    <x v="0"/>
    <s v="USD"/>
    <n v="1405738800"/>
    <d v="2014-07-19T03:00:00"/>
    <n v="1402945408"/>
    <x v="2232"/>
    <b v="0"/>
    <x v="427"/>
    <n v="25.091093117408906"/>
    <x v="6"/>
    <x v="32"/>
    <b v="1"/>
    <s v="games/tabletop games"/>
  </r>
  <r>
    <x v="2233"/>
    <s v="Cadaver - A Card Game For Aspiring Necromancers"/>
    <s v="Cadaver is a lighthearted game of friendly necromancy! Players compete to resurrect as many bodies as possible!"/>
    <x v="30"/>
    <n v="8301"/>
    <n v="3.3203999999999998"/>
    <x v="0"/>
    <x v="1"/>
    <s v="GBP"/>
    <n v="1450051200"/>
    <d v="2015-12-14T00:00:00"/>
    <n v="1448269539"/>
    <x v="2233"/>
    <b v="0"/>
    <x v="428"/>
    <n v="21.230179028132991"/>
    <x v="6"/>
    <x v="32"/>
    <b v="1"/>
    <s v="games/tabletop games"/>
  </r>
  <r>
    <x v="2234"/>
    <s v="Pine Tar Baseball: 1936 Negro League + 1960 Season"/>
    <s v="Pine Tar Baseball is a fun and fast paced dice and card game for 1 to 2 players. The game features fast streamlined game play."/>
    <x v="213"/>
    <n v="1165"/>
    <n v="11.65"/>
    <x v="0"/>
    <x v="0"/>
    <s v="USD"/>
    <n v="1483645647"/>
    <d v="2017-01-05T19:47:27"/>
    <n v="1481053647"/>
    <x v="2234"/>
    <b v="0"/>
    <x v="33"/>
    <n v="41.607142857142854"/>
    <x v="6"/>
    <x v="32"/>
    <b v="1"/>
    <s v="games/tabletop games"/>
  </r>
  <r>
    <x v="2235"/>
    <s v="Miniature Scenery Terrain for Tabletop gaming and Wargames"/>
    <s v="An amazing set of sceneries to create unique atmospheres for your tabletop gaming."/>
    <x v="93"/>
    <n v="19931"/>
    <n v="1.5331538461538461"/>
    <x v="0"/>
    <x v="5"/>
    <s v="CAD"/>
    <n v="1427585511"/>
    <d v="2015-03-28T23:31:51"/>
    <n v="1424997111"/>
    <x v="2235"/>
    <b v="0"/>
    <x v="206"/>
    <n v="135.58503401360545"/>
    <x v="6"/>
    <x v="32"/>
    <b v="1"/>
    <s v="games/tabletop games"/>
  </r>
  <r>
    <x v="2236"/>
    <s v="Alienation - an intergalactic card drafting game"/>
    <s v="Assume the role of an intergalactic real-estate agent attempting to satisfy various creature clientele!"/>
    <x v="70"/>
    <n v="15039"/>
    <n v="5.3710714285714287"/>
    <x v="0"/>
    <x v="0"/>
    <s v="USD"/>
    <n v="1454338123"/>
    <d v="2016-02-01T14:48:43"/>
    <n v="1451746123"/>
    <x v="2236"/>
    <b v="0"/>
    <x v="340"/>
    <n v="22.116176470588236"/>
    <x v="6"/>
    <x v="32"/>
    <b v="1"/>
    <s v="games/tabletop games"/>
  </r>
  <r>
    <x v="2237"/>
    <s v="Monster Mansion"/>
    <s v="A real-time cooperative adventure for 2-8 players. Defeat legendary monsters to earn gold and escape before the time RUNS OUT!"/>
    <x v="102"/>
    <n v="63527"/>
    <n v="3.5292777777777777"/>
    <x v="0"/>
    <x v="0"/>
    <s v="USD"/>
    <n v="1415779140"/>
    <d v="2014-11-12T07:59:00"/>
    <n v="1412294683"/>
    <x v="2237"/>
    <b v="0"/>
    <x v="429"/>
    <n v="64.625635808748726"/>
    <x v="6"/>
    <x v="32"/>
    <b v="1"/>
    <s v="games/tabletop games"/>
  </r>
  <r>
    <x v="2238"/>
    <s v="28mm Fantasy Miniature range Feral Orcs!"/>
    <s v="28mm Fantasy Miniature Range in leadfree white metal: Orcs, wolves and more."/>
    <x v="23"/>
    <n v="5496"/>
    <n v="1.3740000000000001"/>
    <x v="0"/>
    <x v="12"/>
    <s v="EUR"/>
    <n v="1489157716"/>
    <d v="2017-03-10T14:55:16"/>
    <n v="1486565716"/>
    <x v="2238"/>
    <b v="0"/>
    <x v="1"/>
    <n v="69.569620253164558"/>
    <x v="6"/>
    <x v="32"/>
    <b v="1"/>
    <s v="games/tabletop games"/>
  </r>
  <r>
    <x v="2239"/>
    <s v="Pro Tabletop Gaming Audio Collection"/>
    <s v="Next stretch goal unlocks at $33,000 and/or 500 backers unlocks 2 bonus stretch goals."/>
    <x v="31"/>
    <n v="32006.67"/>
    <n v="1.2802667999999999"/>
    <x v="0"/>
    <x v="0"/>
    <s v="USD"/>
    <n v="1385870520"/>
    <d v="2013-12-01T04:02:00"/>
    <n v="1382742014"/>
    <x v="2239"/>
    <b v="0"/>
    <x v="374"/>
    <n v="75.133028169014082"/>
    <x v="6"/>
    <x v="32"/>
    <b v="1"/>
    <s v="games/tabletop games"/>
  </r>
  <r>
    <x v="2240"/>
    <s v="Dice Base 2: Vault - Case - Rolling Surface"/>
    <s v="Protect, store, organize and display 225 of your favorite dice in this modular and easy to use dice vault system. Oak and leather."/>
    <x v="10"/>
    <n v="13534"/>
    <n v="2.7067999999999999"/>
    <x v="0"/>
    <x v="0"/>
    <s v="USD"/>
    <n v="1461354544"/>
    <d v="2016-04-22T19:49:04"/>
    <n v="1458762544"/>
    <x v="2240"/>
    <b v="0"/>
    <x v="93"/>
    <n v="140.97916666666666"/>
    <x v="6"/>
    <x v="32"/>
    <b v="1"/>
    <s v="games/tabletop games"/>
  </r>
  <r>
    <x v="2241"/>
    <s v="Savage Worlds Zombie Squad"/>
    <s v="You are Ex- Military criminals sent on suicide missions on the edge of space. Science Fiction Tabletop RPG using Savage Worlds"/>
    <x v="28"/>
    <n v="8064"/>
    <n v="8.0640000000000001"/>
    <x v="0"/>
    <x v="1"/>
    <s v="GBP"/>
    <n v="1488484300"/>
    <d v="2017-03-02T19:51:40"/>
    <n v="1485892300"/>
    <x v="2241"/>
    <b v="0"/>
    <x v="430"/>
    <n v="49.472392638036808"/>
    <x v="6"/>
    <x v="32"/>
    <b v="1"/>
    <s v="games/tabletop games"/>
  </r>
  <r>
    <x v="2242"/>
    <s v="The Princess Bride Playing Cards from USPCC"/>
    <s v="Inconceivable! An amazing new illustrative deck based on The Princess Bride movie."/>
    <x v="3"/>
    <n v="136009.76"/>
    <n v="13.600976000000001"/>
    <x v="0"/>
    <x v="0"/>
    <s v="USD"/>
    <n v="1385521320"/>
    <d v="2013-11-27T03:02:00"/>
    <n v="1382449733"/>
    <x v="2242"/>
    <b v="0"/>
    <x v="431"/>
    <n v="53.865251485148519"/>
    <x v="6"/>
    <x v="32"/>
    <b v="1"/>
    <s v="games/tabletop games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n v="9302.5"/>
    <x v="0"/>
    <x v="0"/>
    <s v="USD"/>
    <n v="1489374000"/>
    <d v="2017-03-13T03:00:00"/>
    <n v="1488823290"/>
    <x v="2243"/>
    <b v="0"/>
    <x v="432"/>
    <n v="4.5712530712530715"/>
    <x v="6"/>
    <x v="32"/>
    <b v="1"/>
    <s v="games/tabletop games"/>
  </r>
  <r>
    <x v="2244"/>
    <s v="Warbands of the Cold North III"/>
    <s v="Finely sculpted 28mm Classic Fantasy metal and resin miniatures perfectly themed for use as a warband or adventuring party."/>
    <x v="10"/>
    <n v="18851"/>
    <n v="3.7702"/>
    <x v="0"/>
    <x v="0"/>
    <s v="USD"/>
    <n v="1476649800"/>
    <d v="2016-10-16T20:30:00"/>
    <n v="1475609946"/>
    <x v="2244"/>
    <b v="0"/>
    <x v="126"/>
    <n v="65.00344827586207"/>
    <x v="6"/>
    <x v="32"/>
    <b v="1"/>
    <s v="games/tabletop games"/>
  </r>
  <r>
    <x v="2245"/>
    <s v="TimeWatch: GUMSHOE Investigative Time Travel RPG"/>
    <s v="You've got a time machine, high-powered weapons and a whole lot of history to save. Welcome to TimeWatch!"/>
    <x v="23"/>
    <n v="105881"/>
    <n v="26.47025"/>
    <x v="0"/>
    <x v="0"/>
    <s v="USD"/>
    <n v="1393005600"/>
    <d v="2014-02-21T18:00:00"/>
    <n v="1390323617"/>
    <x v="2245"/>
    <b v="0"/>
    <x v="433"/>
    <n v="53.475252525252522"/>
    <x v="6"/>
    <x v="32"/>
    <b v="1"/>
    <s v="games/tabletop games"/>
  </r>
  <r>
    <x v="2246"/>
    <s v="The BESPOKE GEEK: Cosplay for Everyday"/>
    <s v="The BESPOKE GEEK is a brand new clothing company from Bletchley, England producing handmade and individual hoodies for geeks."/>
    <x v="30"/>
    <n v="2503"/>
    <n v="1.0012000000000001"/>
    <x v="0"/>
    <x v="1"/>
    <s v="GBP"/>
    <n v="1441393210"/>
    <d v="2015-09-04T19:00:10"/>
    <n v="1438801210"/>
    <x v="2246"/>
    <b v="0"/>
    <x v="7"/>
    <n v="43.912280701754383"/>
    <x v="6"/>
    <x v="32"/>
    <b v="1"/>
    <s v="games/tabletop games"/>
  </r>
  <r>
    <x v="2247"/>
    <s v="Foragers"/>
    <s v="Take on the role of an ancient forager in this fun strategy game from the designer of Biblios."/>
    <x v="17"/>
    <n v="19324"/>
    <n v="1.0445405405405406"/>
    <x v="0"/>
    <x v="0"/>
    <s v="USD"/>
    <n v="1438185565"/>
    <d v="2015-07-29T15:59:25"/>
    <n v="1436975965"/>
    <x v="2247"/>
    <b v="0"/>
    <x v="434"/>
    <n v="50.852631578947367"/>
    <x v="6"/>
    <x v="32"/>
    <b v="1"/>
    <s v="games/tabletop games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n v="1.0721428571428571"/>
    <x v="0"/>
    <x v="1"/>
    <s v="GBP"/>
    <n v="1481749278"/>
    <d v="2016-12-14T21:01:18"/>
    <n v="1479157278"/>
    <x v="2248"/>
    <b v="0"/>
    <x v="130"/>
    <n v="58.6328125"/>
    <x v="6"/>
    <x v="32"/>
    <b v="1"/>
    <s v="games/tabletop games"/>
  </r>
  <r>
    <x v="2249"/>
    <s v="Centurion: Legionaries of Rome"/>
    <s v="March with the legions against the enemies of Rome in this role-playing game of military adventures."/>
    <x v="8"/>
    <n v="5907"/>
    <n v="1.6877142857142857"/>
    <x v="0"/>
    <x v="0"/>
    <s v="USD"/>
    <n v="1364917965"/>
    <d v="2013-04-02T15:52:45"/>
    <n v="1362329565"/>
    <x v="2249"/>
    <b v="0"/>
    <x v="387"/>
    <n v="32.81666666666667"/>
    <x v="6"/>
    <x v="32"/>
    <b v="1"/>
    <s v="games/tabletop games"/>
  </r>
  <r>
    <x v="2250"/>
    <s v="The Game Anywhere Table"/>
    <s v="A customizable gaming table, for the best gaming experience, portable, storable and lightweight, that can be taken anywhere"/>
    <x v="31"/>
    <n v="243778"/>
    <n v="9.7511200000000002"/>
    <x v="0"/>
    <x v="0"/>
    <s v="USD"/>
    <n v="1480727273"/>
    <d v="2016-12-03T01:07:53"/>
    <n v="1478131673"/>
    <x v="2250"/>
    <b v="0"/>
    <x v="435"/>
    <n v="426.93169877408059"/>
    <x v="6"/>
    <x v="32"/>
    <b v="1"/>
    <s v="games/tabletop games"/>
  </r>
  <r>
    <x v="2251"/>
    <s v="Werewolf: Full Moon Expansion"/>
    <s v="A great game full of lying, scheming, and werewolves.  Now with additional characters to add even more mayhem!"/>
    <x v="0"/>
    <n v="11428.19"/>
    <n v="1.3444929411764706"/>
    <x v="0"/>
    <x v="0"/>
    <s v="USD"/>
    <n v="1408177077"/>
    <d v="2014-08-16T08:17:57"/>
    <n v="1406362677"/>
    <x v="2251"/>
    <b v="0"/>
    <x v="436"/>
    <n v="23.808729166666669"/>
    <x v="6"/>
    <x v="32"/>
    <b v="1"/>
    <s v="games/tabletop games"/>
  </r>
  <r>
    <x v="2252"/>
    <s v="Punkapocalyptic - Black Blood Children Band"/>
    <s v="A new faction for the 30 mm scale wargame, featuring skirmishes between gangs in a pimp and lethal post-apocalyptic world."/>
    <x v="7"/>
    <n v="24505"/>
    <n v="2.722777777777778"/>
    <x v="0"/>
    <x v="3"/>
    <s v="EUR"/>
    <n v="1470469938"/>
    <d v="2016-08-06T07:52:18"/>
    <n v="1469173938"/>
    <x v="2252"/>
    <b v="0"/>
    <x v="437"/>
    <n v="98.413654618473899"/>
    <x v="6"/>
    <x v="32"/>
    <b v="1"/>
    <s v="games/tabletop games"/>
  </r>
  <r>
    <x v="2253"/>
    <s v="ZoMbushed! - A Zombie Co-Op Survival Card Game"/>
    <s v="ZoMbushed! - a solo/co-op action zombie survival card game where players must fight to survive by overcoming obstacles and monsters."/>
    <x v="6"/>
    <n v="9015"/>
    <n v="1.1268750000000001"/>
    <x v="0"/>
    <x v="0"/>
    <s v="USD"/>
    <n v="1447862947"/>
    <d v="2015-11-18T16:09:07"/>
    <n v="1445267347"/>
    <x v="2253"/>
    <b v="0"/>
    <x v="87"/>
    <n v="107.32142857142857"/>
    <x v="6"/>
    <x v="32"/>
    <b v="1"/>
    <s v="games/tabletop games"/>
  </r>
  <r>
    <x v="2254"/>
    <s v="Green Couch Games Limited: FrogFlip!"/>
    <s v="A dexterity microgame by father/daughter team, Jason and Claire Kotarski. Make 100 project."/>
    <x v="2"/>
    <n v="2299"/>
    <n v="4.5979999999999999"/>
    <x v="0"/>
    <x v="0"/>
    <s v="USD"/>
    <n v="1485271968"/>
    <d v="2017-01-24T15:32:48"/>
    <n v="1484667168"/>
    <x v="2254"/>
    <b v="0"/>
    <x v="438"/>
    <n v="11.67005076142132"/>
    <x v="6"/>
    <x v="32"/>
    <b v="1"/>
    <s v="games/tabletop games"/>
  </r>
  <r>
    <x v="2255"/>
    <s v="Jumbo Jets - Jet Set Expansion Set #2"/>
    <s v="This is the second set of 5 expansions for our route-building game, Jet Set!"/>
    <x v="333"/>
    <n v="11323"/>
    <n v="2.8665822784810127"/>
    <x v="0"/>
    <x v="0"/>
    <s v="USD"/>
    <n v="1462661451"/>
    <d v="2016-05-07T22:50:51"/>
    <n v="1460069451"/>
    <x v="2255"/>
    <b v="0"/>
    <x v="197"/>
    <n v="41.782287822878232"/>
    <x v="6"/>
    <x v="32"/>
    <b v="1"/>
    <s v="games/tabletop games"/>
  </r>
  <r>
    <x v="2256"/>
    <s v="Bitcoin Empire"/>
    <s v="Build your crypto-currency empire and sabotage your opponents. A deck building, card game. 2-4 players. 15 minutes."/>
    <x v="334"/>
    <n v="1069"/>
    <n v="2.2270833333333333"/>
    <x v="0"/>
    <x v="1"/>
    <s v="GBP"/>
    <n v="1479811846"/>
    <d v="2016-11-22T10:50:46"/>
    <n v="1478602246"/>
    <x v="2256"/>
    <b v="0"/>
    <x v="133"/>
    <n v="21.38"/>
    <x v="6"/>
    <x v="32"/>
    <b v="1"/>
    <s v="games/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n v="6.3613999999999997"/>
    <x v="0"/>
    <x v="1"/>
    <s v="GBP"/>
    <n v="1466377200"/>
    <d v="2016-06-19T23:00:00"/>
    <n v="1463351329"/>
    <x v="2257"/>
    <b v="0"/>
    <x v="39"/>
    <n v="94.103550295857985"/>
    <x v="6"/>
    <x v="32"/>
    <b v="1"/>
    <s v="games/tabletop games"/>
  </r>
  <r>
    <x v="2258"/>
    <s v="A Sundered World"/>
    <s v="A Dungeon World campaign setting that takes place after the end of the worlds."/>
    <x v="41"/>
    <n v="3223"/>
    <n v="1.4650000000000001"/>
    <x v="0"/>
    <x v="0"/>
    <s v="USD"/>
    <n v="1434045687"/>
    <d v="2015-06-11T18:01:27"/>
    <n v="1431453687"/>
    <x v="2258"/>
    <b v="0"/>
    <x v="242"/>
    <n v="15.721951219512196"/>
    <x v="6"/>
    <x v="32"/>
    <b v="1"/>
    <s v="games/tabletop games"/>
  </r>
  <r>
    <x v="2259"/>
    <s v="The Second Breakfast"/>
    <s v="More Halfmen, more goats, more guns, and most of all some neat buildings and structures for the little fellas to hang out in!"/>
    <x v="28"/>
    <n v="18671"/>
    <n v="18.670999999999999"/>
    <x v="0"/>
    <x v="1"/>
    <s v="GBP"/>
    <n v="1481224736"/>
    <d v="2016-12-08T19:18:56"/>
    <n v="1480360736"/>
    <x v="2259"/>
    <b v="0"/>
    <x v="190"/>
    <n v="90.635922330097088"/>
    <x v="6"/>
    <x v="32"/>
    <b v="1"/>
    <s v="games/tabletop games"/>
  </r>
  <r>
    <x v="2260"/>
    <s v="Cryptex Dice Vault"/>
    <s v="A fine wood cryptex dice vault to store your favorite dice. Designed to hold a standard set of 7 polyhedrals for your favorite RPG."/>
    <x v="30"/>
    <n v="8173"/>
    <n v="3.2692000000000001"/>
    <x v="0"/>
    <x v="0"/>
    <s v="USD"/>
    <n v="1395876250"/>
    <d v="2014-03-26T23:24:10"/>
    <n v="1393287850"/>
    <x v="2260"/>
    <b v="0"/>
    <x v="87"/>
    <n v="97.297619047619051"/>
    <x v="6"/>
    <x v="32"/>
    <b v="1"/>
    <s v="games/tabletop games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n v="7.7949999999999999"/>
    <x v="0"/>
    <x v="2"/>
    <s v="AUD"/>
    <n v="1487093020"/>
    <d v="2017-02-14T17:23:40"/>
    <n v="1485278620"/>
    <x v="2261"/>
    <b v="0"/>
    <x v="439"/>
    <n v="37.11904761904762"/>
    <x v="6"/>
    <x v="32"/>
    <b v="1"/>
    <s v="games/tabletop games"/>
  </r>
  <r>
    <x v="2262"/>
    <s v="Riders: A Game About Cheating Doomsday"/>
    <s v="An RPG about mortal servants of the Horsemen of the Apocalypse deciding to not end the world."/>
    <x v="126"/>
    <n v="5087"/>
    <n v="1.5415151515151515"/>
    <x v="0"/>
    <x v="0"/>
    <s v="USD"/>
    <n v="1416268800"/>
    <d v="2014-11-18T00:00:00"/>
    <n v="1413295358"/>
    <x v="2262"/>
    <b v="0"/>
    <x v="331"/>
    <n v="28.104972375690608"/>
    <x v="6"/>
    <x v="32"/>
    <b v="1"/>
    <s v="games/tabletop games"/>
  </r>
  <r>
    <x v="2263"/>
    <s v="Corvus Corax Miniatures - Outcasts"/>
    <s v="These are degenerated men who have, since birth, suffered the effect of mutation and turned into something wicked!"/>
    <x v="51"/>
    <n v="8666"/>
    <n v="1.1554666666666666"/>
    <x v="0"/>
    <x v="11"/>
    <s v="SEK"/>
    <n v="1422734313"/>
    <d v="2015-01-31T19:58:33"/>
    <n v="1420919913"/>
    <x v="2263"/>
    <b v="0"/>
    <x v="65"/>
    <n v="144.43333333333334"/>
    <x v="6"/>
    <x v="32"/>
    <b v="1"/>
    <s v="games/tabletop games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n v="1.8003333333333333"/>
    <x v="0"/>
    <x v="0"/>
    <s v="USD"/>
    <n v="1463972400"/>
    <d v="2016-05-23T03:00:00"/>
    <n v="1462543114"/>
    <x v="2264"/>
    <b v="0"/>
    <x v="440"/>
    <n v="24.274157303370785"/>
    <x v="6"/>
    <x v="32"/>
    <b v="1"/>
    <s v="games/tabletop games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n v="2.9849999999999999"/>
    <x v="0"/>
    <x v="1"/>
    <s v="GBP"/>
    <n v="1479846507"/>
    <d v="2016-11-22T20:28:27"/>
    <n v="1479241707"/>
    <x v="2265"/>
    <b v="0"/>
    <x v="57"/>
    <n v="35.117647058823529"/>
    <x v="6"/>
    <x v="32"/>
    <b v="1"/>
    <s v="games/tabletop games"/>
  </r>
  <r>
    <x v="2266"/>
    <s v="GOAT LORDS."/>
    <s v="Want to be LORD OF THE GOATS? Start building your herd using thievery, magic, bombs and mostly goats."/>
    <x v="15"/>
    <n v="4804"/>
    <n v="3.2026666666666666"/>
    <x v="0"/>
    <x v="0"/>
    <s v="USD"/>
    <n v="1461722400"/>
    <d v="2016-04-27T02:00:00"/>
    <n v="1460235592"/>
    <x v="2266"/>
    <b v="0"/>
    <x v="441"/>
    <n v="24.762886597938145"/>
    <x v="6"/>
    <x v="32"/>
    <b v="1"/>
    <s v="games/tabletop games"/>
  </r>
  <r>
    <x v="2267"/>
    <s v="Stones Dungeon Tiles"/>
    <s v="Highly-detailed 2x2&quot; dungeon tiles made of a durable polymer-plastic &amp; VERY affordable cost. Perfect for tabletop &amp; role-playing games."/>
    <x v="22"/>
    <n v="76105"/>
    <n v="3.80525"/>
    <x v="0"/>
    <x v="0"/>
    <s v="USD"/>
    <n v="1419123600"/>
    <d v="2014-12-21T01:00:00"/>
    <n v="1416945297"/>
    <x v="2267"/>
    <b v="0"/>
    <x v="442"/>
    <n v="188.37871287128712"/>
    <x v="6"/>
    <x v="32"/>
    <b v="1"/>
    <s v="games/tabletop games"/>
  </r>
  <r>
    <x v="2268"/>
    <s v="Chardonnay Go"/>
    <s v="Chardonnay Go, the viral video with 23 million views, is now a hilarious board game for wine lovers, moms and other shameless people."/>
    <x v="89"/>
    <n v="28728"/>
    <n v="1.026"/>
    <x v="0"/>
    <x v="0"/>
    <s v="USD"/>
    <n v="1489283915"/>
    <d v="2017-03-12T01:58:35"/>
    <n v="1486691915"/>
    <x v="2268"/>
    <b v="0"/>
    <x v="441"/>
    <n v="148.08247422680412"/>
    <x v="6"/>
    <x v="32"/>
    <b v="1"/>
    <s v="games/tabletop games"/>
  </r>
  <r>
    <x v="2269"/>
    <s v="Treasure Decks for 5th Edition - Only $12!"/>
    <s v="Add exciting loot drops to your CR 1-4, 5-8, 9-12, 13-16, and 17-20 encounters! Each deck has over 200 possible outcomes!"/>
    <x v="30"/>
    <n v="45041"/>
    <n v="18.016400000000001"/>
    <x v="0"/>
    <x v="0"/>
    <s v="USD"/>
    <n v="1488862800"/>
    <d v="2017-03-07T05:00:00"/>
    <n v="1486745663"/>
    <x v="2269"/>
    <b v="0"/>
    <x v="443"/>
    <n v="49.934589800443462"/>
    <x v="6"/>
    <x v="32"/>
    <b v="1"/>
    <s v="games/tabletop games"/>
  </r>
  <r>
    <x v="2270"/>
    <s v="MCG Premium Sleeves &amp; Accessories"/>
    <s v="MCG Premium Sleeves offer excellent protection for your cards. This line is about to be expanded with new sleeves sizes!"/>
    <x v="31"/>
    <n v="180062"/>
    <n v="7.2024800000000004"/>
    <x v="0"/>
    <x v="0"/>
    <s v="USD"/>
    <n v="1484085540"/>
    <d v="2017-01-10T21:59:00"/>
    <n v="1482353513"/>
    <x v="2270"/>
    <b v="0"/>
    <x v="444"/>
    <n v="107.82155688622754"/>
    <x v="6"/>
    <x v="32"/>
    <b v="1"/>
    <s v="games/tabletop games"/>
  </r>
  <r>
    <x v="2271"/>
    <s v="Man vs Meeple Season One Kickstarter"/>
    <s v="Man vs Meeple is the show where we talk about all things board game related. Help us make the very most of our channel for you."/>
    <x v="22"/>
    <n v="56618"/>
    <n v="2.8309000000000002"/>
    <x v="0"/>
    <x v="0"/>
    <s v="USD"/>
    <n v="1481328004"/>
    <d v="2016-12-10T00:00:04"/>
    <n v="1478736004"/>
    <x v="2271"/>
    <b v="0"/>
    <x v="445"/>
    <n v="42.63403614457831"/>
    <x v="6"/>
    <x v="32"/>
    <b v="1"/>
    <s v="games/tabletop games"/>
  </r>
  <r>
    <x v="2272"/>
    <s v="Pick the Lock"/>
    <s v="Pick the Lock is a game of chance and strategy. Attempt to obtain priceless treasures and outwit the other players."/>
    <x v="28"/>
    <n v="13566"/>
    <n v="13.566000000000001"/>
    <x v="0"/>
    <x v="0"/>
    <s v="USD"/>
    <n v="1449506836"/>
    <d v="2015-12-07T16:47:16"/>
    <n v="1446914836"/>
    <x v="2272"/>
    <b v="0"/>
    <x v="446"/>
    <n v="14.370762711864407"/>
    <x v="6"/>
    <x v="32"/>
    <b v="1"/>
    <s v="games/tabletop games"/>
  </r>
  <r>
    <x v="2273"/>
    <s v="Get Adler! Premium Edition"/>
    <s v="London, 1937. Top-Secret docs are missing. So, too, is Agent Adler! Intelligence has 7 hrs to find him. Deduction, Deception &amp; Action!"/>
    <x v="30"/>
    <n v="5509"/>
    <n v="2.2035999999999998"/>
    <x v="0"/>
    <x v="5"/>
    <s v="CAD"/>
    <n v="1489320642"/>
    <d v="2017-03-12T12:10:42"/>
    <n v="1487164242"/>
    <x v="2273"/>
    <b v="0"/>
    <x v="206"/>
    <n v="37.476190476190474"/>
    <x v="6"/>
    <x v="32"/>
    <b v="1"/>
    <s v="games/tabletop games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n v="1.196"/>
    <x v="0"/>
    <x v="0"/>
    <s v="USD"/>
    <n v="1393156857"/>
    <d v="2014-02-23T12:00:57"/>
    <n v="1390564857"/>
    <x v="2274"/>
    <b v="0"/>
    <x v="221"/>
    <n v="30.202020202020201"/>
    <x v="6"/>
    <x v="32"/>
    <b v="1"/>
    <s v="games/tabletop games"/>
  </r>
  <r>
    <x v="2275"/>
    <s v="Samurai Dwarves (Korobokuru)"/>
    <s v="The aim of this project is to extend our existing Samurai Dwarf range from 6 to 9. The new sculpts will be done by Bob Olley."/>
    <x v="81"/>
    <n v="2650.5"/>
    <n v="4.0776923076923079"/>
    <x v="0"/>
    <x v="1"/>
    <s v="GBP"/>
    <n v="1419259679"/>
    <d v="2014-12-22T14:47:59"/>
    <n v="1416667679"/>
    <x v="2275"/>
    <b v="0"/>
    <x v="1"/>
    <n v="33.550632911392405"/>
    <x v="6"/>
    <x v="32"/>
    <b v="1"/>
    <s v="games/tabletop games"/>
  </r>
  <r>
    <x v="2276"/>
    <s v="Giggle Chips:  ABC Computer Science Game Cards"/>
    <s v="ABC cards include definitions, shapes recognition, robot tangram, a binary concentration and color memory games! Made in the U.S."/>
    <x v="335"/>
    <n v="4856"/>
    <n v="1.0581826105905425"/>
    <x v="0"/>
    <x v="0"/>
    <s v="USD"/>
    <n v="1388936289"/>
    <d v="2014-01-05T15:38:09"/>
    <n v="1386344289"/>
    <x v="2276"/>
    <b v="0"/>
    <x v="11"/>
    <n v="64.74666666666667"/>
    <x v="6"/>
    <x v="32"/>
    <b v="1"/>
    <s v="games/tabletop games"/>
  </r>
  <r>
    <x v="2277"/>
    <s v="Police Precinct"/>
    <s v="Police Precinct is a cooperative game where the players take on the roles as police officers, with different areas of expertise."/>
    <x v="0"/>
    <n v="11992"/>
    <n v="1.4108235294117648"/>
    <x v="0"/>
    <x v="0"/>
    <s v="USD"/>
    <n v="1330359423"/>
    <d v="2012-02-27T16:17:03"/>
    <n v="1327767423"/>
    <x v="2277"/>
    <b v="0"/>
    <x v="447"/>
    <n v="57.932367149758456"/>
    <x v="6"/>
    <x v="32"/>
    <b v="1"/>
    <s v="games/tabletop games"/>
  </r>
  <r>
    <x v="2278"/>
    <s v="Eternity Dice - Regular and D6 Charms Edition"/>
    <s v="Dice forged from stone one by one entirely by hand for demanding Gamers and Collectors."/>
    <x v="13"/>
    <n v="5414"/>
    <n v="2.7069999999999999"/>
    <x v="0"/>
    <x v="13"/>
    <s v="EUR"/>
    <n v="1451861940"/>
    <d v="2016-01-03T22:59:00"/>
    <n v="1448902867"/>
    <x v="2278"/>
    <b v="0"/>
    <x v="332"/>
    <n v="53.078431372549019"/>
    <x v="6"/>
    <x v="32"/>
    <b v="1"/>
    <s v="games/tabletop games"/>
  </r>
  <r>
    <x v="2279"/>
    <s v="Zombie Apocalypse Geocaching"/>
    <s v="The Zombie Apocalypse has begun! Fortunately, YOU have your priorities straight. What could be more important than Geocaching?"/>
    <x v="28"/>
    <n v="1538"/>
    <n v="1.538"/>
    <x v="0"/>
    <x v="0"/>
    <s v="USD"/>
    <n v="1423022400"/>
    <d v="2015-02-04T04:00:00"/>
    <n v="1421436099"/>
    <x v="2279"/>
    <b v="0"/>
    <x v="58"/>
    <n v="48.0625"/>
    <x v="6"/>
    <x v="32"/>
    <b v="1"/>
    <s v="games/tabletop games"/>
  </r>
  <r>
    <x v="2280"/>
    <s v="Song of Blades: Hammer and Forge"/>
    <s v="A range of highly detailed 28mm fantasy miniatures and supporting gaming rules by Andrea Sfiligoi, creator of Song of Blades and Heroes"/>
    <x v="336"/>
    <n v="39550.5"/>
    <n v="4.0357653061224488"/>
    <x v="0"/>
    <x v="0"/>
    <s v="USD"/>
    <n v="1442501991"/>
    <d v="2015-09-17T14:59:51"/>
    <n v="1439909991"/>
    <x v="2280"/>
    <b v="0"/>
    <x v="436"/>
    <n v="82.396874999999994"/>
    <x v="6"/>
    <x v="32"/>
    <b v="1"/>
    <s v="games/tabletop games"/>
  </r>
  <r>
    <x v="2281"/>
    <s v="Lewis Robertson Band EP!"/>
    <s v="I am trying to get a new band off the ground, and in order to be taken seriously and get gigs, we need some killer recordings!"/>
    <x v="43"/>
    <n v="555"/>
    <n v="1.85"/>
    <x v="0"/>
    <x v="0"/>
    <s v="USD"/>
    <n v="1311576600"/>
    <d v="2011-07-25T06:50:00"/>
    <n v="1306219897"/>
    <x v="2281"/>
    <b v="0"/>
    <x v="202"/>
    <n v="50.454545454545453"/>
    <x v="4"/>
    <x v="11"/>
    <b v="1"/>
    <s v="music/rock"/>
  </r>
  <r>
    <x v="2282"/>
    <s v="Sage King's Debut Album"/>
    <s v="Sage King is recording his debut album and wants YOU to be a part of the creation process"/>
    <x v="47"/>
    <n v="1390"/>
    <n v="1.8533333333333333"/>
    <x v="0"/>
    <x v="0"/>
    <s v="USD"/>
    <n v="1452744686"/>
    <d v="2016-01-14T04:11:26"/>
    <n v="1447560686"/>
    <x v="2282"/>
    <b v="0"/>
    <x v="8"/>
    <n v="115.83333333333333"/>
    <x v="4"/>
    <x v="11"/>
    <b v="1"/>
    <s v="music/rock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n v="1.0085533333333332"/>
    <x v="0"/>
    <x v="0"/>
    <s v="USD"/>
    <n v="1336528804"/>
    <d v="2012-05-09T02:00:04"/>
    <n v="1331348404"/>
    <x v="2283"/>
    <b v="0"/>
    <x v="53"/>
    <n v="63.03458333333333"/>
    <x v="4"/>
    <x v="11"/>
    <b v="1"/>
    <s v="music/rock"/>
  </r>
  <r>
    <x v="2284"/>
    <s v="Make a record, write a song, take the Vinyl Skyway. "/>
    <s v="The Vinyl Skyway reunite to make a third album. "/>
    <x v="12"/>
    <n v="6373.27"/>
    <n v="1.0622116666666668"/>
    <x v="0"/>
    <x v="0"/>
    <s v="USD"/>
    <n v="1299902400"/>
    <d v="2011-03-12T04:00:00"/>
    <n v="1297451245"/>
    <x v="2284"/>
    <b v="0"/>
    <x v="211"/>
    <n v="108.02152542372882"/>
    <x v="4"/>
    <x v="11"/>
    <b v="1"/>
    <s v="music/rock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n v="1.2136666666666667"/>
    <x v="0"/>
    <x v="0"/>
    <s v="USD"/>
    <n v="1340944043"/>
    <d v="2012-06-29T04:27:23"/>
    <n v="1338352043"/>
    <x v="2285"/>
    <b v="0"/>
    <x v="1"/>
    <n v="46.088607594936711"/>
    <x v="4"/>
    <x v="11"/>
    <b v="1"/>
    <s v="music/rock"/>
  </r>
  <r>
    <x v="2286"/>
    <s v="Arson In The Suburbs"/>
    <s v="Arson In The Suburbs is ready to release its FIRST three song E.P. and looking to raise funds to get back in the studio! RnFnR!"/>
    <x v="15"/>
    <n v="1501"/>
    <n v="1.0006666666666666"/>
    <x v="0"/>
    <x v="0"/>
    <s v="USD"/>
    <n v="1378439940"/>
    <d v="2013-09-06T03:59:00"/>
    <n v="1376003254"/>
    <x v="2286"/>
    <b v="0"/>
    <x v="25"/>
    <n v="107.21428571428571"/>
    <x v="4"/>
    <x v="11"/>
    <b v="1"/>
    <s v="music/rock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n v="1.1997755555555556"/>
    <x v="0"/>
    <x v="0"/>
    <s v="USD"/>
    <n v="1403539260"/>
    <d v="2014-06-23T16:01:00"/>
    <n v="1401724860"/>
    <x v="2287"/>
    <b v="0"/>
    <x v="448"/>
    <n v="50.9338679245283"/>
    <x v="4"/>
    <x v="11"/>
    <b v="1"/>
    <s v="music/rock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n v="1.0009999999999999"/>
    <x v="0"/>
    <x v="0"/>
    <s v="USD"/>
    <n v="1340733600"/>
    <d v="2012-06-26T18:00:00"/>
    <n v="1339098689"/>
    <x v="2288"/>
    <b v="0"/>
    <x v="20"/>
    <n v="40.04"/>
    <x v="4"/>
    <x v="11"/>
    <b v="1"/>
    <s v="music/rock"/>
  </r>
  <r>
    <x v="2289"/>
    <s v="Blind Man Deaf Boy Tour!"/>
    <s v="Blind Man Deaf Boy is a Folk Punk band from Denver, we need money to get ourselves a van and take it on tour around the west coast."/>
    <x v="15"/>
    <n v="1611"/>
    <n v="1.0740000000000001"/>
    <x v="0"/>
    <x v="0"/>
    <s v="USD"/>
    <n v="1386372120"/>
    <d v="2013-12-06T23:22:00"/>
    <n v="1382659060"/>
    <x v="2289"/>
    <b v="0"/>
    <x v="20"/>
    <n v="64.44"/>
    <x v="4"/>
    <x v="11"/>
    <b v="1"/>
    <s v="music/rock"/>
  </r>
  <r>
    <x v="2290"/>
    <s v="American Standard Needs to Release Their Debut EP"/>
    <s v="American Standard needs your help pressing their debut EP. Be involved in the artistic process and receive swag in return!"/>
    <x v="15"/>
    <n v="1561"/>
    <n v="1.0406666666666666"/>
    <x v="0"/>
    <x v="0"/>
    <s v="USD"/>
    <n v="1259686800"/>
    <d v="2009-12-01T17:00:00"/>
    <n v="1252908330"/>
    <x v="2290"/>
    <b v="0"/>
    <x v="60"/>
    <n v="53.827586206896555"/>
    <x v="4"/>
    <x v="11"/>
    <b v="1"/>
    <s v="music/rock"/>
  </r>
  <r>
    <x v="2291"/>
    <s v="Create thatwasthen's new album with them!"/>
    <s v="So we've recorded a 5-song EP with a 2-time Grammy winner, but we need to raise the  $$$ to mix, master and press it to CD and vinyl!"/>
    <x v="30"/>
    <n v="4320"/>
    <n v="1.728"/>
    <x v="0"/>
    <x v="0"/>
    <s v="USD"/>
    <n v="1335153600"/>
    <d v="2012-04-23T04:00:00"/>
    <n v="1332199618"/>
    <x v="2291"/>
    <b v="0"/>
    <x v="68"/>
    <n v="100.46511627906976"/>
    <x v="4"/>
    <x v="11"/>
    <b v="1"/>
    <s v="music/rock"/>
  </r>
  <r>
    <x v="2292"/>
    <s v="BE A PART OF HISTORY!"/>
    <s v="Aiding Contra in the telling of the &quot;Blue Planet Chronicles&quot;, a concept about the history of our beautiful home; Planet Earth!"/>
    <x v="13"/>
    <n v="2145.0100000000002"/>
    <n v="1.072505"/>
    <x v="0"/>
    <x v="0"/>
    <s v="USD"/>
    <n v="1334767476"/>
    <d v="2012-04-18T16:44:36"/>
    <n v="1332175476"/>
    <x v="2292"/>
    <b v="0"/>
    <x v="67"/>
    <n v="46.630652173913049"/>
    <x v="4"/>
    <x v="11"/>
    <b v="1"/>
    <s v="music/rock"/>
  </r>
  <r>
    <x v="2293"/>
    <s v="&quot;Hurt N' Wrong&quot; New Album Fundraiser!"/>
    <s v="Donate here to be a part of the upcoming album. Every little bit helps!"/>
    <x v="16"/>
    <n v="920"/>
    <n v="1.0823529411764705"/>
    <x v="0"/>
    <x v="0"/>
    <s v="USD"/>
    <n v="1348545540"/>
    <d v="2012-09-25T03:59:00"/>
    <n v="1346345999"/>
    <x v="2293"/>
    <b v="0"/>
    <x v="74"/>
    <n v="34.074074074074076"/>
    <x v="4"/>
    <x v="11"/>
    <b v="1"/>
    <s v="music/rock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n v="1.4608079999999999"/>
    <x v="0"/>
    <x v="0"/>
    <s v="USD"/>
    <n v="1358702480"/>
    <d v="2013-01-20T17:21:20"/>
    <n v="1356110480"/>
    <x v="2294"/>
    <b v="0"/>
    <x v="300"/>
    <n v="65.214642857142863"/>
    <x v="4"/>
    <x v="11"/>
    <b v="1"/>
    <s v="music/rock"/>
  </r>
  <r>
    <x v="2295"/>
    <s v="SHADOWRAPTR: The Second Coming. (Sophomore LP)"/>
    <s v="The second full length album by SHADOWRAPTR is nearly complete. We just need a little boost to get us there. Think of the children."/>
    <x v="38"/>
    <n v="1503"/>
    <n v="1.2524999999999999"/>
    <x v="0"/>
    <x v="0"/>
    <s v="USD"/>
    <n v="1359240856"/>
    <d v="2013-01-26T22:54:16"/>
    <n v="1356648856"/>
    <x v="2295"/>
    <b v="0"/>
    <x v="69"/>
    <n v="44.205882352941174"/>
    <x v="4"/>
    <x v="11"/>
    <b v="1"/>
    <s v="music/rock"/>
  </r>
  <r>
    <x v="2296"/>
    <s v="HAMELL ON TRIAL IS RECORDING AN ALBUM"/>
    <s v="Ed Hamell AKA Hamell on Trial is recording an album titled The Happiest Man in the World. He needs your help."/>
    <x v="39"/>
    <n v="10435"/>
    <n v="1.4907142857142857"/>
    <x v="0"/>
    <x v="0"/>
    <s v="USD"/>
    <n v="1330018426"/>
    <d v="2012-02-23T17:33:46"/>
    <n v="1326994426"/>
    <x v="2296"/>
    <b v="0"/>
    <x v="108"/>
    <n v="71.965517241379317"/>
    <x v="4"/>
    <x v="11"/>
    <b v="1"/>
    <s v="music/rock"/>
  </r>
  <r>
    <x v="2297"/>
    <s v="Company Company: Debut EP"/>
    <s v="New Jersey Alternative Rock band COCO needs YOUR help self-releasing debut EP!"/>
    <x v="28"/>
    <n v="1006"/>
    <n v="1.006"/>
    <x v="0"/>
    <x v="0"/>
    <s v="USD"/>
    <n v="1331697540"/>
    <d v="2012-03-14T03:59:00"/>
    <n v="1328749249"/>
    <x v="2297"/>
    <b v="0"/>
    <x v="10"/>
    <n v="52.94736842105263"/>
    <x v="4"/>
    <x v="11"/>
    <b v="1"/>
    <s v="music/rock"/>
  </r>
  <r>
    <x v="2298"/>
    <s v="Jonny Gray: First Full Length Album"/>
    <s v="My name is Jonny Gray, and my friends and I are working together to raise funds for my debut album"/>
    <x v="11"/>
    <n v="31522"/>
    <n v="1.0507333333333333"/>
    <x v="0"/>
    <x v="0"/>
    <s v="USD"/>
    <n v="1395861033"/>
    <d v="2014-03-26T19:10:33"/>
    <n v="1393272633"/>
    <x v="2298"/>
    <b v="0"/>
    <x v="449"/>
    <n v="109.45138888888889"/>
    <x v="4"/>
    <x v="11"/>
    <b v="1"/>
    <s v="music/rock"/>
  </r>
  <r>
    <x v="2299"/>
    <s v="HELP FLY RADIO FINISH THEIR FULL LENGTH ALBUM!"/>
    <s v="Fly Radio has finished tracking their album now all that is left is the mixing/mastering and duplication!"/>
    <x v="43"/>
    <n v="1050.5"/>
    <n v="3.5016666666666665"/>
    <x v="0"/>
    <x v="0"/>
    <s v="USD"/>
    <n v="1296953209"/>
    <d v="2011-02-06T00:46:49"/>
    <n v="1295657209"/>
    <x v="2299"/>
    <b v="0"/>
    <x v="25"/>
    <n v="75.035714285714292"/>
    <x v="4"/>
    <x v="11"/>
    <b v="1"/>
    <s v="music/rock"/>
  </r>
  <r>
    <x v="2300"/>
    <s v="Keep The Prison Van Rolling"/>
    <s v="Big Fiction leaves for tour on 6/27 but the Prison Van needs some work!  New brakes, transmission repair, tires... it needs a bit."/>
    <x v="134"/>
    <n v="810"/>
    <n v="1.0125"/>
    <x v="0"/>
    <x v="0"/>
    <s v="USD"/>
    <n v="1340904416"/>
    <d v="2012-06-28T17:26:56"/>
    <n v="1339694816"/>
    <x v="2300"/>
    <b v="0"/>
    <x v="63"/>
    <n v="115.71428571428571"/>
    <x v="4"/>
    <x v="11"/>
    <b v="1"/>
    <s v="music/rock"/>
  </r>
  <r>
    <x v="2301"/>
    <s v="Time Crash"/>
    <s v="We are America's first trock band, and we're ready to bring you our first album!"/>
    <x v="10"/>
    <n v="6680.22"/>
    <n v="1.336044"/>
    <x v="0"/>
    <x v="0"/>
    <s v="USD"/>
    <n v="1371785496"/>
    <d v="2013-06-21T03:31:36"/>
    <n v="1369193496"/>
    <x v="2301"/>
    <b v="1"/>
    <x v="263"/>
    <n v="31.659810426540286"/>
    <x v="4"/>
    <x v="14"/>
    <b v="1"/>
    <s v="music/indie rock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n v="1.7065217391304348"/>
    <x v="0"/>
    <x v="0"/>
    <s v="USD"/>
    <n v="1388473200"/>
    <d v="2013-12-31T07:00:00"/>
    <n v="1385585434"/>
    <x v="2302"/>
    <b v="1"/>
    <x v="268"/>
    <n v="46.176470588235297"/>
    <x v="4"/>
    <x v="14"/>
    <b v="1"/>
    <s v="music/indie rock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n v="1.0935829457364341"/>
    <x v="0"/>
    <x v="0"/>
    <s v="USD"/>
    <n v="1323747596"/>
    <d v="2011-12-13T03:39:56"/>
    <n v="1320287996"/>
    <x v="2303"/>
    <b v="1"/>
    <x v="273"/>
    <n v="68.481650485436887"/>
    <x v="4"/>
    <x v="14"/>
    <b v="1"/>
    <s v="music/indie rock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n v="1.0070033333333335"/>
    <x v="0"/>
    <x v="0"/>
    <s v="USD"/>
    <n v="1293857940"/>
    <d v="2011-01-01T04:59:00"/>
    <n v="1290281691"/>
    <x v="2304"/>
    <b v="1"/>
    <x v="116"/>
    <n v="53.469203539823013"/>
    <x v="4"/>
    <x v="14"/>
    <b v="1"/>
    <s v="music/indie rock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n v="1.0122777777777778"/>
    <x v="0"/>
    <x v="0"/>
    <s v="USD"/>
    <n v="1407520800"/>
    <d v="2014-08-08T18:00:00"/>
    <n v="1405356072"/>
    <x v="2305"/>
    <b v="1"/>
    <x v="157"/>
    <n v="109.10778443113773"/>
    <x v="4"/>
    <x v="14"/>
    <b v="1"/>
    <s v="music/indie rock"/>
  </r>
  <r>
    <x v="2306"/>
    <s v="Cook Up a Record with Dewveall"/>
    <s v="Indie rockers, Dewveall, are recording new music. Take a seat at the table; let them cook you a meal and sing you some songs."/>
    <x v="8"/>
    <n v="3736.55"/>
    <n v="1.0675857142857144"/>
    <x v="0"/>
    <x v="0"/>
    <s v="USD"/>
    <n v="1331352129"/>
    <d v="2012-03-10T04:02:09"/>
    <n v="1328760129"/>
    <x v="2306"/>
    <b v="1"/>
    <x v="196"/>
    <n v="51.185616438356163"/>
    <x v="4"/>
    <x v="14"/>
    <b v="1"/>
    <s v="music/indie rock"/>
  </r>
  <r>
    <x v="2307"/>
    <s v="Bones - The New EP by Matt Phillips"/>
    <s v="Printing, copywriting, and album art for my first record. It's 100% ready to listen we just need some help to get it out there."/>
    <x v="338"/>
    <n v="2095.2600000000002"/>
    <n v="1.0665777537961894"/>
    <x v="0"/>
    <x v="0"/>
    <s v="USD"/>
    <n v="1336245328"/>
    <d v="2012-05-05T19:15:28"/>
    <n v="1333653333"/>
    <x v="2307"/>
    <b v="1"/>
    <x v="11"/>
    <n v="27.936800000000002"/>
    <x v="4"/>
    <x v="14"/>
    <b v="1"/>
    <s v="music/indie rock"/>
  </r>
  <r>
    <x v="2308"/>
    <s v="The Ember Days Audio/Visual Experience"/>
    <s v="For our next record we're combining amazing visuals with new and creative music to create an truly beautiful worship experience."/>
    <x v="63"/>
    <n v="50653.11"/>
    <n v="1.0130622"/>
    <x v="0"/>
    <x v="0"/>
    <s v="USD"/>
    <n v="1409274000"/>
    <d v="2014-08-29T01:00:00"/>
    <n v="1406847996"/>
    <x v="2308"/>
    <b v="1"/>
    <x v="450"/>
    <n v="82.496921824104234"/>
    <x v="4"/>
    <x v="14"/>
    <b v="1"/>
    <s v="music/indie rock"/>
  </r>
  <r>
    <x v="2309"/>
    <s v="// Marny Lion Proudfit /\/\/\ Album Release \\"/>
    <s v="|| HELP MARNY LION PROUDFIT RECORD HER SECOND INDIE FOLK ALBUM THIS MARCH â€“ THE BARN IS WAITING ||"/>
    <x v="12"/>
    <n v="6400.47"/>
    <n v="1.0667450000000001"/>
    <x v="0"/>
    <x v="0"/>
    <s v="USD"/>
    <n v="1362872537"/>
    <d v="2013-03-09T23:42:17"/>
    <n v="1359848537"/>
    <x v="2309"/>
    <b v="1"/>
    <x v="329"/>
    <n v="59.817476635514019"/>
    <x v="4"/>
    <x v="14"/>
    <b v="1"/>
    <s v="music/indie rock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n v="4.288397837837838"/>
    <x v="0"/>
    <x v="0"/>
    <s v="USD"/>
    <n v="1363889015"/>
    <d v="2013-03-21T18:03:35"/>
    <n v="1361300615"/>
    <x v="2310"/>
    <b v="1"/>
    <x v="451"/>
    <n v="64.816470588235291"/>
    <x v="4"/>
    <x v="14"/>
    <b v="1"/>
    <s v="music/indie rock"/>
  </r>
  <r>
    <x v="2311"/>
    <s v="Mary Fagan's CD Project!"/>
    <s v="I'm heading back into the studio!  I'm planning to record a CD of original songs and one with some jazz standards."/>
    <x v="7"/>
    <n v="9370"/>
    <n v="1.0411111111111111"/>
    <x v="0"/>
    <x v="0"/>
    <s v="USD"/>
    <n v="1399421189"/>
    <d v="2014-05-07T00:06:29"/>
    <n v="1396829189"/>
    <x v="2311"/>
    <b v="1"/>
    <x v="201"/>
    <n v="90.09615384615384"/>
    <x v="4"/>
    <x v="14"/>
    <b v="1"/>
    <s v="music/indie rock"/>
  </r>
  <r>
    <x v="2312"/>
    <s v="DINOWALRUS: 3RD RECORD ON VINYL"/>
    <s v="Help Brooklyn psychedelic synth rockers DINOWALRUS release their 3rd Record, COMPLEXION, on vinyl!"/>
    <x v="9"/>
    <n v="3236"/>
    <n v="1.0786666666666667"/>
    <x v="0"/>
    <x v="0"/>
    <s v="USD"/>
    <n v="1397862000"/>
    <d v="2014-04-18T23:00:00"/>
    <n v="1395155478"/>
    <x v="2312"/>
    <b v="1"/>
    <x v="1"/>
    <n v="40.962025316455694"/>
    <x v="4"/>
    <x v="14"/>
    <b v="1"/>
    <s v="music/indie rock"/>
  </r>
  <r>
    <x v="2313"/>
    <s v="A SUNNY DAY IN GLASGOW"/>
    <s v="A Sunny Day in Glasgow are recording a new album and we need your help!"/>
    <x v="10"/>
    <n v="8792.02"/>
    <n v="1.7584040000000001"/>
    <x v="0"/>
    <x v="0"/>
    <s v="USD"/>
    <n v="1336086026"/>
    <d v="2012-05-03T23:00:26"/>
    <n v="1333494026"/>
    <x v="2313"/>
    <b v="1"/>
    <x v="328"/>
    <n v="56.000127388535034"/>
    <x v="4"/>
    <x v="14"/>
    <b v="1"/>
    <s v="music/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n v="1.5697000000000001"/>
    <x v="0"/>
    <x v="0"/>
    <s v="USD"/>
    <n v="1339074857"/>
    <d v="2012-06-07T13:14:17"/>
    <n v="1336482857"/>
    <x v="2314"/>
    <b v="1"/>
    <x v="133"/>
    <n v="37.672800000000002"/>
    <x v="4"/>
    <x v="14"/>
    <b v="1"/>
    <s v="music/indie rock"/>
  </r>
  <r>
    <x v="2315"/>
    <s v="RICE Presses Their Debut Album 'Keep Warm' On Vinyl"/>
    <s v="Rice invites you to be a part of the creation of their first album and spread their message of love."/>
    <x v="30"/>
    <n v="2565"/>
    <n v="1.026"/>
    <x v="0"/>
    <x v="0"/>
    <s v="USD"/>
    <n v="1336238743"/>
    <d v="2012-05-05T17:25:43"/>
    <n v="1333646743"/>
    <x v="2315"/>
    <b v="1"/>
    <x v="31"/>
    <n v="40.078125"/>
    <x v="4"/>
    <x v="14"/>
    <b v="1"/>
    <s v="music/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n v="1.0404266666666666"/>
    <x v="0"/>
    <x v="0"/>
    <s v="USD"/>
    <n v="1260383040"/>
    <d v="2009-12-09T18:24:00"/>
    <n v="1253726650"/>
    <x v="2316"/>
    <b v="1"/>
    <x v="452"/>
    <n v="78.031999999999996"/>
    <x v="4"/>
    <x v="14"/>
    <b v="1"/>
    <s v="music/indie rock"/>
  </r>
  <r>
    <x v="2317"/>
    <s v="ibreatheFUR / He Can Jog split Cassette"/>
    <s v="Snag the first Wolf Interval release by droners ibreatheFUR and He Can Jog. One month to preorder and then they're gone!"/>
    <x v="44"/>
    <n v="416"/>
    <n v="1.04"/>
    <x v="0"/>
    <x v="0"/>
    <s v="USD"/>
    <n v="1266210000"/>
    <d v="2010-02-15T05:00:00"/>
    <n v="1263474049"/>
    <x v="2317"/>
    <b v="1"/>
    <x v="19"/>
    <n v="18.90909090909091"/>
    <x v="4"/>
    <x v="14"/>
    <b v="1"/>
    <s v="music/indie rock"/>
  </r>
  <r>
    <x v="2318"/>
    <s v="Songs For Unusual Creatures"/>
    <s v="A book/CD by Michael Hearst featuring songs and factoids that celebrate some of the most bizarre (and under-appreciated) animals that roam the planet!"/>
    <x v="10"/>
    <n v="6053"/>
    <n v="1.2105999999999999"/>
    <x v="0"/>
    <x v="0"/>
    <s v="USD"/>
    <n v="1253937540"/>
    <d v="2009-09-26T03:59:00"/>
    <n v="1251214014"/>
    <x v="2318"/>
    <b v="1"/>
    <x v="430"/>
    <n v="37.134969325153371"/>
    <x v="4"/>
    <x v="14"/>
    <b v="1"/>
    <s v="music/indie rock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n v="1.077"/>
    <x v="0"/>
    <x v="0"/>
    <s v="USD"/>
    <n v="1387072685"/>
    <d v="2013-12-15T01:58:05"/>
    <n v="1384480685"/>
    <x v="2319"/>
    <b v="1"/>
    <x v="99"/>
    <n v="41.961038961038959"/>
    <x v="4"/>
    <x v="14"/>
    <b v="1"/>
    <s v="music/indie rock"/>
  </r>
  <r>
    <x v="2320"/>
    <s v="Ocean Versus Daughter's New Album!"/>
    <s v="We've been hard at work crafting our next batch of songs, and we need your help to record it!  Have a look at our quick witchy video!"/>
    <x v="10"/>
    <n v="5433"/>
    <n v="1.0866"/>
    <x v="0"/>
    <x v="0"/>
    <s v="USD"/>
    <n v="1396463800"/>
    <d v="2014-04-02T18:36:40"/>
    <n v="1393443400"/>
    <x v="2320"/>
    <b v="1"/>
    <x v="30"/>
    <n v="61.044943820224717"/>
    <x v="4"/>
    <x v="14"/>
    <b v="1"/>
    <s v="music/indie rock"/>
  </r>
  <r>
    <x v="2321"/>
    <s v="WienerWÃ¼rze"/>
    <s v="Universal organic liquid seasoning brewed all natural from lupine, oat, salt and water for soups, salads, stews and more"/>
    <x v="339"/>
    <n v="4130"/>
    <n v="0.39120962394619685"/>
    <x v="3"/>
    <x v="15"/>
    <s v="EUR"/>
    <n v="1491282901"/>
    <d v="2017-04-04T05:15:01"/>
    <n v="1488694501"/>
    <x v="2321"/>
    <b v="0"/>
    <x v="31"/>
    <n v="64.53125"/>
    <x v="7"/>
    <x v="33"/>
    <b v="0"/>
    <s v="food/small batch"/>
  </r>
  <r>
    <x v="2322"/>
    <s v="Jen bakes shortbread needs a commercial kitchen!"/>
    <s v="Jen bakes shortbread is a small batch, all natural shortbread cookie business looking for smart funding to grow!"/>
    <x v="200"/>
    <n v="85"/>
    <n v="3.1481481481481478E-2"/>
    <x v="3"/>
    <x v="0"/>
    <s v="USD"/>
    <n v="1491769769"/>
    <d v="2017-04-09T20:29:29"/>
    <n v="1489181369"/>
    <x v="2322"/>
    <b v="0"/>
    <x v="80"/>
    <n v="21.25"/>
    <x v="7"/>
    <x v="33"/>
    <b v="0"/>
    <s v="food/small batch"/>
  </r>
  <r>
    <x v="2323"/>
    <s v="Beef Sticks, the Ultimate Protein Snack"/>
    <s v="You can never go wrong with a Beef Stick, great taste with no fillers and can easily goes with you everywhere."/>
    <x v="49"/>
    <n v="120"/>
    <n v="0.48"/>
    <x v="3"/>
    <x v="0"/>
    <s v="USD"/>
    <n v="1490033247"/>
    <d v="2017-03-20T18:07:27"/>
    <n v="1489428447"/>
    <x v="2323"/>
    <b v="0"/>
    <x v="80"/>
    <n v="30"/>
    <x v="7"/>
    <x v="33"/>
    <b v="0"/>
    <s v="food/small batch"/>
  </r>
  <r>
    <x v="2324"/>
    <s v="Pies not Lies"/>
    <s v="A city centre shop selling great locally made food with room to chat and learn about eachother."/>
    <x v="51"/>
    <n v="1555"/>
    <n v="0.20733333333333334"/>
    <x v="3"/>
    <x v="1"/>
    <s v="GBP"/>
    <n v="1490559285"/>
    <d v="2017-03-26T20:14:45"/>
    <n v="1487970885"/>
    <x v="2324"/>
    <b v="0"/>
    <x v="42"/>
    <n v="25.491803278688526"/>
    <x v="7"/>
    <x v="33"/>
    <b v="0"/>
    <s v="food/small batch"/>
  </r>
  <r>
    <x v="2325"/>
    <s v="MAGA Private Label Spicy Sauce"/>
    <s v="Do you like to Maga? Do you like hot sauce as spicy as your memes? Do you like sexy frogs? Of course you do were all adults here."/>
    <x v="28"/>
    <n v="80"/>
    <n v="0.08"/>
    <x v="3"/>
    <x v="0"/>
    <s v="USD"/>
    <n v="1490830331"/>
    <d v="2017-03-29T23:32:11"/>
    <n v="1488241931"/>
    <x v="2325"/>
    <b v="0"/>
    <x v="63"/>
    <n v="11.428571428571429"/>
    <x v="7"/>
    <x v="33"/>
    <b v="0"/>
    <s v="food/small batch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n v="7.1999999999999998E-3"/>
    <x v="3"/>
    <x v="0"/>
    <s v="USD"/>
    <n v="1493571600"/>
    <d v="2017-04-30T17:00:00"/>
    <n v="1489106948"/>
    <x v="2326"/>
    <b v="0"/>
    <x v="29"/>
    <n v="108"/>
    <x v="7"/>
    <x v="33"/>
    <b v="0"/>
    <s v="food/small batch"/>
  </r>
  <r>
    <x v="2327"/>
    <s v="Kraut Source - Fermentation Made Simple"/>
    <s v="Gourmet Fermentation in a Mason Jar. Create delicious, nutritious fermented foods at home."/>
    <x v="19"/>
    <n v="184133.01"/>
    <n v="5.2609431428571432"/>
    <x v="0"/>
    <x v="0"/>
    <s v="USD"/>
    <n v="1409090440"/>
    <d v="2014-08-26T22:00:40"/>
    <n v="1406066440"/>
    <x v="2327"/>
    <b v="1"/>
    <x v="453"/>
    <n v="54.883162444113267"/>
    <x v="7"/>
    <x v="33"/>
    <b v="1"/>
    <s v="food/small batch"/>
  </r>
  <r>
    <x v="2328"/>
    <s v="Bravado Spice | Bigger &amp; Bolder"/>
    <s v="Our mission: To launch our Crimson Hot Sauce &amp; introduce our Chili &amp; Garlic Pickles. _x000a__x000a_Let's change the game together!"/>
    <x v="3"/>
    <n v="25445"/>
    <n v="2.5445000000000002"/>
    <x v="0"/>
    <x v="0"/>
    <s v="USD"/>
    <n v="1434307537"/>
    <d v="2015-06-14T18:45:37"/>
    <n v="1431715537"/>
    <x v="2328"/>
    <b v="1"/>
    <x v="416"/>
    <n v="47.383612662942269"/>
    <x v="7"/>
    <x v="33"/>
    <b v="1"/>
    <s v="food/small batch"/>
  </r>
  <r>
    <x v="2329"/>
    <s v="Half Moon Bay Distillery"/>
    <s v="Vodka, whiskey and fruit brandy - coming soon! We are a coastal distillery located in historic Half Moon Bay, California."/>
    <x v="31"/>
    <n v="26480"/>
    <n v="1.0591999999999999"/>
    <x v="0"/>
    <x v="0"/>
    <s v="USD"/>
    <n v="1405609146"/>
    <d v="2014-07-17T14:59:06"/>
    <n v="1403017146"/>
    <x v="2329"/>
    <b v="1"/>
    <x v="207"/>
    <n v="211.84"/>
    <x v="7"/>
    <x v="33"/>
    <b v="1"/>
    <s v="food/small batch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n v="1.0242285714285715"/>
    <x v="0"/>
    <x v="0"/>
    <s v="USD"/>
    <n v="1451001600"/>
    <d v="2015-12-25T00:00:00"/>
    <n v="1448400943"/>
    <x v="2330"/>
    <b v="1"/>
    <x v="430"/>
    <n v="219.92638036809817"/>
    <x v="7"/>
    <x v="33"/>
    <b v="1"/>
    <s v="food/small batch"/>
  </r>
  <r>
    <x v="2331"/>
    <s v="Meadowlands Chocolate"/>
    <s v="Handcrafted, organic, single-origin, bean-to-bar, dark chocolate. Like fine wine, the secret is in the terroir."/>
    <x v="6"/>
    <n v="11545.1"/>
    <n v="1.4431375"/>
    <x v="0"/>
    <x v="0"/>
    <s v="USD"/>
    <n v="1408320490"/>
    <d v="2014-08-18T00:08:10"/>
    <n v="1405728490"/>
    <x v="2331"/>
    <b v="1"/>
    <x v="454"/>
    <n v="40.795406360424032"/>
    <x v="7"/>
    <x v="33"/>
    <b v="1"/>
    <s v="food/small batch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n v="1.06308"/>
    <x v="0"/>
    <x v="0"/>
    <s v="USD"/>
    <n v="1423235071"/>
    <d v="2015-02-06T15:04:31"/>
    <n v="1420643071"/>
    <x v="2332"/>
    <b v="1"/>
    <x v="455"/>
    <n v="75.502840909090907"/>
    <x v="7"/>
    <x v="33"/>
    <b v="1"/>
    <s v="food/small batch"/>
  </r>
  <r>
    <x v="2333"/>
    <s v="Two Hundred Chocolate Truffles"/>
    <s v="Homemade truffles for NYC chocolate fanatics. Truffle recipes for chocolate addicts from all over the world. Chocolate lovers unite."/>
    <x v="20"/>
    <n v="1273"/>
    <n v="2.1216666666666666"/>
    <x v="0"/>
    <x v="0"/>
    <s v="USD"/>
    <n v="1401385800"/>
    <d v="2014-05-29T17:50:00"/>
    <n v="1399563390"/>
    <x v="2333"/>
    <b v="1"/>
    <x v="225"/>
    <n v="13.542553191489361"/>
    <x v="7"/>
    <x v="33"/>
    <b v="1"/>
    <s v="food/small batch"/>
  </r>
  <r>
    <x v="2334"/>
    <s v="Picnic Pops in Your Grocery Store!"/>
    <s v="Help us get our delicious, organic, artisanal frozen pops on grocery store shelves in the Baltimore &amp; DC areas."/>
    <x v="23"/>
    <n v="4078"/>
    <n v="1.0195000000000001"/>
    <x v="0"/>
    <x v="0"/>
    <s v="USD"/>
    <n v="1415208840"/>
    <d v="2014-11-05T17:34:00"/>
    <n v="1412611498"/>
    <x v="2334"/>
    <b v="1"/>
    <x v="85"/>
    <n v="60.865671641791046"/>
    <x v="7"/>
    <x v="33"/>
    <b v="1"/>
    <s v="food/small batch"/>
  </r>
  <r>
    <x v="2335"/>
    <s v="A Modern-Day Salt Works in Gloucester, Mass.!"/>
    <s v="We hand-harvest water to make flake finishing salt. We're opening a modern-day salt works in historic Gloucester, Massachusetts!"/>
    <x v="31"/>
    <n v="25568"/>
    <n v="1.0227200000000001"/>
    <x v="0"/>
    <x v="0"/>
    <s v="USD"/>
    <n v="1402494243"/>
    <d v="2014-06-11T13:44:03"/>
    <n v="1399902243"/>
    <x v="2335"/>
    <b v="1"/>
    <x v="170"/>
    <n v="115.69230769230769"/>
    <x v="7"/>
    <x v="33"/>
    <b v="1"/>
    <s v="food/small batch"/>
  </r>
  <r>
    <x v="2336"/>
    <s v="SOSU Barrel-Aged Sriracha"/>
    <s v="Aged in whiskey barrels for a unique fruity, spicy, and smoky flavor. Youâ€™ve never tasted sriracha quite like this before."/>
    <x v="22"/>
    <n v="104146.51"/>
    <n v="5.2073254999999996"/>
    <x v="0"/>
    <x v="0"/>
    <s v="USD"/>
    <n v="1394316695"/>
    <d v="2014-03-08T22:11:35"/>
    <n v="1390860695"/>
    <x v="2336"/>
    <b v="1"/>
    <x v="456"/>
    <n v="48.104623556581984"/>
    <x v="7"/>
    <x v="33"/>
    <b v="1"/>
    <s v="food/small batch"/>
  </r>
  <r>
    <x v="2337"/>
    <s v="The Hudson Standard Bitters and Shrubs"/>
    <s v="We make small batch, locally sourced bitters and shrubs for cocktails and cooking."/>
    <x v="14"/>
    <n v="13279"/>
    <n v="1.1065833333333333"/>
    <x v="0"/>
    <x v="0"/>
    <s v="USD"/>
    <n v="1403796143"/>
    <d v="2014-06-26T15:22:23"/>
    <n v="1401204143"/>
    <x v="2337"/>
    <b v="1"/>
    <x v="122"/>
    <n v="74.184357541899445"/>
    <x v="7"/>
    <x v="33"/>
    <b v="1"/>
    <s v="food/small batch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n v="1.0114333333333334"/>
    <x v="0"/>
    <x v="0"/>
    <s v="USD"/>
    <n v="1404077484"/>
    <d v="2014-06-29T21:31:24"/>
    <n v="1401485484"/>
    <x v="2338"/>
    <b v="1"/>
    <x v="252"/>
    <n v="123.34552845528455"/>
    <x v="7"/>
    <x v="33"/>
    <b v="1"/>
    <s v="food/small batch"/>
  </r>
  <r>
    <x v="2339"/>
    <s v="CACOCO - The Drinking Chocolate Revival"/>
    <s v="The 'food of the gods' has returned in molten glory! CACOCO revives drinking chocolate with a revolutionary sustainable model."/>
    <x v="31"/>
    <n v="73552"/>
    <n v="2.9420799999999998"/>
    <x v="0"/>
    <x v="0"/>
    <s v="USD"/>
    <n v="1482134340"/>
    <d v="2016-12-19T07:59:00"/>
    <n v="1479496309"/>
    <x v="2339"/>
    <b v="1"/>
    <x v="457"/>
    <n v="66.623188405797094"/>
    <x v="7"/>
    <x v="33"/>
    <b v="1"/>
    <s v="food/small batch"/>
  </r>
  <r>
    <x v="2340"/>
    <s v="Doughnuts with love by Strange Matter Coffee"/>
    <s v="Strange Matter Coffee is opening a scratch bakery featuring craft doughnuts with vegan and gluten free options!"/>
    <x v="79"/>
    <n v="42311"/>
    <n v="1.0577749999999999"/>
    <x v="0"/>
    <x v="0"/>
    <s v="USD"/>
    <n v="1477841138"/>
    <d v="2016-10-30T15:25:38"/>
    <n v="1475249138"/>
    <x v="2340"/>
    <b v="1"/>
    <x v="458"/>
    <n v="104.99007444168734"/>
    <x v="7"/>
    <x v="33"/>
    <b v="1"/>
    <s v="food/small batch"/>
  </r>
  <r>
    <x v="2341"/>
    <s v="Cutting Edge Fitness Website (Canceled)"/>
    <s v="This website will serve as an interface to change lives and have a community routing for your success!"/>
    <x v="10"/>
    <n v="0"/>
    <n v="0"/>
    <x v="1"/>
    <x v="0"/>
    <s v="USD"/>
    <n v="1436729504"/>
    <d v="2015-07-12T19:31:44"/>
    <n v="1434137504"/>
    <x v="2341"/>
    <b v="0"/>
    <x v="78"/>
    <e v="#DIV/0!"/>
    <x v="2"/>
    <x v="7"/>
    <b v="0"/>
    <s v="technology/web"/>
  </r>
  <r>
    <x v="2342"/>
    <s v="The Future Mind of Business Project (Canceled)"/>
    <s v="A series of informational and interactive online tutorials enabling businesses to proactively ensure mental and corporate vitality."/>
    <x v="62"/>
    <n v="0"/>
    <n v="0"/>
    <x v="1"/>
    <x v="0"/>
    <s v="USD"/>
    <n v="1412571600"/>
    <d v="2014-10-06T05:00:00"/>
    <n v="1410799870"/>
    <x v="2342"/>
    <b v="0"/>
    <x v="78"/>
    <e v="#DIV/0!"/>
    <x v="2"/>
    <x v="7"/>
    <b v="0"/>
    <s v="technology/web"/>
  </r>
  <r>
    <x v="2343"/>
    <s v="Mobile Excellence Awards (Canceled)"/>
    <s v="The most influential and prestigious awards program that honors innovation and leadership in mobile technology and entertainment"/>
    <x v="3"/>
    <n v="300"/>
    <n v="0.03"/>
    <x v="1"/>
    <x v="0"/>
    <s v="USD"/>
    <n v="1452282420"/>
    <d v="2016-01-08T19:47:00"/>
    <n v="1447962505"/>
    <x v="2343"/>
    <b v="0"/>
    <x v="29"/>
    <n v="300"/>
    <x v="2"/>
    <x v="7"/>
    <b v="0"/>
    <s v="technology/web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n v="1E-3"/>
    <x v="1"/>
    <x v="5"/>
    <s v="CAD"/>
    <n v="1466789269"/>
    <d v="2016-06-24T17:27:49"/>
    <n v="1464197269"/>
    <x v="2344"/>
    <b v="0"/>
    <x v="29"/>
    <n v="1"/>
    <x v="2"/>
    <x v="7"/>
    <b v="0"/>
    <s v="technology/web"/>
  </r>
  <r>
    <x v="2345"/>
    <s v="Social Media Website (Canceled)"/>
    <s v="My team and I are creating a social media website for pet lovers across the world! Fashion, animal shows, adoptions, and more."/>
    <x v="9"/>
    <n v="0"/>
    <n v="0"/>
    <x v="1"/>
    <x v="0"/>
    <s v="USD"/>
    <n v="1427845140"/>
    <d v="2015-03-31T23:39:00"/>
    <n v="1424822556"/>
    <x v="2345"/>
    <b v="0"/>
    <x v="78"/>
    <e v="#DIV/0!"/>
    <x v="2"/>
    <x v="7"/>
    <b v="0"/>
    <s v="technology/web"/>
  </r>
  <r>
    <x v="2346"/>
    <s v="Ez 2c 3D Viewers (Canceled)"/>
    <s v="Watch and Make FREE 3D Videos &amp; Pics - No Viewer needed. To Help Learn we have Training and Instant 3D viewers."/>
    <x v="127"/>
    <n v="39"/>
    <n v="6.4999999999999997E-4"/>
    <x v="1"/>
    <x v="0"/>
    <s v="USD"/>
    <n v="1476731431"/>
    <d v="2016-10-17T19:10:31"/>
    <n v="1472843431"/>
    <x v="2346"/>
    <b v="0"/>
    <x v="83"/>
    <n v="13"/>
    <x v="2"/>
    <x v="7"/>
    <b v="0"/>
    <s v="technology/web"/>
  </r>
  <r>
    <x v="2347"/>
    <s v="Course: Create Complete Web Apps without Coding (Canceled)"/>
    <s v="Back this project and get access to a course about building COMPLETE web applications without coding."/>
    <x v="28"/>
    <n v="15"/>
    <n v="1.4999999999999999E-2"/>
    <x v="1"/>
    <x v="0"/>
    <s v="USD"/>
    <n v="1472135676"/>
    <d v="2016-08-25T14:34:36"/>
    <n v="1469543676"/>
    <x v="2347"/>
    <b v="0"/>
    <x v="29"/>
    <n v="15"/>
    <x v="2"/>
    <x v="7"/>
    <b v="0"/>
    <s v="technology/web"/>
  </r>
  <r>
    <x v="2348"/>
    <s v="Business &amp; Entertainment In 3D World! (Canceled)"/>
    <s v="Own, Buy, Sell 3D property! 3D games, 3D traveling and earn in one virtual 3D NEASPACE, Best for Oculus Rift environment."/>
    <x v="54"/>
    <n v="270"/>
    <n v="3.8571428571428572E-3"/>
    <x v="1"/>
    <x v="0"/>
    <s v="USD"/>
    <n v="1456006938"/>
    <d v="2016-02-20T22:22:18"/>
    <n v="1450822938"/>
    <x v="2348"/>
    <b v="0"/>
    <x v="81"/>
    <n v="54"/>
    <x v="2"/>
    <x v="7"/>
    <b v="0"/>
    <s v="technology/web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n v="0"/>
    <x v="1"/>
    <x v="11"/>
    <s v="SEK"/>
    <n v="1439318228"/>
    <d v="2015-08-11T18:37:08"/>
    <n v="1436812628"/>
    <x v="2349"/>
    <b v="0"/>
    <x v="78"/>
    <e v="#DIV/0!"/>
    <x v="2"/>
    <x v="7"/>
    <b v="0"/>
    <s v="technology/web"/>
  </r>
  <r>
    <x v="2350"/>
    <s v="HoxWi - Simple and reliable online customer services (Canceled)"/>
    <s v="HoxWi are the future for real time interaction with on-line customers via chat or video conference."/>
    <x v="63"/>
    <n v="0"/>
    <n v="0"/>
    <x v="1"/>
    <x v="17"/>
    <s v="EUR"/>
    <n v="1483474370"/>
    <d v="2017-01-03T20:12:50"/>
    <n v="1480882370"/>
    <x v="2350"/>
    <b v="0"/>
    <x v="78"/>
    <e v="#DIV/0!"/>
    <x v="2"/>
    <x v="7"/>
    <b v="0"/>
    <s v="technology/web"/>
  </r>
  <r>
    <x v="2351"/>
    <s v="NZ Auction site.  No listing or success fees. Only $2 p/m"/>
    <s v="Donate $30 or more and receive a free selfie stick."/>
    <x v="341"/>
    <n v="108"/>
    <n v="5.7142857142857143E-3"/>
    <x v="1"/>
    <x v="4"/>
    <s v="NZD"/>
    <n v="1430360739"/>
    <d v="2015-04-30T02:25:39"/>
    <n v="1427768739"/>
    <x v="2351"/>
    <b v="0"/>
    <x v="63"/>
    <n v="15.428571428571429"/>
    <x v="2"/>
    <x v="7"/>
    <b v="0"/>
    <s v="technology/web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n v="0"/>
    <x v="1"/>
    <x v="0"/>
    <s v="USD"/>
    <n v="1433603552"/>
    <d v="2015-06-06T15:12:32"/>
    <n v="1428419552"/>
    <x v="2352"/>
    <b v="0"/>
    <x v="78"/>
    <e v="#DIV/0!"/>
    <x v="2"/>
    <x v="7"/>
    <b v="0"/>
    <s v="technology/web"/>
  </r>
  <r>
    <x v="2353"/>
    <s v="A Brony and Pegasister dating website (Canceled)"/>
    <s v="The best dating website for bronys and pegasisters. The reason I'm trying to get the funds for this project is that I need a laptop."/>
    <x v="28"/>
    <n v="0"/>
    <n v="0"/>
    <x v="1"/>
    <x v="0"/>
    <s v="USD"/>
    <n v="1429632822"/>
    <d v="2015-04-21T16:13:42"/>
    <n v="1428596022"/>
    <x v="2353"/>
    <b v="0"/>
    <x v="78"/>
    <e v="#DIV/0!"/>
    <x v="2"/>
    <x v="7"/>
    <b v="0"/>
    <s v="technology/web"/>
  </r>
  <r>
    <x v="2354"/>
    <s v="Dissertation (Canceled)"/>
    <s v="Almost done with doctorate degree but need funding of $35,000 to complete research of project."/>
    <x v="19"/>
    <n v="25"/>
    <n v="7.1428571428571429E-4"/>
    <x v="1"/>
    <x v="0"/>
    <s v="USD"/>
    <n v="1420910460"/>
    <d v="2015-01-10T17:21:00"/>
    <n v="1415726460"/>
    <x v="2354"/>
    <b v="0"/>
    <x v="29"/>
    <n v="25"/>
    <x v="2"/>
    <x v="7"/>
    <b v="0"/>
    <s v="technology/web"/>
  </r>
  <r>
    <x v="2355"/>
    <s v="PriceItUpPlease (Canceled)"/>
    <s v="PriceItUpPlease will be an easy to use website that estimates the amount of your startup costs for that great idea you have!"/>
    <x v="6"/>
    <n v="55"/>
    <n v="6.875E-3"/>
    <x v="1"/>
    <x v="2"/>
    <s v="AUD"/>
    <n v="1430604136"/>
    <d v="2015-05-02T22:02:16"/>
    <n v="1428012136"/>
    <x v="2355"/>
    <b v="0"/>
    <x v="84"/>
    <n v="27.5"/>
    <x v="2"/>
    <x v="7"/>
    <b v="0"/>
    <s v="technology/web"/>
  </r>
  <r>
    <x v="2356"/>
    <s v="HardstyleUnited.com (Canceled)"/>
    <s v="HardstyleUnited.com The Global Hardstyle community. Your Hardstyle community."/>
    <x v="3"/>
    <n v="0"/>
    <n v="0"/>
    <x v="1"/>
    <x v="9"/>
    <s v="EUR"/>
    <n v="1433530104"/>
    <d v="2015-06-05T18:48:24"/>
    <n v="1430938104"/>
    <x v="2356"/>
    <b v="0"/>
    <x v="78"/>
    <e v="#DIV/0!"/>
    <x v="2"/>
    <x v="7"/>
    <b v="0"/>
    <s v="technology/web"/>
  </r>
  <r>
    <x v="2357"/>
    <s v="Online therapist directory - Click For Therapy (Canceled)"/>
    <s v="Click For Therapy is a website that was created to connect consumers and therapists across the UK."/>
    <x v="100"/>
    <n v="0"/>
    <n v="0"/>
    <x v="1"/>
    <x v="1"/>
    <s v="GBP"/>
    <n v="1445093578"/>
    <d v="2015-10-17T14:52:58"/>
    <n v="1442501578"/>
    <x v="2357"/>
    <b v="0"/>
    <x v="78"/>
    <e v="#DIV/0!"/>
    <x v="2"/>
    <x v="7"/>
    <b v="0"/>
    <s v="technology/web"/>
  </r>
  <r>
    <x v="2358"/>
    <s v="Auction, Sell Swap without excessive fees, the next ebay."/>
    <s v="A website to auction, sell and swap items in the uk without a charge, without excess fees, the next ebay."/>
    <x v="15"/>
    <n v="0"/>
    <n v="0"/>
    <x v="1"/>
    <x v="1"/>
    <s v="GBP"/>
    <n v="1422664740"/>
    <d v="2015-01-31T00:39:00"/>
    <n v="1417818036"/>
    <x v="2358"/>
    <b v="0"/>
    <x v="78"/>
    <e v="#DIV/0!"/>
    <x v="2"/>
    <x v="7"/>
    <b v="0"/>
    <s v="technology/web"/>
  </r>
  <r>
    <x v="2359"/>
    <s v="crowd-funded public genome sequencing (Canceled)"/>
    <s v="I want to crowdfund the sequencing of my own genome to make it publicly available with crowd-sourced interpretation."/>
    <x v="51"/>
    <n v="1101"/>
    <n v="0.14680000000000001"/>
    <x v="1"/>
    <x v="0"/>
    <s v="USD"/>
    <n v="1438616124"/>
    <d v="2015-08-03T15:35:24"/>
    <n v="1433432124"/>
    <x v="2359"/>
    <b v="0"/>
    <x v="83"/>
    <n v="367"/>
    <x v="2"/>
    <x v="7"/>
    <b v="0"/>
    <s v="technology/web"/>
  </r>
  <r>
    <x v="2360"/>
    <s v="Bee Bay Microjobs (Canceled)"/>
    <s v="Welcome to Bee Bay Canada, your commission free microjobs website.  Sell at any price and keep 100% of what you earn!"/>
    <x v="10"/>
    <n v="2"/>
    <n v="4.0000000000000002E-4"/>
    <x v="1"/>
    <x v="5"/>
    <s v="CAD"/>
    <n v="1454864280"/>
    <d v="2016-02-07T16:58:00"/>
    <n v="1452272280"/>
    <x v="2360"/>
    <b v="0"/>
    <x v="29"/>
    <n v="2"/>
    <x v="2"/>
    <x v="7"/>
    <b v="0"/>
    <s v="technology/web"/>
  </r>
  <r>
    <x v="2361"/>
    <s v="Lemme Grab it (Canceled)"/>
    <s v="A website for email/sms alerts of your personal selection, comparison of prices,consolidated database, best deals around for clothing."/>
    <x v="48"/>
    <n v="0"/>
    <n v="0"/>
    <x v="1"/>
    <x v="5"/>
    <s v="CAD"/>
    <n v="1462053600"/>
    <d v="2016-04-30T22:00:00"/>
    <n v="1459975008"/>
    <x v="2361"/>
    <b v="0"/>
    <x v="78"/>
    <e v="#DIV/0!"/>
    <x v="2"/>
    <x v="7"/>
    <b v="0"/>
    <s v="technology/web"/>
  </r>
  <r>
    <x v="2362"/>
    <s v="Help CRB obtain 501(c)(3) status! (Canceled)"/>
    <s v="The Columbus Ruby Brigade has brought monthly ruby goodness and camaraderie to all participants."/>
    <x v="329"/>
    <n v="120"/>
    <n v="0.2857142857142857"/>
    <x v="1"/>
    <x v="0"/>
    <s v="USD"/>
    <n v="1418315470"/>
    <d v="2014-12-11T16:31:10"/>
    <n v="1415723470"/>
    <x v="2362"/>
    <b v="0"/>
    <x v="84"/>
    <n v="60"/>
    <x v="2"/>
    <x v="7"/>
    <b v="0"/>
    <s v="technology/web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n v="0"/>
    <x v="1"/>
    <x v="0"/>
    <s v="USD"/>
    <n v="1451348200"/>
    <d v="2015-12-29T00:16:40"/>
    <n v="1447460200"/>
    <x v="2363"/>
    <b v="0"/>
    <x v="78"/>
    <e v="#DIV/0!"/>
    <x v="2"/>
    <x v="7"/>
    <b v="0"/>
    <s v="technology/web"/>
  </r>
  <r>
    <x v="2364"/>
    <s v="Minecraft Server and Website Help (Name: Forge Realms)"/>
    <s v="Making a Minecraft server and Website and I need your help to fund it. Thanks in Advance!"/>
    <x v="342"/>
    <n v="0"/>
    <n v="0"/>
    <x v="1"/>
    <x v="0"/>
    <s v="USD"/>
    <n v="1445898356"/>
    <d v="2015-10-26T22:25:56"/>
    <n v="1441146356"/>
    <x v="2364"/>
    <b v="0"/>
    <x v="78"/>
    <e v="#DIV/0!"/>
    <x v="2"/>
    <x v="7"/>
    <b v="0"/>
    <s v="technology/web"/>
  </r>
  <r>
    <x v="2365"/>
    <s v="IMI - It's My Identity (Canceled)"/>
    <s v="A website that could group all your social 'identities' and online property together and find new followers or creators to follow"/>
    <x v="28"/>
    <n v="0"/>
    <n v="0"/>
    <x v="1"/>
    <x v="13"/>
    <s v="EUR"/>
    <n v="1453071600"/>
    <d v="2016-01-17T23:00:00"/>
    <n v="1449596425"/>
    <x v="2365"/>
    <b v="0"/>
    <x v="78"/>
    <e v="#DIV/0!"/>
    <x v="2"/>
    <x v="7"/>
    <b v="0"/>
    <s v="technology/web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n v="0.1052"/>
    <x v="1"/>
    <x v="1"/>
    <s v="GBP"/>
    <n v="1445431533"/>
    <d v="2015-10-21T12:45:33"/>
    <n v="1442839533"/>
    <x v="2366"/>
    <b v="0"/>
    <x v="74"/>
    <n v="97.407407407407405"/>
    <x v="2"/>
    <x v="7"/>
    <b v="0"/>
    <s v="technology/web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n v="1.34E-2"/>
    <x v="1"/>
    <x v="0"/>
    <s v="USD"/>
    <n v="1461622616"/>
    <d v="2016-04-25T22:16:56"/>
    <n v="1456442216"/>
    <x v="2367"/>
    <b v="0"/>
    <x v="25"/>
    <n v="47.857142857142854"/>
    <x v="2"/>
    <x v="7"/>
    <b v="0"/>
    <s v="technology/web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n v="2.5000000000000001E-3"/>
    <x v="1"/>
    <x v="0"/>
    <s v="USD"/>
    <n v="1429028365"/>
    <d v="2015-04-14T16:19:25"/>
    <n v="1425143965"/>
    <x v="2368"/>
    <b v="0"/>
    <x v="84"/>
    <n v="50"/>
    <x v="2"/>
    <x v="7"/>
    <b v="0"/>
    <s v="technology/web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n v="0"/>
    <x v="1"/>
    <x v="0"/>
    <s v="USD"/>
    <n v="1455132611"/>
    <d v="2016-02-10T19:30:11"/>
    <n v="1452540611"/>
    <x v="2369"/>
    <b v="0"/>
    <x v="78"/>
    <e v="#DIV/0!"/>
    <x v="2"/>
    <x v="7"/>
    <b v="0"/>
    <s v="technology/web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n v="3.2799999999999999E-3"/>
    <x v="1"/>
    <x v="0"/>
    <s v="USD"/>
    <n v="1418877141"/>
    <d v="2014-12-18T04:32:21"/>
    <n v="1416285141"/>
    <x v="2370"/>
    <b v="0"/>
    <x v="80"/>
    <n v="20.5"/>
    <x v="2"/>
    <x v="7"/>
    <b v="0"/>
    <s v="technology/web"/>
  </r>
  <r>
    <x v="2371"/>
    <s v="ProjectPetal.com (Canceled)"/>
    <s v="ProjectPetal.com is an all in one website for all Makers to share projects and ideas. A Facebook(R) Twitter(R) &amp; Github(R) all in one."/>
    <x v="13"/>
    <n v="0"/>
    <n v="0"/>
    <x v="1"/>
    <x v="0"/>
    <s v="USD"/>
    <n v="1435257596"/>
    <d v="2015-06-25T18:39:56"/>
    <n v="1432665596"/>
    <x v="2371"/>
    <b v="0"/>
    <x v="78"/>
    <e v="#DIV/0!"/>
    <x v="2"/>
    <x v="7"/>
    <b v="0"/>
    <s v="technology/web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n v="3.272727272727273E-2"/>
    <x v="1"/>
    <x v="2"/>
    <s v="AUD"/>
    <n v="1429839571"/>
    <d v="2015-04-24T01:39:31"/>
    <n v="1427247571"/>
    <x v="2372"/>
    <b v="0"/>
    <x v="79"/>
    <n v="30"/>
    <x v="2"/>
    <x v="7"/>
    <b v="0"/>
    <s v="technology/web"/>
  </r>
  <r>
    <x v="2373"/>
    <s v="Cykelauktion.com (Canceled)"/>
    <s v="We want to create a safe marketplace for buying and selling bicycles."/>
    <x v="343"/>
    <n v="50"/>
    <n v="5.8823529411764708E-5"/>
    <x v="1"/>
    <x v="11"/>
    <s v="SEK"/>
    <n v="1440863624"/>
    <d v="2015-08-29T15:53:44"/>
    <n v="1438271624"/>
    <x v="2373"/>
    <b v="0"/>
    <x v="29"/>
    <n v="50"/>
    <x v="2"/>
    <x v="7"/>
    <b v="0"/>
    <s v="technology/web"/>
  </r>
  <r>
    <x v="2374"/>
    <s v="Alcohol On Call (Canceled)"/>
    <s v="Next time you want a beer, put down your keys and pick up your phone. We prevent drunk driving by delivering alcohol to you at home."/>
    <x v="29"/>
    <n v="10"/>
    <n v="4.5454545454545455E-4"/>
    <x v="1"/>
    <x v="0"/>
    <s v="USD"/>
    <n v="1423772060"/>
    <d v="2015-02-12T20:14:20"/>
    <n v="1421180060"/>
    <x v="2374"/>
    <b v="0"/>
    <x v="29"/>
    <n v="10"/>
    <x v="2"/>
    <x v="7"/>
    <b v="0"/>
    <s v="technology/web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n v="0"/>
    <x v="1"/>
    <x v="0"/>
    <s v="USD"/>
    <n v="1473451437"/>
    <d v="2016-09-09T20:03:57"/>
    <n v="1470859437"/>
    <x v="2375"/>
    <b v="0"/>
    <x v="78"/>
    <e v="#DIV/0!"/>
    <x v="2"/>
    <x v="7"/>
    <b v="0"/>
    <s v="technology/web"/>
  </r>
  <r>
    <x v="2376"/>
    <s v="Phone Tags: lost and found stickers (Canceled)"/>
    <s v="Tough, pre-manufactured lost and found stickers that forward messages to the owners email and cellphone."/>
    <x v="9"/>
    <n v="326.33"/>
    <n v="0.10877666666666666"/>
    <x v="1"/>
    <x v="0"/>
    <s v="USD"/>
    <n v="1449785566"/>
    <d v="2015-12-10T22:12:46"/>
    <n v="1447193566"/>
    <x v="2376"/>
    <b v="0"/>
    <x v="80"/>
    <n v="81.582499999999996"/>
    <x v="2"/>
    <x v="7"/>
    <b v="0"/>
    <s v="technology/web"/>
  </r>
  <r>
    <x v="2377"/>
    <s v="Fluttify - New Canadian Tech Start Up (Canceled)"/>
    <s v="Fluttify is an Online Video Sharing Platform allowing friends to share their favorite Trending Content with each other."/>
    <x v="30"/>
    <n v="0"/>
    <n v="0"/>
    <x v="1"/>
    <x v="5"/>
    <s v="CAD"/>
    <n v="1480110783"/>
    <d v="2016-11-25T21:53:03"/>
    <n v="1477515183"/>
    <x v="2377"/>
    <b v="0"/>
    <x v="78"/>
    <e v="#DIV/0!"/>
    <x v="2"/>
    <x v="7"/>
    <b v="0"/>
    <s v="technology/web"/>
  </r>
  <r>
    <x v="2378"/>
    <s v="KEEPUP INC (Canceled)"/>
    <s v="KEEPUP allows you to extend your social circle by introducing you to new people via your friends."/>
    <x v="74"/>
    <n v="0"/>
    <n v="0"/>
    <x v="1"/>
    <x v="0"/>
    <s v="USD"/>
    <n v="1440548330"/>
    <d v="2015-08-26T00:18:50"/>
    <n v="1438042730"/>
    <x v="2378"/>
    <b v="0"/>
    <x v="78"/>
    <e v="#DIV/0!"/>
    <x v="2"/>
    <x v="7"/>
    <b v="0"/>
    <s v="technology/web"/>
  </r>
  <r>
    <x v="2379"/>
    <s v="SelectCooks.com (Canceled)"/>
    <s v="Selectcooks.com is a community marketplace for people to list, find and hire chefs."/>
    <x v="11"/>
    <n v="0"/>
    <n v="0"/>
    <x v="1"/>
    <x v="0"/>
    <s v="USD"/>
    <n v="1444004616"/>
    <d v="2015-10-05T00:23:36"/>
    <n v="1440116616"/>
    <x v="2379"/>
    <b v="0"/>
    <x v="78"/>
    <e v="#DIV/0!"/>
    <x v="2"/>
    <x v="7"/>
    <b v="0"/>
    <s v="technology/web"/>
  </r>
  <r>
    <x v="2380"/>
    <s v="Finit - Hashtag Chatting (Canceled)"/>
    <s v="Tired of waiting for likes? Here is a brand new social network centered on real-time hashtag chatting. Just chat and enjoy!"/>
    <x v="36"/>
    <n v="55"/>
    <n v="3.6666666666666666E-3"/>
    <x v="1"/>
    <x v="0"/>
    <s v="USD"/>
    <n v="1443726142"/>
    <d v="2015-10-01T19:02:22"/>
    <n v="1441134142"/>
    <x v="2380"/>
    <b v="0"/>
    <x v="83"/>
    <n v="18.333333333333332"/>
    <x v="2"/>
    <x v="7"/>
    <b v="0"/>
    <s v="technology/web"/>
  </r>
  <r>
    <x v="2381"/>
    <s v="Cannabis Connection (Canceled)"/>
    <s v="Social Media Platform for the Marijuana Industry to create professionalism and a stable lasting market."/>
    <x v="344"/>
    <n v="1571"/>
    <n v="1.8193398957730169E-2"/>
    <x v="1"/>
    <x v="0"/>
    <s v="USD"/>
    <n v="1428704848"/>
    <d v="2015-04-10T22:27:28"/>
    <n v="1426112848"/>
    <x v="2381"/>
    <b v="0"/>
    <x v="63"/>
    <n v="224.42857142857142"/>
    <x v="2"/>
    <x v="7"/>
    <b v="0"/>
    <s v="technology/web"/>
  </r>
  <r>
    <x v="2382"/>
    <s v="These Easy Days (Canceled)"/>
    <s v="Netiquette classes to teach our youth how make proper use of computer-mediated communications for personal and educational success."/>
    <x v="9"/>
    <n v="75"/>
    <n v="2.5000000000000001E-2"/>
    <x v="1"/>
    <x v="0"/>
    <s v="USD"/>
    <n v="1438662603"/>
    <d v="2015-08-04T04:30:03"/>
    <n v="1436502603"/>
    <x v="2382"/>
    <b v="0"/>
    <x v="84"/>
    <n v="37.5"/>
    <x v="2"/>
    <x v="7"/>
    <b v="0"/>
    <s v="technology/web"/>
  </r>
  <r>
    <x v="2383"/>
    <s v="KindaQuirky (Canceled)"/>
    <s v="A quirky online shop where you can buy, sell and discover stuff that's &quot;a little bit different&quot;. We think &quot;it's right up your alley!&quot;"/>
    <x v="3"/>
    <n v="435"/>
    <n v="4.3499999999999997E-2"/>
    <x v="1"/>
    <x v="4"/>
    <s v="NZD"/>
    <n v="1424568107"/>
    <d v="2015-02-22T01:21:47"/>
    <n v="1421976107"/>
    <x v="2383"/>
    <b v="0"/>
    <x v="83"/>
    <n v="145"/>
    <x v="2"/>
    <x v="7"/>
    <b v="0"/>
    <s v="technology/web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n v="8.0000000000000002E-3"/>
    <x v="1"/>
    <x v="0"/>
    <s v="USD"/>
    <n v="1415932643"/>
    <d v="2014-11-14T02:37:23"/>
    <n v="1413337043"/>
    <x v="2384"/>
    <b v="0"/>
    <x v="22"/>
    <n v="1"/>
    <x v="2"/>
    <x v="7"/>
    <b v="0"/>
    <s v="technology/web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n v="1.2123076923076924E-2"/>
    <x v="1"/>
    <x v="0"/>
    <s v="USD"/>
    <n v="1438793432"/>
    <d v="2015-08-05T16:50:32"/>
    <n v="1436201432"/>
    <x v="2385"/>
    <b v="0"/>
    <x v="63"/>
    <n v="112.57142857142857"/>
    <x v="2"/>
    <x v="7"/>
    <b v="0"/>
    <s v="technology/web"/>
  </r>
  <r>
    <x v="2386"/>
    <s v="Realjobmatch.com (Canceled)"/>
    <s v="Realjobmatch is not just a job search site but a matching site , matching the right jobseekers with the best jobs."/>
    <x v="11"/>
    <n v="0"/>
    <n v="0"/>
    <x v="1"/>
    <x v="5"/>
    <s v="CAD"/>
    <n v="1420920424"/>
    <d v="2015-01-10T20:07:04"/>
    <n v="1415736424"/>
    <x v="2386"/>
    <b v="0"/>
    <x v="78"/>
    <e v="#DIV/0!"/>
    <x v="2"/>
    <x v="7"/>
    <b v="0"/>
    <s v="technology/web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n v="6.8399999999999997E-3"/>
    <x v="1"/>
    <x v="0"/>
    <s v="USD"/>
    <n v="1469199740"/>
    <d v="2016-07-22T15:02:20"/>
    <n v="1465311740"/>
    <x v="2387"/>
    <b v="0"/>
    <x v="83"/>
    <n v="342"/>
    <x v="2"/>
    <x v="7"/>
    <b v="0"/>
    <s v="technology/web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n v="1.2513513513513513E-2"/>
    <x v="1"/>
    <x v="0"/>
    <s v="USD"/>
    <n v="1421350140"/>
    <d v="2015-01-15T19:29:00"/>
    <n v="1418761759"/>
    <x v="2388"/>
    <b v="0"/>
    <x v="22"/>
    <n v="57.875"/>
    <x v="2"/>
    <x v="7"/>
    <b v="0"/>
    <s v="technology/web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n v="1.8749999999999999E-3"/>
    <x v="1"/>
    <x v="6"/>
    <s v="EUR"/>
    <n v="1437861540"/>
    <d v="2015-07-25T21:59:00"/>
    <n v="1435160452"/>
    <x v="2389"/>
    <b v="0"/>
    <x v="29"/>
    <n v="30"/>
    <x v="2"/>
    <x v="7"/>
    <b v="0"/>
    <s v="technology/web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n v="0"/>
    <x v="1"/>
    <x v="2"/>
    <s v="AUD"/>
    <n v="1420352264"/>
    <d v="2015-01-04T06:17:44"/>
    <n v="1416896264"/>
    <x v="2390"/>
    <b v="0"/>
    <x v="78"/>
    <e v="#DIV/0!"/>
    <x v="2"/>
    <x v="7"/>
    <b v="0"/>
    <s v="technology/web"/>
  </r>
  <r>
    <x v="2391"/>
    <s v="oToBOTS.com - Freedom from high cost auto repairs (Canceled)"/>
    <s v="Using the power of internet to help people save hundreds in car repair."/>
    <x v="22"/>
    <n v="25"/>
    <n v="1.25E-3"/>
    <x v="1"/>
    <x v="0"/>
    <s v="USD"/>
    <n v="1427825044"/>
    <d v="2015-03-31T18:04:04"/>
    <n v="1425236644"/>
    <x v="2391"/>
    <b v="0"/>
    <x v="29"/>
    <n v="25"/>
    <x v="2"/>
    <x v="7"/>
    <b v="0"/>
    <s v="technology/web"/>
  </r>
  <r>
    <x v="2392"/>
    <s v="WILLAMETTE EXTRA BOARD (Canceled)"/>
    <s v="I am asking for $4,200 to launch a unique website serving professionals in any and all industries seeking additional income in Oregon."/>
    <x v="285"/>
    <n v="0"/>
    <n v="0"/>
    <x v="1"/>
    <x v="0"/>
    <s v="USD"/>
    <n v="1446087223"/>
    <d v="2015-10-29T02:53:43"/>
    <n v="1443495223"/>
    <x v="2392"/>
    <b v="0"/>
    <x v="78"/>
    <e v="#DIV/0!"/>
    <x v="2"/>
    <x v="7"/>
    <b v="0"/>
    <s v="technology/web"/>
  </r>
  <r>
    <x v="2393"/>
    <s v="Game Swapper (Canceled)"/>
    <s v="Imagine a world where you can swap a video game you're tired of playing for a video game you actually want to play for just $1.50!"/>
    <x v="57"/>
    <n v="50"/>
    <n v="5.0000000000000001E-4"/>
    <x v="1"/>
    <x v="0"/>
    <s v="USD"/>
    <n v="1439048017"/>
    <d v="2015-08-08T15:33:37"/>
    <n v="1436456017"/>
    <x v="2393"/>
    <b v="0"/>
    <x v="29"/>
    <n v="50"/>
    <x v="2"/>
    <x v="7"/>
    <b v="0"/>
    <s v="technology/web"/>
  </r>
  <r>
    <x v="2394"/>
    <s v="Wriyon - WRIte Your Own (Canceled)"/>
    <s v="We want to create the &quot;Facebook&quot; for Writers. We are working on a new world for people who like to write. Check out more wriyon.com"/>
    <x v="10"/>
    <n v="3"/>
    <n v="5.9999999999999995E-4"/>
    <x v="1"/>
    <x v="17"/>
    <s v="EUR"/>
    <n v="1424940093"/>
    <d v="2015-02-26T08:41:33"/>
    <n v="1422348093"/>
    <x v="2394"/>
    <b v="0"/>
    <x v="84"/>
    <n v="1.5"/>
    <x v="2"/>
    <x v="7"/>
    <b v="0"/>
    <s v="technology/web"/>
  </r>
  <r>
    <x v="2395"/>
    <s v="VENT it out (Canceled)"/>
    <s v="I am making a social website where people can anonymously or openly vent, All walks of life all over the world"/>
    <x v="287"/>
    <n v="0"/>
    <n v="0"/>
    <x v="1"/>
    <x v="0"/>
    <s v="USD"/>
    <n v="1484038620"/>
    <d v="2017-01-10T08:57:00"/>
    <n v="1481597687"/>
    <x v="2395"/>
    <b v="0"/>
    <x v="78"/>
    <e v="#DIV/0!"/>
    <x v="2"/>
    <x v="7"/>
    <b v="0"/>
    <s v="technology/web"/>
  </r>
  <r>
    <x v="2396"/>
    <s v="Projektwebseite (Canceled)"/>
    <s v="I'm creating a website with projects which I'll create later / Ich erstelle eine Webseite mit Projekten, welche ich spÃ¤ter erstelle."/>
    <x v="10"/>
    <n v="10"/>
    <n v="2E-3"/>
    <x v="1"/>
    <x v="16"/>
    <s v="CHF"/>
    <n v="1444940558"/>
    <d v="2015-10-15T20:22:38"/>
    <n v="1442348558"/>
    <x v="2396"/>
    <b v="0"/>
    <x v="29"/>
    <n v="10"/>
    <x v="2"/>
    <x v="7"/>
    <b v="0"/>
    <s v="technology/web"/>
  </r>
  <r>
    <x v="2397"/>
    <s v="#ADOPTROHINGYA PROJECT (Canceled)"/>
    <s v="Matching refugees with sponsors in the US for 5 years. Our goal is to assist 300 Rohingya refugee families with supportive communities."/>
    <x v="346"/>
    <n v="0"/>
    <n v="0"/>
    <x v="1"/>
    <x v="0"/>
    <s v="USD"/>
    <n v="1420233256"/>
    <d v="2015-01-02T21:14:16"/>
    <n v="1417641256"/>
    <x v="2397"/>
    <b v="0"/>
    <x v="78"/>
    <e v="#DIV/0!"/>
    <x v="2"/>
    <x v="7"/>
    <b v="0"/>
    <s v="technology/web"/>
  </r>
  <r>
    <x v="2398"/>
    <s v="Roekee.com (Canceled)"/>
    <s v="The internets new search engine. Looking for funding to develop our backend web indexing software with an emphasis on automation."/>
    <x v="23"/>
    <n v="0"/>
    <n v="0"/>
    <x v="1"/>
    <x v="0"/>
    <s v="USD"/>
    <n v="1435874384"/>
    <d v="2015-07-02T21:59:44"/>
    <n v="1433282384"/>
    <x v="2398"/>
    <b v="0"/>
    <x v="78"/>
    <e v="#DIV/0!"/>
    <x v="2"/>
    <x v="7"/>
    <b v="0"/>
    <s v="technology/web"/>
  </r>
  <r>
    <x v="2399"/>
    <s v="SheLifts - the #1 Female Bodybuilding HUB (Canceled)"/>
    <s v="SheLifts is going to be the number One international social HUB &amp; information resource for women into weight lifting"/>
    <x v="93"/>
    <n v="0"/>
    <n v="0"/>
    <x v="1"/>
    <x v="11"/>
    <s v="SEK"/>
    <n v="1418934506"/>
    <d v="2014-12-18T20:28:26"/>
    <n v="1415910506"/>
    <x v="2399"/>
    <b v="0"/>
    <x v="78"/>
    <e v="#DIV/0!"/>
    <x v="2"/>
    <x v="7"/>
    <b v="0"/>
    <s v="technology/web"/>
  </r>
  <r>
    <x v="2400"/>
    <s v="NEW 2016 Social Media Litesbook (Canceled)"/>
    <s v="New Innovation of Social Media with New Technology created to bring users even closer togethor - Tabs &amp; Features never seen before!"/>
    <x v="63"/>
    <n v="0"/>
    <n v="0"/>
    <x v="1"/>
    <x v="2"/>
    <s v="AUD"/>
    <n v="1460615164"/>
    <d v="2016-04-14T06:26:04"/>
    <n v="1458023164"/>
    <x v="2400"/>
    <b v="0"/>
    <x v="78"/>
    <e v="#DIV/0!"/>
    <x v="2"/>
    <x v="7"/>
    <b v="0"/>
    <s v="technology/web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n v="7.1785714285714283E-3"/>
    <x v="2"/>
    <x v="0"/>
    <s v="USD"/>
    <n v="1457207096"/>
    <d v="2016-03-05T19:44:56"/>
    <n v="1452023096"/>
    <x v="2401"/>
    <b v="0"/>
    <x v="82"/>
    <n v="22.333333333333332"/>
    <x v="7"/>
    <x v="19"/>
    <b v="0"/>
    <s v="food/food trucks"/>
  </r>
  <r>
    <x v="2402"/>
    <s v="Cupcake Truck Unite"/>
    <s v="Small town, delicious treats, and a mobile truck"/>
    <x v="14"/>
    <n v="52"/>
    <n v="4.3333333333333331E-3"/>
    <x v="2"/>
    <x v="0"/>
    <s v="USD"/>
    <n v="1431533931"/>
    <d v="2015-05-13T16:18:51"/>
    <n v="1428941931"/>
    <x v="2402"/>
    <b v="0"/>
    <x v="29"/>
    <n v="52"/>
    <x v="7"/>
    <x v="19"/>
    <b v="0"/>
    <s v="food/food trucks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n v="0.16833333333333333"/>
    <x v="2"/>
    <x v="1"/>
    <s v="GBP"/>
    <n v="1459368658"/>
    <d v="2016-03-30T20:10:58"/>
    <n v="1454188258"/>
    <x v="2403"/>
    <b v="0"/>
    <x v="8"/>
    <n v="16.833333333333332"/>
    <x v="7"/>
    <x v="19"/>
    <b v="0"/>
    <s v="food/food trucks"/>
  </r>
  <r>
    <x v="2404"/>
    <s v="Square Donuts Truck"/>
    <s v="We would love another Donut Food Truck for your famous Square Donuts.  We have one successful truck and retail store open already!"/>
    <x v="36"/>
    <n v="0"/>
    <n v="0"/>
    <x v="2"/>
    <x v="0"/>
    <s v="USD"/>
    <n v="1451782607"/>
    <d v="2016-01-03T00:56:47"/>
    <n v="1449190607"/>
    <x v="2404"/>
    <b v="0"/>
    <x v="78"/>
    <e v="#DIV/0!"/>
    <x v="7"/>
    <x v="19"/>
    <b v="0"/>
    <s v="food/food trucks"/>
  </r>
  <r>
    <x v="2405"/>
    <s v="JoyShtick Food Truck"/>
    <s v="We are the first gaming-themed food truck, bringing gourmet pub fare to the Jacksonville area."/>
    <x v="10"/>
    <n v="1126"/>
    <n v="0.22520000000000001"/>
    <x v="2"/>
    <x v="0"/>
    <s v="USD"/>
    <n v="1472911375"/>
    <d v="2016-09-03T14:02:55"/>
    <n v="1471096975"/>
    <x v="2405"/>
    <b v="0"/>
    <x v="9"/>
    <n v="56.3"/>
    <x v="7"/>
    <x v="19"/>
    <b v="0"/>
    <s v="food/food trucks"/>
  </r>
  <r>
    <x v="2406"/>
    <s v="Arnold's Happy Days Food Truck"/>
    <s v="Be a part of something BIG, support us in opening the best burger truck in Tacoma! ~ &quot;So I donâ€™t have to dream alone!&quot;"/>
    <x v="53"/>
    <n v="1345"/>
    <n v="0.41384615384615386"/>
    <x v="2"/>
    <x v="0"/>
    <s v="USD"/>
    <n v="1421635190"/>
    <d v="2015-01-19T02:39:50"/>
    <n v="1418179190"/>
    <x v="2406"/>
    <b v="0"/>
    <x v="38"/>
    <n v="84.0625"/>
    <x v="7"/>
    <x v="19"/>
    <b v="0"/>
    <s v="food/food trucks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n v="0.25259090909090909"/>
    <x v="2"/>
    <x v="0"/>
    <s v="USD"/>
    <n v="1428732000"/>
    <d v="2015-04-11T06:00:00"/>
    <n v="1426772928"/>
    <x v="2407"/>
    <b v="0"/>
    <x v="51"/>
    <n v="168.39393939393941"/>
    <x v="7"/>
    <x v="19"/>
    <b v="0"/>
    <s v="food/food trucks"/>
  </r>
  <r>
    <x v="2408"/>
    <s v="Sabroso On Wheels"/>
    <s v="A US Army Vet trying to get a Peruvian food truck going! Really good Peruvian food now mobile!"/>
    <x v="36"/>
    <n v="30"/>
    <n v="2E-3"/>
    <x v="2"/>
    <x v="0"/>
    <s v="USD"/>
    <n v="1415247757"/>
    <d v="2014-11-06T04:22:37"/>
    <n v="1412652157"/>
    <x v="2408"/>
    <b v="0"/>
    <x v="84"/>
    <n v="15"/>
    <x v="7"/>
    <x v="19"/>
    <b v="0"/>
    <s v="food/food trucks"/>
  </r>
  <r>
    <x v="2409"/>
    <s v="Johnny's Food Truck a Puerto Rican and BBQ infusion"/>
    <s v="I am looking to start a food truck with an infusion of my Puerto Rican heritage and my love for BBQ."/>
    <x v="31"/>
    <n v="460"/>
    <n v="1.84E-2"/>
    <x v="2"/>
    <x v="0"/>
    <s v="USD"/>
    <n v="1439931675"/>
    <d v="2015-08-18T21:01:15"/>
    <n v="1437339675"/>
    <x v="2409"/>
    <b v="0"/>
    <x v="79"/>
    <n v="76.666666666666671"/>
    <x v="7"/>
    <x v="19"/>
    <b v="0"/>
    <s v="food/food trucks"/>
  </r>
  <r>
    <x v="2410"/>
    <s v="Websters grill truck       slow cooked meats"/>
    <s v="Websters grill truck the best slow cooked meats on hot coals_x000a_Beef bisket, roast Lamb, roast chicken, Ribs, burgers, sliders,"/>
    <x v="36"/>
    <n v="0"/>
    <n v="0"/>
    <x v="2"/>
    <x v="2"/>
    <s v="AUD"/>
    <n v="1441619275"/>
    <d v="2015-09-07T09:47:55"/>
    <n v="1439027275"/>
    <x v="2410"/>
    <b v="0"/>
    <x v="78"/>
    <e v="#DIV/0!"/>
    <x v="7"/>
    <x v="19"/>
    <b v="0"/>
    <s v="food/food trucks"/>
  </r>
  <r>
    <x v="2411"/>
    <s v="Was ist das"/>
    <s v="I want to create an authentic German food truck to travel all over the US. Spreading amazing German Food to Summer Time Music Festivals"/>
    <x v="31"/>
    <n v="151"/>
    <n v="6.0400000000000002E-3"/>
    <x v="2"/>
    <x v="0"/>
    <s v="USD"/>
    <n v="1440524082"/>
    <d v="2015-08-25T17:34:42"/>
    <n v="1437932082"/>
    <x v="2411"/>
    <b v="0"/>
    <x v="83"/>
    <n v="50.333333333333336"/>
    <x v="7"/>
    <x v="19"/>
    <b v="0"/>
    <s v="food/food trucks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n v="0"/>
    <x v="2"/>
    <x v="6"/>
    <s v="EUR"/>
    <n v="1480185673"/>
    <d v="2016-11-26T18:41:13"/>
    <n v="1476294073"/>
    <x v="2412"/>
    <b v="0"/>
    <x v="78"/>
    <e v="#DIV/0!"/>
    <x v="7"/>
    <x v="19"/>
    <b v="0"/>
    <s v="food/food trucks"/>
  </r>
  <r>
    <x v="2413"/>
    <s v="Lone Pine Coffee Brewery"/>
    <s v="Lone Pine Coffee Brewery will be a portable third-wave coffee shop available for wedding receptions and other events!"/>
    <x v="9"/>
    <n v="25"/>
    <n v="8.3333333333333332E-3"/>
    <x v="2"/>
    <x v="0"/>
    <s v="USD"/>
    <n v="1401579000"/>
    <d v="2014-05-31T23:30:00"/>
    <n v="1398911882"/>
    <x v="2413"/>
    <b v="0"/>
    <x v="83"/>
    <n v="8.3333333333333339"/>
    <x v="7"/>
    <x v="19"/>
    <b v="0"/>
    <s v="food/food trucks"/>
  </r>
  <r>
    <x v="2414"/>
    <s v="Help 95th St.Tacos get a food truck in Atlanta"/>
    <s v="95th St. Tacos needs your help in purchasing a food truck so that we can deliver the flavors of LA Tacos right to your neighborhood"/>
    <x v="36"/>
    <n v="460"/>
    <n v="3.0666666666666665E-2"/>
    <x v="2"/>
    <x v="0"/>
    <s v="USD"/>
    <n v="1440215940"/>
    <d v="2015-08-22T03:59:00"/>
    <n v="1436805660"/>
    <x v="2414"/>
    <b v="0"/>
    <x v="62"/>
    <n v="35.384615384615387"/>
    <x v="7"/>
    <x v="19"/>
    <b v="0"/>
    <s v="food/food trucks"/>
  </r>
  <r>
    <x v="2415"/>
    <s v="Local Food Truck is Off the Hoof!"/>
    <s v="It will be ridiculously easy to become addicted to the full, rich flavor of locally raised beef, pork, and more..."/>
    <x v="127"/>
    <n v="335"/>
    <n v="5.5833333333333334E-3"/>
    <x v="2"/>
    <x v="0"/>
    <s v="USD"/>
    <n v="1468615346"/>
    <d v="2016-07-15T20:42:26"/>
    <n v="1466023346"/>
    <x v="2415"/>
    <b v="0"/>
    <x v="79"/>
    <n v="55.833333333333336"/>
    <x v="7"/>
    <x v="19"/>
    <b v="0"/>
    <s v="food/food trucks"/>
  </r>
  <r>
    <x v="2416"/>
    <s v="Smokin' J's BBQ. food truck"/>
    <s v="ex school bus redesigned into pickup truck complete with giant meat smoker in &quot;bed&quot; of truck and kitchen in the &quot;cab&quot; of the truck."/>
    <x v="22"/>
    <n v="5"/>
    <n v="2.5000000000000001E-4"/>
    <x v="2"/>
    <x v="0"/>
    <s v="USD"/>
    <n v="1426345200"/>
    <d v="2015-03-14T15:00:00"/>
    <n v="1421343743"/>
    <x v="2416"/>
    <b v="0"/>
    <x v="29"/>
    <n v="5"/>
    <x v="7"/>
    <x v="19"/>
    <b v="0"/>
    <s v="food/food trucks"/>
  </r>
  <r>
    <x v="2417"/>
    <s v="I want to make the best fried chicken!!"/>
    <s v="I have been working on a recipe for 20 years now and need to perfect it!  Also want to do a gluten free version, then open a food truck"/>
    <x v="28"/>
    <n v="0"/>
    <n v="0"/>
    <x v="2"/>
    <x v="0"/>
    <s v="USD"/>
    <n v="1407705187"/>
    <d v="2014-08-10T21:13:07"/>
    <n v="1405113187"/>
    <x v="2417"/>
    <b v="0"/>
    <x v="78"/>
    <e v="#DIV/0!"/>
    <x v="7"/>
    <x v="19"/>
    <b v="0"/>
    <s v="food/food trucks"/>
  </r>
  <r>
    <x v="2418"/>
    <s v="Mexican food truck"/>
    <s v="I want to start my food truck business."/>
    <x v="31"/>
    <n v="5"/>
    <n v="2.0000000000000001E-4"/>
    <x v="2"/>
    <x v="0"/>
    <s v="USD"/>
    <n v="1427225644"/>
    <d v="2015-03-24T19:34:04"/>
    <n v="1422045244"/>
    <x v="2418"/>
    <b v="0"/>
    <x v="81"/>
    <n v="1"/>
    <x v="7"/>
    <x v="19"/>
    <b v="0"/>
    <s v="food/food trucks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n v="0"/>
    <x v="2"/>
    <x v="0"/>
    <s v="USD"/>
    <n v="1424281389"/>
    <d v="2015-02-18T17:43:09"/>
    <n v="1419097389"/>
    <x v="2419"/>
    <b v="0"/>
    <x v="78"/>
    <e v="#DIV/0!"/>
    <x v="7"/>
    <x v="19"/>
    <b v="0"/>
    <s v="food/food trucks"/>
  </r>
  <r>
    <x v="2420"/>
    <s v="Pangea Cuisines &quot;Continental Drift&quot; A Paleo food Truck!"/>
    <s v="Pangea Cuisines offers authentic hand crafted dishes, utilizing fresh ingredients selected that very morning."/>
    <x v="347"/>
    <n v="2501"/>
    <n v="0.14825133372851215"/>
    <x v="2"/>
    <x v="0"/>
    <s v="USD"/>
    <n v="1415583695"/>
    <d v="2014-11-10T01:41:35"/>
    <n v="1410396095"/>
    <x v="2420"/>
    <b v="0"/>
    <x v="17"/>
    <n v="69.472222222222229"/>
    <x v="7"/>
    <x v="19"/>
    <b v="0"/>
    <s v="food/food trucks"/>
  </r>
  <r>
    <x v="2421"/>
    <s v="hot dog cart"/>
    <s v="help me start Merrill's first hot dog cart in this empty lot"/>
    <x v="12"/>
    <n v="1"/>
    <n v="1.6666666666666666E-4"/>
    <x v="2"/>
    <x v="0"/>
    <s v="USD"/>
    <n v="1424536196"/>
    <d v="2015-02-21T16:29:56"/>
    <n v="1421944196"/>
    <x v="2421"/>
    <b v="0"/>
    <x v="29"/>
    <n v="1"/>
    <x v="7"/>
    <x v="19"/>
    <b v="0"/>
    <s v="food/food trucks"/>
  </r>
  <r>
    <x v="2422"/>
    <s v="Help starting a family owned food truck"/>
    <s v="Family owned business serving BBQ and seafood to the public"/>
    <x v="2"/>
    <n v="1"/>
    <n v="2E-3"/>
    <x v="2"/>
    <x v="0"/>
    <s v="USD"/>
    <n v="1426091036"/>
    <d v="2015-03-11T16:23:56"/>
    <n v="1423502636"/>
    <x v="2422"/>
    <b v="0"/>
    <x v="29"/>
    <n v="1"/>
    <x v="7"/>
    <x v="19"/>
    <b v="0"/>
    <s v="food/food trucks"/>
  </r>
  <r>
    <x v="2423"/>
    <s v="FBTR BBQ"/>
    <s v="FBTR is a Texas-style, North Carolina based, homemade BBQ company looking to bring good meat to the masses."/>
    <x v="127"/>
    <n v="8"/>
    <n v="1.3333333333333334E-4"/>
    <x v="2"/>
    <x v="0"/>
    <s v="USD"/>
    <n v="1420044890"/>
    <d v="2014-12-31T16:54:50"/>
    <n v="1417452890"/>
    <x v="2423"/>
    <b v="0"/>
    <x v="29"/>
    <n v="8"/>
    <x v="7"/>
    <x v="19"/>
    <b v="0"/>
    <s v="food/food trucks"/>
  </r>
  <r>
    <x v="2424"/>
    <s v="Lily and Memphs"/>
    <s v="Great and creative food from the heart in the form of a sweet food truck!"/>
    <x v="31"/>
    <n v="310"/>
    <n v="1.24E-2"/>
    <x v="2"/>
    <x v="0"/>
    <s v="USD"/>
    <n v="1414445108"/>
    <d v="2014-10-27T21:25:08"/>
    <n v="1411853108"/>
    <x v="2424"/>
    <b v="0"/>
    <x v="82"/>
    <n v="34.444444444444443"/>
    <x v="7"/>
    <x v="19"/>
    <b v="0"/>
    <s v="food/food trucks"/>
  </r>
  <r>
    <x v="2425"/>
    <s v="Food Cart Tour With Raz Simone and Macklemore"/>
    <s v="I have the chance to take my Food Cart Business on the road. This is a major opportunity for a lot of people to learn and prosper."/>
    <x v="8"/>
    <n v="1"/>
    <n v="2.8571428571428574E-4"/>
    <x v="2"/>
    <x v="0"/>
    <s v="USD"/>
    <n v="1464386640"/>
    <d v="2016-05-27T22:04:00"/>
    <n v="1463090149"/>
    <x v="2425"/>
    <b v="0"/>
    <x v="29"/>
    <n v="1"/>
    <x v="7"/>
    <x v="19"/>
    <b v="0"/>
    <s v="food/food trucks"/>
  </r>
  <r>
    <x v="2426"/>
    <s v="The Low-Calorie Food Truck"/>
    <s v="Aspiring to create a food truck with many delicious low calorie meals to encourage healthy eating while enjoying every bite."/>
    <x v="22"/>
    <n v="0"/>
    <n v="0"/>
    <x v="2"/>
    <x v="0"/>
    <s v="USD"/>
    <n v="1439006692"/>
    <d v="2015-08-08T04:04:52"/>
    <n v="1433822692"/>
    <x v="2426"/>
    <b v="0"/>
    <x v="78"/>
    <e v="#DIV/0!"/>
    <x v="7"/>
    <x v="19"/>
    <b v="0"/>
    <s v="food/food trucks"/>
  </r>
  <r>
    <x v="2427"/>
    <s v="Wraps in a snap. Fast lunch with a gourmet punch!"/>
    <s v="Fast and simple lunches for those on the go.  All (lunch) deals $10 or less."/>
    <x v="63"/>
    <n v="1"/>
    <n v="2.0000000000000002E-5"/>
    <x v="2"/>
    <x v="0"/>
    <s v="USD"/>
    <n v="1458715133"/>
    <d v="2016-03-23T06:38:53"/>
    <n v="1455262733"/>
    <x v="2427"/>
    <b v="0"/>
    <x v="29"/>
    <n v="1"/>
    <x v="7"/>
    <x v="19"/>
    <b v="0"/>
    <s v="food/food trucks"/>
  </r>
  <r>
    <x v="2428"/>
    <s v="Premium Burgers"/>
    <s v="From Moo 2 You! We want to offer premium burgers to a taco flooded environment."/>
    <x v="19"/>
    <n v="1"/>
    <n v="2.8571428571428571E-5"/>
    <x v="2"/>
    <x v="0"/>
    <s v="USD"/>
    <n v="1426182551"/>
    <d v="2015-03-12T17:49:11"/>
    <n v="1423594151"/>
    <x v="2428"/>
    <b v="0"/>
    <x v="29"/>
    <n v="1"/>
    <x v="7"/>
    <x v="19"/>
    <b v="0"/>
    <s v="food/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n v="1.4321428571428572E-2"/>
    <x v="2"/>
    <x v="10"/>
    <s v="NOK"/>
    <n v="1486313040"/>
    <d v="2017-02-05T16:44:00"/>
    <n v="1483131966"/>
    <x v="2429"/>
    <b v="0"/>
    <x v="80"/>
    <n v="501.25"/>
    <x v="7"/>
    <x v="19"/>
    <b v="0"/>
    <s v="food/food trucks"/>
  </r>
  <r>
    <x v="2430"/>
    <s v="It's so cute! - Great food!"/>
    <s v="This little guy will be circling the streets of Brickell &amp; Wynwood in Miami serving Venezuelan dishes. It needs TLC and some equipment"/>
    <x v="9"/>
    <n v="21"/>
    <n v="7.0000000000000001E-3"/>
    <x v="2"/>
    <x v="0"/>
    <s v="USD"/>
    <n v="1455246504"/>
    <d v="2016-02-12T03:08:24"/>
    <n v="1452654504"/>
    <x v="2430"/>
    <b v="0"/>
    <x v="84"/>
    <n v="10.5"/>
    <x v="7"/>
    <x v="19"/>
    <b v="0"/>
    <s v="food/food trucks"/>
  </r>
  <r>
    <x v="2431"/>
    <s v="Murphy's good eatin'"/>
    <s v="Go to Colorado and run a food truck with homemade food of all kinds."/>
    <x v="57"/>
    <n v="2"/>
    <n v="2.0000000000000002E-5"/>
    <x v="2"/>
    <x v="0"/>
    <s v="USD"/>
    <n v="1467080613"/>
    <d v="2016-06-28T02:23:33"/>
    <n v="1461896613"/>
    <x v="2431"/>
    <b v="0"/>
    <x v="84"/>
    <n v="1"/>
    <x v="7"/>
    <x v="19"/>
    <b v="0"/>
    <s v="food/food trucks"/>
  </r>
  <r>
    <x v="2432"/>
    <s v="funding for bbq trailer"/>
    <s v="Looking to start competition cooking and need start-up help.  Offering brisket tasting to all contributors."/>
    <x v="32"/>
    <n v="2"/>
    <n v="1.4285714285714287E-4"/>
    <x v="2"/>
    <x v="0"/>
    <s v="USD"/>
    <n v="1425791697"/>
    <d v="2015-03-08T05:14:57"/>
    <n v="1423199697"/>
    <x v="2432"/>
    <b v="0"/>
    <x v="84"/>
    <n v="1"/>
    <x v="7"/>
    <x v="19"/>
    <b v="0"/>
    <s v="food/food trucks"/>
  </r>
  <r>
    <x v="2433"/>
    <s v="TWIZTID CREATIONS"/>
    <s v="I want to create an amazing menu that no one eals has.I have great ideas like a non-traditional pb&amp;j thats wraped in an eggroll &amp; fried"/>
    <x v="3"/>
    <n v="0"/>
    <n v="0"/>
    <x v="2"/>
    <x v="0"/>
    <s v="USD"/>
    <n v="1456608943"/>
    <d v="2016-02-27T21:35:43"/>
    <n v="1454016943"/>
    <x v="2433"/>
    <b v="0"/>
    <x v="78"/>
    <e v="#DIV/0!"/>
    <x v="7"/>
    <x v="19"/>
    <b v="0"/>
    <s v="food/food trucks"/>
  </r>
  <r>
    <x v="2434"/>
    <s v="Fresh fruit and veggies for the hood!"/>
    <s v="Mobile food truck loaded with locally grown fresh fruits and veggies. Caters to the inner-city and zip codes known as food deserts."/>
    <x v="22"/>
    <n v="26"/>
    <n v="1.2999999999999999E-3"/>
    <x v="2"/>
    <x v="0"/>
    <s v="USD"/>
    <n v="1438662474"/>
    <d v="2015-08-04T04:27:54"/>
    <n v="1435206474"/>
    <x v="2434"/>
    <b v="0"/>
    <x v="84"/>
    <n v="13"/>
    <x v="7"/>
    <x v="19"/>
    <b v="0"/>
    <s v="food/food trucks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n v="4.8960000000000002E-3"/>
    <x v="2"/>
    <x v="11"/>
    <s v="SEK"/>
    <n v="1444027186"/>
    <d v="2015-10-05T06:39:46"/>
    <n v="1441435186"/>
    <x v="2435"/>
    <b v="0"/>
    <x v="80"/>
    <n v="306"/>
    <x v="7"/>
    <x v="19"/>
    <b v="0"/>
    <s v="food/food trucks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n v="3.8461538461538462E-4"/>
    <x v="2"/>
    <x v="5"/>
    <s v="CAD"/>
    <n v="1454078770"/>
    <d v="2016-01-29T14:46:10"/>
    <n v="1448894770"/>
    <x v="2436"/>
    <b v="0"/>
    <x v="84"/>
    <n v="22.5"/>
    <x v="7"/>
    <x v="19"/>
    <b v="0"/>
    <s v="food/food trucks"/>
  </r>
  <r>
    <x v="2437"/>
    <s v="Cuppa Gumbos"/>
    <s v="Homemade Gumbo, Stews and Curry to be served hot and fresh everyday at any festival or concert we can attend."/>
    <x v="6"/>
    <n v="0"/>
    <n v="0"/>
    <x v="2"/>
    <x v="0"/>
    <s v="USD"/>
    <n v="1426615200"/>
    <d v="2015-03-17T18:00:00"/>
    <n v="1422400188"/>
    <x v="2437"/>
    <b v="0"/>
    <x v="78"/>
    <e v="#DIV/0!"/>
    <x v="7"/>
    <x v="19"/>
    <b v="0"/>
    <s v="food/food trucks"/>
  </r>
  <r>
    <x v="2438"/>
    <s v="FOOD|Art"/>
    <s v="I'm starting a catering and food truck business of southern comfort food. My FOOD is my Art!  _x000a_Thanks for you help!"/>
    <x v="36"/>
    <n v="50"/>
    <n v="3.3333333333333335E-3"/>
    <x v="2"/>
    <x v="0"/>
    <s v="USD"/>
    <n v="1449529062"/>
    <d v="2015-12-07T22:57:42"/>
    <n v="1444341462"/>
    <x v="2438"/>
    <b v="0"/>
    <x v="29"/>
    <n v="50"/>
    <x v="7"/>
    <x v="19"/>
    <b v="0"/>
    <s v="food/food trucks"/>
  </r>
  <r>
    <x v="2439"/>
    <s v="Pillow Puffs Concessions"/>
    <s v="Expand cotton candy concession to include other foods and purchase a trailer to haul._x000a_Purchase unstuffed pets to fill with cotton candy"/>
    <x v="3"/>
    <n v="0"/>
    <n v="0"/>
    <x v="2"/>
    <x v="0"/>
    <s v="USD"/>
    <n v="1445197129"/>
    <d v="2015-10-18T19:38:49"/>
    <n v="1442605129"/>
    <x v="2439"/>
    <b v="0"/>
    <x v="78"/>
    <e v="#DIV/0!"/>
    <x v="7"/>
    <x v="19"/>
    <b v="0"/>
    <s v="food/food trucks"/>
  </r>
  <r>
    <x v="2440"/>
    <s v="The first green Food Truck in Phnom Penh"/>
    <s v="Starting a entire clean energy food truck and set a new standard for Cambodia"/>
    <x v="10"/>
    <n v="10"/>
    <n v="2E-3"/>
    <x v="2"/>
    <x v="18"/>
    <s v="EUR"/>
    <n v="1455399313"/>
    <d v="2016-02-13T21:35:13"/>
    <n v="1452807313"/>
    <x v="2440"/>
    <b v="0"/>
    <x v="84"/>
    <n v="5"/>
    <x v="7"/>
    <x v="19"/>
    <b v="0"/>
    <s v="food/food trucks"/>
  </r>
  <r>
    <x v="2441"/>
    <s v="Bring Alchemy Pops to the People!"/>
    <s v="YOU can help Alchemy Pops POP up on a street near you!"/>
    <x v="51"/>
    <n v="8091"/>
    <n v="1.0788"/>
    <x v="0"/>
    <x v="0"/>
    <s v="USD"/>
    <n v="1437627540"/>
    <d v="2015-07-23T04:59:00"/>
    <n v="1435806054"/>
    <x v="2441"/>
    <b v="0"/>
    <x v="280"/>
    <n v="74.22935779816514"/>
    <x v="7"/>
    <x v="33"/>
    <b v="1"/>
    <s v="food/small batch"/>
  </r>
  <r>
    <x v="2442"/>
    <s v="Young Mountain Tea: A New White Tea from India's Himalayas"/>
    <s v="The first tea from a new sustainable tea region in India's young, rising Himalayas."/>
    <x v="95"/>
    <n v="30226"/>
    <n v="1.2594166666666666"/>
    <x v="0"/>
    <x v="0"/>
    <s v="USD"/>
    <n v="1426777228"/>
    <d v="2015-03-19T15:00:28"/>
    <n v="1424188828"/>
    <x v="2442"/>
    <b v="0"/>
    <x v="459"/>
    <n v="81.252688172043008"/>
    <x v="7"/>
    <x v="33"/>
    <b v="1"/>
    <s v="food/small batch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n v="2.0251494999999999"/>
    <x v="0"/>
    <x v="0"/>
    <s v="USD"/>
    <n v="1408114822"/>
    <d v="2014-08-15T15:00:22"/>
    <n v="1405522822"/>
    <x v="2443"/>
    <b v="0"/>
    <x v="409"/>
    <n v="130.23469453376205"/>
    <x v="7"/>
    <x v="33"/>
    <b v="1"/>
    <s v="food/small batch"/>
  </r>
  <r>
    <x v="2444"/>
    <s v="Trish's Truffles &amp; Sweet Treats."/>
    <s v="Chocolate Truffles &amp; Sweet Treats handcrafted the European traditional way.  One bite and you will always want to eat dessert first!"/>
    <x v="9"/>
    <n v="3258"/>
    <n v="1.0860000000000001"/>
    <x v="0"/>
    <x v="0"/>
    <s v="USD"/>
    <n v="1464199591"/>
    <d v="2016-05-25T18:06:31"/>
    <n v="1461607591"/>
    <x v="2444"/>
    <b v="0"/>
    <x v="42"/>
    <n v="53.409836065573771"/>
    <x v="7"/>
    <x v="33"/>
    <b v="1"/>
    <s v="food/small batch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n v="1.728"/>
    <x v="0"/>
    <x v="0"/>
    <s v="USD"/>
    <n v="1443242021"/>
    <d v="2015-09-26T04:33:41"/>
    <n v="1440650021"/>
    <x v="2445"/>
    <b v="0"/>
    <x v="248"/>
    <n v="75.130434782608702"/>
    <x v="7"/>
    <x v="33"/>
    <b v="1"/>
    <s v="food/small batch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n v="1.6798"/>
    <x v="0"/>
    <x v="0"/>
    <s v="USD"/>
    <n v="1480174071"/>
    <d v="2016-11-26T15:27:51"/>
    <n v="1477578471"/>
    <x v="2446"/>
    <b v="0"/>
    <x v="112"/>
    <n v="75.666666666666671"/>
    <x v="7"/>
    <x v="33"/>
    <b v="1"/>
    <s v="food/small batch"/>
  </r>
  <r>
    <x v="2447"/>
    <s v="The Workingman's Cake by Delectabites"/>
    <s v="Some days you just need cake! Homemade cake, wild (and classic) flavors, icing on the inside and shipped fresh to your home or office!"/>
    <x v="30"/>
    <n v="10680"/>
    <n v="4.2720000000000002"/>
    <x v="0"/>
    <x v="0"/>
    <s v="USD"/>
    <n v="1478923200"/>
    <d v="2016-11-12T04:00:00"/>
    <n v="1476184593"/>
    <x v="2447"/>
    <b v="0"/>
    <x v="152"/>
    <n v="31.691394658753708"/>
    <x v="7"/>
    <x v="33"/>
    <b v="1"/>
    <s v="food/small batch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n v="1.075"/>
    <x v="0"/>
    <x v="0"/>
    <s v="USD"/>
    <n v="1472621760"/>
    <d v="2016-08-31T05:36:00"/>
    <n v="1472110513"/>
    <x v="2448"/>
    <b v="0"/>
    <x v="82"/>
    <n v="47.777777777777779"/>
    <x v="7"/>
    <x v="33"/>
    <b v="1"/>
    <s v="food/small batch"/>
  </r>
  <r>
    <x v="2449"/>
    <s v="Born to Crunch - Jackson Holesome Granola"/>
    <s v="Wholesome, gluten-free, crunchy granola hand-baked in Jackson, WY. Rich in protein, omega 3's, and fiber. Help me get it to you!"/>
    <x v="3"/>
    <n v="10800"/>
    <n v="1.08"/>
    <x v="0"/>
    <x v="0"/>
    <s v="USD"/>
    <n v="1417321515"/>
    <d v="2014-11-30T04:25:15"/>
    <n v="1414725915"/>
    <x v="2449"/>
    <b v="0"/>
    <x v="148"/>
    <n v="90"/>
    <x v="7"/>
    <x v="33"/>
    <b v="1"/>
    <s v="food/small batch"/>
  </r>
  <r>
    <x v="2450"/>
    <s v="Old Coast Ales: Brewery and Taproom"/>
    <s v="Old Coast Ales will be St. Augustine's very own micro brewery where our focus will be on creating unique and traditional beer styles."/>
    <x v="36"/>
    <n v="15230.03"/>
    <n v="1.0153353333333335"/>
    <x v="0"/>
    <x v="0"/>
    <s v="USD"/>
    <n v="1414465860"/>
    <d v="2014-10-28T03:11:00"/>
    <n v="1411177456"/>
    <x v="2450"/>
    <b v="0"/>
    <x v="332"/>
    <n v="149.31401960784314"/>
    <x v="7"/>
    <x v="33"/>
    <b v="1"/>
    <s v="food/small batch"/>
  </r>
  <r>
    <x v="2451"/>
    <s v="Boss Balls Protein Balls"/>
    <s v="Meet the best tasting high protein, low sugar protein snack on the planet. Guaranteed to turn you into a stone cold fox."/>
    <x v="3"/>
    <n v="11545"/>
    <n v="1.1545000000000001"/>
    <x v="0"/>
    <x v="0"/>
    <s v="USD"/>
    <n v="1488750490"/>
    <d v="2017-03-05T21:48:10"/>
    <n v="1487022490"/>
    <x v="2451"/>
    <b v="0"/>
    <x v="153"/>
    <n v="62.06989247311828"/>
    <x v="7"/>
    <x v="33"/>
    <b v="1"/>
    <s v="food/small batch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n v="1.335"/>
    <x v="0"/>
    <x v="0"/>
    <s v="USD"/>
    <n v="1451430000"/>
    <d v="2015-12-29T23:00:00"/>
    <n v="1448914500"/>
    <x v="2452"/>
    <b v="0"/>
    <x v="41"/>
    <n v="53.4"/>
    <x v="7"/>
    <x v="33"/>
    <b v="1"/>
    <s v="food/small batch"/>
  </r>
  <r>
    <x v="2453"/>
    <s v="Bounce Jerky - Natural - Hand-Crafted - Quality"/>
    <s v="Creating naturally smoked Jerky without the use of artificial ingredients or preservatives. A healthier snack that taste great!"/>
    <x v="9"/>
    <n v="4641"/>
    <n v="1.5469999999999999"/>
    <x v="0"/>
    <x v="0"/>
    <s v="USD"/>
    <n v="1486053409"/>
    <d v="2017-02-02T16:36:49"/>
    <n v="1483461409"/>
    <x v="2453"/>
    <b v="0"/>
    <x v="85"/>
    <n v="69.268656716417908"/>
    <x v="7"/>
    <x v="33"/>
    <b v="1"/>
    <s v="food/small batch"/>
  </r>
  <r>
    <x v="2454"/>
    <s v="Bine Brewing - Brewed Within Reach"/>
    <s v="Beer. Delicious, Salem made beer. Only the freshest, small batch beer straight from the source. Our beer is brewed within reach."/>
    <x v="19"/>
    <n v="35296"/>
    <n v="1.0084571428571429"/>
    <x v="0"/>
    <x v="0"/>
    <s v="USD"/>
    <n v="1489207808"/>
    <d v="2017-03-11T04:50:08"/>
    <n v="1486183808"/>
    <x v="2454"/>
    <b v="0"/>
    <x v="208"/>
    <n v="271.50769230769231"/>
    <x v="7"/>
    <x v="33"/>
    <b v="1"/>
    <s v="food/small batch"/>
  </r>
  <r>
    <x v="2455"/>
    <s v="Yo Mama's Sauces &amp; Rubs"/>
    <s v="Mama wants everyone to try her secret recipes for sauces and rubs. She uses only the freshest ingredients for them."/>
    <x v="43"/>
    <n v="546"/>
    <n v="1.82"/>
    <x v="0"/>
    <x v="0"/>
    <s v="USD"/>
    <n v="1461177950"/>
    <d v="2016-04-20T18:45:50"/>
    <n v="1458758750"/>
    <x v="2455"/>
    <b v="0"/>
    <x v="38"/>
    <n v="34.125"/>
    <x v="7"/>
    <x v="33"/>
    <b v="1"/>
    <s v="food/small batch"/>
  </r>
  <r>
    <x v="2456"/>
    <s v="Beef Sticks to Chomp On!!"/>
    <s v="These beef sticks will make your taste buds dance with happiness. Plus they are healthier than most available today!"/>
    <x v="15"/>
    <n v="2713"/>
    <n v="1.8086666666666666"/>
    <x v="0"/>
    <x v="0"/>
    <s v="USD"/>
    <n v="1488063839"/>
    <d v="2017-02-25T23:03:59"/>
    <n v="1485471839"/>
    <x v="2456"/>
    <b v="0"/>
    <x v="85"/>
    <n v="40.492537313432834"/>
    <x v="7"/>
    <x v="33"/>
    <b v="1"/>
    <s v="food/small batch"/>
  </r>
  <r>
    <x v="2457"/>
    <s v="NDWK The North Dakota Wine Kitchen"/>
    <s v="If you love wine, and have ever dreamed of crafting your own. You can in 3 easy steps.  Sample~Sprinkle~Savor."/>
    <x v="165"/>
    <n v="23530"/>
    <n v="1.0230434782608695"/>
    <x v="0"/>
    <x v="0"/>
    <s v="USD"/>
    <n v="1458826056"/>
    <d v="2016-03-24T13:27:36"/>
    <n v="1456237656"/>
    <x v="2457"/>
    <b v="0"/>
    <x v="204"/>
    <n v="189.75806451612902"/>
    <x v="7"/>
    <x v="33"/>
    <b v="1"/>
    <s v="food/small batch"/>
  </r>
  <r>
    <x v="2458"/>
    <s v="Smoke, Loaf &amp; Saucer"/>
    <s v="Three ladies starting a small bakery/toast bar concept @SmorgasburgLA.  House made pastries and bread using local and fun ingredients."/>
    <x v="10"/>
    <n v="5509"/>
    <n v="1.1017999999999999"/>
    <x v="0"/>
    <x v="0"/>
    <s v="USD"/>
    <n v="1465498800"/>
    <d v="2016-06-09T19:00:00"/>
    <n v="1462481718"/>
    <x v="2458"/>
    <b v="0"/>
    <x v="144"/>
    <n v="68.862499999999997"/>
    <x v="7"/>
    <x v="33"/>
    <b v="1"/>
    <s v="food/small batch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n v="1.0225"/>
    <x v="0"/>
    <x v="0"/>
    <s v="USD"/>
    <n v="1458742685"/>
    <d v="2016-03-23T14:18:05"/>
    <n v="1454858285"/>
    <x v="2459"/>
    <b v="0"/>
    <x v="460"/>
    <n v="108.77659574468085"/>
    <x v="7"/>
    <x v="33"/>
    <b v="1"/>
    <s v="food/small batch"/>
  </r>
  <r>
    <x v="2460"/>
    <s v="Grano: The Good Place to Get Great Bread"/>
    <s v="A humble and homey bakery passionately obsessed with good bread. Grano will fast become your favorite neighborhood food hub."/>
    <x v="0"/>
    <n v="8567"/>
    <n v="1.0078823529411765"/>
    <x v="0"/>
    <x v="0"/>
    <s v="USD"/>
    <n v="1483417020"/>
    <d v="2017-01-03T04:17:00"/>
    <n v="1480480167"/>
    <x v="2460"/>
    <b v="0"/>
    <x v="32"/>
    <n v="125.98529411764706"/>
    <x v="7"/>
    <x v="33"/>
    <b v="1"/>
    <s v="food/small batch"/>
  </r>
  <r>
    <x v="2461"/>
    <s v="Christian &amp; The Sinners"/>
    <s v="Songs of faith and worship that are so deeply spiritual you could sing them in church, so down to earth you could play them in a bar."/>
    <x v="51"/>
    <n v="7785"/>
    <n v="1.038"/>
    <x v="0"/>
    <x v="0"/>
    <s v="USD"/>
    <n v="1317438000"/>
    <d v="2011-10-01T03:00:00"/>
    <n v="1314577097"/>
    <x v="2461"/>
    <b v="0"/>
    <x v="48"/>
    <n v="90.523255813953483"/>
    <x v="4"/>
    <x v="14"/>
    <b v="1"/>
    <s v="music/indie rock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n v="1.1070833333333334"/>
    <x v="0"/>
    <x v="0"/>
    <s v="USD"/>
    <n v="1342672096"/>
    <d v="2012-07-19T04:28:16"/>
    <n v="1340944096"/>
    <x v="2462"/>
    <b v="0"/>
    <x v="248"/>
    <n v="28.880434782608695"/>
    <x v="4"/>
    <x v="14"/>
    <b v="1"/>
    <s v="music/indie rock"/>
  </r>
  <r>
    <x v="2463"/>
    <s v="Emma Ate the Lion &quot;Songs Two Count Too&quot;"/>
    <s v="Emma Ate The Lion's debut full length album"/>
    <x v="13"/>
    <n v="2325"/>
    <n v="1.1625000000000001"/>
    <x v="0"/>
    <x v="0"/>
    <s v="USD"/>
    <n v="1366138800"/>
    <d v="2013-04-16T19:00:00"/>
    <n v="1362710425"/>
    <x v="2463"/>
    <b v="0"/>
    <x v="11"/>
    <n v="31"/>
    <x v="4"/>
    <x v="14"/>
    <b v="1"/>
    <s v="music/indie rock"/>
  </r>
  <r>
    <x v="2464"/>
    <s v="The Enemy Feathers NEW EP"/>
    <s v="The Enemy Feathers are passing the proverbial hat to see if we can raise enough money to complete Our NEW EP"/>
    <x v="13"/>
    <n v="2222"/>
    <n v="1.111"/>
    <x v="0"/>
    <x v="5"/>
    <s v="CAD"/>
    <n v="1443641340"/>
    <d v="2015-09-30T19:29:00"/>
    <n v="1441143397"/>
    <x v="2464"/>
    <b v="0"/>
    <x v="68"/>
    <n v="51.674418604651166"/>
    <x v="4"/>
    <x v="14"/>
    <b v="1"/>
    <s v="music/indie rock"/>
  </r>
  <r>
    <x v="2465"/>
    <s v="The Lion Oh My - Our first full length release"/>
    <s v="An indie band from Spokane, WA looking to master and package their first full length album."/>
    <x v="176"/>
    <n v="1261"/>
    <n v="1.8014285714285714"/>
    <x v="0"/>
    <x v="0"/>
    <s v="USD"/>
    <n v="1348420548"/>
    <d v="2012-09-23T17:15:48"/>
    <n v="1345828548"/>
    <x v="2465"/>
    <b v="0"/>
    <x v="53"/>
    <n v="26.270833333333332"/>
    <x v="4"/>
    <x v="14"/>
    <b v="1"/>
    <s v="music/indie rock"/>
  </r>
  <r>
    <x v="2466"/>
    <s v="Jesse Alexander's Independent Debut Album"/>
    <s v="With big dreams and big sounds, Jesse Alexander's Debut album titled &quot;For Once&quot; brings Indie Rock to a whole new level."/>
    <x v="30"/>
    <n v="2500"/>
    <n v="1"/>
    <x v="0"/>
    <x v="0"/>
    <s v="USD"/>
    <n v="1368066453"/>
    <d v="2013-05-09T02:27:33"/>
    <n v="1365474453"/>
    <x v="2466"/>
    <b v="0"/>
    <x v="47"/>
    <n v="48.07692307692308"/>
    <x v="4"/>
    <x v="14"/>
    <b v="1"/>
    <s v="music/indie rock"/>
  </r>
  <r>
    <x v="2467"/>
    <s v="Nature Boy Explorer EP"/>
    <s v="We've finished our first EP and we're taking it on the road in three weeks! Help us fund manufacturing?"/>
    <x v="28"/>
    <n v="1185"/>
    <n v="1.1850000000000001"/>
    <x v="0"/>
    <x v="0"/>
    <s v="USD"/>
    <n v="1336669200"/>
    <d v="2012-05-10T17:00:00"/>
    <n v="1335473931"/>
    <x v="2467"/>
    <b v="0"/>
    <x v="68"/>
    <n v="27.558139534883722"/>
    <x v="4"/>
    <x v="14"/>
    <b v="1"/>
    <s v="music/indie rock"/>
  </r>
  <r>
    <x v="2468"/>
    <s v="New &quot;Jesse Denaro&quot; Album!"/>
    <s v="Please donate, support &amp; share this project so that I may be able to record my new EP this fall!"/>
    <x v="13"/>
    <n v="2144.34"/>
    <n v="1.0721700000000001"/>
    <x v="0"/>
    <x v="0"/>
    <s v="USD"/>
    <n v="1351400400"/>
    <d v="2012-10-28T05:00:00"/>
    <n v="1348285321"/>
    <x v="2468"/>
    <b v="0"/>
    <x v="6"/>
    <n v="36.97137931034483"/>
    <x v="4"/>
    <x v="14"/>
    <b v="1"/>
    <s v="music/indie rock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n v="1.1366666666666667"/>
    <x v="0"/>
    <x v="0"/>
    <s v="USD"/>
    <n v="1297160329"/>
    <d v="2011-02-08T10:18:49"/>
    <n v="1295000329"/>
    <x v="2469"/>
    <b v="0"/>
    <x v="5"/>
    <n v="29.021276595744681"/>
    <x v="4"/>
    <x v="14"/>
    <b v="1"/>
    <s v="music/indie rock"/>
  </r>
  <r>
    <x v="2470"/>
    <s v="Geoff Zimmerman's Urban-Folk/ Indie-Rock Album"/>
    <s v="Music is my passion.  I've been recording this album for 2 years now, and I just want the world to finally hear it!"/>
    <x v="28"/>
    <n v="1031.6400000000001"/>
    <n v="1.0316400000000001"/>
    <x v="0"/>
    <x v="0"/>
    <s v="USD"/>
    <n v="1337824055"/>
    <d v="2012-05-24T01:47:35"/>
    <n v="1335232055"/>
    <x v="2470"/>
    <b v="0"/>
    <x v="17"/>
    <n v="28.65666666666667"/>
    <x v="4"/>
    <x v="14"/>
    <b v="1"/>
    <s v="music/indie rock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n v="1.28"/>
    <x v="0"/>
    <x v="0"/>
    <s v="USD"/>
    <n v="1327535392"/>
    <d v="2012-01-25T23:49:52"/>
    <n v="1324079392"/>
    <x v="2471"/>
    <b v="0"/>
    <x v="57"/>
    <n v="37.647058823529413"/>
    <x v="4"/>
    <x v="14"/>
    <b v="1"/>
    <s v="music/indie rock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n v="1.3576026666666667"/>
    <x v="0"/>
    <x v="0"/>
    <s v="USD"/>
    <n v="1283562180"/>
    <d v="2010-09-04T01:03:00"/>
    <n v="1277433980"/>
    <x v="2472"/>
    <b v="0"/>
    <x v="201"/>
    <n v="97.904038461538462"/>
    <x v="4"/>
    <x v="14"/>
    <b v="1"/>
    <s v="music/indie rock"/>
  </r>
  <r>
    <x v="2473"/>
    <s v="Mike Midwestern &quot;Oh My Soul&quot; Album"/>
    <s v="Wrote some new songs and it turned into an album. I even have a title already, &quot;Oh My Soul&quot;. Would love your support!"/>
    <x v="13"/>
    <n v="2000"/>
    <n v="1"/>
    <x v="0"/>
    <x v="0"/>
    <s v="USD"/>
    <n v="1352573869"/>
    <d v="2012-11-10T18:57:49"/>
    <n v="1349978269"/>
    <x v="2473"/>
    <b v="0"/>
    <x v="5"/>
    <n v="42.553191489361701"/>
    <x v="4"/>
    <x v="14"/>
    <b v="1"/>
    <s v="music/indie rock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n v="1.0000360000000001"/>
    <x v="0"/>
    <x v="0"/>
    <s v="USD"/>
    <n v="1286756176"/>
    <d v="2010-10-11T00:16:16"/>
    <n v="1282868176"/>
    <x v="2474"/>
    <b v="0"/>
    <x v="44"/>
    <n v="131.58368421052631"/>
    <x v="4"/>
    <x v="14"/>
    <b v="1"/>
    <s v="music/indie rock"/>
  </r>
  <r>
    <x v="2475"/>
    <s v="BRANDTSON - &quot;Send Us A Signal&quot; Vinyl LP"/>
    <s v="Help BRANDTSON and DREAMOVERrecords press their 2004 record, &quot;Send Us A Signal&quot;."/>
    <x v="30"/>
    <n v="2618"/>
    <n v="1.0471999999999999"/>
    <x v="0"/>
    <x v="0"/>
    <s v="USD"/>
    <n v="1278799200"/>
    <d v="2010-07-10T22:00:00"/>
    <n v="1273647255"/>
    <x v="2475"/>
    <b v="0"/>
    <x v="75"/>
    <n v="32.320987654320987"/>
    <x v="4"/>
    <x v="14"/>
    <b v="1"/>
    <s v="music/indie rock"/>
  </r>
  <r>
    <x v="2476"/>
    <s v="Arts &amp; Crafts"/>
    <s v="Eleven songs, the accumulation of several memorable occurrences in a sleepy town; stories of fiction &amp; fact."/>
    <x v="50"/>
    <n v="3360.72"/>
    <n v="1.050225"/>
    <x v="0"/>
    <x v="0"/>
    <s v="USD"/>
    <n v="1415004770"/>
    <d v="2014-11-03T08:52:50"/>
    <n v="1412149970"/>
    <x v="2476"/>
    <b v="0"/>
    <x v="165"/>
    <n v="61.103999999999999"/>
    <x v="4"/>
    <x v="14"/>
    <b v="1"/>
    <s v="music/indie rock"/>
  </r>
  <r>
    <x v="2477"/>
    <s v="Debut Album"/>
    <s v="Releasing my first album in August, and I need your help in order to get it done!"/>
    <x v="47"/>
    <n v="1285"/>
    <n v="1.7133333333333334"/>
    <x v="0"/>
    <x v="0"/>
    <s v="USD"/>
    <n v="1344789345"/>
    <d v="2012-08-12T16:35:45"/>
    <n v="1340901345"/>
    <x v="2477"/>
    <b v="0"/>
    <x v="14"/>
    <n v="31.341463414634145"/>
    <x v="4"/>
    <x v="14"/>
    <b v="1"/>
    <s v="music/indie rock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n v="1.2749999999999999"/>
    <x v="0"/>
    <x v="0"/>
    <s v="USD"/>
    <n v="1358117313"/>
    <d v="2013-01-13T22:48:33"/>
    <n v="1355525313"/>
    <x v="2478"/>
    <b v="0"/>
    <x v="1"/>
    <n v="129.1139240506329"/>
    <x v="4"/>
    <x v="14"/>
    <b v="1"/>
    <s v="music/indie rock"/>
  </r>
  <r>
    <x v="2479"/>
    <s v="FUEL FAKE NATIVES"/>
    <s v="Fake Natives is headed on tour this summer. Help them fill their tank with fossil fuels."/>
    <x v="43"/>
    <n v="400.33"/>
    <n v="1.3344333333333334"/>
    <x v="0"/>
    <x v="0"/>
    <s v="USD"/>
    <n v="1343440800"/>
    <d v="2012-07-28T02:00:00"/>
    <n v="1342545994"/>
    <x v="2479"/>
    <b v="0"/>
    <x v="38"/>
    <n v="25.020624999999999"/>
    <x v="4"/>
    <x v="14"/>
    <b v="1"/>
    <s v="music/indie rock"/>
  </r>
  <r>
    <x v="2480"/>
    <s v="Either, Either EP"/>
    <s v="We are a band from Long Beach, Ca looking to record our first EP. Any little bit counts and your support would mean the world to us!"/>
    <x v="13"/>
    <n v="2000"/>
    <n v="1"/>
    <x v="0"/>
    <x v="0"/>
    <s v="USD"/>
    <n v="1444516084"/>
    <d v="2015-10-10T22:28:04"/>
    <n v="1439332084"/>
    <x v="2480"/>
    <b v="0"/>
    <x v="22"/>
    <n v="250"/>
    <x v="4"/>
    <x v="14"/>
    <b v="1"/>
    <s v="music/indie rock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n v="1.1291099999999998"/>
    <x v="0"/>
    <x v="0"/>
    <s v="USD"/>
    <n v="1335799808"/>
    <d v="2012-04-30T15:30:08"/>
    <n v="1333207808"/>
    <x v="2481"/>
    <b v="0"/>
    <x v="195"/>
    <n v="47.541473684210523"/>
    <x v="4"/>
    <x v="14"/>
    <b v="1"/>
    <s v="music/indie rock"/>
  </r>
  <r>
    <x v="2482"/>
    <s v="Journey to Japan"/>
    <s v="Singer Jude Roberts has been asked to perform his song &quot;The Flood&quot;  in Hiroshima.  You can assist in making this opportunity a reality."/>
    <x v="28"/>
    <n v="1001"/>
    <n v="1.0009999999999999"/>
    <x v="0"/>
    <x v="0"/>
    <s v="USD"/>
    <n v="1312224383"/>
    <d v="2011-08-01T18:46:23"/>
    <n v="1308336383"/>
    <x v="2482"/>
    <b v="0"/>
    <x v="20"/>
    <n v="40.04"/>
    <x v="4"/>
    <x v="14"/>
    <b v="1"/>
    <s v="music/indie rock"/>
  </r>
  <r>
    <x v="2483"/>
    <s v="Intangible Animal's &quot;Oh The Humanity&quot; Tour"/>
    <s v="Send Intangible Animal on our first West Coast Tour!!! The fate of the world rests in your hands."/>
    <x v="184"/>
    <n v="1251"/>
    <n v="1.1372727272727272"/>
    <x v="0"/>
    <x v="0"/>
    <s v="USD"/>
    <n v="1335891603"/>
    <d v="2012-05-01T17:00:03"/>
    <n v="1330711203"/>
    <x v="2483"/>
    <b v="0"/>
    <x v="10"/>
    <n v="65.84210526315789"/>
    <x v="4"/>
    <x v="14"/>
    <b v="1"/>
    <s v="music/indie rock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n v="1.1931742857142855"/>
    <x v="0"/>
    <x v="0"/>
    <s v="USD"/>
    <n v="1316124003"/>
    <d v="2011-09-15T22:00:03"/>
    <n v="1313532003"/>
    <x v="2484"/>
    <b v="0"/>
    <x v="240"/>
    <n v="46.401222222222216"/>
    <x v="4"/>
    <x v="14"/>
    <b v="1"/>
    <s v="music/indie rock"/>
  </r>
  <r>
    <x v="2485"/>
    <s v="Calli Dollinger and The Dusters Fall Tour Fund"/>
    <s v="We're trying to fund a fall tour to Dallas,  where we will record our debut album with Grammy award-winning producer, Stuart Sikes."/>
    <x v="13"/>
    <n v="2065"/>
    <n v="1.0325"/>
    <x v="0"/>
    <x v="0"/>
    <s v="USD"/>
    <n v="1318463879"/>
    <d v="2011-10-12T23:57:59"/>
    <n v="1315439879"/>
    <x v="2485"/>
    <b v="0"/>
    <x v="14"/>
    <n v="50.365853658536587"/>
    <x v="4"/>
    <x v="14"/>
    <b v="1"/>
    <s v="music/indie rock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n v="2.6566666666666667"/>
    <x v="0"/>
    <x v="0"/>
    <s v="USD"/>
    <n v="1335113976"/>
    <d v="2012-04-22T16:59:36"/>
    <n v="1332521976"/>
    <x v="2486"/>
    <b v="0"/>
    <x v="209"/>
    <n v="26.566666666666666"/>
    <x v="4"/>
    <x v="14"/>
    <b v="1"/>
    <s v="music/indie rock"/>
  </r>
  <r>
    <x v="2487"/>
    <s v="Copyrighting 1978 Champs Finished Album"/>
    <s v="Raise enough money to fund the copyright cost for the full length indie rock record we spent the year recording."/>
    <x v="15"/>
    <n v="1500.76"/>
    <n v="1.0005066666666667"/>
    <x v="0"/>
    <x v="0"/>
    <s v="USD"/>
    <n v="1338083997"/>
    <d v="2012-05-27T01:59:57"/>
    <n v="1335491997"/>
    <x v="2487"/>
    <b v="0"/>
    <x v="44"/>
    <n v="39.493684210526318"/>
    <x v="4"/>
    <x v="14"/>
    <b v="1"/>
    <s v="music/indie rock"/>
  </r>
  <r>
    <x v="2488"/>
    <s v="Pull Some Strings For Jameson Elder"/>
    <s v="Nashville independent singer/songwriter Jameson Elder making a new album! Check out the video to preview the single &quot;Take Me Back&quot;!"/>
    <x v="9"/>
    <n v="3201"/>
    <n v="1.0669999999999999"/>
    <x v="0"/>
    <x v="0"/>
    <s v="USD"/>
    <n v="1321459908"/>
    <d v="2011-11-16T16:11:48"/>
    <n v="1318864308"/>
    <x v="2488"/>
    <b v="0"/>
    <x v="71"/>
    <n v="49.246153846153845"/>
    <x v="4"/>
    <x v="14"/>
    <b v="1"/>
    <s v="music/indie rock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n v="1.3367142857142857"/>
    <x v="0"/>
    <x v="0"/>
    <s v="USD"/>
    <n v="1368117239"/>
    <d v="2013-05-09T16:33:59"/>
    <n v="1365525239"/>
    <x v="2489"/>
    <b v="0"/>
    <x v="11"/>
    <n v="62.38"/>
    <x v="4"/>
    <x v="14"/>
    <b v="1"/>
    <s v="music/indie rock"/>
  </r>
  <r>
    <x v="2490"/>
    <s v="The Offbeats Summer Tour 2012"/>
    <s v="We are trying to fund our first multi-state tour this summer in an effort to get our music out to as many people as possible."/>
    <x v="2"/>
    <n v="607"/>
    <n v="1.214"/>
    <x v="0"/>
    <x v="0"/>
    <s v="USD"/>
    <n v="1340429276"/>
    <d v="2012-06-23T05:27:56"/>
    <n v="1335245276"/>
    <x v="2490"/>
    <b v="0"/>
    <x v="38"/>
    <n v="37.9375"/>
    <x v="4"/>
    <x v="14"/>
    <b v="1"/>
    <s v="music/indie rock"/>
  </r>
  <r>
    <x v="2491"/>
    <s v="Nathan Evans - Remove The Illusion EP "/>
    <s v="Nathan Evans, instrumental rock guitarist and official V3fights.com artist, is releasing his first solo EP entitled Remove The Illusion"/>
    <x v="2"/>
    <n v="516"/>
    <n v="1.032"/>
    <x v="0"/>
    <x v="0"/>
    <s v="USD"/>
    <n v="1295142660"/>
    <d v="2011-01-16T01:51:00"/>
    <n v="1293739714"/>
    <x v="2491"/>
    <b v="0"/>
    <x v="73"/>
    <n v="51.6"/>
    <x v="4"/>
    <x v="14"/>
    <b v="1"/>
    <s v="music/indie rock"/>
  </r>
  <r>
    <x v="2492"/>
    <s v="SUPER NICE EP 2012"/>
    <s v="We're a band from Hawaii trying to produce our first EP and we need help!"/>
    <x v="20"/>
    <n v="750"/>
    <n v="1.25"/>
    <x v="0"/>
    <x v="0"/>
    <s v="USD"/>
    <n v="1339840740"/>
    <d v="2012-06-16T09:59:00"/>
    <n v="1335397188"/>
    <x v="2492"/>
    <b v="0"/>
    <x v="74"/>
    <n v="27.777777777777779"/>
    <x v="4"/>
    <x v="14"/>
    <b v="1"/>
    <s v="music/indie rock"/>
  </r>
  <r>
    <x v="2493"/>
    <s v="Lets Make A Record Together!"/>
    <s v="Making the record I've always dreamed of, and I want you to be part of the journey. Join me and let's make a great album together!"/>
    <x v="22"/>
    <n v="25740"/>
    <n v="1.2869999999999999"/>
    <x v="0"/>
    <x v="0"/>
    <s v="USD"/>
    <n v="1367208140"/>
    <d v="2013-04-29T04:02:20"/>
    <n v="1363320140"/>
    <x v="2493"/>
    <b v="0"/>
    <x v="461"/>
    <n v="99.382239382239376"/>
    <x v="4"/>
    <x v="14"/>
    <b v="1"/>
    <s v="music/indie rock"/>
  </r>
  <r>
    <x v="2494"/>
    <s v="Motive Makes a Man - Heavy Boots Album Production"/>
    <s v="Multi-Instrumentalist Ace Waters' new double album with 2+hours of music needs to be professionally made and replicated."/>
    <x v="15"/>
    <n v="1515.08"/>
    <n v="1.0100533333333332"/>
    <x v="0"/>
    <x v="0"/>
    <s v="USD"/>
    <n v="1337786944"/>
    <d v="2012-05-23T15:29:04"/>
    <n v="1335194944"/>
    <x v="2494"/>
    <b v="0"/>
    <x v="70"/>
    <n v="38.848205128205123"/>
    <x v="4"/>
    <x v="14"/>
    <b v="1"/>
    <s v="music/indie rock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n v="1.2753666666666665"/>
    <x v="0"/>
    <x v="0"/>
    <s v="USD"/>
    <n v="1339022575"/>
    <d v="2012-06-06T22:42:55"/>
    <n v="1336430575"/>
    <x v="2495"/>
    <b v="0"/>
    <x v="288"/>
    <n v="45.548809523809524"/>
    <x v="4"/>
    <x v="14"/>
    <b v="1"/>
    <s v="music/indie rock"/>
  </r>
  <r>
    <x v="2496"/>
    <s v="Lynn Haven - The First Album, &quot;Fair Weather Friends&quot;"/>
    <s v="Be a part of making the first Lynn Haven album, &quot;Fair Weather Friends.&quot;"/>
    <x v="12"/>
    <n v="6000"/>
    <n v="1"/>
    <x v="0"/>
    <x v="0"/>
    <s v="USD"/>
    <n v="1364597692"/>
    <d v="2013-03-29T22:54:52"/>
    <n v="1361577292"/>
    <x v="2496"/>
    <b v="0"/>
    <x v="73"/>
    <n v="600"/>
    <x v="4"/>
    <x v="14"/>
    <b v="1"/>
    <s v="music/indie rock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n v="1.127715"/>
    <x v="0"/>
    <x v="0"/>
    <s v="USD"/>
    <n v="1312578338"/>
    <d v="2011-08-05T21:05:38"/>
    <n v="1309986338"/>
    <x v="2497"/>
    <b v="0"/>
    <x v="66"/>
    <n v="80.551071428571419"/>
    <x v="4"/>
    <x v="14"/>
    <b v="1"/>
    <s v="music/indie rock"/>
  </r>
  <r>
    <x v="2498"/>
    <s v="Race Bandit's Debut EP Validated"/>
    <s v="We've been working hard on getting our music out and we are taking the final steps to releasing our EP, but we need your help."/>
    <x v="28"/>
    <n v="1056"/>
    <n v="1.056"/>
    <x v="0"/>
    <x v="0"/>
    <s v="USD"/>
    <n v="1422400387"/>
    <d v="2015-01-27T23:13:07"/>
    <n v="1421190787"/>
    <x v="2498"/>
    <b v="0"/>
    <x v="9"/>
    <n v="52.8"/>
    <x v="4"/>
    <x v="14"/>
    <b v="1"/>
    <s v="music/indie rock"/>
  </r>
  <r>
    <x v="2499"/>
    <s v="Ryan Hamilton : UK House Party Tour 2013"/>
    <s v="Ryan is headed to the UK for a series of Private House Parties! He needs your help. Don't miss your chance to be a part of the fun!"/>
    <x v="23"/>
    <n v="8105"/>
    <n v="2.0262500000000001"/>
    <x v="0"/>
    <x v="0"/>
    <s v="USD"/>
    <n v="1356976800"/>
    <d v="2012-12-31T18:00:00"/>
    <n v="1352820837"/>
    <x v="2499"/>
    <b v="0"/>
    <x v="203"/>
    <n v="47.676470588235297"/>
    <x v="4"/>
    <x v="14"/>
    <b v="1"/>
    <s v="music/indie rock"/>
  </r>
  <r>
    <x v="2500"/>
    <s v="Completing &quot;God's Justice&quot;"/>
    <s v="ST's 4th LP has been tracked and mixed, but before he can set it free upon the world, it needs proper mastering and pressing!"/>
    <x v="20"/>
    <n v="680"/>
    <n v="1.1333333333333333"/>
    <x v="0"/>
    <x v="0"/>
    <s v="USD"/>
    <n v="1340476375"/>
    <d v="2012-06-23T18:32:55"/>
    <n v="1337884375"/>
    <x v="2500"/>
    <b v="0"/>
    <x v="60"/>
    <n v="23.448275862068964"/>
    <x v="4"/>
    <x v="14"/>
    <b v="1"/>
    <s v="music/indie rock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n v="2.5545454545454545E-2"/>
    <x v="2"/>
    <x v="5"/>
    <s v="CAD"/>
    <n v="1443379104"/>
    <d v="2015-09-27T18:38:24"/>
    <n v="1440787104"/>
    <x v="2501"/>
    <b v="0"/>
    <x v="63"/>
    <n v="40.142857142857146"/>
    <x v="7"/>
    <x v="34"/>
    <b v="0"/>
    <s v="food/restaurants"/>
  </r>
  <r>
    <x v="2502"/>
    <s v="Cupcake Chaos"/>
    <s v="A small sweet shop featuring the cupcake variety offered by Cupcake Chaos, candy, cotton candy, shakes and malts, located in Dalhart,TX"/>
    <x v="74"/>
    <n v="86"/>
    <n v="7.8181818181818181E-4"/>
    <x v="2"/>
    <x v="0"/>
    <s v="USD"/>
    <n v="1411328918"/>
    <d v="2014-09-21T19:48:38"/>
    <n v="1407440918"/>
    <x v="2502"/>
    <b v="0"/>
    <x v="81"/>
    <n v="17.2"/>
    <x v="7"/>
    <x v="34"/>
    <b v="0"/>
    <s v="food/restaurants"/>
  </r>
  <r>
    <x v="2503"/>
    <s v="Cardinal Bistro BYOB Start Up"/>
    <s v="Cardinal Bistro will be Contemporary American dinning establishment based in Ventnor, NJ featuring local, seasonal ingredients."/>
    <x v="3"/>
    <n v="0"/>
    <n v="0"/>
    <x v="2"/>
    <x v="0"/>
    <s v="USD"/>
    <n v="1465333560"/>
    <d v="2016-06-07T21:06:00"/>
    <n v="1462743308"/>
    <x v="2503"/>
    <b v="0"/>
    <x v="78"/>
    <e v="#DIV/0!"/>
    <x v="7"/>
    <x v="34"/>
    <b v="0"/>
    <s v="food/restaurants"/>
  </r>
  <r>
    <x v="2504"/>
    <s v="Halal Restaurant and Internet Cafe"/>
    <s v="Halal Restaurant and Internet Cafe 20 percent of profits will go to building masjids."/>
    <x v="19"/>
    <n v="0"/>
    <n v="0"/>
    <x v="2"/>
    <x v="0"/>
    <s v="USD"/>
    <n v="1416014534"/>
    <d v="2014-11-15T01:22:14"/>
    <n v="1413418934"/>
    <x v="2504"/>
    <b v="0"/>
    <x v="78"/>
    <e v="#DIV/0!"/>
    <x v="7"/>
    <x v="34"/>
    <b v="0"/>
    <s v="food/restaurants"/>
  </r>
  <r>
    <x v="2505"/>
    <s v="PASTATUTION"/>
    <s v="PASTATUTION- The act or practice of engaging in Pasta Making for money.  _x000a__x000a_Help us get the Arcobaleno Pasta Extruder!"/>
    <x v="39"/>
    <n v="0"/>
    <n v="0"/>
    <x v="2"/>
    <x v="0"/>
    <s v="USD"/>
    <n v="1426292416"/>
    <d v="2015-03-14T00:20:16"/>
    <n v="1423704016"/>
    <x v="2505"/>
    <b v="0"/>
    <x v="78"/>
    <e v="#DIV/0!"/>
    <x v="7"/>
    <x v="34"/>
    <b v="0"/>
    <s v="food/restaurants"/>
  </r>
  <r>
    <x v="2506"/>
    <s v="Bowlz Cafe, Hull"/>
    <s v="Love cereal as much as we do? Then we need your help! We are opening a worldwide cereal cafe, serving the best in imported cereals!"/>
    <x v="10"/>
    <n v="30"/>
    <n v="6.0000000000000001E-3"/>
    <x v="2"/>
    <x v="1"/>
    <s v="GBP"/>
    <n v="1443906000"/>
    <d v="2015-10-03T21:00:00"/>
    <n v="1441955269"/>
    <x v="2506"/>
    <b v="0"/>
    <x v="84"/>
    <n v="15"/>
    <x v="7"/>
    <x v="34"/>
    <b v="0"/>
    <s v="food/restaurants"/>
  </r>
  <r>
    <x v="2507"/>
    <s v="Help Cafe Talavera get a New Kitchen!"/>
    <s v="Unique dishes for a unique city!."/>
    <x v="350"/>
    <n v="0"/>
    <n v="0"/>
    <x v="2"/>
    <x v="0"/>
    <s v="USD"/>
    <n v="1431308704"/>
    <d v="2015-05-11T01:45:04"/>
    <n v="1428716704"/>
    <x v="2507"/>
    <b v="0"/>
    <x v="78"/>
    <e v="#DIV/0!"/>
    <x v="7"/>
    <x v="34"/>
    <b v="0"/>
    <s v="food/restaurants"/>
  </r>
  <r>
    <x v="2508"/>
    <s v="Silver Linning Gourmet Fudge"/>
    <s v="I make Amazing homemade fudge available in 18 flavors. I want to open my own business to be able to let my area eat my incredible fudge"/>
    <x v="22"/>
    <n v="0"/>
    <n v="0"/>
    <x v="2"/>
    <x v="0"/>
    <s v="USD"/>
    <n v="1408056634"/>
    <d v="2014-08-14T22:50:34"/>
    <n v="1405464634"/>
    <x v="2508"/>
    <b v="0"/>
    <x v="78"/>
    <e v="#DIV/0!"/>
    <x v="7"/>
    <x v="34"/>
    <b v="0"/>
    <s v="food/restaurants"/>
  </r>
  <r>
    <x v="2509"/>
    <s v="&quot;Chuck J. Brubecker&quot;"/>
    <s v="Relax in a new Cheesecake Lounge in London, serving freshly made cheesecakes, all day and all night, along with great coffees and teas."/>
    <x v="75"/>
    <n v="1000"/>
    <n v="1.0526315789473684E-2"/>
    <x v="2"/>
    <x v="1"/>
    <s v="GBP"/>
    <n v="1429554349"/>
    <d v="2015-04-20T18:25:49"/>
    <n v="1424719549"/>
    <x v="2509"/>
    <b v="0"/>
    <x v="33"/>
    <n v="35.714285714285715"/>
    <x v="7"/>
    <x v="34"/>
    <b v="0"/>
    <s v="food/restaurants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n v="1.5E-3"/>
    <x v="2"/>
    <x v="0"/>
    <s v="USD"/>
    <n v="1431647772"/>
    <d v="2015-05-14T23:56:12"/>
    <n v="1426463772"/>
    <x v="2510"/>
    <b v="0"/>
    <x v="84"/>
    <n v="37.5"/>
    <x v="7"/>
    <x v="34"/>
    <b v="0"/>
    <s v="food/restaurants"/>
  </r>
  <r>
    <x v="2511"/>
    <s v="loluli's"/>
    <s v="Fresh Fast Food. A bbq ramen bar thats healthy, tasty and made to order right in front of your eyes....... From flame to bowl"/>
    <x v="57"/>
    <n v="0"/>
    <n v="0"/>
    <x v="2"/>
    <x v="1"/>
    <s v="GBP"/>
    <n v="1454323413"/>
    <d v="2016-02-01T10:43:33"/>
    <n v="1451731413"/>
    <x v="2511"/>
    <b v="0"/>
    <x v="78"/>
    <e v="#DIV/0!"/>
    <x v="7"/>
    <x v="34"/>
    <b v="0"/>
    <s v="food/restaurants"/>
  </r>
  <r>
    <x v="2512"/>
    <s v="Somethin' Tasty"/>
    <s v="Somethin' Tasty is a unique coffee, pastry &amp; retail store. We consign from all local sources: pottery, glass &amp; art."/>
    <x v="146"/>
    <n v="0"/>
    <n v="0"/>
    <x v="2"/>
    <x v="0"/>
    <s v="USD"/>
    <n v="1418504561"/>
    <d v="2014-12-13T21:02:41"/>
    <n v="1417208561"/>
    <x v="2512"/>
    <b v="0"/>
    <x v="78"/>
    <e v="#DIV/0!"/>
    <x v="7"/>
    <x v="34"/>
    <b v="0"/>
    <s v="food/restaurants"/>
  </r>
  <r>
    <x v="2513"/>
    <s v="Yahu Restaurants"/>
    <s v="Wir wollen einen Ort erschaffen an dem man sich wohlfÃ¼hlen kann, ein Ort an dem die Gedanken frei sind und man das Essen genieÃŸen kann."/>
    <x v="237"/>
    <n v="0"/>
    <n v="0"/>
    <x v="2"/>
    <x v="12"/>
    <s v="EUR"/>
    <n v="1488067789"/>
    <d v="2017-02-26T00:09:49"/>
    <n v="1482883789"/>
    <x v="2513"/>
    <b v="0"/>
    <x v="78"/>
    <e v="#DIV/0!"/>
    <x v="7"/>
    <x v="34"/>
    <b v="0"/>
    <s v="food/restaurants"/>
  </r>
  <r>
    <x v="2514"/>
    <s v="Lunch For Tots"/>
    <s v="My little cafe has been challenged to provide healthy, fun lunches to kids at a Montessori School. Local/organic as much as possible."/>
    <x v="14"/>
    <n v="210"/>
    <n v="1.7500000000000002E-2"/>
    <x v="2"/>
    <x v="0"/>
    <s v="USD"/>
    <n v="1408526477"/>
    <d v="2014-08-20T09:21:17"/>
    <n v="1407057677"/>
    <x v="2514"/>
    <b v="0"/>
    <x v="80"/>
    <n v="52.5"/>
    <x v="7"/>
    <x v="34"/>
    <b v="0"/>
    <s v="food/restaurants"/>
  </r>
  <r>
    <x v="2515"/>
    <s v="The Barrel Room Restaurant &amp; Tavern"/>
    <s v="The Barrel Room SF is moving to a new location in San Francisco with a 60-seat restaurant &amp; full liquor. Help us make our move amazing!"/>
    <x v="10"/>
    <n v="930"/>
    <n v="0.186"/>
    <x v="2"/>
    <x v="0"/>
    <s v="USD"/>
    <n v="1424635753"/>
    <d v="2015-02-22T20:09:13"/>
    <n v="1422043753"/>
    <x v="2515"/>
    <b v="0"/>
    <x v="8"/>
    <n v="77.5"/>
    <x v="7"/>
    <x v="34"/>
    <b v="0"/>
    <s v="food/restaurants"/>
  </r>
  <r>
    <x v="2516"/>
    <s v="Morning Glory"/>
    <s v="Hi, everyone my name is Alex, and i want to create not just a cafe spot, but a place that gives everyone a nice warm homey feeling."/>
    <x v="29"/>
    <n v="0"/>
    <n v="0"/>
    <x v="2"/>
    <x v="0"/>
    <s v="USD"/>
    <n v="1417279252"/>
    <d v="2014-11-29T16:40:52"/>
    <n v="1414683652"/>
    <x v="2516"/>
    <b v="0"/>
    <x v="78"/>
    <e v="#DIV/0!"/>
    <x v="7"/>
    <x v="34"/>
    <b v="0"/>
    <s v="food/restaurants"/>
  </r>
  <r>
    <x v="2517"/>
    <s v="The Canteen"/>
    <s v="KICK START US! Chef-driven dining experience offering a multi-course tasteful and playful menu that hems in familiar seasonal comfort."/>
    <x v="102"/>
    <n v="1767"/>
    <n v="9.8166666666666666E-2"/>
    <x v="2"/>
    <x v="5"/>
    <s v="CAD"/>
    <n v="1426788930"/>
    <d v="2015-03-19T18:15:30"/>
    <n v="1424200530"/>
    <x v="2517"/>
    <b v="0"/>
    <x v="51"/>
    <n v="53.545454545454547"/>
    <x v="7"/>
    <x v="34"/>
    <b v="0"/>
    <s v="food/restaurants"/>
  </r>
  <r>
    <x v="2518"/>
    <s v="Southern California's Backroad Eateries"/>
    <s v="I am traveling the backroads of Southern California, to discover the best out-of-the-way eateries the area has to offer"/>
    <x v="10"/>
    <n v="0"/>
    <n v="0"/>
    <x v="2"/>
    <x v="0"/>
    <s v="USD"/>
    <n v="1415899228"/>
    <d v="2014-11-13T17:20:28"/>
    <n v="1413303628"/>
    <x v="2518"/>
    <b v="0"/>
    <x v="78"/>
    <e v="#DIV/0!"/>
    <x v="7"/>
    <x v="34"/>
    <b v="0"/>
    <s v="food/restaurants"/>
  </r>
  <r>
    <x v="2519"/>
    <s v="Kelli's Kitchen"/>
    <s v="Better than your mom's, better than Cracker Barrel, only at Kelli's Kitchen (all from scratch)."/>
    <x v="60"/>
    <n v="65"/>
    <n v="4.3333333333333331E-4"/>
    <x v="2"/>
    <x v="0"/>
    <s v="USD"/>
    <n v="1405741404"/>
    <d v="2014-07-19T03:43:24"/>
    <n v="1403149404"/>
    <x v="2519"/>
    <b v="0"/>
    <x v="80"/>
    <n v="16.25"/>
    <x v="7"/>
    <x v="34"/>
    <b v="0"/>
    <s v="food/restaurants"/>
  </r>
  <r>
    <x v="2520"/>
    <s v="The Aurora Outpost Restaurant/NightClub"/>
    <s v="Aurora restaurant/night club, a Star Wars/Star Trek Science fiction community gathering place and club in the Tulsa/Oklahoma city area."/>
    <x v="57"/>
    <n v="0"/>
    <n v="0"/>
    <x v="2"/>
    <x v="0"/>
    <s v="USD"/>
    <n v="1476559260"/>
    <d v="2016-10-15T19:21:00"/>
    <n v="1472567085"/>
    <x v="2520"/>
    <b v="0"/>
    <x v="78"/>
    <e v="#DIV/0!"/>
    <x v="7"/>
    <x v="34"/>
    <b v="0"/>
    <s v="food/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n v="1.0948792000000001"/>
    <x v="0"/>
    <x v="0"/>
    <s v="USD"/>
    <n v="1444778021"/>
    <d v="2015-10-13T23:13:41"/>
    <n v="1442963621"/>
    <x v="2521"/>
    <b v="0"/>
    <x v="462"/>
    <n v="103.68174242424243"/>
    <x v="4"/>
    <x v="35"/>
    <b v="1"/>
    <s v="music/classical music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n v="1"/>
    <x v="0"/>
    <x v="0"/>
    <s v="USD"/>
    <n v="1461336720"/>
    <d v="2016-04-22T14:52:00"/>
    <n v="1459431960"/>
    <x v="2522"/>
    <b v="0"/>
    <x v="74"/>
    <n v="185.18518518518519"/>
    <x v="4"/>
    <x v="35"/>
    <b v="1"/>
    <s v="music/classical music"/>
  </r>
  <r>
    <x v="2523"/>
    <s v="Pater Noster Project"/>
    <s v="PATER NOSTER (2003) by Thomas Oboe Lee, scored for baritone solo and string quartet.  Hauntingly beautiful, yet never performed."/>
    <x v="42"/>
    <n v="1408"/>
    <n v="1.5644444444444445"/>
    <x v="0"/>
    <x v="0"/>
    <s v="USD"/>
    <n v="1416270292"/>
    <d v="2014-11-18T00:24:52"/>
    <n v="1413674692"/>
    <x v="2523"/>
    <b v="0"/>
    <x v="55"/>
    <n v="54.153846153846153"/>
    <x v="4"/>
    <x v="35"/>
    <b v="1"/>
    <s v="music/classical music"/>
  </r>
  <r>
    <x v="2524"/>
    <s v="Les Bostonades' First CD"/>
    <s v="We're bringing some of our favorite music from the past 10 years to disc for the first time ever."/>
    <x v="51"/>
    <n v="7620"/>
    <n v="1.016"/>
    <x v="0"/>
    <x v="0"/>
    <s v="USD"/>
    <n v="1419136200"/>
    <d v="2014-12-21T04:30:00"/>
    <n v="1416338557"/>
    <x v="2524"/>
    <b v="0"/>
    <x v="68"/>
    <n v="177.2093023255814"/>
    <x v="4"/>
    <x v="35"/>
    <b v="1"/>
    <s v="music/classical music"/>
  </r>
  <r>
    <x v="2525"/>
    <s v="Jenny &amp; Rossâ”‚To Sing in Germany"/>
    <s v="Husband and wife operatic team specializing in German opera. Fundraising for an audition tour of Germany."/>
    <x v="6"/>
    <n v="8026"/>
    <n v="1.00325"/>
    <x v="0"/>
    <x v="0"/>
    <s v="USD"/>
    <n v="1340914571"/>
    <d v="2012-06-28T20:16:11"/>
    <n v="1338322571"/>
    <x v="2525"/>
    <b v="0"/>
    <x v="144"/>
    <n v="100.325"/>
    <x v="4"/>
    <x v="35"/>
    <b v="1"/>
    <s v="music/classical music"/>
  </r>
  <r>
    <x v="2526"/>
    <s v="10 Years and Counting...a new album by Valor Brass!"/>
    <s v="New music and arrangements, amazing sound, brass chamber music at the highest level!  Be a part of our community!"/>
    <x v="23"/>
    <n v="4518"/>
    <n v="1.1294999999999999"/>
    <x v="0"/>
    <x v="0"/>
    <s v="USD"/>
    <n v="1418014740"/>
    <d v="2014-12-08T04:59:00"/>
    <n v="1415585474"/>
    <x v="2526"/>
    <b v="0"/>
    <x v="51"/>
    <n v="136.90909090909091"/>
    <x v="4"/>
    <x v="35"/>
    <b v="1"/>
    <s v="music/classical music"/>
  </r>
  <r>
    <x v="2527"/>
    <s v="Britten in Song: A Centennial Celebration"/>
    <s v="Five Programs of Benjamin Britten's vocal works featuring over 20 extraordinary vocalists and pianists."/>
    <x v="23"/>
    <n v="4085"/>
    <n v="1.02125"/>
    <x v="0"/>
    <x v="0"/>
    <s v="USD"/>
    <n v="1382068740"/>
    <d v="2013-10-18T03:59:00"/>
    <n v="1380477691"/>
    <x v="2527"/>
    <b v="0"/>
    <x v="26"/>
    <n v="57.535211267605632"/>
    <x v="4"/>
    <x v="35"/>
    <b v="1"/>
    <s v="music/classical music"/>
  </r>
  <r>
    <x v="2528"/>
    <s v="Three Voices"/>
    <s v="I've been offered a contract with HatHut to record Feldman's 'Three Voices', which would be my first solo disc. I need your help!"/>
    <x v="23"/>
    <n v="4289.99"/>
    <n v="1.0724974999999999"/>
    <x v="0"/>
    <x v="1"/>
    <s v="GBP"/>
    <n v="1440068400"/>
    <d v="2015-08-20T11:00:00"/>
    <n v="1438459303"/>
    <x v="2528"/>
    <b v="0"/>
    <x v="75"/>
    <n v="52.962839506172834"/>
    <x v="4"/>
    <x v="35"/>
    <b v="1"/>
    <s v="music/classical music"/>
  </r>
  <r>
    <x v="2529"/>
    <s v="UrbanArias is DC's Contemporary Opera Company"/>
    <s v="Opera. Short. New."/>
    <x v="12"/>
    <n v="6257"/>
    <n v="1.0428333333333333"/>
    <x v="0"/>
    <x v="0"/>
    <s v="USD"/>
    <n v="1332636975"/>
    <d v="2012-03-25T00:56:15"/>
    <n v="1328752575"/>
    <x v="2529"/>
    <b v="0"/>
    <x v="88"/>
    <n v="82.328947368421055"/>
    <x v="4"/>
    <x v="35"/>
    <b v="1"/>
    <s v="music/classical music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n v="1"/>
    <x v="0"/>
    <x v="0"/>
    <s v="USD"/>
    <n v="1429505400"/>
    <d v="2015-04-20T04:50:00"/>
    <n v="1426711505"/>
    <x v="2530"/>
    <b v="0"/>
    <x v="53"/>
    <n v="135.41666666666666"/>
    <x v="4"/>
    <x v="35"/>
    <b v="1"/>
    <s v="music/classical music"/>
  </r>
  <r>
    <x v="2531"/>
    <s v="Modern Chamber Music"/>
    <s v="The first CD of chamber music composed by John Leupold to be released on PARMA records. The album features solo, duets, and a quartet."/>
    <x v="37"/>
    <n v="4518"/>
    <n v="1.004"/>
    <x v="0"/>
    <x v="0"/>
    <s v="USD"/>
    <n v="1439611140"/>
    <d v="2015-08-15T03:59:00"/>
    <n v="1437668354"/>
    <x v="2531"/>
    <b v="0"/>
    <x v="42"/>
    <n v="74.06557377049181"/>
    <x v="4"/>
    <x v="35"/>
    <b v="1"/>
    <s v="music/classical music"/>
  </r>
  <r>
    <x v="2532"/>
    <s v="The Pacific Guitar Ensemble's Debut Recording!"/>
    <s v="Please help us record our first album, which will contain an exciting collection of works, old and new, for large guitar ensemble!"/>
    <x v="23"/>
    <n v="5045"/>
    <n v="1.26125"/>
    <x v="0"/>
    <x v="0"/>
    <s v="USD"/>
    <n v="1345148566"/>
    <d v="2012-08-16T20:22:46"/>
    <n v="1342556566"/>
    <x v="2532"/>
    <b v="0"/>
    <x v="65"/>
    <n v="84.083333333333329"/>
    <x v="4"/>
    <x v="35"/>
    <b v="1"/>
    <s v="music/classical music"/>
  </r>
  <r>
    <x v="2533"/>
    <s v="HOLOGRAPHIC - 2013 Concert and Commission Campaign"/>
    <s v="HOLOGRAPHIC is raising money for our 2013 live, four-concert new music project and to commission composer Jonathan Sokol!"/>
    <x v="51"/>
    <n v="8300"/>
    <n v="1.1066666666666667"/>
    <x v="0"/>
    <x v="0"/>
    <s v="USD"/>
    <n v="1362160868"/>
    <d v="2013-03-01T18:01:08"/>
    <n v="1359568911"/>
    <x v="2533"/>
    <b v="0"/>
    <x v="327"/>
    <n v="61.029411764705884"/>
    <x v="4"/>
    <x v="35"/>
    <b v="1"/>
    <s v="music/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n v="1.05"/>
    <x v="0"/>
    <x v="0"/>
    <s v="USD"/>
    <n v="1262325600"/>
    <d v="2010-01-01T06:00:00"/>
    <n v="1257871712"/>
    <x v="2534"/>
    <b v="0"/>
    <x v="25"/>
    <n v="150"/>
    <x v="4"/>
    <x v="35"/>
    <b v="1"/>
    <s v="music/classical music"/>
  </r>
  <r>
    <x v="2535"/>
    <s v="Mark Hayes Requiem Recording"/>
    <s v="Mark Hayes: Requiem Recording"/>
    <x v="22"/>
    <n v="20755"/>
    <n v="1.03775"/>
    <x v="0"/>
    <x v="0"/>
    <s v="USD"/>
    <n v="1417463945"/>
    <d v="2014-12-01T19:59:05"/>
    <n v="1414781945"/>
    <x v="2535"/>
    <b v="0"/>
    <x v="76"/>
    <n v="266.08974358974359"/>
    <x v="4"/>
    <x v="35"/>
    <b v="1"/>
    <s v="music/classical music"/>
  </r>
  <r>
    <x v="2536"/>
    <s v="Become the subject of my next composition!"/>
    <s v="I create my solo piano Vignettes by encrypting someone's name in the melody. Next up is the fourth Vignette, and I need a subject!"/>
    <x v="251"/>
    <n v="29"/>
    <n v="1.1599999999999999"/>
    <x v="0"/>
    <x v="0"/>
    <s v="USD"/>
    <n v="1375151566"/>
    <d v="2013-07-30T02:32:46"/>
    <n v="1373337166"/>
    <x v="2536"/>
    <b v="0"/>
    <x v="80"/>
    <n v="7.25"/>
    <x v="4"/>
    <x v="35"/>
    <b v="1"/>
    <s v="music/classical music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n v="1.1000000000000001"/>
    <x v="0"/>
    <x v="0"/>
    <s v="USD"/>
    <n v="1312212855"/>
    <d v="2011-08-01T15:34:15"/>
    <n v="1307028855"/>
    <x v="2537"/>
    <b v="0"/>
    <x v="202"/>
    <n v="100"/>
    <x v="4"/>
    <x v="35"/>
    <b v="1"/>
    <s v="music/classical music"/>
  </r>
  <r>
    <x v="2538"/>
    <s v="Me, Myself and Albinoni"/>
    <s v="I will record 2 of Tomaso Albinoni's concertos for 2 oboes playing both parts myself."/>
    <x v="102"/>
    <n v="20343.169999999998"/>
    <n v="1.130176111111111"/>
    <x v="0"/>
    <x v="0"/>
    <s v="USD"/>
    <n v="1361681940"/>
    <d v="2013-02-24T04:59:00"/>
    <n v="1359029661"/>
    <x v="2538"/>
    <b v="0"/>
    <x v="333"/>
    <n v="109.96308108108107"/>
    <x v="4"/>
    <x v="35"/>
    <b v="1"/>
    <s v="music/classical music"/>
  </r>
  <r>
    <x v="2539"/>
    <s v="The Flying Gambas"/>
    <s v="Help ABS Academy musicians get their cellos, gambas, &amp; contrabasses to San Francisco by supporting their instruments' travel."/>
    <x v="3"/>
    <n v="10025"/>
    <n v="1.0024999999999999"/>
    <x v="0"/>
    <x v="0"/>
    <s v="USD"/>
    <n v="1422913152"/>
    <d v="2015-02-02T21:39:12"/>
    <n v="1417729152"/>
    <x v="2539"/>
    <b v="0"/>
    <x v="211"/>
    <n v="169.91525423728814"/>
    <x v="4"/>
    <x v="35"/>
    <b v="1"/>
    <s v="music/classical music"/>
  </r>
  <r>
    <x v="2540"/>
    <s v="Vladimir in Butterfly Country"/>
    <s v="â€œVladimir in Butterfly Countryâ€ is a chamber opera by composer Ann Callaway and Jaime Robles, which will premiere October 30, 2011."/>
    <x v="30"/>
    <n v="2585"/>
    <n v="1.034"/>
    <x v="0"/>
    <x v="0"/>
    <s v="USD"/>
    <n v="1319904721"/>
    <d v="2011-10-29T16:12:01"/>
    <n v="1314720721"/>
    <x v="2540"/>
    <b v="0"/>
    <x v="74"/>
    <n v="95.740740740740748"/>
    <x v="4"/>
    <x v="35"/>
    <b v="1"/>
    <s v="music/classical music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n v="1.0702857142857143"/>
    <x v="0"/>
    <x v="1"/>
    <s v="GBP"/>
    <n v="1380192418"/>
    <d v="2013-09-26T10:46:58"/>
    <n v="1375008418"/>
    <x v="2541"/>
    <b v="0"/>
    <x v="287"/>
    <n v="59.460317460317462"/>
    <x v="4"/>
    <x v="35"/>
    <b v="1"/>
    <s v="music/classical music"/>
  </r>
  <r>
    <x v="2542"/>
    <s v="Classical Music by Marquita"/>
    <s v="Marquita Renee Ntim records her first Classical Album, complete with her playing the viola, cello and singing opera."/>
    <x v="176"/>
    <n v="725"/>
    <n v="1.0357142857142858"/>
    <x v="0"/>
    <x v="0"/>
    <s v="USD"/>
    <n v="1380599940"/>
    <d v="2013-10-01T03:59:00"/>
    <n v="1377252857"/>
    <x v="2542"/>
    <b v="0"/>
    <x v="62"/>
    <n v="55.769230769230766"/>
    <x v="4"/>
    <x v="35"/>
    <b v="1"/>
    <s v="music/classical music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n v="1.5640000000000001"/>
    <x v="0"/>
    <x v="0"/>
    <s v="USD"/>
    <n v="1293937200"/>
    <d v="2011-01-02T03:00:00"/>
    <n v="1291257298"/>
    <x v="2543"/>
    <b v="0"/>
    <x v="62"/>
    <n v="30.076923076923077"/>
    <x v="4"/>
    <x v="35"/>
    <b v="1"/>
    <s v="music/classical music"/>
  </r>
  <r>
    <x v="2544"/>
    <s v="Singing City Children's Choir"/>
    <s v="Bringing choral music and performance opportunities to under-served youth in West Philadelphia"/>
    <x v="10"/>
    <n v="5041"/>
    <n v="1.0082"/>
    <x v="0"/>
    <x v="0"/>
    <s v="USD"/>
    <n v="1341750569"/>
    <d v="2012-07-08T12:29:29"/>
    <n v="1339158569"/>
    <x v="2544"/>
    <b v="0"/>
    <x v="7"/>
    <n v="88.438596491228068"/>
    <x v="4"/>
    <x v="35"/>
    <b v="1"/>
    <s v="music/classical music"/>
  </r>
  <r>
    <x v="2545"/>
    <s v="Larchmere String Quartet Debut Album: Music by Stephan Krehl"/>
    <s v="We're recording our debut album: a CD of the string quartet and clarinet quintet by Stephan Krehl for the Naxos label"/>
    <x v="13"/>
    <n v="3906"/>
    <n v="1.9530000000000001"/>
    <x v="0"/>
    <x v="0"/>
    <s v="USD"/>
    <n v="1424997000"/>
    <d v="2015-02-27T00:30:00"/>
    <n v="1421983138"/>
    <x v="2545"/>
    <b v="0"/>
    <x v="42"/>
    <n v="64.032786885245898"/>
    <x v="4"/>
    <x v="35"/>
    <b v="1"/>
    <s v="music/classical music"/>
  </r>
  <r>
    <x v="2546"/>
    <s v="Cor Cantiamo's First Commercially Released Recording"/>
    <s v="We want to release an album of choral music by acclaimed Finnish composer Jaakko MÃ¤ntyjÃ¤rvi in 2014"/>
    <x v="8"/>
    <n v="3910"/>
    <n v="1.1171428571428572"/>
    <x v="0"/>
    <x v="0"/>
    <s v="USD"/>
    <n v="1380949200"/>
    <d v="2013-10-05T05:00:00"/>
    <n v="1378586179"/>
    <x v="2546"/>
    <b v="0"/>
    <x v="71"/>
    <n v="60.153846153846153"/>
    <x v="4"/>
    <x v="35"/>
    <b v="1"/>
    <s v="music/classical music"/>
  </r>
  <r>
    <x v="2547"/>
    <s v="Classical Guitar Music of Hawaii"/>
    <s v="A compilation of Guitar Music by composers Darin Au, Jeff Peterson, Byron Yasui, Bailey Matsuda, Ian O'Sullivan, and Michael Foumai."/>
    <x v="62"/>
    <n v="6592"/>
    <n v="1.1985454545454546"/>
    <x v="0"/>
    <x v="0"/>
    <s v="USD"/>
    <n v="1333560803"/>
    <d v="2012-04-04T17:33:23"/>
    <n v="1330972403"/>
    <x v="2547"/>
    <b v="0"/>
    <x v="179"/>
    <n v="49.194029850746269"/>
    <x v="4"/>
    <x v="35"/>
    <b v="1"/>
    <s v="music/classical music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n v="1.0185"/>
    <x v="0"/>
    <x v="6"/>
    <s v="EUR"/>
    <n v="1475209620"/>
    <d v="2016-09-30T04:27:00"/>
    <n v="1473087637"/>
    <x v="2548"/>
    <b v="0"/>
    <x v="77"/>
    <n v="165.16216216216216"/>
    <x v="4"/>
    <x v="35"/>
    <b v="1"/>
    <s v="music/classical music"/>
  </r>
  <r>
    <x v="2549"/>
    <s v="The Miller's Wife, a new opera"/>
    <s v="A new opera in English by Mike Christie to be premiÃ¨red at the Arcola Theatre, London UK from 14th-17th August 2013."/>
    <x v="351"/>
    <n v="1614"/>
    <n v="1.0280254777070064"/>
    <x v="0"/>
    <x v="1"/>
    <s v="GBP"/>
    <n v="1370019600"/>
    <d v="2013-05-31T17:00:00"/>
    <n v="1366999870"/>
    <x v="2549"/>
    <b v="0"/>
    <x v="77"/>
    <n v="43.621621621621621"/>
    <x v="4"/>
    <x v="35"/>
    <b v="1"/>
    <s v="music/classical music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n v="1.0084615384615385"/>
    <x v="0"/>
    <x v="0"/>
    <s v="USD"/>
    <n v="1444276740"/>
    <d v="2015-10-08T03:59:00"/>
    <n v="1439392406"/>
    <x v="2550"/>
    <b v="0"/>
    <x v="3"/>
    <n v="43.7"/>
    <x v="4"/>
    <x v="35"/>
    <b v="1"/>
    <s v="music/classical music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n v="1.0273469387755103"/>
    <x v="0"/>
    <x v="0"/>
    <s v="USD"/>
    <n v="1332362880"/>
    <d v="2012-03-21T20:48:00"/>
    <n v="1329890585"/>
    <x v="2551"/>
    <b v="0"/>
    <x v="66"/>
    <n v="67.419642857142861"/>
    <x v="4"/>
    <x v="35"/>
    <b v="1"/>
    <s v="music/classical music"/>
  </r>
  <r>
    <x v="2552"/>
    <s v="DAVID, The Oratorio"/>
    <s v="World Premiere of a new oratorio with chorus, soloists, and orchestra, based on the Old Testament king and prophet, DAVID"/>
    <x v="9"/>
    <n v="3195"/>
    <n v="1.0649999999999999"/>
    <x v="0"/>
    <x v="0"/>
    <s v="USD"/>
    <n v="1488741981"/>
    <d v="2017-03-05T19:26:21"/>
    <n v="1486149981"/>
    <x v="2552"/>
    <b v="0"/>
    <x v="59"/>
    <n v="177.5"/>
    <x v="4"/>
    <x v="35"/>
    <b v="1"/>
    <s v="music/classical music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n v="1.5553333333333332"/>
    <x v="0"/>
    <x v="0"/>
    <s v="USD"/>
    <n v="1348202807"/>
    <d v="2012-09-21T04:46:47"/>
    <n v="1343018807"/>
    <x v="2553"/>
    <b v="0"/>
    <x v="65"/>
    <n v="38.883333333333333"/>
    <x v="4"/>
    <x v="35"/>
    <b v="1"/>
    <s v="music/classical music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n v="1.228"/>
    <x v="0"/>
    <x v="0"/>
    <s v="USD"/>
    <n v="1433131140"/>
    <d v="2015-06-01T03:59:00"/>
    <n v="1430445163"/>
    <x v="2554"/>
    <b v="0"/>
    <x v="85"/>
    <n v="54.985074626865675"/>
    <x v="4"/>
    <x v="35"/>
    <b v="1"/>
    <s v="music/classical music"/>
  </r>
  <r>
    <x v="2555"/>
    <s v="Send Brandon Rumsey to Brevard Music Center"/>
    <s v="At Brevard Music Center, a foremost summer music study program, I will compose a new work for large chamber ensemble for performance."/>
    <x v="13"/>
    <n v="2147"/>
    <n v="1.0734999999999999"/>
    <x v="0"/>
    <x v="0"/>
    <s v="USD"/>
    <n v="1338219793"/>
    <d v="2012-05-28T15:43:13"/>
    <n v="1335541393"/>
    <x v="2555"/>
    <b v="0"/>
    <x v="2"/>
    <n v="61.342857142857142"/>
    <x v="4"/>
    <x v="35"/>
    <b v="1"/>
    <s v="music/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n v="1.0550335570469798"/>
    <x v="0"/>
    <x v="0"/>
    <s v="USD"/>
    <n v="1356392857"/>
    <d v="2012-12-24T23:47:37"/>
    <n v="1352504857"/>
    <x v="2556"/>
    <b v="0"/>
    <x v="69"/>
    <n v="23.117647058823529"/>
    <x v="4"/>
    <x v="35"/>
    <b v="1"/>
    <s v="music/classical music"/>
  </r>
  <r>
    <x v="2557"/>
    <s v="European Tour"/>
    <s v="Raising money for our concert tour of Switzerland and Germany in June/July 2014"/>
    <x v="42"/>
    <n v="1066"/>
    <n v="1.1844444444444444"/>
    <x v="0"/>
    <x v="1"/>
    <s v="GBP"/>
    <n v="1400176386"/>
    <d v="2014-05-15T17:53:06"/>
    <n v="1397584386"/>
    <x v="2557"/>
    <b v="0"/>
    <x v="17"/>
    <n v="29.611111111111111"/>
    <x v="4"/>
    <x v="35"/>
    <b v="1"/>
    <s v="music/classical music"/>
  </r>
  <r>
    <x v="2558"/>
    <s v="Hopkins Sinfonia 2015 Season"/>
    <s v="The Hopkins Sinfonia is looking for your support to run our 2015 Season made up of five concerts."/>
    <x v="21"/>
    <n v="1361"/>
    <n v="1.0888"/>
    <x v="0"/>
    <x v="2"/>
    <s v="AUD"/>
    <n v="1430488740"/>
    <d v="2015-05-01T13:59:00"/>
    <n v="1427747906"/>
    <x v="2558"/>
    <b v="0"/>
    <x v="59"/>
    <n v="75.611111111111114"/>
    <x v="4"/>
    <x v="35"/>
    <b v="1"/>
    <s v="music/classical music"/>
  </r>
  <r>
    <x v="2559"/>
    <s v="India Meets String Quartet"/>
    <s v="A concert of new music by four composers who have lived in India and been inspired by its music, with the Momenta String Quartet"/>
    <x v="134"/>
    <n v="890"/>
    <n v="1.1125"/>
    <x v="0"/>
    <x v="0"/>
    <s v="USD"/>
    <n v="1321385820"/>
    <d v="2011-11-15T19:37:00"/>
    <n v="1318539484"/>
    <x v="2559"/>
    <b v="0"/>
    <x v="20"/>
    <n v="35.6"/>
    <x v="4"/>
    <x v="35"/>
    <b v="1"/>
    <s v="music/classical music"/>
  </r>
  <r>
    <x v="2560"/>
    <s v="Courting Rites of Cranes CD recording"/>
    <s v="New CD of favourite chamber music by Welsh composer Michael Parkin featuring debut recordings by outstanding young musicians."/>
    <x v="9"/>
    <n v="3003"/>
    <n v="1.0009999999999999"/>
    <x v="0"/>
    <x v="1"/>
    <s v="GBP"/>
    <n v="1425682174"/>
    <d v="2015-03-06T22:49:34"/>
    <n v="1423090174"/>
    <x v="2560"/>
    <b v="0"/>
    <x v="64"/>
    <n v="143"/>
    <x v="4"/>
    <x v="35"/>
    <b v="1"/>
    <s v="music/classical music"/>
  </r>
  <r>
    <x v="2561"/>
    <s v="Project Bearnaise Trucks (Canceled)"/>
    <s v="Ever had chicken fingers smothered in bearnaise sauce, resting on a bed of your favorite rice? We need these meals on wheels."/>
    <x v="57"/>
    <n v="0"/>
    <n v="0"/>
    <x v="1"/>
    <x v="5"/>
    <s v="CAD"/>
    <n v="1444740089"/>
    <d v="2015-10-13T12:41:29"/>
    <n v="1442148089"/>
    <x v="2561"/>
    <b v="0"/>
    <x v="78"/>
    <e v="#DIV/0!"/>
    <x v="7"/>
    <x v="19"/>
    <b v="0"/>
    <s v="food/food trucks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n v="7.4999999999999997E-3"/>
    <x v="1"/>
    <x v="12"/>
    <s v="EUR"/>
    <n v="1476189339"/>
    <d v="2016-10-11T12:35:39"/>
    <n v="1471005339"/>
    <x v="2562"/>
    <b v="0"/>
    <x v="83"/>
    <n v="25"/>
    <x v="7"/>
    <x v="19"/>
    <b v="0"/>
    <s v="food/food trucks"/>
  </r>
  <r>
    <x v="2563"/>
    <s v="Phoenix Pearl Boba Tea Truck (Canceled)"/>
    <s v="Michigan based bubble tea and specialty ice cream food truck"/>
    <x v="22"/>
    <n v="0"/>
    <n v="0"/>
    <x v="1"/>
    <x v="0"/>
    <s v="USD"/>
    <n v="1438226451"/>
    <d v="2015-07-30T03:20:51"/>
    <n v="1433042451"/>
    <x v="2563"/>
    <b v="0"/>
    <x v="78"/>
    <e v="#DIV/0!"/>
    <x v="7"/>
    <x v="19"/>
    <b v="0"/>
    <s v="food/food trucks"/>
  </r>
  <r>
    <x v="2564"/>
    <s v="Seaside Eddy's - Wheels on the Ground! (Canceled)"/>
    <s v="We want to bring the wonderful flavors of the Jersey Shore, my home, to my new home in Winnipeg, the center of Canada."/>
    <x v="79"/>
    <n v="0"/>
    <n v="0"/>
    <x v="1"/>
    <x v="5"/>
    <s v="CAD"/>
    <n v="1406854699"/>
    <d v="2014-08-01T00:58:19"/>
    <n v="1404262699"/>
    <x v="2564"/>
    <b v="0"/>
    <x v="78"/>
    <e v="#DIV/0!"/>
    <x v="7"/>
    <x v="19"/>
    <b v="0"/>
    <s v="food/food trucks"/>
  </r>
  <r>
    <x v="2565"/>
    <s v="The Sketchy Pelican (Canceled)"/>
    <s v="The Sketchy Pelican. Is my vision to bring raw, honest, soulful, creative, thoght provoking cuisine to food truck form"/>
    <x v="3"/>
    <n v="100"/>
    <n v="0.01"/>
    <x v="1"/>
    <x v="0"/>
    <s v="USD"/>
    <n v="1462827000"/>
    <d v="2016-05-09T20:50:00"/>
    <n v="1457710589"/>
    <x v="2565"/>
    <b v="0"/>
    <x v="29"/>
    <n v="100"/>
    <x v="7"/>
    <x v="19"/>
    <b v="0"/>
    <s v="food/food trucks"/>
  </r>
  <r>
    <x v="2566"/>
    <s v="Mamma B's Pizza Get's Rolling (Canceled)"/>
    <s v="You can skip the hotdog cart and enjoy fresh, hot, delicious, handmade pizza when Mamma B's takes her show on the road!"/>
    <x v="19"/>
    <n v="0"/>
    <n v="0"/>
    <x v="1"/>
    <x v="0"/>
    <s v="USD"/>
    <n v="1408663948"/>
    <d v="2014-08-21T23:32:28"/>
    <n v="1406071948"/>
    <x v="2566"/>
    <b v="0"/>
    <x v="78"/>
    <e v="#DIV/0!"/>
    <x v="7"/>
    <x v="19"/>
    <b v="0"/>
    <s v="food/food trucks"/>
  </r>
  <r>
    <x v="2567"/>
    <s v="Burgers and Babes Food Truck (Canceled)"/>
    <s v="You're leaving a Bar/Nightclub what else would you want more than to have a Juicy Burger and to see Beautiful Girls making it."/>
    <x v="101"/>
    <n v="120"/>
    <n v="2.6666666666666666E-3"/>
    <x v="1"/>
    <x v="0"/>
    <s v="USD"/>
    <n v="1429823138"/>
    <d v="2015-04-23T21:05:38"/>
    <n v="1427231138"/>
    <x v="2567"/>
    <b v="0"/>
    <x v="84"/>
    <n v="60"/>
    <x v="7"/>
    <x v="19"/>
    <b v="0"/>
    <s v="food/food trucks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n v="5.0000000000000001E-3"/>
    <x v="1"/>
    <x v="1"/>
    <s v="GBP"/>
    <n v="1472745594"/>
    <d v="2016-09-01T15:59:54"/>
    <n v="1470153594"/>
    <x v="2568"/>
    <b v="0"/>
    <x v="29"/>
    <n v="50"/>
    <x v="7"/>
    <x v="19"/>
    <b v="0"/>
    <s v="food/food trucks"/>
  </r>
  <r>
    <x v="2569"/>
    <s v="Rochester Needs a Dessert Food Truck (Canceled)"/>
    <s v="With your help, I would be able to get a truck and start the process of getting it ready for the 2016 season."/>
    <x v="115"/>
    <n v="145"/>
    <n v="2.2307692307692306E-2"/>
    <x v="1"/>
    <x v="0"/>
    <s v="USD"/>
    <n v="1442457112"/>
    <d v="2015-09-17T02:31:52"/>
    <n v="1439865112"/>
    <x v="2569"/>
    <b v="0"/>
    <x v="84"/>
    <n v="72.5"/>
    <x v="7"/>
    <x v="19"/>
    <b v="0"/>
    <s v="food/food trucks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n v="8.4285714285714294E-3"/>
    <x v="1"/>
    <x v="0"/>
    <s v="USD"/>
    <n v="1486590035"/>
    <d v="2017-02-08T21:40:35"/>
    <n v="1483998035"/>
    <x v="2570"/>
    <b v="0"/>
    <x v="84"/>
    <n v="29.5"/>
    <x v="7"/>
    <x v="19"/>
    <b v="0"/>
    <s v="food/food trucks"/>
  </r>
  <r>
    <x v="2571"/>
    <s v="Coco Bowls (Canceled)"/>
    <s v="Perth locals who dream of opening a health food van, and serving treats that not only taste amazing but also benefit your body."/>
    <x v="57"/>
    <n v="250"/>
    <n v="2.5000000000000001E-3"/>
    <x v="1"/>
    <x v="2"/>
    <s v="AUD"/>
    <n v="1463645521"/>
    <d v="2016-05-19T08:12:01"/>
    <n v="1458461521"/>
    <x v="2571"/>
    <b v="0"/>
    <x v="80"/>
    <n v="62.5"/>
    <x v="7"/>
    <x v="19"/>
    <b v="0"/>
    <s v="food/food trucks"/>
  </r>
  <r>
    <x v="2572"/>
    <s v="A Dream of Naughty Nachos (Canceled)"/>
    <s v="Mesquite smoked brisket nachos, food truck style, with homemade salsa to make your taste buds dance."/>
    <x v="11"/>
    <n v="0"/>
    <n v="0"/>
    <x v="1"/>
    <x v="0"/>
    <s v="USD"/>
    <n v="1428893517"/>
    <d v="2015-04-13T02:51:57"/>
    <n v="1426301517"/>
    <x v="2572"/>
    <b v="0"/>
    <x v="78"/>
    <e v="#DIV/0!"/>
    <x v="7"/>
    <x v="19"/>
    <b v="0"/>
    <s v="food/food trucks"/>
  </r>
  <r>
    <x v="2573"/>
    <s v="Southern Flair Pork-Ka-Bobs (Canceled)"/>
    <s v="I have perfected my porkkabob recipe.I'm ready to start my own business!I need funds for the bbq pit and trailer and start up supplies."/>
    <x v="6"/>
    <n v="0"/>
    <n v="0"/>
    <x v="1"/>
    <x v="0"/>
    <s v="USD"/>
    <n v="1408803149"/>
    <d v="2014-08-23T14:12:29"/>
    <n v="1404915149"/>
    <x v="2573"/>
    <b v="0"/>
    <x v="78"/>
    <e v="#DIV/0!"/>
    <x v="7"/>
    <x v="19"/>
    <b v="0"/>
    <s v="food/food trucks"/>
  </r>
  <r>
    <x v="2574"/>
    <s v="Da Pickney Dem Jamaican Jerk (Canceled)"/>
    <s v="The Best Jamaican Jerk outside of Kingston! The name means &quot;for the children&quot;, my children, the reasons why I cook and why I live!"/>
    <x v="3"/>
    <n v="0"/>
    <n v="0"/>
    <x v="1"/>
    <x v="0"/>
    <s v="USD"/>
    <n v="1463600945"/>
    <d v="2016-05-18T19:49:05"/>
    <n v="1461786545"/>
    <x v="2574"/>
    <b v="0"/>
    <x v="78"/>
    <e v="#DIV/0!"/>
    <x v="7"/>
    <x v="19"/>
    <b v="0"/>
    <s v="food/food trucks"/>
  </r>
  <r>
    <x v="2575"/>
    <s v="Vdub dogs (Canceled)"/>
    <s v="Hello everyone, Iv'e decided to put my love for old Volkswagen buses and my love for cooking together! Support vdub dogs hot dog bus!"/>
    <x v="94"/>
    <n v="0"/>
    <n v="0"/>
    <x v="1"/>
    <x v="0"/>
    <s v="USD"/>
    <n v="1421030194"/>
    <d v="2015-01-12T02:36:34"/>
    <n v="1418438194"/>
    <x v="2575"/>
    <b v="0"/>
    <x v="78"/>
    <e v="#DIV/0!"/>
    <x v="7"/>
    <x v="19"/>
    <b v="0"/>
    <s v="food/food trucks"/>
  </r>
  <r>
    <x v="2576"/>
    <s v="2 Go Fast Food (Canceled)"/>
    <s v="A New Twist with an American and Philippine fast food Mobile Trailer."/>
    <x v="3"/>
    <n v="0"/>
    <n v="0"/>
    <x v="1"/>
    <x v="0"/>
    <s v="USD"/>
    <n v="1428707647"/>
    <d v="2015-04-10T23:14:07"/>
    <n v="1424823247"/>
    <x v="2576"/>
    <b v="0"/>
    <x v="78"/>
    <e v="#DIV/0!"/>
    <x v="7"/>
    <x v="19"/>
    <b v="0"/>
    <s v="food/food trucks"/>
  </r>
  <r>
    <x v="2577"/>
    <s v="Fruity Cakes (Canceled)"/>
    <s v="This is not your average cake, it's fruit with yogurt fruit dip icing and fruit toppings! Great for events, parties, weddings and more!"/>
    <x v="36"/>
    <n v="0"/>
    <n v="0"/>
    <x v="1"/>
    <x v="0"/>
    <s v="USD"/>
    <n v="1407181297"/>
    <d v="2014-08-04T19:41:37"/>
    <n v="1405021297"/>
    <x v="2577"/>
    <b v="0"/>
    <x v="78"/>
    <e v="#DIV/0!"/>
    <x v="7"/>
    <x v="19"/>
    <b v="0"/>
    <s v="food/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n v="0"/>
    <x v="1"/>
    <x v="0"/>
    <s v="USD"/>
    <n v="1444410000"/>
    <d v="2015-10-09T17:00:00"/>
    <n v="1440203579"/>
    <x v="2578"/>
    <b v="0"/>
    <x v="78"/>
    <e v="#DIV/0!"/>
    <x v="7"/>
    <x v="19"/>
    <b v="0"/>
    <s v="food/food trucks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n v="1.3849999999999999E-3"/>
    <x v="1"/>
    <x v="0"/>
    <s v="USD"/>
    <n v="1410810903"/>
    <d v="2014-09-15T19:55:03"/>
    <n v="1405626903"/>
    <x v="2579"/>
    <b v="0"/>
    <x v="8"/>
    <n v="23.083333333333332"/>
    <x v="7"/>
    <x v="19"/>
    <b v="0"/>
    <s v="food/food trucks"/>
  </r>
  <r>
    <x v="2580"/>
    <s v="Build Phatboyz Food Truck (Canceled)"/>
    <s v="Planning to build this truck into a full rolling fold out cook shack,providing clean cold drinking water to all festival goers"/>
    <x v="0"/>
    <n v="51"/>
    <n v="6.0000000000000001E-3"/>
    <x v="1"/>
    <x v="0"/>
    <s v="USD"/>
    <n v="1431745200"/>
    <d v="2015-05-16T03:00:00"/>
    <n v="1429170603"/>
    <x v="2580"/>
    <b v="0"/>
    <x v="84"/>
    <n v="25.5"/>
    <x v="7"/>
    <x v="19"/>
    <b v="0"/>
    <s v="food/food trucks"/>
  </r>
  <r>
    <x v="2581"/>
    <s v="A Flying Sausage Food Truck"/>
    <s v="Creating a Food Truck to bring gourmet sausage sliders to Jacksonville, FL for breakfast, lunch, and special events."/>
    <x v="10"/>
    <n v="530"/>
    <n v="0.106"/>
    <x v="2"/>
    <x v="0"/>
    <s v="USD"/>
    <n v="1447689898"/>
    <d v="2015-11-16T16:04:58"/>
    <n v="1445094298"/>
    <x v="2581"/>
    <b v="0"/>
    <x v="202"/>
    <n v="48.18181818181818"/>
    <x v="7"/>
    <x v="19"/>
    <b v="0"/>
    <s v="food/food trucks"/>
  </r>
  <r>
    <x v="2582"/>
    <s v="Drunken Wings"/>
    <s v="The place where chicken meets liquor for the first time!"/>
    <x v="161"/>
    <n v="1"/>
    <n v="1.1111111111111112E-5"/>
    <x v="2"/>
    <x v="0"/>
    <s v="USD"/>
    <n v="1477784634"/>
    <d v="2016-10-29T23:43:54"/>
    <n v="1475192634"/>
    <x v="2582"/>
    <b v="0"/>
    <x v="29"/>
    <n v="1"/>
    <x v="7"/>
    <x v="19"/>
    <b v="0"/>
    <s v="food/food trucks"/>
  </r>
  <r>
    <x v="2583"/>
    <s v="Crazy Daisy Food Truck"/>
    <s v="Crazy Daisy will become the newest member of the food truck distributors in Kansas City, Missouri."/>
    <x v="28"/>
    <n v="5"/>
    <n v="5.0000000000000001E-3"/>
    <x v="2"/>
    <x v="0"/>
    <s v="USD"/>
    <n v="1426526880"/>
    <d v="2015-03-16T17:28:00"/>
    <n v="1421346480"/>
    <x v="2583"/>
    <b v="0"/>
    <x v="81"/>
    <n v="1"/>
    <x v="7"/>
    <x v="19"/>
    <b v="0"/>
    <s v="food/food trucks"/>
  </r>
  <r>
    <x v="2584"/>
    <s v="Culinary Arts Food Truck Style"/>
    <s v="Bringing quality food to the masses using local premium ingredients, but at a food truck price!"/>
    <x v="3"/>
    <n v="0"/>
    <n v="0"/>
    <x v="2"/>
    <x v="0"/>
    <s v="USD"/>
    <n v="1434341369"/>
    <d v="2015-06-15T04:09:29"/>
    <n v="1431749369"/>
    <x v="2584"/>
    <b v="0"/>
    <x v="78"/>
    <e v="#DIV/0!"/>
    <x v="7"/>
    <x v="19"/>
    <b v="0"/>
    <s v="food/food trucks"/>
  </r>
  <r>
    <x v="2585"/>
    <s v="Evie's Eats and Natural Treats Food Truck"/>
    <s v="Evie's Eats uses local ingredients to create sweet treats, healthy snacks and on the go meals, all with the family budget in mind!"/>
    <x v="11"/>
    <n v="50"/>
    <n v="1.6666666666666668E-3"/>
    <x v="2"/>
    <x v="0"/>
    <s v="USD"/>
    <n v="1404601632"/>
    <d v="2014-07-05T23:07:12"/>
    <n v="1402009632"/>
    <x v="2585"/>
    <b v="0"/>
    <x v="29"/>
    <n v="50"/>
    <x v="7"/>
    <x v="19"/>
    <b v="0"/>
    <s v="food/food trucks"/>
  </r>
  <r>
    <x v="2586"/>
    <s v="Inspire Healthy Eating"/>
    <s v="I would like to bring fresh salad and food to the streets of London at a reasonable price."/>
    <x v="9"/>
    <n v="5"/>
    <n v="1.6666666666666668E-3"/>
    <x v="2"/>
    <x v="1"/>
    <s v="GBP"/>
    <n v="1451030136"/>
    <d v="2015-12-25T07:55:36"/>
    <n v="1448438136"/>
    <x v="2586"/>
    <b v="0"/>
    <x v="29"/>
    <n v="5"/>
    <x v="7"/>
    <x v="19"/>
    <b v="0"/>
    <s v="food/food trucks"/>
  </r>
  <r>
    <x v="2587"/>
    <s v="Yummy Hugs-The Original Co-op, Pop-up Food Truck"/>
    <s v="Providing creative, healthy signature dishes for active, conscientious lifestylers through a community of culinary artists."/>
    <x v="63"/>
    <n v="1217"/>
    <n v="2.4340000000000001E-2"/>
    <x v="2"/>
    <x v="0"/>
    <s v="USD"/>
    <n v="1451491953"/>
    <d v="2015-12-30T16:12:33"/>
    <n v="1448899953"/>
    <x v="2587"/>
    <b v="0"/>
    <x v="79"/>
    <n v="202.83333333333334"/>
    <x v="7"/>
    <x v="19"/>
    <b v="0"/>
    <s v="food/food trucks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n v="3.8833333333333331E-2"/>
    <x v="2"/>
    <x v="0"/>
    <s v="USD"/>
    <n v="1427807640"/>
    <d v="2015-03-31T13:14:00"/>
    <n v="1423325626"/>
    <x v="2588"/>
    <b v="0"/>
    <x v="22"/>
    <n v="29.125"/>
    <x v="7"/>
    <x v="19"/>
    <b v="0"/>
    <s v="food/food trucks"/>
  </r>
  <r>
    <x v="2589"/>
    <s v="TapiÃ³ca - Brazilian Street Food Truck"/>
    <s v="A Brazilian-inspired food truck in one of the busiest spots in Copenhagen, delicious pancakes made by the healthy tapiÃ³ca flour"/>
    <x v="63"/>
    <n v="5"/>
    <n v="1E-4"/>
    <x v="2"/>
    <x v="8"/>
    <s v="DKK"/>
    <n v="1458733927"/>
    <d v="2016-03-23T11:52:07"/>
    <n v="1456145527"/>
    <x v="2589"/>
    <b v="0"/>
    <x v="29"/>
    <n v="5"/>
    <x v="7"/>
    <x v="19"/>
    <b v="0"/>
    <s v="food/food trucks"/>
  </r>
  <r>
    <x v="2590"/>
    <s v="Magic Kick Coffee - coffee that makes your day"/>
    <s v="First in Perth self-contained eco-friendly coffee car based on Ford Fiesta. In the end of the projrct I need your help to make it real!"/>
    <x v="9"/>
    <n v="0"/>
    <n v="0"/>
    <x v="2"/>
    <x v="2"/>
    <s v="AUD"/>
    <n v="1453817297"/>
    <d v="2016-01-26T14:08:17"/>
    <n v="1453212497"/>
    <x v="2590"/>
    <b v="0"/>
    <x v="78"/>
    <e v="#DIV/0!"/>
    <x v="7"/>
    <x v="19"/>
    <b v="0"/>
    <s v="food/food trucks"/>
  </r>
  <r>
    <x v="2591"/>
    <s v="patent pending"/>
    <s v="Hi everyone I am a 26 year old single mom trying to start her own food business! I need to first afford the patent to reveal more!"/>
    <x v="15"/>
    <n v="26"/>
    <n v="1.7333333333333333E-2"/>
    <x v="2"/>
    <x v="0"/>
    <s v="USD"/>
    <n v="1457901924"/>
    <d v="2016-03-13T20:45:24"/>
    <n v="1452721524"/>
    <x v="2591"/>
    <b v="0"/>
    <x v="84"/>
    <n v="13"/>
    <x v="7"/>
    <x v="19"/>
    <b v="0"/>
    <s v="food/food trucks"/>
  </r>
  <r>
    <x v="2592"/>
    <s v="El Carte 303"/>
    <s v="El Carte is revolutionizing the food truck industry. Meet the new food trike. #oneandonly  we going to spread the awesomeness all over!"/>
    <x v="11"/>
    <n v="50"/>
    <n v="1.6666666666666668E-3"/>
    <x v="2"/>
    <x v="0"/>
    <s v="USD"/>
    <n v="1412536421"/>
    <d v="2014-10-05T19:13:41"/>
    <n v="1409944421"/>
    <x v="2592"/>
    <b v="0"/>
    <x v="29"/>
    <n v="50"/>
    <x v="7"/>
    <x v="19"/>
    <b v="0"/>
    <s v="food/food trucks"/>
  </r>
  <r>
    <x v="2593"/>
    <s v="L.J. Silvers' Ice Cream and Taco Van"/>
    <s v="What could be better than satisfying your hunger with ice cream or a taco (or both) from a 1970's mural van blastin disco music!"/>
    <x v="3"/>
    <n v="0"/>
    <n v="0"/>
    <x v="2"/>
    <x v="0"/>
    <s v="USD"/>
    <n v="1429993026"/>
    <d v="2015-04-25T20:17:06"/>
    <n v="1427401026"/>
    <x v="2593"/>
    <b v="0"/>
    <x v="78"/>
    <e v="#DIV/0!"/>
    <x v="7"/>
    <x v="19"/>
    <b v="0"/>
    <s v="food/food trucks"/>
  </r>
  <r>
    <x v="2594"/>
    <s v="The Shirley Delicious Treats Food Truck Project"/>
    <s v="New, small home business, looking to take some Granny's old recipes along with some of my own creations to the streets!"/>
    <x v="58"/>
    <n v="1"/>
    <n v="1.2500000000000001E-5"/>
    <x v="2"/>
    <x v="0"/>
    <s v="USD"/>
    <n v="1407453228"/>
    <d v="2014-08-07T23:13:48"/>
    <n v="1404861228"/>
    <x v="2594"/>
    <b v="0"/>
    <x v="29"/>
    <n v="1"/>
    <x v="7"/>
    <x v="19"/>
    <b v="0"/>
    <s v="food/food trucks"/>
  </r>
  <r>
    <x v="2595"/>
    <s v="Food Truck for Little Fox Bakery"/>
    <s v="Looking to put the best baked goods in Bowling Green on wheels"/>
    <x v="36"/>
    <n v="1825"/>
    <n v="0.12166666666666667"/>
    <x v="2"/>
    <x v="0"/>
    <s v="USD"/>
    <n v="1487915500"/>
    <d v="2017-02-24T05:51:40"/>
    <n v="1485323500"/>
    <x v="2595"/>
    <b v="0"/>
    <x v="10"/>
    <n v="96.05263157894737"/>
    <x v="7"/>
    <x v="19"/>
    <b v="0"/>
    <s v="food/food trucks"/>
  </r>
  <r>
    <x v="2596"/>
    <s v="The Chef Express Food Truck"/>
    <s v="I'm bringing passion, talent, and most importantly some amazing gourmet food to the streets of Lethbridge and southern Alberta."/>
    <x v="19"/>
    <n v="8256"/>
    <n v="0.23588571428571428"/>
    <x v="2"/>
    <x v="5"/>
    <s v="CAD"/>
    <n v="1407427009"/>
    <d v="2014-08-07T15:56:49"/>
    <n v="1404835009"/>
    <x v="2596"/>
    <b v="0"/>
    <x v="74"/>
    <n v="305.77777777777777"/>
    <x v="7"/>
    <x v="19"/>
    <b v="0"/>
    <s v="food/food trucks"/>
  </r>
  <r>
    <x v="2597"/>
    <s v="Cafe Nomad back on the road! Coffee van's poorly."/>
    <s v="We have a great little coffee business but the van is currently limping! We don't have the capital to replace it. Please help us!"/>
    <x v="15"/>
    <n v="85"/>
    <n v="5.6666666666666664E-2"/>
    <x v="2"/>
    <x v="1"/>
    <s v="GBP"/>
    <n v="1466323917"/>
    <d v="2016-06-19T08:11:57"/>
    <n v="1463731917"/>
    <x v="2597"/>
    <b v="0"/>
    <x v="63"/>
    <n v="12.142857142857142"/>
    <x v="7"/>
    <x v="19"/>
    <b v="0"/>
    <s v="food/food trucks"/>
  </r>
  <r>
    <x v="2598"/>
    <s v="Rovin' Okie's Fried Pies gourmet southern fried pies."/>
    <s v="I'm ready to make Tulsa happy and aware that love and kindness go hand in hand with good food!"/>
    <x v="9"/>
    <n v="1170"/>
    <n v="0.39"/>
    <x v="2"/>
    <x v="0"/>
    <s v="USD"/>
    <n v="1443039001"/>
    <d v="2015-09-23T20:10:01"/>
    <n v="1440447001"/>
    <x v="2598"/>
    <b v="0"/>
    <x v="25"/>
    <n v="83.571428571428569"/>
    <x v="7"/>
    <x v="19"/>
    <b v="0"/>
    <s v="food/food trucks"/>
  </r>
  <r>
    <x v="2599"/>
    <s v="Empty Ramekins Catering Group"/>
    <s v="The Empty Ramekins Catering Group is looking for your help to start up in Miami Florida!!!!"/>
    <x v="354"/>
    <n v="90"/>
    <n v="9.9546510341776348E-3"/>
    <x v="2"/>
    <x v="0"/>
    <s v="USD"/>
    <n v="1407089147"/>
    <d v="2014-08-03T18:05:47"/>
    <n v="1403201147"/>
    <x v="2599"/>
    <b v="0"/>
    <x v="81"/>
    <n v="18"/>
    <x v="7"/>
    <x v="19"/>
    <b v="0"/>
    <s v="food/food trucks"/>
  </r>
  <r>
    <x v="2600"/>
    <s v="Help Buttz Return From the Ashes"/>
    <s v="On Sunday November 8, 2015 our food truck burned to the ground. Please help us get rebuilt."/>
    <x v="63"/>
    <n v="3466"/>
    <n v="6.9320000000000007E-2"/>
    <x v="2"/>
    <x v="0"/>
    <s v="USD"/>
    <n v="1458938200"/>
    <d v="2016-03-25T20:36:40"/>
    <n v="1453757800"/>
    <x v="2600"/>
    <b v="0"/>
    <x v="209"/>
    <n v="115.53333333333333"/>
    <x v="7"/>
    <x v="19"/>
    <b v="0"/>
    <s v="food/food trucks"/>
  </r>
  <r>
    <x v="2601"/>
    <s v="Launch a TARDIS into SPACE!"/>
    <s v="I'll be launching a small model TARDIS into (near) SPACE and filming the ascension and descension as a mini-documentary for YouTube."/>
    <x v="2"/>
    <n v="3307"/>
    <n v="6.6139999999999999"/>
    <x v="0"/>
    <x v="0"/>
    <s v="USD"/>
    <n v="1347508740"/>
    <d v="2012-09-13T03:59:00"/>
    <n v="1346276349"/>
    <x v="2601"/>
    <b v="1"/>
    <x v="299"/>
    <n v="21.900662251655628"/>
    <x v="2"/>
    <x v="36"/>
    <b v="1"/>
    <s v="technology/space exploration"/>
  </r>
  <r>
    <x v="2602"/>
    <s v="Historic Robotic Spacecraft Poster Series"/>
    <s v="Three screen-printed posters celebrating the most popular and most notable interplanetary robotic space missions."/>
    <x v="14"/>
    <n v="39131"/>
    <n v="3.2609166666666667"/>
    <x v="0"/>
    <x v="0"/>
    <s v="USD"/>
    <n v="1415827200"/>
    <d v="2014-11-12T21:20:00"/>
    <n v="1412358968"/>
    <x v="2602"/>
    <b v="1"/>
    <x v="463"/>
    <n v="80.022494887525568"/>
    <x v="2"/>
    <x v="36"/>
    <b v="1"/>
    <s v="technology/space exploration"/>
  </r>
  <r>
    <x v="2603"/>
    <s v="Manned Mock Mars Mission"/>
    <s v="I will be building a mock space station and simulate living on Mars for two weeks."/>
    <x v="257"/>
    <n v="1776"/>
    <n v="1.0148571428571429"/>
    <x v="0"/>
    <x v="0"/>
    <s v="USD"/>
    <n v="1387835654"/>
    <d v="2013-12-23T21:54:14"/>
    <n v="1386626054"/>
    <x v="2603"/>
    <b v="1"/>
    <x v="133"/>
    <n v="35.520000000000003"/>
    <x v="2"/>
    <x v="36"/>
    <b v="1"/>
    <s v="technology/space exploration"/>
  </r>
  <r>
    <x v="2604"/>
    <s v="Hermes Spacecraft"/>
    <s v="We're building a full size rocket motor for our Hermes Spacecraft.  Help us Kickstart the next generation of space travel!"/>
    <x v="22"/>
    <n v="20843.599999999999"/>
    <n v="1.0421799999999999"/>
    <x v="0"/>
    <x v="0"/>
    <s v="USD"/>
    <n v="1335662023"/>
    <d v="2012-04-29T01:13:43"/>
    <n v="1333070023"/>
    <x v="2604"/>
    <b v="1"/>
    <x v="306"/>
    <n v="64.933333333333323"/>
    <x v="2"/>
    <x v="36"/>
    <b v="1"/>
    <s v="technology/space exploration"/>
  </r>
  <r>
    <x v="2605"/>
    <s v="The most mysterious star in the Galaxy"/>
    <s v="Help astronomers get the data they need to unravel one of the biggest mysteries of all time, KIC 8462852 --- Whereâ€™s the Flux?"/>
    <x v="57"/>
    <n v="107421.57"/>
    <n v="1.0742157000000001"/>
    <x v="0"/>
    <x v="0"/>
    <s v="USD"/>
    <n v="1466168390"/>
    <d v="2016-06-17T12:59:50"/>
    <n v="1463576390"/>
    <x v="2605"/>
    <b v="1"/>
    <x v="464"/>
    <n v="60.965703745743475"/>
    <x v="2"/>
    <x v="36"/>
    <b v="1"/>
    <s v="technology/space exploration"/>
  </r>
  <r>
    <x v="2606"/>
    <s v="2000 Student Projects to the Edge of Space"/>
    <s v="PongSat 2 !!!!!_x000a__x000a_On September 27, 2014 we are going to send 2000 student projects to the edge of space."/>
    <x v="34"/>
    <n v="12106"/>
    <n v="1.1005454545454545"/>
    <x v="0"/>
    <x v="0"/>
    <s v="USD"/>
    <n v="1398791182"/>
    <d v="2014-04-29T17:06:22"/>
    <n v="1396026382"/>
    <x v="2606"/>
    <b v="1"/>
    <x v="465"/>
    <n v="31.444155844155844"/>
    <x v="2"/>
    <x v="36"/>
    <b v="1"/>
    <s v="technology/space exploration"/>
  </r>
  <r>
    <x v="2607"/>
    <s v="Historic Robotic Spacecraft Poster Series Two"/>
    <s v="Chop Shopâ€™s second series of posters celebrating the most popular and most notable robotic space exploration missions."/>
    <x v="6"/>
    <n v="32616"/>
    <n v="4.077"/>
    <x v="0"/>
    <x v="0"/>
    <s v="USD"/>
    <n v="1439344800"/>
    <d v="2015-08-12T02:00:00"/>
    <n v="1435611572"/>
    <x v="2607"/>
    <b v="1"/>
    <x v="367"/>
    <n v="81.949748743718587"/>
    <x v="2"/>
    <x v="36"/>
    <b v="1"/>
    <s v="technology/space exploration"/>
  </r>
  <r>
    <x v="2608"/>
    <s v="Giant Leaps in Space Poster Series"/>
    <s v="Giant Leaps featuring the historic missions of human spaceflight is the third in our series of space exploration prints"/>
    <x v="6"/>
    <n v="17914"/>
    <n v="2.2392500000000002"/>
    <x v="0"/>
    <x v="0"/>
    <s v="USD"/>
    <n v="1489536000"/>
    <d v="2017-03-15T00:00:00"/>
    <n v="1485976468"/>
    <x v="2608"/>
    <b v="1"/>
    <x v="466"/>
    <n v="58.92763157894737"/>
    <x v="2"/>
    <x v="36"/>
    <b v="1"/>
    <s v="technology/space exploration"/>
  </r>
  <r>
    <x v="2609"/>
    <s v="ArduSat - Your Arduino Experiment in Space"/>
    <s v="We love Arduino and we love space exploration. So we decided to combine them and let people run their own space experiments!"/>
    <x v="19"/>
    <n v="106330.39"/>
    <n v="3.038011142857143"/>
    <x v="0"/>
    <x v="0"/>
    <s v="USD"/>
    <n v="1342330951"/>
    <d v="2012-07-15T05:42:31"/>
    <n v="1339738951"/>
    <x v="2609"/>
    <b v="1"/>
    <x v="467"/>
    <n v="157.29347633136095"/>
    <x v="2"/>
    <x v="36"/>
    <b v="1"/>
    <s v="technology/space exploration"/>
  </r>
  <r>
    <x v="2610"/>
    <s v="Restore the Pluto Discovery Telescope"/>
    <s v="Preserve the telescope that Clyde Tombaugh used to discover Pluto for generations to come!"/>
    <x v="355"/>
    <n v="32172.66"/>
    <n v="1.4132510432681749"/>
    <x v="0"/>
    <x v="0"/>
    <s v="USD"/>
    <n v="1471849140"/>
    <d v="2016-08-22T06:59:00"/>
    <n v="1468444125"/>
    <x v="2610"/>
    <b v="1"/>
    <x v="468"/>
    <n v="55.758509532062391"/>
    <x v="2"/>
    <x v="36"/>
    <b v="1"/>
    <s v="technology/space exploration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n v="27.906363636363636"/>
    <x v="0"/>
    <x v="12"/>
    <s v="EUR"/>
    <n v="1483397940"/>
    <d v="2017-01-02T22:59:00"/>
    <n v="1480493014"/>
    <x v="2611"/>
    <b v="1"/>
    <x v="469"/>
    <n v="83.802893802893806"/>
    <x v="2"/>
    <x v="36"/>
    <b v="1"/>
    <s v="technology/space exploration"/>
  </r>
  <r>
    <x v="2612"/>
    <s v="Starscraper: The Next Generation of Suborbital Rockets"/>
    <s v="What if we built a rocket that is better than a NASA or commercially available rocket? What if we did it with students?"/>
    <x v="3"/>
    <n v="17176.13"/>
    <n v="1.7176130000000001"/>
    <x v="0"/>
    <x v="0"/>
    <s v="USD"/>
    <n v="1420773970"/>
    <d v="2015-01-09T03:26:10"/>
    <n v="1418095570"/>
    <x v="2612"/>
    <b v="1"/>
    <x v="324"/>
    <n v="58.422210884353746"/>
    <x v="2"/>
    <x v="36"/>
    <b v="1"/>
    <s v="technology/space exploration"/>
  </r>
  <r>
    <x v="2613"/>
    <s v="Earth 360"/>
    <s v="Re-inventing the way we look at our planet by sending 5 cameras to near space to create the first 360 panoramic view of the earth."/>
    <x v="51"/>
    <n v="7576"/>
    <n v="1.0101333333333333"/>
    <x v="0"/>
    <x v="0"/>
    <s v="USD"/>
    <n v="1348256294"/>
    <d v="2012-09-21T19:38:14"/>
    <n v="1345664294"/>
    <x v="2613"/>
    <b v="1"/>
    <x v="33"/>
    <n v="270.57142857142856"/>
    <x v="2"/>
    <x v="36"/>
    <b v="1"/>
    <s v="technology/space exploration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n v="1.02"/>
    <x v="0"/>
    <x v="0"/>
    <s v="USD"/>
    <n v="1398834000"/>
    <d v="2014-04-30T05:00:00"/>
    <n v="1396371612"/>
    <x v="2614"/>
    <b v="1"/>
    <x v="61"/>
    <n v="107.1"/>
    <x v="2"/>
    <x v="36"/>
    <b v="1"/>
    <s v="technology/space exploration"/>
  </r>
  <r>
    <x v="2615"/>
    <s v="Action Man (GI Joe) Mission Mercury 10"/>
    <s v="Mission to launch a vintage Action Man and Space Capsule into space and film from his birthplace in UK to mark his 50th Anniversary."/>
    <x v="356"/>
    <n v="3397"/>
    <n v="1.6976511744127936"/>
    <x v="0"/>
    <x v="1"/>
    <s v="GBP"/>
    <n v="1462017600"/>
    <d v="2016-04-30T12:00:00"/>
    <n v="1458820564"/>
    <x v="2615"/>
    <b v="0"/>
    <x v="250"/>
    <n v="47.180555555555557"/>
    <x v="2"/>
    <x v="36"/>
    <b v="1"/>
    <s v="technology/space exploration"/>
  </r>
  <r>
    <x v="2616"/>
    <s v="James Webb Deployable Model"/>
    <s v="Production of variously-sized deployable models of NASA's James Webb Space Telescope to promote hands-on learning."/>
    <x v="31"/>
    <n v="28633.5"/>
    <n v="1.14534"/>
    <x v="0"/>
    <x v="0"/>
    <s v="USD"/>
    <n v="1440546729"/>
    <d v="2015-08-25T23:52:09"/>
    <n v="1437954729"/>
    <x v="2616"/>
    <b v="1"/>
    <x v="146"/>
    <n v="120.30882352941177"/>
    <x v="2"/>
    <x v="36"/>
    <b v="1"/>
    <s v="technology/space exploration"/>
  </r>
  <r>
    <x v="2617"/>
    <s v="Equatorial Sundial - Learn about planetary motion!"/>
    <s v="A simple way to learn and teach complex astronomical concepts. Awesome educational experiment, class demo or desktop display."/>
    <x v="2"/>
    <n v="4388"/>
    <n v="8.7759999999999998"/>
    <x v="0"/>
    <x v="0"/>
    <s v="USD"/>
    <n v="1413838751"/>
    <d v="2014-10-20T20:59:11"/>
    <n v="1411246751"/>
    <x v="2617"/>
    <b v="1"/>
    <x v="180"/>
    <n v="27.59748427672956"/>
    <x v="2"/>
    <x v="36"/>
    <b v="1"/>
    <s v="technology/space exploration"/>
  </r>
  <r>
    <x v="2618"/>
    <s v="SPACE ART FEATURING ASTRONAUTS #WeBelieveInAstronauts"/>
    <s v="LTD ED COLLECTIBLE SPACE ART FEAT. ASTRONAUTS"/>
    <x v="36"/>
    <n v="15808"/>
    <n v="1.0538666666666667"/>
    <x v="0"/>
    <x v="0"/>
    <s v="USD"/>
    <n v="1449000061"/>
    <d v="2015-12-01T20:01:01"/>
    <n v="1443812461"/>
    <x v="2618"/>
    <b v="1"/>
    <x v="99"/>
    <n v="205.2987012987013"/>
    <x v="2"/>
    <x v="36"/>
    <b v="1"/>
    <s v="technology/space exploration"/>
  </r>
  <r>
    <x v="2619"/>
    <s v="Mars on Earth: An Art Residency"/>
    <s v="Help a fine art photographer continue her project about space exploration, Mars, and the scientists who are going to make it possible!"/>
    <x v="28"/>
    <n v="1884"/>
    <n v="1.8839999999999999"/>
    <x v="0"/>
    <x v="0"/>
    <s v="USD"/>
    <n v="1445598000"/>
    <d v="2015-10-23T11:00:00"/>
    <n v="1443302004"/>
    <x v="2619"/>
    <b v="1"/>
    <x v="28"/>
    <n v="35.547169811320757"/>
    <x v="2"/>
    <x v="36"/>
    <b v="1"/>
    <s v="technology/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n v="1.436523076923077"/>
    <x v="0"/>
    <x v="2"/>
    <s v="AUD"/>
    <n v="1444525200"/>
    <d v="2015-10-11T01:00:00"/>
    <n v="1441339242"/>
    <x v="2620"/>
    <b v="1"/>
    <x v="470"/>
    <n v="74.639488409272587"/>
    <x v="2"/>
    <x v="36"/>
    <b v="1"/>
    <s v="technology/space exploration"/>
  </r>
  <r>
    <x v="2621"/>
    <s v="Vulcan I: Rocket Powered by 3D Printed Engine"/>
    <s v="Team of undergraduates racing to be the first student organization to successfully launch a rocket powered by a 3D-printed engine."/>
    <x v="36"/>
    <n v="21882"/>
    <n v="1.4588000000000001"/>
    <x v="0"/>
    <x v="0"/>
    <s v="USD"/>
    <n v="1432230988"/>
    <d v="2015-05-21T17:56:28"/>
    <n v="1429638988"/>
    <x v="2621"/>
    <b v="1"/>
    <x v="471"/>
    <n v="47.058064516129029"/>
    <x v="2"/>
    <x v="36"/>
    <b v="1"/>
    <s v="technology/space exploration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n v="1.3118399999999999"/>
    <x v="0"/>
    <x v="13"/>
    <s v="EUR"/>
    <n v="1483120216"/>
    <d v="2016-12-30T17:50:16"/>
    <n v="1479232216"/>
    <x v="2622"/>
    <b v="0"/>
    <x v="142"/>
    <n v="26.591351351351353"/>
    <x v="2"/>
    <x v="36"/>
    <b v="1"/>
    <s v="technology/space exploration"/>
  </r>
  <r>
    <x v="2623"/>
    <s v="Antimatter Fuel Production"/>
    <s v="We have designed an antimatter thruster capable of reaching the nearest star.  A plan for antimatter fuel production is now needed."/>
    <x v="13"/>
    <n v="2280"/>
    <n v="1.1399999999999999"/>
    <x v="0"/>
    <x v="0"/>
    <s v="USD"/>
    <n v="1480658966"/>
    <d v="2016-12-02T06:09:26"/>
    <n v="1479449366"/>
    <x v="2623"/>
    <b v="0"/>
    <x v="95"/>
    <n v="36.774193548387096"/>
    <x v="2"/>
    <x v="36"/>
    <b v="1"/>
    <s v="technology/space exploration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n v="13.794206249999998"/>
    <x v="0"/>
    <x v="0"/>
    <s v="USD"/>
    <n v="1347530822"/>
    <d v="2012-09-13T10:07:02"/>
    <n v="1345716422"/>
    <x v="2624"/>
    <b v="0"/>
    <x v="472"/>
    <n v="31.820544982698959"/>
    <x v="2"/>
    <x v="36"/>
    <b v="1"/>
    <s v="technology/space exploration"/>
  </r>
  <r>
    <x v="2625"/>
    <s v="Caelum - Photos from stratosphere"/>
    <s v="We are two upper sixth-form students specialized in physics who wanna take some majestic pictures from stratosphere - about 35km high"/>
    <x v="325"/>
    <n v="1434"/>
    <n v="9.56"/>
    <x v="0"/>
    <x v="12"/>
    <s v="EUR"/>
    <n v="1478723208"/>
    <d v="2016-11-09T20:26:48"/>
    <n v="1476559608"/>
    <x v="2625"/>
    <b v="0"/>
    <x v="47"/>
    <n v="27.576923076923077"/>
    <x v="2"/>
    <x v="36"/>
    <b v="1"/>
    <s v="technology/space exploration"/>
  </r>
  <r>
    <x v="2626"/>
    <s v="SAGANet STEM Mentoring Lab Accreditation"/>
    <s v="Support the accreditation of our online STEM Mentoring Program with the International Mentoring Association"/>
    <x v="30"/>
    <n v="2800"/>
    <n v="1.1200000000000001"/>
    <x v="0"/>
    <x v="0"/>
    <s v="USD"/>
    <n v="1433343869"/>
    <d v="2015-06-03T15:04:29"/>
    <n v="1430751869"/>
    <x v="2626"/>
    <b v="0"/>
    <x v="133"/>
    <n v="56"/>
    <x v="2"/>
    <x v="36"/>
    <b v="1"/>
    <s v="technology/space exploration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n v="6.4666666666666668"/>
    <x v="0"/>
    <x v="0"/>
    <s v="USD"/>
    <n v="1448571261"/>
    <d v="2015-11-26T20:54:21"/>
    <n v="1445975661"/>
    <x v="2627"/>
    <b v="0"/>
    <x v="43"/>
    <n v="21.555555555555557"/>
    <x v="2"/>
    <x v="36"/>
    <b v="1"/>
    <s v="technology/space exploration"/>
  </r>
  <r>
    <x v="2628"/>
    <s v="Pie In Space!"/>
    <s v="A high school freshman is sending pie into space and you can be a part of it.  GO SCIENCE!!!"/>
    <x v="357"/>
    <n v="926"/>
    <n v="1.1036948748510131"/>
    <x v="0"/>
    <x v="0"/>
    <s v="USD"/>
    <n v="1417389067"/>
    <d v="2014-11-30T23:11:07"/>
    <n v="1415661067"/>
    <x v="2628"/>
    <b v="0"/>
    <x v="64"/>
    <n v="44.095238095238095"/>
    <x v="2"/>
    <x v="36"/>
    <b v="1"/>
    <s v="technology/space exploration"/>
  </r>
  <r>
    <x v="2629"/>
    <s v="Project Dragonfly - Sail to the Stars"/>
    <s v="The first international contest to let students shape the future of interstellar travel."/>
    <x v="10"/>
    <n v="6387"/>
    <n v="1.2774000000000001"/>
    <x v="0"/>
    <x v="1"/>
    <s v="GBP"/>
    <n v="1431608122"/>
    <d v="2015-05-14T12:55:22"/>
    <n v="1429016122"/>
    <x v="2629"/>
    <b v="0"/>
    <x v="61"/>
    <n v="63.87"/>
    <x v="2"/>
    <x v="36"/>
    <b v="1"/>
    <s v="technology/space exploration"/>
  </r>
  <r>
    <x v="2630"/>
    <s v="Asteroid What! - Very Near Earth Asteroids"/>
    <s v="Free and easy to use information when asteroids pass closer than the Moon. Stretch - take photos of all of these asteroids"/>
    <x v="13"/>
    <n v="3158"/>
    <n v="1.579"/>
    <x v="0"/>
    <x v="2"/>
    <s v="AUD"/>
    <n v="1467280800"/>
    <d v="2016-06-30T10:00:00"/>
    <n v="1464921112"/>
    <x v="2630"/>
    <b v="0"/>
    <x v="75"/>
    <n v="38.987654320987652"/>
    <x v="2"/>
    <x v="36"/>
    <b v="1"/>
    <s v="technology/space exploration"/>
  </r>
  <r>
    <x v="2631"/>
    <s v="Starship Congress 2015: Interstellar Hackathon"/>
    <s v="Starship Congress 2015 is a deep-space &amp; interstellar science summit staged by Icarus Interstellar."/>
    <x v="22"/>
    <n v="22933.05"/>
    <n v="1.1466525000000001"/>
    <x v="0"/>
    <x v="0"/>
    <s v="USD"/>
    <n v="1440907427"/>
    <d v="2015-08-30T04:03:47"/>
    <n v="1438488227"/>
    <x v="2631"/>
    <b v="0"/>
    <x v="172"/>
    <n v="80.185489510489504"/>
    <x v="2"/>
    <x v="36"/>
    <b v="1"/>
    <s v="technology/space exploration"/>
  </r>
  <r>
    <x v="2632"/>
    <s v="University Rocket Science"/>
    <s v="Students from 3 universities are designing a dual stage rocket to test experimental rocket technology."/>
    <x v="358"/>
    <n v="1466"/>
    <n v="1.3700934579439252"/>
    <x v="0"/>
    <x v="0"/>
    <s v="USD"/>
    <n v="1464485339"/>
    <d v="2016-05-29T01:28:59"/>
    <n v="1462325339"/>
    <x v="2632"/>
    <b v="0"/>
    <x v="288"/>
    <n v="34.904761904761905"/>
    <x v="2"/>
    <x v="36"/>
    <b v="1"/>
    <s v="technology/space exploration"/>
  </r>
  <r>
    <x v="2633"/>
    <s v="ISS-Above"/>
    <s v="A device that lights up whenever the International Space Station is nearby (that happens more often than you might expect)"/>
    <x v="10"/>
    <n v="17731"/>
    <n v="3.5461999999999998"/>
    <x v="0"/>
    <x v="0"/>
    <s v="USD"/>
    <n v="1393542000"/>
    <d v="2014-02-27T23:00:00"/>
    <n v="1390938332"/>
    <x v="2633"/>
    <b v="0"/>
    <x v="473"/>
    <n v="89.100502512562812"/>
    <x v="2"/>
    <x v="36"/>
    <b v="1"/>
    <s v="technology/space exploration"/>
  </r>
  <r>
    <x v="2634"/>
    <s v="Project Stardust Part 2"/>
    <s v="After a unsuccessful recovery last time we are trying again to successfully launch and recover a weather balloon from space."/>
    <x v="359"/>
    <n v="986"/>
    <n v="1.0602150537634409"/>
    <x v="0"/>
    <x v="0"/>
    <s v="USD"/>
    <n v="1475163921"/>
    <d v="2016-09-29T15:45:21"/>
    <n v="1472571921"/>
    <x v="2634"/>
    <b v="0"/>
    <x v="20"/>
    <n v="39.44"/>
    <x v="2"/>
    <x v="36"/>
    <b v="1"/>
    <s v="technology/space exploration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n v="1"/>
    <x v="0"/>
    <x v="5"/>
    <s v="CAD"/>
    <n v="1425937761"/>
    <d v="2015-03-09T21:49:21"/>
    <n v="1422917361"/>
    <x v="2635"/>
    <b v="0"/>
    <x v="87"/>
    <n v="136.9047619047619"/>
    <x v="2"/>
    <x v="36"/>
    <b v="1"/>
    <s v="technology/space exploration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n v="1.873"/>
    <x v="0"/>
    <x v="0"/>
    <s v="USD"/>
    <n v="1476579600"/>
    <d v="2016-10-16T01:00:00"/>
    <n v="1474641914"/>
    <x v="2636"/>
    <b v="0"/>
    <x v="133"/>
    <n v="37.46"/>
    <x v="2"/>
    <x v="36"/>
    <b v="1"/>
    <s v="technology/space exploration"/>
  </r>
  <r>
    <x v="2637"/>
    <s v="SPEED OF LIGHT: Biggest Mystery of the Universe"/>
    <s v="Help us collect the data to solve the mystery of the century: Is light slowing down?"/>
    <x v="2"/>
    <n v="831"/>
    <n v="1.6619999999999999"/>
    <x v="0"/>
    <x v="0"/>
    <s v="USD"/>
    <n v="1476277875"/>
    <d v="2016-10-12T13:11:15"/>
    <n v="1474895475"/>
    <x v="2637"/>
    <b v="0"/>
    <x v="55"/>
    <n v="31.96153846153846"/>
    <x v="2"/>
    <x v="36"/>
    <b v="1"/>
    <s v="technology/space exploration"/>
  </r>
  <r>
    <x v="2638"/>
    <s v="Pie In Space! (Round 2)"/>
    <s v="The second round of funding for the most amazing project ever where a high school freshman is sending pie into SPACE!!!"/>
    <x v="360"/>
    <n v="353"/>
    <n v="1.0172910662824208"/>
    <x v="0"/>
    <x v="0"/>
    <s v="USD"/>
    <n v="1421358895"/>
    <d v="2015-01-15T21:54:55"/>
    <n v="1418766895"/>
    <x v="2638"/>
    <b v="0"/>
    <x v="25"/>
    <n v="25.214285714285715"/>
    <x v="2"/>
    <x v="36"/>
    <b v="1"/>
    <s v="technology/space exploration"/>
  </r>
  <r>
    <x v="2639"/>
    <s v="Mission Space"/>
    <s v="Mission Space is run by me, a teenager who has a passion for space! I will fly a weather balloon to the edge of space with your help."/>
    <x v="43"/>
    <n v="492"/>
    <n v="1.64"/>
    <x v="0"/>
    <x v="1"/>
    <s v="GBP"/>
    <n v="1424378748"/>
    <d v="2015-02-19T20:45:48"/>
    <n v="1421786748"/>
    <x v="2639"/>
    <b v="0"/>
    <x v="72"/>
    <n v="10.040816326530612"/>
    <x v="2"/>
    <x v="36"/>
    <b v="1"/>
    <s v="technology/space exploration"/>
  </r>
  <r>
    <x v="2640"/>
    <s v="Save the Astronomy Van"/>
    <s v="Hi,_x000a_My Name is David Frey and I Provide Free Public Astronomy programs in San Francisco, Mt. Tamalpias, Yosemite and Novato CA."/>
    <x v="9"/>
    <n v="3170"/>
    <n v="1.0566666666666666"/>
    <x v="0"/>
    <x v="0"/>
    <s v="USD"/>
    <n v="1433735474"/>
    <d v="2015-06-08T03:51:14"/>
    <n v="1428551474"/>
    <x v="2640"/>
    <b v="0"/>
    <x v="50"/>
    <n v="45.94202898550725"/>
    <x v="2"/>
    <x v="36"/>
    <b v="1"/>
    <s v="technology/space exploration"/>
  </r>
  <r>
    <x v="2641"/>
    <s v="Build Flying Saucer Artificial Intelligent from sea shell"/>
    <s v="Building a Flying saucer that has Artificial Intelligent made from sea shell."/>
    <x v="15"/>
    <n v="15"/>
    <n v="0.01"/>
    <x v="2"/>
    <x v="0"/>
    <s v="USD"/>
    <n v="1410811740"/>
    <d v="2014-09-15T20:09:00"/>
    <n v="1409341863"/>
    <x v="2641"/>
    <b v="0"/>
    <x v="29"/>
    <n v="15"/>
    <x v="2"/>
    <x v="36"/>
    <b v="0"/>
    <s v="technology/space exploration"/>
  </r>
  <r>
    <x v="2642"/>
    <s v="Maschinenbau in ein neues Zeitalter"/>
    <s v="Innovatives MAschinenbau projekt mit verarbeitende Metalle vom Mars_x000a_Stehe mit Mars one einer hollÃ¤ndischen space company in cooperatio"/>
    <x v="69"/>
    <n v="0"/>
    <n v="0"/>
    <x v="2"/>
    <x v="12"/>
    <s v="EUR"/>
    <n v="1468565820"/>
    <d v="2016-07-15T06:57:00"/>
    <n v="1465970108"/>
    <x v="2642"/>
    <b v="0"/>
    <x v="78"/>
    <e v="#DIV/0!"/>
    <x v="2"/>
    <x v="36"/>
    <b v="0"/>
    <s v="technology/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n v="0.33559730999999998"/>
    <x v="1"/>
    <x v="0"/>
    <s v="USD"/>
    <n v="1482307140"/>
    <d v="2016-12-21T07:59:00"/>
    <n v="1479218315"/>
    <x v="2643"/>
    <b v="1"/>
    <x v="474"/>
    <n v="223.58248500999335"/>
    <x v="2"/>
    <x v="36"/>
    <b v="0"/>
    <s v="technology/space exploration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n v="2.053E-2"/>
    <x v="1"/>
    <x v="0"/>
    <s v="USD"/>
    <n v="1489172435"/>
    <d v="2017-03-10T19:00:35"/>
    <n v="1486580435"/>
    <x v="2644"/>
    <b v="1"/>
    <x v="47"/>
    <n v="39.480769230769234"/>
    <x v="2"/>
    <x v="36"/>
    <b v="0"/>
    <s v="technology/space exploration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n v="0.105"/>
    <x v="1"/>
    <x v="2"/>
    <s v="AUD"/>
    <n v="1415481203"/>
    <d v="2014-11-08T21:13:23"/>
    <n v="1412885603"/>
    <x v="2645"/>
    <b v="1"/>
    <x v="23"/>
    <n v="91.304347826086953"/>
    <x v="2"/>
    <x v="36"/>
    <b v="0"/>
    <s v="technology/space exploration"/>
  </r>
  <r>
    <x v="2646"/>
    <s v="SpaceVR: Your Ticket to Space (Canceled)"/>
    <s v="We're a small group with a big mission: making it possible for everyone to explore space using the power of virtual reality."/>
    <x v="69"/>
    <n v="42086.42"/>
    <n v="8.4172839999999999E-2"/>
    <x v="1"/>
    <x v="0"/>
    <s v="USD"/>
    <n v="1441783869"/>
    <d v="2015-09-09T07:31:09"/>
    <n v="1439191869"/>
    <x v="2646"/>
    <b v="1"/>
    <x v="475"/>
    <n v="78.666205607476627"/>
    <x v="2"/>
    <x v="36"/>
    <b v="0"/>
    <s v="technology/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n v="1.44E-2"/>
    <x v="1"/>
    <x v="5"/>
    <s v="CAD"/>
    <n v="1439533019"/>
    <d v="2015-08-14T06:16:59"/>
    <n v="1436941019"/>
    <x v="2647"/>
    <b v="0"/>
    <x v="83"/>
    <n v="12"/>
    <x v="2"/>
    <x v="36"/>
    <b v="0"/>
    <s v="technology/space exploration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n v="8.8333333333333337E-3"/>
    <x v="1"/>
    <x v="0"/>
    <s v="USD"/>
    <n v="1457543360"/>
    <d v="2016-03-09T17:09:20"/>
    <n v="1454951360"/>
    <x v="2648"/>
    <b v="0"/>
    <x v="79"/>
    <n v="17.666666666666668"/>
    <x v="2"/>
    <x v="36"/>
    <b v="0"/>
    <s v="technology/space exploration"/>
  </r>
  <r>
    <x v="2649"/>
    <s v="The Mission - Please Check Back Soon (Canceled)"/>
    <s v="They have launched a Kickstarter."/>
    <x v="152"/>
    <n v="124"/>
    <n v="9.9200000000000004E-4"/>
    <x v="1"/>
    <x v="0"/>
    <s v="USD"/>
    <n v="1454370941"/>
    <d v="2016-02-01T23:55:41"/>
    <n v="1449186941"/>
    <x v="2649"/>
    <b v="0"/>
    <x v="83"/>
    <n v="41.333333333333336"/>
    <x v="2"/>
    <x v="36"/>
    <b v="0"/>
    <s v="technology/space exploration"/>
  </r>
  <r>
    <x v="2650"/>
    <s v="The Observer Project 2016 (Canceled)"/>
    <s v="A fully stabilized, mobile, research grade telescope/media platform, used to bring outreach astronomy to those who don't have access."/>
    <x v="127"/>
    <n v="358"/>
    <n v="5.966666666666667E-3"/>
    <x v="1"/>
    <x v="0"/>
    <s v="USD"/>
    <n v="1482332343"/>
    <d v="2016-12-21T14:59:03"/>
    <n v="1479740343"/>
    <x v="2650"/>
    <b v="0"/>
    <x v="81"/>
    <n v="71.599999999999994"/>
    <x v="2"/>
    <x v="36"/>
    <b v="0"/>
    <s v="technology/space exploration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n v="1.8689285714285714E-2"/>
    <x v="1"/>
    <x v="0"/>
    <s v="USD"/>
    <n v="1450380009"/>
    <d v="2015-12-17T19:20:09"/>
    <n v="1447960809"/>
    <x v="2651"/>
    <b v="0"/>
    <x v="57"/>
    <n v="307.8235294117647"/>
    <x v="2"/>
    <x v="36"/>
    <b v="0"/>
    <s v="technology/space exploration"/>
  </r>
  <r>
    <x v="2652"/>
    <s v="Million Dollar Rocket - New Project (Canceled)"/>
    <s v="We're looking to set an Australian Amateur Rocketry record of 100 000 ft. You are invited on this 4500km per hour ride into history"/>
    <x v="57"/>
    <n v="885"/>
    <n v="8.8500000000000002E-3"/>
    <x v="1"/>
    <x v="2"/>
    <s v="AUD"/>
    <n v="1418183325"/>
    <d v="2014-12-10T03:48:45"/>
    <n v="1415591325"/>
    <x v="2652"/>
    <b v="0"/>
    <x v="202"/>
    <n v="80.454545454545453"/>
    <x v="2"/>
    <x v="36"/>
    <b v="0"/>
    <s v="technology/space exploration"/>
  </r>
  <r>
    <x v="2653"/>
    <s v="Dream Rocket Project (Canceled)"/>
    <s v="DREAM BIG. Explore the universe through STEAM education. (Science, Technology, Engineering, Art, Mathematics)"/>
    <x v="362"/>
    <n v="5876"/>
    <n v="0.1152156862745098"/>
    <x v="1"/>
    <x v="0"/>
    <s v="USD"/>
    <n v="1402632000"/>
    <d v="2014-06-13T04:00:00"/>
    <n v="1399909127"/>
    <x v="2653"/>
    <b v="0"/>
    <x v="16"/>
    <n v="83.942857142857136"/>
    <x v="2"/>
    <x v="36"/>
    <b v="0"/>
    <s v="technology/space exploration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n v="5.1000000000000004E-4"/>
    <x v="1"/>
    <x v="0"/>
    <s v="USD"/>
    <n v="1429622726"/>
    <d v="2015-04-21T13:25:26"/>
    <n v="1424442326"/>
    <x v="2654"/>
    <b v="0"/>
    <x v="79"/>
    <n v="8.5"/>
    <x v="2"/>
    <x v="36"/>
    <b v="0"/>
    <s v="technology/space exploration"/>
  </r>
  <r>
    <x v="2655"/>
    <s v="Balloons (Canceled)"/>
    <s v="Thank you for your support!"/>
    <x v="36"/>
    <n v="3155"/>
    <n v="0.21033333333333334"/>
    <x v="1"/>
    <x v="0"/>
    <s v="USD"/>
    <n v="1455048000"/>
    <d v="2016-02-09T20:00:00"/>
    <n v="1452631647"/>
    <x v="2655"/>
    <b v="0"/>
    <x v="68"/>
    <n v="73.372093023255815"/>
    <x v="2"/>
    <x v="36"/>
    <b v="0"/>
    <s v="technology/space exploration"/>
  </r>
  <r>
    <x v="2656"/>
    <s v="MoonWatcher: A 24/7 Live Video of the Moon for Everyone (Canceled)"/>
    <s v="MoonWatcher will be bringing the Moon closer to all of us."/>
    <x v="60"/>
    <n v="17155"/>
    <n v="0.11436666666666667"/>
    <x v="1"/>
    <x v="0"/>
    <s v="USD"/>
    <n v="1489345200"/>
    <d v="2017-03-12T19:00:00"/>
    <n v="1485966688"/>
    <x v="2656"/>
    <b v="0"/>
    <x v="215"/>
    <n v="112.86184210526316"/>
    <x v="2"/>
    <x v="36"/>
    <b v="0"/>
    <s v="technology/space exploration"/>
  </r>
  <r>
    <x v="2657"/>
    <s v="Propel Citizen Science to the Moon (Canceled)"/>
    <s v="Miles, a team of citizen scientists is reaching for the moon. We've bootstrapped our way to the top and now we need your help."/>
    <x v="11"/>
    <n v="5621.38"/>
    <n v="0.18737933333333334"/>
    <x v="1"/>
    <x v="0"/>
    <s v="USD"/>
    <n v="1470187800"/>
    <d v="2016-08-03T01:30:00"/>
    <n v="1467325053"/>
    <x v="2657"/>
    <b v="0"/>
    <x v="211"/>
    <n v="95.277627118644077"/>
    <x v="2"/>
    <x v="36"/>
    <b v="0"/>
    <s v="technology/space exploration"/>
  </r>
  <r>
    <x v="2658"/>
    <s v="STEM MARS Lander experience: https://youtu.be/n6avxUAKee0"/>
    <s v="Funding will allow free participation for 20 schools, grades 4-12, (thousands of students) anywhere in the nation."/>
    <x v="316"/>
    <n v="91"/>
    <n v="9.2857142857142856E-4"/>
    <x v="1"/>
    <x v="0"/>
    <s v="USD"/>
    <n v="1469913194"/>
    <d v="2016-07-30T21:13:14"/>
    <n v="1467321194"/>
    <x v="2658"/>
    <b v="0"/>
    <x v="80"/>
    <n v="22.75"/>
    <x v="2"/>
    <x v="36"/>
    <b v="0"/>
    <s v="technology/space exploration"/>
  </r>
  <r>
    <x v="2659"/>
    <s v="test (Canceled)"/>
    <s v="test"/>
    <x v="197"/>
    <n v="1333"/>
    <n v="2.720408163265306E-2"/>
    <x v="1"/>
    <x v="0"/>
    <s v="USD"/>
    <n v="1429321210"/>
    <d v="2015-04-18T01:40:10"/>
    <n v="1426729210"/>
    <x v="2659"/>
    <b v="0"/>
    <x v="73"/>
    <n v="133.30000000000001"/>
    <x v="2"/>
    <x v="36"/>
    <b v="0"/>
    <s v="technology/space exploration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n v="9.5E-4"/>
    <x v="1"/>
    <x v="0"/>
    <s v="USD"/>
    <n v="1448388418"/>
    <d v="2015-11-24T18:06:58"/>
    <n v="1443200818"/>
    <x v="2660"/>
    <b v="0"/>
    <x v="81"/>
    <n v="3.8"/>
    <x v="2"/>
    <x v="36"/>
    <b v="0"/>
    <s v="technology/space exploration"/>
  </r>
  <r>
    <x v="2661"/>
    <s v="Summer Camp - A creative space for makers and artists alike."/>
    <s v="Summer Camp is an old gas station that will have workshops, custom art framing, and carry vintage &amp; home goods."/>
    <x v="10"/>
    <n v="5145"/>
    <n v="1.0289999999999999"/>
    <x v="0"/>
    <x v="0"/>
    <s v="USD"/>
    <n v="1382742010"/>
    <d v="2013-10-25T23:00:10"/>
    <n v="1380150010"/>
    <x v="2661"/>
    <b v="0"/>
    <x v="65"/>
    <n v="85.75"/>
    <x v="2"/>
    <x v="37"/>
    <b v="1"/>
    <s v="technology/makerspaces"/>
  </r>
  <r>
    <x v="2662"/>
    <s v="The Mini Maker, a kid focused makerspace"/>
    <s v="The Mini Maker is Lansing Michigan's new kid friendly makerspace. We're dedicated to help kids imagine, develop and build."/>
    <x v="22"/>
    <n v="21360"/>
    <n v="1.0680000000000001"/>
    <x v="0"/>
    <x v="0"/>
    <s v="USD"/>
    <n v="1440179713"/>
    <d v="2015-08-21T17:55:13"/>
    <n v="1437587713"/>
    <x v="2662"/>
    <b v="0"/>
    <x v="144"/>
    <n v="267"/>
    <x v="2"/>
    <x v="37"/>
    <b v="1"/>
    <s v="technology/makerspaces"/>
  </r>
  <r>
    <x v="2663"/>
    <s v="A New Life for an Old School"/>
    <s v="The Ville. A local cooperative helping communities learn, share and grow in the spirit of health, wellness and sustainability."/>
    <x v="22"/>
    <n v="20919.25"/>
    <n v="1.0459624999999999"/>
    <x v="0"/>
    <x v="5"/>
    <s v="CAD"/>
    <n v="1441378800"/>
    <d v="2015-09-04T15:00:00"/>
    <n v="1438873007"/>
    <x v="2663"/>
    <b v="0"/>
    <x v="66"/>
    <n v="373.55803571428572"/>
    <x v="2"/>
    <x v="37"/>
    <b v="1"/>
    <s v="technology/makerspaces"/>
  </r>
  <r>
    <x v="2664"/>
    <s v="HackSchool: Students, Technology, and Empowerment"/>
    <s v="We believe that the true purpose of education is to enable people to create real things that make the world better. Join us!"/>
    <x v="178"/>
    <n v="18100"/>
    <n v="1.0342857142857143"/>
    <x v="0"/>
    <x v="0"/>
    <s v="USD"/>
    <n v="1449644340"/>
    <d v="2015-12-09T06:59:00"/>
    <n v="1446683797"/>
    <x v="2664"/>
    <b v="0"/>
    <x v="201"/>
    <n v="174.03846153846155"/>
    <x v="2"/>
    <x v="37"/>
    <b v="1"/>
    <s v="technology/makerspaces"/>
  </r>
  <r>
    <x v="2665"/>
    <s v="Gilman Playground Builds a Tech Center"/>
    <s v="Giving the best tech access and tools to Bayview Hunters Point youth - developing the next generation of tech savvy youth who excel!"/>
    <x v="8"/>
    <n v="4310"/>
    <n v="1.2314285714285715"/>
    <x v="0"/>
    <x v="0"/>
    <s v="USD"/>
    <n v="1430774974"/>
    <d v="2015-05-04T21:29:34"/>
    <n v="1426886974"/>
    <x v="2665"/>
    <b v="0"/>
    <x v="67"/>
    <n v="93.695652173913047"/>
    <x v="2"/>
    <x v="37"/>
    <b v="1"/>
    <s v="technology/makerspaces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n v="1.592951"/>
    <x v="0"/>
    <x v="0"/>
    <s v="USD"/>
    <n v="1443214800"/>
    <d v="2015-09-25T21:00:00"/>
    <n v="1440008439"/>
    <x v="2666"/>
    <b v="0"/>
    <x v="190"/>
    <n v="77.327718446601949"/>
    <x v="2"/>
    <x v="37"/>
    <b v="1"/>
    <s v="technology/makerspaces"/>
  </r>
  <r>
    <x v="2667"/>
    <s v="Websmith Studio : Think, Build, Break, Play."/>
    <s v="Websmith Studio is a makerspace where the people most impacted by broken systems are empowered to think, build, and own the solution."/>
    <x v="15"/>
    <n v="1660"/>
    <n v="1.1066666666666667"/>
    <x v="0"/>
    <x v="0"/>
    <s v="USD"/>
    <n v="1455142416"/>
    <d v="2016-02-10T22:13:36"/>
    <n v="1452550416"/>
    <x v="2667"/>
    <b v="0"/>
    <x v="59"/>
    <n v="92.222222222222229"/>
    <x v="2"/>
    <x v="37"/>
    <b v="1"/>
    <s v="technology/makerspaces"/>
  </r>
  <r>
    <x v="2668"/>
    <s v="UOttawa Makermobile"/>
    <s v="Creativity on the go! |_x000a_CrÃ©ativitÃ© en mouvement !"/>
    <x v="28"/>
    <n v="1707"/>
    <n v="1.7070000000000001"/>
    <x v="0"/>
    <x v="5"/>
    <s v="CAD"/>
    <n v="1447079520"/>
    <d v="2015-11-09T14:32:00"/>
    <n v="1443449265"/>
    <x v="2668"/>
    <b v="0"/>
    <x v="33"/>
    <n v="60.964285714285715"/>
    <x v="2"/>
    <x v="37"/>
    <b v="1"/>
    <s v="technology/makerspaces"/>
  </r>
  <r>
    <x v="2669"/>
    <s v="Oceana High School MAKER club requesting a 3D Printer"/>
    <s v="The brand new Makers Club wants something to draw the students into science and engineering and also be very inclusive."/>
    <x v="134"/>
    <n v="1001"/>
    <n v="1.25125"/>
    <x v="0"/>
    <x v="0"/>
    <s v="USD"/>
    <n v="1452387096"/>
    <d v="2016-01-10T00:51:36"/>
    <n v="1447203096"/>
    <x v="2669"/>
    <b v="0"/>
    <x v="202"/>
    <n v="91"/>
    <x v="2"/>
    <x v="37"/>
    <b v="1"/>
    <s v="technology/makerspaces"/>
  </r>
  <r>
    <x v="2670"/>
    <s v="G-Pod ... the future of sustainable housing"/>
    <s v="A revolution in the rapidly growing container housing space. Transportable, expandable, green and versatile. A global game-changer."/>
    <x v="363"/>
    <n v="2495"/>
    <n v="6.4158609339642042E-2"/>
    <x v="2"/>
    <x v="2"/>
    <s v="AUD"/>
    <n v="1406593780"/>
    <d v="2014-07-29T00:29:40"/>
    <n v="1404174580"/>
    <x v="2670"/>
    <b v="1"/>
    <x v="65"/>
    <n v="41.583333333333336"/>
    <x v="2"/>
    <x v="37"/>
    <b v="0"/>
    <s v="technology/makerspaces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n v="0.11344"/>
    <x v="2"/>
    <x v="0"/>
    <s v="USD"/>
    <n v="1419017880"/>
    <d v="2014-12-19T19:38:00"/>
    <n v="1416419916"/>
    <x v="2671"/>
    <b v="1"/>
    <x v="87"/>
    <n v="33.761904761904759"/>
    <x v="2"/>
    <x v="37"/>
    <b v="0"/>
    <s v="technology/makerspaces"/>
  </r>
  <r>
    <x v="2672"/>
    <s v="Open Tools for Science and Science Education"/>
    <s v="Manylabs aims to help support 20 new residents working on open, low-cost, accessible tools for science and science education."/>
    <x v="3"/>
    <n v="3319"/>
    <n v="0.33189999999999997"/>
    <x v="2"/>
    <x v="0"/>
    <s v="USD"/>
    <n v="1451282400"/>
    <d v="2015-12-28T06:00:00"/>
    <n v="1449436390"/>
    <x v="2672"/>
    <b v="1"/>
    <x v="5"/>
    <n v="70.61702127659575"/>
    <x v="2"/>
    <x v="37"/>
    <b v="0"/>
    <s v="technology/makerspaces"/>
  </r>
  <r>
    <x v="2673"/>
    <s v="Help us open a Makerspace for Kids"/>
    <s v="We're opening up a Pixel Academy in Manhattan and we need your help to fill it with technology and tools for New York City's kids!"/>
    <x v="79"/>
    <n v="11032"/>
    <n v="0.27579999999999999"/>
    <x v="2"/>
    <x v="0"/>
    <s v="USD"/>
    <n v="1414622700"/>
    <d v="2014-10-29T22:45:00"/>
    <n v="1412081999"/>
    <x v="2673"/>
    <b v="1"/>
    <x v="36"/>
    <n v="167.15151515151516"/>
    <x v="2"/>
    <x v="37"/>
    <b v="0"/>
    <s v="technology/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n v="0.62839999999999996"/>
    <x v="2"/>
    <x v="0"/>
    <s v="USD"/>
    <n v="1467694740"/>
    <d v="2016-07-05T04:59:00"/>
    <n v="1465398670"/>
    <x v="2674"/>
    <b v="1"/>
    <x v="199"/>
    <n v="128.61988304093566"/>
    <x v="2"/>
    <x v="37"/>
    <b v="0"/>
    <s v="technology/makerspaces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n v="7.5880000000000003E-2"/>
    <x v="2"/>
    <x v="0"/>
    <s v="USD"/>
    <n v="1415655289"/>
    <d v="2014-11-10T21:34:49"/>
    <n v="1413059689"/>
    <x v="2675"/>
    <b v="1"/>
    <x v="60"/>
    <n v="65.41379310344827"/>
    <x v="2"/>
    <x v="37"/>
    <b v="0"/>
    <s v="technology/makerspaces"/>
  </r>
  <r>
    <x v="2676"/>
    <s v="Toronto VR Co-Op"/>
    <s v="Our aim is to provide high-end equipment and space for Toronto coders, filmmakers, and artists to develop cutting-edge VR content."/>
    <x v="190"/>
    <n v="1058"/>
    <n v="0.50380952380952382"/>
    <x v="2"/>
    <x v="5"/>
    <s v="CAD"/>
    <n v="1463929174"/>
    <d v="2016-05-22T14:59:34"/>
    <n v="1461337174"/>
    <x v="2676"/>
    <b v="0"/>
    <x v="82"/>
    <n v="117.55555555555556"/>
    <x v="2"/>
    <x v="37"/>
    <b v="0"/>
    <s v="technology/makerspaces"/>
  </r>
  <r>
    <x v="2677"/>
    <s v="Tinkr Tech - mobile makerspace"/>
    <s v="A mobile tech lab with cutting edge maker tools that travels to schools to offer free creative workshops for school age kids."/>
    <x v="330"/>
    <n v="3415"/>
    <n v="0.17512820512820512"/>
    <x v="2"/>
    <x v="0"/>
    <s v="USD"/>
    <n v="1404348143"/>
    <d v="2014-07-03T00:42:23"/>
    <n v="1401756143"/>
    <x v="2677"/>
    <b v="0"/>
    <x v="74"/>
    <n v="126.48148148148148"/>
    <x v="2"/>
    <x v="37"/>
    <b v="0"/>
    <s v="technology/makerspaces"/>
  </r>
  <r>
    <x v="2678"/>
    <s v="Wavegarden in Marbella (MÃ¡laga)"/>
    <s v="Wavegarden is the worldâ€™s longest man-made wave that creates ideal conditions for surfing. Help us and let's open one in Malaga!!"/>
    <x v="364"/>
    <n v="1100"/>
    <n v="1.3750000000000001E-4"/>
    <x v="2"/>
    <x v="3"/>
    <s v="EUR"/>
    <n v="1443121765"/>
    <d v="2015-09-24T19:09:25"/>
    <n v="1440529765"/>
    <x v="2678"/>
    <b v="0"/>
    <x v="84"/>
    <n v="550"/>
    <x v="2"/>
    <x v="37"/>
    <b v="0"/>
    <s v="technology/makerspaces"/>
  </r>
  <r>
    <x v="2679"/>
    <s v="DIY Garage"/>
    <s v="A do-it-yourself auto garage in Des Moines, Iowa where people can learn how to work on cars &amp; those who know can share their knowledge."/>
    <x v="79"/>
    <n v="132"/>
    <n v="3.3E-3"/>
    <x v="2"/>
    <x v="0"/>
    <s v="USD"/>
    <n v="1425081694"/>
    <d v="2015-02-28T00:01:34"/>
    <n v="1422489694"/>
    <x v="2679"/>
    <b v="0"/>
    <x v="83"/>
    <n v="44"/>
    <x v="2"/>
    <x v="37"/>
    <b v="0"/>
    <s v="technology/makerspaces"/>
  </r>
  <r>
    <x v="2680"/>
    <s v="iHeart Pillow"/>
    <s v="iHeartPillow, Connecting loved ones"/>
    <x v="261"/>
    <n v="276"/>
    <n v="8.6250000000000007E-3"/>
    <x v="2"/>
    <x v="3"/>
    <s v="EUR"/>
    <n v="1459915491"/>
    <d v="2016-04-06T04:04:51"/>
    <n v="1457327091"/>
    <x v="2680"/>
    <b v="0"/>
    <x v="80"/>
    <n v="69"/>
    <x v="2"/>
    <x v="37"/>
    <b v="0"/>
    <s v="technology/makerspaces"/>
  </r>
  <r>
    <x v="2681"/>
    <s v="Jolly's Hot Dogs An All-Beef Coney Dog"/>
    <s v="Jolly's Hot Dogs: A beef hot dog topped with deliciously seasoned ground beef, mustard and minced onions."/>
    <x v="6"/>
    <n v="55"/>
    <n v="6.875E-3"/>
    <x v="2"/>
    <x v="0"/>
    <s v="USD"/>
    <n v="1405027750"/>
    <d v="2014-07-10T21:29:10"/>
    <n v="1402867750"/>
    <x v="2681"/>
    <b v="0"/>
    <x v="84"/>
    <n v="27.5"/>
    <x v="7"/>
    <x v="19"/>
    <b v="0"/>
    <s v="food/food trucks"/>
  </r>
  <r>
    <x v="2682"/>
    <s v="Toastie's Gourmet Toast"/>
    <s v="Gourmet Toast is the culinary combination, neigh, perfection of America's most under-utilized snack: Toast."/>
    <x v="12"/>
    <n v="1698"/>
    <n v="0.28299999999999997"/>
    <x v="2"/>
    <x v="0"/>
    <s v="USD"/>
    <n v="1416635940"/>
    <d v="2014-11-22T05:59:00"/>
    <n v="1413838540"/>
    <x v="2682"/>
    <b v="0"/>
    <x v="9"/>
    <n v="84.9"/>
    <x v="7"/>
    <x v="19"/>
    <b v="0"/>
    <s v="food/food trucks"/>
  </r>
  <r>
    <x v="2683"/>
    <s v="Just Cereal - Mobile Cereal Bar"/>
    <s v="Cereal isn't only for breakfast! Help me bring cereal to the 92% of Americans who eat cereal everyday. Out of the home and to you!"/>
    <x v="36"/>
    <n v="36"/>
    <n v="2.3999999999999998E-3"/>
    <x v="2"/>
    <x v="0"/>
    <s v="USD"/>
    <n v="1425233240"/>
    <d v="2015-03-01T18:07:20"/>
    <n v="1422641240"/>
    <x v="2683"/>
    <b v="0"/>
    <x v="83"/>
    <n v="12"/>
    <x v="7"/>
    <x v="19"/>
    <b v="0"/>
    <s v="food/food trucks"/>
  </r>
  <r>
    <x v="2684"/>
    <s v="Ain't No Thang..."/>
    <s v="Not all wings are created equal. We believe ours take flight above the rest. Come judge for yourself. To us it Ain't No Thang..."/>
    <x v="54"/>
    <n v="800"/>
    <n v="1.1428571428571429E-2"/>
    <x v="2"/>
    <x v="0"/>
    <s v="USD"/>
    <n v="1407621425"/>
    <d v="2014-08-09T21:57:05"/>
    <n v="1404165425"/>
    <x v="2684"/>
    <b v="0"/>
    <x v="80"/>
    <n v="200"/>
    <x v="7"/>
    <x v="19"/>
    <b v="0"/>
    <s v="food/food trucks"/>
  </r>
  <r>
    <x v="2685"/>
    <s v="Nana's Home Cooking on Wheels"/>
    <s v="Home cooked meals made by Nana. Indiana's famous tenderloin sandwiches, Nana's homemade cole slaw and so much more."/>
    <x v="63"/>
    <n v="10"/>
    <n v="2.0000000000000001E-4"/>
    <x v="2"/>
    <x v="0"/>
    <s v="USD"/>
    <n v="1430149330"/>
    <d v="2015-04-27T15:42:10"/>
    <n v="1424968930"/>
    <x v="2685"/>
    <b v="0"/>
    <x v="29"/>
    <n v="10"/>
    <x v="7"/>
    <x v="19"/>
    <b v="0"/>
    <s v="food/food trucks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n v="0"/>
    <x v="2"/>
    <x v="0"/>
    <s v="USD"/>
    <n v="1412119423"/>
    <d v="2014-09-30T23:23:43"/>
    <n v="1410391423"/>
    <x v="2686"/>
    <b v="0"/>
    <x v="78"/>
    <e v="#DIV/0!"/>
    <x v="7"/>
    <x v="19"/>
    <b v="0"/>
    <s v="food/food trucks"/>
  </r>
  <r>
    <x v="2687"/>
    <s v="Munch Wagon"/>
    <s v="Your American Pizzas, Wings, Stuffed Gouda Burger, Sweet &amp; Russet Potato Fries served on a food Truck!!"/>
    <x v="36"/>
    <n v="0"/>
    <n v="0"/>
    <x v="2"/>
    <x v="0"/>
    <s v="USD"/>
    <n v="1435591318"/>
    <d v="2015-06-29T15:21:58"/>
    <n v="1432999318"/>
    <x v="2687"/>
    <b v="0"/>
    <x v="78"/>
    <e v="#DIV/0!"/>
    <x v="7"/>
    <x v="19"/>
    <b v="0"/>
    <s v="food/food trucks"/>
  </r>
  <r>
    <x v="2688"/>
    <s v="Mac N Cheez Food Truck"/>
    <s v="The amazing gourmet Mac N Cheez Food Truck Campaigne!"/>
    <x v="63"/>
    <n v="74"/>
    <n v="1.48E-3"/>
    <x v="2"/>
    <x v="0"/>
    <s v="USD"/>
    <n v="1424746800"/>
    <d v="2015-02-24T03:00:00"/>
    <n v="1422067870"/>
    <x v="2688"/>
    <b v="0"/>
    <x v="25"/>
    <n v="5.2857142857142856"/>
    <x v="7"/>
    <x v="19"/>
    <b v="0"/>
    <s v="food/food trucks"/>
  </r>
  <r>
    <x v="2689"/>
    <s v="Mouth Watering Mobile Restaurant"/>
    <s v="I am creating a high quality, local product only, concession trailer for local and remote events. Dearborn Brand, Winter's Brand, more."/>
    <x v="19"/>
    <n v="1"/>
    <n v="2.8571428571428571E-5"/>
    <x v="2"/>
    <x v="0"/>
    <s v="USD"/>
    <n v="1469919890"/>
    <d v="2016-07-30T23:04:50"/>
    <n v="1467327890"/>
    <x v="2689"/>
    <b v="0"/>
    <x v="29"/>
    <n v="1"/>
    <x v="7"/>
    <x v="19"/>
    <b v="0"/>
    <s v="food/food trucks"/>
  </r>
  <r>
    <x v="2690"/>
    <s v="Help 2 Fat 2 Fly, with our Restaurant!"/>
    <s v="The stuffed chicken wing originators need YOUR help starting a restaurant so our AMAZING wings will be available to you 7 days a week!"/>
    <x v="58"/>
    <n v="8586"/>
    <n v="0.107325"/>
    <x v="2"/>
    <x v="0"/>
    <s v="USD"/>
    <n v="1433298676"/>
    <d v="2015-06-03T02:31:16"/>
    <n v="1429410676"/>
    <x v="2690"/>
    <b v="0"/>
    <x v="115"/>
    <n v="72.762711864406782"/>
    <x v="7"/>
    <x v="19"/>
    <b v="0"/>
    <s v="food/food trucks"/>
  </r>
  <r>
    <x v="2691"/>
    <s v="Cook"/>
    <s v="A Great New local Food Truck serving up ethnic fusion inspired eats in Ottawa."/>
    <x v="99"/>
    <n v="35"/>
    <n v="5.3846153846153844E-4"/>
    <x v="2"/>
    <x v="5"/>
    <s v="CAD"/>
    <n v="1431278557"/>
    <d v="2015-05-10T17:22:37"/>
    <n v="1427390557"/>
    <x v="2691"/>
    <b v="0"/>
    <x v="84"/>
    <n v="17.5"/>
    <x v="7"/>
    <x v="19"/>
    <b v="0"/>
    <s v="food/food trucks"/>
  </r>
  <r>
    <x v="2692"/>
    <s v="&quot;Sami j's Food Truck&quot;"/>
    <s v="Our food truck will bring you -_x000a_                       Fast, Fresh, Food -_x000a_                            Throughout the Omaha area"/>
    <x v="8"/>
    <n v="25"/>
    <n v="7.1428571428571426E-3"/>
    <x v="2"/>
    <x v="0"/>
    <s v="USD"/>
    <n v="1427266860"/>
    <d v="2015-03-25T07:01:00"/>
    <n v="1424678460"/>
    <x v="2692"/>
    <b v="0"/>
    <x v="29"/>
    <n v="25"/>
    <x v="7"/>
    <x v="19"/>
    <b v="0"/>
    <s v="food/food trucks"/>
  </r>
  <r>
    <x v="2693"/>
    <s v="Chili dog"/>
    <s v="I want to start a food truck that specializes in chili cheese dogs, using new kinds of meats, cheeses and toppings you wouldn't imagine"/>
    <x v="10"/>
    <n v="40"/>
    <n v="8.0000000000000002E-3"/>
    <x v="2"/>
    <x v="0"/>
    <s v="USD"/>
    <n v="1407899966"/>
    <d v="2014-08-13T03:19:26"/>
    <n v="1405307966"/>
    <x v="2693"/>
    <b v="0"/>
    <x v="83"/>
    <n v="13.333333333333334"/>
    <x v="7"/>
    <x v="19"/>
    <b v="0"/>
    <s v="food/food trucks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n v="3.3333333333333335E-5"/>
    <x v="2"/>
    <x v="0"/>
    <s v="USD"/>
    <n v="1411701739"/>
    <d v="2014-09-26T03:22:19"/>
    <n v="1409109739"/>
    <x v="2694"/>
    <b v="0"/>
    <x v="29"/>
    <n v="1"/>
    <x v="7"/>
    <x v="19"/>
    <b v="0"/>
    <s v="food/food trucks"/>
  </r>
  <r>
    <x v="2695"/>
    <s v="Fat daddy mac food truck"/>
    <s v="I am creating food magic on the go! Amazing food isn't just for sitdown restaraunts anymore!"/>
    <x v="36"/>
    <n v="71"/>
    <n v="4.7333333333333333E-3"/>
    <x v="2"/>
    <x v="0"/>
    <s v="USD"/>
    <n v="1428981718"/>
    <d v="2015-04-14T03:21:58"/>
    <n v="1423801318"/>
    <x v="2695"/>
    <b v="0"/>
    <x v="83"/>
    <n v="23.666666666666668"/>
    <x v="7"/>
    <x v="19"/>
    <b v="0"/>
    <s v="food/food trucks"/>
  </r>
  <r>
    <x v="2696"/>
    <s v="The Military Moms Food Truck"/>
    <s v="The dream to own a food truck, rolling wherever the army sends me, hiring other military spouses and veterans alike! Giving back!"/>
    <x v="127"/>
    <n v="3390"/>
    <n v="5.6500000000000002E-2"/>
    <x v="2"/>
    <x v="0"/>
    <s v="USD"/>
    <n v="1419538560"/>
    <d v="2014-12-25T20:16:00"/>
    <n v="1416600960"/>
    <x v="2696"/>
    <b v="0"/>
    <x v="44"/>
    <n v="89.21052631578948"/>
    <x v="7"/>
    <x v="19"/>
    <b v="0"/>
    <s v="food/food trucks"/>
  </r>
  <r>
    <x v="2697"/>
    <s v="Dough Heads Food Truck: waffles stuffed with sweet + savory"/>
    <s v="Stuffed waffles made from Dough. Sweet, savory, salty and then stuffed with meats, fruits, and sauces!"/>
    <x v="165"/>
    <n v="6061"/>
    <n v="0.26352173913043481"/>
    <x v="2"/>
    <x v="0"/>
    <s v="USD"/>
    <n v="1438552800"/>
    <d v="2015-08-02T22:00:00"/>
    <n v="1435876423"/>
    <x v="2697"/>
    <b v="0"/>
    <x v="47"/>
    <n v="116.55769230769231"/>
    <x v="7"/>
    <x v="19"/>
    <b v="0"/>
    <s v="food/food trucks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n v="3.2512500000000002E-3"/>
    <x v="2"/>
    <x v="0"/>
    <s v="USD"/>
    <n v="1403904808"/>
    <d v="2014-06-27T21:33:28"/>
    <n v="1401312808"/>
    <x v="2698"/>
    <b v="0"/>
    <x v="84"/>
    <n v="13.005000000000001"/>
    <x v="7"/>
    <x v="19"/>
    <b v="0"/>
    <s v="food/food trucks"/>
  </r>
  <r>
    <x v="2699"/>
    <s v="my bakery truck"/>
    <s v="Hi, I want make my first bakery. Food truck was great, but I not have a car licence. So, help me to be my dream!"/>
    <x v="365"/>
    <n v="0"/>
    <n v="0"/>
    <x v="2"/>
    <x v="5"/>
    <s v="CAD"/>
    <n v="1407533463"/>
    <d v="2014-08-08T21:31:03"/>
    <n v="1404941463"/>
    <x v="2699"/>
    <b v="0"/>
    <x v="78"/>
    <e v="#DIV/0!"/>
    <x v="7"/>
    <x v="19"/>
    <b v="0"/>
    <s v="food/food trucks"/>
  </r>
  <r>
    <x v="2700"/>
    <s v="Holly's Hot Stuff"/>
    <s v="I currently own and operate a hot dog cart. I am hoping to purchase a used food truck so I can do business year round!"/>
    <x v="204"/>
    <n v="70"/>
    <n v="7.0007000700070005E-3"/>
    <x v="2"/>
    <x v="0"/>
    <s v="USD"/>
    <n v="1411073972"/>
    <d v="2014-09-18T20:59:32"/>
    <n v="1408481972"/>
    <x v="2700"/>
    <b v="0"/>
    <x v="80"/>
    <n v="17.5"/>
    <x v="7"/>
    <x v="19"/>
    <b v="0"/>
    <s v="food/food trucks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n v="0.46176470588235297"/>
    <x v="3"/>
    <x v="17"/>
    <s v="EUR"/>
    <n v="1491586534"/>
    <d v="2017-04-07T17:35:34"/>
    <n v="1488911734"/>
    <x v="2701"/>
    <b v="0"/>
    <x v="67"/>
    <n v="34.130434782608695"/>
    <x v="1"/>
    <x v="38"/>
    <b v="0"/>
    <s v="theater/spaces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n v="0.34410000000000002"/>
    <x v="3"/>
    <x v="0"/>
    <s v="USD"/>
    <n v="1491416077"/>
    <d v="2017-04-05T18:14:37"/>
    <n v="1488827677"/>
    <x v="2702"/>
    <b v="1"/>
    <x v="55"/>
    <n v="132.34615384615384"/>
    <x v="1"/>
    <x v="38"/>
    <b v="0"/>
    <s v="theater/spaces"/>
  </r>
  <r>
    <x v="2703"/>
    <s v="Bisagra Teatro: Foro Multidisciplinario"/>
    <s v="Â¡Tu nuevo espacio cultural multidisciplinario en el centro de Pachuca, Hidalgo"/>
    <x v="79"/>
    <n v="41500"/>
    <n v="1.0375000000000001"/>
    <x v="3"/>
    <x v="14"/>
    <s v="MXN"/>
    <n v="1490196830"/>
    <d v="2017-03-22T15:33:50"/>
    <n v="1485016430"/>
    <x v="2703"/>
    <b v="0"/>
    <x v="43"/>
    <n v="922.22222222222217"/>
    <x v="1"/>
    <x v="38"/>
    <b v="0"/>
    <s v="theater/spaces"/>
  </r>
  <r>
    <x v="2704"/>
    <s v="Little Red Brick House"/>
    <s v="We plan to rescue, relocate, and repurpose, a historic Little Red Brick House, to be incorporated into a riverfront amphitheater."/>
    <x v="266"/>
    <n v="1145"/>
    <n v="6.0263157894736845E-2"/>
    <x v="3"/>
    <x v="0"/>
    <s v="USD"/>
    <n v="1491421314"/>
    <d v="2017-04-05T19:41:54"/>
    <n v="1487709714"/>
    <x v="2704"/>
    <b v="0"/>
    <x v="63"/>
    <n v="163.57142857142858"/>
    <x v="1"/>
    <x v="38"/>
    <b v="0"/>
    <s v="theater/spaces"/>
  </r>
  <r>
    <x v="2705"/>
    <s v="Fischer Theatre Marquee"/>
    <s v="Help light the lights at the historic Fischer Theatre in Danville, IL."/>
    <x v="281"/>
    <n v="1739"/>
    <n v="0.10539393939393939"/>
    <x v="3"/>
    <x v="0"/>
    <s v="USD"/>
    <n v="1490389158"/>
    <d v="2017-03-24T20:59:18"/>
    <n v="1486504758"/>
    <x v="2705"/>
    <b v="0"/>
    <x v="22"/>
    <n v="217.375"/>
    <x v="1"/>
    <x v="38"/>
    <b v="0"/>
    <s v="theater/spaces"/>
  </r>
  <r>
    <x v="2706"/>
    <s v="Nordo's Culinarium: Where Food Meets Art"/>
    <s v="A place where innovation, food, creativity and performance live year round in a historic building in Pioneer Square."/>
    <x v="19"/>
    <n v="39304"/>
    <n v="1.1229714285714285"/>
    <x v="0"/>
    <x v="0"/>
    <s v="USD"/>
    <n v="1413442740"/>
    <d v="2014-10-16T06:59:00"/>
    <n v="1410937483"/>
    <x v="2706"/>
    <b v="1"/>
    <x v="40"/>
    <n v="149.44486692015209"/>
    <x v="1"/>
    <x v="38"/>
    <b v="1"/>
    <s v="theater/spaces"/>
  </r>
  <r>
    <x v="2707"/>
    <s v="The Pocket Theater - No one should have to pay to perform!"/>
    <s v="A new performance space in Seattle. A place for artists, comedians, and audiences to meet and collaborate!"/>
    <x v="6"/>
    <n v="28067.57"/>
    <n v="3.50844625"/>
    <x v="0"/>
    <x v="0"/>
    <s v="USD"/>
    <n v="1369637940"/>
    <d v="2013-05-27T06:59:00"/>
    <n v="1367088443"/>
    <x v="2707"/>
    <b v="1"/>
    <x v="476"/>
    <n v="71.237487309644663"/>
    <x v="1"/>
    <x v="38"/>
    <b v="1"/>
    <s v="theater/spaces"/>
  </r>
  <r>
    <x v="2708"/>
    <s v="Angel Comedy Club"/>
    <s v="Angel Comedy Club: A permanent home for Londonâ€™s loveliest comedy night - a community comedy club"/>
    <x v="22"/>
    <n v="46643.07"/>
    <n v="2.3321535"/>
    <x v="0"/>
    <x v="1"/>
    <s v="GBP"/>
    <n v="1469119526"/>
    <d v="2016-07-21T16:45:26"/>
    <n v="1463935526"/>
    <x v="2708"/>
    <b v="1"/>
    <x v="477"/>
    <n v="44.464318398474738"/>
    <x v="1"/>
    <x v="38"/>
    <b v="1"/>
    <s v="theater/spaces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n v="1.01606"/>
    <x v="0"/>
    <x v="0"/>
    <s v="USD"/>
    <n v="1475553540"/>
    <d v="2016-10-04T03:59:00"/>
    <n v="1472528141"/>
    <x v="2709"/>
    <b v="1"/>
    <x v="478"/>
    <n v="164.94480519480518"/>
    <x v="1"/>
    <x v="38"/>
    <b v="1"/>
    <s v="theater/spaces"/>
  </r>
  <r>
    <x v="2710"/>
    <s v="House of Yes"/>
    <s v="Building Brooklyn's own creative venue for circus, theater and events of all types."/>
    <x v="127"/>
    <n v="92340.21"/>
    <n v="1.5390035000000002"/>
    <x v="0"/>
    <x v="0"/>
    <s v="USD"/>
    <n v="1407549600"/>
    <d v="2014-08-09T02:00:00"/>
    <n v="1404797428"/>
    <x v="2710"/>
    <b v="1"/>
    <x v="479"/>
    <n v="84.871516544117654"/>
    <x v="1"/>
    <x v="38"/>
    <b v="1"/>
    <s v="theater/spaces"/>
  </r>
  <r>
    <x v="2711"/>
    <s v="The Red Shoes"/>
    <s v="We're aiming to launch a production involving circus performers, musicians and artists in a new space, creating a night of live art."/>
    <x v="366"/>
    <n v="3938"/>
    <n v="1.007161125319693"/>
    <x v="0"/>
    <x v="1"/>
    <s v="GBP"/>
    <n v="1403301660"/>
    <d v="2014-06-20T22:01:00"/>
    <n v="1400694790"/>
    <x v="2711"/>
    <b v="1"/>
    <x v="196"/>
    <n v="53.945205479452056"/>
    <x v="1"/>
    <x v="38"/>
    <b v="1"/>
    <s v="theater/spaces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n v="1.3138181818181818"/>
    <x v="0"/>
    <x v="0"/>
    <s v="USD"/>
    <n v="1373738400"/>
    <d v="2013-07-13T18:00:00"/>
    <n v="1370568560"/>
    <x v="2712"/>
    <b v="1"/>
    <x v="235"/>
    <n v="50.531468531468533"/>
    <x v="1"/>
    <x v="38"/>
    <b v="1"/>
    <s v="theater/spaces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n v="1.0224133333333334"/>
    <x v="0"/>
    <x v="0"/>
    <s v="USD"/>
    <n v="1450971684"/>
    <d v="2015-12-24T15:41:24"/>
    <n v="1447515684"/>
    <x v="2713"/>
    <b v="1"/>
    <x v="480"/>
    <n v="108.00140845070422"/>
    <x v="1"/>
    <x v="38"/>
    <b v="1"/>
    <s v="theater/spaces"/>
  </r>
  <r>
    <x v="2714"/>
    <s v="The Crane Theater"/>
    <s v="The Crane will be the new home for independent theater in Northeast Minneapolis"/>
    <x v="31"/>
    <n v="29089"/>
    <n v="1.1635599999999999"/>
    <x v="0"/>
    <x v="0"/>
    <s v="USD"/>
    <n v="1476486000"/>
    <d v="2016-10-14T23:00:00"/>
    <n v="1474040596"/>
    <x v="2714"/>
    <b v="1"/>
    <x v="120"/>
    <n v="95.373770491803285"/>
    <x v="1"/>
    <x v="38"/>
    <b v="1"/>
    <s v="theater/spaces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n v="2.6462241666666664"/>
    <x v="0"/>
    <x v="0"/>
    <s v="USD"/>
    <n v="1456047228"/>
    <d v="2016-02-21T09:33:48"/>
    <n v="1453109628"/>
    <x v="2715"/>
    <b v="1"/>
    <x v="481"/>
    <n v="57.631016333938291"/>
    <x v="1"/>
    <x v="38"/>
    <b v="1"/>
    <s v="theater/spaces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n v="1.1998010000000001"/>
    <x v="0"/>
    <x v="12"/>
    <s v="EUR"/>
    <n v="1444291193"/>
    <d v="2015-10-08T07:59:53"/>
    <n v="1441699193"/>
    <x v="2716"/>
    <b v="1"/>
    <x v="482"/>
    <n v="64.160481283422456"/>
    <x v="1"/>
    <x v="38"/>
    <b v="1"/>
    <s v="theater/spaces"/>
  </r>
  <r>
    <x v="2717"/>
    <s v="A Home for Comedy in Vermont!"/>
    <s v="ONLY HOURS LEFT ON THE CAMPAIGN! Our stretch goal is $35k; let's build a home for standup/improv shows &amp; classes in VT!"/>
    <x v="31"/>
    <n v="30026"/>
    <n v="1.2010400000000001"/>
    <x v="0"/>
    <x v="0"/>
    <s v="USD"/>
    <n v="1417906649"/>
    <d v="2014-12-06T22:57:29"/>
    <n v="1414015049"/>
    <x v="2717"/>
    <b v="1"/>
    <x v="166"/>
    <n v="92.387692307692305"/>
    <x v="1"/>
    <x v="38"/>
    <b v="1"/>
    <s v="theater/spaces"/>
  </r>
  <r>
    <x v="2718"/>
    <s v="Bard Beyond the Big Top"/>
    <s v="The Bard has burst beyond the big top and we're reaching out to our Beloved Benefactors to help build our festival's future."/>
    <x v="102"/>
    <n v="18645"/>
    <n v="1.0358333333333334"/>
    <x v="0"/>
    <x v="0"/>
    <s v="USD"/>
    <n v="1462316400"/>
    <d v="2016-05-03T23:00:00"/>
    <n v="1459865945"/>
    <x v="2718"/>
    <b v="1"/>
    <x v="265"/>
    <n v="125.97972972972973"/>
    <x v="1"/>
    <x v="38"/>
    <b v="1"/>
    <s v="theater/spaces"/>
  </r>
  <r>
    <x v="2719"/>
    <s v="AHS Theater - Help us light up our stage!"/>
    <s v="Our high school theater in Allentown, New Jersey was rad - in 1972. Help us bring our theater into present day and light up our stage!"/>
    <x v="12"/>
    <n v="6530"/>
    <n v="1.0883333333333334"/>
    <x v="0"/>
    <x v="0"/>
    <s v="USD"/>
    <n v="1460936694"/>
    <d v="2016-04-17T23:44:54"/>
    <n v="1455756294"/>
    <x v="2719"/>
    <b v="0"/>
    <x v="50"/>
    <n v="94.637681159420296"/>
    <x v="1"/>
    <x v="38"/>
    <b v="1"/>
    <s v="theater/spaces"/>
  </r>
  <r>
    <x v="2720"/>
    <s v="The Comedy Project"/>
    <s v="An improv, sketch and experimental comedy and cocktail venue in downtown Grand Rapids, Michigan"/>
    <x v="31"/>
    <n v="29531"/>
    <n v="1.1812400000000001"/>
    <x v="0"/>
    <x v="0"/>
    <s v="USD"/>
    <n v="1478866253"/>
    <d v="2016-11-11T12:10:53"/>
    <n v="1476270653"/>
    <x v="2720"/>
    <b v="0"/>
    <x v="210"/>
    <n v="170.69942196531792"/>
    <x v="1"/>
    <x v="38"/>
    <b v="1"/>
    <s v="theater/spaces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n v="14.62"/>
    <x v="0"/>
    <x v="1"/>
    <s v="GBP"/>
    <n v="1378494000"/>
    <d v="2013-09-06T19:00:00"/>
    <n v="1375880598"/>
    <x v="2721"/>
    <b v="0"/>
    <x v="314"/>
    <n v="40.762081784386616"/>
    <x v="2"/>
    <x v="30"/>
    <b v="1"/>
    <s v="technology/hardware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n v="2.5253999999999999"/>
    <x v="0"/>
    <x v="0"/>
    <s v="USD"/>
    <n v="1485722053"/>
    <d v="2017-01-29T20:34:13"/>
    <n v="1480538053"/>
    <x v="2722"/>
    <b v="0"/>
    <x v="333"/>
    <n v="68.254054054054052"/>
    <x v="2"/>
    <x v="30"/>
    <b v="1"/>
    <s v="technology/hardware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n v="1.4005000000000001"/>
    <x v="0"/>
    <x v="0"/>
    <s v="USD"/>
    <n v="1420060088"/>
    <d v="2014-12-31T21:08:08"/>
    <n v="1414872488"/>
    <x v="2723"/>
    <b v="0"/>
    <x v="282"/>
    <n v="95.48863636363636"/>
    <x v="2"/>
    <x v="30"/>
    <b v="1"/>
    <s v="technology/hardware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n v="2.9687520259319289"/>
    <x v="0"/>
    <x v="1"/>
    <s v="GBP"/>
    <n v="1439625059"/>
    <d v="2015-08-15T07:50:59"/>
    <n v="1436860259"/>
    <x v="2724"/>
    <b v="0"/>
    <x v="483"/>
    <n v="7.1902649656526005"/>
    <x v="2"/>
    <x v="30"/>
    <b v="1"/>
    <s v="technology/hardware"/>
  </r>
  <r>
    <x v="2725"/>
    <s v="Digital MPPT and Solar BMS for a Net Zero energy House"/>
    <s v="Best Net Zero energy solution for new or existing house (no more heating or electricity bills)."/>
    <x v="79"/>
    <n v="57817"/>
    <n v="1.445425"/>
    <x v="0"/>
    <x v="5"/>
    <s v="CAD"/>
    <n v="1488390735"/>
    <d v="2017-03-01T17:52:15"/>
    <n v="1484070735"/>
    <x v="2725"/>
    <b v="0"/>
    <x v="116"/>
    <n v="511.65486725663715"/>
    <x v="2"/>
    <x v="30"/>
    <b v="1"/>
    <s v="technology/hardware"/>
  </r>
  <r>
    <x v="2726"/>
    <s v="Krimston TWO - Dual SIM case for iPhone"/>
    <s v="Krimston TWO: iPhone Dual SIM Case"/>
    <x v="57"/>
    <n v="105745"/>
    <n v="1.05745"/>
    <x v="0"/>
    <x v="0"/>
    <s v="USD"/>
    <n v="1461333311"/>
    <d v="2016-04-22T13:55:11"/>
    <n v="1458741311"/>
    <x v="2726"/>
    <b v="0"/>
    <x v="442"/>
    <n v="261.74504950495049"/>
    <x v="2"/>
    <x v="30"/>
    <b v="1"/>
    <s v="technology/hardware"/>
  </r>
  <r>
    <x v="2727"/>
    <s v="PiDrive: Low-power, mSATA SSD for the Raspberry Pi"/>
    <s v="Introducing the PiDrive, a high capacity Solid State Drive (SSD) expansion card for the Raspberry Pi B+, A+, and B+ v2!"/>
    <x v="3"/>
    <n v="49321"/>
    <n v="4.9321000000000002"/>
    <x v="0"/>
    <x v="0"/>
    <s v="USD"/>
    <n v="1438964063"/>
    <d v="2015-08-07T16:14:23"/>
    <n v="1436804063"/>
    <x v="2727"/>
    <b v="0"/>
    <x v="484"/>
    <n v="69.760961810466767"/>
    <x v="2"/>
    <x v="30"/>
    <b v="1"/>
    <s v="technology/hardware"/>
  </r>
  <r>
    <x v="2728"/>
    <s v="Multi-Function SSD Shield for the Raspberry Pi 2"/>
    <s v="SSD, WiFi, RTC w/Battery and high power USB all in one shield."/>
    <x v="36"/>
    <n v="30274"/>
    <n v="2.0182666666666669"/>
    <x v="0"/>
    <x v="0"/>
    <s v="USD"/>
    <n v="1451485434"/>
    <d v="2015-12-30T14:23:54"/>
    <n v="1448461434"/>
    <x v="2728"/>
    <b v="0"/>
    <x v="413"/>
    <n v="77.229591836734699"/>
    <x v="2"/>
    <x v="30"/>
    <b v="1"/>
    <s v="technology/hardware"/>
  </r>
  <r>
    <x v="2729"/>
    <s v="McChi Luggage: It's a Luggage, USB Charger and a Table Top"/>
    <s v="A luggage that is more than a luggage! It is what you want it to be."/>
    <x v="51"/>
    <n v="7833"/>
    <n v="1.0444"/>
    <x v="0"/>
    <x v="0"/>
    <s v="USD"/>
    <n v="1430459197"/>
    <d v="2015-05-01T05:46:37"/>
    <n v="1427867197"/>
    <x v="2729"/>
    <b v="0"/>
    <x v="23"/>
    <n v="340.56521739130437"/>
    <x v="2"/>
    <x v="30"/>
    <b v="1"/>
    <s v="technology/hardware"/>
  </r>
  <r>
    <x v="2730"/>
    <s v="Yaba - Portable Speaker &amp; Guitar Amp"/>
    <s v="The world's most powerful portable speaker and guitar amplifier. Turns any surface into a speaker."/>
    <x v="100"/>
    <n v="45979.01"/>
    <n v="1.7029262962962963"/>
    <x v="0"/>
    <x v="0"/>
    <s v="USD"/>
    <n v="1366635575"/>
    <d v="2013-04-22T12:59:35"/>
    <n v="1363611575"/>
    <x v="2730"/>
    <b v="0"/>
    <x v="345"/>
    <n v="67.417903225806455"/>
    <x v="2"/>
    <x v="30"/>
    <b v="1"/>
    <s v="technology/hardware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n v="1.0430333333333333"/>
    <x v="0"/>
    <x v="0"/>
    <s v="USD"/>
    <n v="1413604800"/>
    <d v="2014-10-18T04:00:00"/>
    <n v="1408624622"/>
    <x v="2731"/>
    <b v="0"/>
    <x v="77"/>
    <n v="845.70270270270271"/>
    <x v="2"/>
    <x v="30"/>
    <b v="1"/>
    <s v="technology/hardware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n v="1.1825000000000001"/>
    <x v="0"/>
    <x v="0"/>
    <s v="USD"/>
    <n v="1369699200"/>
    <d v="2013-05-28T00:00:00"/>
    <n v="1366917828"/>
    <x v="2732"/>
    <b v="0"/>
    <x v="96"/>
    <n v="97.191780821917803"/>
    <x v="2"/>
    <x v="30"/>
    <b v="1"/>
    <s v="technology/hardware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n v="1.07538"/>
    <x v="0"/>
    <x v="0"/>
    <s v="USD"/>
    <n v="1428643974"/>
    <d v="2015-04-10T05:32:54"/>
    <n v="1423463574"/>
    <x v="2733"/>
    <b v="0"/>
    <x v="46"/>
    <n v="451.84033613445376"/>
    <x v="2"/>
    <x v="30"/>
    <b v="1"/>
    <s v="technology/hardware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n v="22603"/>
    <x v="0"/>
    <x v="0"/>
    <s v="USD"/>
    <n v="1476395940"/>
    <d v="2016-10-13T21:59:00"/>
    <n v="1473782592"/>
    <x v="2734"/>
    <b v="0"/>
    <x v="430"/>
    <n v="138.66871165644173"/>
    <x v="2"/>
    <x v="30"/>
    <b v="1"/>
    <s v="technology/hardware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n v="9.7813466666666677"/>
    <x v="0"/>
    <x v="1"/>
    <s v="GBP"/>
    <n v="1363204800"/>
    <d v="2013-03-13T20:00:00"/>
    <n v="1360551250"/>
    <x v="2735"/>
    <b v="0"/>
    <x v="485"/>
    <n v="21.640147492625371"/>
    <x v="2"/>
    <x v="30"/>
    <b v="1"/>
    <s v="technology/hardware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n v="1.2290000000000001"/>
    <x v="0"/>
    <x v="5"/>
    <s v="CAD"/>
    <n v="1398268773"/>
    <d v="2014-04-23T15:59:33"/>
    <n v="1395676773"/>
    <x v="2736"/>
    <b v="0"/>
    <x v="6"/>
    <n v="169.51724137931035"/>
    <x v="2"/>
    <x v="30"/>
    <b v="1"/>
    <s v="technology/hardware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n v="2.4606080000000001"/>
    <x v="0"/>
    <x v="0"/>
    <s v="USD"/>
    <n v="1389812400"/>
    <d v="2014-01-15T19:00:00"/>
    <n v="1386108087"/>
    <x v="2737"/>
    <b v="0"/>
    <x v="231"/>
    <n v="161.88210526315791"/>
    <x v="2"/>
    <x v="30"/>
    <b v="1"/>
    <s v="technology/hardware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n v="1.4794"/>
    <x v="0"/>
    <x v="0"/>
    <s v="USD"/>
    <n v="1478402804"/>
    <d v="2016-11-06T03:26:44"/>
    <n v="1473218804"/>
    <x v="2738"/>
    <b v="0"/>
    <x v="41"/>
    <n v="493.13333333333333"/>
    <x v="2"/>
    <x v="30"/>
    <b v="1"/>
    <s v="technology/hardware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n v="3.8409090909090908"/>
    <x v="0"/>
    <x v="1"/>
    <s v="GBP"/>
    <n v="1399324717"/>
    <d v="2014-05-05T21:18:37"/>
    <n v="1395436717"/>
    <x v="2739"/>
    <b v="0"/>
    <x v="277"/>
    <n v="22.120418848167539"/>
    <x v="2"/>
    <x v="30"/>
    <b v="1"/>
    <s v="technology/hardware"/>
  </r>
  <r>
    <x v="2740"/>
    <s v="Vertical Garden Prototype"/>
    <s v="I am interested in testing the plant yields of this vertical garden as well as some other applications"/>
    <x v="43"/>
    <n v="310"/>
    <n v="1.0333333333333334"/>
    <x v="0"/>
    <x v="0"/>
    <s v="USD"/>
    <n v="1426117552"/>
    <d v="2015-03-11T23:45:52"/>
    <n v="1423529152"/>
    <x v="2740"/>
    <b v="0"/>
    <x v="57"/>
    <n v="18.235294117647058"/>
    <x v="2"/>
    <x v="30"/>
    <b v="1"/>
    <s v="technology/hardware"/>
  </r>
  <r>
    <x v="2741"/>
    <s v="Mrs. Brown and Her Lost Puppy."/>
    <s v="Help me publish my 1st children's book as an aspiring author!"/>
    <x v="6"/>
    <n v="35"/>
    <n v="4.3750000000000004E-3"/>
    <x v="2"/>
    <x v="0"/>
    <s v="USD"/>
    <n v="1413770820"/>
    <d v="2014-10-20T02:07:00"/>
    <n v="1412005602"/>
    <x v="2741"/>
    <b v="0"/>
    <x v="80"/>
    <n v="8.75"/>
    <x v="3"/>
    <x v="39"/>
    <b v="0"/>
    <s v="publishing/children's books"/>
  </r>
  <r>
    <x v="2742"/>
    <s v="What a Zoo!"/>
    <s v="The pachyderms at the Denver Zoo are moving. Follow along on the convoluted journey to their new home."/>
    <x v="30"/>
    <n v="731"/>
    <n v="0.29239999999999999"/>
    <x v="2"/>
    <x v="0"/>
    <s v="USD"/>
    <n v="1337102187"/>
    <d v="2012-05-15T17:16:27"/>
    <n v="1335892587"/>
    <x v="2742"/>
    <b v="0"/>
    <x v="59"/>
    <n v="40.611111111111114"/>
    <x v="3"/>
    <x v="39"/>
    <b v="0"/>
    <s v="publishing/children's books"/>
  </r>
  <r>
    <x v="2743"/>
    <s v="St. Nick Jr"/>
    <s v="One Christmas every child was naughty, and Santa's son _x000a_St. Nick Jr sacrifices all his gifts over his whole life, for the children"/>
    <x v="368"/>
    <n v="0"/>
    <n v="0"/>
    <x v="2"/>
    <x v="0"/>
    <s v="USD"/>
    <n v="1476863607"/>
    <d v="2016-10-19T07:53:27"/>
    <n v="1474271607"/>
    <x v="2743"/>
    <b v="0"/>
    <x v="78"/>
    <e v="#DIV/0!"/>
    <x v="3"/>
    <x v="39"/>
    <b v="0"/>
    <s v="publishing/children's books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n v="5.2187499999999998E-2"/>
    <x v="2"/>
    <x v="0"/>
    <s v="USD"/>
    <n v="1330478998"/>
    <d v="2012-02-29T01:29:58"/>
    <n v="1327886998"/>
    <x v="2744"/>
    <b v="0"/>
    <x v="19"/>
    <n v="37.954545454545453"/>
    <x v="3"/>
    <x v="39"/>
    <b v="0"/>
    <s v="publishing/children's books"/>
  </r>
  <r>
    <x v="2745"/>
    <s v="SERENDIPITY'S Pumpkin Pie Surprise"/>
    <s v="A spunky little girl, driven by a love of pumpkin pie, overcomes her fears and serendipitiously discovers what she'll be for Halloween"/>
    <x v="6"/>
    <n v="1751"/>
    <n v="0.21887499999999999"/>
    <x v="2"/>
    <x v="0"/>
    <s v="USD"/>
    <n v="1342309368"/>
    <d v="2012-07-14T23:42:48"/>
    <n v="1337125368"/>
    <x v="2745"/>
    <b v="0"/>
    <x v="72"/>
    <n v="35.734693877551024"/>
    <x v="3"/>
    <x v="39"/>
    <b v="0"/>
    <s v="publishing/children's books"/>
  </r>
  <r>
    <x v="2746"/>
    <s v="How many marbles do YOU have?"/>
    <s v="An easy fun way for children to understand the physical limitations of someone with CFIDS and Fibromyalgia using marbles and a jar."/>
    <x v="9"/>
    <n v="801"/>
    <n v="0.26700000000000002"/>
    <x v="2"/>
    <x v="0"/>
    <s v="USD"/>
    <n v="1409337911"/>
    <d v="2014-08-29T18:45:11"/>
    <n v="1406745911"/>
    <x v="2746"/>
    <b v="0"/>
    <x v="10"/>
    <n v="42.157894736842103"/>
    <x v="3"/>
    <x v="39"/>
    <b v="0"/>
    <s v="publishing/children's books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n v="0.28000000000000003"/>
    <x v="2"/>
    <x v="0"/>
    <s v="USD"/>
    <n v="1339816200"/>
    <d v="2012-06-16T03:10:00"/>
    <n v="1337095997"/>
    <x v="2747"/>
    <b v="0"/>
    <x v="80"/>
    <n v="35"/>
    <x v="3"/>
    <x v="39"/>
    <b v="0"/>
    <s v="publishing/children's books"/>
  </r>
  <r>
    <x v="2748"/>
    <s v="Native American Language Book for Children"/>
    <s v="Interactive Book with Audio to learn the Ojibwe Language for Children.  Website, Ebook and more!"/>
    <x v="10"/>
    <n v="53"/>
    <n v="1.06E-2"/>
    <x v="2"/>
    <x v="0"/>
    <s v="USD"/>
    <n v="1472835802"/>
    <d v="2016-09-02T17:03:22"/>
    <n v="1470243802"/>
    <x v="2748"/>
    <b v="0"/>
    <x v="80"/>
    <n v="13.25"/>
    <x v="3"/>
    <x v="39"/>
    <b v="0"/>
    <s v="publishing/children's books"/>
  </r>
  <r>
    <x v="2749"/>
    <s v="A Tree is a Tree, no matter what you see.  CHILDREN'S BOOK"/>
    <s v="Self-publishing my children's book."/>
    <x v="3"/>
    <n v="110"/>
    <n v="1.0999999999999999E-2"/>
    <x v="2"/>
    <x v="0"/>
    <s v="USD"/>
    <n v="1428171037"/>
    <d v="2015-04-04T18:10:37"/>
    <n v="1425582637"/>
    <x v="2749"/>
    <b v="0"/>
    <x v="84"/>
    <n v="55"/>
    <x v="3"/>
    <x v="39"/>
    <b v="0"/>
    <s v="publishing/children's books"/>
  </r>
  <r>
    <x v="2750"/>
    <s v="My Child, My Blessing"/>
    <s v="This is a journal where parents daily write something positive about their child.  Places for pictures, too."/>
    <x v="369"/>
    <n v="0"/>
    <n v="0"/>
    <x v="2"/>
    <x v="0"/>
    <s v="USD"/>
    <n v="1341086400"/>
    <d v="2012-06-30T20:00:00"/>
    <n v="1340055345"/>
    <x v="2750"/>
    <b v="0"/>
    <x v="78"/>
    <e v="#DIV/0!"/>
    <x v="3"/>
    <x v="39"/>
    <b v="0"/>
    <s v="publishing/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n v="0"/>
    <x v="2"/>
    <x v="0"/>
    <s v="USD"/>
    <n v="1403039842"/>
    <d v="2014-06-17T21:17:22"/>
    <n v="1397855842"/>
    <x v="2751"/>
    <b v="0"/>
    <x v="78"/>
    <e v="#DIV/0!"/>
    <x v="3"/>
    <x v="39"/>
    <b v="0"/>
    <s v="publishing/children's books"/>
  </r>
  <r>
    <x v="2752"/>
    <s v="An Ordinary Toad's Extraordinary Night!"/>
    <s v="Andrew wonders if his life would be more exciting if he'd been hatched a frog. Shiny and green just seems more exciting to him. Until.."/>
    <x v="225"/>
    <n v="550"/>
    <n v="0.11458333333333333"/>
    <x v="2"/>
    <x v="0"/>
    <s v="USD"/>
    <n v="1324232504"/>
    <d v="2011-12-18T18:21:44"/>
    <n v="1320776504"/>
    <x v="2752"/>
    <b v="0"/>
    <x v="25"/>
    <n v="39.285714285714285"/>
    <x v="3"/>
    <x v="39"/>
    <b v="0"/>
    <s v="publishing/children's books"/>
  </r>
  <r>
    <x v="2753"/>
    <s v="Dust Bunnies &amp; the Carpet Rat publishing push"/>
    <s v="Written by my daughter and myself, illustrated by Jack Wiens. Everything is complete except for publishing."/>
    <x v="13"/>
    <n v="380"/>
    <n v="0.19"/>
    <x v="2"/>
    <x v="0"/>
    <s v="USD"/>
    <n v="1346017023"/>
    <d v="2012-08-26T21:37:03"/>
    <n v="1343425023"/>
    <x v="2753"/>
    <b v="0"/>
    <x v="22"/>
    <n v="47.5"/>
    <x v="3"/>
    <x v="39"/>
    <b v="0"/>
    <s v="publishing/children's books"/>
  </r>
  <r>
    <x v="2754"/>
    <s v="From here...to there!"/>
    <s v="I have been a writer all my life. But until recently never a parent. I want to write a children book for my children, and yours!"/>
    <x v="3"/>
    <n v="0"/>
    <n v="0"/>
    <x v="2"/>
    <x v="0"/>
    <s v="USD"/>
    <n v="1410448551"/>
    <d v="2014-09-11T15:15:51"/>
    <n v="1407856551"/>
    <x v="2754"/>
    <b v="0"/>
    <x v="78"/>
    <e v="#DIV/0!"/>
    <x v="3"/>
    <x v="39"/>
    <b v="0"/>
    <s v="publishing/children's books"/>
  </r>
  <r>
    <x v="2755"/>
    <s v="Children's book app: &quot;The story of Setanta&quot;"/>
    <s v="Colourful and imaginative book app for children, will be relished especially by those with Irish roots."/>
    <x v="2"/>
    <n v="260"/>
    <n v="0.52"/>
    <x v="2"/>
    <x v="17"/>
    <s v="EUR"/>
    <n v="1428519527"/>
    <d v="2015-04-08T18:58:47"/>
    <n v="1425927527"/>
    <x v="2755"/>
    <b v="0"/>
    <x v="41"/>
    <n v="17.333333333333332"/>
    <x v="3"/>
    <x v="39"/>
    <b v="0"/>
    <s v="publishing/children's books"/>
  </r>
  <r>
    <x v="2756"/>
    <s v="The Most Basic of Truths"/>
    <s v="We all pray to the same God no matter what name we might refer to Him as.  Our children deserve to know this basic truth."/>
    <x v="3"/>
    <n v="1048"/>
    <n v="0.1048"/>
    <x v="2"/>
    <x v="0"/>
    <s v="USD"/>
    <n v="1389476201"/>
    <d v="2014-01-11T21:36:41"/>
    <n v="1386884201"/>
    <x v="2756"/>
    <b v="0"/>
    <x v="51"/>
    <n v="31.757575757575758"/>
    <x v="3"/>
    <x v="39"/>
    <b v="0"/>
    <s v="publishing/children's books"/>
  </r>
  <r>
    <x v="2757"/>
    <s v="C is for Crooked"/>
    <s v="A children's letter book that Lampoons Hillary Clinton"/>
    <x v="15"/>
    <n v="10"/>
    <n v="6.6666666666666671E-3"/>
    <x v="2"/>
    <x v="0"/>
    <s v="USD"/>
    <n v="1470498332"/>
    <d v="2016-08-06T15:45:32"/>
    <n v="1469202332"/>
    <x v="2757"/>
    <b v="0"/>
    <x v="84"/>
    <n v="5"/>
    <x v="3"/>
    <x v="39"/>
    <b v="0"/>
    <s v="publishing/children's books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n v="0.11700000000000001"/>
    <x v="2"/>
    <x v="2"/>
    <s v="AUD"/>
    <n v="1476095783"/>
    <d v="2016-10-10T10:36:23"/>
    <n v="1474886183"/>
    <x v="2758"/>
    <b v="0"/>
    <x v="79"/>
    <n v="39"/>
    <x v="3"/>
    <x v="39"/>
    <b v="0"/>
    <s v="publishing/children's books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n v="0.105"/>
    <x v="2"/>
    <x v="2"/>
    <s v="AUD"/>
    <n v="1468658866"/>
    <d v="2016-07-16T08:47:46"/>
    <n v="1464943666"/>
    <x v="2759"/>
    <b v="0"/>
    <x v="84"/>
    <n v="52.5"/>
    <x v="3"/>
    <x v="39"/>
    <b v="0"/>
    <s v="publishing/children's books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n v="0"/>
    <x v="2"/>
    <x v="1"/>
    <s v="GBP"/>
    <n v="1371726258"/>
    <d v="2013-06-20T11:04:18"/>
    <n v="1369134258"/>
    <x v="2760"/>
    <b v="0"/>
    <x v="78"/>
    <e v="#DIV/0!"/>
    <x v="3"/>
    <x v="39"/>
    <b v="0"/>
    <s v="publishing/children's books"/>
  </r>
  <r>
    <x v="2761"/>
    <s v="Learn U.S. Geography: Dreaming my way across The U.S."/>
    <s v="Help me give away 500 copies of my picture book so more kids will know US geography!"/>
    <x v="10"/>
    <n v="36"/>
    <n v="7.1999999999999998E-3"/>
    <x v="2"/>
    <x v="0"/>
    <s v="USD"/>
    <n v="1357176693"/>
    <d v="2013-01-03T01:31:33"/>
    <n v="1354584693"/>
    <x v="2761"/>
    <b v="0"/>
    <x v="80"/>
    <n v="9"/>
    <x v="3"/>
    <x v="39"/>
    <b v="0"/>
    <s v="publishing/children's books"/>
  </r>
  <r>
    <x v="2762"/>
    <s v="How to Create Your Own Magic World. Toy-making guide."/>
    <s v="How-to book of toys and games constructed from materials found in nature, recyclable and easily available."/>
    <x v="53"/>
    <n v="25"/>
    <n v="7.6923076923076927E-3"/>
    <x v="2"/>
    <x v="0"/>
    <s v="USD"/>
    <n v="1332114795"/>
    <d v="2012-03-18T23:53:15"/>
    <n v="1326934395"/>
    <x v="2762"/>
    <b v="0"/>
    <x v="29"/>
    <n v="25"/>
    <x v="3"/>
    <x v="39"/>
    <b v="0"/>
    <s v="publishing/children's books"/>
  </r>
  <r>
    <x v="2763"/>
    <s v="My Christmas Star"/>
    <s v="How Santa finds childrens homes without getting lost by following certain stars."/>
    <x v="371"/>
    <n v="90"/>
    <n v="2.2842639593908631E-3"/>
    <x v="2"/>
    <x v="0"/>
    <s v="USD"/>
    <n v="1369403684"/>
    <d v="2013-05-24T13:54:44"/>
    <n v="1365515684"/>
    <x v="2763"/>
    <b v="0"/>
    <x v="83"/>
    <n v="30"/>
    <x v="3"/>
    <x v="39"/>
    <b v="0"/>
    <s v="publishing/children's books"/>
  </r>
  <r>
    <x v="2764"/>
    <s v="A Growing Adventure"/>
    <s v="My Budding Bears are four teddy bears living in an enchanted garden sharing friendship, tea parties and delightful adventures."/>
    <x v="23"/>
    <n v="45"/>
    <n v="1.125E-2"/>
    <x v="2"/>
    <x v="0"/>
    <s v="USD"/>
    <n v="1338404400"/>
    <d v="2012-05-30T19:00:00"/>
    <n v="1335855631"/>
    <x v="2764"/>
    <b v="0"/>
    <x v="80"/>
    <n v="11.25"/>
    <x v="3"/>
    <x v="39"/>
    <b v="0"/>
    <s v="publishing/children's books"/>
  </r>
  <r>
    <x v="2765"/>
    <s v="A Story Book For Kids: Technology and Everyday Life"/>
    <s v="I am writing an illustrated book for children ages 3 to 7 that meshes technology in everyday life stories."/>
    <x v="23"/>
    <n v="0"/>
    <n v="0"/>
    <x v="2"/>
    <x v="0"/>
    <s v="USD"/>
    <n v="1351432428"/>
    <d v="2012-10-28T13:53:48"/>
    <n v="1350050028"/>
    <x v="2765"/>
    <b v="0"/>
    <x v="78"/>
    <e v="#DIV/0!"/>
    <x v="3"/>
    <x v="39"/>
    <b v="0"/>
    <s v="publishing/children's books"/>
  </r>
  <r>
    <x v="2766"/>
    <s v="Jambie"/>
    <s v="Jambie is a children's book geared towards kids ages 4-9 years of age. This book teaches young children about making wise decisions."/>
    <x v="10"/>
    <n v="100"/>
    <n v="0.02"/>
    <x v="2"/>
    <x v="0"/>
    <s v="USD"/>
    <n v="1313078518"/>
    <d v="2011-08-11T16:01:58"/>
    <n v="1310486518"/>
    <x v="2766"/>
    <b v="0"/>
    <x v="80"/>
    <n v="25"/>
    <x v="3"/>
    <x v="39"/>
    <b v="0"/>
    <s v="publishing/children's books"/>
  </r>
  <r>
    <x v="2767"/>
    <s v="the Giant Turnip"/>
    <s v="An animated bedtime story with Dedka, Babka and the rest of the family working together on a BIG problem"/>
    <x v="23"/>
    <n v="34"/>
    <n v="8.5000000000000006E-3"/>
    <x v="2"/>
    <x v="5"/>
    <s v="CAD"/>
    <n v="1439766050"/>
    <d v="2015-08-16T23:00:50"/>
    <n v="1434582050"/>
    <x v="2767"/>
    <b v="0"/>
    <x v="83"/>
    <n v="11.333333333333334"/>
    <x v="3"/>
    <x v="39"/>
    <b v="0"/>
    <s v="publishing/children's books"/>
  </r>
  <r>
    <x v="2768"/>
    <s v="It's Okay To Wait"/>
    <s v="â€œItâ€™s Okay to Waitâ€ is the story of a father who sits down with his adolescent daughter to have â€œthe talkâ€ about sex."/>
    <x v="39"/>
    <n v="1002"/>
    <n v="0.14314285714285716"/>
    <x v="2"/>
    <x v="0"/>
    <s v="USD"/>
    <n v="1333028723"/>
    <d v="2012-03-29T13:45:23"/>
    <n v="1330440323"/>
    <x v="2768"/>
    <b v="0"/>
    <x v="69"/>
    <n v="29.470588235294116"/>
    <x v="3"/>
    <x v="39"/>
    <b v="0"/>
    <s v="publishing/children's books"/>
  </r>
  <r>
    <x v="2769"/>
    <s v="Raph the Ninja Giraffe"/>
    <s v="Raph the Ninja Giraffe is a project that is my 5 year old sons idea, &amp; I am working with him to bring his idea to life."/>
    <x v="134"/>
    <n v="2"/>
    <n v="2.5000000000000001E-3"/>
    <x v="2"/>
    <x v="1"/>
    <s v="GBP"/>
    <n v="1401997790"/>
    <d v="2014-06-05T19:49:50"/>
    <n v="1397677790"/>
    <x v="2769"/>
    <b v="0"/>
    <x v="84"/>
    <n v="1"/>
    <x v="3"/>
    <x v="39"/>
    <b v="0"/>
    <s v="publishing/children's books"/>
  </r>
  <r>
    <x v="2770"/>
    <s v="The Story Of Circle And Square"/>
    <s v="A story about two friends who part ways because they are different, then reunite after learning they both are made of atoms."/>
    <x v="22"/>
    <n v="2082.25"/>
    <n v="0.1041125"/>
    <x v="2"/>
    <x v="0"/>
    <s v="USD"/>
    <n v="1395158130"/>
    <d v="2014-03-18T15:55:30"/>
    <n v="1392569730"/>
    <x v="2770"/>
    <b v="0"/>
    <x v="51"/>
    <n v="63.098484848484851"/>
    <x v="3"/>
    <x v="39"/>
    <b v="0"/>
    <s v="publishing/children's books"/>
  </r>
  <r>
    <x v="2771"/>
    <s v="Hello Vermont (4 Seasons Children's Books)"/>
    <s v="Hello Vermont are books that demonstrate the 4 seasons. Subtitles: Soggy Spring, Sizzling Summer, Fabulous Fall &amp; Winter Wonderland."/>
    <x v="372"/>
    <n v="0"/>
    <n v="0"/>
    <x v="2"/>
    <x v="0"/>
    <s v="USD"/>
    <n v="1359738000"/>
    <d v="2013-02-01T17:00:00"/>
    <n v="1355489140"/>
    <x v="2771"/>
    <b v="0"/>
    <x v="78"/>
    <e v="#DIV/0!"/>
    <x v="3"/>
    <x v="39"/>
    <b v="0"/>
    <s v="publishing/children's books"/>
  </r>
  <r>
    <x v="2772"/>
    <s v="Why Won't This Kid Go To Sleep?!? Goodnight, Kaiden!"/>
    <s v="See the little boy in the photo? Doesn't he look angelic? Wouldn't you like to read his story? Take a look at this......."/>
    <x v="6"/>
    <n v="0"/>
    <n v="0"/>
    <x v="2"/>
    <x v="0"/>
    <s v="USD"/>
    <n v="1381006294"/>
    <d v="2013-10-05T20:51:34"/>
    <n v="1379710294"/>
    <x v="2772"/>
    <b v="0"/>
    <x v="78"/>
    <e v="#DIV/0!"/>
    <x v="3"/>
    <x v="39"/>
    <b v="0"/>
    <s v="publishing/children's books"/>
  </r>
  <r>
    <x v="2773"/>
    <s v="The Boat That Couldn't Float"/>
    <s v="Parents know the pain of rereading bad bedtime stories. I want to write stories that all ages will enjoy"/>
    <x v="373"/>
    <n v="1"/>
    <n v="1.8867924528301887E-3"/>
    <x v="2"/>
    <x v="5"/>
    <s v="CAD"/>
    <n v="1461530721"/>
    <d v="2016-04-24T20:45:21"/>
    <n v="1460666721"/>
    <x v="2773"/>
    <b v="0"/>
    <x v="29"/>
    <n v="1"/>
    <x v="3"/>
    <x v="39"/>
    <b v="0"/>
    <s v="publishing/children's books"/>
  </r>
  <r>
    <x v="2774"/>
    <s v="Welcome to Jangala Tribal Warriors: Book One"/>
    <s v="Building the inner wealth of children builds stronger families, schools and communities. Peaceful and positive relationships flourish."/>
    <x v="23"/>
    <n v="570"/>
    <n v="0.14249999999999999"/>
    <x v="2"/>
    <x v="0"/>
    <s v="USD"/>
    <n v="1362711728"/>
    <d v="2013-03-08T03:02:08"/>
    <n v="1360119728"/>
    <x v="2774"/>
    <b v="0"/>
    <x v="62"/>
    <n v="43.846153846153847"/>
    <x v="3"/>
    <x v="39"/>
    <b v="0"/>
    <s v="publishing/children's books"/>
  </r>
  <r>
    <x v="2775"/>
    <s v="Kids Radio Klassics and Kids Radio Theatre"/>
    <s v="Kids Radio Theatre is a radio show played on National Pubic Radio to teach children all about theatre every Sunday 20 states."/>
    <x v="10"/>
    <n v="150"/>
    <n v="0.03"/>
    <x v="2"/>
    <x v="0"/>
    <s v="USD"/>
    <n v="1323994754"/>
    <d v="2011-12-16T00:19:14"/>
    <n v="1321402754"/>
    <x v="2775"/>
    <b v="0"/>
    <x v="84"/>
    <n v="75"/>
    <x v="3"/>
    <x v="39"/>
    <b v="0"/>
    <s v="publishing/children's books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n v="7.8809523809523815E-2"/>
    <x v="2"/>
    <x v="0"/>
    <s v="USD"/>
    <n v="1434092876"/>
    <d v="2015-06-12T07:07:56"/>
    <n v="1431414476"/>
    <x v="2776"/>
    <b v="0"/>
    <x v="17"/>
    <n v="45.972222222222221"/>
    <x v="3"/>
    <x v="39"/>
    <b v="0"/>
    <s v="publishing/children's books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n v="3.3333333333333335E-3"/>
    <x v="2"/>
    <x v="0"/>
    <s v="USD"/>
    <n v="1437149004"/>
    <d v="2015-07-17T16:03:24"/>
    <n v="1434557004"/>
    <x v="2777"/>
    <b v="0"/>
    <x v="29"/>
    <n v="10"/>
    <x v="3"/>
    <x v="39"/>
    <b v="0"/>
    <s v="publishing/children's books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n v="0.25545454545454543"/>
    <x v="2"/>
    <x v="0"/>
    <s v="USD"/>
    <n v="1409009306"/>
    <d v="2014-08-25T23:28:26"/>
    <n v="1406417306"/>
    <x v="2778"/>
    <b v="0"/>
    <x v="41"/>
    <n v="93.666666666666671"/>
    <x v="3"/>
    <x v="39"/>
    <b v="0"/>
    <s v="publishing/children's books"/>
  </r>
  <r>
    <x v="2779"/>
    <s v="Our Moon... A book on life for both parents and children."/>
    <s v="Our Moon is a simple book based on a nightly tradition my mother and youngest son started while I was working away."/>
    <x v="30"/>
    <n v="53"/>
    <n v="2.12E-2"/>
    <x v="2"/>
    <x v="0"/>
    <s v="USD"/>
    <n v="1448204621"/>
    <d v="2015-11-22T15:03:41"/>
    <n v="1445609021"/>
    <x v="2779"/>
    <b v="0"/>
    <x v="29"/>
    <n v="53"/>
    <x v="3"/>
    <x v="39"/>
    <b v="0"/>
    <s v="publishing/children's books"/>
  </r>
  <r>
    <x v="2780"/>
    <s v="Travel with baby"/>
    <s v="Turn the World with my kids, and then write a book with the advice for traveling with baby"/>
    <x v="57"/>
    <n v="0"/>
    <n v="0"/>
    <x v="2"/>
    <x v="13"/>
    <s v="EUR"/>
    <n v="1489142688"/>
    <d v="2017-03-10T10:44:48"/>
    <n v="1486550688"/>
    <x v="2780"/>
    <b v="0"/>
    <x v="78"/>
    <e v="#DIV/0!"/>
    <x v="3"/>
    <x v="39"/>
    <b v="0"/>
    <s v="publishing/children's books"/>
  </r>
  <r>
    <x v="2781"/>
    <s v="University of Utah presents V-Day 2015-The Vagina Monologues"/>
    <s v="STRIKE, DANCE AND RISE with us at the University of Utah to end violence against women and girls!"/>
    <x v="21"/>
    <n v="1316"/>
    <n v="1.0528"/>
    <x v="0"/>
    <x v="0"/>
    <s v="USD"/>
    <n v="1423724400"/>
    <d v="2015-02-12T07:00:00"/>
    <n v="1421274954"/>
    <x v="2781"/>
    <b v="0"/>
    <x v="33"/>
    <n v="47"/>
    <x v="1"/>
    <x v="6"/>
    <b v="1"/>
    <s v="theater/plays"/>
  </r>
  <r>
    <x v="2782"/>
    <s v="Better Than Ever Productions presents Geezer Game"/>
    <s v="The premiere theatre troupe in SE Michigan offering acting opportunities for the 50+ actor."/>
    <x v="28"/>
    <n v="1200"/>
    <n v="1.2"/>
    <x v="0"/>
    <x v="0"/>
    <s v="USD"/>
    <n v="1424149140"/>
    <d v="2015-02-17T04:59:00"/>
    <n v="1421964718"/>
    <x v="2782"/>
    <b v="0"/>
    <x v="59"/>
    <n v="66.666666666666671"/>
    <x v="1"/>
    <x v="6"/>
    <b v="1"/>
    <s v="theater/plays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n v="1.145"/>
    <x v="0"/>
    <x v="1"/>
    <s v="GBP"/>
    <n v="1429793446"/>
    <d v="2015-04-23T12:50:46"/>
    <n v="1428583846"/>
    <x v="2783"/>
    <b v="0"/>
    <x v="42"/>
    <n v="18.770491803278688"/>
    <x v="1"/>
    <x v="6"/>
    <b v="1"/>
    <s v="theater/plays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n v="1.19"/>
    <x v="0"/>
    <x v="0"/>
    <s v="USD"/>
    <n v="1414608843"/>
    <d v="2014-10-29T18:54:03"/>
    <n v="1412794443"/>
    <x v="2784"/>
    <b v="0"/>
    <x v="52"/>
    <n v="66.111111111111114"/>
    <x v="1"/>
    <x v="6"/>
    <b v="1"/>
    <s v="theater/plays"/>
  </r>
  <r>
    <x v="2785"/>
    <s v="Henry VI: The War of the Roses"/>
    <s v="Bare Theatre and Raleigh Little Theatre present Shakespeare's epic, set in a post-apocalyptic dystopia."/>
    <x v="10"/>
    <n v="5234"/>
    <n v="1.0468"/>
    <x v="0"/>
    <x v="0"/>
    <s v="USD"/>
    <n v="1470430800"/>
    <d v="2016-08-05T21:00:00"/>
    <n v="1467865967"/>
    <x v="2785"/>
    <b v="0"/>
    <x v="136"/>
    <n v="36.859154929577464"/>
    <x v="1"/>
    <x v="6"/>
    <b v="1"/>
    <s v="theater/plays"/>
  </r>
  <r>
    <x v="2786"/>
    <s v="Fierce"/>
    <s v="A heart-melting farce about sex, art and the lovelorn lay-abouts of London-town."/>
    <x v="30"/>
    <n v="2946"/>
    <n v="1.1783999999999999"/>
    <x v="0"/>
    <x v="1"/>
    <s v="GBP"/>
    <n v="1404913180"/>
    <d v="2014-07-09T13:39:40"/>
    <n v="1403703580"/>
    <x v="2786"/>
    <b v="0"/>
    <x v="142"/>
    <n v="39.810810810810814"/>
    <x v="1"/>
    <x v="6"/>
    <b v="1"/>
    <s v="theater/plays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n v="1.1970000000000001"/>
    <x v="0"/>
    <x v="0"/>
    <s v="USD"/>
    <n v="1405658752"/>
    <d v="2014-07-18T04:45:52"/>
    <n v="1403066752"/>
    <x v="2787"/>
    <b v="0"/>
    <x v="44"/>
    <n v="31.5"/>
    <x v="1"/>
    <x v="6"/>
    <b v="1"/>
    <s v="theater/plays"/>
  </r>
  <r>
    <x v="2788"/>
    <s v="ACT Underground Theatre, TLDC"/>
    <s v="MOVING FORWARD! WE HAVE REACHED GOAL BUT HAVE MORE TIME!! PLEASE CONSIDER PLEDGING."/>
    <x v="13"/>
    <n v="2050"/>
    <n v="1.0249999999999999"/>
    <x v="0"/>
    <x v="0"/>
    <s v="USD"/>
    <n v="1469811043"/>
    <d v="2016-07-29T16:50:43"/>
    <n v="1467219043"/>
    <x v="2788"/>
    <b v="0"/>
    <x v="9"/>
    <n v="102.5"/>
    <x v="1"/>
    <x v="6"/>
    <b v="1"/>
    <s v="theater/plays"/>
  </r>
  <r>
    <x v="2789"/>
    <s v="The Adventurers Club"/>
    <s v="BNT's Biggest Adventure So Far: Our 2015 full length production!"/>
    <x v="9"/>
    <n v="3035"/>
    <n v="1.0116666666666667"/>
    <x v="0"/>
    <x v="0"/>
    <s v="USD"/>
    <n v="1426132800"/>
    <d v="2015-03-12T04:00:00"/>
    <n v="1424477934"/>
    <x v="2789"/>
    <b v="0"/>
    <x v="54"/>
    <n v="126.45833333333333"/>
    <x v="1"/>
    <x v="6"/>
    <b v="1"/>
    <s v="theater/plays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n v="1.0533333333333332"/>
    <x v="0"/>
    <x v="0"/>
    <s v="USD"/>
    <n v="1423693903"/>
    <d v="2015-02-11T22:31:43"/>
    <n v="1421101903"/>
    <x v="2790"/>
    <b v="0"/>
    <x v="36"/>
    <n v="47.878787878787875"/>
    <x v="1"/>
    <x v="6"/>
    <b v="1"/>
    <s v="theater/plays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n v="1.0249999999999999"/>
    <x v="0"/>
    <x v="0"/>
    <s v="USD"/>
    <n v="1473393600"/>
    <d v="2016-09-09T04:00:00"/>
    <n v="1470778559"/>
    <x v="2791"/>
    <b v="0"/>
    <x v="33"/>
    <n v="73.214285714285708"/>
    <x v="1"/>
    <x v="6"/>
    <b v="1"/>
    <s v="theater/plays"/>
  </r>
  <r>
    <x v="2792"/>
    <s v="That Still Small Voice Stage Play"/>
    <s v="Homeless and hopeless, this prequel tells the story of a Colorado youth who leans on her friends when family leaves her behind."/>
    <x v="13"/>
    <n v="2152"/>
    <n v="1.0760000000000001"/>
    <x v="0"/>
    <x v="0"/>
    <s v="USD"/>
    <n v="1439357559"/>
    <d v="2015-08-12T05:32:39"/>
    <n v="1435469559"/>
    <x v="2792"/>
    <b v="0"/>
    <x v="54"/>
    <n v="89.666666666666671"/>
    <x v="1"/>
    <x v="6"/>
    <b v="1"/>
    <s v="theater/plays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n v="1.105675"/>
    <x v="0"/>
    <x v="2"/>
    <s v="AUD"/>
    <n v="1437473005"/>
    <d v="2015-07-21T10:03:25"/>
    <n v="1434881005"/>
    <x v="2793"/>
    <b v="0"/>
    <x v="196"/>
    <n v="151.4623287671233"/>
    <x v="1"/>
    <x v="6"/>
    <b v="1"/>
    <s v="theater/plays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n v="1.5"/>
    <x v="0"/>
    <x v="1"/>
    <s v="GBP"/>
    <n v="1457031600"/>
    <d v="2016-03-03T19:00:00"/>
    <n v="1455640559"/>
    <x v="2794"/>
    <b v="0"/>
    <x v="83"/>
    <n v="25"/>
    <x v="1"/>
    <x v="6"/>
    <b v="1"/>
    <s v="theater/plays"/>
  </r>
  <r>
    <x v="2795"/>
    <s v="Good Men Wanted at ANT Fest"/>
    <s v="A new play about five bad bitches who fought in the Civil War disguised as men, premiering at Ars Nova's ANT Fest."/>
    <x v="176"/>
    <n v="730"/>
    <n v="1.0428571428571429"/>
    <x v="0"/>
    <x v="0"/>
    <s v="USD"/>
    <n v="1402095600"/>
    <d v="2014-06-06T23:00:00"/>
    <n v="1400675841"/>
    <x v="2795"/>
    <b v="0"/>
    <x v="9"/>
    <n v="36.5"/>
    <x v="1"/>
    <x v="6"/>
    <b v="1"/>
    <s v="theater/plays"/>
  </r>
  <r>
    <x v="2796"/>
    <s v="Fishcakes"/>
    <s v="Fishcakes is a piece of new writing for the Camden Fringe that explores a story of love, loss, and all the â€˜little things'."/>
    <x v="134"/>
    <n v="924"/>
    <n v="1.155"/>
    <x v="0"/>
    <x v="1"/>
    <s v="GBP"/>
    <n v="1404564028"/>
    <d v="2014-07-05T12:40:28"/>
    <n v="1401972028"/>
    <x v="2796"/>
    <b v="0"/>
    <x v="64"/>
    <n v="44"/>
    <x v="1"/>
    <x v="6"/>
    <b v="1"/>
    <s v="theater/plays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n v="1.02645125"/>
    <x v="0"/>
    <x v="1"/>
    <s v="GBP"/>
    <n v="1404858840"/>
    <d v="2014-07-08T22:34:00"/>
    <n v="1402266840"/>
    <x v="2797"/>
    <b v="0"/>
    <x v="225"/>
    <n v="87.357553191489373"/>
    <x v="1"/>
    <x v="6"/>
    <b v="1"/>
    <s v="theater/plays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n v="1.014"/>
    <x v="0"/>
    <x v="1"/>
    <s v="GBP"/>
    <n v="1438358400"/>
    <d v="2015-07-31T16:00:00"/>
    <n v="1437063121"/>
    <x v="2798"/>
    <b v="0"/>
    <x v="237"/>
    <n v="36.474820143884891"/>
    <x v="1"/>
    <x v="6"/>
    <b v="1"/>
    <s v="theater/plays"/>
  </r>
  <r>
    <x v="2799"/>
    <s v="Yuri in Edinburgh"/>
    <s v="August012 make their debut at Edinburgh Fringe with their play about the absurdity of wanting to bring children into a deranged world"/>
    <x v="10"/>
    <n v="5831.74"/>
    <n v="1.1663479999999999"/>
    <x v="0"/>
    <x v="1"/>
    <s v="GBP"/>
    <n v="1466179200"/>
    <d v="2016-06-17T16:00:00"/>
    <n v="1463466070"/>
    <x v="2799"/>
    <b v="0"/>
    <x v="208"/>
    <n v="44.859538461538463"/>
    <x v="1"/>
    <x v="6"/>
    <b v="1"/>
    <s v="theater/plays"/>
  </r>
  <r>
    <x v="2800"/>
    <s v="EUTCo presents 'One Flew Over the Cuckoo's Nest'"/>
    <s v="Exeter University Theatre Company is bringing the award winning play by Dale Wasserman to Exeter's Northcott Theatre"/>
    <x v="28"/>
    <n v="1330"/>
    <n v="1.33"/>
    <x v="0"/>
    <x v="1"/>
    <s v="GBP"/>
    <n v="1420377366"/>
    <d v="2015-01-04T13:16:06"/>
    <n v="1415193366"/>
    <x v="2800"/>
    <b v="0"/>
    <x v="162"/>
    <n v="42.903225806451616"/>
    <x v="1"/>
    <x v="6"/>
    <b v="1"/>
    <s v="theater/plays"/>
  </r>
  <r>
    <x v="2801"/>
    <s v="A Dream Play"/>
    <s v="Arise Theatre Company's production of August Strindberg's expressionist masterpiece 'A Dream Play'."/>
    <x v="2"/>
    <n v="666"/>
    <n v="1.3320000000000001"/>
    <x v="0"/>
    <x v="2"/>
    <s v="AUD"/>
    <n v="1412938800"/>
    <d v="2014-10-10T11:00:00"/>
    <n v="1411019409"/>
    <x v="2801"/>
    <b v="0"/>
    <x v="62"/>
    <n v="51.230769230769234"/>
    <x v="1"/>
    <x v="6"/>
    <b v="1"/>
    <s v="theater/plays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n v="1.0183333333333333"/>
    <x v="0"/>
    <x v="1"/>
    <s v="GBP"/>
    <n v="1438875107"/>
    <d v="2015-08-06T15:31:47"/>
    <n v="1436283107"/>
    <x v="2802"/>
    <b v="0"/>
    <x v="240"/>
    <n v="33.944444444444443"/>
    <x v="1"/>
    <x v="6"/>
    <b v="1"/>
    <s v="theater/plays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n v="1.2795000000000001"/>
    <x v="0"/>
    <x v="0"/>
    <s v="USD"/>
    <n v="1437004800"/>
    <d v="2015-07-16T00:00:00"/>
    <n v="1433295276"/>
    <x v="2803"/>
    <b v="0"/>
    <x v="261"/>
    <n v="90.744680851063833"/>
    <x v="1"/>
    <x v="6"/>
    <b v="1"/>
    <s v="theater/plays"/>
  </r>
  <r>
    <x v="2804"/>
    <s v="The Piano Man"/>
    <s v="The real-life story of the mysterious 'Piano Man' who washed ashore with no memory; with no speech; but with an amazing ability..."/>
    <x v="28"/>
    <n v="1150"/>
    <n v="1.1499999999999999"/>
    <x v="0"/>
    <x v="1"/>
    <s v="GBP"/>
    <n v="1411987990"/>
    <d v="2014-09-29T10:53:10"/>
    <n v="1409395990"/>
    <x v="2804"/>
    <b v="0"/>
    <x v="23"/>
    <n v="50"/>
    <x v="1"/>
    <x v="6"/>
    <b v="1"/>
    <s v="theater/plays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n v="1.1000000000000001"/>
    <x v="0"/>
    <x v="1"/>
    <s v="GBP"/>
    <n v="1440245273"/>
    <d v="2015-08-22T12:07:53"/>
    <n v="1438085273"/>
    <x v="2805"/>
    <b v="0"/>
    <x v="59"/>
    <n v="24.444444444444443"/>
    <x v="1"/>
    <x v="6"/>
    <b v="1"/>
    <s v="theater/plays"/>
  </r>
  <r>
    <x v="2806"/>
    <s v="And Now: The World!"/>
    <s v="A one woman show about the challenges of being a feminist in a digital age. Touring 6 UK cities. Now with Stretch Goals!"/>
    <x v="9"/>
    <n v="3363"/>
    <n v="1.121"/>
    <x v="0"/>
    <x v="1"/>
    <s v="GBP"/>
    <n v="1438772400"/>
    <d v="2015-08-05T11:00:00"/>
    <n v="1435645490"/>
    <x v="2806"/>
    <b v="0"/>
    <x v="88"/>
    <n v="44.25"/>
    <x v="1"/>
    <x v="6"/>
    <b v="1"/>
    <s v="theater/plays"/>
  </r>
  <r>
    <x v="2807"/>
    <s v="The Commission Theatre Co."/>
    <s v="Bringing Shakespeare back to the Playwrights"/>
    <x v="10"/>
    <n v="6300"/>
    <n v="1.26"/>
    <x v="0"/>
    <x v="0"/>
    <s v="USD"/>
    <n v="1435611438"/>
    <d v="2015-06-29T20:57:18"/>
    <n v="1433019438"/>
    <x v="2807"/>
    <b v="0"/>
    <x v="251"/>
    <n v="67.741935483870961"/>
    <x v="1"/>
    <x v="6"/>
    <b v="1"/>
    <s v="theater/plays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n v="1.0024444444444445"/>
    <x v="0"/>
    <x v="0"/>
    <s v="USD"/>
    <n v="1440274735"/>
    <d v="2015-08-22T20:18:55"/>
    <n v="1437682735"/>
    <x v="2808"/>
    <b v="0"/>
    <x v="50"/>
    <n v="65.376811594202906"/>
    <x v="1"/>
    <x v="6"/>
    <b v="1"/>
    <s v="theater/plays"/>
  </r>
  <r>
    <x v="2809"/>
    <s v="Sugarglass Theatre"/>
    <s v="Sugarglass is a Dublin based theatre company committed to international collaboration. 2016 sees the launch of their NYC division."/>
    <x v="30"/>
    <n v="2560"/>
    <n v="1.024"/>
    <x v="0"/>
    <x v="0"/>
    <s v="USD"/>
    <n v="1459348740"/>
    <d v="2016-03-30T14:39:00"/>
    <n v="1458647725"/>
    <x v="2809"/>
    <b v="0"/>
    <x v="64"/>
    <n v="121.9047619047619"/>
    <x v="1"/>
    <x v="6"/>
    <b v="1"/>
    <s v="theater/plays"/>
  </r>
  <r>
    <x v="2810"/>
    <s v="Bring Bigger, Badder BRIEF HISTORY Back To The Stage!"/>
    <s v="We're remounting the musical that brought down the Bush Administration: A Brief History of the Earth And Everything In It!"/>
    <x v="30"/>
    <n v="2705"/>
    <n v="1.0820000000000001"/>
    <x v="0"/>
    <x v="0"/>
    <s v="USD"/>
    <n v="1401595140"/>
    <d v="2014-06-01T03:59:00"/>
    <n v="1398828064"/>
    <x v="2810"/>
    <b v="0"/>
    <x v="7"/>
    <n v="47.456140350877192"/>
    <x v="1"/>
    <x v="6"/>
    <b v="1"/>
    <s v="theater/plays"/>
  </r>
  <r>
    <x v="2811"/>
    <s v="Ray Gunn and Starburst"/>
    <s v="Ray Gunn and Starburst is an audio sci-fi/comedy sending up the tropes of classic and pulp science-fiction."/>
    <x v="3"/>
    <n v="10027"/>
    <n v="1.0026999999999999"/>
    <x v="0"/>
    <x v="1"/>
    <s v="GBP"/>
    <n v="1424692503"/>
    <d v="2015-02-23T11:55:03"/>
    <n v="1422100503"/>
    <x v="2811"/>
    <b v="0"/>
    <x v="52"/>
    <n v="92.842592592592595"/>
    <x v="1"/>
    <x v="6"/>
    <b v="1"/>
    <s v="theater/plays"/>
  </r>
  <r>
    <x v="2812"/>
    <s v="BULL by Mike Bartlett at the Coal Mine Theatre"/>
    <s v="&quot;A short, nasty and razor sharp play in one of Toronto's hottest new &quot;off-off Broadway&quot; style venues."/>
    <x v="10"/>
    <n v="5665"/>
    <n v="1.133"/>
    <x v="0"/>
    <x v="5"/>
    <s v="CAD"/>
    <n v="1428292800"/>
    <d v="2015-04-06T04:00:00"/>
    <n v="1424368298"/>
    <x v="2812"/>
    <b v="0"/>
    <x v="183"/>
    <n v="68.253012048192772"/>
    <x v="1"/>
    <x v="6"/>
    <b v="1"/>
    <s v="theater/plays"/>
  </r>
  <r>
    <x v="2813"/>
    <s v="Hi, Are You Single? by Ryan J. Haddad"/>
    <s v="Ryan has a higher sex drive than you. He also has cerebral palsy. Join him for his hilarious and poignant new solo show!"/>
    <x v="70"/>
    <n v="3572.12"/>
    <n v="1.2757571428571428"/>
    <x v="0"/>
    <x v="0"/>
    <s v="USD"/>
    <n v="1481737761"/>
    <d v="2016-12-14T17:49:21"/>
    <n v="1479577761"/>
    <x v="2813"/>
    <b v="0"/>
    <x v="93"/>
    <n v="37.209583333333335"/>
    <x v="1"/>
    <x v="6"/>
    <b v="1"/>
    <s v="theater/plays"/>
  </r>
  <r>
    <x v="2814"/>
    <s v="Stitching by Anthony Neilson"/>
    <s v="Stitching is a play exploring how a couple cope with the loss of their child. It will run for a month at The Drayton Arms Theatre."/>
    <x v="15"/>
    <n v="1616"/>
    <n v="1.0773333333333333"/>
    <x v="0"/>
    <x v="1"/>
    <s v="GBP"/>
    <n v="1431164115"/>
    <d v="2015-05-09T09:35:15"/>
    <n v="1428572115"/>
    <x v="2814"/>
    <b v="0"/>
    <x v="31"/>
    <n v="25.25"/>
    <x v="1"/>
    <x v="6"/>
    <b v="1"/>
    <s v="theater/plays"/>
  </r>
  <r>
    <x v="2815"/>
    <s v="Widow's Wedding Dress"/>
    <s v="Set in 1950s Northern Ireland, this play tells the story of two sisters in a community of Travellers, or Irish Gypsies."/>
    <x v="49"/>
    <n v="605"/>
    <n v="2.42"/>
    <x v="0"/>
    <x v="5"/>
    <s v="CAD"/>
    <n v="1470595109"/>
    <d v="2016-08-07T18:38:29"/>
    <n v="1468003109"/>
    <x v="2815"/>
    <b v="0"/>
    <x v="25"/>
    <n v="43.214285714285715"/>
    <x v="1"/>
    <x v="6"/>
    <b v="1"/>
    <s v="theater/plays"/>
  </r>
  <r>
    <x v="2816"/>
    <s v="In My Head - A new mental health theatre project"/>
    <s v="Inspired by real life interviews 'In My Head' is a new play exploring the lives of those living with a mental health condition."/>
    <x v="9"/>
    <n v="4247"/>
    <n v="1.4156666666666666"/>
    <x v="0"/>
    <x v="1"/>
    <s v="GBP"/>
    <n v="1438531200"/>
    <d v="2015-08-02T16:00:00"/>
    <n v="1435921992"/>
    <x v="2816"/>
    <b v="0"/>
    <x v="39"/>
    <n v="25.130177514792898"/>
    <x v="1"/>
    <x v="6"/>
    <b v="1"/>
    <s v="theater/plays"/>
  </r>
  <r>
    <x v="2817"/>
    <s v="After The End"/>
    <s v="Let Go Theatre Co's very first production is going ahead in June 2015. Help support a brand new theatre co as we begin our adventure"/>
    <x v="20"/>
    <n v="780"/>
    <n v="1.3"/>
    <x v="0"/>
    <x v="1"/>
    <s v="GBP"/>
    <n v="1425136462"/>
    <d v="2015-02-28T15:14:22"/>
    <n v="1421680462"/>
    <x v="2817"/>
    <b v="0"/>
    <x v="51"/>
    <n v="23.636363636363637"/>
    <x v="1"/>
    <x v="6"/>
    <b v="1"/>
    <s v="theater/plays"/>
  </r>
  <r>
    <x v="2818"/>
    <s v="Joe West's THEATER OF DEATH"/>
    <s v="Joe West and his wonderful theater company THEATER OF DEATH present original plays both horrific and comical."/>
    <x v="3"/>
    <n v="10603"/>
    <n v="1.0603"/>
    <x v="0"/>
    <x v="0"/>
    <s v="USD"/>
    <n v="1443018086"/>
    <d v="2015-09-23T14:21:26"/>
    <n v="1441290086"/>
    <x v="2818"/>
    <b v="0"/>
    <x v="332"/>
    <n v="103.95098039215686"/>
    <x v="1"/>
    <x v="6"/>
    <b v="1"/>
    <s v="theater/plays"/>
  </r>
  <r>
    <x v="2819"/>
    <s v="Make TES a success at The Edinburgh Fringe Fest"/>
    <s v="Years of work, my best show, and a top Edinburgh venue.  Help me expose my talents to the UK and tell an important story."/>
    <x v="10"/>
    <n v="5240"/>
    <n v="1.048"/>
    <x v="0"/>
    <x v="1"/>
    <s v="GBP"/>
    <n v="1434285409"/>
    <d v="2015-06-14T12:36:49"/>
    <n v="1431693409"/>
    <x v="2819"/>
    <b v="0"/>
    <x v="201"/>
    <n v="50.384615384615387"/>
    <x v="1"/>
    <x v="6"/>
    <b v="1"/>
    <s v="theater/plays"/>
  </r>
  <r>
    <x v="2820"/>
    <s v="MTA's National Theatre Connections Show!"/>
    <s v="Montage Theatre Arts, as part of National Theatre Connections, are performing a show - We need you help to raise vital funds!"/>
    <x v="48"/>
    <n v="272"/>
    <n v="1.36"/>
    <x v="0"/>
    <x v="1"/>
    <s v="GBP"/>
    <n v="1456444800"/>
    <d v="2016-02-26T00:00:00"/>
    <n v="1454337589"/>
    <x v="2820"/>
    <b v="0"/>
    <x v="9"/>
    <n v="13.6"/>
    <x v="1"/>
    <x v="6"/>
    <b v="1"/>
    <s v="theater/plays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n v="1"/>
    <x v="0"/>
    <x v="1"/>
    <s v="GBP"/>
    <n v="1411510135"/>
    <d v="2014-09-23T22:08:55"/>
    <n v="1408918135"/>
    <x v="2821"/>
    <b v="0"/>
    <x v="2"/>
    <n v="28.571428571428573"/>
    <x v="1"/>
    <x v="6"/>
    <b v="1"/>
    <s v="theater/plays"/>
  </r>
  <r>
    <x v="2822"/>
    <s v="Theatre Forever's The Nature Crown"/>
    <s v="A campaign to support the artists creating Theatre Forever's The Nature Crown, premiering in the Guthrie Theater's Dowling Studio!"/>
    <x v="12"/>
    <n v="6000"/>
    <n v="1"/>
    <x v="0"/>
    <x v="0"/>
    <s v="USD"/>
    <n v="1427469892"/>
    <d v="2015-03-27T15:24:52"/>
    <n v="1424881492"/>
    <x v="2822"/>
    <b v="0"/>
    <x v="225"/>
    <n v="63.829787234042556"/>
    <x v="1"/>
    <x v="6"/>
    <b v="1"/>
    <s v="theater/plays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n v="1.24"/>
    <x v="0"/>
    <x v="1"/>
    <s v="GBP"/>
    <n v="1427842740"/>
    <d v="2015-03-31T22:59:00"/>
    <n v="1425428206"/>
    <x v="2823"/>
    <b v="0"/>
    <x v="25"/>
    <n v="8.8571428571428577"/>
    <x v="1"/>
    <x v="6"/>
    <b v="1"/>
    <s v="theater/plays"/>
  </r>
  <r>
    <x v="2824"/>
    <s v="The Rooftop"/>
    <s v="I wrote a One Act play called The Rooftop for a Female Playwright's festival. Every little bit helps!"/>
    <x v="81"/>
    <n v="760"/>
    <n v="1.1692307692307693"/>
    <x v="0"/>
    <x v="0"/>
    <s v="USD"/>
    <n v="1434159780"/>
    <d v="2015-06-13T01:43:00"/>
    <n v="1431412196"/>
    <x v="2824"/>
    <b v="0"/>
    <x v="41"/>
    <n v="50.666666666666664"/>
    <x v="1"/>
    <x v="6"/>
    <b v="1"/>
    <s v="theater/plays"/>
  </r>
  <r>
    <x v="2825"/>
    <s v="The Night Before Christmas"/>
    <s v="Help Saltmine Theatre Company tell the exciting story of St Nicholas and the importance of gratefulness in their new Christmas show."/>
    <x v="9"/>
    <n v="3100"/>
    <n v="1.0333333333333334"/>
    <x v="0"/>
    <x v="1"/>
    <s v="GBP"/>
    <n v="1449255686"/>
    <d v="2015-12-04T19:01:26"/>
    <n v="1446663686"/>
    <x v="2825"/>
    <b v="0"/>
    <x v="13"/>
    <n v="60.784313725490193"/>
    <x v="1"/>
    <x v="6"/>
    <b v="1"/>
    <s v="theater/plays"/>
  </r>
  <r>
    <x v="2826"/>
    <s v="Mickey &amp; Worm: The Tour"/>
    <s v="Mickey &amp; Worm is a Noir stage experience, written by Santa Paula playwright John McKinley and back again on tour by popular demand!"/>
    <x v="13"/>
    <n v="2155"/>
    <n v="1.0774999999999999"/>
    <x v="0"/>
    <x v="0"/>
    <s v="USD"/>
    <n v="1436511600"/>
    <d v="2015-07-10T07:00:00"/>
    <n v="1434415812"/>
    <x v="2826"/>
    <b v="0"/>
    <x v="10"/>
    <n v="113.42105263157895"/>
    <x v="1"/>
    <x v="6"/>
    <b v="1"/>
    <s v="theater/plays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n v="1.2024999999999999"/>
    <x v="0"/>
    <x v="0"/>
    <s v="USD"/>
    <n v="1464971400"/>
    <d v="2016-06-03T16:30:00"/>
    <n v="1462379066"/>
    <x v="2827"/>
    <b v="0"/>
    <x v="23"/>
    <n v="104.56521739130434"/>
    <x v="1"/>
    <x v="6"/>
    <b v="1"/>
    <s v="theater/plays"/>
  </r>
  <r>
    <x v="2828"/>
    <s v="Peace In Our Time"/>
    <s v="The Battle of Britain has been lost; London is occupied, who can you trust? Help produce this classic piece of theatre. Drama for now."/>
    <x v="196"/>
    <n v="9536"/>
    <n v="1.0037894736842106"/>
    <x v="0"/>
    <x v="1"/>
    <s v="GBP"/>
    <n v="1443826800"/>
    <d v="2015-10-02T23:00:00"/>
    <n v="1441606869"/>
    <x v="2828"/>
    <b v="0"/>
    <x v="174"/>
    <n v="98.30927835051547"/>
    <x v="1"/>
    <x v="6"/>
    <b v="1"/>
    <s v="theater/plays"/>
  </r>
  <r>
    <x v="2829"/>
    <s v="MUMBURGER by Sarah Kosar"/>
    <s v="In a visceral new play about family, grief and red meat, Sarah Kosar (Royal Court) asks how far we'd go to connect with those we love."/>
    <x v="30"/>
    <n v="2663"/>
    <n v="1.0651999999999999"/>
    <x v="0"/>
    <x v="1"/>
    <s v="GBP"/>
    <n v="1464863118"/>
    <d v="2016-06-02T10:25:18"/>
    <n v="1462443918"/>
    <x v="2829"/>
    <b v="0"/>
    <x v="88"/>
    <n v="35.039473684210527"/>
    <x v="1"/>
    <x v="6"/>
    <b v="1"/>
    <s v="theater/plays"/>
  </r>
  <r>
    <x v="2830"/>
    <s v="Nakhtik and Avalon"/>
    <s v="Avalon is a new South African Township play and Nakhtik is a  danced political lecture."/>
    <x v="9"/>
    <n v="3000"/>
    <n v="1"/>
    <x v="0"/>
    <x v="0"/>
    <s v="USD"/>
    <n v="1399867140"/>
    <d v="2014-05-12T03:59:00"/>
    <n v="1398802148"/>
    <x v="2830"/>
    <b v="0"/>
    <x v="202"/>
    <n v="272.72727272727275"/>
    <x v="1"/>
    <x v="6"/>
    <b v="1"/>
    <s v="theater/plays"/>
  </r>
  <r>
    <x v="2831"/>
    <s v="Tackett &amp; Pyke put on a Play"/>
    <s v="We each wrote a play and would like to produce them for you for nothing more than art's sake!"/>
    <x v="9"/>
    <n v="3320"/>
    <n v="1.1066666666666667"/>
    <x v="0"/>
    <x v="0"/>
    <s v="USD"/>
    <n v="1437076070"/>
    <d v="2015-07-16T19:47:50"/>
    <n v="1434484070"/>
    <x v="2831"/>
    <b v="0"/>
    <x v="47"/>
    <n v="63.846153846153847"/>
    <x v="1"/>
    <x v="6"/>
    <b v="1"/>
    <s v="theater/plays"/>
  </r>
  <r>
    <x v="2832"/>
    <s v="Secret Diaries"/>
    <s v="Charting the big stuff in life from dance routines to coming out; exploring homophobia, family, friendship &amp; finding your own voice."/>
    <x v="30"/>
    <n v="2867.99"/>
    <n v="1.1471959999999999"/>
    <x v="0"/>
    <x v="1"/>
    <s v="GBP"/>
    <n v="1416780000"/>
    <d v="2014-11-23T22:00:00"/>
    <n v="1414342894"/>
    <x v="2832"/>
    <b v="0"/>
    <x v="195"/>
    <n v="30.189368421052631"/>
    <x v="1"/>
    <x v="6"/>
    <b v="1"/>
    <s v="theater/plays"/>
  </r>
  <r>
    <x v="2833"/>
    <s v="Star Man Rocket Man"/>
    <s v="A new play about exploring outer space"/>
    <x v="200"/>
    <n v="2923"/>
    <n v="1.0825925925925926"/>
    <x v="0"/>
    <x v="0"/>
    <s v="USD"/>
    <n v="1444528800"/>
    <d v="2015-10-11T02:00:00"/>
    <n v="1442804633"/>
    <x v="2833"/>
    <b v="0"/>
    <x v="2"/>
    <n v="83.51428571428572"/>
    <x v="1"/>
    <x v="6"/>
    <b v="1"/>
    <s v="theater/plays"/>
  </r>
  <r>
    <x v="2834"/>
    <s v="Thank You For Smoking"/>
    <s v="Thank You For Smoking. A play about love, 5 trillion cigarettes and how the Flintstones earned the tobacco industry millions."/>
    <x v="134"/>
    <n v="1360"/>
    <n v="1.7"/>
    <x v="0"/>
    <x v="1"/>
    <s v="GBP"/>
    <n v="1422658930"/>
    <d v="2015-01-30T23:02:10"/>
    <n v="1421362930"/>
    <x v="2834"/>
    <b v="0"/>
    <x v="64"/>
    <n v="64.761904761904759"/>
    <x v="1"/>
    <x v="6"/>
    <b v="1"/>
    <s v="theater/plays"/>
  </r>
  <r>
    <x v="2835"/>
    <s v="Land of the Three Towers"/>
    <s v="A celebratory community theatre project about the Focus E15 Occupation of empty council homes on Carpenters Estate."/>
    <x v="28"/>
    <n v="1870.99"/>
    <n v="1.8709899999999999"/>
    <x v="0"/>
    <x v="1"/>
    <s v="GBP"/>
    <n v="1449273600"/>
    <d v="2015-12-05T00:00:00"/>
    <n v="1446742417"/>
    <x v="2835"/>
    <b v="0"/>
    <x v="251"/>
    <n v="20.118172043010752"/>
    <x v="1"/>
    <x v="6"/>
    <b v="1"/>
    <s v="theater/plays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n v="1.0777777777777777"/>
    <x v="0"/>
    <x v="0"/>
    <s v="USD"/>
    <n v="1487393940"/>
    <d v="2017-02-18T04:59:00"/>
    <n v="1484115418"/>
    <x v="2836"/>
    <b v="0"/>
    <x v="202"/>
    <n v="44.090909090909093"/>
    <x v="1"/>
    <x v="6"/>
    <b v="1"/>
    <s v="theater/plays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n v="1"/>
    <x v="0"/>
    <x v="5"/>
    <s v="CAD"/>
    <n v="1449701284"/>
    <d v="2015-12-09T22:48:04"/>
    <n v="1446241684"/>
    <x v="2837"/>
    <b v="0"/>
    <x v="64"/>
    <n v="40.476190476190474"/>
    <x v="1"/>
    <x v="6"/>
    <b v="1"/>
    <s v="theater/plays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n v="1.2024999999999999"/>
    <x v="0"/>
    <x v="0"/>
    <s v="USD"/>
    <n v="1407967200"/>
    <d v="2014-08-13T22:00:00"/>
    <n v="1406039696"/>
    <x v="2838"/>
    <b v="0"/>
    <x v="241"/>
    <n v="44.537037037037038"/>
    <x v="1"/>
    <x v="6"/>
    <b v="1"/>
    <s v="theater/plays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n v="1.1142857142857143"/>
    <x v="0"/>
    <x v="0"/>
    <s v="USD"/>
    <n v="1408942740"/>
    <d v="2014-08-25T04:59:00"/>
    <n v="1406958354"/>
    <x v="2839"/>
    <b v="0"/>
    <x v="162"/>
    <n v="125.80645161290323"/>
    <x v="1"/>
    <x v="6"/>
    <b v="1"/>
    <s v="theater/plays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n v="1.04"/>
    <x v="0"/>
    <x v="1"/>
    <s v="GBP"/>
    <n v="1426698000"/>
    <d v="2015-03-18T17:00:00"/>
    <n v="1424825479"/>
    <x v="2840"/>
    <b v="0"/>
    <x v="462"/>
    <n v="19.696969696969695"/>
    <x v="1"/>
    <x v="6"/>
    <b v="1"/>
    <s v="theater/plays"/>
  </r>
  <r>
    <x v="2841"/>
    <s v="The Dead Loss"/>
    <s v="1920's London; two brothers try to make a name for themselves in the underground crime world but encounter a ruthless Irish mob boss."/>
    <x v="28"/>
    <n v="10"/>
    <n v="0.01"/>
    <x v="2"/>
    <x v="1"/>
    <s v="GBP"/>
    <n v="1450032297"/>
    <d v="2015-12-13T18:44:57"/>
    <n v="1444844697"/>
    <x v="2841"/>
    <b v="0"/>
    <x v="29"/>
    <n v="10"/>
    <x v="1"/>
    <x v="6"/>
    <b v="0"/>
    <s v="theater/plays"/>
  </r>
  <r>
    <x v="2842"/>
    <s v="HIDDEN: The FCO Plays"/>
    <s v="A play performed at the FCO Global Summit on the Preventing Sexual Violence Initiative, hosted by William Hague and Angelina Jolie"/>
    <x v="15"/>
    <n v="0"/>
    <n v="0"/>
    <x v="2"/>
    <x v="1"/>
    <s v="GBP"/>
    <n v="1403348400"/>
    <d v="2014-06-21T11:00:00"/>
    <n v="1401058295"/>
    <x v="2842"/>
    <b v="0"/>
    <x v="78"/>
    <e v="#DIV/0!"/>
    <x v="1"/>
    <x v="6"/>
    <b v="0"/>
    <s v="theater/plays"/>
  </r>
  <r>
    <x v="2843"/>
    <s v="Summer Adaptation of Fallen Angels"/>
    <s v="We're high school students directing a film adaptation of the play, Fallen Angels, written by NoÃ«l Coward and set in the 1920's."/>
    <x v="38"/>
    <n v="0"/>
    <n v="0"/>
    <x v="2"/>
    <x v="0"/>
    <s v="USD"/>
    <n v="1465790400"/>
    <d v="2016-06-13T04:00:00"/>
    <n v="1462210950"/>
    <x v="2843"/>
    <b v="0"/>
    <x v="78"/>
    <e v="#DIV/0!"/>
    <x v="1"/>
    <x v="6"/>
    <b v="0"/>
    <s v="theater/plays"/>
  </r>
  <r>
    <x v="2844"/>
    <s v="KabarettstÃ¼ck &quot;Dicht in da Nochtschicht&quot;"/>
    <s v="Zwei ausgebildete Schauspieler, ein Musiker - gemeinsam bringt man ein waschechtes KabarettstÃ¼ck auf die BÃ¼hne."/>
    <x v="131"/>
    <n v="30"/>
    <n v="5.4545454545454543E-2"/>
    <x v="2"/>
    <x v="15"/>
    <s v="EUR"/>
    <n v="1483535180"/>
    <d v="2017-01-04T13:06:20"/>
    <n v="1480943180"/>
    <x v="2844"/>
    <b v="0"/>
    <x v="29"/>
    <n v="30"/>
    <x v="1"/>
    <x v="6"/>
    <b v="0"/>
    <s v="theater/plays"/>
  </r>
  <r>
    <x v="2845"/>
    <s v="Haberdasher Theatre Inc. : Richard Greenbergâ€™s, The Maderati"/>
    <s v="The Maderati: A bitingly witty absurdest comedy, which pokes wickedly perceptive fun at NY artist lifestyle."/>
    <x v="51"/>
    <n v="2366"/>
    <n v="0.31546666666666667"/>
    <x v="2"/>
    <x v="0"/>
    <s v="USD"/>
    <n v="1433723033"/>
    <d v="2015-06-08T00:23:53"/>
    <n v="1428539033"/>
    <x v="2845"/>
    <b v="0"/>
    <x v="70"/>
    <n v="60.666666666666664"/>
    <x v="1"/>
    <x v="6"/>
    <b v="0"/>
    <s v="theater/plays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n v="0"/>
    <x v="2"/>
    <x v="0"/>
    <s v="USD"/>
    <n v="1432917394"/>
    <d v="2015-05-29T16:36:34"/>
    <n v="1429029394"/>
    <x v="2846"/>
    <b v="0"/>
    <x v="78"/>
    <e v="#DIV/0!"/>
    <x v="1"/>
    <x v="6"/>
    <b v="0"/>
    <s v="theater/plays"/>
  </r>
  <r>
    <x v="2847"/>
    <s v="COLOR ME"/>
    <s v="Dark secrets come to light when Mariah meets Stella. They find a way to face the south's largest elephant in the room: RACISM."/>
    <x v="13"/>
    <n v="0"/>
    <n v="0"/>
    <x v="2"/>
    <x v="0"/>
    <s v="USD"/>
    <n v="1464031265"/>
    <d v="2016-05-23T19:21:05"/>
    <n v="1458847265"/>
    <x v="2847"/>
    <b v="0"/>
    <x v="78"/>
    <e v="#DIV/0!"/>
    <x v="1"/>
    <x v="6"/>
    <b v="0"/>
    <s v="theater/plays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n v="2E-3"/>
    <x v="2"/>
    <x v="0"/>
    <s v="USD"/>
    <n v="1432913659"/>
    <d v="2015-05-29T15:34:19"/>
    <n v="1430321659"/>
    <x v="2848"/>
    <b v="0"/>
    <x v="83"/>
    <n v="23.333333333333332"/>
    <x v="1"/>
    <x v="6"/>
    <b v="0"/>
    <s v="theater/plays"/>
  </r>
  <r>
    <x v="2849"/>
    <s v="100, Acre Wood"/>
    <s v="NonSens!cal tackles the struggles of four people with mental health issues/disorders inspired by A.A Milne's Winnie the Pooh"/>
    <x v="2"/>
    <n v="5"/>
    <n v="0.01"/>
    <x v="2"/>
    <x v="1"/>
    <s v="GBP"/>
    <n v="1461406600"/>
    <d v="2016-04-23T10:16:40"/>
    <n v="1458814600"/>
    <x v="2849"/>
    <b v="0"/>
    <x v="29"/>
    <n v="5"/>
    <x v="1"/>
    <x v="6"/>
    <b v="0"/>
    <s v="theater/plays"/>
  </r>
  <r>
    <x v="2850"/>
    <s v="Romeo and Juliet...Choose Your Own Ending"/>
    <s v="Romeo and Juliet: Wouldn't it be great if they didn't all die at the end? Now YOU get to control the fate of these timeless characters!"/>
    <x v="6"/>
    <n v="311"/>
    <n v="3.8875E-2"/>
    <x v="2"/>
    <x v="0"/>
    <s v="USD"/>
    <n v="1409962211"/>
    <d v="2014-09-06T00:10:11"/>
    <n v="1407370211"/>
    <x v="2850"/>
    <b v="0"/>
    <x v="62"/>
    <n v="23.923076923076923"/>
    <x v="1"/>
    <x v="6"/>
    <b v="0"/>
    <s v="theater/plays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n v="0"/>
    <x v="2"/>
    <x v="17"/>
    <s v="EUR"/>
    <n v="1454109420"/>
    <d v="2016-01-29T23:17:00"/>
    <n v="1453334629"/>
    <x v="2851"/>
    <b v="0"/>
    <x v="78"/>
    <e v="#DIV/0!"/>
    <x v="1"/>
    <x v="6"/>
    <b v="0"/>
    <s v="theater/plays"/>
  </r>
  <r>
    <x v="2852"/>
    <s v="Freedom Train"/>
    <s v="Just one time back to the past on the Freedom Train will open your eyes and your lives will never ever be the same!"/>
    <x v="10"/>
    <n v="95"/>
    <n v="1.9E-2"/>
    <x v="2"/>
    <x v="0"/>
    <s v="USD"/>
    <n v="1403312703"/>
    <d v="2014-06-21T01:05:03"/>
    <n v="1400720703"/>
    <x v="2852"/>
    <b v="0"/>
    <x v="79"/>
    <n v="15.833333333333334"/>
    <x v="1"/>
    <x v="6"/>
    <b v="0"/>
    <s v="theater/plays"/>
  </r>
  <r>
    <x v="2853"/>
    <s v="Eighteen Months- A Love Story Interrupted"/>
    <s v="Much has been written by women on breast cancer. Yet, there is little that has been written for the theatre on this by men. I have!"/>
    <x v="196"/>
    <n v="0"/>
    <n v="0"/>
    <x v="2"/>
    <x v="5"/>
    <s v="CAD"/>
    <n v="1410669297"/>
    <d v="2014-09-14T04:34:57"/>
    <n v="1405485297"/>
    <x v="2853"/>
    <b v="0"/>
    <x v="78"/>
    <e v="#DIV/0!"/>
    <x v="1"/>
    <x v="6"/>
    <b v="0"/>
    <s v="theater/plays"/>
  </r>
  <r>
    <x v="2854"/>
    <s v="Ultimate Political Selfie!"/>
    <s v="Almost Random Theatre's play about a candidate - with no policies - who is seeking election in May 2015"/>
    <x v="28"/>
    <n v="417"/>
    <n v="0.41699999999999998"/>
    <x v="2"/>
    <x v="1"/>
    <s v="GBP"/>
    <n v="1431018719"/>
    <d v="2015-05-07T17:11:59"/>
    <n v="1429290719"/>
    <x v="2854"/>
    <b v="0"/>
    <x v="25"/>
    <n v="29.785714285714285"/>
    <x v="1"/>
    <x v="6"/>
    <b v="0"/>
    <s v="theater/plays"/>
  </r>
  <r>
    <x v="2855"/>
    <s v="STAGE READING for TETCNY"/>
    <s v="Raising funds to have a private stage reading for an upcoming play from THE ENSEMBLE THEATRE COMPANY OF NEW YORK (www.tetcny.org)"/>
    <x v="20"/>
    <n v="300"/>
    <n v="0.5"/>
    <x v="2"/>
    <x v="0"/>
    <s v="USD"/>
    <n v="1454110440"/>
    <d v="2016-01-29T23:34:00"/>
    <n v="1451607071"/>
    <x v="2855"/>
    <b v="0"/>
    <x v="81"/>
    <n v="60"/>
    <x v="1"/>
    <x v="6"/>
    <b v="0"/>
    <s v="theater/plays"/>
  </r>
  <r>
    <x v="2856"/>
    <s v="The JOkeress Going Live"/>
    <s v="This will be the fifth play of The Jokeress, based on the ebook/paperback novelette series. It is scifi, suspense, terror, and noir."/>
    <x v="9"/>
    <n v="146"/>
    <n v="4.8666666666666664E-2"/>
    <x v="2"/>
    <x v="0"/>
    <s v="USD"/>
    <n v="1439069640"/>
    <d v="2015-08-08T21:34:00"/>
    <n v="1433897647"/>
    <x v="2856"/>
    <b v="0"/>
    <x v="79"/>
    <n v="24.333333333333332"/>
    <x v="1"/>
    <x v="6"/>
    <b v="0"/>
    <s v="theater/plays"/>
  </r>
  <r>
    <x v="2857"/>
    <s v="Los Tradicionales"/>
    <s v="Somos una compaÃ±Ã­a de teatro independiente. Y en el 2017 queremos arrancar con el montaje de 3 obras._x000a_3 elencos, 3 espacios."/>
    <x v="114"/>
    <n v="7500"/>
    <n v="0.19736842105263158"/>
    <x v="2"/>
    <x v="14"/>
    <s v="MXN"/>
    <n v="1487613600"/>
    <d v="2017-02-20T18:00:00"/>
    <n v="1482444295"/>
    <x v="2857"/>
    <b v="0"/>
    <x v="41"/>
    <n v="500"/>
    <x v="1"/>
    <x v="6"/>
    <b v="0"/>
    <s v="theater/plays"/>
  </r>
  <r>
    <x v="2858"/>
    <s v="Gay Party Superposh 'Winter Wonderland'"/>
    <s v="Een Gay Party in het centrum van Amersfoort. _x000a_Een geweldige avond uit, met een show, optredens en DJ's."/>
    <x v="28"/>
    <n v="0"/>
    <n v="0"/>
    <x v="2"/>
    <x v="9"/>
    <s v="EUR"/>
    <n v="1417778880"/>
    <d v="2014-12-05T11:28:00"/>
    <n v="1415711095"/>
    <x v="2858"/>
    <b v="0"/>
    <x v="78"/>
    <e v="#DIV/0!"/>
    <x v="1"/>
    <x v="6"/>
    <b v="0"/>
    <s v="theater/plays"/>
  </r>
  <r>
    <x v="2859"/>
    <s v="Grover Theatre Company (GTC)"/>
    <s v="A theatre company that will create works to inspire young people and get everyone involved."/>
    <x v="13"/>
    <n v="35"/>
    <n v="1.7500000000000002E-2"/>
    <x v="2"/>
    <x v="2"/>
    <s v="AUD"/>
    <n v="1444984904"/>
    <d v="2015-10-16T08:41:44"/>
    <n v="1439800904"/>
    <x v="2859"/>
    <b v="0"/>
    <x v="29"/>
    <n v="35"/>
    <x v="1"/>
    <x v="6"/>
    <b v="0"/>
    <s v="theater/plays"/>
  </r>
  <r>
    <x v="2860"/>
    <s v="Macbeth For President 2016"/>
    <s v="The Bard's classic tale set in the 2016 Presidential Campaign. Power, corruption, greed, and conspiracy. How far are you willing to go?"/>
    <x v="23"/>
    <n v="266"/>
    <n v="6.6500000000000004E-2"/>
    <x v="2"/>
    <x v="0"/>
    <s v="USD"/>
    <n v="1466363576"/>
    <d v="2016-06-19T19:12:56"/>
    <n v="1461179576"/>
    <x v="2860"/>
    <b v="0"/>
    <x v="82"/>
    <n v="29.555555555555557"/>
    <x v="1"/>
    <x v="6"/>
    <b v="0"/>
    <s v="theater/plays"/>
  </r>
  <r>
    <x v="2861"/>
    <s v="Julius Caesar"/>
    <s v="The University of Queensland Drama Production Course is putting on an adaptation of William Shakespeares Julius Caesar"/>
    <x v="49"/>
    <n v="80"/>
    <n v="0.32"/>
    <x v="2"/>
    <x v="2"/>
    <s v="AUD"/>
    <n v="1443103848"/>
    <d v="2015-09-24T14:10:48"/>
    <n v="1441894248"/>
    <x v="2861"/>
    <b v="0"/>
    <x v="83"/>
    <n v="26.666666666666668"/>
    <x v="1"/>
    <x v="6"/>
    <b v="0"/>
    <s v="theater/plays"/>
  </r>
  <r>
    <x v="2862"/>
    <s v="Get Your Life Back"/>
    <s v="&quot;Get Your Life Back&quot; is a dynamic stage play that deals with true issues of life that reign in the lives of many people everyday."/>
    <x v="83"/>
    <n v="55"/>
    <n v="4.3307086614173228E-3"/>
    <x v="2"/>
    <x v="0"/>
    <s v="USD"/>
    <n v="1403636229"/>
    <d v="2014-06-24T18:57:09"/>
    <n v="1401044229"/>
    <x v="2862"/>
    <b v="0"/>
    <x v="83"/>
    <n v="18.333333333333332"/>
    <x v="1"/>
    <x v="6"/>
    <b v="0"/>
    <s v="theater/plays"/>
  </r>
  <r>
    <x v="2863"/>
    <s v="Equality Theatre"/>
    <s v="I would like to start a Acting Company that supports and includes LGBTQ youth and young adults in very conservative North Texas"/>
    <x v="63"/>
    <n v="20"/>
    <n v="4.0000000000000002E-4"/>
    <x v="2"/>
    <x v="0"/>
    <s v="USD"/>
    <n v="1410279123"/>
    <d v="2014-09-09T16:12:03"/>
    <n v="1405095123"/>
    <x v="2863"/>
    <b v="0"/>
    <x v="29"/>
    <n v="20"/>
    <x v="1"/>
    <x v="6"/>
    <b v="0"/>
    <s v="theater/plays"/>
  </r>
  <r>
    <x v="2864"/>
    <s v="'Haunting Julia' by Alan Ayckbourn"/>
    <s v="Accessible, original theatre for all!"/>
    <x v="30"/>
    <n v="40"/>
    <n v="1.6E-2"/>
    <x v="2"/>
    <x v="1"/>
    <s v="GBP"/>
    <n v="1437139080"/>
    <d v="2015-07-17T13:18:00"/>
    <n v="1434552207"/>
    <x v="2864"/>
    <b v="0"/>
    <x v="83"/>
    <n v="13.333333333333334"/>
    <x v="1"/>
    <x v="6"/>
    <b v="0"/>
    <s v="theater/plays"/>
  </r>
  <r>
    <x v="2865"/>
    <s v="FRINGE 2015 by YER Productions"/>
    <s v="Prepare to be Swept Away. Three short plays from three master playwrights; LANDFALL, SNIPER and DANGERS of TOBACCO!"/>
    <x v="374"/>
    <n v="0"/>
    <n v="0"/>
    <x v="2"/>
    <x v="0"/>
    <s v="USD"/>
    <n v="1420512259"/>
    <d v="2015-01-06T02:44:19"/>
    <n v="1415328259"/>
    <x v="2865"/>
    <b v="0"/>
    <x v="78"/>
    <e v="#DIV/0!"/>
    <x v="1"/>
    <x v="6"/>
    <b v="0"/>
    <s v="theater/plays"/>
  </r>
  <r>
    <x v="2866"/>
    <s v="Church Folk Can Be Dangerous People"/>
    <s v="The reality is dark, sinister. The milieu is not as friendly as it claims. What is this place? Where is it? Is it your local church?"/>
    <x v="10"/>
    <n v="45"/>
    <n v="8.9999999999999993E-3"/>
    <x v="2"/>
    <x v="0"/>
    <s v="USD"/>
    <n v="1476482400"/>
    <d v="2016-10-14T22:00:00"/>
    <n v="1473893721"/>
    <x v="2866"/>
    <b v="0"/>
    <x v="84"/>
    <n v="22.5"/>
    <x v="1"/>
    <x v="6"/>
    <b v="0"/>
    <s v="theater/plays"/>
  </r>
  <r>
    <x v="2867"/>
    <s v="A Midsummer Night's Dream"/>
    <s v="This production is being put together by Wilson's newest professional theater company, the Wyldepine Players in conjunction w/ Taiplab"/>
    <x v="30"/>
    <n v="504"/>
    <n v="0.2016"/>
    <x v="2"/>
    <x v="0"/>
    <s v="USD"/>
    <n v="1467604800"/>
    <d v="2016-07-04T04:00:00"/>
    <n v="1465533672"/>
    <x v="2867"/>
    <b v="0"/>
    <x v="73"/>
    <n v="50.4"/>
    <x v="1"/>
    <x v="6"/>
    <b v="0"/>
    <s v="theater/plays"/>
  </r>
  <r>
    <x v="2868"/>
    <s v="Becoming UNZIPPED"/>
    <s v="7 billion people &amp; most of us feel alone.  It's time we become emotionally unzipped.  &quot;Unzipped&quot; a new play about men &amp; relationships."/>
    <x v="36"/>
    <n v="6301.76"/>
    <n v="0.42011733333333334"/>
    <x v="2"/>
    <x v="0"/>
    <s v="USD"/>
    <n v="1475697054"/>
    <d v="2016-10-05T19:50:54"/>
    <n v="1473105054"/>
    <x v="2868"/>
    <b v="0"/>
    <x v="65"/>
    <n v="105.02933333333334"/>
    <x v="1"/>
    <x v="6"/>
    <b v="0"/>
    <s v="theater/plays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n v="8.8500000000000002E-3"/>
    <x v="2"/>
    <x v="0"/>
    <s v="USD"/>
    <n v="1468937681"/>
    <d v="2016-07-19T14:14:41"/>
    <n v="1466345681"/>
    <x v="2869"/>
    <b v="0"/>
    <x v="81"/>
    <n v="35.4"/>
    <x v="1"/>
    <x v="6"/>
    <b v="0"/>
    <s v="theater/plays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n v="0.15"/>
    <x v="2"/>
    <x v="0"/>
    <s v="USD"/>
    <n v="1400301165"/>
    <d v="2014-05-17T04:32:45"/>
    <n v="1397709165"/>
    <x v="2870"/>
    <b v="0"/>
    <x v="82"/>
    <n v="83.333333333333329"/>
    <x v="1"/>
    <x v="6"/>
    <b v="0"/>
    <s v="theater/plays"/>
  </r>
  <r>
    <x v="2871"/>
    <s v="The Bill Cosby Assault, a play"/>
    <s v="America's dad or serial rapist? Or both? The stories of the Bill Cosby accusers and the society so skeptical of them."/>
    <x v="3"/>
    <n v="467"/>
    <n v="4.6699999999999998E-2"/>
    <x v="2"/>
    <x v="0"/>
    <s v="USD"/>
    <n v="1419183813"/>
    <d v="2014-12-21T17:43:33"/>
    <n v="1417455813"/>
    <x v="2871"/>
    <b v="0"/>
    <x v="62"/>
    <n v="35.92307692307692"/>
    <x v="1"/>
    <x v="6"/>
    <b v="0"/>
    <s v="theater/plays"/>
  </r>
  <r>
    <x v="2872"/>
    <s v="Loud Arts"/>
    <s v="Local Theatre group in Loudoun County, Virginia. Looking for funds to start producing shows!"/>
    <x v="9"/>
    <n v="0"/>
    <n v="0"/>
    <x v="2"/>
    <x v="0"/>
    <s v="USD"/>
    <n v="1434768438"/>
    <d v="2015-06-20T02:47:18"/>
    <n v="1429584438"/>
    <x v="2872"/>
    <b v="0"/>
    <x v="78"/>
    <e v="#DIV/0!"/>
    <x v="1"/>
    <x v="6"/>
    <b v="0"/>
    <s v="theater/plays"/>
  </r>
  <r>
    <x v="2873"/>
    <s v="&quot;Fortune's Child&quot; by Mark Scharf"/>
    <s v="DC/Baltimore AEA actors band together produce a world premiere of a touching, bittersweet, award winning play about letting go to live"/>
    <x v="30"/>
    <n v="953"/>
    <n v="0.38119999999999998"/>
    <x v="2"/>
    <x v="0"/>
    <s v="USD"/>
    <n v="1422473831"/>
    <d v="2015-01-28T19:37:11"/>
    <n v="1419881831"/>
    <x v="2873"/>
    <b v="0"/>
    <x v="22"/>
    <n v="119.125"/>
    <x v="1"/>
    <x v="6"/>
    <b v="0"/>
    <s v="theater/plays"/>
  </r>
  <r>
    <x v="2874"/>
    <s v="Lead Players Theatre Company"/>
    <s v="We present Classics made for the 21st Century and we need a space! Please help us rent a space for The Importance of Being Earnest!"/>
    <x v="10"/>
    <n v="271"/>
    <n v="5.4199999999999998E-2"/>
    <x v="2"/>
    <x v="0"/>
    <s v="USD"/>
    <n v="1484684186"/>
    <d v="2017-01-17T20:16:26"/>
    <n v="1482092186"/>
    <x v="2874"/>
    <b v="0"/>
    <x v="83"/>
    <n v="90.333333333333329"/>
    <x v="1"/>
    <x v="6"/>
    <b v="0"/>
    <s v="theater/plays"/>
  </r>
  <r>
    <x v="2875"/>
    <s v="Right Tracey!"/>
    <s v="Play about Tracey a gay man trapped in his room by his Bible thumping mother. He finds love but the room can not keep the love alive."/>
    <x v="22"/>
    <n v="7"/>
    <n v="3.5E-4"/>
    <x v="2"/>
    <x v="0"/>
    <s v="USD"/>
    <n v="1462417493"/>
    <d v="2016-05-05T03:04:53"/>
    <n v="1459825493"/>
    <x v="2875"/>
    <b v="0"/>
    <x v="83"/>
    <n v="2.3333333333333335"/>
    <x v="1"/>
    <x v="6"/>
    <b v="0"/>
    <s v="theater/plays"/>
  </r>
  <r>
    <x v="2876"/>
    <s v="The Sins of Bad People  Urban Stage Play"/>
    <s v="Charlotte NC playwright looking to showcase a series of three stage plays.  Plays are funny, completed and ready to run!"/>
    <x v="60"/>
    <n v="0"/>
    <n v="0"/>
    <x v="2"/>
    <x v="0"/>
    <s v="USD"/>
    <n v="1437069079"/>
    <d v="2015-07-16T17:51:19"/>
    <n v="1434477079"/>
    <x v="2876"/>
    <b v="0"/>
    <x v="78"/>
    <e v="#DIV/0!"/>
    <x v="1"/>
    <x v="6"/>
    <b v="0"/>
    <s v="theater/plays"/>
  </r>
  <r>
    <x v="2877"/>
    <s v="COLLABORATION: WARHOL &amp; BASQUIAT"/>
    <s v="Two of the 20th Centuryâ€™s Greatest Artists _x000a_navigate the perilous terrain of Art &amp; Fame _x000a_in a historic Collaboration."/>
    <x v="12"/>
    <n v="650"/>
    <n v="0.10833333333333334"/>
    <x v="2"/>
    <x v="0"/>
    <s v="USD"/>
    <n v="1480525200"/>
    <d v="2016-11-30T17:00:00"/>
    <n v="1477781724"/>
    <x v="2877"/>
    <b v="0"/>
    <x v="79"/>
    <n v="108.33333333333333"/>
    <x v="1"/>
    <x v="6"/>
    <b v="0"/>
    <s v="theater/plays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n v="2.1000000000000001E-2"/>
    <x v="2"/>
    <x v="1"/>
    <s v="GBP"/>
    <n v="1435934795"/>
    <d v="2015-07-03T14:46:35"/>
    <n v="1430750795"/>
    <x v="2878"/>
    <b v="0"/>
    <x v="80"/>
    <n v="15.75"/>
    <x v="1"/>
    <x v="6"/>
    <b v="0"/>
    <s v="theater/plays"/>
  </r>
  <r>
    <x v="2879"/>
    <s v="Girls, Ladies and Women - A Gospel Drama"/>
    <s v="She that fines a husband? Wait, is that right? Girl... you better check yourself, before you wreck yourself!"/>
    <x v="375"/>
    <n v="29"/>
    <n v="2.5892857142857141E-3"/>
    <x v="2"/>
    <x v="0"/>
    <s v="USD"/>
    <n v="1453310661"/>
    <d v="2016-01-20T17:24:21"/>
    <n v="1450718661"/>
    <x v="2879"/>
    <b v="0"/>
    <x v="29"/>
    <n v="29"/>
    <x v="1"/>
    <x v="6"/>
    <b v="0"/>
    <s v="theater/plays"/>
  </r>
  <r>
    <x v="2880"/>
    <s v="BELIEF on the Isle of Skye"/>
    <s v="BELIEF leaves res &amp; crosses nations, swims the Atlantic, landing on Isle where Salish meets Gaelic, where humanity transcends barriers"/>
    <x v="14"/>
    <n v="2800"/>
    <n v="0.23333333333333334"/>
    <x v="2"/>
    <x v="0"/>
    <s v="USD"/>
    <n v="1440090300"/>
    <d v="2015-08-20T17:05:00"/>
    <n v="1436305452"/>
    <x v="2880"/>
    <b v="0"/>
    <x v="60"/>
    <n v="96.551724137931032"/>
    <x v="1"/>
    <x v="6"/>
    <b v="0"/>
    <s v="theater/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n v="0"/>
    <x v="2"/>
    <x v="0"/>
    <s v="USD"/>
    <n v="1417620036"/>
    <d v="2014-12-03T15:20:36"/>
    <n v="1412432436"/>
    <x v="2881"/>
    <b v="0"/>
    <x v="78"/>
    <e v="#DIV/0!"/>
    <x v="1"/>
    <x v="6"/>
    <b v="0"/>
    <s v="theater/plays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n v="0.33600000000000002"/>
    <x v="2"/>
    <x v="0"/>
    <s v="USD"/>
    <n v="1462112318"/>
    <d v="2016-05-01T14:18:38"/>
    <n v="1459520318"/>
    <x v="2882"/>
    <b v="0"/>
    <x v="80"/>
    <n v="63"/>
    <x v="1"/>
    <x v="6"/>
    <b v="0"/>
    <s v="theater/plays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n v="0.1908"/>
    <x v="2"/>
    <x v="0"/>
    <s v="USD"/>
    <n v="1454734740"/>
    <d v="2016-02-06T04:59:00"/>
    <n v="1451684437"/>
    <x v="2883"/>
    <b v="0"/>
    <x v="81"/>
    <n v="381.6"/>
    <x v="1"/>
    <x v="6"/>
    <b v="0"/>
    <s v="theater/plays"/>
  </r>
  <r>
    <x v="2884"/>
    <s v="The Lizard King, a play by Jay Jeff Jones"/>
    <s v="Come explore the dream world of Jim Morrison, rock singer, mystic, poet, shaman."/>
    <x v="101"/>
    <n v="185"/>
    <n v="4.1111111111111114E-3"/>
    <x v="2"/>
    <x v="0"/>
    <s v="USD"/>
    <n v="1417800435"/>
    <d v="2014-12-05T17:27:15"/>
    <n v="1415208435"/>
    <x v="2884"/>
    <b v="0"/>
    <x v="80"/>
    <n v="46.25"/>
    <x v="1"/>
    <x v="6"/>
    <b v="0"/>
    <s v="theater/plays"/>
  </r>
  <r>
    <x v="2885"/>
    <s v="The Wedding"/>
    <s v="An historic and proud work of Polish nationalistic literature performed on stage."/>
    <x v="44"/>
    <n v="130"/>
    <n v="0.32500000000000001"/>
    <x v="2"/>
    <x v="0"/>
    <s v="USD"/>
    <n v="1426294201"/>
    <d v="2015-03-14T00:50:01"/>
    <n v="1423705801"/>
    <x v="2885"/>
    <b v="0"/>
    <x v="81"/>
    <n v="26"/>
    <x v="1"/>
    <x v="6"/>
    <b v="0"/>
    <s v="theater/plays"/>
  </r>
  <r>
    <x v="2886"/>
    <s v="Artists' tickets to VARIATIONS ON FAMILY"/>
    <s v="Help us provide half-price tickets to the 11th annual Variations Project, allowing our fellow artists to see this wonderful production."/>
    <x v="48"/>
    <n v="10"/>
    <n v="0.05"/>
    <x v="2"/>
    <x v="0"/>
    <s v="USD"/>
    <n v="1442635140"/>
    <d v="2015-09-19T03:59:00"/>
    <n v="1442243484"/>
    <x v="2886"/>
    <b v="0"/>
    <x v="29"/>
    <n v="10"/>
    <x v="1"/>
    <x v="6"/>
    <b v="0"/>
    <s v="theater/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n v="1.6666666666666668E-3"/>
    <x v="2"/>
    <x v="0"/>
    <s v="USD"/>
    <n v="1420971324"/>
    <d v="2015-01-11T10:15:24"/>
    <n v="1418379324"/>
    <x v="2887"/>
    <b v="0"/>
    <x v="29"/>
    <n v="5"/>
    <x v="1"/>
    <x v="6"/>
    <b v="0"/>
    <s v="theater/plays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n v="0"/>
    <x v="2"/>
    <x v="0"/>
    <s v="USD"/>
    <n v="1413608340"/>
    <d v="2014-10-18T04:59:00"/>
    <n v="1412945440"/>
    <x v="2888"/>
    <b v="0"/>
    <x v="78"/>
    <e v="#DIV/0!"/>
    <x v="1"/>
    <x v="6"/>
    <b v="0"/>
    <s v="theater/plays"/>
  </r>
  <r>
    <x v="2889"/>
    <s v="Halfway, Nebraska"/>
    <s v="Halfway, Nebraska explores the limits of hope and what it means to love someone who may be too far damaged to save."/>
    <x v="9"/>
    <n v="1142"/>
    <n v="0.38066666666666665"/>
    <x v="2"/>
    <x v="0"/>
    <s v="USD"/>
    <n v="1409344985"/>
    <d v="2014-08-29T20:43:05"/>
    <n v="1406752985"/>
    <x v="2889"/>
    <b v="0"/>
    <x v="25"/>
    <n v="81.571428571428569"/>
    <x v="1"/>
    <x v="6"/>
    <b v="0"/>
    <s v="theater/plays"/>
  </r>
  <r>
    <x v="2890"/>
    <s v="the Savannah Disputation"/>
    <s v="This Theological Comedy tells a story of when seemingly similar beliefs are discovered to be worlds apart; Damnation-Southern Style."/>
    <x v="13"/>
    <n v="21"/>
    <n v="1.0500000000000001E-2"/>
    <x v="2"/>
    <x v="0"/>
    <s v="USD"/>
    <n v="1407553200"/>
    <d v="2014-08-09T03:00:00"/>
    <n v="1405100992"/>
    <x v="2890"/>
    <b v="0"/>
    <x v="83"/>
    <n v="7"/>
    <x v="1"/>
    <x v="6"/>
    <b v="0"/>
    <s v="theater/plays"/>
  </r>
  <r>
    <x v="2891"/>
    <s v="Literacy for Brooklyn Kids"/>
    <s v="Did you know that we are enriching the lives of Brooklyn kids through literacy and educational theater? We just need a little help."/>
    <x v="3"/>
    <n v="273"/>
    <n v="2.7300000000000001E-2"/>
    <x v="2"/>
    <x v="0"/>
    <s v="USD"/>
    <n v="1460751128"/>
    <d v="2016-04-15T20:12:08"/>
    <n v="1455570728"/>
    <x v="2891"/>
    <b v="0"/>
    <x v="73"/>
    <n v="27.3"/>
    <x v="1"/>
    <x v="6"/>
    <b v="0"/>
    <s v="theater/plays"/>
  </r>
  <r>
    <x v="2892"/>
    <s v="Something Precious"/>
    <s v="Something Precious is the world's first musical to alert folks to the harmful effects of technology on the human spirit."/>
    <x v="62"/>
    <n v="500"/>
    <n v="9.0909090909090912E-2"/>
    <x v="2"/>
    <x v="0"/>
    <s v="USD"/>
    <n v="1409000400"/>
    <d v="2014-08-25T21:00:00"/>
    <n v="1408381704"/>
    <x v="2892"/>
    <b v="0"/>
    <x v="57"/>
    <n v="29.411764705882351"/>
    <x v="1"/>
    <x v="6"/>
    <b v="0"/>
    <s v="theater/plays"/>
  </r>
  <r>
    <x v="2893"/>
    <s v="REDISCOVERING KIA THE PLAY"/>
    <s v="Fundraising for REDISCOVERING KIA THE PLAY"/>
    <x v="10"/>
    <n v="25"/>
    <n v="5.0000000000000001E-3"/>
    <x v="2"/>
    <x v="0"/>
    <s v="USD"/>
    <n v="1420768800"/>
    <d v="2015-01-09T02:00:00"/>
    <n v="1415644395"/>
    <x v="2893"/>
    <b v="0"/>
    <x v="84"/>
    <n v="12.5"/>
    <x v="1"/>
    <x v="6"/>
    <b v="0"/>
    <s v="theater/plays"/>
  </r>
  <r>
    <x v="2894"/>
    <s v="How Could You Do This To Me (The Stage Play)"/>
    <s v="This Is A Story About A Woman A Man And A Woman"/>
    <x v="63"/>
    <n v="0"/>
    <n v="0"/>
    <x v="2"/>
    <x v="0"/>
    <s v="USD"/>
    <n v="1428100815"/>
    <d v="2015-04-03T22:40:15"/>
    <n v="1422920415"/>
    <x v="2894"/>
    <b v="0"/>
    <x v="78"/>
    <e v="#DIV/0!"/>
    <x v="1"/>
    <x v="6"/>
    <b v="0"/>
    <s v="theater/plays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n v="4.5999999999999999E-2"/>
    <x v="2"/>
    <x v="0"/>
    <s v="USD"/>
    <n v="1403470800"/>
    <d v="2014-06-22T21:00:00"/>
    <n v="1403356792"/>
    <x v="2895"/>
    <b v="0"/>
    <x v="80"/>
    <n v="5.75"/>
    <x v="1"/>
    <x v="6"/>
    <b v="0"/>
    <s v="theater/plays"/>
  </r>
  <r>
    <x v="2896"/>
    <s v="&quot;Miracle on 34th Street&quot; - We believe. Do you believe in us?"/>
    <s v="&quot;Miracle on 34th Street&quot; is about faith and believing in others. _x000a_We believe. Do you?"/>
    <x v="9"/>
    <n v="625"/>
    <n v="0.20833333333333334"/>
    <x v="2"/>
    <x v="0"/>
    <s v="USD"/>
    <n v="1481522400"/>
    <d v="2016-12-12T06:00:00"/>
    <n v="1480283321"/>
    <x v="2896"/>
    <b v="0"/>
    <x v="8"/>
    <n v="52.083333333333336"/>
    <x v="1"/>
    <x v="6"/>
    <b v="0"/>
    <s v="theater/plays"/>
  </r>
  <r>
    <x v="2897"/>
    <s v="CAYCE"/>
    <s v="A unique stage play about the epic struggle of psychic Edgar Cayce to deal with his extraordinary abilities and find his place in life."/>
    <x v="14"/>
    <n v="550"/>
    <n v="4.583333333333333E-2"/>
    <x v="2"/>
    <x v="0"/>
    <s v="USD"/>
    <n v="1444577345"/>
    <d v="2015-10-11T15:29:05"/>
    <n v="1441985458"/>
    <x v="2897"/>
    <b v="0"/>
    <x v="83"/>
    <n v="183.33333333333334"/>
    <x v="1"/>
    <x v="6"/>
    <b v="0"/>
    <s v="theater/plays"/>
  </r>
  <r>
    <x v="2898"/>
    <s v="Galaxy Express - The Play"/>
    <s v="This is an action packed Sci-Fi stage play, using foam latex creature puppets, projected video footage, and audience participation."/>
    <x v="51"/>
    <n v="316"/>
    <n v="4.2133333333333335E-2"/>
    <x v="2"/>
    <x v="0"/>
    <s v="USD"/>
    <n v="1446307053"/>
    <d v="2015-10-31T15:57:33"/>
    <n v="1443715053"/>
    <x v="2898"/>
    <b v="0"/>
    <x v="8"/>
    <n v="26.333333333333332"/>
    <x v="1"/>
    <x v="6"/>
    <b v="0"/>
    <s v="theater/plays"/>
  </r>
  <r>
    <x v="2899"/>
    <s v="The Esoteric Camgirl"/>
    <s v="Sex, intrigue, lust, &amp; love; follow the lives of two individuals as their romance turns from innocent online flirting to something more"/>
    <x v="3"/>
    <n v="0"/>
    <n v="0"/>
    <x v="2"/>
    <x v="0"/>
    <s v="USD"/>
    <n v="1469325158"/>
    <d v="2016-07-24T01:52:38"/>
    <n v="1464141158"/>
    <x v="2899"/>
    <b v="0"/>
    <x v="78"/>
    <e v="#DIV/0!"/>
    <x v="1"/>
    <x v="6"/>
    <b v="0"/>
    <s v="theater/plays"/>
  </r>
  <r>
    <x v="2900"/>
    <s v="Bring Oedipus Revenant to Life!"/>
    <s v="In October, we plan to premiere Oedipus Revenant, a historically grounded horror adaptation of Sophoclesâ€™ classic, Oedipus the Tyrant."/>
    <x v="62"/>
    <n v="3405"/>
    <n v="0.61909090909090914"/>
    <x v="2"/>
    <x v="0"/>
    <s v="USD"/>
    <n v="1407562632"/>
    <d v="2014-08-09T05:37:12"/>
    <n v="1404970632"/>
    <x v="2900"/>
    <b v="0"/>
    <x v="63"/>
    <n v="486.42857142857144"/>
    <x v="1"/>
    <x v="6"/>
    <b v="0"/>
    <s v="theater/plays"/>
  </r>
  <r>
    <x v="2901"/>
    <s v="Avarimor Series (Audio Plays)"/>
    <s v="How can the visual age appreciate something that cant see? With these Audio Plays I will show you, if your willing to listen."/>
    <x v="47"/>
    <n v="6"/>
    <n v="8.0000000000000002E-3"/>
    <x v="2"/>
    <x v="0"/>
    <s v="USD"/>
    <n v="1423345339"/>
    <d v="2015-02-07T21:42:19"/>
    <n v="1418161339"/>
    <x v="2901"/>
    <b v="0"/>
    <x v="84"/>
    <n v="3"/>
    <x v="1"/>
    <x v="6"/>
    <b v="0"/>
    <s v="theater/plays"/>
  </r>
  <r>
    <x v="2902"/>
    <s v="Bring the iconic story of Leontyne Price to the stage."/>
    <s v="Help me honor and bring &quot;The American Soprano&quot; Leontyne Price back to the stage one more time."/>
    <x v="60"/>
    <n v="25"/>
    <n v="1.6666666666666666E-4"/>
    <x v="2"/>
    <x v="0"/>
    <s v="USD"/>
    <n v="1440412396"/>
    <d v="2015-08-24T10:33:16"/>
    <n v="1437820396"/>
    <x v="2902"/>
    <b v="0"/>
    <x v="29"/>
    <n v="25"/>
    <x v="1"/>
    <x v="6"/>
    <b v="0"/>
    <s v="theater/plays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n v="7.7999999999999996E-3"/>
    <x v="2"/>
    <x v="0"/>
    <s v="USD"/>
    <n v="1441771218"/>
    <d v="2015-09-09T04:00:18"/>
    <n v="1436587218"/>
    <x v="2903"/>
    <b v="0"/>
    <x v="80"/>
    <n v="9.75"/>
    <x v="1"/>
    <x v="6"/>
    <b v="0"/>
    <s v="theater/plays"/>
  </r>
  <r>
    <x v="2904"/>
    <s v="The Love Shack"/>
    <s v="A Tequila slammer with a slice of Tarantino, a line of the London Fringe scene and a shot of â€œBreaking Badâ€. New Writing."/>
    <x v="15"/>
    <n v="75"/>
    <n v="0.05"/>
    <x v="2"/>
    <x v="1"/>
    <s v="GBP"/>
    <n v="1415534400"/>
    <d v="2014-11-09T12:00:00"/>
    <n v="1414538031"/>
    <x v="2904"/>
    <b v="0"/>
    <x v="80"/>
    <n v="18.75"/>
    <x v="1"/>
    <x v="6"/>
    <b v="0"/>
    <s v="theater/plays"/>
  </r>
  <r>
    <x v="2905"/>
    <s v="DIANA's &quot;Late: A Cowboy Song&quot; by Sarah Ruhl"/>
    <s v="Philly-based feminist theatre's inaugural production about a woman's friendship with an awesome lady cowboy."/>
    <x v="8"/>
    <n v="622"/>
    <n v="0.17771428571428571"/>
    <x v="2"/>
    <x v="0"/>
    <s v="USD"/>
    <n v="1473211313"/>
    <d v="2016-09-07T01:21:53"/>
    <n v="1472001713"/>
    <x v="2905"/>
    <b v="0"/>
    <x v="57"/>
    <n v="36.588235294117645"/>
    <x v="1"/>
    <x v="6"/>
    <b v="0"/>
    <s v="theater/plays"/>
  </r>
  <r>
    <x v="2906"/>
    <s v="NO HOMO at Atwater Village Theatre"/>
    <s v="The smash hit, award-winning comedy sashays onto the Los Angeles Theater Scene in a fabulous new production at Atwater Village Theatre."/>
    <x v="12"/>
    <n v="565"/>
    <n v="9.4166666666666662E-2"/>
    <x v="2"/>
    <x v="0"/>
    <s v="USD"/>
    <n v="1438390800"/>
    <d v="2015-08-01T01:00:00"/>
    <n v="1436888066"/>
    <x v="2906"/>
    <b v="0"/>
    <x v="63"/>
    <n v="80.714285714285708"/>
    <x v="1"/>
    <x v="6"/>
    <b v="0"/>
    <s v="theater/plays"/>
  </r>
  <r>
    <x v="2907"/>
    <s v="Little Nell's - a play"/>
    <s v="Spend an evening in the afterlife with some of the greatest women who ever lived. LITTLE NELL's,by Jill Hughes, Los Angeles- June, 2016"/>
    <x v="30"/>
    <n v="2"/>
    <n v="8.0000000000000004E-4"/>
    <x v="2"/>
    <x v="0"/>
    <s v="USD"/>
    <n v="1463259837"/>
    <d v="2016-05-14T21:03:57"/>
    <n v="1458075837"/>
    <x v="2907"/>
    <b v="0"/>
    <x v="84"/>
    <n v="1"/>
    <x v="1"/>
    <x v="6"/>
    <b v="0"/>
    <s v="theater/plays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n v="2.75E-2"/>
    <x v="2"/>
    <x v="0"/>
    <s v="USD"/>
    <n v="1465407219"/>
    <d v="2016-06-08T17:33:39"/>
    <n v="1462815219"/>
    <x v="2908"/>
    <b v="0"/>
    <x v="81"/>
    <n v="52.8"/>
    <x v="1"/>
    <x v="6"/>
    <b v="0"/>
    <s v="theater/plays"/>
  </r>
  <r>
    <x v="2909"/>
    <s v="CONVERSATIONS WITH AN AVERAGE JOE"/>
    <s v="CONVERSATIONS WITH AN AVERAGE JOE tells our stories exposing those in charge of our lives and tells how to take control of country back"/>
    <x v="237"/>
    <n v="20"/>
    <n v="1.1111111111111112E-4"/>
    <x v="2"/>
    <x v="0"/>
    <s v="USD"/>
    <n v="1416944760"/>
    <d v="2014-11-25T19:46:00"/>
    <n v="1413527001"/>
    <x v="2909"/>
    <b v="0"/>
    <x v="29"/>
    <n v="20"/>
    <x v="1"/>
    <x v="6"/>
    <b v="0"/>
    <s v="theater/plays"/>
  </r>
  <r>
    <x v="2910"/>
    <s v="Strive"/>
    <s v="Free drama, dance and singing workshops for disadvantaged young people to inspire, create and help them follow their dreams."/>
    <x v="11"/>
    <n v="1"/>
    <n v="3.3333333333333335E-5"/>
    <x v="2"/>
    <x v="1"/>
    <s v="GBP"/>
    <n v="1434139887"/>
    <d v="2015-06-12T20:11:27"/>
    <n v="1428955887"/>
    <x v="2910"/>
    <b v="0"/>
    <x v="29"/>
    <n v="1"/>
    <x v="1"/>
    <x v="6"/>
    <b v="0"/>
    <s v="theater/plays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n v="0.36499999999999999"/>
    <x v="2"/>
    <x v="0"/>
    <s v="USD"/>
    <n v="1435429626"/>
    <d v="2015-06-27T18:27:06"/>
    <n v="1431973626"/>
    <x v="2911"/>
    <b v="0"/>
    <x v="25"/>
    <n v="46.928571428571431"/>
    <x v="1"/>
    <x v="6"/>
    <b v="0"/>
    <s v="theater/plays"/>
  </r>
  <r>
    <x v="2912"/>
    <s v="Fair Play"/>
    <s v="Set in Iceland, Fair Play is a a dark comedy- a play within a play. An extravaganza, fueled by Absinthe, and touched by the Surreal."/>
    <x v="377"/>
    <n v="2030"/>
    <n v="0.14058171745152354"/>
    <x v="2"/>
    <x v="0"/>
    <s v="USD"/>
    <n v="1452827374"/>
    <d v="2016-01-15T03:09:34"/>
    <n v="1450235374"/>
    <x v="2912"/>
    <b v="0"/>
    <x v="55"/>
    <n v="78.07692307692308"/>
    <x v="1"/>
    <x v="6"/>
    <b v="0"/>
    <s v="theater/plays"/>
  </r>
  <r>
    <x v="2913"/>
    <s v="The Salem Haunted Magic Show"/>
    <s v="A LIVE history infused, frightening magic and mind reading show in the heart of the Halloween capital of the world, Salem, MA!!"/>
    <x v="3"/>
    <n v="2"/>
    <n v="2.0000000000000001E-4"/>
    <x v="2"/>
    <x v="0"/>
    <s v="USD"/>
    <n v="1410041339"/>
    <d v="2014-09-06T22:08:59"/>
    <n v="1404857339"/>
    <x v="2913"/>
    <b v="0"/>
    <x v="84"/>
    <n v="1"/>
    <x v="1"/>
    <x v="6"/>
    <b v="0"/>
    <s v="theater/plays"/>
  </r>
  <r>
    <x v="2914"/>
    <s v="Hercules the Panto"/>
    <s v="Hercules must complete four challenges in order to meet the father he never knew"/>
    <x v="31"/>
    <n v="1"/>
    <n v="4.0000000000000003E-5"/>
    <x v="2"/>
    <x v="1"/>
    <s v="GBP"/>
    <n v="1426365994"/>
    <d v="2015-03-14T20:46:34"/>
    <n v="1421185594"/>
    <x v="2914"/>
    <b v="0"/>
    <x v="29"/>
    <n v="1"/>
    <x v="1"/>
    <x v="6"/>
    <b v="0"/>
    <s v="theater/plays"/>
  </r>
  <r>
    <x v="2915"/>
    <s v="A Grimm Night for Hans Christian Anderson"/>
    <s v="An inclusive, cross community, multi-cultural theatre production for children aged 3 to 16 and their families"/>
    <x v="28"/>
    <n v="611"/>
    <n v="0.61099999999999999"/>
    <x v="2"/>
    <x v="1"/>
    <s v="GBP"/>
    <n v="1458117190"/>
    <d v="2016-03-16T08:33:10"/>
    <n v="1455528790"/>
    <x v="2915"/>
    <b v="0"/>
    <x v="83"/>
    <n v="203.66666666666666"/>
    <x v="1"/>
    <x v="6"/>
    <b v="0"/>
    <s v="theater/plays"/>
  </r>
  <r>
    <x v="2916"/>
    <s v="An Interview With Gaddafi - The Stage Play"/>
    <s v="The moving dramatisation of one man's journey to find the truth behind the Libyan regime change."/>
    <x v="378"/>
    <n v="145"/>
    <n v="7.8378378378378383E-2"/>
    <x v="2"/>
    <x v="1"/>
    <s v="GBP"/>
    <n v="1400498789"/>
    <d v="2014-05-19T11:26:29"/>
    <n v="1398511589"/>
    <x v="2916"/>
    <b v="0"/>
    <x v="63"/>
    <n v="20.714285714285715"/>
    <x v="1"/>
    <x v="6"/>
    <b v="0"/>
    <s v="theater/plays"/>
  </r>
  <r>
    <x v="2917"/>
    <s v="Elevation Twelfth Night"/>
    <s v="Cross dressing, cross gartering, crossed swords. Cross a bridge and come see this fantastically fun rendition of Twelfth Night"/>
    <x v="13"/>
    <n v="437"/>
    <n v="0.2185"/>
    <x v="2"/>
    <x v="0"/>
    <s v="USD"/>
    <n v="1442381847"/>
    <d v="2015-09-16T05:37:27"/>
    <n v="1440826647"/>
    <x v="2917"/>
    <b v="0"/>
    <x v="82"/>
    <n v="48.555555555555557"/>
    <x v="1"/>
    <x v="6"/>
    <b v="0"/>
    <s v="theater/plays"/>
  </r>
  <r>
    <x v="2918"/>
    <s v="When Johnny Comes Marching Home"/>
    <s v="A meta-theatrical retelling of Chekhov's Three Sisters, framed with Civil War Hymns, Dance, and wild theatricality."/>
    <x v="10"/>
    <n v="1362"/>
    <n v="0.27239999999999998"/>
    <x v="2"/>
    <x v="0"/>
    <s v="USD"/>
    <n v="1446131207"/>
    <d v="2015-10-29T15:06:47"/>
    <n v="1443712007"/>
    <x v="2918"/>
    <b v="0"/>
    <x v="9"/>
    <n v="68.099999999999994"/>
    <x v="1"/>
    <x v="6"/>
    <b v="0"/>
    <s v="theater/plays"/>
  </r>
  <r>
    <x v="2919"/>
    <s v="While the Stars Fall"/>
    <s v="A full staged reading of a new play about a boy who learns how to be happy from the most unexpected person."/>
    <x v="20"/>
    <n v="51"/>
    <n v="8.5000000000000006E-2"/>
    <x v="2"/>
    <x v="0"/>
    <s v="USD"/>
    <n v="1407250329"/>
    <d v="2014-08-05T14:52:09"/>
    <n v="1404658329"/>
    <x v="2919"/>
    <b v="0"/>
    <x v="79"/>
    <n v="8.5"/>
    <x v="1"/>
    <x v="6"/>
    <b v="0"/>
    <s v="theater/plays"/>
  </r>
  <r>
    <x v="2920"/>
    <s v="Save 'The Stage Door'."/>
    <s v="Help save this village theatre group. Funding required for lighting, stage equipment, &amp; ongoing productions. Involves youth  &amp; adults."/>
    <x v="30"/>
    <n v="671"/>
    <n v="0.26840000000000003"/>
    <x v="2"/>
    <x v="5"/>
    <s v="CAD"/>
    <n v="1427306470"/>
    <d v="2015-03-25T18:01:10"/>
    <n v="1424718070"/>
    <x v="2920"/>
    <b v="0"/>
    <x v="62"/>
    <n v="51.615384615384613"/>
    <x v="1"/>
    <x v="6"/>
    <b v="0"/>
    <s v="theater/plays"/>
  </r>
  <r>
    <x v="2921"/>
    <s v="Fools Rush In: A Cabaret Benefiting BC/EFA Kickstarter"/>
    <s v="I'm creating a cabaret in which all donations go directly to Broadway Cares/Equity Fights AIDS."/>
    <x v="213"/>
    <n v="129"/>
    <n v="1.29"/>
    <x v="0"/>
    <x v="0"/>
    <s v="USD"/>
    <n v="1411679804"/>
    <d v="2014-09-25T21:16:44"/>
    <n v="1409087804"/>
    <x v="2921"/>
    <b v="0"/>
    <x v="83"/>
    <n v="43"/>
    <x v="1"/>
    <x v="40"/>
    <b v="1"/>
    <s v="theater/musical"/>
  </r>
  <r>
    <x v="2922"/>
    <s v="Les Miserables - Backing fund"/>
    <s v="We as a Performing Arts College are to perform 'Les Miserables'. We need backing in order to afford the set, costume and other aspects."/>
    <x v="2"/>
    <n v="500"/>
    <n v="1"/>
    <x v="0"/>
    <x v="1"/>
    <s v="GBP"/>
    <n v="1431982727"/>
    <d v="2015-05-18T20:58:47"/>
    <n v="1428094727"/>
    <x v="2922"/>
    <b v="0"/>
    <x v="79"/>
    <n v="83.333333333333329"/>
    <x v="1"/>
    <x v="40"/>
    <b v="1"/>
    <s v="theater/musical"/>
  </r>
  <r>
    <x v="2923"/>
    <s v="Kaylee's Senior Project"/>
    <s v="Spreading the love of theatre, one step at a time. I would like to produce a reading of one of my favorite musicals"/>
    <x v="43"/>
    <n v="300"/>
    <n v="1"/>
    <x v="0"/>
    <x v="0"/>
    <s v="USD"/>
    <n v="1422068400"/>
    <d v="2015-01-24T03:00:00"/>
    <n v="1420774779"/>
    <x v="2923"/>
    <b v="0"/>
    <x v="73"/>
    <n v="30"/>
    <x v="1"/>
    <x v="40"/>
    <b v="1"/>
    <s v="theater/musical"/>
  </r>
  <r>
    <x v="2924"/>
    <s v="There's No Place Like Home!"/>
    <s v="Theatre is home and there's no place like home!  So, click your heels three times, and come home to the magic we create for you!"/>
    <x v="31"/>
    <n v="25800"/>
    <n v="1.032"/>
    <x v="0"/>
    <x v="0"/>
    <s v="USD"/>
    <n v="1431143940"/>
    <d v="2015-05-09T03:59:00"/>
    <n v="1428585710"/>
    <x v="2924"/>
    <b v="0"/>
    <x v="206"/>
    <n v="175.51020408163265"/>
    <x v="1"/>
    <x v="40"/>
    <b v="1"/>
    <s v="theater/musical"/>
  </r>
  <r>
    <x v="2925"/>
    <s v="Bring &quot;Snow White and the Seven Bottoms&quot; to NYC!"/>
    <s v="Help the Gold Dust Orphans bring their new musical 'SNOW WHITE AND THE SEVEN BOTTOMS' to New York City this fall!"/>
    <x v="101"/>
    <n v="46100.69"/>
    <n v="1.0244597777777777"/>
    <x v="0"/>
    <x v="0"/>
    <s v="USD"/>
    <n v="1410444068"/>
    <d v="2014-09-11T14:01:08"/>
    <n v="1407852068"/>
    <x v="2925"/>
    <b v="0"/>
    <x v="473"/>
    <n v="231.66175879396985"/>
    <x v="1"/>
    <x v="40"/>
    <b v="1"/>
    <s v="theater/musical"/>
  </r>
  <r>
    <x v="2926"/>
    <s v="Mirror Image - An Original Musical"/>
    <s v="A musical, by Louis Lagalante and Patty Hamilton, that explores loss and the different ways we can choose to move on from it."/>
    <x v="9"/>
    <n v="3750"/>
    <n v="1.25"/>
    <x v="0"/>
    <x v="0"/>
    <s v="USD"/>
    <n v="1424715779"/>
    <d v="2015-02-23T18:22:59"/>
    <n v="1423506179"/>
    <x v="2926"/>
    <b v="0"/>
    <x v="133"/>
    <n v="75"/>
    <x v="1"/>
    <x v="40"/>
    <b v="1"/>
    <s v="theater/musical"/>
  </r>
  <r>
    <x v="2927"/>
    <s v="The Addams Family Comes To Tuscaloosa"/>
    <s v="They're Creepy, They're Kooky, And They're coming to Tuscaloosa this October! Help Us Bring the World of The Addams Family To Life!"/>
    <x v="40"/>
    <n v="2355"/>
    <n v="1.3083333333333333"/>
    <x v="0"/>
    <x v="0"/>
    <s v="USD"/>
    <n v="1405400400"/>
    <d v="2014-07-15T05:00:00"/>
    <n v="1402934629"/>
    <x v="2927"/>
    <b v="0"/>
    <x v="64"/>
    <n v="112.14285714285714"/>
    <x v="1"/>
    <x v="40"/>
    <b v="1"/>
    <s v="theater/musical"/>
  </r>
  <r>
    <x v="2928"/>
    <s v="Music Theatre of Idaho Presents &quot;A Year with Frog and Toad"/>
    <s v="This is a touring production for schools in the Treasure Valley!"/>
    <x v="28"/>
    <n v="1000"/>
    <n v="1"/>
    <x v="0"/>
    <x v="0"/>
    <s v="USD"/>
    <n v="1457135846"/>
    <d v="2016-03-04T23:57:26"/>
    <n v="1454543846"/>
    <x v="2928"/>
    <b v="0"/>
    <x v="54"/>
    <n v="41.666666666666664"/>
    <x v="1"/>
    <x v="40"/>
    <b v="1"/>
    <s v="theater/musical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n v="1.02069375"/>
    <x v="0"/>
    <x v="0"/>
    <s v="USD"/>
    <n v="1401024758"/>
    <d v="2014-05-25T13:32:38"/>
    <n v="1398432758"/>
    <x v="2929"/>
    <b v="0"/>
    <x v="58"/>
    <n v="255.17343750000001"/>
    <x v="1"/>
    <x v="40"/>
    <b v="1"/>
    <s v="theater/musical"/>
  </r>
  <r>
    <x v="2930"/>
    <s v="Forbear! Theatre"/>
    <s v="Forbear! is a new theatre company aiming to produce exciting and innovative theatre using performers from a variety of disciplines."/>
    <x v="3"/>
    <n v="10092"/>
    <n v="1.0092000000000001"/>
    <x v="0"/>
    <x v="1"/>
    <s v="GBP"/>
    <n v="1431007264"/>
    <d v="2015-05-07T14:01:04"/>
    <n v="1428415264"/>
    <x v="2930"/>
    <b v="0"/>
    <x v="95"/>
    <n v="162.7741935483871"/>
    <x v="1"/>
    <x v="40"/>
    <b v="1"/>
    <s v="theater/musical"/>
  </r>
  <r>
    <x v="2931"/>
    <s v="And More Shenanigans Theatre Company"/>
    <s v="And More Shenanigans Theatre is a brand new Edmonton based theatre company dedicated to creating and developing quirky original works"/>
    <x v="47"/>
    <n v="795"/>
    <n v="1.06"/>
    <x v="0"/>
    <x v="5"/>
    <s v="CAD"/>
    <n v="1410761280"/>
    <d v="2014-09-15T06:08:00"/>
    <n v="1408604363"/>
    <x v="2931"/>
    <b v="0"/>
    <x v="82"/>
    <n v="88.333333333333329"/>
    <x v="1"/>
    <x v="40"/>
    <b v="1"/>
    <s v="theater/musical"/>
  </r>
  <r>
    <x v="2932"/>
    <s v="Magpie- A Melbourne Written Dramatic Musical"/>
    <s v="When a rich girl fakes destitution so she can audition for a homeless talent show, she bridges our wealth gap with a tragic love."/>
    <x v="379"/>
    <n v="3258"/>
    <n v="1.0509677419354839"/>
    <x v="0"/>
    <x v="2"/>
    <s v="AUD"/>
    <n v="1424516400"/>
    <d v="2015-02-21T11:00:00"/>
    <n v="1421812637"/>
    <x v="2932"/>
    <b v="0"/>
    <x v="44"/>
    <n v="85.736842105263165"/>
    <x v="1"/>
    <x v="40"/>
    <b v="1"/>
    <s v="theater/musical"/>
  </r>
  <r>
    <x v="2933"/>
    <s v="Three Postcards: Pre-Production Costs"/>
    <s v="An intimate musical about friendship and time, growing up, and coming of age. Music and words that will stay with you for years to come"/>
    <x v="30"/>
    <n v="2569"/>
    <n v="1.0276000000000001"/>
    <x v="0"/>
    <x v="0"/>
    <s v="USD"/>
    <n v="1465081053"/>
    <d v="2016-06-04T22:57:33"/>
    <n v="1462489053"/>
    <x v="2933"/>
    <b v="0"/>
    <x v="241"/>
    <n v="47.574074074074076"/>
    <x v="1"/>
    <x v="40"/>
    <b v="1"/>
    <s v="theater/musical"/>
  </r>
  <r>
    <x v="2934"/>
    <s v="Songs for a New World"/>
    <s v="Powerful community theatre production of Jason Robert Brown's &quot;Songs for a New World&quot; in London, Ontario."/>
    <x v="30"/>
    <n v="2700"/>
    <n v="1.08"/>
    <x v="0"/>
    <x v="5"/>
    <s v="CAD"/>
    <n v="1402845364"/>
    <d v="2014-06-15T15:16:04"/>
    <n v="1400253364"/>
    <x v="2934"/>
    <b v="0"/>
    <x v="77"/>
    <n v="72.972972972972968"/>
    <x v="1"/>
    <x v="40"/>
    <b v="1"/>
    <s v="theater/musical"/>
  </r>
  <r>
    <x v="2935"/>
    <s v="Fresco presents SNOW WHITE - GARAGE OPERA!"/>
    <s v="Fresco brings a full scale operatic production to your neighborhood - SNOW WHITE, set to the world's greatest music!"/>
    <x v="8"/>
    <n v="3531"/>
    <n v="1.0088571428571429"/>
    <x v="0"/>
    <x v="0"/>
    <s v="USD"/>
    <n v="1472490000"/>
    <d v="2016-08-29T17:00:00"/>
    <n v="1467468008"/>
    <x v="2935"/>
    <b v="0"/>
    <x v="70"/>
    <n v="90.538461538461533"/>
    <x v="1"/>
    <x v="40"/>
    <b v="1"/>
    <s v="theater/musical"/>
  </r>
  <r>
    <x v="2936"/>
    <s v="Put Music in our Musical: Rosetown Playhouse"/>
    <s v="We need your help to complete our musical! Help us add two more original songs to our winter show, Babes in Toyland."/>
    <x v="28"/>
    <n v="1280"/>
    <n v="1.28"/>
    <x v="0"/>
    <x v="0"/>
    <s v="USD"/>
    <n v="1413176340"/>
    <d v="2014-10-13T04:59:00"/>
    <n v="1412091423"/>
    <x v="2936"/>
    <b v="0"/>
    <x v="69"/>
    <n v="37.647058823529413"/>
    <x v="1"/>
    <x v="40"/>
    <b v="1"/>
    <s v="theater/musical"/>
  </r>
  <r>
    <x v="2937"/>
    <s v="UCAS"/>
    <s v="UCAS is a new British musical premiering at the Edinburgh Fringe Festival 2014."/>
    <x v="15"/>
    <n v="2000"/>
    <n v="1.3333333333333333"/>
    <x v="0"/>
    <x v="1"/>
    <s v="GBP"/>
    <n v="1405249113"/>
    <d v="2014-07-13T10:58:33"/>
    <n v="1402657113"/>
    <x v="2937"/>
    <b v="0"/>
    <x v="165"/>
    <n v="36.363636363636367"/>
    <x v="1"/>
    <x v="40"/>
    <b v="1"/>
    <s v="theater/musical"/>
  </r>
  <r>
    <x v="2938"/>
    <s v="Keep It Spinning."/>
    <s v="Keep It Spinning! Is an after-school, six week workshop, during which students create an musical based on on an overarching theme."/>
    <x v="23"/>
    <n v="4055"/>
    <n v="1.0137499999999999"/>
    <x v="0"/>
    <x v="0"/>
    <s v="USD"/>
    <n v="1422636814"/>
    <d v="2015-01-30T16:53:34"/>
    <n v="1420044814"/>
    <x v="2938"/>
    <b v="0"/>
    <x v="58"/>
    <n v="126.71875"/>
    <x v="1"/>
    <x v="40"/>
    <b v="1"/>
    <s v="theater/musical"/>
  </r>
  <r>
    <x v="2939"/>
    <s v="Dreamgirls - Skyline got a Matching Grant!"/>
    <s v="Skyline Board Trustees have offered matching grants to help fund next season's production of Dreamgirls! Your donation will be doubled!"/>
    <x v="6"/>
    <n v="8230"/>
    <n v="1.0287500000000001"/>
    <x v="0"/>
    <x v="0"/>
    <s v="USD"/>
    <n v="1409187600"/>
    <d v="2014-08-28T01:00:00"/>
    <n v="1406316312"/>
    <x v="2939"/>
    <b v="0"/>
    <x v="20"/>
    <n v="329.2"/>
    <x v="1"/>
    <x v="40"/>
    <b v="1"/>
    <s v="theater/musical"/>
  </r>
  <r>
    <x v="2940"/>
    <s v="ITAVA Players &quot;Little Shop of Horrors&quot;"/>
    <s v="We are asking for people to donate to our theater club, the ITAVA Players, a public high school club from Brooklyn, NY."/>
    <x v="30"/>
    <n v="2681"/>
    <n v="1.0724"/>
    <x v="0"/>
    <x v="0"/>
    <s v="USD"/>
    <n v="1421606018"/>
    <d v="2015-01-18T18:33:38"/>
    <n v="1418150018"/>
    <x v="2940"/>
    <b v="0"/>
    <x v="51"/>
    <n v="81.242424242424249"/>
    <x v="1"/>
    <x v="40"/>
    <b v="1"/>
    <s v="theater/musical"/>
  </r>
  <r>
    <x v="2941"/>
    <s v="Help Us Help Artists"/>
    <s v="Ovations wants to buy property to open a variety club to become the 1st minority owned club in Cincy, focusing on artists on the rise."/>
    <x v="31"/>
    <n v="1"/>
    <n v="4.0000000000000003E-5"/>
    <x v="2"/>
    <x v="0"/>
    <s v="USD"/>
    <n v="1425250955"/>
    <d v="2015-03-01T23:02:35"/>
    <n v="1422658955"/>
    <x v="2941"/>
    <b v="0"/>
    <x v="29"/>
    <n v="1"/>
    <x v="1"/>
    <x v="38"/>
    <b v="0"/>
    <s v="theater/spaces"/>
  </r>
  <r>
    <x v="2942"/>
    <s v="Penmar Community Arts Society"/>
    <s v="YOUR community theatre:  provide a facility that is usable for presentation of movies, live music, live theatre and community events"/>
    <x v="61"/>
    <n v="40850"/>
    <n v="0.20424999999999999"/>
    <x v="2"/>
    <x v="5"/>
    <s v="CAD"/>
    <n v="1450297080"/>
    <d v="2015-12-16T20:18:00"/>
    <n v="1448565459"/>
    <x v="2942"/>
    <b v="0"/>
    <x v="91"/>
    <n v="202.22772277227722"/>
    <x v="1"/>
    <x v="38"/>
    <b v="0"/>
    <s v="theater/spaces"/>
  </r>
  <r>
    <x v="2943"/>
    <s v="BlackSpace: Urban Performance Arts Collective"/>
    <s v="Building a Resource Network and Funding Capacity to support, empower and promote Afrocentric Arts in Metro Columbus"/>
    <x v="9"/>
    <n v="0"/>
    <n v="0"/>
    <x v="2"/>
    <x v="0"/>
    <s v="USD"/>
    <n v="1428894380"/>
    <d v="2015-04-13T03:06:20"/>
    <n v="1426302380"/>
    <x v="2943"/>
    <b v="0"/>
    <x v="78"/>
    <e v="#DIV/0!"/>
    <x v="1"/>
    <x v="38"/>
    <b v="0"/>
    <s v="theater/spaces"/>
  </r>
  <r>
    <x v="2944"/>
    <s v="Guardian Theatre, Arts in Education Theatre"/>
    <s v="Our vision: build and operate a Theater Arts Center for south-central Washington state in Goldendale."/>
    <x v="3"/>
    <n v="100"/>
    <n v="0.01"/>
    <x v="2"/>
    <x v="0"/>
    <s v="USD"/>
    <n v="1433714198"/>
    <d v="2015-06-07T21:56:38"/>
    <n v="1431122198"/>
    <x v="2944"/>
    <b v="0"/>
    <x v="29"/>
    <n v="100"/>
    <x v="1"/>
    <x v="38"/>
    <b v="0"/>
    <s v="theater/spaces"/>
  </r>
  <r>
    <x v="2945"/>
    <s v="A Midsummer Night's Pub"/>
    <s v="Where people that enjoy theater, or just something new can go to have fun and experience varying types of theater in Albuquerque."/>
    <x v="63"/>
    <n v="0"/>
    <n v="0"/>
    <x v="2"/>
    <x v="0"/>
    <s v="USD"/>
    <n v="1432437660"/>
    <d v="2015-05-24T03:21:00"/>
    <n v="1429845660"/>
    <x v="2945"/>
    <b v="0"/>
    <x v="78"/>
    <e v="#DIV/0!"/>
    <x v="1"/>
    <x v="38"/>
    <b v="0"/>
    <s v="theater/spaces"/>
  </r>
  <r>
    <x v="2946"/>
    <s v="Create The Twisted Tree Theatre"/>
    <s v="I have set up a new theatre company, and am looking to raise funds to purchase a venue with a difference to a standard theatre."/>
    <x v="13"/>
    <n v="2"/>
    <n v="1E-3"/>
    <x v="2"/>
    <x v="1"/>
    <s v="GBP"/>
    <n v="1471265092"/>
    <d v="2016-08-15T12:44:52"/>
    <n v="1468673092"/>
    <x v="2946"/>
    <b v="0"/>
    <x v="84"/>
    <n v="1"/>
    <x v="1"/>
    <x v="38"/>
    <b v="0"/>
    <s v="theater/spaces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n v="4.2880000000000001E-2"/>
    <x v="2"/>
    <x v="0"/>
    <s v="USD"/>
    <n v="1480007460"/>
    <d v="2016-11-24T17:11:00"/>
    <n v="1475760567"/>
    <x v="2947"/>
    <b v="0"/>
    <x v="62"/>
    <n v="82.461538461538467"/>
    <x v="1"/>
    <x v="38"/>
    <b v="0"/>
    <s v="theater/spaces"/>
  </r>
  <r>
    <x v="2948"/>
    <s v="Xenu's Space Opera"/>
    <s v="The Space Opera is an action packed reenactment of Xenu's story, a sacred teaching thats considered a secret of the Scientology church"/>
    <x v="69"/>
    <n v="24"/>
    <n v="4.8000000000000001E-5"/>
    <x v="2"/>
    <x v="0"/>
    <s v="USD"/>
    <n v="1433259293"/>
    <d v="2015-06-02T15:34:53"/>
    <n v="1428075293"/>
    <x v="2948"/>
    <b v="0"/>
    <x v="82"/>
    <n v="2.6666666666666665"/>
    <x v="1"/>
    <x v="38"/>
    <b v="0"/>
    <s v="theater/spaces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n v="2.5000000000000001E-2"/>
    <x v="2"/>
    <x v="0"/>
    <s v="USD"/>
    <n v="1447965917"/>
    <d v="2015-11-19T20:45:17"/>
    <n v="1445370317"/>
    <x v="2949"/>
    <b v="0"/>
    <x v="84"/>
    <n v="12.5"/>
    <x v="1"/>
    <x v="38"/>
    <b v="0"/>
    <s v="theater/spaces"/>
  </r>
  <r>
    <x v="2950"/>
    <s v="Tahoe Children's Museum with Exploratorium Inside"/>
    <s v="Help www.KidZoneMuseum.org grow to serve children 1-18 with science, engineering, arts and PLAY especially low-income families."/>
    <x v="380"/>
    <n v="0"/>
    <n v="0"/>
    <x v="2"/>
    <x v="0"/>
    <s v="USD"/>
    <n v="1453538752"/>
    <d v="2016-01-23T08:45:52"/>
    <n v="1450946752"/>
    <x v="2950"/>
    <b v="0"/>
    <x v="78"/>
    <e v="#DIV/0!"/>
    <x v="1"/>
    <x v="38"/>
    <b v="0"/>
    <s v="theater/spaces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n v="2.1919999999999999E-2"/>
    <x v="1"/>
    <x v="0"/>
    <s v="USD"/>
    <n v="1412536573"/>
    <d v="2014-10-05T19:16:13"/>
    <n v="1408648573"/>
    <x v="2951"/>
    <b v="0"/>
    <x v="6"/>
    <n v="18.896551724137932"/>
    <x v="1"/>
    <x v="38"/>
    <b v="0"/>
    <s v="theater/spaces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n v="8.0250000000000002E-2"/>
    <x v="1"/>
    <x v="0"/>
    <s v="USD"/>
    <n v="1476676800"/>
    <d v="2016-10-17T04:00:00"/>
    <n v="1473957239"/>
    <x v="2952"/>
    <b v="0"/>
    <x v="22"/>
    <n v="200.625"/>
    <x v="1"/>
    <x v="38"/>
    <b v="0"/>
    <s v="theater/spaces"/>
  </r>
  <r>
    <x v="2953"/>
    <s v="Pueblo Underground Theater (Canceled)"/>
    <s v="I want to purchase the former Bread Of Life Church and convert it into a multipurpose theater space for local talent."/>
    <x v="307"/>
    <n v="605"/>
    <n v="1.5125E-3"/>
    <x v="1"/>
    <x v="0"/>
    <s v="USD"/>
    <n v="1444330821"/>
    <d v="2015-10-08T19:00:21"/>
    <n v="1441738821"/>
    <x v="2953"/>
    <b v="0"/>
    <x v="83"/>
    <n v="201.66666666666666"/>
    <x v="1"/>
    <x v="38"/>
    <b v="0"/>
    <s v="theater/spaces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n v="0"/>
    <x v="1"/>
    <x v="0"/>
    <s v="USD"/>
    <n v="1489669203"/>
    <d v="2017-03-16T13:00:03"/>
    <n v="1487944803"/>
    <x v="2954"/>
    <b v="0"/>
    <x v="78"/>
    <e v="#DIV/0!"/>
    <x v="1"/>
    <x v="38"/>
    <b v="0"/>
    <s v="theater/spaces"/>
  </r>
  <r>
    <x v="2955"/>
    <s v="A Stage for Stage Door Theater Company (Canceled)"/>
    <s v="Stage Door Theater needs a stage for its current and future productions. Can you help?"/>
    <x v="38"/>
    <n v="715"/>
    <n v="0.59583333333333333"/>
    <x v="1"/>
    <x v="0"/>
    <s v="USD"/>
    <n v="1434476849"/>
    <d v="2015-06-16T17:47:29"/>
    <n v="1431884849"/>
    <x v="2955"/>
    <b v="0"/>
    <x v="202"/>
    <n v="65"/>
    <x v="1"/>
    <x v="38"/>
    <b v="0"/>
    <s v="theater/spaces"/>
  </r>
  <r>
    <x v="2956"/>
    <s v="A Happy Home for Hagan's House of Horrors (Canceled)"/>
    <s v="Family-owned and community-operated haunted Halloween attraction in Bladensburg, OH, needs your help to grow bigger!"/>
    <x v="278"/>
    <n v="1322"/>
    <n v="0.16734177215189874"/>
    <x v="1"/>
    <x v="0"/>
    <s v="USD"/>
    <n v="1462402850"/>
    <d v="2016-05-04T23:00:50"/>
    <n v="1459810850"/>
    <x v="2956"/>
    <b v="0"/>
    <x v="9"/>
    <n v="66.099999999999994"/>
    <x v="1"/>
    <x v="38"/>
    <b v="0"/>
    <s v="theater/spaces"/>
  </r>
  <r>
    <x v="2957"/>
    <s v="BAMA Theatre Headset Campaign (Canceled)"/>
    <s v="Theatre in Tuscaloosa, AL built in the 1930s.  The headsets seem about that old. They are almost unusable."/>
    <x v="36"/>
    <n v="280"/>
    <n v="1.8666666666666668E-2"/>
    <x v="1"/>
    <x v="0"/>
    <s v="USD"/>
    <n v="1427498172"/>
    <d v="2015-03-27T23:16:12"/>
    <n v="1422317772"/>
    <x v="2957"/>
    <b v="0"/>
    <x v="83"/>
    <n v="93.333333333333329"/>
    <x v="1"/>
    <x v="38"/>
    <b v="0"/>
    <s v="theater/spaces"/>
  </r>
  <r>
    <x v="2958"/>
    <s v="Uprising Theater (Canceled)"/>
    <s v="Chicago Based Theater Company and Venue Dedicated to Social Justice and Mainstreaming the Palestinian Narrative"/>
    <x v="58"/>
    <n v="0"/>
    <n v="0"/>
    <x v="1"/>
    <x v="0"/>
    <s v="USD"/>
    <n v="1462729317"/>
    <d v="2016-05-08T17:41:57"/>
    <n v="1457548917"/>
    <x v="2958"/>
    <b v="0"/>
    <x v="78"/>
    <e v="#DIV/0!"/>
    <x v="1"/>
    <x v="38"/>
    <b v="0"/>
    <s v="theater/spaces"/>
  </r>
  <r>
    <x v="2959"/>
    <s v="The Bath Theatre Bus (Canceled)"/>
    <s v="A magical, unique, theatre bus which aims to inspire the creative communities around Bath and create unique performance opportunities."/>
    <x v="3"/>
    <n v="0"/>
    <n v="0"/>
    <x v="1"/>
    <x v="1"/>
    <s v="GBP"/>
    <n v="1465258325"/>
    <d v="2016-06-07T00:12:05"/>
    <n v="1462666325"/>
    <x v="2959"/>
    <b v="0"/>
    <x v="78"/>
    <e v="#DIV/0!"/>
    <x v="1"/>
    <x v="38"/>
    <b v="0"/>
    <s v="theater/spaces"/>
  </r>
  <r>
    <x v="2960"/>
    <s v="Lynnewood Hall Restoration (Canceled)"/>
    <s v="Built in the late 1800's, this 70K sq. feet estate has fallen into disrepair.  Seeking to buy and convert to useful space"/>
    <x v="381"/>
    <n v="0"/>
    <n v="0"/>
    <x v="1"/>
    <x v="0"/>
    <s v="USD"/>
    <n v="1410459023"/>
    <d v="2014-09-11T18:10:23"/>
    <n v="1407867023"/>
    <x v="2960"/>
    <b v="0"/>
    <x v="78"/>
    <e v="#DIV/0!"/>
    <x v="1"/>
    <x v="38"/>
    <b v="0"/>
    <s v="theater/spaces"/>
  </r>
  <r>
    <x v="2961"/>
    <s v="Shakespeare in the Park! A Comedy of Errors"/>
    <s v="Teens in Take Note Troupe put on Shakespeare in the Park annually. Keep relevant, family-friendly Shakespeare in the community!"/>
    <x v="10"/>
    <n v="5481"/>
    <n v="1.0962000000000001"/>
    <x v="0"/>
    <x v="0"/>
    <s v="USD"/>
    <n v="1427342400"/>
    <d v="2015-03-26T04:00:00"/>
    <n v="1424927159"/>
    <x v="2961"/>
    <b v="0"/>
    <x v="52"/>
    <n v="50.75"/>
    <x v="1"/>
    <x v="6"/>
    <b v="1"/>
    <s v="theater/plays"/>
  </r>
  <r>
    <x v="2962"/>
    <s v="Grassroots Shakespeare Company â€¢ Arizona"/>
    <s v="A pop-up outdoor theatre company bringing accessible Shakespeare to parks and other locations in the greater Phoenix area!"/>
    <x v="28"/>
    <n v="1218"/>
    <n v="1.218"/>
    <x v="0"/>
    <x v="0"/>
    <s v="USD"/>
    <n v="1425193140"/>
    <d v="2015-03-01T06:59:00"/>
    <n v="1422769906"/>
    <x v="2962"/>
    <b v="0"/>
    <x v="9"/>
    <n v="60.9"/>
    <x v="1"/>
    <x v="6"/>
    <b v="1"/>
    <s v="theater/plays"/>
  </r>
  <r>
    <x v="2963"/>
    <s v="One Funny Mother: I'm Not Crazy!!"/>
    <s v="A hilarious comedy show about motherhood...through stories, videos and stand-up you'll realize YOUâ€™RE NOT CRAZY, motherhood is!"/>
    <x v="3"/>
    <n v="10685"/>
    <n v="1.0685"/>
    <x v="0"/>
    <x v="0"/>
    <s v="USD"/>
    <n v="1435835824"/>
    <d v="2015-07-02T11:17:04"/>
    <n v="1433243824"/>
    <x v="2963"/>
    <b v="0"/>
    <x v="15"/>
    <n v="109.03061224489795"/>
    <x v="1"/>
    <x v="6"/>
    <b v="1"/>
    <s v="theater/plays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n v="1.0071379999999999"/>
    <x v="0"/>
    <x v="0"/>
    <s v="USD"/>
    <n v="1407360720"/>
    <d v="2014-08-06T21:32:00"/>
    <n v="1404769819"/>
    <x v="2964"/>
    <b v="0"/>
    <x v="193"/>
    <n v="25.692295918367346"/>
    <x v="1"/>
    <x v="6"/>
    <b v="1"/>
    <s v="theater/plays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n v="1.0900000000000001"/>
    <x v="0"/>
    <x v="0"/>
    <s v="USD"/>
    <n v="1436290233"/>
    <d v="2015-07-07T17:30:33"/>
    <n v="1433698233"/>
    <x v="2965"/>
    <b v="0"/>
    <x v="70"/>
    <n v="41.92307692307692"/>
    <x v="1"/>
    <x v="6"/>
    <b v="1"/>
    <s v="theater/plays"/>
  </r>
  <r>
    <x v="2966"/>
    <s v="Fat Pig, The Play!"/>
    <s v="Bringing one of Neil LaBute's incredibly witty and viciously honest plays, about body image and the effect it has on us, to life!"/>
    <x v="3"/>
    <n v="11363"/>
    <n v="1.1363000000000001"/>
    <x v="0"/>
    <x v="0"/>
    <s v="USD"/>
    <n v="1442425412"/>
    <d v="2015-09-16T17:43:32"/>
    <n v="1439833412"/>
    <x v="2966"/>
    <b v="0"/>
    <x v="130"/>
    <n v="88.7734375"/>
    <x v="1"/>
    <x v="6"/>
    <b v="1"/>
    <s v="theater/plays"/>
  </r>
  <r>
    <x v="2967"/>
    <s v="Scissortail: A play about the Oklahoma City Bombing"/>
    <s v="Scissortail is a story of loss, grief, and recovery based on the events of the 1995 Oklahoma City Bombing."/>
    <x v="10"/>
    <n v="5696"/>
    <n v="1.1392"/>
    <x v="0"/>
    <x v="0"/>
    <s v="USD"/>
    <n v="1425872692"/>
    <d v="2015-03-09T03:44:52"/>
    <n v="1423284292"/>
    <x v="2967"/>
    <b v="0"/>
    <x v="26"/>
    <n v="80.225352112676063"/>
    <x v="1"/>
    <x v="6"/>
    <b v="1"/>
    <s v="theater/plays"/>
  </r>
  <r>
    <x v="2968"/>
    <s v="The Curse of the Babywoman @ FringeNYC"/>
    <s v="The Curse of the Babywoman is real â€” and it is coming to FringeNYC this August."/>
    <x v="8"/>
    <n v="3710"/>
    <n v="1.06"/>
    <x v="0"/>
    <x v="0"/>
    <s v="USD"/>
    <n v="1471406340"/>
    <d v="2016-08-17T03:59:00"/>
    <n v="1470227660"/>
    <x v="2968"/>
    <b v="0"/>
    <x v="5"/>
    <n v="78.936170212765958"/>
    <x v="1"/>
    <x v="6"/>
    <b v="1"/>
    <s v="theater/plays"/>
  </r>
  <r>
    <x v="2969"/>
    <s v="Dog Sees God - Calgary Production"/>
    <s v="A poignant &amp; hilarious tale of Charlie Brown &amp; friends navigating high school. A fresh take on the off Broadway hit by YYC artists."/>
    <x v="28"/>
    <n v="1625"/>
    <n v="1.625"/>
    <x v="0"/>
    <x v="5"/>
    <s v="CAD"/>
    <n v="1430693460"/>
    <d v="2015-05-03T22:51:00"/>
    <n v="1428087153"/>
    <x v="2969"/>
    <b v="0"/>
    <x v="57"/>
    <n v="95.588235294117652"/>
    <x v="1"/>
    <x v="6"/>
    <b v="1"/>
    <s v="theater/plays"/>
  </r>
  <r>
    <x v="2970"/>
    <s v="Leah in Vegas at The New York International Fringe Festival"/>
    <s v="Kara Ayn Napolitano's latest play about a young mother's attempt to reclaim her life after making a serious mistake."/>
    <x v="12"/>
    <n v="6360"/>
    <n v="1.06"/>
    <x v="0"/>
    <x v="0"/>
    <s v="USD"/>
    <n v="1405699451"/>
    <d v="2014-07-18T16:04:11"/>
    <n v="1403107451"/>
    <x v="2970"/>
    <b v="0"/>
    <x v="110"/>
    <n v="69.890109890109883"/>
    <x v="1"/>
    <x v="6"/>
    <b v="1"/>
    <s v="theater/plays"/>
  </r>
  <r>
    <x v="2971"/>
    <s v="World Premiere of &quot;The Piano&quot;"/>
    <s v="An Asian-Jewish-American family collides with music, food, and identity crises in this world premiere New York theater production."/>
    <x v="50"/>
    <n v="3205"/>
    <n v="1.0015624999999999"/>
    <x v="0"/>
    <x v="0"/>
    <s v="USD"/>
    <n v="1409500078"/>
    <d v="2014-08-31T15:47:58"/>
    <n v="1406908078"/>
    <x v="2971"/>
    <b v="0"/>
    <x v="68"/>
    <n v="74.534883720930239"/>
    <x v="1"/>
    <x v="6"/>
    <b v="1"/>
    <s v="theater/plays"/>
  </r>
  <r>
    <x v="2972"/>
    <s v="A Bad Plan"/>
    <s v="A group of artists. A mythical art piece. A harrowing quest. And some margaritas."/>
    <x v="13"/>
    <n v="2107"/>
    <n v="1.0535000000000001"/>
    <x v="0"/>
    <x v="0"/>
    <s v="USD"/>
    <n v="1480899600"/>
    <d v="2016-12-05T01:00:00"/>
    <n v="1479609520"/>
    <x v="2972"/>
    <b v="0"/>
    <x v="57"/>
    <n v="123.94117647058823"/>
    <x v="1"/>
    <x v="6"/>
    <b v="1"/>
    <s v="theater/plays"/>
  </r>
  <r>
    <x v="2973"/>
    <s v="CST's As You Like It goes to Canada!"/>
    <s v="We're going to represent the entire USA at the World Festival of Children's Theater in Stratford, ON in June, 2016. Help us get there!"/>
    <x v="10"/>
    <n v="8740"/>
    <n v="1.748"/>
    <x v="0"/>
    <x v="0"/>
    <s v="USD"/>
    <n v="1451620800"/>
    <d v="2016-01-01T04:00:00"/>
    <n v="1449171508"/>
    <x v="2973"/>
    <b v="0"/>
    <x v="51"/>
    <n v="264.84848484848487"/>
    <x v="1"/>
    <x v="6"/>
    <b v="1"/>
    <s v="theater/plays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n v="1.02"/>
    <x v="0"/>
    <x v="0"/>
    <s v="USD"/>
    <n v="1411695300"/>
    <d v="2014-09-26T01:35:00"/>
    <n v="1409275671"/>
    <x v="2974"/>
    <b v="0"/>
    <x v="45"/>
    <n v="58.620689655172413"/>
    <x v="1"/>
    <x v="6"/>
    <b v="1"/>
    <s v="theater/plays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n v="1.00125"/>
    <x v="0"/>
    <x v="0"/>
    <s v="USD"/>
    <n v="1417057200"/>
    <d v="2014-11-27T03:00:00"/>
    <n v="1414599886"/>
    <x v="2975"/>
    <b v="0"/>
    <x v="116"/>
    <n v="70.884955752212392"/>
    <x v="1"/>
    <x v="6"/>
    <b v="1"/>
    <s v="theater/plays"/>
  </r>
  <r>
    <x v="2976"/>
    <s v="Pizza Delique"/>
    <s v="A play that addresses an important social issue, brought to light by members of the UoM Drama Society."/>
    <x v="159"/>
    <n v="120"/>
    <n v="1.7142857142857142"/>
    <x v="0"/>
    <x v="1"/>
    <s v="GBP"/>
    <n v="1457870400"/>
    <d v="2016-03-13T12:00:00"/>
    <n v="1456421530"/>
    <x v="2976"/>
    <b v="0"/>
    <x v="25"/>
    <n v="8.5714285714285712"/>
    <x v="1"/>
    <x v="6"/>
    <b v="1"/>
    <s v="theater/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n v="1.1356666666666666"/>
    <x v="0"/>
    <x v="0"/>
    <s v="USD"/>
    <n v="1427076840"/>
    <d v="2015-03-23T02:14:00"/>
    <n v="1421960934"/>
    <x v="2977"/>
    <b v="0"/>
    <x v="209"/>
    <n v="113.56666666666666"/>
    <x v="1"/>
    <x v="6"/>
    <b v="1"/>
    <s v="theater/plays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n v="1.2946666666666666"/>
    <x v="0"/>
    <x v="0"/>
    <s v="USD"/>
    <n v="1413784740"/>
    <d v="2014-10-20T05:59:00"/>
    <n v="1412954547"/>
    <x v="2978"/>
    <b v="0"/>
    <x v="38"/>
    <n v="60.6875"/>
    <x v="1"/>
    <x v="6"/>
    <b v="1"/>
    <s v="theater/plays"/>
  </r>
  <r>
    <x v="2979"/>
    <s v="'ART'"/>
    <s v="Dear Stone returns with Yasmina Reza's 'ART', a compelling, clever exploration of friendship under duress. Thanks for watching!"/>
    <x v="10"/>
    <n v="5070"/>
    <n v="1.014"/>
    <x v="0"/>
    <x v="0"/>
    <s v="USD"/>
    <n v="1420524000"/>
    <d v="2015-01-06T06:00:00"/>
    <n v="1419104823"/>
    <x v="2979"/>
    <b v="0"/>
    <x v="67"/>
    <n v="110.21739130434783"/>
    <x v="1"/>
    <x v="6"/>
    <b v="1"/>
    <s v="theater/plays"/>
  </r>
  <r>
    <x v="2980"/>
    <s v="INDEPENDENCE NYC"/>
    <s v="1 director, 4 actors, and a whole lotta determination. Help us bring this brilliant story to the heart of NYC!"/>
    <x v="9"/>
    <n v="3275"/>
    <n v="1.0916666666666666"/>
    <x v="0"/>
    <x v="0"/>
    <s v="USD"/>
    <n v="1440381600"/>
    <d v="2015-08-24T02:00:00"/>
    <n v="1438639130"/>
    <x v="2980"/>
    <b v="0"/>
    <x v="54"/>
    <n v="136.45833333333334"/>
    <x v="1"/>
    <x v="6"/>
    <b v="1"/>
    <s v="theater/plays"/>
  </r>
  <r>
    <x v="2981"/>
    <s v="Creation of the Dublin Circus Centre"/>
    <s v="We are fundraising to create a Dublin based circus training centre for public and professionals to learn, upskill, perform and teach."/>
    <x v="23"/>
    <n v="5157"/>
    <n v="1.28925"/>
    <x v="0"/>
    <x v="17"/>
    <s v="EUR"/>
    <n v="1443014756"/>
    <d v="2015-09-23T13:25:56"/>
    <n v="1439126756"/>
    <x v="2981"/>
    <b v="1"/>
    <x v="174"/>
    <n v="53.164948453608247"/>
    <x v="1"/>
    <x v="38"/>
    <b v="1"/>
    <s v="theater/spaces"/>
  </r>
  <r>
    <x v="2982"/>
    <s v="Railway Playhouse: Setting up a community arts space"/>
    <s v="Renovating this historical landmark, into an arts venue and theatre space for the community."/>
    <x v="10"/>
    <n v="5103"/>
    <n v="1.0206"/>
    <x v="0"/>
    <x v="1"/>
    <s v="GBP"/>
    <n v="1455208143"/>
    <d v="2016-02-11T16:29:03"/>
    <n v="1452616143"/>
    <x v="2982"/>
    <b v="1"/>
    <x v="211"/>
    <n v="86.491525423728817"/>
    <x v="1"/>
    <x v="38"/>
    <b v="1"/>
    <s v="theater/spaces"/>
  </r>
  <r>
    <x v="2983"/>
    <s v="Build the House of Dad's!"/>
    <s v="Dad's Garage Theatre Company needs your help buying our new, forever home by hitting our $150,000 STRETCH GOAL!"/>
    <x v="382"/>
    <n v="169985.91"/>
    <n v="1.465395775862069"/>
    <x v="0"/>
    <x v="0"/>
    <s v="USD"/>
    <n v="1415722236"/>
    <d v="2014-11-11T16:10:36"/>
    <n v="1410534636"/>
    <x v="2983"/>
    <b v="1"/>
    <x v="486"/>
    <n v="155.23827397260274"/>
    <x v="1"/>
    <x v="38"/>
    <b v="1"/>
    <s v="theater/spaces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n v="1.00352"/>
    <x v="0"/>
    <x v="0"/>
    <s v="USD"/>
    <n v="1472020881"/>
    <d v="2016-08-24T06:41:21"/>
    <n v="1469428881"/>
    <x v="2984"/>
    <b v="1"/>
    <x v="423"/>
    <n v="115.08256880733946"/>
    <x v="1"/>
    <x v="38"/>
    <b v="1"/>
    <s v="theater/spaces"/>
  </r>
  <r>
    <x v="2985"/>
    <s v="React Aerial Studio"/>
    <s v="From the moment we flew in to the world of The Circus, we have dreamed of opening our own studio. Help us get our dream off the ground!"/>
    <x v="3"/>
    <n v="12165"/>
    <n v="1.2164999999999999"/>
    <x v="0"/>
    <x v="4"/>
    <s v="NZD"/>
    <n v="1477886400"/>
    <d v="2016-10-31T04:00:00"/>
    <n v="1476228128"/>
    <x v="2985"/>
    <b v="0"/>
    <x v="112"/>
    <n v="109.5945945945946"/>
    <x v="1"/>
    <x v="38"/>
    <b v="1"/>
    <s v="theater/spaces"/>
  </r>
  <r>
    <x v="2986"/>
    <s v="Higher Education"/>
    <s v="Support the circus arts and help our aerial students work with more height. With your support, we will install beams at 19ft!"/>
    <x v="262"/>
    <n v="2532"/>
    <n v="1.0549999999999999"/>
    <x v="0"/>
    <x v="1"/>
    <s v="GBP"/>
    <n v="1462100406"/>
    <d v="2016-05-01T11:00:06"/>
    <n v="1456920006"/>
    <x v="2986"/>
    <b v="0"/>
    <x v="66"/>
    <n v="45.214285714285715"/>
    <x v="1"/>
    <x v="38"/>
    <b v="1"/>
    <s v="theater/spaces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n v="1.1040080000000001"/>
    <x v="0"/>
    <x v="0"/>
    <s v="USD"/>
    <n v="1476316800"/>
    <d v="2016-10-13T00:00:00"/>
    <n v="1473837751"/>
    <x v="2987"/>
    <b v="0"/>
    <x v="236"/>
    <n v="104.15169811320754"/>
    <x v="1"/>
    <x v="38"/>
    <b v="1"/>
    <s v="theater/spaces"/>
  </r>
  <r>
    <x v="2988"/>
    <s v="Curtain up at the Shoebox Theatre!"/>
    <s v="Since October 2015 the Shoebox Theatre has become a hub of creativity - The next step in our journey is to hang stage curtains!"/>
    <x v="28"/>
    <n v="1000"/>
    <n v="1"/>
    <x v="0"/>
    <x v="1"/>
    <s v="GBP"/>
    <n v="1466412081"/>
    <d v="2016-06-20T08:41:21"/>
    <n v="1463820081"/>
    <x v="2988"/>
    <b v="0"/>
    <x v="33"/>
    <n v="35.714285714285715"/>
    <x v="1"/>
    <x v="38"/>
    <b v="1"/>
    <s v="theater/spaces"/>
  </r>
  <r>
    <x v="2989"/>
    <s v="Let's Light Up The Gem!"/>
    <s v="Bring the movies back to Bethel, Maine."/>
    <x v="22"/>
    <n v="35307"/>
    <n v="1.76535"/>
    <x v="0"/>
    <x v="0"/>
    <s v="USD"/>
    <n v="1450673940"/>
    <d v="2015-12-21T04:59:00"/>
    <n v="1448756962"/>
    <x v="2989"/>
    <b v="0"/>
    <x v="487"/>
    <n v="96.997252747252745"/>
    <x v="1"/>
    <x v="38"/>
    <b v="1"/>
    <s v="theater/spaces"/>
  </r>
  <r>
    <x v="2990"/>
    <s v="The Gloria Theatre Project"/>
    <s v="We are a non-profit revitalizing the Gloria Theatre - our gift to the community - and we need your help #arts #community #theater"/>
    <x v="3"/>
    <n v="10000"/>
    <n v="1"/>
    <x v="0"/>
    <x v="0"/>
    <s v="USD"/>
    <n v="1452174420"/>
    <d v="2016-01-07T13:47:00"/>
    <n v="1449150420"/>
    <x v="2990"/>
    <b v="0"/>
    <x v="74"/>
    <n v="370.37037037037038"/>
    <x v="1"/>
    <x v="38"/>
    <b v="1"/>
    <s v="theater/spaces"/>
  </r>
  <r>
    <x v="2991"/>
    <s v="gimmeLIVE @ 9 Wallis"/>
    <s v="A new intimate listening room with tables &amp; theatre seating where artist &amp; fans connect through music, comedy &amp; performing arts."/>
    <x v="0"/>
    <n v="8780"/>
    <n v="1.0329411764705883"/>
    <x v="0"/>
    <x v="0"/>
    <s v="USD"/>
    <n v="1485547530"/>
    <d v="2017-01-27T20:05:30"/>
    <n v="1483646730"/>
    <x v="2991"/>
    <b v="0"/>
    <x v="251"/>
    <n v="94.408602150537632"/>
    <x v="1"/>
    <x v="38"/>
    <b v="1"/>
    <s v="theater/spaces"/>
  </r>
  <r>
    <x v="2992"/>
    <s v="Th'underGrounds"/>
    <s v="Creating a non-profit CAFE &amp; VILLAGE COMMONS in SE Portland, in service to Neighbors, Kids, Artists &amp; the Underserved"/>
    <x v="9"/>
    <n v="3135"/>
    <n v="1.0449999999999999"/>
    <x v="0"/>
    <x v="0"/>
    <s v="USD"/>
    <n v="1476037510"/>
    <d v="2016-10-09T18:25:10"/>
    <n v="1473445510"/>
    <x v="2992"/>
    <b v="0"/>
    <x v="31"/>
    <n v="48.984375"/>
    <x v="1"/>
    <x v="38"/>
    <b v="1"/>
    <s v="theater/spaces"/>
  </r>
  <r>
    <x v="2993"/>
    <s v="TRUE WEST: Think, Dog! Productions"/>
    <s v="Help us build the Kitchen from Hell!"/>
    <x v="28"/>
    <n v="1003"/>
    <n v="1.0029999999999999"/>
    <x v="0"/>
    <x v="0"/>
    <s v="USD"/>
    <n v="1455998867"/>
    <d v="2016-02-20T20:07:47"/>
    <n v="1453406867"/>
    <x v="2993"/>
    <b v="0"/>
    <x v="19"/>
    <n v="45.590909090909093"/>
    <x v="1"/>
    <x v="38"/>
    <b v="1"/>
    <s v="theater/spaces"/>
  </r>
  <r>
    <x v="2994"/>
    <s v="St. Michael Boat Parties - Halloween and Beyond!"/>
    <s v="Help the hosts of the infamous St. Michael sustain and create epic boat parties through Halloween and into 2015"/>
    <x v="43"/>
    <n v="1373.24"/>
    <n v="4.577466666666667"/>
    <x v="0"/>
    <x v="1"/>
    <s v="GBP"/>
    <n v="1412335772"/>
    <d v="2014-10-03T11:29:32"/>
    <n v="1409743772"/>
    <x v="2994"/>
    <b v="0"/>
    <x v="211"/>
    <n v="23.275254237288134"/>
    <x v="1"/>
    <x v="38"/>
    <b v="1"/>
    <s v="theater/spaces"/>
  </r>
  <r>
    <x v="2995"/>
    <s v="Help Austin's Blue Starlite Drive-in MOVE + ADD 35MM"/>
    <s v="Keeping the drive-in culture alive for 6 years, we now ask for your help so we can CREATE A NEW HOME and save 35MM movies!"/>
    <x v="36"/>
    <n v="15744"/>
    <n v="1.0496000000000001"/>
    <x v="0"/>
    <x v="0"/>
    <s v="USD"/>
    <n v="1484841471"/>
    <d v="2017-01-19T15:57:51"/>
    <n v="1482249471"/>
    <x v="2995"/>
    <b v="0"/>
    <x v="437"/>
    <n v="63.2289156626506"/>
    <x v="1"/>
    <x v="38"/>
    <b v="1"/>
    <s v="theater/spaces"/>
  </r>
  <r>
    <x v="2996"/>
    <s v="Sea Tea Improv's Comedy Theater in Hartford, CT"/>
    <s v="A permanent home for comedy in Connecticut in the heart of downtown Hartford."/>
    <x v="19"/>
    <n v="60180"/>
    <n v="1.7194285714285715"/>
    <x v="0"/>
    <x v="0"/>
    <s v="USD"/>
    <n v="1432677240"/>
    <d v="2015-05-26T21:54:00"/>
    <n v="1427493240"/>
    <x v="2996"/>
    <b v="0"/>
    <x v="413"/>
    <n v="153.5204081632653"/>
    <x v="1"/>
    <x v="38"/>
    <b v="1"/>
    <s v="theater/spaces"/>
  </r>
  <r>
    <x v="2997"/>
    <s v="Sonorous Road is Expanding! Join Us!"/>
    <s v="We're moving to a new space and upgrading our facilities to continue providing a local theatre venue and arts education program!"/>
    <x v="3"/>
    <n v="10373"/>
    <n v="1.0373000000000001"/>
    <x v="0"/>
    <x v="0"/>
    <s v="USD"/>
    <n v="1488171540"/>
    <d v="2017-02-27T04:59:00"/>
    <n v="1486661793"/>
    <x v="2997"/>
    <b v="0"/>
    <x v="248"/>
    <n v="90.2"/>
    <x v="1"/>
    <x v="38"/>
    <b v="1"/>
    <s v="theater/spaces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n v="1.0302899999999999"/>
    <x v="0"/>
    <x v="0"/>
    <s v="USD"/>
    <n v="1402892700"/>
    <d v="2014-06-16T04:25:00"/>
    <n v="1400474329"/>
    <x v="2998"/>
    <b v="0"/>
    <x v="488"/>
    <n v="118.97113163972287"/>
    <x v="1"/>
    <x v="38"/>
    <b v="1"/>
    <s v="theater/spaces"/>
  </r>
  <r>
    <x v="2999"/>
    <s v="RAT Fund-Riser"/>
    <s v="Restless Artists' Theatre is building risers and installing better lighting for our patrons.  We need to purchase raw materials."/>
    <x v="383"/>
    <n v="1605"/>
    <n v="1.1888888888888889"/>
    <x v="0"/>
    <x v="0"/>
    <s v="USD"/>
    <n v="1488333600"/>
    <d v="2017-03-01T02:00:00"/>
    <n v="1487094360"/>
    <x v="2999"/>
    <b v="0"/>
    <x v="9"/>
    <n v="80.25"/>
    <x v="1"/>
    <x v="38"/>
    <b v="1"/>
    <s v="theater/spaces"/>
  </r>
  <r>
    <x v="3000"/>
    <s v="Voices From The Future"/>
    <s v="A benefit show featuring musicians, dancers &amp; poets all under age 30 to raise money in support of LGBTQ rights and programs."/>
    <x v="2"/>
    <n v="500"/>
    <n v="1"/>
    <x v="0"/>
    <x v="0"/>
    <s v="USD"/>
    <n v="1485885600"/>
    <d v="2017-01-31T18:00:00"/>
    <n v="1484682670"/>
    <x v="3000"/>
    <b v="0"/>
    <x v="22"/>
    <n v="62.5"/>
    <x v="1"/>
    <x v="38"/>
    <b v="1"/>
    <s v="theater/spaces"/>
  </r>
  <r>
    <x v="3001"/>
    <s v="New Comedy Venue and Training Facility"/>
    <s v="Get Scene Studios and Highwire Comedy Co. creating an amazing training facility and theater for Atlanta comedy and film talent!"/>
    <x v="384"/>
    <n v="22991.01"/>
    <n v="3.1869988910451896"/>
    <x v="0"/>
    <x v="0"/>
    <s v="USD"/>
    <n v="1468445382"/>
    <d v="2016-07-13T21:29:42"/>
    <n v="1465853382"/>
    <x v="3001"/>
    <b v="0"/>
    <x v="489"/>
    <n v="131.37719999999999"/>
    <x v="1"/>
    <x v="38"/>
    <b v="1"/>
    <s v="theater/spaces"/>
  </r>
  <r>
    <x v="3002"/>
    <s v="Help Fund the &quot;Back Room&quot; Arts Space at Jimmy's No 43!"/>
    <s v="Make the workshop/ small stage space at Jimmy's No 43 even better than before!"/>
    <x v="39"/>
    <n v="7595.43"/>
    <n v="1.0850614285714286"/>
    <x v="0"/>
    <x v="0"/>
    <s v="USD"/>
    <n v="1356552252"/>
    <d v="2012-12-26T20:04:12"/>
    <n v="1353960252"/>
    <x v="3002"/>
    <b v="0"/>
    <x v="201"/>
    <n v="73.032980769230775"/>
    <x v="1"/>
    <x v="38"/>
    <b v="1"/>
    <s v="theater/spaces"/>
  </r>
  <r>
    <x v="3003"/>
    <s v="Outskirts Theatre Co. Finds a Home!"/>
    <s v="We finally found a place to call home! Help us move in to (and collaborate with) the NEW Fischer Creative Arts Center in Waukesha, WI!"/>
    <x v="9"/>
    <n v="3035"/>
    <n v="1.0116666666666667"/>
    <x v="0"/>
    <x v="0"/>
    <s v="USD"/>
    <n v="1456811940"/>
    <d v="2016-03-01T05:59:00"/>
    <n v="1454098976"/>
    <x v="3003"/>
    <b v="0"/>
    <x v="57"/>
    <n v="178.52941176470588"/>
    <x v="1"/>
    <x v="38"/>
    <b v="1"/>
    <s v="theater/spaces"/>
  </r>
  <r>
    <x v="3004"/>
    <s v="Save the Agawam Cinemas"/>
    <s v="The Agawam Cinemas is to be successfully reopened by new ownership and the twin theaters must be converted to digital projection."/>
    <x v="79"/>
    <n v="45126"/>
    <n v="1.12815"/>
    <x v="0"/>
    <x v="0"/>
    <s v="USD"/>
    <n v="1416089324"/>
    <d v="2014-11-15T22:08:44"/>
    <n v="1413493724"/>
    <x v="3004"/>
    <b v="0"/>
    <x v="490"/>
    <n v="162.90974729241879"/>
    <x v="1"/>
    <x v="38"/>
    <b v="1"/>
    <s v="theater/spaces"/>
  </r>
  <r>
    <x v="3005"/>
    <s v="Pangea House Revitalization Project"/>
    <s v="Pangea House is a collectively run, all ages music venue and community space in desperate need of some renovation and updates."/>
    <x v="385"/>
    <n v="12772.6"/>
    <n v="1.2049622641509434"/>
    <x v="0"/>
    <x v="0"/>
    <s v="USD"/>
    <n v="1412611905"/>
    <d v="2014-10-06T16:11:45"/>
    <n v="1410019905"/>
    <x v="3005"/>
    <b v="0"/>
    <x v="115"/>
    <n v="108.24237288135593"/>
    <x v="1"/>
    <x v="38"/>
    <b v="1"/>
    <s v="theater/spaces"/>
  </r>
  <r>
    <x v="3006"/>
    <s v="ONTARIO STREET THEATRE in Port Hope."/>
    <s v="We're an affordable theatre and rental space that can be molded into anything by anyone."/>
    <x v="6"/>
    <n v="8620"/>
    <n v="1.0774999999999999"/>
    <x v="0"/>
    <x v="5"/>
    <s v="CAD"/>
    <n v="1418580591"/>
    <d v="2014-12-14T18:09:51"/>
    <n v="1415988591"/>
    <x v="3006"/>
    <b v="0"/>
    <x v="174"/>
    <n v="88.865979381443296"/>
    <x v="1"/>
    <x v="38"/>
    <b v="1"/>
    <s v="theater/spaces"/>
  </r>
  <r>
    <x v="3007"/>
    <s v="Bethlem"/>
    <s v="Consuite for 2015 CoreCon.  An adventure into insanity."/>
    <x v="20"/>
    <n v="1080"/>
    <n v="1.8"/>
    <x v="0"/>
    <x v="0"/>
    <s v="USD"/>
    <n v="1429938683"/>
    <d v="2015-04-25T05:11:23"/>
    <n v="1428124283"/>
    <x v="3007"/>
    <b v="0"/>
    <x v="9"/>
    <n v="54"/>
    <x v="1"/>
    <x v="38"/>
    <b v="1"/>
    <s v="theater/spaces"/>
  </r>
  <r>
    <x v="3008"/>
    <s v="Baby It's Cold Outside: Silver Spring Stage HVAC Fund!"/>
    <s v="Help fund Silver Spring Stage's HVAC costs for the upcoming year! Don't leave us out in the cold (pun intended)!"/>
    <x v="9"/>
    <n v="3035"/>
    <n v="1.0116666666666667"/>
    <x v="0"/>
    <x v="0"/>
    <s v="USD"/>
    <n v="1453352719"/>
    <d v="2016-01-21T05:05:19"/>
    <n v="1450760719"/>
    <x v="3008"/>
    <b v="0"/>
    <x v="55"/>
    <n v="116.73076923076923"/>
    <x v="1"/>
    <x v="38"/>
    <b v="1"/>
    <s v="theater/spaces"/>
  </r>
  <r>
    <x v="3009"/>
    <s v="Montauk Surf Museum"/>
    <s v="The Montauk Surf Museum will present ocean science, as well as the art and history of surfing to visitors and schools in creative ways."/>
    <x v="31"/>
    <n v="29939"/>
    <n v="1.19756"/>
    <x v="0"/>
    <x v="0"/>
    <s v="USD"/>
    <n v="1417012840"/>
    <d v="2014-11-26T14:40:40"/>
    <n v="1414417240"/>
    <x v="3009"/>
    <b v="0"/>
    <x v="130"/>
    <n v="233.8984375"/>
    <x v="1"/>
    <x v="38"/>
    <b v="1"/>
    <s v="theater/spaces"/>
  </r>
  <r>
    <x v="3010"/>
    <s v="Put Your Money Where Your Ear Is!"/>
    <s v="STC &amp; the Sheboygan Area School District are working tirelessly to renovate our 30-year-old sound system. Help us sound better for you!"/>
    <x v="15"/>
    <n v="2370"/>
    <n v="1.58"/>
    <x v="0"/>
    <x v="0"/>
    <s v="USD"/>
    <n v="1424548719"/>
    <d v="2015-02-21T19:58:39"/>
    <n v="1419364719"/>
    <x v="3010"/>
    <b v="0"/>
    <x v="41"/>
    <n v="158"/>
    <x v="1"/>
    <x v="38"/>
    <b v="1"/>
    <s v="theater/spaces"/>
  </r>
  <r>
    <x v="3011"/>
    <s v="Katharsis Teatro en Navidad"/>
    <s v="Necesitamos tu ayuda para poder llevar la magia del teatro universitario al Teatro Lagrada de Madrid el 23 de diciembre :)"/>
    <x v="43"/>
    <n v="371"/>
    <n v="1.2366666666666666"/>
    <x v="0"/>
    <x v="3"/>
    <s v="EUR"/>
    <n v="1450911540"/>
    <d v="2015-12-23T22:59:00"/>
    <n v="1448536516"/>
    <x v="3011"/>
    <b v="0"/>
    <x v="20"/>
    <n v="14.84"/>
    <x v="1"/>
    <x v="38"/>
    <b v="1"/>
    <s v="theater/spaces"/>
  </r>
  <r>
    <x v="3012"/>
    <s v="Up-lifting Up-Fit!"/>
    <s v="Spring Theatre has recently found a new home in the heart of Winston Salem. We need your help for an up-lifting up-fit!"/>
    <x v="23"/>
    <n v="4685"/>
    <n v="1.1712499999999999"/>
    <x v="0"/>
    <x v="0"/>
    <s v="USD"/>
    <n v="1423587130"/>
    <d v="2015-02-10T16:52:10"/>
    <n v="1421772730"/>
    <x v="3012"/>
    <b v="0"/>
    <x v="165"/>
    <n v="85.181818181818187"/>
    <x v="1"/>
    <x v="38"/>
    <b v="1"/>
    <s v="theater/spaces"/>
  </r>
  <r>
    <x v="3013"/>
    <s v="Barebones Black Box Theater in Braddock, PA"/>
    <s v="Barebones Productions is developing a new theater and performance facility in Braddock, Pa. &quot;The barebones black box&quot;"/>
    <x v="3"/>
    <n v="15696"/>
    <n v="1.5696000000000001"/>
    <x v="0"/>
    <x v="0"/>
    <s v="USD"/>
    <n v="1434917049"/>
    <d v="2015-06-21T20:04:09"/>
    <n v="1432325049"/>
    <x v="3013"/>
    <b v="0"/>
    <x v="329"/>
    <n v="146.69158878504672"/>
    <x v="1"/>
    <x v="38"/>
    <b v="1"/>
    <s v="theater/spaces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n v="1.13104"/>
    <x v="0"/>
    <x v="0"/>
    <s v="USD"/>
    <n v="1415163600"/>
    <d v="2014-11-05T05:00:00"/>
    <n v="1412737080"/>
    <x v="3014"/>
    <b v="0"/>
    <x v="491"/>
    <n v="50.764811490125673"/>
    <x v="1"/>
    <x v="38"/>
    <b v="1"/>
    <s v="theater/spaces"/>
  </r>
  <r>
    <x v="3015"/>
    <s v="A Sign for 34 West"/>
    <s v="We're turning an old yogurt shop into a live theater in downtown Charleston.   Please help us hang our sign!"/>
    <x v="104"/>
    <n v="3508"/>
    <n v="1.0317647058823529"/>
    <x v="0"/>
    <x v="0"/>
    <s v="USD"/>
    <n v="1402459200"/>
    <d v="2014-06-11T04:00:00"/>
    <n v="1401125238"/>
    <x v="3015"/>
    <b v="0"/>
    <x v="244"/>
    <n v="87.7"/>
    <x v="1"/>
    <x v="38"/>
    <b v="1"/>
    <s v="theater/spaces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n v="1.0261176470588236"/>
    <x v="0"/>
    <x v="0"/>
    <s v="USD"/>
    <n v="1405688952"/>
    <d v="2014-07-18T13:09:12"/>
    <n v="1400504952"/>
    <x v="3016"/>
    <b v="0"/>
    <x v="17"/>
    <n v="242.27777777777777"/>
    <x v="1"/>
    <x v="38"/>
    <b v="1"/>
    <s v="theater/spaces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n v="1.0584090909090909"/>
    <x v="0"/>
    <x v="0"/>
    <s v="USD"/>
    <n v="1408566243"/>
    <d v="2014-08-20T20:24:03"/>
    <n v="1405974243"/>
    <x v="3017"/>
    <b v="0"/>
    <x v="180"/>
    <n v="146.44654088050314"/>
    <x v="1"/>
    <x v="38"/>
    <b v="1"/>
    <s v="theater/spaces"/>
  </r>
  <r>
    <x v="3018"/>
    <s v="Why Theatre"/>
    <s v="Le projet vise la crÃ©ation dâ€™un lieu de rÃ©sidence, recherche et formation dÃ©diÃ© Ã  l'art vivant, l'image et la narration."/>
    <x v="285"/>
    <n v="4230"/>
    <n v="1.0071428571428571"/>
    <x v="0"/>
    <x v="6"/>
    <s v="EUR"/>
    <n v="1437429600"/>
    <d v="2015-07-20T22:00:00"/>
    <n v="1433747376"/>
    <x v="3018"/>
    <b v="0"/>
    <x v="14"/>
    <n v="103.17073170731707"/>
    <x v="1"/>
    <x v="38"/>
    <b v="1"/>
    <s v="theater/spaces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n v="1.2123333333333333"/>
    <x v="0"/>
    <x v="0"/>
    <s v="USD"/>
    <n v="1401159600"/>
    <d v="2014-05-27T03:00:00"/>
    <n v="1398801620"/>
    <x v="3019"/>
    <b v="0"/>
    <x v="334"/>
    <n v="80.464601769911511"/>
    <x v="1"/>
    <x v="38"/>
    <b v="1"/>
    <s v="theater/spaces"/>
  </r>
  <r>
    <x v="3020"/>
    <s v="Prime Stage Theater Studio Upgrades!"/>
    <s v="Any donation--big or small--will help us upgrade our studio/rehearsal space into a black box theater and offer even more programs."/>
    <x v="39"/>
    <n v="7040"/>
    <n v="1.0057142857142858"/>
    <x v="0"/>
    <x v="0"/>
    <s v="USD"/>
    <n v="1439583533"/>
    <d v="2015-08-14T20:18:53"/>
    <n v="1434399533"/>
    <x v="3020"/>
    <b v="0"/>
    <x v="209"/>
    <n v="234.66666666666666"/>
    <x v="1"/>
    <x v="38"/>
    <b v="1"/>
    <s v="theater/spaces"/>
  </r>
  <r>
    <x v="3021"/>
    <s v="BEEP! BEEP! 2ND STORY IS ON THE MOVE!"/>
    <s v="At the end of October 2016, 2nd Story will be moving from its current office space to a storefront space in Albany Park, Chicago, IL."/>
    <x v="37"/>
    <n v="5221"/>
    <n v="1.1602222222222223"/>
    <x v="0"/>
    <x v="0"/>
    <s v="USD"/>
    <n v="1479794340"/>
    <d v="2016-11-22T05:59:00"/>
    <n v="1476715869"/>
    <x v="3021"/>
    <b v="0"/>
    <x v="273"/>
    <n v="50.689320388349515"/>
    <x v="1"/>
    <x v="38"/>
    <b v="1"/>
    <s v="theater/spaces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n v="1.0087999999999999"/>
    <x v="0"/>
    <x v="0"/>
    <s v="USD"/>
    <n v="1472338409"/>
    <d v="2016-08-27T22:53:29"/>
    <n v="1468450409"/>
    <x v="3022"/>
    <b v="0"/>
    <x v="95"/>
    <n v="162.70967741935485"/>
    <x v="1"/>
    <x v="38"/>
    <b v="1"/>
    <s v="theater/spaces"/>
  </r>
  <r>
    <x v="3023"/>
    <s v="The Night Watch"/>
    <s v="Antonia Goddard Productions in association with Jethro Compton Productions presents THE NIGHT WATCH, an exciting new historical drama."/>
    <x v="176"/>
    <n v="721"/>
    <n v="1.03"/>
    <x v="0"/>
    <x v="1"/>
    <s v="GBP"/>
    <n v="1434039186"/>
    <d v="2015-06-11T16:13:06"/>
    <n v="1430151186"/>
    <x v="3023"/>
    <b v="0"/>
    <x v="79"/>
    <n v="120.16666666666667"/>
    <x v="1"/>
    <x v="38"/>
    <b v="1"/>
    <s v="theater/spaces"/>
  </r>
  <r>
    <x v="3024"/>
    <s v="Build a New Home for Improv Comedy in Pittsburgh"/>
    <s v="Steel City Improv Theater has found a new space in the Shadyside neighborhood of Pittsburgh and we're raising $5000 to build it!"/>
    <x v="10"/>
    <n v="12321"/>
    <n v="2.4641999999999999"/>
    <x v="0"/>
    <x v="0"/>
    <s v="USD"/>
    <n v="1349567475"/>
    <d v="2012-10-06T23:51:15"/>
    <n v="1346975475"/>
    <x v="3024"/>
    <b v="0"/>
    <x v="0"/>
    <n v="67.697802197802204"/>
    <x v="1"/>
    <x v="38"/>
    <b v="1"/>
    <s v="theater/spaces"/>
  </r>
  <r>
    <x v="3025"/>
    <s v="The Other Room â€“ Cardiffâ€™s First Pub Theatre"/>
    <s v="Be part of building Cardiff's first pub theatre, located right in the city centre. Launching January 2015."/>
    <x v="30"/>
    <n v="7555"/>
    <n v="3.0219999999999998"/>
    <x v="0"/>
    <x v="1"/>
    <s v="GBP"/>
    <n v="1401465600"/>
    <d v="2014-05-30T16:00:00"/>
    <n v="1399032813"/>
    <x v="3025"/>
    <b v="0"/>
    <x v="108"/>
    <n v="52.103448275862071"/>
    <x v="1"/>
    <x v="38"/>
    <b v="1"/>
    <s v="theater/spaces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n v="1.4333333333333333"/>
    <x v="0"/>
    <x v="1"/>
    <s v="GBP"/>
    <n v="1488538892"/>
    <d v="2017-03-03T11:01:32"/>
    <n v="1487329292"/>
    <x v="3026"/>
    <b v="0"/>
    <x v="20"/>
    <n v="51.6"/>
    <x v="1"/>
    <x v="38"/>
    <b v="1"/>
    <s v="theater/spaces"/>
  </r>
  <r>
    <x v="3027"/>
    <s v="Help ReNew the Rainbow Stage (&amp; office) for Future Stars"/>
    <s v="Wavy says let's LIGHT UP THE RAINBOW STAGE and as our stretch reward we'll throw all of us a PARTY!"/>
    <x v="79"/>
    <n v="52576"/>
    <n v="1.3144"/>
    <x v="0"/>
    <x v="0"/>
    <s v="USD"/>
    <n v="1426866851"/>
    <d v="2015-03-20T15:54:11"/>
    <n v="1424278451"/>
    <x v="3027"/>
    <b v="0"/>
    <x v="492"/>
    <n v="164.3"/>
    <x v="1"/>
    <x v="38"/>
    <b v="1"/>
    <s v="theater/spaces"/>
  </r>
  <r>
    <x v="3028"/>
    <s v="A Home for Vegas Theatre Hub"/>
    <s v="We have a space! Help us fill it with a stage, chairs, gear and audiences' laughter!"/>
    <x v="10"/>
    <n v="8401"/>
    <n v="1.6801999999999999"/>
    <x v="0"/>
    <x v="0"/>
    <s v="USD"/>
    <n v="1471242025"/>
    <d v="2016-08-15T06:20:25"/>
    <n v="1468650025"/>
    <x v="3028"/>
    <b v="0"/>
    <x v="221"/>
    <n v="84.858585858585855"/>
    <x v="1"/>
    <x v="38"/>
    <b v="1"/>
    <s v="theater/spaces"/>
  </r>
  <r>
    <x v="3029"/>
    <s v="Ground Floor Theatre"/>
    <s v="We're building a new theatre venue in Austin! Austin is growing, but we are losing space for artists- help us keep local theatre alive!"/>
    <x v="11"/>
    <n v="32903"/>
    <n v="1.0967666666666667"/>
    <x v="0"/>
    <x v="0"/>
    <s v="USD"/>
    <n v="1416285300"/>
    <d v="2014-11-18T04:35:00"/>
    <n v="1413824447"/>
    <x v="3029"/>
    <b v="0"/>
    <x v="493"/>
    <n v="94.548850574712645"/>
    <x v="1"/>
    <x v="38"/>
    <b v="1"/>
    <s v="theater/spaces"/>
  </r>
  <r>
    <x v="3030"/>
    <s v="Guilford Center Stage Lights Up"/>
    <s v="Guilford Center Stage is a new project bringing theater to our 1896 Grange; we need to purchase simple theater lighting for our stage."/>
    <x v="257"/>
    <n v="1867"/>
    <n v="1.0668571428571429"/>
    <x v="0"/>
    <x v="0"/>
    <s v="USD"/>
    <n v="1442426171"/>
    <d v="2015-09-16T17:56:11"/>
    <n v="1439834171"/>
    <x v="3030"/>
    <b v="0"/>
    <x v="14"/>
    <n v="45.536585365853661"/>
    <x v="1"/>
    <x v="38"/>
    <b v="1"/>
    <s v="theater/spaces"/>
  </r>
  <r>
    <x v="3031"/>
    <s v="Blue Thyme Nights"/>
    <s v="Blue Thyme Nights is the production of Am I Blue by Beth Henley &amp; Thymus Vulgaris by Lanford  Wilson._x000a__x000a_Artwork by Charlotte Ager"/>
    <x v="15"/>
    <n v="1500"/>
    <n v="1"/>
    <x v="0"/>
    <x v="0"/>
    <s v="USD"/>
    <n v="1476479447"/>
    <d v="2016-10-14T21:10:47"/>
    <n v="1471295447"/>
    <x v="3031"/>
    <b v="0"/>
    <x v="60"/>
    <n v="51.724137931034484"/>
    <x v="1"/>
    <x v="38"/>
    <b v="1"/>
    <s v="theater/spaces"/>
  </r>
  <r>
    <x v="3032"/>
    <s v="Silent Valley : A Haunting"/>
    <s v="One night only, not-for-profit, neighborhood haunted attraction that will scare your mask off! Coming this Halloween."/>
    <x v="28"/>
    <n v="1272"/>
    <n v="1.272"/>
    <x v="0"/>
    <x v="0"/>
    <s v="USD"/>
    <n v="1441933459"/>
    <d v="2015-09-11T01:04:19"/>
    <n v="1439341459"/>
    <x v="3032"/>
    <b v="0"/>
    <x v="20"/>
    <n v="50.88"/>
    <x v="1"/>
    <x v="38"/>
    <b v="1"/>
    <s v="theater/spaces"/>
  </r>
  <r>
    <x v="3033"/>
    <s v="Stagelights Studio by Pam Kinter, Greensboro"/>
    <s v="Finally Stagelights will have a space of our very own!  Be a part of this exciting new adventure in Greensboro!!"/>
    <x v="9"/>
    <n v="4396"/>
    <n v="1.4653333333333334"/>
    <x v="0"/>
    <x v="0"/>
    <s v="USD"/>
    <n v="1471487925"/>
    <d v="2016-08-18T02:38:45"/>
    <n v="1468895925"/>
    <x v="3033"/>
    <b v="0"/>
    <x v="23"/>
    <n v="191.13043478260869"/>
    <x v="1"/>
    <x v="38"/>
    <b v="1"/>
    <s v="theater/spaces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n v="1.1253599999999999"/>
    <x v="0"/>
    <x v="0"/>
    <s v="USD"/>
    <n v="1477972740"/>
    <d v="2016-11-01T03:59:00"/>
    <n v="1475326255"/>
    <x v="3034"/>
    <b v="0"/>
    <x v="494"/>
    <n v="89.314285714285717"/>
    <x v="1"/>
    <x v="38"/>
    <b v="1"/>
    <s v="theater/spaces"/>
  </r>
  <r>
    <x v="3035"/>
    <s v="The Coalition Theater"/>
    <s v="Help create a permanent home for live comedy shows and classes in Downtown RVA."/>
    <x v="31"/>
    <n v="27196.71"/>
    <n v="1.0878684000000001"/>
    <x v="0"/>
    <x v="0"/>
    <s v="USD"/>
    <n v="1367674009"/>
    <d v="2013-05-04T13:26:49"/>
    <n v="1365082009"/>
    <x v="3035"/>
    <b v="0"/>
    <x v="495"/>
    <n v="88.588631921824103"/>
    <x v="1"/>
    <x v="38"/>
    <b v="1"/>
    <s v="theater/spaces"/>
  </r>
  <r>
    <x v="3036"/>
    <s v="Save the Studio!"/>
    <s v="Help Synetic Theater create a new Studio to produce amazing  shows in the 2013/14 season and train awesome artists of all ages!"/>
    <x v="31"/>
    <n v="31683"/>
    <n v="1.26732"/>
    <x v="0"/>
    <x v="0"/>
    <s v="USD"/>
    <n v="1376654340"/>
    <d v="2013-08-16T11:59:00"/>
    <n v="1373568644"/>
    <x v="3036"/>
    <b v="0"/>
    <x v="313"/>
    <n v="96.300911854103347"/>
    <x v="1"/>
    <x v="38"/>
    <b v="1"/>
    <s v="theater/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n v="2.1320000000000001"/>
    <x v="0"/>
    <x v="0"/>
    <s v="USD"/>
    <n v="1285995540"/>
    <d v="2010-10-02T04:59:00"/>
    <n v="1279574773"/>
    <x v="3037"/>
    <b v="0"/>
    <x v="58"/>
    <n v="33.3125"/>
    <x v="1"/>
    <x v="38"/>
    <b v="1"/>
    <s v="theater/spaces"/>
  </r>
  <r>
    <x v="3038"/>
    <s v="Overtime Theater Spruce Up"/>
    <s v="Our little theater needs some love. We took over a lab and need to make our space look more inviting and well, like a theater!"/>
    <x v="28"/>
    <n v="1005"/>
    <n v="1.0049999999999999"/>
    <x v="0"/>
    <x v="0"/>
    <s v="USD"/>
    <n v="1457071397"/>
    <d v="2016-03-04T06:03:17"/>
    <n v="1451887397"/>
    <x v="3038"/>
    <b v="0"/>
    <x v="74"/>
    <n v="37.222222222222221"/>
    <x v="1"/>
    <x v="38"/>
    <b v="1"/>
    <s v="theater/spaces"/>
  </r>
  <r>
    <x v="3039"/>
    <s v="Shelter the Schmee"/>
    <s v="After 22 yrs downstairs we are &quot;getting out of  our parents basement&quot; and building a new 50 seat theater in a new location."/>
    <x v="22"/>
    <n v="21742.78"/>
    <n v="1.0871389999999999"/>
    <x v="0"/>
    <x v="0"/>
    <s v="USD"/>
    <n v="1388303940"/>
    <d v="2013-12-29T07:59:00"/>
    <n v="1386011038"/>
    <x v="3039"/>
    <b v="0"/>
    <x v="163"/>
    <n v="92.130423728813554"/>
    <x v="1"/>
    <x v="38"/>
    <b v="1"/>
    <s v="theater/spaces"/>
  </r>
  <r>
    <x v="3040"/>
    <s v="Jayhawk Makeover"/>
    <s v="48 hours of deck screws, dry wall, hard hats and needed renovation to help the Jayhawk rise from the ashes."/>
    <x v="9"/>
    <n v="3225"/>
    <n v="1.075"/>
    <x v="0"/>
    <x v="0"/>
    <s v="USD"/>
    <n v="1435359600"/>
    <d v="2015-06-26T23:00:00"/>
    <n v="1434999621"/>
    <x v="3040"/>
    <b v="0"/>
    <x v="288"/>
    <n v="76.785714285714292"/>
    <x v="1"/>
    <x v="38"/>
    <b v="1"/>
    <s v="theater/spaces"/>
  </r>
  <r>
    <x v="3041"/>
    <s v="Lend a Hand in Our Home"/>
    <s v="Privet! Hello! Bon Jour! We are the Arlekin Players Theatre and we need a home."/>
    <x v="386"/>
    <n v="9170"/>
    <n v="1.1048192771084338"/>
    <x v="0"/>
    <x v="0"/>
    <s v="USD"/>
    <n v="1453323048"/>
    <d v="2016-01-20T20:50:48"/>
    <n v="1450731048"/>
    <x v="3041"/>
    <b v="0"/>
    <x v="195"/>
    <n v="96.526315789473685"/>
    <x v="1"/>
    <x v="38"/>
    <b v="1"/>
    <s v="theater/spaces"/>
  </r>
  <r>
    <x v="3042"/>
    <s v="HOPE MILL THEATRE - CHAIR FUND"/>
    <s v="Hope Mill Theatre is a brand new Fringe Theatre in the heart of Manchester city - bringing a diverse programme of entertainment!"/>
    <x v="15"/>
    <n v="1920"/>
    <n v="1.28"/>
    <x v="0"/>
    <x v="1"/>
    <s v="GBP"/>
    <n v="1444149047"/>
    <d v="2015-10-06T16:30:47"/>
    <n v="1441557047"/>
    <x v="3042"/>
    <b v="0"/>
    <x v="77"/>
    <n v="51.891891891891895"/>
    <x v="1"/>
    <x v="38"/>
    <b v="1"/>
    <s v="theater/spaces"/>
  </r>
  <r>
    <x v="3043"/>
    <s v="Like This Post (The Post at 750)"/>
    <s v="Introducing The Post at 750! Join us in the creation of Vancouver's most exciting new cultural space in the heart of downtown."/>
    <x v="36"/>
    <n v="16501"/>
    <n v="1.1000666666666667"/>
    <x v="0"/>
    <x v="5"/>
    <s v="CAD"/>
    <n v="1429152600"/>
    <d v="2015-04-16T02:50:00"/>
    <n v="1426815699"/>
    <x v="3043"/>
    <b v="0"/>
    <x v="130"/>
    <n v="128.9140625"/>
    <x v="1"/>
    <x v="38"/>
    <b v="1"/>
    <s v="theater/spaces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n v="1.0934166666666667"/>
    <x v="0"/>
    <x v="0"/>
    <s v="USD"/>
    <n v="1454433998"/>
    <d v="2016-02-02T17:26:38"/>
    <n v="1453137998"/>
    <x v="3044"/>
    <b v="0"/>
    <x v="239"/>
    <n v="84.108974358974365"/>
    <x v="1"/>
    <x v="38"/>
    <b v="1"/>
    <s v="theater/spaces"/>
  </r>
  <r>
    <x v="3045"/>
    <s v="Colorado ACTS Black Box Painting"/>
    <s v="Walmart decided they wanted our space, so we had to move to a new theater. Help us make it an awesome space by painting it all black!"/>
    <x v="23"/>
    <n v="5308.26"/>
    <n v="1.3270650000000002"/>
    <x v="0"/>
    <x v="0"/>
    <s v="USD"/>
    <n v="1408679055"/>
    <d v="2014-08-22T03:44:15"/>
    <n v="1406087055"/>
    <x v="3045"/>
    <b v="0"/>
    <x v="31"/>
    <n v="82.941562500000003"/>
    <x v="1"/>
    <x v="38"/>
    <b v="1"/>
    <s v="theater/spaces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n v="1.9084810126582279"/>
    <x v="0"/>
    <x v="0"/>
    <s v="USD"/>
    <n v="1410324720"/>
    <d v="2014-09-10T04:52:00"/>
    <n v="1407784586"/>
    <x v="3046"/>
    <b v="0"/>
    <x v="6"/>
    <n v="259.94827586206895"/>
    <x v="1"/>
    <x v="38"/>
    <b v="1"/>
    <s v="theater/spaces"/>
  </r>
  <r>
    <x v="3047"/>
    <s v="Acting V Senior Showcase"/>
    <s v="Hi! We're the Graduating Seniors Acting V Seniors at Temple University! Welcome to our Kick starter Page!"/>
    <x v="2"/>
    <n v="745"/>
    <n v="1.49"/>
    <x v="0"/>
    <x v="0"/>
    <s v="USD"/>
    <n v="1461762960"/>
    <d v="2016-04-27T13:16:00"/>
    <n v="1457999054"/>
    <x v="3047"/>
    <b v="0"/>
    <x v="9"/>
    <n v="37.25"/>
    <x v="1"/>
    <x v="38"/>
    <b v="1"/>
    <s v="theater/spaces"/>
  </r>
  <r>
    <x v="3048"/>
    <s v="December Match Campaign"/>
    <s v="By matching donations up to $5000, Jack Kesler and Maurice Richards have challenged YOU to help Urbanite outfit their brand new space."/>
    <x v="10"/>
    <n v="8320"/>
    <n v="1.6639999999999999"/>
    <x v="0"/>
    <x v="0"/>
    <s v="USD"/>
    <n v="1420060920"/>
    <d v="2014-12-31T21:22:00"/>
    <n v="1417556262"/>
    <x v="3048"/>
    <b v="0"/>
    <x v="5"/>
    <n v="177.02127659574469"/>
    <x v="1"/>
    <x v="38"/>
    <b v="1"/>
    <s v="theater/spaces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n v="1.0666666666666667"/>
    <x v="0"/>
    <x v="0"/>
    <s v="USD"/>
    <n v="1434241255"/>
    <d v="2015-06-14T00:20:55"/>
    <n v="1431649255"/>
    <x v="3049"/>
    <b v="0"/>
    <x v="241"/>
    <n v="74.074074074074076"/>
    <x v="1"/>
    <x v="38"/>
    <b v="1"/>
    <s v="theater/spaces"/>
  </r>
  <r>
    <x v="3050"/>
    <s v="The Black Pearl Consuite at CoreCon VIII: On Ancient Seas"/>
    <s v="Help fund The Black Pearl Consuite at CoreCon VIII: On Ancient Seas!"/>
    <x v="20"/>
    <n v="636"/>
    <n v="1.06"/>
    <x v="0"/>
    <x v="0"/>
    <s v="USD"/>
    <n v="1462420960"/>
    <d v="2016-05-05T04:02:40"/>
    <n v="1459828960"/>
    <x v="3050"/>
    <b v="0"/>
    <x v="82"/>
    <n v="70.666666666666671"/>
    <x v="1"/>
    <x v="38"/>
    <b v="1"/>
    <s v="theater/spaces"/>
  </r>
  <r>
    <x v="3051"/>
    <s v="Jon Udry's ABC Tour"/>
    <s v="The ABC tour: 26 comedy-juggling shows in 26 different venues - chosen by YOU - each beginning with a different letter of the alphabet."/>
    <x v="8"/>
    <n v="827"/>
    <n v="0.23628571428571429"/>
    <x v="2"/>
    <x v="1"/>
    <s v="GBP"/>
    <n v="1486547945"/>
    <d v="2017-02-08T09:59:05"/>
    <n v="1483955945"/>
    <x v="3051"/>
    <b v="1"/>
    <x v="2"/>
    <n v="23.62857142857143"/>
    <x v="1"/>
    <x v="38"/>
    <b v="0"/>
    <s v="theater/spaces"/>
  </r>
  <r>
    <x v="3052"/>
    <s v="Funding for a new theater facility in Walker Minnesota"/>
    <s v="To let the arts continue in Walker Minnesota We need a performing arts space and art gallery"/>
    <x v="63"/>
    <n v="75"/>
    <n v="1.5E-3"/>
    <x v="2"/>
    <x v="0"/>
    <s v="USD"/>
    <n v="1432828740"/>
    <d v="2015-05-28T15:59:00"/>
    <n v="1430237094"/>
    <x v="3052"/>
    <b v="0"/>
    <x v="84"/>
    <n v="37.5"/>
    <x v="1"/>
    <x v="38"/>
    <b v="0"/>
    <s v="theater/spaces"/>
  </r>
  <r>
    <x v="3053"/>
    <s v="Showroom"/>
    <s v="Showroom is a multi-disciplinary space providing unorthodox concerts, events &amp; a platform creatives can express their creative vision"/>
    <x v="3"/>
    <n v="40"/>
    <n v="4.0000000000000001E-3"/>
    <x v="2"/>
    <x v="0"/>
    <s v="USD"/>
    <n v="1412222340"/>
    <d v="2014-10-02T03:59:00"/>
    <n v="1407781013"/>
    <x v="3053"/>
    <b v="0"/>
    <x v="83"/>
    <n v="13.333333333333334"/>
    <x v="1"/>
    <x v="38"/>
    <b v="0"/>
    <s v="theater/spaces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n v="0"/>
    <x v="2"/>
    <x v="0"/>
    <s v="USD"/>
    <n v="1425258240"/>
    <d v="2015-03-02T01:04:00"/>
    <n v="1422043154"/>
    <x v="3054"/>
    <b v="0"/>
    <x v="78"/>
    <e v="#DIV/0!"/>
    <x v="1"/>
    <x v="38"/>
    <b v="0"/>
    <s v="theater/spaces"/>
  </r>
  <r>
    <x v="3055"/>
    <s v="Bungers surfing Museum"/>
    <s v="I have been in the Surfing business since 1962 have a collection of surfing memorabilia I would like to open a surfing museum"/>
    <x v="22"/>
    <n v="1"/>
    <n v="5.0000000000000002E-5"/>
    <x v="2"/>
    <x v="0"/>
    <s v="USD"/>
    <n v="1420844390"/>
    <d v="2015-01-09T22:59:50"/>
    <n v="1415660390"/>
    <x v="3055"/>
    <b v="0"/>
    <x v="29"/>
    <n v="1"/>
    <x v="1"/>
    <x v="38"/>
    <b v="0"/>
    <s v="theater/spaces"/>
  </r>
  <r>
    <x v="3056"/>
    <s v="Palace Flophouse Theater"/>
    <s v="Looking to establish a communal space for art shows, bands, farmer's markets, environmental education, and traditional skills."/>
    <x v="31"/>
    <n v="0"/>
    <n v="0"/>
    <x v="2"/>
    <x v="0"/>
    <s v="USD"/>
    <n v="1412003784"/>
    <d v="2014-09-29T15:16:24"/>
    <n v="1406819784"/>
    <x v="3056"/>
    <b v="0"/>
    <x v="78"/>
    <e v="#DIV/0!"/>
    <x v="1"/>
    <x v="38"/>
    <b v="0"/>
    <s v="theater/spaces"/>
  </r>
  <r>
    <x v="3057"/>
    <s v="1 World Educational Theme Parks"/>
    <s v="A series of 6 educational theme parks. This project is to fund the plans and 3D designs required to build the first park."/>
    <x v="63"/>
    <n v="0"/>
    <n v="0"/>
    <x v="2"/>
    <x v="1"/>
    <s v="GBP"/>
    <n v="1459694211"/>
    <d v="2016-04-03T14:36:51"/>
    <n v="1457105811"/>
    <x v="3057"/>
    <b v="0"/>
    <x v="78"/>
    <e v="#DIV/0!"/>
    <x v="1"/>
    <x v="38"/>
    <b v="0"/>
    <s v="theater/spaces"/>
  </r>
  <r>
    <x v="3058"/>
    <s v="OPEN THE OLD &quot;RIGON&quot; THEATER"/>
    <s v="Restoration of a theatre to make an educational center for youngs and a place to socialize for everybody through the power of art."/>
    <x v="102"/>
    <n v="3"/>
    <n v="1.6666666666666666E-4"/>
    <x v="2"/>
    <x v="13"/>
    <s v="EUR"/>
    <n v="1463734740"/>
    <d v="2016-05-20T08:59:00"/>
    <n v="1459414740"/>
    <x v="3058"/>
    <b v="0"/>
    <x v="83"/>
    <n v="1"/>
    <x v="1"/>
    <x v="38"/>
    <b v="0"/>
    <s v="theater/spaces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n v="3.0066666666666665E-2"/>
    <x v="2"/>
    <x v="0"/>
    <s v="USD"/>
    <n v="1407536846"/>
    <d v="2014-08-08T22:27:26"/>
    <n v="1404944846"/>
    <x v="3059"/>
    <b v="0"/>
    <x v="202"/>
    <n v="41"/>
    <x v="1"/>
    <x v="38"/>
    <b v="0"/>
    <s v="theater/spaces"/>
  </r>
  <r>
    <x v="3060"/>
    <s v="Save the Roxy Theatre in Bremerton WA"/>
    <s v="Save the historic Roxy theatre in Bremerton WA from being repurposed as office space."/>
    <x v="135"/>
    <n v="335"/>
    <n v="1.5227272727272728E-3"/>
    <x v="2"/>
    <x v="0"/>
    <s v="USD"/>
    <n v="1443422134"/>
    <d v="2015-09-28T06:35:34"/>
    <n v="1440830134"/>
    <x v="3060"/>
    <b v="0"/>
    <x v="79"/>
    <n v="55.833333333333336"/>
    <x v="1"/>
    <x v="38"/>
    <b v="0"/>
    <s v="theater/spaces"/>
  </r>
  <r>
    <x v="3061"/>
    <s v="Help Save Parkway Cinemas!"/>
    <s v="Save a historic Local theater."/>
    <x v="80"/>
    <n v="0"/>
    <n v="0"/>
    <x v="2"/>
    <x v="0"/>
    <s v="USD"/>
    <n v="1407955748"/>
    <d v="2014-08-13T18:49:08"/>
    <n v="1405363748"/>
    <x v="3061"/>
    <b v="0"/>
    <x v="78"/>
    <e v="#DIV/0!"/>
    <x v="1"/>
    <x v="38"/>
    <b v="0"/>
    <s v="theater/spaces"/>
  </r>
  <r>
    <x v="3062"/>
    <s v="The Comedy Catch Relocation to the Choo Choo"/>
    <s v="In our 30th year we are relocating to the world famous Choo Choo on The South Side. We will be remodeling the old Station House."/>
    <x v="3"/>
    <n v="6684"/>
    <n v="0.66839999999999999"/>
    <x v="2"/>
    <x v="0"/>
    <s v="USD"/>
    <n v="1443636000"/>
    <d v="2015-09-30T18:00:00"/>
    <n v="1441111892"/>
    <x v="3062"/>
    <b v="0"/>
    <x v="85"/>
    <n v="99.761194029850742"/>
    <x v="1"/>
    <x v="38"/>
    <b v="0"/>
    <s v="theater/spaces"/>
  </r>
  <r>
    <x v="3063"/>
    <s v="Spec Haus"/>
    <s v="Members of the local Miami music scene are putting together a venue/creative space in Kendall!"/>
    <x v="9"/>
    <n v="587"/>
    <n v="0.19566666666666666"/>
    <x v="2"/>
    <x v="0"/>
    <s v="USD"/>
    <n v="1477174138"/>
    <d v="2016-10-22T22:08:58"/>
    <n v="1474150138"/>
    <x v="3063"/>
    <b v="0"/>
    <x v="23"/>
    <n v="25.521739130434781"/>
    <x v="1"/>
    <x v="38"/>
    <b v="0"/>
    <s v="theater/spaces"/>
  </r>
  <r>
    <x v="3064"/>
    <s v="Kickstart the Crossroads Community"/>
    <s v="An epicenter for connection, creation and expression of the community."/>
    <x v="96"/>
    <n v="8471"/>
    <n v="0.11294666666666667"/>
    <x v="2"/>
    <x v="0"/>
    <s v="USD"/>
    <n v="1448175540"/>
    <d v="2015-11-22T06:59:00"/>
    <n v="1445483246"/>
    <x v="3064"/>
    <b v="0"/>
    <x v="250"/>
    <n v="117.65277777777777"/>
    <x v="1"/>
    <x v="38"/>
    <b v="0"/>
    <s v="theater/spaces"/>
  </r>
  <r>
    <x v="3065"/>
    <s v="The Castle Project"/>
    <s v="A castle themed events center with large and small spaces to support a variety of arts i.e. performing, visual, music, theater, dance"/>
    <x v="31"/>
    <n v="10"/>
    <n v="4.0000000000000002E-4"/>
    <x v="2"/>
    <x v="0"/>
    <s v="USD"/>
    <n v="1406683172"/>
    <d v="2014-07-30T01:19:32"/>
    <n v="1404523172"/>
    <x v="3065"/>
    <b v="0"/>
    <x v="84"/>
    <n v="5"/>
    <x v="1"/>
    <x v="38"/>
    <b v="0"/>
    <s v="theater/spaces"/>
  </r>
  <r>
    <x v="3066"/>
    <s v="Gold Coast Wake Park"/>
    <s v="Our mission is to offer an innovative family watersports attraction that is fun, safe, economical and a leader in its field."/>
    <x v="90"/>
    <n v="41950"/>
    <n v="0.11985714285714286"/>
    <x v="2"/>
    <x v="2"/>
    <s v="AUD"/>
    <n v="1468128537"/>
    <d v="2016-07-10T05:28:57"/>
    <n v="1465536537"/>
    <x v="3066"/>
    <b v="0"/>
    <x v="41"/>
    <n v="2796.6666666666665"/>
    <x v="1"/>
    <x v="38"/>
    <b v="0"/>
    <s v="theater/spaces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n v="2.5000000000000001E-2"/>
    <x v="2"/>
    <x v="4"/>
    <s v="NZD"/>
    <n v="1441837879"/>
    <d v="2015-09-09T22:31:19"/>
    <n v="1439245879"/>
    <x v="3067"/>
    <b v="0"/>
    <x v="29"/>
    <n v="200"/>
    <x v="1"/>
    <x v="38"/>
    <b v="0"/>
    <s v="theater/spaces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n v="6.9999999999999999E-4"/>
    <x v="2"/>
    <x v="0"/>
    <s v="USD"/>
    <n v="1445013352"/>
    <d v="2015-10-16T16:35:52"/>
    <n v="1442421352"/>
    <x v="3068"/>
    <b v="0"/>
    <x v="84"/>
    <n v="87.5"/>
    <x v="1"/>
    <x v="38"/>
    <b v="0"/>
    <s v="theater/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n v="0.14099999999999999"/>
    <x v="2"/>
    <x v="0"/>
    <s v="USD"/>
    <n v="1418587234"/>
    <d v="2014-12-14T20:00:34"/>
    <n v="1415995234"/>
    <x v="3069"/>
    <b v="0"/>
    <x v="63"/>
    <n v="20.142857142857142"/>
    <x v="1"/>
    <x v="38"/>
    <b v="0"/>
    <s v="theater/spaces"/>
  </r>
  <r>
    <x v="3070"/>
    <s v="Purpose Built Liverpool Comedy Club, Restaurant &amp; Bar"/>
    <s v="Liverpool's 1st purpose built 7 night a week comedy club, bar &amp; restaurant with live music &amp; much more"/>
    <x v="3"/>
    <n v="334"/>
    <n v="3.3399999999999999E-2"/>
    <x v="2"/>
    <x v="1"/>
    <s v="GBP"/>
    <n v="1481132169"/>
    <d v="2016-12-07T17:36:09"/>
    <n v="1479317769"/>
    <x v="3070"/>
    <b v="0"/>
    <x v="38"/>
    <n v="20.875"/>
    <x v="1"/>
    <x v="38"/>
    <b v="0"/>
    <s v="theater/spaces"/>
  </r>
  <r>
    <x v="3071"/>
    <s v="The Echo Theatre 2015"/>
    <s v="Anyone can create. They just need a place and an opportunity. The Echo Theatre (Provo) provides that opportunity."/>
    <x v="14"/>
    <n v="7173"/>
    <n v="0.59775"/>
    <x v="2"/>
    <x v="0"/>
    <s v="USD"/>
    <n v="1429595940"/>
    <d v="2015-04-21T05:59:00"/>
    <n v="1428082481"/>
    <x v="3071"/>
    <b v="0"/>
    <x v="27"/>
    <n v="61.307692307692307"/>
    <x v="1"/>
    <x v="38"/>
    <b v="0"/>
    <s v="theater/spaces"/>
  </r>
  <r>
    <x v="3072"/>
    <s v="Crosswalk Theatre - Starting Capital"/>
    <s v="Crosswalk Theatre Company - Network Directory promotes all stage talent. Increasing your odds to connect to the right hiring person."/>
    <x v="14"/>
    <n v="2"/>
    <n v="1.6666666666666666E-4"/>
    <x v="2"/>
    <x v="0"/>
    <s v="USD"/>
    <n v="1477791960"/>
    <d v="2016-10-30T01:46:00"/>
    <n v="1476549262"/>
    <x v="3072"/>
    <b v="0"/>
    <x v="84"/>
    <n v="1"/>
    <x v="1"/>
    <x v="38"/>
    <b v="0"/>
    <s v="theater/spaces"/>
  </r>
  <r>
    <x v="3073"/>
    <s v="Performing and Visual Arts Center, Rochester, NY"/>
    <s v="Conversion of a long dormant synagogue into a Performing and Visual Arts Center, revitalizing Rochester's inner city."/>
    <x v="387"/>
    <n v="645"/>
    <n v="2.3035714285714285E-4"/>
    <x v="2"/>
    <x v="0"/>
    <s v="USD"/>
    <n v="1434309540"/>
    <d v="2015-06-14T19:19:00"/>
    <n v="1429287900"/>
    <x v="3073"/>
    <b v="0"/>
    <x v="63"/>
    <n v="92.142857142857139"/>
    <x v="1"/>
    <x v="38"/>
    <b v="0"/>
    <s v="theater/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n v="8.8000000000000003E-4"/>
    <x v="2"/>
    <x v="6"/>
    <s v="EUR"/>
    <n v="1457617359"/>
    <d v="2016-03-10T13:42:39"/>
    <n v="1455025359"/>
    <x v="3074"/>
    <b v="0"/>
    <x v="83"/>
    <n v="7.333333333333333"/>
    <x v="1"/>
    <x v="38"/>
    <b v="0"/>
    <s v="theater/spaces"/>
  </r>
  <r>
    <x v="3075"/>
    <s v="The Little MAGIC Theatre"/>
    <s v="Magic Morgan &amp; Liliana are raising funds to expand their famed traveling magic show to a theater of magic."/>
    <x v="36"/>
    <n v="1296"/>
    <n v="8.6400000000000005E-2"/>
    <x v="2"/>
    <x v="0"/>
    <s v="USD"/>
    <n v="1471573640"/>
    <d v="2016-08-19T02:27:20"/>
    <n v="1467253640"/>
    <x v="3075"/>
    <b v="0"/>
    <x v="9"/>
    <n v="64.8"/>
    <x v="1"/>
    <x v="38"/>
    <b v="0"/>
    <s v="theater/spaces"/>
  </r>
  <r>
    <x v="3076"/>
    <s v="10,000 Hours"/>
    <s v="Helping female comedians get in their 10,000 Hours of practice!"/>
    <x v="3"/>
    <n v="1506"/>
    <n v="0.15060000000000001"/>
    <x v="2"/>
    <x v="0"/>
    <s v="USD"/>
    <n v="1444405123"/>
    <d v="2015-10-09T15:38:43"/>
    <n v="1439221123"/>
    <x v="3076"/>
    <b v="0"/>
    <x v="133"/>
    <n v="30.12"/>
    <x v="1"/>
    <x v="38"/>
    <b v="0"/>
    <s v="theater/spaces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n v="4.7727272727272731E-3"/>
    <x v="2"/>
    <x v="5"/>
    <s v="CAD"/>
    <n v="1488495478"/>
    <d v="2017-03-02T22:57:58"/>
    <n v="1485903478"/>
    <x v="3077"/>
    <b v="0"/>
    <x v="84"/>
    <n v="52.5"/>
    <x v="1"/>
    <x v="38"/>
    <b v="0"/>
    <s v="theater/spaces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n v="1.1833333333333333E-3"/>
    <x v="2"/>
    <x v="0"/>
    <s v="USD"/>
    <n v="1424920795"/>
    <d v="2015-02-26T03:19:55"/>
    <n v="1422328795"/>
    <x v="3078"/>
    <b v="0"/>
    <x v="83"/>
    <n v="23.666666666666668"/>
    <x v="1"/>
    <x v="38"/>
    <b v="0"/>
    <s v="theater/spaces"/>
  </r>
  <r>
    <x v="3079"/>
    <s v="Join us in creating a new Hell on Earth!"/>
    <s v="We desire to purchase a portion of Hell, in Michigan just outside of Detroit, to create a world-class performance art space.  Join us."/>
    <x v="388"/>
    <n v="11226"/>
    <n v="8.4173998587352451E-3"/>
    <x v="2"/>
    <x v="0"/>
    <s v="USD"/>
    <n v="1427040435"/>
    <d v="2015-03-22T16:07:15"/>
    <n v="1424452035"/>
    <x v="3079"/>
    <b v="0"/>
    <x v="74"/>
    <n v="415.77777777777777"/>
    <x v="1"/>
    <x v="38"/>
    <b v="0"/>
    <s v="theater/spaces"/>
  </r>
  <r>
    <x v="3080"/>
    <s v="Global Community Theater One."/>
    <s v="Sustainable, fire-proof, carbon-negative, and all-season recreation of the Globe Theater made famous by Shakespeare, with gardens."/>
    <x v="71"/>
    <n v="376"/>
    <n v="1.8799999999999999E-4"/>
    <x v="2"/>
    <x v="0"/>
    <s v="USD"/>
    <n v="1419644444"/>
    <d v="2014-12-27T01:40:44"/>
    <n v="1414456844"/>
    <x v="3080"/>
    <b v="0"/>
    <x v="63"/>
    <n v="53.714285714285715"/>
    <x v="1"/>
    <x v="38"/>
    <b v="0"/>
    <s v="theater/spaces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n v="2.1029999999999998E-3"/>
    <x v="2"/>
    <x v="0"/>
    <s v="USD"/>
    <n v="1442722891"/>
    <d v="2015-09-20T04:21:31"/>
    <n v="1440130891"/>
    <x v="3081"/>
    <b v="0"/>
    <x v="81"/>
    <n v="420.6"/>
    <x v="1"/>
    <x v="38"/>
    <b v="0"/>
    <s v="theater/spaces"/>
  </r>
  <r>
    <x v="3082"/>
    <s v="Magical Workshop, Magic/Hobby Store"/>
    <s v="Help expand the time of everyones favorite magic store!  It currently limited to 3 days a week. If not for you, then the children!"/>
    <x v="7"/>
    <n v="0"/>
    <n v="0"/>
    <x v="2"/>
    <x v="0"/>
    <s v="USD"/>
    <n v="1447628946"/>
    <d v="2015-11-15T23:09:06"/>
    <n v="1445033346"/>
    <x v="3082"/>
    <b v="0"/>
    <x v="78"/>
    <e v="#DIV/0!"/>
    <x v="1"/>
    <x v="38"/>
    <b v="0"/>
    <s v="theater/spaces"/>
  </r>
  <r>
    <x v="3083"/>
    <s v="Crystal City Haunted Undergound"/>
    <s v="Crystal City Underground is a New &amp; Unique_x000a_indoor recreational facility, using an old silica sand mine,_x000a_we are the Haunted Maze"/>
    <x v="22"/>
    <n v="56"/>
    <n v="2.8E-3"/>
    <x v="2"/>
    <x v="0"/>
    <s v="USD"/>
    <n v="1409547600"/>
    <d v="2014-09-01T05:00:00"/>
    <n v="1406986278"/>
    <x v="3083"/>
    <b v="0"/>
    <x v="83"/>
    <n v="18.666666666666668"/>
    <x v="1"/>
    <x v="38"/>
    <b v="0"/>
    <s v="theater/spaces"/>
  </r>
  <r>
    <x v="3084"/>
    <s v="URGENT: Help Us Replace Our Ramp!"/>
    <s v="18-yr-old handicap-access ramp collapsed, must replace. Help fund &amp; ensure everyone access to our 35-seat non-profit community theater!"/>
    <x v="389"/>
    <n v="470"/>
    <n v="0.11579206701157921"/>
    <x v="2"/>
    <x v="0"/>
    <s v="USD"/>
    <n v="1430851680"/>
    <d v="2015-05-05T18:48:00"/>
    <n v="1428340931"/>
    <x v="3084"/>
    <b v="0"/>
    <x v="79"/>
    <n v="78.333333333333329"/>
    <x v="1"/>
    <x v="38"/>
    <b v="0"/>
    <s v="theater/spaces"/>
  </r>
  <r>
    <x v="3085"/>
    <s v="Paper Tank Theater Music Madness Party"/>
    <s v="Get behind a new music venue in our city by helping with equipment! We're pre-selling tickets to our party and offering other perks."/>
    <x v="31"/>
    <n v="610"/>
    <n v="2.4400000000000002E-2"/>
    <x v="2"/>
    <x v="0"/>
    <s v="USD"/>
    <n v="1443561159"/>
    <d v="2015-09-29T21:12:39"/>
    <n v="1440969159"/>
    <x v="3085"/>
    <b v="0"/>
    <x v="82"/>
    <n v="67.777777777777771"/>
    <x v="1"/>
    <x v="38"/>
    <b v="0"/>
    <s v="theater/spaces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n v="2.5000000000000001E-3"/>
    <x v="2"/>
    <x v="13"/>
    <s v="EUR"/>
    <n v="1439827559"/>
    <d v="2015-08-17T16:05:59"/>
    <n v="1434643559"/>
    <x v="3086"/>
    <b v="0"/>
    <x v="83"/>
    <n v="16.666666666666668"/>
    <x v="1"/>
    <x v="38"/>
    <b v="0"/>
    <s v="theater/spaces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n v="6.2500000000000003E-3"/>
    <x v="2"/>
    <x v="0"/>
    <s v="USD"/>
    <n v="1482294990"/>
    <d v="2016-12-21T04:36:30"/>
    <n v="1477107390"/>
    <x v="3087"/>
    <b v="0"/>
    <x v="84"/>
    <n v="62.5"/>
    <x v="1"/>
    <x v="38"/>
    <b v="0"/>
    <s v="theater/spaces"/>
  </r>
  <r>
    <x v="3088"/>
    <s v="Destination Small Town &quot;Visitor Center&quot; To The Midwest"/>
    <s v="We believe it's time to open a visitor's center that highlights the small towns of the upper Midwest."/>
    <x v="99"/>
    <n v="126"/>
    <n v="1.9384615384615384E-3"/>
    <x v="2"/>
    <x v="0"/>
    <s v="USD"/>
    <n v="1420724460"/>
    <d v="2015-01-08T13:41:00"/>
    <n v="1418046247"/>
    <x v="3088"/>
    <b v="0"/>
    <x v="83"/>
    <n v="42"/>
    <x v="1"/>
    <x v="38"/>
    <b v="0"/>
    <s v="theater/spaces"/>
  </r>
  <r>
    <x v="3089"/>
    <s v="The ClubHouse: A Community-Focused Sports &amp; Culture Space"/>
    <s v="A community space in Somerville, MA to celebrate the beautiful intersection of sports and creativity."/>
    <x v="31"/>
    <n v="5854"/>
    <n v="0.23416000000000001"/>
    <x v="2"/>
    <x v="0"/>
    <s v="USD"/>
    <n v="1468029540"/>
    <d v="2016-07-09T01:59:00"/>
    <n v="1465304483"/>
    <x v="3089"/>
    <b v="0"/>
    <x v="43"/>
    <n v="130.0888888888889"/>
    <x v="1"/>
    <x v="38"/>
    <b v="0"/>
    <s v="theater/spaces"/>
  </r>
  <r>
    <x v="3090"/>
    <s v="Save the Stage"/>
    <s v="To create a space by restoring a historic church in Burlington, Ky where community theater, dance and music and art can be performed."/>
    <x v="390"/>
    <n v="11432"/>
    <n v="5.080888888888889E-2"/>
    <x v="2"/>
    <x v="0"/>
    <s v="USD"/>
    <n v="1430505545"/>
    <d v="2015-05-01T18:39:05"/>
    <n v="1425325145"/>
    <x v="3090"/>
    <b v="0"/>
    <x v="82"/>
    <n v="1270.2222222222222"/>
    <x v="1"/>
    <x v="38"/>
    <b v="0"/>
    <s v="theater/spaces"/>
  </r>
  <r>
    <x v="3091"/>
    <s v="Bustduck Theatre"/>
    <s v="Roanoke, Virginia's first long-form improv theatre company. Producing improv and scripted theatre, with a dynamic training program."/>
    <x v="10"/>
    <n v="796"/>
    <n v="0.15920000000000001"/>
    <x v="2"/>
    <x v="0"/>
    <s v="USD"/>
    <n v="1471214743"/>
    <d v="2016-08-14T22:45:43"/>
    <n v="1468622743"/>
    <x v="3091"/>
    <b v="0"/>
    <x v="82"/>
    <n v="88.444444444444443"/>
    <x v="1"/>
    <x v="38"/>
    <b v="0"/>
    <s v="theater/spaces"/>
  </r>
  <r>
    <x v="3092"/>
    <s v="A home for the arts on the Upper East Side/Yorkville"/>
    <s v="Our goal is to purchase a theater on the Upper East Side of Manhattan that will act as a home for four theater companies."/>
    <x v="57"/>
    <n v="1183.19"/>
    <n v="1.1831900000000001E-2"/>
    <x v="2"/>
    <x v="0"/>
    <s v="USD"/>
    <n v="1444946400"/>
    <d v="2015-10-15T22:00:00"/>
    <n v="1441723912"/>
    <x v="3092"/>
    <b v="0"/>
    <x v="64"/>
    <n v="56.342380952380957"/>
    <x v="1"/>
    <x v="38"/>
    <b v="0"/>
    <s v="theater/spaces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n v="0.22750000000000001"/>
    <x v="2"/>
    <x v="5"/>
    <s v="CAD"/>
    <n v="1401595140"/>
    <d v="2014-06-01T03:59:00"/>
    <n v="1398980941"/>
    <x v="3093"/>
    <b v="0"/>
    <x v="57"/>
    <n v="53.529411764705884"/>
    <x v="1"/>
    <x v="38"/>
    <b v="0"/>
    <s v="theater/spaces"/>
  </r>
  <r>
    <x v="3094"/>
    <s v="Nothing Up My Sleeves Tour: Summer 2016"/>
    <s v="This is a Kickstarter to help with the start up costs for Illusionist, Chris Lengyel's Summer 2016 Tour!"/>
    <x v="57"/>
    <n v="25"/>
    <n v="2.5000000000000001E-4"/>
    <x v="2"/>
    <x v="0"/>
    <s v="USD"/>
    <n v="1442775956"/>
    <d v="2015-09-20T19:05:56"/>
    <n v="1437591956"/>
    <x v="3094"/>
    <b v="0"/>
    <x v="29"/>
    <n v="25"/>
    <x v="1"/>
    <x v="38"/>
    <b v="0"/>
    <s v="theater/spaces"/>
  </r>
  <r>
    <x v="3095"/>
    <s v="The Old Howard Theatre Company"/>
    <s v="We are a small theatre company looking to provide world class theatre to the working class in the Greater New York area."/>
    <x v="391"/>
    <n v="50"/>
    <n v="3.351206434316354E-3"/>
    <x v="2"/>
    <x v="0"/>
    <s v="USD"/>
    <n v="1470011780"/>
    <d v="2016-08-01T00:36:20"/>
    <n v="1464827780"/>
    <x v="3095"/>
    <b v="0"/>
    <x v="29"/>
    <n v="50"/>
    <x v="1"/>
    <x v="38"/>
    <b v="0"/>
    <s v="theater/spaces"/>
  </r>
  <r>
    <x v="3096"/>
    <s v="LaPorte Institute for Dramatic and Creative Arts"/>
    <s v="To create a learning center for acting and all art types including anything that expresses the emotion of the human spirit."/>
    <x v="22"/>
    <n v="795"/>
    <n v="3.9750000000000001E-2"/>
    <x v="2"/>
    <x v="0"/>
    <s v="USD"/>
    <n v="1432151326"/>
    <d v="2015-05-20T19:48:46"/>
    <n v="1429559326"/>
    <x v="3096"/>
    <b v="0"/>
    <x v="25"/>
    <n v="56.785714285714285"/>
    <x v="1"/>
    <x v="38"/>
    <b v="0"/>
    <s v="theater/spaces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n v="0.17150000000000001"/>
    <x v="2"/>
    <x v="1"/>
    <s v="GBP"/>
    <n v="1475848800"/>
    <d v="2016-10-07T14:00:00"/>
    <n v="1474027501"/>
    <x v="3097"/>
    <b v="0"/>
    <x v="288"/>
    <n v="40.833333333333336"/>
    <x v="1"/>
    <x v="38"/>
    <b v="0"/>
    <s v="theater/spaces"/>
  </r>
  <r>
    <x v="3098"/>
    <s v="The Enchanted Cottage"/>
    <s v="A magical space, full of fairytale favorites, designed to make each individual have a unique experience; children's dreams made real."/>
    <x v="392"/>
    <n v="1758"/>
    <n v="3.608004104669061E-2"/>
    <x v="2"/>
    <x v="0"/>
    <s v="USD"/>
    <n v="1454890620"/>
    <d v="2016-02-08T00:17:00"/>
    <n v="1450724449"/>
    <x v="3098"/>
    <b v="0"/>
    <x v="74"/>
    <n v="65.111111111111114"/>
    <x v="1"/>
    <x v="38"/>
    <b v="0"/>
    <s v="theater/spaces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n v="0.13900000000000001"/>
    <x v="2"/>
    <x v="0"/>
    <s v="USD"/>
    <n v="1455251591"/>
    <d v="2016-02-12T04:33:11"/>
    <n v="1452659591"/>
    <x v="3099"/>
    <b v="0"/>
    <x v="81"/>
    <n v="55.6"/>
    <x v="1"/>
    <x v="38"/>
    <b v="0"/>
    <s v="theater/spaces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n v="0.15225"/>
    <x v="2"/>
    <x v="0"/>
    <s v="USD"/>
    <n v="1413816975"/>
    <d v="2014-10-20T14:56:15"/>
    <n v="1411224975"/>
    <x v="3100"/>
    <b v="0"/>
    <x v="62"/>
    <n v="140.53846153846155"/>
    <x v="1"/>
    <x v="38"/>
    <b v="0"/>
    <s v="theater/spaces"/>
  </r>
  <r>
    <x v="3101"/>
    <s v="Mots Ã‰crits"/>
    <s v="LabellisÃ© 14-18, Mots Ã‰crits est un projet itinÃ©rant de lectures Ã  voix haute par des amateurs, mises en espace par une comÃ©dienne."/>
    <x v="30"/>
    <n v="300"/>
    <n v="0.12"/>
    <x v="2"/>
    <x v="6"/>
    <s v="EUR"/>
    <n v="1437033360"/>
    <d v="2015-07-16T07:56:00"/>
    <n v="1434445937"/>
    <x v="3101"/>
    <b v="0"/>
    <x v="8"/>
    <n v="25"/>
    <x v="1"/>
    <x v="38"/>
    <b v="0"/>
    <s v="theater/spaces"/>
  </r>
  <r>
    <x v="3102"/>
    <s v="Theatre Bath Bus"/>
    <s v="Imagine being able to take a performance anywhere! Meet the Theatre Bath Bus - a magical performance space where anything is possible."/>
    <x v="194"/>
    <n v="6258"/>
    <n v="0.391125"/>
    <x v="2"/>
    <x v="1"/>
    <s v="GBP"/>
    <n v="1471939818"/>
    <d v="2016-08-23T08:10:18"/>
    <n v="1467619818"/>
    <x v="3102"/>
    <b v="0"/>
    <x v="240"/>
    <n v="69.533333333333331"/>
    <x v="1"/>
    <x v="38"/>
    <b v="0"/>
    <s v="theater/spaces"/>
  </r>
  <r>
    <x v="3103"/>
    <s v="Professional Venue for local artists!!"/>
    <s v="Creating a place for local artists to perform, at substantially less cost for them"/>
    <x v="393"/>
    <n v="11"/>
    <n v="2.6829268292682929E-3"/>
    <x v="2"/>
    <x v="0"/>
    <s v="USD"/>
    <n v="1434080706"/>
    <d v="2015-06-12T03:45:06"/>
    <n v="1428896706"/>
    <x v="3103"/>
    <b v="0"/>
    <x v="84"/>
    <n v="5.5"/>
    <x v="1"/>
    <x v="38"/>
    <b v="0"/>
    <s v="theater/spaces"/>
  </r>
  <r>
    <x v="3104"/>
    <s v="CQ EAP Performing Arts 'THE LOFT'"/>
    <s v="The Loft is CQEAP's latest studio. Located in Rockhampton's CBD we'll be running performing arts workshops for 5yrs to adults."/>
    <x v="23"/>
    <n v="1185"/>
    <n v="0.29625000000000001"/>
    <x v="2"/>
    <x v="2"/>
    <s v="AUD"/>
    <n v="1422928800"/>
    <d v="2015-02-03T02:00:00"/>
    <n v="1420235311"/>
    <x v="3104"/>
    <b v="0"/>
    <x v="81"/>
    <n v="237"/>
    <x v="1"/>
    <x v="38"/>
    <b v="0"/>
    <s v="theater/spaces"/>
  </r>
  <r>
    <x v="3105"/>
    <s v="Paddock School Theater Improvement"/>
    <s v="My hope is to raise $5845 and replace old stained and mismatched border curtains, cyclorama curtain, and backdrop."/>
    <x v="394"/>
    <n v="2476"/>
    <n v="0.4236099230111206"/>
    <x v="2"/>
    <x v="0"/>
    <s v="USD"/>
    <n v="1413694800"/>
    <d v="2014-10-19T05:00:00"/>
    <n v="1408986916"/>
    <x v="3105"/>
    <b v="0"/>
    <x v="162"/>
    <n v="79.870967741935488"/>
    <x v="1"/>
    <x v="38"/>
    <b v="0"/>
    <s v="theater/spaces"/>
  </r>
  <r>
    <x v="3106"/>
    <s v="Wild Men at the Bristol Cathedral"/>
    <s v="Help fund the exciting first collaboration between Hotel Echo and Bristol Cathedral: WILD MEN, a show commemorating those lost in WW1."/>
    <x v="28"/>
    <n v="41"/>
    <n v="4.1000000000000002E-2"/>
    <x v="2"/>
    <x v="1"/>
    <s v="GBP"/>
    <n v="1442440800"/>
    <d v="2015-09-16T22:00:00"/>
    <n v="1440497876"/>
    <x v="3106"/>
    <b v="0"/>
    <x v="80"/>
    <n v="10.25"/>
    <x v="1"/>
    <x v="38"/>
    <b v="0"/>
    <s v="theater/spaces"/>
  </r>
  <r>
    <x v="3107"/>
    <s v="Creating Cabaret"/>
    <s v="When opportunity knocks, we answer!  Help expand the ravishingly talented troupe into a new and exciting market and venue!"/>
    <x v="79"/>
    <n v="7905"/>
    <n v="0.197625"/>
    <x v="2"/>
    <x v="0"/>
    <s v="USD"/>
    <n v="1431372751"/>
    <d v="2015-05-11T19:32:31"/>
    <n v="1430767951"/>
    <x v="3107"/>
    <b v="0"/>
    <x v="60"/>
    <n v="272.58620689655174"/>
    <x v="1"/>
    <x v="38"/>
    <b v="0"/>
    <s v="theater/spaces"/>
  </r>
  <r>
    <x v="3108"/>
    <s v="Funding a home for our Children's Theater"/>
    <s v="We need a permanent home for the theater!"/>
    <x v="63"/>
    <n v="26"/>
    <n v="5.1999999999999995E-4"/>
    <x v="2"/>
    <x v="0"/>
    <s v="USD"/>
    <n v="1430234394"/>
    <d v="2015-04-28T15:19:54"/>
    <n v="1425053994"/>
    <x v="3108"/>
    <b v="0"/>
    <x v="84"/>
    <n v="13"/>
    <x v="1"/>
    <x v="38"/>
    <b v="0"/>
    <s v="theater/spaces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n v="0.25030188679245285"/>
    <x v="2"/>
    <x v="0"/>
    <s v="USD"/>
    <n v="1409194810"/>
    <d v="2014-08-28T03:00:10"/>
    <n v="1406170810"/>
    <x v="3109"/>
    <b v="0"/>
    <x v="229"/>
    <n v="58.184210526315788"/>
    <x v="1"/>
    <x v="38"/>
    <b v="0"/>
    <s v="theater/spaces"/>
  </r>
  <r>
    <x v="3110"/>
    <s v="Hip Justice Catmunity Center"/>
    <s v="Cat People Unite! It's time we get a space of our own to relax, socialize and learn! Join the Catmunity!"/>
    <x v="31"/>
    <n v="10"/>
    <n v="4.0000000000000002E-4"/>
    <x v="2"/>
    <x v="0"/>
    <s v="USD"/>
    <n v="1487465119"/>
    <d v="2017-02-19T00:45:19"/>
    <n v="1484009119"/>
    <x v="3110"/>
    <b v="0"/>
    <x v="29"/>
    <n v="10"/>
    <x v="1"/>
    <x v="38"/>
    <b v="0"/>
    <s v="theater/spaces"/>
  </r>
  <r>
    <x v="3111"/>
    <s v="All Puppet Players Need a Home"/>
    <s v="Help All Puppet Players perform it's 2015 season in a beautiful 200 seat theater for an entire year."/>
    <x v="22"/>
    <n v="5328"/>
    <n v="0.26640000000000003"/>
    <x v="2"/>
    <x v="0"/>
    <s v="USD"/>
    <n v="1412432220"/>
    <d v="2014-10-04T14:17:00"/>
    <n v="1409753820"/>
    <x v="3111"/>
    <b v="0"/>
    <x v="88"/>
    <n v="70.10526315789474"/>
    <x v="1"/>
    <x v="38"/>
    <b v="0"/>
    <s v="theater/spaces"/>
  </r>
  <r>
    <x v="3112"/>
    <s v="Kids Zone start up"/>
    <s v="Children only have a short period of time to live care free, play hard, get dirty, I want to help every child in my Town play everyday."/>
    <x v="34"/>
    <n v="521"/>
    <n v="4.7363636363636365E-2"/>
    <x v="2"/>
    <x v="0"/>
    <s v="USD"/>
    <n v="1477968934"/>
    <d v="2016-11-01T02:55:34"/>
    <n v="1472784934"/>
    <x v="3112"/>
    <b v="0"/>
    <x v="82"/>
    <n v="57.888888888888886"/>
    <x v="1"/>
    <x v="38"/>
    <b v="0"/>
    <s v="theater/spaces"/>
  </r>
  <r>
    <x v="3113"/>
    <s v="The Shamrock Drafthouse Theater"/>
    <s v="An arts and craft beer theater showcasing local talent, locally crafted beer and providing performance and rehearsal space."/>
    <x v="395"/>
    <n v="4635"/>
    <n v="4.2435339894712751E-2"/>
    <x v="2"/>
    <x v="0"/>
    <s v="USD"/>
    <n v="1429291982"/>
    <d v="2015-04-17T17:33:02"/>
    <n v="1426699982"/>
    <x v="3113"/>
    <b v="0"/>
    <x v="77"/>
    <n v="125.27027027027027"/>
    <x v="1"/>
    <x v="38"/>
    <b v="0"/>
    <s v="theater/spaces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n v="0"/>
    <x v="2"/>
    <x v="0"/>
    <s v="USD"/>
    <n v="1411312250"/>
    <d v="2014-09-21T15:10:50"/>
    <n v="1406128250"/>
    <x v="3114"/>
    <b v="0"/>
    <x v="78"/>
    <e v="#DIV/0!"/>
    <x v="1"/>
    <x v="38"/>
    <b v="0"/>
    <s v="theater/spaces"/>
  </r>
  <r>
    <x v="3115"/>
    <s v="spoken word pop-up:"/>
    <s v="We are creating a mobile community devoted to the spreading and sharing of spoken word and other kinds of storytelling."/>
    <x v="3"/>
    <n v="300"/>
    <n v="0.03"/>
    <x v="2"/>
    <x v="11"/>
    <s v="SEK"/>
    <n v="1465123427"/>
    <d v="2016-06-05T10:43:47"/>
    <n v="1462531427"/>
    <x v="3115"/>
    <b v="0"/>
    <x v="29"/>
    <n v="300"/>
    <x v="1"/>
    <x v="38"/>
    <b v="0"/>
    <s v="theater/spaces"/>
  </r>
  <r>
    <x v="3116"/>
    <s v="CoreCon Asylum"/>
    <s v="Creating a consuite for CoreCon. A focus on the insanity of asylums and early medical practices from history."/>
    <x v="47"/>
    <n v="430"/>
    <n v="0.57333333333333336"/>
    <x v="2"/>
    <x v="0"/>
    <s v="USD"/>
    <n v="1427890925"/>
    <d v="2015-04-01T12:22:05"/>
    <n v="1426681325"/>
    <x v="3116"/>
    <b v="0"/>
    <x v="73"/>
    <n v="43"/>
    <x v="1"/>
    <x v="38"/>
    <b v="0"/>
    <s v="theater/spaces"/>
  </r>
  <r>
    <x v="3117"/>
    <s v="Cowes and The Sea"/>
    <s v="Performing Arts workshops, for young people aged 5 -16, exploring how the sea has shaped Cowes as a settlement."/>
    <x v="28"/>
    <n v="1"/>
    <n v="1E-3"/>
    <x v="2"/>
    <x v="1"/>
    <s v="GBP"/>
    <n v="1464354720"/>
    <d v="2016-05-27T13:12:00"/>
    <n v="1463648360"/>
    <x v="3117"/>
    <b v="0"/>
    <x v="29"/>
    <n v="1"/>
    <x v="1"/>
    <x v="38"/>
    <b v="0"/>
    <s v="theater/spaces"/>
  </r>
  <r>
    <x v="3118"/>
    <s v="Garden Eden, theatre, meeting, culture, music, art"/>
    <s v="a magical place for all kind of people, like a fairytaile in all colours"/>
    <x v="69"/>
    <n v="1550"/>
    <n v="3.0999999999999999E-3"/>
    <x v="2"/>
    <x v="11"/>
    <s v="SEK"/>
    <n v="1467473723"/>
    <d v="2016-07-02T15:35:23"/>
    <n v="1465832123"/>
    <x v="3118"/>
    <b v="0"/>
    <x v="84"/>
    <n v="775"/>
    <x v="1"/>
    <x v="38"/>
    <b v="0"/>
    <s v="theater/spaces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n v="5.0000000000000001E-4"/>
    <x v="2"/>
    <x v="0"/>
    <s v="USD"/>
    <n v="1427414732"/>
    <d v="2015-03-27T00:05:32"/>
    <n v="1424826332"/>
    <x v="3119"/>
    <b v="0"/>
    <x v="29"/>
    <n v="5"/>
    <x v="1"/>
    <x v="38"/>
    <b v="0"/>
    <s v="theater/spaces"/>
  </r>
  <r>
    <x v="3120"/>
    <s v="Subtropisch zwemparadijs Tropicana"/>
    <s v="Wij willen Tropicana het subtropisch zwemparadijs van Rotterdam op een nieuwe locatie gaan bouwen."/>
    <x v="396"/>
    <n v="128"/>
    <n v="9.8461538461538464E-5"/>
    <x v="2"/>
    <x v="9"/>
    <s v="EUR"/>
    <n v="1462484196"/>
    <d v="2016-05-05T21:36:36"/>
    <n v="1457303796"/>
    <x v="3120"/>
    <b v="0"/>
    <x v="73"/>
    <n v="12.8"/>
    <x v="1"/>
    <x v="38"/>
    <b v="0"/>
    <s v="theater/spaces"/>
  </r>
  <r>
    <x v="3121"/>
    <s v="Ant Farm Theatre Project (Canceled)"/>
    <s v="I going to build a theatre for a local ant farm so that Ants can put on their theatre productions."/>
    <x v="15"/>
    <n v="10"/>
    <n v="6.6666666666666671E-3"/>
    <x v="1"/>
    <x v="5"/>
    <s v="CAD"/>
    <n v="1411748335"/>
    <d v="2014-09-26T16:18:55"/>
    <n v="1406564335"/>
    <x v="3121"/>
    <b v="0"/>
    <x v="29"/>
    <n v="10"/>
    <x v="1"/>
    <x v="38"/>
    <b v="0"/>
    <s v="theater/spaces"/>
  </r>
  <r>
    <x v="3122"/>
    <s v="be back soon (Canceled)"/>
    <s v="cancelled until further notice"/>
    <x v="212"/>
    <n v="116"/>
    <n v="0.58291457286432158"/>
    <x v="1"/>
    <x v="0"/>
    <s v="USD"/>
    <n v="1478733732"/>
    <d v="2016-11-09T23:22:12"/>
    <n v="1478298132"/>
    <x v="3122"/>
    <b v="0"/>
    <x v="84"/>
    <n v="58"/>
    <x v="1"/>
    <x v="38"/>
    <b v="0"/>
    <s v="theater/spaces"/>
  </r>
  <r>
    <x v="3123"/>
    <s v="Save the Larchmont Playhouse! (Canceled)"/>
    <s v="The Larchmont Playhouse is threatened! Help save the theater by becoming a Preservation Member of The Larchmont Playhouse."/>
    <x v="152"/>
    <n v="85192"/>
    <n v="0.68153600000000003"/>
    <x v="1"/>
    <x v="0"/>
    <s v="USD"/>
    <n v="1468108198"/>
    <d v="2016-07-09T23:49:58"/>
    <n v="1465516198"/>
    <x v="3123"/>
    <b v="0"/>
    <x v="493"/>
    <n v="244.80459770114942"/>
    <x v="1"/>
    <x v="38"/>
    <b v="0"/>
    <s v="theater/spaces"/>
  </r>
  <r>
    <x v="3124"/>
    <s v="Theater &amp; Arts &amp; Day Care (Canceled)"/>
    <s v="A place where kids/ teens' dreams come true, and one finds there home without sparkly red shoes!"/>
    <x v="397"/>
    <n v="26"/>
    <n v="3.2499999999999997E-5"/>
    <x v="1"/>
    <x v="0"/>
    <s v="USD"/>
    <n v="1422902601"/>
    <d v="2015-02-02T18:43:21"/>
    <n v="1417718601"/>
    <x v="3124"/>
    <b v="0"/>
    <x v="80"/>
    <n v="6.5"/>
    <x v="1"/>
    <x v="38"/>
    <b v="0"/>
    <s v="theater/spaces"/>
  </r>
  <r>
    <x v="3125"/>
    <s v="N/A (Canceled)"/>
    <s v="N/A"/>
    <x v="86"/>
    <n v="0"/>
    <n v="0"/>
    <x v="1"/>
    <x v="0"/>
    <s v="USD"/>
    <n v="1452142672"/>
    <d v="2016-01-07T04:57:52"/>
    <n v="1449550672"/>
    <x v="3125"/>
    <b v="0"/>
    <x v="78"/>
    <e v="#DIV/0!"/>
    <x v="1"/>
    <x v="38"/>
    <b v="0"/>
    <s v="theater/spaces"/>
  </r>
  <r>
    <x v="3126"/>
    <s v="Urban Roots SkatePark (Canceled)"/>
    <s v="A big dream, small budget, the drive/passion of so many volunteers...indoor skatepark in Eau Claire, WI._x000a__x000a_This is UR skatepark!"/>
    <x v="31"/>
    <n v="1040"/>
    <n v="4.1599999999999998E-2"/>
    <x v="1"/>
    <x v="0"/>
    <s v="USD"/>
    <n v="1459121162"/>
    <d v="2016-03-27T23:26:02"/>
    <n v="1456532762"/>
    <x v="3126"/>
    <b v="0"/>
    <x v="57"/>
    <n v="61.176470588235297"/>
    <x v="1"/>
    <x v="38"/>
    <b v="0"/>
    <s v="theater/spaces"/>
  </r>
  <r>
    <x v="3127"/>
    <s v="Help Us Help Artists (Canceled)"/>
    <s v="Our goal - create a venue &amp; stage where comedic &amp; music artists hone their talents &amp; fan base. First minority owned like it in Cincy."/>
    <x v="57"/>
    <n v="0"/>
    <n v="0"/>
    <x v="1"/>
    <x v="0"/>
    <s v="USD"/>
    <n v="1425242029"/>
    <d v="2015-03-01T20:33:49"/>
    <n v="1422650029"/>
    <x v="3127"/>
    <b v="0"/>
    <x v="78"/>
    <e v="#DIV/0!"/>
    <x v="1"/>
    <x v="38"/>
    <b v="0"/>
    <s v="theater/spaces"/>
  </r>
  <r>
    <x v="3128"/>
    <s v="Casablanca - The Gin Joint Cut (The Play)"/>
    <s v="Bring Morag Fullarton's fun-loving spoof and homage of the classic and timeless film, 'Casablanca', to the stage in New York City."/>
    <x v="36"/>
    <n v="16291"/>
    <n v="1.0860666666666667"/>
    <x v="3"/>
    <x v="0"/>
    <s v="USD"/>
    <n v="1489690141"/>
    <d v="2017-03-16T18:49:01"/>
    <n v="1487101741"/>
    <x v="3128"/>
    <b v="0"/>
    <x v="27"/>
    <n v="139.23931623931625"/>
    <x v="1"/>
    <x v="6"/>
    <b v="0"/>
    <s v="theater/plays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n v="8.0000000000000002E-3"/>
    <x v="3"/>
    <x v="0"/>
    <s v="USD"/>
    <n v="1492542819"/>
    <d v="2017-04-18T19:13:39"/>
    <n v="1489090419"/>
    <x v="3129"/>
    <b v="0"/>
    <x v="29"/>
    <n v="10"/>
    <x v="1"/>
    <x v="6"/>
    <b v="0"/>
    <s v="theater/plays"/>
  </r>
  <r>
    <x v="3130"/>
    <s v="MEDEA | A New Vision"/>
    <s v="A shockingly relevant modern take on a 2,000-year-old tragedy that confronts current gender politics."/>
    <x v="3"/>
    <n v="375"/>
    <n v="3.7499999999999999E-2"/>
    <x v="3"/>
    <x v="0"/>
    <s v="USD"/>
    <n v="1492145940"/>
    <d v="2017-04-14T04:59:00"/>
    <n v="1489504916"/>
    <x v="3130"/>
    <b v="0"/>
    <x v="80"/>
    <n v="93.75"/>
    <x v="1"/>
    <x v="6"/>
    <b v="0"/>
    <s v="theater/plays"/>
  </r>
  <r>
    <x v="3131"/>
    <s v="SNAKE EYES"/>
    <s v="A Staged Reading of &quot;Snake Eyes,&quot; a new play by Alex Rafala"/>
    <x v="393"/>
    <n v="645"/>
    <n v="0.15731707317073171"/>
    <x v="3"/>
    <x v="0"/>
    <s v="USD"/>
    <n v="1491656045"/>
    <d v="2017-04-08T12:54:05"/>
    <n v="1489067645"/>
    <x v="3131"/>
    <b v="0"/>
    <x v="8"/>
    <n v="53.75"/>
    <x v="1"/>
    <x v="6"/>
    <b v="0"/>
    <s v="theater/plays"/>
  </r>
  <r>
    <x v="3132"/>
    <s v="A Bite of a Snake Play"/>
    <s v="Smells Like Money, Drips Like Honey, Taste Like Mocha, Better Run AWAY"/>
    <x v="11"/>
    <n v="10"/>
    <n v="3.3333333333333332E-4"/>
    <x v="3"/>
    <x v="0"/>
    <s v="USD"/>
    <n v="1492759460"/>
    <d v="2017-04-21T07:24:20"/>
    <n v="1487579060"/>
    <x v="3132"/>
    <b v="0"/>
    <x v="29"/>
    <n v="10"/>
    <x v="1"/>
    <x v="6"/>
    <b v="0"/>
    <s v="theater/plays"/>
  </r>
  <r>
    <x v="3133"/>
    <s v="Hell Has No Fury by TwentySomething @ Edinburgh Fringe"/>
    <s v="TwentySomething is taking Hell Has No Fury to Edinburgh! _x000a_We're looking for your support to get us there."/>
    <x v="2"/>
    <n v="540"/>
    <n v="1.08"/>
    <x v="3"/>
    <x v="1"/>
    <s v="GBP"/>
    <n v="1490358834"/>
    <d v="2017-03-24T12:33:54"/>
    <n v="1487770434"/>
    <x v="3133"/>
    <b v="0"/>
    <x v="38"/>
    <n v="33.75"/>
    <x v="1"/>
    <x v="6"/>
    <b v="0"/>
    <s v="theater/plays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n v="0.22500000000000001"/>
    <x v="3"/>
    <x v="1"/>
    <s v="GBP"/>
    <n v="1490631419"/>
    <d v="2017-03-27T16:16:59"/>
    <n v="1488820619"/>
    <x v="3134"/>
    <b v="0"/>
    <x v="8"/>
    <n v="18.75"/>
    <x v="1"/>
    <x v="6"/>
    <b v="0"/>
    <s v="theater/plays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n v="0.20849420849420849"/>
    <x v="3"/>
    <x v="0"/>
    <s v="USD"/>
    <n v="1491277121"/>
    <d v="2017-04-04T03:38:41"/>
    <n v="1489376321"/>
    <x v="3135"/>
    <b v="0"/>
    <x v="63"/>
    <n v="23.142857142857142"/>
    <x v="1"/>
    <x v="6"/>
    <b v="0"/>
    <s v="theater/plays"/>
  </r>
  <r>
    <x v="3136"/>
    <s v="Heroines"/>
    <s v="Help emberfly theatre put on their first production Heroines and pay our actors and creative team! Follow us @emberflytheatre"/>
    <x v="2"/>
    <n v="639"/>
    <n v="1.278"/>
    <x v="3"/>
    <x v="1"/>
    <s v="GBP"/>
    <n v="1491001140"/>
    <d v="2017-03-31T22:59:00"/>
    <n v="1487847954"/>
    <x v="3136"/>
    <b v="0"/>
    <x v="19"/>
    <n v="29.045454545454547"/>
    <x v="1"/>
    <x v="6"/>
    <b v="0"/>
    <s v="theater/plays"/>
  </r>
  <r>
    <x v="3137"/>
    <s v="Richard III - Presented by REBATEnsemble/Theatre Off Jackson"/>
    <s v="Set in 1930s Chinatown, evocative of old world South Jackson Street during the Jazz era."/>
    <x v="15"/>
    <n v="50"/>
    <n v="3.3333333333333333E-2"/>
    <x v="3"/>
    <x v="0"/>
    <s v="USD"/>
    <n v="1493838720"/>
    <d v="2017-05-03T19:12:00"/>
    <n v="1489439669"/>
    <x v="3137"/>
    <b v="0"/>
    <x v="29"/>
    <n v="50"/>
    <x v="1"/>
    <x v="6"/>
    <b v="0"/>
    <s v="theater/plays"/>
  </r>
  <r>
    <x v="3138"/>
    <s v="Our Country's Good"/>
    <s v="A UWE Drama Society adaptation of Timberlake Wertenbaker's play. Funding needed for costumes/props to make the show a success. Thanks."/>
    <x v="48"/>
    <n v="0"/>
    <n v="0"/>
    <x v="3"/>
    <x v="1"/>
    <s v="GBP"/>
    <n v="1491233407"/>
    <d v="2017-04-03T15:30:07"/>
    <n v="1489591807"/>
    <x v="3138"/>
    <b v="0"/>
    <x v="78"/>
    <e v="#DIV/0!"/>
    <x v="1"/>
    <x v="6"/>
    <b v="0"/>
    <s v="theater/plays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n v="5.3999999999999999E-2"/>
    <x v="3"/>
    <x v="14"/>
    <s v="MXN"/>
    <n v="1490416380"/>
    <d v="2017-03-25T04:33:00"/>
    <n v="1487485760"/>
    <x v="3139"/>
    <b v="0"/>
    <x v="79"/>
    <n v="450"/>
    <x v="1"/>
    <x v="6"/>
    <b v="0"/>
    <s v="theater/plays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n v="9.5999999999999992E-3"/>
    <x v="3"/>
    <x v="6"/>
    <s v="EUR"/>
    <n v="1491581703"/>
    <d v="2017-04-07T16:15:03"/>
    <n v="1488993303"/>
    <x v="3140"/>
    <b v="0"/>
    <x v="80"/>
    <n v="24"/>
    <x v="1"/>
    <x v="6"/>
    <b v="0"/>
    <s v="theater/plays"/>
  </r>
  <r>
    <x v="3141"/>
    <s v="GUTS: Black Comedy"/>
    <s v="We are a theatre society from the Groningen University in the Netherlands. _x000a_We would be more than happy for some help funding the play."/>
    <x v="2"/>
    <n v="258"/>
    <n v="0.51600000000000001"/>
    <x v="3"/>
    <x v="9"/>
    <s v="EUR"/>
    <n v="1492372800"/>
    <d v="2017-04-16T20:00:00"/>
    <n v="1488823488"/>
    <x v="3141"/>
    <b v="0"/>
    <x v="22"/>
    <n v="32.25"/>
    <x v="1"/>
    <x v="6"/>
    <b v="0"/>
    <s v="theater/plays"/>
  </r>
  <r>
    <x v="3142"/>
    <s v="The Pendulum Swings UK Theatre Tour/EdFringe"/>
    <s v="Our aim is to deliver a powerful piece of theatre to audiences across the UK, including Edinburgh Fringe (2017)."/>
    <x v="181"/>
    <n v="45"/>
    <n v="1.6363636363636365E-2"/>
    <x v="3"/>
    <x v="1"/>
    <s v="GBP"/>
    <n v="1489922339"/>
    <d v="2017-03-19T11:18:59"/>
    <n v="1487333939"/>
    <x v="3142"/>
    <b v="0"/>
    <x v="83"/>
    <n v="15"/>
    <x v="1"/>
    <x v="6"/>
    <b v="0"/>
    <s v="theater/plays"/>
  </r>
  <r>
    <x v="3143"/>
    <s v="This is Living by Liam Borrett"/>
    <s v="THE POIGNANT EXPLORATION OF WHAT IT MEANS TO SAY GOODBYE._x000a_Stripped Raw brings Liam Borrett's debut play 'This is Living' to Wiltshire."/>
    <x v="176"/>
    <n v="0"/>
    <n v="0"/>
    <x v="3"/>
    <x v="1"/>
    <s v="GBP"/>
    <n v="1491726956"/>
    <d v="2017-04-09T08:35:56"/>
    <n v="1489480556"/>
    <x v="3143"/>
    <b v="0"/>
    <x v="78"/>
    <e v="#DIV/0!"/>
    <x v="1"/>
    <x v="6"/>
    <b v="0"/>
    <s v="theater/plays"/>
  </r>
  <r>
    <x v="3144"/>
    <s v="Benghazi Bergen-Belsen"/>
    <s v="Two women, one love, one must die: a multicultural cast in a play about the denied holocaust of Libyan Jews. Premieres in March in NYC"/>
    <x v="3"/>
    <n v="7540"/>
    <n v="0.754"/>
    <x v="3"/>
    <x v="0"/>
    <s v="USD"/>
    <n v="1489903200"/>
    <d v="2017-03-19T06:00:00"/>
    <n v="1488459307"/>
    <x v="3144"/>
    <b v="0"/>
    <x v="209"/>
    <n v="251.33333333333334"/>
    <x v="1"/>
    <x v="6"/>
    <b v="0"/>
    <s v="theater/plays"/>
  </r>
  <r>
    <x v="3145"/>
    <s v="Arlington's 1st Dinner Theatre"/>
    <s v="Dominion Theatre Company is the first community dinner theatre  to be established in Arlington TX."/>
    <x v="31"/>
    <n v="0"/>
    <n v="0"/>
    <x v="3"/>
    <x v="0"/>
    <s v="USD"/>
    <n v="1490659134"/>
    <d v="2017-03-27T23:58:54"/>
    <n v="1485478734"/>
    <x v="3145"/>
    <b v="0"/>
    <x v="78"/>
    <e v="#DIV/0!"/>
    <x v="1"/>
    <x v="6"/>
    <b v="0"/>
    <s v="theater/plays"/>
  </r>
  <r>
    <x v="3146"/>
    <s v="SoÃ±Ã© una ciudad amurallada"/>
    <s v="Somos... Podemos... Amamos... Nuestra muralla, nuestra utopÃ­a. Que el amor sea el lÃ­mite"/>
    <x v="63"/>
    <n v="5250"/>
    <n v="0.105"/>
    <x v="3"/>
    <x v="14"/>
    <s v="MXN"/>
    <n v="1492356166"/>
    <d v="2017-04-16T15:22:46"/>
    <n v="1488471766"/>
    <x v="3146"/>
    <b v="0"/>
    <x v="8"/>
    <n v="437.5"/>
    <x v="1"/>
    <x v="6"/>
    <b v="0"/>
    <s v="theater/plays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n v="1.1752499999999999"/>
    <x v="0"/>
    <x v="0"/>
    <s v="USD"/>
    <n v="1415319355"/>
    <d v="2014-11-07T00:15:55"/>
    <n v="1411859755"/>
    <x v="3147"/>
    <b v="1"/>
    <x v="496"/>
    <n v="110.35211267605634"/>
    <x v="1"/>
    <x v="6"/>
    <b v="1"/>
    <s v="theater/plays"/>
  </r>
  <r>
    <x v="3148"/>
    <s v="The Aurora Project: A Sci-Fi Epic by Bella Poynton"/>
    <s v="Help fund The Aurora Project, an immersive science fiction epic."/>
    <x v="40"/>
    <n v="2361"/>
    <n v="1.3116666666666668"/>
    <x v="0"/>
    <x v="0"/>
    <s v="USD"/>
    <n v="1412136000"/>
    <d v="2014-10-01T04:00:00"/>
    <n v="1410278284"/>
    <x v="3148"/>
    <b v="1"/>
    <x v="7"/>
    <n v="41.421052631578945"/>
    <x v="1"/>
    <x v="6"/>
    <b v="1"/>
    <s v="theater/plays"/>
  </r>
  <r>
    <x v="3149"/>
    <s v="Kafka on the Shore"/>
    <s v="A student led production at Northwestern U. of an adaptation by Frank Galati of the classic book Kafka on the Shore by Haruki Murakmi."/>
    <x v="21"/>
    <n v="1300"/>
    <n v="1.04"/>
    <x v="0"/>
    <x v="0"/>
    <s v="USD"/>
    <n v="1354845600"/>
    <d v="2012-12-07T02:00:00"/>
    <n v="1352766300"/>
    <x v="3149"/>
    <b v="1"/>
    <x v="20"/>
    <n v="52"/>
    <x v="1"/>
    <x v="6"/>
    <b v="1"/>
    <s v="theater/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n v="1.01"/>
    <x v="0"/>
    <x v="0"/>
    <s v="USD"/>
    <n v="1295928000"/>
    <d v="2011-01-25T04:00:00"/>
    <n v="1288160403"/>
    <x v="3150"/>
    <b v="1"/>
    <x v="201"/>
    <n v="33.990384615384613"/>
    <x v="1"/>
    <x v="6"/>
    <b v="1"/>
    <s v="theater/plays"/>
  </r>
  <r>
    <x v="3151"/>
    <s v="&quot;The Holiday Bug&quot; 2014 Puppet Show"/>
    <s v="A Multi-Media Puppet Show, with large cable control puppets to tell a hilarious story for all ages."/>
    <x v="8"/>
    <n v="3514"/>
    <n v="1.004"/>
    <x v="0"/>
    <x v="0"/>
    <s v="USD"/>
    <n v="1410379774"/>
    <d v="2014-09-10T20:09:34"/>
    <n v="1407787774"/>
    <x v="3151"/>
    <b v="1"/>
    <x v="69"/>
    <n v="103.35294117647059"/>
    <x v="1"/>
    <x v="6"/>
    <b v="1"/>
    <s v="theater/plays"/>
  </r>
  <r>
    <x v="3152"/>
    <s v="'Gilead', an original theatre piece"/>
    <s v="'Gilead' is an original theatre piece inspired by Margaret Atwood's 'The Handmaid's Tale'. (Brighton Fringe 2014)"/>
    <x v="41"/>
    <n v="2331"/>
    <n v="1.0595454545454546"/>
    <x v="0"/>
    <x v="1"/>
    <s v="GBP"/>
    <n v="1383425367"/>
    <d v="2013-11-02T20:49:27"/>
    <n v="1380833367"/>
    <x v="3152"/>
    <b v="1"/>
    <x v="85"/>
    <n v="34.791044776119406"/>
    <x v="1"/>
    <x v="6"/>
    <b v="1"/>
    <s v="theater/plays"/>
  </r>
  <r>
    <x v="3153"/>
    <s v="Terminator the Second"/>
    <s v="A stage production of Terminator 2: Judgment Day, composed entirely of the words of William Shakespeare"/>
    <x v="9"/>
    <n v="10067.5"/>
    <n v="3.3558333333333334"/>
    <x v="0"/>
    <x v="0"/>
    <s v="USD"/>
    <n v="1304225940"/>
    <d v="2011-05-01T04:59:00"/>
    <n v="1301542937"/>
    <x v="3153"/>
    <b v="1"/>
    <x v="198"/>
    <n v="41.773858921161825"/>
    <x v="1"/>
    <x v="6"/>
    <b v="1"/>
    <s v="theater/plays"/>
  </r>
  <r>
    <x v="3154"/>
    <s v="&quot;Bright Ideas&quot; By Eric Coble"/>
    <s v="Hilarious play about two parents obsessed with getting their kid into the best pre-school and are willing to do ANYTHING to get him in!"/>
    <x v="39"/>
    <n v="7905"/>
    <n v="1.1292857142857142"/>
    <x v="0"/>
    <x v="0"/>
    <s v="USD"/>
    <n v="1333310458"/>
    <d v="2012-04-01T20:00:58"/>
    <n v="1330722058"/>
    <x v="3154"/>
    <b v="1"/>
    <x v="252"/>
    <n v="64.268292682926827"/>
    <x v="1"/>
    <x v="6"/>
    <b v="1"/>
    <s v="theater/plays"/>
  </r>
  <r>
    <x v="3155"/>
    <s v="Stage Adaptation of Studio Ghibli's Princess Mononoke"/>
    <s v="We want to take our stage adaptation of Studio Ghibli's 'Princess Mononoke' to more people.  Help us do it!"/>
    <x v="10"/>
    <n v="9425.23"/>
    <n v="1.885046"/>
    <x v="0"/>
    <x v="1"/>
    <s v="GBP"/>
    <n v="1356004725"/>
    <d v="2012-12-20T11:58:45"/>
    <n v="1353412725"/>
    <x v="3155"/>
    <b v="1"/>
    <x v="177"/>
    <n v="31.209370860927152"/>
    <x v="1"/>
    <x v="6"/>
    <b v="1"/>
    <s v="theater/plays"/>
  </r>
  <r>
    <x v="3156"/>
    <s v="Bringing First Love/Worst Love To Life"/>
    <s v="First Love/Worst Love is an examination of love and its mutability, as expressed through twelve stories and five actors on one stage."/>
    <x v="62"/>
    <n v="5600"/>
    <n v="1.0181818181818181"/>
    <x v="0"/>
    <x v="0"/>
    <s v="USD"/>
    <n v="1338591144"/>
    <d v="2012-06-01T22:52:24"/>
    <n v="1335567144"/>
    <x v="3156"/>
    <b v="1"/>
    <x v="30"/>
    <n v="62.921348314606739"/>
    <x v="1"/>
    <x v="6"/>
    <b v="1"/>
    <s v="theater/plays"/>
  </r>
  <r>
    <x v="3157"/>
    <s v="Summer FourPlay"/>
    <s v="Four Directors.  Four One Acts.  Four Genres.  For You."/>
    <x v="23"/>
    <n v="4040"/>
    <n v="1.01"/>
    <x v="0"/>
    <x v="0"/>
    <s v="USD"/>
    <n v="1405746000"/>
    <d v="2014-07-19T05:00:00"/>
    <n v="1404932105"/>
    <x v="3157"/>
    <b v="1"/>
    <x v="14"/>
    <n v="98.536585365853654"/>
    <x v="1"/>
    <x v="6"/>
    <b v="1"/>
    <s v="theater/plays"/>
  </r>
  <r>
    <x v="3158"/>
    <s v="Nursery Crimes"/>
    <s v="A 40s crime-noir play using nursery rhyme characters."/>
    <x v="10"/>
    <n v="5700"/>
    <n v="1.1399999999999999"/>
    <x v="0"/>
    <x v="0"/>
    <s v="USD"/>
    <n v="1374523752"/>
    <d v="2013-07-22T20:09:12"/>
    <n v="1371931752"/>
    <x v="3158"/>
    <b v="1"/>
    <x v="50"/>
    <n v="82.608695652173907"/>
    <x v="1"/>
    <x v="6"/>
    <b v="1"/>
    <s v="theater/plays"/>
  </r>
  <r>
    <x v="3159"/>
    <s v="Waxwing: A New Play"/>
    <s v="WAXWING is an exciting new world premiere of mythic (perhaps even apocalyptic!) proportions."/>
    <x v="15"/>
    <n v="2002.22"/>
    <n v="1.3348133333333334"/>
    <x v="0"/>
    <x v="0"/>
    <s v="USD"/>
    <n v="1326927600"/>
    <d v="2012-01-18T23:00:00"/>
    <n v="1323221761"/>
    <x v="3159"/>
    <b v="1"/>
    <x v="47"/>
    <n v="38.504230769230773"/>
    <x v="1"/>
    <x v="6"/>
    <b v="1"/>
    <s v="theater/plays"/>
  </r>
  <r>
    <x v="3160"/>
    <s v="We Play Chekhov"/>
    <s v="Two stories by Anton Chekhov adapted for the stage and performed back-to-back in a stunning live theatrical performance."/>
    <x v="37"/>
    <n v="4569"/>
    <n v="1.0153333333333334"/>
    <x v="0"/>
    <x v="0"/>
    <s v="USD"/>
    <n v="1407905940"/>
    <d v="2014-08-13T04:59:00"/>
    <n v="1405923687"/>
    <x v="3160"/>
    <b v="1"/>
    <x v="7"/>
    <n v="80.15789473684211"/>
    <x v="1"/>
    <x v="6"/>
    <b v="1"/>
    <s v="theater/plays"/>
  </r>
  <r>
    <x v="3161"/>
    <s v="Faustus"/>
    <s v="Iâ€™ll Be Right Back presents a story of murder and corruption. Faustus is a modern re-imagining of Christopher Marloweâ€™s classic tale."/>
    <x v="13"/>
    <n v="2102"/>
    <n v="1.0509999999999999"/>
    <x v="0"/>
    <x v="1"/>
    <s v="GBP"/>
    <n v="1413377522"/>
    <d v="2014-10-15T12:52:02"/>
    <n v="1410785522"/>
    <x v="3161"/>
    <b v="1"/>
    <x v="142"/>
    <n v="28.405405405405407"/>
    <x v="1"/>
    <x v="6"/>
    <b v="1"/>
    <s v="theater/plays"/>
  </r>
  <r>
    <x v="3162"/>
    <s v="Your Radio Adventure!"/>
    <s v="Radio show meets interactive novel, accompanied by live foley, music, and audience participation. YOU choose what happens next!"/>
    <x v="23"/>
    <n v="5086"/>
    <n v="1.2715000000000001"/>
    <x v="0"/>
    <x v="0"/>
    <s v="USD"/>
    <n v="1404698400"/>
    <d v="2014-07-07T02:00:00"/>
    <n v="1402331262"/>
    <x v="3162"/>
    <b v="1"/>
    <x v="287"/>
    <n v="80.730158730158735"/>
    <x v="1"/>
    <x v="6"/>
    <b v="1"/>
    <s v="theater/plays"/>
  </r>
  <r>
    <x v="3163"/>
    <s v="Bring &quot;SONNY&quot; To Toronto This Summer!"/>
    <s v="We are a group of actors reviving a play called &quot;Sonny Under the Assumption&quot; to bring to Toronto, Canada this summer..."/>
    <x v="93"/>
    <n v="14450"/>
    <n v="1.1115384615384616"/>
    <x v="0"/>
    <x v="0"/>
    <s v="USD"/>
    <n v="1402855525"/>
    <d v="2014-06-15T18:05:25"/>
    <n v="1400263525"/>
    <x v="3163"/>
    <b v="1"/>
    <x v="250"/>
    <n v="200.69444444444446"/>
    <x v="1"/>
    <x v="6"/>
    <b v="1"/>
    <s v="theater/plays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n v="1.0676000000000001"/>
    <x v="0"/>
    <x v="0"/>
    <s v="USD"/>
    <n v="1402341615"/>
    <d v="2014-06-09T19:20:15"/>
    <n v="1399490415"/>
    <x v="3164"/>
    <b v="1"/>
    <x v="26"/>
    <n v="37.591549295774648"/>
    <x v="1"/>
    <x v="6"/>
    <b v="1"/>
    <s v="theater/plays"/>
  </r>
  <r>
    <x v="3165"/>
    <s v="THE MOON PLAY"/>
    <s v="THE MOON PLAY is a new play written by Carolyn Gilliam. The play follows an astronaut on the moon who has lost his reason to explore."/>
    <x v="47"/>
    <n v="1220"/>
    <n v="1.6266666666666667"/>
    <x v="0"/>
    <x v="0"/>
    <s v="USD"/>
    <n v="1304395140"/>
    <d v="2011-05-03T03:59:00"/>
    <n v="1302493760"/>
    <x v="3165"/>
    <b v="1"/>
    <x v="64"/>
    <n v="58.095238095238095"/>
    <x v="1"/>
    <x v="6"/>
    <b v="1"/>
    <s v="theater/plays"/>
  </r>
  <r>
    <x v="3166"/>
    <s v="Verdigris - A Play by Jim Beaver"/>
    <s v="VERDIGRIS: A play written by Jim Beaver, star of Supernatural and Deadwood, opening March 2015 at Theatre West in Los Angeles."/>
    <x v="19"/>
    <n v="56079.83"/>
    <n v="1.6022808571428573"/>
    <x v="0"/>
    <x v="0"/>
    <s v="USD"/>
    <n v="1416988740"/>
    <d v="2014-11-26T07:59:00"/>
    <n v="1414514153"/>
    <x v="3166"/>
    <b v="1"/>
    <x v="497"/>
    <n v="60.300892473118282"/>
    <x v="1"/>
    <x v="6"/>
    <b v="1"/>
    <s v="theater/plays"/>
  </r>
  <r>
    <x v="3167"/>
    <s v="Destiny is Judd Nelson: a new play at FringeNYC"/>
    <s v="What is destiny? Explore it with us this August at FringeNYC."/>
    <x v="9"/>
    <n v="3485"/>
    <n v="1.1616666666666666"/>
    <x v="0"/>
    <x v="0"/>
    <s v="USD"/>
    <n v="1406952781"/>
    <d v="2014-08-02T04:13:01"/>
    <n v="1405743181"/>
    <x v="3167"/>
    <b v="1"/>
    <x v="165"/>
    <n v="63.363636363636367"/>
    <x v="1"/>
    <x v="6"/>
    <b v="1"/>
    <s v="theater/plays"/>
  </r>
  <r>
    <x v="3168"/>
    <s v="Cosmicomics"/>
    <s v="A dazzling aerial show that brings to life the whimsical and romantic short stories of beloved fantasy author Italo Calvino."/>
    <x v="30"/>
    <n v="3105"/>
    <n v="1.242"/>
    <x v="0"/>
    <x v="0"/>
    <s v="USD"/>
    <n v="1402696800"/>
    <d v="2014-06-13T22:00:00"/>
    <n v="1399948353"/>
    <x v="3168"/>
    <b v="1"/>
    <x v="42"/>
    <n v="50.901639344262293"/>
    <x v="1"/>
    <x v="6"/>
    <b v="1"/>
    <s v="theater/plays"/>
  </r>
  <r>
    <x v="3169"/>
    <s v="The Window"/>
    <s v="We're bringing The Window to the Cherry Lane Theater in January 2014."/>
    <x v="6"/>
    <n v="8241"/>
    <n v="1.030125"/>
    <x v="0"/>
    <x v="0"/>
    <s v="USD"/>
    <n v="1386910740"/>
    <d v="2013-12-13T04:59:00"/>
    <n v="1384364561"/>
    <x v="3169"/>
    <b v="1"/>
    <x v="141"/>
    <n v="100.5"/>
    <x v="1"/>
    <x v="6"/>
    <b v="1"/>
    <s v="theater/plays"/>
  </r>
  <r>
    <x v="3170"/>
    <s v="Ain't She Brave FringeNYC 2014 Project"/>
    <s v="An emotionally-charged journey through the history of black women in America told in reverse."/>
    <x v="13"/>
    <n v="2245"/>
    <n v="1.1225000000000001"/>
    <x v="0"/>
    <x v="0"/>
    <s v="USD"/>
    <n v="1404273600"/>
    <d v="2014-07-02T04:00:00"/>
    <n v="1401414944"/>
    <x v="3170"/>
    <b v="1"/>
    <x v="26"/>
    <n v="31.619718309859156"/>
    <x v="1"/>
    <x v="6"/>
    <b v="1"/>
    <s v="theater/plays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n v="1.0881428571428571"/>
    <x v="0"/>
    <x v="1"/>
    <s v="GBP"/>
    <n v="1462545358"/>
    <d v="2016-05-06T14:35:58"/>
    <n v="1459953358"/>
    <x v="3171"/>
    <b v="1"/>
    <x v="27"/>
    <n v="65.102564102564102"/>
    <x v="1"/>
    <x v="6"/>
    <b v="1"/>
    <s v="theater/plays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n v="1.1499999999999999"/>
    <x v="0"/>
    <x v="0"/>
    <s v="USD"/>
    <n v="1329240668"/>
    <d v="2012-02-14T17:31:08"/>
    <n v="1326648668"/>
    <x v="3172"/>
    <b v="1"/>
    <x v="60"/>
    <n v="79.310344827586206"/>
    <x v="1"/>
    <x v="6"/>
    <b v="1"/>
    <s v="theater/plays"/>
  </r>
  <r>
    <x v="3173"/>
    <s v="Melissa Arctic At the Road Theatre"/>
    <s v="A play with songs written by Craig Wright, based on Shakespeare's &quot;The Winter's Tale&quot; set in late 20th Century, Pine City, Minnesota."/>
    <x v="3"/>
    <n v="10300"/>
    <n v="1.03"/>
    <x v="0"/>
    <x v="0"/>
    <s v="USD"/>
    <n v="1411765492"/>
    <d v="2014-09-26T21:04:52"/>
    <n v="1409173492"/>
    <x v="3173"/>
    <b v="1"/>
    <x v="142"/>
    <n v="139.18918918918919"/>
    <x v="1"/>
    <x v="6"/>
    <b v="1"/>
    <s v="theater/plays"/>
  </r>
  <r>
    <x v="3174"/>
    <s v="A Race Redux"/>
    <s v="This adaptation uses the text of Oâ€™Neill to explore race, and asks the audience if stereotypes impact a characters guilt or innocence."/>
    <x v="9"/>
    <n v="3034"/>
    <n v="1.0113333333333334"/>
    <x v="0"/>
    <x v="0"/>
    <s v="USD"/>
    <n v="1408999508"/>
    <d v="2014-08-25T20:45:08"/>
    <n v="1407789908"/>
    <x v="3174"/>
    <b v="1"/>
    <x v="23"/>
    <n v="131.91304347826087"/>
    <x v="1"/>
    <x v="6"/>
    <b v="1"/>
    <s v="theater/plays"/>
  </r>
  <r>
    <x v="3175"/>
    <s v="The Killing Room"/>
    <s v="One Year Lease Theater Company's world premiere theater production of THE KILLING ROOM, by playwright Daniel Keene, March 2011 in NYC."/>
    <x v="10"/>
    <n v="5478"/>
    <n v="1.0955999999999999"/>
    <x v="0"/>
    <x v="0"/>
    <s v="USD"/>
    <n v="1297977427"/>
    <d v="2011-02-17T21:17:07"/>
    <n v="1292793427"/>
    <x v="3175"/>
    <b v="1"/>
    <x v="65"/>
    <n v="91.3"/>
    <x v="1"/>
    <x v="6"/>
    <b v="1"/>
    <s v="theater/plays"/>
  </r>
  <r>
    <x v="3176"/>
    <s v="Romeo and Juliet at Moody's Pub"/>
    <s v="Romeo and Juliet at Moody's Pub is an adapted, 90-minute version of Shakespeare's classic tragedy, performed for free in a restaurant"/>
    <x v="168"/>
    <n v="2182"/>
    <n v="1.148421052631579"/>
    <x v="0"/>
    <x v="0"/>
    <s v="USD"/>
    <n v="1376838000"/>
    <d v="2013-08-18T15:00:00"/>
    <n v="1374531631"/>
    <x v="3176"/>
    <b v="1"/>
    <x v="165"/>
    <n v="39.672727272727272"/>
    <x v="1"/>
    <x v="6"/>
    <b v="1"/>
    <s v="theater/plays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n v="1.1739999999999999"/>
    <x v="0"/>
    <x v="0"/>
    <s v="USD"/>
    <n v="1403366409"/>
    <d v="2014-06-21T16:00:09"/>
    <n v="1400774409"/>
    <x v="3177"/>
    <b v="1"/>
    <x v="13"/>
    <n v="57.549019607843135"/>
    <x v="1"/>
    <x v="6"/>
    <b v="1"/>
    <s v="theater/plays"/>
  </r>
  <r>
    <x v="3178"/>
    <s v="Cutting Off Kate Bush"/>
    <s v="Cutting Off Kate Bush is a one-woman show written &amp; performed by Lucy Benson-Brown, premiering at the Edinburgh Fringe Festival 2014"/>
    <x v="15"/>
    <n v="2576"/>
    <n v="1.7173333333333334"/>
    <x v="0"/>
    <x v="1"/>
    <s v="GBP"/>
    <n v="1405521075"/>
    <d v="2014-07-16T14:31:15"/>
    <n v="1402929075"/>
    <x v="3178"/>
    <b v="1"/>
    <x v="76"/>
    <n v="33.025641025641029"/>
    <x v="1"/>
    <x v="6"/>
    <b v="1"/>
    <s v="theater/plays"/>
  </r>
  <r>
    <x v="3179"/>
    <s v="I Do Wonder"/>
    <s v="A Sci-fi play in several vignettes that will narrate an alternate history in the mid-20th century."/>
    <x v="285"/>
    <n v="4794.82"/>
    <n v="1.1416238095238094"/>
    <x v="0"/>
    <x v="0"/>
    <s v="USD"/>
    <n v="1367859071"/>
    <d v="2013-05-06T16:51:11"/>
    <n v="1365699071"/>
    <x v="3179"/>
    <b v="1"/>
    <x v="95"/>
    <n v="77.335806451612896"/>
    <x v="1"/>
    <x v="6"/>
    <b v="1"/>
    <s v="theater/plays"/>
  </r>
  <r>
    <x v="3180"/>
    <s v="Glass Mountain: An Original Fairytale"/>
    <s v="A new tale of witches, fairies, cat-hunters and and bone-boilers from London theatre company Broken Glass."/>
    <x v="38"/>
    <n v="1437"/>
    <n v="1.1975"/>
    <x v="0"/>
    <x v="1"/>
    <s v="GBP"/>
    <n v="1403258049"/>
    <d v="2014-06-20T09:54:09"/>
    <n v="1400666049"/>
    <x v="3180"/>
    <b v="1"/>
    <x v="43"/>
    <n v="31.933333333333334"/>
    <x v="1"/>
    <x v="6"/>
    <b v="1"/>
    <s v="theater/plays"/>
  </r>
  <r>
    <x v="3181"/>
    <s v="ENDURING SONG"/>
    <s v="ENDURING SONG by award-winning Bear Trap Theatre, is a sweeping historical epic about love, loss and family set in the First Crusade."/>
    <x v="2"/>
    <n v="545"/>
    <n v="1.0900000000000001"/>
    <x v="0"/>
    <x v="1"/>
    <s v="GBP"/>
    <n v="1402848000"/>
    <d v="2014-06-15T16:00:00"/>
    <n v="1400570787"/>
    <x v="3181"/>
    <b v="1"/>
    <x v="41"/>
    <n v="36.333333333333336"/>
    <x v="1"/>
    <x v="6"/>
    <b v="1"/>
    <s v="theater/plays"/>
  </r>
  <r>
    <x v="3182"/>
    <s v="A Thought in Three Parts"/>
    <s v="FRANK, a newborn company, presents Wallace Shawn's famously unproduced,&quot;A Thought in Three Parts.&quot;_x000a_Be FRANK with us!"/>
    <x v="39"/>
    <n v="7062"/>
    <n v="1.0088571428571429"/>
    <x v="0"/>
    <x v="0"/>
    <s v="USD"/>
    <n v="1328029200"/>
    <d v="2012-01-31T17:00:00"/>
    <n v="1323211621"/>
    <x v="3182"/>
    <b v="1"/>
    <x v="299"/>
    <n v="46.768211920529801"/>
    <x v="1"/>
    <x v="6"/>
    <b v="1"/>
    <s v="theater/plays"/>
  </r>
  <r>
    <x v="3183"/>
    <s v="The Seagull on The River"/>
    <s v="Anton Chekhov's The Seagull. An outdoor Amphitheater in Manhattan. Trees. A River. Daybreak."/>
    <x v="30"/>
    <n v="2725"/>
    <n v="1.0900000000000001"/>
    <x v="0"/>
    <x v="0"/>
    <s v="USD"/>
    <n v="1377284669"/>
    <d v="2013-08-23T19:04:29"/>
    <n v="1375729469"/>
    <x v="3183"/>
    <b v="1"/>
    <x v="32"/>
    <n v="40.073529411764703"/>
    <x v="1"/>
    <x v="6"/>
    <b v="1"/>
    <s v="theater/plays"/>
  </r>
  <r>
    <x v="3184"/>
    <s v="Equus at Frenetic Theatre"/>
    <s v="Equus is the story of a psychiatrist treating a teenaged boy who blinds six horses with a metal spike."/>
    <x v="270"/>
    <n v="4610"/>
    <n v="1.0720930232558139"/>
    <x v="0"/>
    <x v="0"/>
    <s v="USD"/>
    <n v="1404258631"/>
    <d v="2014-07-01T23:50:31"/>
    <n v="1401666631"/>
    <x v="3184"/>
    <b v="1"/>
    <x v="67"/>
    <n v="100.21739130434783"/>
    <x v="1"/>
    <x v="6"/>
    <b v="1"/>
    <s v="theater/plays"/>
  </r>
  <r>
    <x v="3185"/>
    <s v="Edfringe support - What a Gay Play"/>
    <s v="I've written, and am producing, a fun new play with a gorgeous cast for this year's Edfringe and it just needs a little extra dough :)"/>
    <x v="28"/>
    <n v="1000"/>
    <n v="1"/>
    <x v="0"/>
    <x v="1"/>
    <s v="GBP"/>
    <n v="1405553241"/>
    <d v="2014-07-16T23:27:21"/>
    <n v="1404948441"/>
    <x v="3185"/>
    <b v="1"/>
    <x v="54"/>
    <n v="41.666666666666664"/>
    <x v="1"/>
    <x v="6"/>
    <b v="1"/>
    <s v="theater/plays"/>
  </r>
  <r>
    <x v="3186"/>
    <s v="Honest"/>
    <s v="Honest is an exciting and dark new play by Bristol based writer Alice Nicholas, touring the South of England and London this October."/>
    <x v="50"/>
    <n v="3270"/>
    <n v="1.0218750000000001"/>
    <x v="0"/>
    <x v="1"/>
    <s v="GBP"/>
    <n v="1410901200"/>
    <d v="2014-09-16T21:00:00"/>
    <n v="1408313438"/>
    <x v="3186"/>
    <b v="1"/>
    <x v="16"/>
    <n v="46.714285714285715"/>
    <x v="1"/>
    <x v="6"/>
    <b v="1"/>
    <s v="theater/plays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n v="1.1629333333333334"/>
    <x v="0"/>
    <x v="0"/>
    <s v="USD"/>
    <n v="1407167973"/>
    <d v="2014-08-04T15:59:33"/>
    <n v="1405439973"/>
    <x v="3187"/>
    <b v="1"/>
    <x v="138"/>
    <n v="71.491803278688522"/>
    <x v="1"/>
    <x v="6"/>
    <b v="1"/>
    <s v="theater/plays"/>
  </r>
  <r>
    <x v="3188"/>
    <s v="A Brief History of Musical Theatre..."/>
    <s v="A revue show featuring the very best of the last century of musical theatre from aspiring young producers &amp; performers at RWCMD"/>
    <x v="48"/>
    <n v="130"/>
    <n v="0.65"/>
    <x v="2"/>
    <x v="1"/>
    <s v="GBP"/>
    <n v="1433930302"/>
    <d v="2015-06-10T09:58:22"/>
    <n v="1432115902"/>
    <x v="3188"/>
    <b v="0"/>
    <x v="82"/>
    <n v="14.444444444444445"/>
    <x v="1"/>
    <x v="40"/>
    <b v="0"/>
    <s v="theater/musical"/>
  </r>
  <r>
    <x v="3189"/>
    <s v="Hednadotter Jubileumskonsert"/>
    <s v="Det Ã¤r tio Ã¥r sedan sist! Musikalen Hednadotter med sÃ¥ngarna frÃ¥n orginaluppsÃ¤ttningen sjunger musikalen i Konsertform."/>
    <x v="56"/>
    <n v="6780"/>
    <n v="0.12327272727272727"/>
    <x v="2"/>
    <x v="11"/>
    <s v="SEK"/>
    <n v="1432455532"/>
    <d v="2015-05-24T08:18:52"/>
    <n v="1429863532"/>
    <x v="3189"/>
    <b v="0"/>
    <x v="10"/>
    <n v="356.84210526315792"/>
    <x v="1"/>
    <x v="40"/>
    <b v="0"/>
    <s v="theater/musical"/>
  </r>
  <r>
    <x v="3190"/>
    <s v="Call It A Day Productions - THE LIFE"/>
    <s v="Call It A Day Productions is putting on their first full production in December and every little bit helps!"/>
    <x v="23"/>
    <n v="0"/>
    <n v="0"/>
    <x v="2"/>
    <x v="5"/>
    <s v="CAD"/>
    <n v="1481258275"/>
    <d v="2016-12-09T04:37:55"/>
    <n v="1478662675"/>
    <x v="3190"/>
    <b v="0"/>
    <x v="78"/>
    <e v="#DIV/0!"/>
    <x v="1"/>
    <x v="40"/>
    <b v="0"/>
    <s v="theater/musical"/>
  </r>
  <r>
    <x v="3191"/>
    <s v="Decree 770: Europa"/>
    <s v="A brand new musical about the ban of contraception and abortion in Romania and the revolution that ended it all in 1989."/>
    <x v="192"/>
    <n v="151"/>
    <n v="4.0266666666666666E-2"/>
    <x v="2"/>
    <x v="0"/>
    <s v="USD"/>
    <n v="1471370869"/>
    <d v="2016-08-16T18:07:49"/>
    <n v="1466186869"/>
    <x v="3191"/>
    <b v="0"/>
    <x v="80"/>
    <n v="37.75"/>
    <x v="1"/>
    <x v="40"/>
    <b v="0"/>
    <s v="theater/musical"/>
  </r>
  <r>
    <x v="3192"/>
    <s v="Arts in Conflict"/>
    <s v="This project challenges social issues affecting young people in areas of deprivation within the Belfast area (Northern Ireland)."/>
    <x v="3"/>
    <n v="102"/>
    <n v="1.0200000000000001E-2"/>
    <x v="2"/>
    <x v="1"/>
    <s v="GBP"/>
    <n v="1425160800"/>
    <d v="2015-02-28T22:00:00"/>
    <n v="1421274859"/>
    <x v="3192"/>
    <b v="0"/>
    <x v="22"/>
    <n v="12.75"/>
    <x v="1"/>
    <x v="40"/>
    <b v="0"/>
    <s v="theater/musical"/>
  </r>
  <r>
    <x v="3193"/>
    <s v="Shock Treatment - The Sequel to Rocky Horror!"/>
    <s v="Bringing Richard O'Brien's sequel to legendary Rocky Horror to the stage for the first time. First London, then...The World!"/>
    <x v="10"/>
    <n v="587"/>
    <n v="0.1174"/>
    <x v="2"/>
    <x v="1"/>
    <s v="GBP"/>
    <n v="1424474056"/>
    <d v="2015-02-20T23:14:16"/>
    <n v="1420586056"/>
    <x v="3193"/>
    <b v="0"/>
    <x v="54"/>
    <n v="24.458333333333332"/>
    <x v="1"/>
    <x v="40"/>
    <b v="0"/>
    <s v="theater/musical"/>
  </r>
  <r>
    <x v="3194"/>
    <s v="P.A.C.K (Performing Arts Camp for Kids)"/>
    <s v="P.A.C.K (Performing Arts Camp for Kids) Musical Theater, Instrumental Music, Vocal Music, Dance, Visual Arts, and Physical Education!"/>
    <x v="34"/>
    <n v="0"/>
    <n v="0"/>
    <x v="2"/>
    <x v="0"/>
    <s v="USD"/>
    <n v="1437960598"/>
    <d v="2015-07-27T01:29:58"/>
    <n v="1435368598"/>
    <x v="3194"/>
    <b v="0"/>
    <x v="78"/>
    <e v="#DIV/0!"/>
    <x v="1"/>
    <x v="40"/>
    <b v="0"/>
    <s v="theater/musical"/>
  </r>
  <r>
    <x v="3195"/>
    <s v="Emerson Sings!"/>
    <s v="Emerson Sings is the first cabaret to celebrate the work of up and coming musical theater composers who are alumni of Emerson College."/>
    <x v="8"/>
    <n v="2070"/>
    <n v="0.59142857142857141"/>
    <x v="2"/>
    <x v="0"/>
    <s v="USD"/>
    <n v="1423750542"/>
    <d v="2015-02-12T14:15:42"/>
    <n v="1421158542"/>
    <x v="3195"/>
    <b v="0"/>
    <x v="70"/>
    <n v="53.07692307692308"/>
    <x v="1"/>
    <x v="40"/>
    <b v="0"/>
    <s v="theater/musical"/>
  </r>
  <r>
    <x v="3196"/>
    <s v="Our Modern Lives"/>
    <s v="Help five college students as they journey to bring their groundbreaking new musical &quot;Our Modern Lives&quot; to Broadway!"/>
    <x v="399"/>
    <n v="1800"/>
    <n v="5.9999999999999995E-4"/>
    <x v="2"/>
    <x v="0"/>
    <s v="USD"/>
    <n v="1438437600"/>
    <d v="2015-08-01T14:00:00"/>
    <n v="1433254875"/>
    <x v="3196"/>
    <b v="0"/>
    <x v="79"/>
    <n v="300"/>
    <x v="1"/>
    <x v="40"/>
    <b v="0"/>
    <s v="theater/musical"/>
  </r>
  <r>
    <x v="3197"/>
    <s v="Mirror, mirror on the wall"/>
    <s v="This years most important stage project for young artists in our region. www.ungespor.no"/>
    <x v="3"/>
    <n v="1145"/>
    <n v="0.1145"/>
    <x v="2"/>
    <x v="10"/>
    <s v="NOK"/>
    <n v="1423050618"/>
    <d v="2015-02-04T11:50:18"/>
    <n v="1420458618"/>
    <x v="3197"/>
    <b v="0"/>
    <x v="80"/>
    <n v="286.25"/>
    <x v="1"/>
    <x v="40"/>
    <b v="0"/>
    <s v="theater/musical"/>
  </r>
  <r>
    <x v="3198"/>
    <s v="Terezin's The Fireflies"/>
    <s v="Hadbjerg skole opsÃ¦tter i april musicalen The Fireflies, der blev skrevet og opfÃ¸rt i koncentrationslejren Theresienstadt i 1943 og 45."/>
    <x v="11"/>
    <n v="110"/>
    <n v="3.6666666666666666E-3"/>
    <x v="2"/>
    <x v="8"/>
    <s v="DKK"/>
    <n v="1424081477"/>
    <d v="2015-02-16T10:11:17"/>
    <n v="1420798277"/>
    <x v="3198"/>
    <b v="0"/>
    <x v="83"/>
    <n v="36.666666666666664"/>
    <x v="1"/>
    <x v="40"/>
    <b v="0"/>
    <s v="theater/musical"/>
  </r>
  <r>
    <x v="3199"/>
    <s v="Help Milburn Stone Fly High With TARZAN The Musical"/>
    <s v="The Milburn Stone Theatre needs your help to bring its high-flying next blockbuster musical, TARZAN, to life!"/>
    <x v="10"/>
    <n v="2608"/>
    <n v="0.52159999999999995"/>
    <x v="2"/>
    <x v="0"/>
    <s v="USD"/>
    <n v="1410037200"/>
    <d v="2014-09-06T21:00:00"/>
    <n v="1407435418"/>
    <x v="3199"/>
    <b v="0"/>
    <x v="28"/>
    <n v="49.20754716981132"/>
    <x v="1"/>
    <x v="40"/>
    <b v="0"/>
    <s v="theater/musical"/>
  </r>
  <r>
    <x v="3200"/>
    <s v="ROAD TO THE KINGDOM"/>
    <s v="An extremely unique musical play with an exciting, fun filled, dramatic twist. You will discover what lies ahead on the Road to Kingdom"/>
    <x v="63"/>
    <n v="1"/>
    <n v="2.0000000000000002E-5"/>
    <x v="2"/>
    <x v="0"/>
    <s v="USD"/>
    <n v="1461994440"/>
    <d v="2016-04-30T05:34:00"/>
    <n v="1459410101"/>
    <x v="3200"/>
    <b v="0"/>
    <x v="29"/>
    <n v="1"/>
    <x v="1"/>
    <x v="40"/>
    <b v="0"/>
    <s v="theater/musical"/>
  </r>
  <r>
    <x v="3201"/>
    <s v="Nothing Changes"/>
    <s v="Nothing Changes is a modern musical version of the Ragged Trousered Philanthropists exploring the inequalities of &quot;austerity Britain&quot;"/>
    <x v="13"/>
    <n v="25"/>
    <n v="1.2500000000000001E-2"/>
    <x v="2"/>
    <x v="1"/>
    <s v="GBP"/>
    <n v="1409509477"/>
    <d v="2014-08-31T18:24:37"/>
    <n v="1407695077"/>
    <x v="3201"/>
    <b v="0"/>
    <x v="84"/>
    <n v="12.5"/>
    <x v="1"/>
    <x v="40"/>
    <b v="0"/>
    <s v="theater/musical"/>
  </r>
  <r>
    <x v="3202"/>
    <s v="Christmas Ain't A Drag - A Musical"/>
    <s v="Falling in love at Christmas should never be a drag! A rocking musical about four lives intersecting at a nightclub at Christmas."/>
    <x v="10"/>
    <n v="2726"/>
    <n v="0.54520000000000002"/>
    <x v="2"/>
    <x v="0"/>
    <s v="USD"/>
    <n v="1450072740"/>
    <d v="2015-12-14T05:59:00"/>
    <n v="1445027346"/>
    <x v="3202"/>
    <b v="0"/>
    <x v="20"/>
    <n v="109.04"/>
    <x v="1"/>
    <x v="40"/>
    <b v="0"/>
    <s v="theater/musical"/>
  </r>
  <r>
    <x v="3203"/>
    <s v="Escape from Reality's 1st Season &quot;Defying Gravity&quot;"/>
    <s v="Escape from Reality's 1st Season &quot;Defying Gravity&quot; including The Last Five Years, Godspell, and Aida."/>
    <x v="28"/>
    <n v="250"/>
    <n v="0.25"/>
    <x v="2"/>
    <x v="0"/>
    <s v="USD"/>
    <n v="1443224622"/>
    <d v="2015-09-25T23:43:42"/>
    <n v="1440632622"/>
    <x v="3203"/>
    <b v="0"/>
    <x v="79"/>
    <n v="41.666666666666664"/>
    <x v="1"/>
    <x v="40"/>
    <b v="0"/>
    <s v="theater/musical"/>
  </r>
  <r>
    <x v="3204"/>
    <s v="FaÃ§ade: The Interactive Musical"/>
    <s v="Based on the hit game, Trip and Grace's marriage is falling apart. It's up to the audience to determine the fate of their relationship."/>
    <x v="2"/>
    <n v="0"/>
    <n v="0"/>
    <x v="2"/>
    <x v="0"/>
    <s v="USD"/>
    <n v="1437149640"/>
    <d v="2015-07-17T16:14:00"/>
    <n v="1434558479"/>
    <x v="3204"/>
    <b v="0"/>
    <x v="78"/>
    <e v="#DIV/0!"/>
    <x v="1"/>
    <x v="40"/>
    <b v="0"/>
    <s v="theater/musical"/>
  </r>
  <r>
    <x v="3205"/>
    <s v="Children Must Run: An Original Musical"/>
    <s v="Children Must Run is an original musical, about a prostitute, a drug mule, a child soldier and their struggles, hopes and dreams."/>
    <x v="6"/>
    <n v="273"/>
    <n v="3.4125000000000003E-2"/>
    <x v="2"/>
    <x v="1"/>
    <s v="GBP"/>
    <n v="1430470772"/>
    <d v="2015-05-01T08:59:32"/>
    <n v="1427878772"/>
    <x v="3205"/>
    <b v="0"/>
    <x v="8"/>
    <n v="22.75"/>
    <x v="1"/>
    <x v="40"/>
    <b v="0"/>
    <s v="theater/musical"/>
  </r>
  <r>
    <x v="3206"/>
    <s v="Performance Theater for Young Artists (PTYA)"/>
    <s v="PTYA is a non-profit musical theater group for kids ages 7-18 that teaches the importance of self expression through the arts."/>
    <x v="10"/>
    <n v="0"/>
    <n v="0"/>
    <x v="2"/>
    <x v="0"/>
    <s v="USD"/>
    <n v="1442644651"/>
    <d v="2015-09-19T06:37:31"/>
    <n v="1440052651"/>
    <x v="3206"/>
    <b v="0"/>
    <x v="78"/>
    <e v="#DIV/0!"/>
    <x v="1"/>
    <x v="40"/>
    <b v="0"/>
    <s v="theater/musical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n v="0.46363636363636362"/>
    <x v="2"/>
    <x v="0"/>
    <s v="USD"/>
    <n v="1429767607"/>
    <d v="2015-04-23T05:40:07"/>
    <n v="1424587207"/>
    <x v="3207"/>
    <b v="0"/>
    <x v="17"/>
    <n v="70.833333333333329"/>
    <x v="1"/>
    <x v="40"/>
    <b v="0"/>
    <s v="theater/musical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n v="1.0349999999999999"/>
    <x v="0"/>
    <x v="0"/>
    <s v="USD"/>
    <n v="1406557877"/>
    <d v="2014-07-28T14:31:17"/>
    <n v="1404743477"/>
    <x v="3208"/>
    <b v="1"/>
    <x v="141"/>
    <n v="63.109756097560975"/>
    <x v="1"/>
    <x v="6"/>
    <b v="1"/>
    <s v="theater/plays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n v="1.1932315789473684"/>
    <x v="0"/>
    <x v="0"/>
    <s v="USD"/>
    <n v="1403305200"/>
    <d v="2014-06-20T23:00:00"/>
    <n v="1400512658"/>
    <x v="3209"/>
    <b v="1"/>
    <x v="334"/>
    <n v="50.157964601769912"/>
    <x v="1"/>
    <x v="6"/>
    <b v="1"/>
    <s v="theater/plays"/>
  </r>
  <r>
    <x v="3210"/>
    <s v="&quot;The Red Herring&quot; World Premiere"/>
    <s v="The Red Herring is a new play full of wickedly fast dialogue, a joke for every sentence, and more puns than you can shake a stick at."/>
    <x v="9"/>
    <n v="3773"/>
    <n v="1.2576666666666667"/>
    <x v="0"/>
    <x v="0"/>
    <s v="USD"/>
    <n v="1338523140"/>
    <d v="2012-06-01T03:59:00"/>
    <n v="1334442519"/>
    <x v="3210"/>
    <b v="1"/>
    <x v="65"/>
    <n v="62.883333333333333"/>
    <x v="1"/>
    <x v="6"/>
    <b v="1"/>
    <s v="theater/plays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n v="1.1974347826086957"/>
    <x v="0"/>
    <x v="0"/>
    <s v="USD"/>
    <n v="1408068000"/>
    <d v="2014-08-15T02:00:00"/>
    <n v="1405346680"/>
    <x v="3211"/>
    <b v="1"/>
    <x v="498"/>
    <n v="85.531055900621112"/>
    <x v="1"/>
    <x v="6"/>
    <b v="1"/>
    <s v="theater/plays"/>
  </r>
  <r>
    <x v="3212"/>
    <s v="Campo Maldito"/>
    <s v="Help us bring our production of Campo Maldito to New York AND San Francisco!"/>
    <x v="23"/>
    <n v="5050"/>
    <n v="1.2625"/>
    <x v="0"/>
    <x v="0"/>
    <s v="USD"/>
    <n v="1407524751"/>
    <d v="2014-08-08T19:05:51"/>
    <n v="1404932751"/>
    <x v="3212"/>
    <b v="1"/>
    <x v="225"/>
    <n v="53.723404255319146"/>
    <x v="1"/>
    <x v="6"/>
    <b v="1"/>
    <s v="theater/plays"/>
  </r>
  <r>
    <x v="3213"/>
    <s v="Moving Dust presents 'THIS MUCH' 2015"/>
    <s v="3 boys, 1 white dress and a hoover collide in this explosive new play by John Fitzpatrick. Life's a wedding disco. Let's dance."/>
    <x v="12"/>
    <n v="6007"/>
    <n v="1.0011666666666668"/>
    <x v="0"/>
    <x v="1"/>
    <s v="GBP"/>
    <n v="1437934759"/>
    <d v="2015-07-26T18:19:19"/>
    <n v="1434478759"/>
    <x v="3213"/>
    <b v="1"/>
    <x v="5"/>
    <n v="127.80851063829788"/>
    <x v="1"/>
    <x v="6"/>
    <b v="1"/>
    <s v="theater/plays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n v="1.0213333333333334"/>
    <x v="0"/>
    <x v="1"/>
    <s v="GBP"/>
    <n v="1452038100"/>
    <d v="2016-01-05T23:55:00"/>
    <n v="1448823673"/>
    <x v="3214"/>
    <b v="1"/>
    <x v="248"/>
    <n v="106.57391304347826"/>
    <x v="1"/>
    <x v="6"/>
    <b v="1"/>
    <s v="theater/plays"/>
  </r>
  <r>
    <x v="3215"/>
    <s v="Colt Coeur's 6th Season"/>
    <s v="2 world premieres:_x000a_HOW TO LIVE ON EARTH by MJ Kaufman_x000a_ / CAL IN CAMO by William Francis Hoffman_x000a_+ workshops of 7 more plays!"/>
    <x v="19"/>
    <n v="35123"/>
    <n v="1.0035142857142858"/>
    <x v="0"/>
    <x v="0"/>
    <s v="USD"/>
    <n v="1441857540"/>
    <d v="2015-09-10T03:59:00"/>
    <n v="1438617471"/>
    <x v="3215"/>
    <b v="1"/>
    <x v="179"/>
    <n v="262.11194029850748"/>
    <x v="1"/>
    <x v="6"/>
    <b v="1"/>
    <s v="theater/plays"/>
  </r>
  <r>
    <x v="3216"/>
    <s v="BRUTE"/>
    <s v="Brute (winner of the 2015 IdeasTap Underbelly Award) is new writing based on the true story of a rather twisted, horrible schoolgirl."/>
    <x v="13"/>
    <n v="2001"/>
    <n v="1.0004999999999999"/>
    <x v="0"/>
    <x v="1"/>
    <s v="GBP"/>
    <n v="1436625000"/>
    <d v="2015-07-11T14:30:00"/>
    <n v="1433934371"/>
    <x v="3216"/>
    <b v="1"/>
    <x v="2"/>
    <n v="57.171428571428571"/>
    <x v="1"/>
    <x v="6"/>
    <b v="1"/>
    <s v="theater/plays"/>
  </r>
  <r>
    <x v="3217"/>
    <s v="Wake Up Call @ IRT Theater"/>
    <s v="Wake Up Call is a comedic play about a group of hotel employees working on Christmas Eve."/>
    <x v="37"/>
    <n v="5221"/>
    <n v="1.1602222222222223"/>
    <x v="0"/>
    <x v="0"/>
    <s v="USD"/>
    <n v="1478264784"/>
    <d v="2016-11-04T13:06:24"/>
    <n v="1475672784"/>
    <x v="3217"/>
    <b v="1"/>
    <x v="201"/>
    <n v="50.20192307692308"/>
    <x v="1"/>
    <x v="6"/>
    <b v="1"/>
    <s v="theater/plays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n v="1.0209999999999999"/>
    <x v="0"/>
    <x v="1"/>
    <s v="GBP"/>
    <n v="1419984000"/>
    <d v="2014-12-31T00:00:00"/>
    <n v="1417132986"/>
    <x v="3218"/>
    <b v="1"/>
    <x v="192"/>
    <n v="66.586956521739125"/>
    <x v="1"/>
    <x v="6"/>
    <b v="1"/>
    <s v="theater/plays"/>
  </r>
  <r>
    <x v="3219"/>
    <s v="Eyes Closed - The First In-Dream Theater Experience"/>
    <s v="Eyes Closed is a collaborative play and docudrama about New Yorkers and their dreams."/>
    <x v="22"/>
    <n v="20022"/>
    <n v="1.0011000000000001"/>
    <x v="0"/>
    <x v="0"/>
    <s v="USD"/>
    <n v="1427063747"/>
    <d v="2015-03-22T22:35:47"/>
    <n v="1424043347"/>
    <x v="3219"/>
    <b v="1"/>
    <x v="46"/>
    <n v="168.25210084033614"/>
    <x v="1"/>
    <x v="6"/>
    <b v="1"/>
    <s v="theater/plays"/>
  </r>
  <r>
    <x v="3220"/>
    <s v="Burners"/>
    <s v="A sci-fi thriller for the stage opening March 10 in Los Angeles."/>
    <x v="36"/>
    <n v="15126"/>
    <n v="1.0084"/>
    <x v="0"/>
    <x v="0"/>
    <s v="USD"/>
    <n v="1489352400"/>
    <d v="2017-03-12T21:00:00"/>
    <n v="1486411204"/>
    <x v="3220"/>
    <b v="1"/>
    <x v="211"/>
    <n v="256.37288135593218"/>
    <x v="1"/>
    <x v="6"/>
    <b v="1"/>
    <s v="theater/plays"/>
  </r>
  <r>
    <x v="3221"/>
    <s v="The Hitchhiker's Guide to the Family"/>
    <s v="A one-man show about love, loss, and motorways, written &amp; performed by Ben Norris. Help us get to the 2015 Edinburgh Fringe and beyond!"/>
    <x v="23"/>
    <n v="4137"/>
    <n v="1.0342499999999999"/>
    <x v="0"/>
    <x v="1"/>
    <s v="GBP"/>
    <n v="1436114603"/>
    <d v="2015-07-05T16:43:23"/>
    <n v="1433090603"/>
    <x v="3221"/>
    <b v="1"/>
    <x v="116"/>
    <n v="36.610619469026545"/>
    <x v="1"/>
    <x v="6"/>
    <b v="1"/>
    <s v="theater/plays"/>
  </r>
  <r>
    <x v="3222"/>
    <s v="Shakespeare in ASL - and FREE for everyone"/>
    <s v="Shakespeare's classic re-imagined as a spoken and signed production for deaf and hearing audiences"/>
    <x v="30"/>
    <n v="3120"/>
    <n v="1.248"/>
    <x v="0"/>
    <x v="0"/>
    <s v="USD"/>
    <n v="1445722140"/>
    <d v="2015-10-24T21:29:00"/>
    <n v="1443016697"/>
    <x v="3222"/>
    <b v="1"/>
    <x v="87"/>
    <n v="37.142857142857146"/>
    <x v="1"/>
    <x v="6"/>
    <b v="1"/>
    <s v="theater/plays"/>
  </r>
  <r>
    <x v="3223"/>
    <s v="Good People by David Lindsay-Abaire at Waterfront Playhouse"/>
    <s v="Bringing David Lindsay-Abaire's award-winning story of our times to the East Bay."/>
    <x v="379"/>
    <n v="3395"/>
    <n v="1.0951612903225807"/>
    <x v="0"/>
    <x v="0"/>
    <s v="USD"/>
    <n v="1440100976"/>
    <d v="2015-08-20T20:02:56"/>
    <n v="1437508976"/>
    <x v="3223"/>
    <b v="1"/>
    <x v="142"/>
    <n v="45.878378378378379"/>
    <x v="1"/>
    <x v="6"/>
    <b v="1"/>
    <s v="theater/plays"/>
  </r>
  <r>
    <x v="3224"/>
    <s v="AdA (Author directing Author)"/>
    <s v="Neil LaBute and Marco Calvani reunite once again for the unique, international collaboration that is ADA: Author directing Author."/>
    <x v="11"/>
    <n v="30610"/>
    <n v="1.0203333333333333"/>
    <x v="0"/>
    <x v="0"/>
    <s v="USD"/>
    <n v="1484024400"/>
    <d v="2017-01-10T05:00:00"/>
    <n v="1479932713"/>
    <x v="3224"/>
    <b v="1"/>
    <x v="499"/>
    <n v="141.71296296296296"/>
    <x v="1"/>
    <x v="6"/>
    <b v="1"/>
    <s v="theater/plays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n v="1.0235000000000001"/>
    <x v="0"/>
    <x v="0"/>
    <s v="USD"/>
    <n v="1464987600"/>
    <d v="2016-06-03T21:00:00"/>
    <n v="1463145938"/>
    <x v="3225"/>
    <b v="1"/>
    <x v="70"/>
    <n v="52.487179487179489"/>
    <x v="1"/>
    <x v="6"/>
    <b v="1"/>
    <s v="theater/plays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n v="1.0416666666666667"/>
    <x v="0"/>
    <x v="1"/>
    <s v="GBP"/>
    <n v="1446213612"/>
    <d v="2015-10-30T14:00:12"/>
    <n v="1443621612"/>
    <x v="3226"/>
    <b v="1"/>
    <x v="64"/>
    <n v="59.523809523809526"/>
    <x v="1"/>
    <x v="6"/>
    <b v="1"/>
    <s v="theater/plays"/>
  </r>
  <r>
    <x v="3227"/>
    <s v="a colder water than here - VAULT 2017"/>
    <s v="a colder water than here is a new play by Matt Jones and directed by Lily McLeish that will be perfomed at VAULT Festival from 1-5 Feb"/>
    <x v="38"/>
    <n v="1500"/>
    <n v="1.25"/>
    <x v="0"/>
    <x v="1"/>
    <s v="GBP"/>
    <n v="1484687436"/>
    <d v="2017-01-17T21:10:36"/>
    <n v="1482095436"/>
    <x v="3227"/>
    <b v="0"/>
    <x v="209"/>
    <n v="50"/>
    <x v="1"/>
    <x v="6"/>
    <b v="1"/>
    <s v="theater/plays"/>
  </r>
  <r>
    <x v="3228"/>
    <s v="Hear Me Roar: A Season of Powerful Women"/>
    <s v="A Season of Powerful Women. A Season of Defiance."/>
    <x v="39"/>
    <n v="7164"/>
    <n v="1.0234285714285714"/>
    <x v="0"/>
    <x v="0"/>
    <s v="USD"/>
    <n v="1450328340"/>
    <d v="2015-12-17T04:59:00"/>
    <n v="1447606884"/>
    <x v="3228"/>
    <b v="1"/>
    <x v="77"/>
    <n v="193.62162162162161"/>
    <x v="1"/>
    <x v="6"/>
    <b v="1"/>
    <s v="theater/plays"/>
  </r>
  <r>
    <x v="3229"/>
    <s v="The Seagull Project Presents: The Three Sisters"/>
    <s v="After electrifying audiences in Seattle and Tashkent, The Seagull Project embarks on a brand new journey."/>
    <x v="22"/>
    <n v="21573"/>
    <n v="1.0786500000000001"/>
    <x v="0"/>
    <x v="0"/>
    <s v="USD"/>
    <n v="1416470398"/>
    <d v="2014-11-20T07:59:58"/>
    <n v="1413874798"/>
    <x v="3229"/>
    <b v="1"/>
    <x v="91"/>
    <n v="106.79702970297029"/>
    <x v="1"/>
    <x v="6"/>
    <b v="1"/>
    <s v="theater/plays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n v="1.0988461538461538"/>
    <x v="0"/>
    <x v="0"/>
    <s v="USD"/>
    <n v="1412135940"/>
    <d v="2014-10-01T03:59:00"/>
    <n v="1410840126"/>
    <x v="3230"/>
    <b v="1"/>
    <x v="77"/>
    <n v="77.21621621621621"/>
    <x v="1"/>
    <x v="6"/>
    <b v="1"/>
    <s v="theater/plays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n v="1.61"/>
    <x v="0"/>
    <x v="0"/>
    <s v="USD"/>
    <n v="1460846347"/>
    <d v="2016-04-16T22:39:07"/>
    <n v="1458254347"/>
    <x v="3231"/>
    <b v="0"/>
    <x v="33"/>
    <n v="57.5"/>
    <x v="1"/>
    <x v="6"/>
    <b v="1"/>
    <s v="theater/plays"/>
  </r>
  <r>
    <x v="3232"/>
    <s v="Honorable Men - Poor Yorick's Players 2016 Season"/>
    <s v="Honorable Men - Yorick's 10th season of free, outdoor Shakespeare.  Featuring Henry IV, part 1 and Julius Caesar."/>
    <x v="28"/>
    <n v="1312"/>
    <n v="1.3120000000000001"/>
    <x v="0"/>
    <x v="0"/>
    <s v="USD"/>
    <n v="1462334340"/>
    <d v="2016-05-04T03:59:00"/>
    <n v="1459711917"/>
    <x v="3232"/>
    <b v="1"/>
    <x v="55"/>
    <n v="50.46153846153846"/>
    <x v="1"/>
    <x v="6"/>
    <b v="1"/>
    <s v="theater/plays"/>
  </r>
  <r>
    <x v="3233"/>
    <s v="64 Squares"/>
    <s v="64 Squares is an autobiographical one-man exploration of the internal chess game played to reconcile relationships."/>
    <x v="10"/>
    <n v="5940"/>
    <n v="1.1879999999999999"/>
    <x v="0"/>
    <x v="0"/>
    <s v="USD"/>
    <n v="1488482355"/>
    <d v="2017-03-02T19:19:15"/>
    <n v="1485890355"/>
    <x v="3233"/>
    <b v="0"/>
    <x v="42"/>
    <n v="97.377049180327873"/>
    <x v="1"/>
    <x v="6"/>
    <b v="1"/>
    <s v="theater/plays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n v="1.0039275000000001"/>
    <x v="0"/>
    <x v="1"/>
    <s v="GBP"/>
    <n v="1485991860"/>
    <d v="2017-02-01T23:31:00"/>
    <n v="1483124208"/>
    <x v="3234"/>
    <b v="0"/>
    <x v="248"/>
    <n v="34.91921739130435"/>
    <x v="1"/>
    <x v="6"/>
    <b v="1"/>
    <s v="theater/plays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n v="1.0320666666666667"/>
    <x v="0"/>
    <x v="0"/>
    <s v="USD"/>
    <n v="1467361251"/>
    <d v="2016-07-01T08:20:51"/>
    <n v="1464769251"/>
    <x v="3235"/>
    <b v="1"/>
    <x v="331"/>
    <n v="85.530386740331494"/>
    <x v="1"/>
    <x v="6"/>
    <b v="1"/>
    <s v="theater/plays"/>
  </r>
  <r>
    <x v="3236"/>
    <s v="Sub-Basement World Premiere"/>
    <s v="A dark comedy exploring the importance of art, homelessness, and finding your own path.  World Premiere 3/27/17 at IRT Theater in NYC."/>
    <x v="22"/>
    <n v="20120"/>
    <n v="1.006"/>
    <x v="0"/>
    <x v="0"/>
    <s v="USD"/>
    <n v="1482962433"/>
    <d v="2016-12-28T22:00:33"/>
    <n v="1480370433"/>
    <x v="3236"/>
    <b v="0"/>
    <x v="238"/>
    <n v="182.90909090909091"/>
    <x v="1"/>
    <x v="6"/>
    <b v="1"/>
    <s v="theater/plays"/>
  </r>
  <r>
    <x v="3237"/>
    <s v="Celebrating 20 years of The 24 Hour Plays around the world!"/>
    <s v="An annual campaign supporting our intensive for artists 25 and under."/>
    <x v="19"/>
    <n v="35275.64"/>
    <n v="1.0078754285714286"/>
    <x v="0"/>
    <x v="0"/>
    <s v="USD"/>
    <n v="1443499140"/>
    <d v="2015-09-29T03:59:00"/>
    <n v="1441452184"/>
    <x v="3237"/>
    <b v="1"/>
    <x v="314"/>
    <n v="131.13620817843866"/>
    <x v="1"/>
    <x v="6"/>
    <b v="1"/>
    <s v="theater/plays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n v="1.1232142857142857"/>
    <x v="0"/>
    <x v="1"/>
    <s v="GBP"/>
    <n v="1435752898"/>
    <d v="2015-07-01T12:14:58"/>
    <n v="1433160898"/>
    <x v="3238"/>
    <b v="1"/>
    <x v="1"/>
    <n v="39.810126582278478"/>
    <x v="1"/>
    <x v="6"/>
    <b v="1"/>
    <s v="theater/plays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n v="1.0591914022517912"/>
    <x v="0"/>
    <x v="1"/>
    <s v="GBP"/>
    <n v="1445817540"/>
    <d v="2015-10-25T23:59:00"/>
    <n v="1443665293"/>
    <x v="3239"/>
    <b v="1"/>
    <x v="201"/>
    <n v="59.701730769230764"/>
    <x v="1"/>
    <x v="6"/>
    <b v="1"/>
    <s v="theater/plays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n v="1.0056666666666667"/>
    <x v="0"/>
    <x v="1"/>
    <s v="GBP"/>
    <n v="1487286000"/>
    <d v="2017-02-16T23:00:00"/>
    <n v="1484843948"/>
    <x v="3240"/>
    <b v="0"/>
    <x v="69"/>
    <n v="88.735294117647058"/>
    <x v="1"/>
    <x v="6"/>
    <b v="1"/>
    <s v="theater/plays"/>
  </r>
  <r>
    <x v="3241"/>
    <s v="THE SOPHOCLES PROJECT"/>
    <s v="iDiOM mounts the West Coast Premiere of â€œThese Seven Sicknessesâ€ â€“ ALL SEVEN of Sophoclesâ€™ surviving plays in one epic production."/>
    <x v="0"/>
    <n v="9801"/>
    <n v="1.1530588235294117"/>
    <x v="0"/>
    <x v="0"/>
    <s v="USD"/>
    <n v="1413269940"/>
    <d v="2014-10-14T06:59:00"/>
    <n v="1410421670"/>
    <x v="3241"/>
    <b v="1"/>
    <x v="157"/>
    <n v="58.688622754491021"/>
    <x v="1"/>
    <x v="6"/>
    <b v="1"/>
    <s v="theater/plays"/>
  </r>
  <r>
    <x v="3242"/>
    <s v="First Day Off in a Long Time by Brian Finkelstein"/>
    <s v="First Day Off in a Long Time is a comedy show...            _x000a_About suicide."/>
    <x v="3"/>
    <n v="12730.42"/>
    <n v="1.273042"/>
    <x v="0"/>
    <x v="0"/>
    <s v="USD"/>
    <n v="1411150092"/>
    <d v="2014-09-19T18:08:12"/>
    <n v="1408558092"/>
    <x v="3242"/>
    <b v="1"/>
    <x v="275"/>
    <n v="69.56513661202186"/>
    <x v="1"/>
    <x v="6"/>
    <b v="1"/>
    <s v="theater/plays"/>
  </r>
  <r>
    <x v="3243"/>
    <s v="THE INCREDIBLE FOX SISTERS"/>
    <s v="Live Source's world premiere of a new play by Jaclyn Backhaus, premiering at the New Ohio Theatre October 30th-November 8th."/>
    <x v="6"/>
    <n v="8227"/>
    <n v="1.028375"/>
    <x v="0"/>
    <x v="0"/>
    <s v="USD"/>
    <n v="1444348800"/>
    <d v="2015-10-09T00:00:00"/>
    <n v="1442283562"/>
    <x v="3243"/>
    <b v="1"/>
    <x v="26"/>
    <n v="115.87323943661971"/>
    <x v="1"/>
    <x v="6"/>
    <b v="1"/>
    <s v="theater/plays"/>
  </r>
  <r>
    <x v="3244"/>
    <s v="'Time Please'"/>
    <s v="'Time Please' is a black comedy set in a failing public house in a run-down part of town, where things are about to get messy."/>
    <x v="183"/>
    <n v="1647"/>
    <n v="1.0293749999999999"/>
    <x v="0"/>
    <x v="1"/>
    <s v="GBP"/>
    <n v="1480613982"/>
    <d v="2016-12-01T17:39:42"/>
    <n v="1478018382"/>
    <x v="3244"/>
    <b v="0"/>
    <x v="50"/>
    <n v="23.869565217391305"/>
    <x v="1"/>
    <x v="6"/>
    <b v="1"/>
    <s v="theater/plays"/>
  </r>
  <r>
    <x v="3245"/>
    <s v="Roughly Speaking: Voices from The Soup Kitchen"/>
    <s v="Five playwrights volunteer at New York's largest soup kitchen and develop a play around the people they meet."/>
    <x v="223"/>
    <n v="21904"/>
    <n v="1.043047619047619"/>
    <x v="0"/>
    <x v="0"/>
    <s v="USD"/>
    <n v="1434074400"/>
    <d v="2015-06-12T02:00:00"/>
    <n v="1431354258"/>
    <x v="3245"/>
    <b v="0"/>
    <x v="500"/>
    <n v="81.125925925925927"/>
    <x v="1"/>
    <x v="6"/>
    <b v="1"/>
    <s v="theater/plays"/>
  </r>
  <r>
    <x v="3246"/>
    <s v="The Gray Man"/>
    <s v="The Gray Man isnâ€™t real. Heâ€™s a ghost story, a boogeyman, a tale mothers make up to keep their children safe."/>
    <x v="3"/>
    <n v="11122"/>
    <n v="1.1122000000000001"/>
    <x v="0"/>
    <x v="0"/>
    <s v="USD"/>
    <n v="1442030340"/>
    <d v="2015-09-12T03:59:00"/>
    <n v="1439551200"/>
    <x v="3246"/>
    <b v="1"/>
    <x v="189"/>
    <n v="57.626943005181346"/>
    <x v="1"/>
    <x v="6"/>
    <b v="1"/>
    <s v="theater/plays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n v="1.0586"/>
    <x v="0"/>
    <x v="1"/>
    <s v="GBP"/>
    <n v="1436696712"/>
    <d v="2015-07-12T10:25:12"/>
    <n v="1434104712"/>
    <x v="3247"/>
    <b v="1"/>
    <x v="7"/>
    <n v="46.429824561403507"/>
    <x v="1"/>
    <x v="6"/>
    <b v="1"/>
    <s v="theater/plays"/>
  </r>
  <r>
    <x v="3248"/>
    <s v="Honest Accomplice Theatre 2015-16 Season"/>
    <s v="Honest Accomplice Theatre produces theatre for social change."/>
    <x v="14"/>
    <n v="12095"/>
    <n v="1.0079166666666666"/>
    <x v="0"/>
    <x v="0"/>
    <s v="USD"/>
    <n v="1428178757"/>
    <d v="2015-04-04T20:19:17"/>
    <n v="1425590357"/>
    <x v="3248"/>
    <b v="1"/>
    <x v="452"/>
    <n v="60.475000000000001"/>
    <x v="1"/>
    <x v="6"/>
    <b v="1"/>
    <s v="theater/plays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n v="1.0492727272727274"/>
    <x v="0"/>
    <x v="0"/>
    <s v="USD"/>
    <n v="1434822914"/>
    <d v="2015-06-20T17:55:14"/>
    <n v="1432230914"/>
    <x v="3249"/>
    <b v="1"/>
    <x v="106"/>
    <n v="65.579545454545453"/>
    <x v="1"/>
    <x v="6"/>
    <b v="1"/>
    <s v="theater/plays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n v="1.01552"/>
    <x v="0"/>
    <x v="0"/>
    <s v="USD"/>
    <n v="1415213324"/>
    <d v="2014-11-05T18:48:44"/>
    <n v="1412617724"/>
    <x v="3250"/>
    <b v="1"/>
    <x v="496"/>
    <n v="119.1924882629108"/>
    <x v="1"/>
    <x v="6"/>
    <b v="1"/>
    <s v="theater/plays"/>
  </r>
  <r>
    <x v="3251"/>
    <s v="The Metronome Society"/>
    <s v="Self-Titled: A Live (Theatrical) Mixtape. An evening of short plays and music inspired by the works of Jimi, Aretha, Sting and Rufus!"/>
    <x v="15"/>
    <n v="1661"/>
    <n v="1.1073333333333333"/>
    <x v="0"/>
    <x v="0"/>
    <s v="USD"/>
    <n v="1434907966"/>
    <d v="2015-06-21T17:32:46"/>
    <n v="1432315966"/>
    <x v="3251"/>
    <b v="1"/>
    <x v="9"/>
    <n v="83.05"/>
    <x v="1"/>
    <x v="6"/>
    <b v="1"/>
    <s v="theater/plays"/>
  </r>
  <r>
    <x v="3252"/>
    <s v="Modern Love"/>
    <s v="How do we navigate the boundaries between friendship, sexual intimacy and obsessive desire?"/>
    <x v="268"/>
    <n v="2876"/>
    <n v="1.2782222222222221"/>
    <x v="0"/>
    <x v="1"/>
    <s v="GBP"/>
    <n v="1473247240"/>
    <d v="2016-09-07T11:20:40"/>
    <n v="1470655240"/>
    <x v="3252"/>
    <b v="1"/>
    <x v="133"/>
    <n v="57.52"/>
    <x v="1"/>
    <x v="6"/>
    <b v="1"/>
    <s v="theater/plays"/>
  </r>
  <r>
    <x v="3253"/>
    <s v="EMPATHITRAX, a new play by Ana Nogueira"/>
    <s v="Can you ever truly feel what someone else is feeling?_x000a_Do you want to?"/>
    <x v="22"/>
    <n v="20365"/>
    <n v="1.0182500000000001"/>
    <x v="0"/>
    <x v="0"/>
    <s v="USD"/>
    <n v="1473306300"/>
    <d v="2016-09-08T03:45:00"/>
    <n v="1471701028"/>
    <x v="3253"/>
    <b v="1"/>
    <x v="248"/>
    <n v="177.08695652173913"/>
    <x v="1"/>
    <x v="6"/>
    <b v="1"/>
    <s v="theater/plays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n v="1.012576923076923"/>
    <x v="0"/>
    <x v="1"/>
    <s v="GBP"/>
    <n v="1427331809"/>
    <d v="2015-03-26T01:03:29"/>
    <n v="1424743409"/>
    <x v="3254"/>
    <b v="1"/>
    <x v="153"/>
    <n v="70.771505376344081"/>
    <x v="1"/>
    <x v="6"/>
    <b v="1"/>
    <s v="theater/plays"/>
  </r>
  <r>
    <x v="3255"/>
    <s v="Henry V"/>
    <s v="5 Actors, 30 Characters, 90 Minutes._x000a_Let us transport you from London to the fields of Agincourt, using the power of your imagination."/>
    <x v="43"/>
    <n v="525"/>
    <n v="1.75"/>
    <x v="0"/>
    <x v="1"/>
    <s v="GBP"/>
    <n v="1412706375"/>
    <d v="2014-10-07T18:26:15"/>
    <n v="1410114375"/>
    <x v="3255"/>
    <b v="1"/>
    <x v="59"/>
    <n v="29.166666666666668"/>
    <x v="1"/>
    <x v="6"/>
    <b v="1"/>
    <s v="theater/plays"/>
  </r>
  <r>
    <x v="3256"/>
    <s v="Paperhand Puppet Intervention 16th Annual Summer Show"/>
    <s v="Our 16th year promises to be bigger and better than ever but we need your help to bring the show to life!"/>
    <x v="3"/>
    <n v="12806"/>
    <n v="1.2806"/>
    <x v="0"/>
    <x v="0"/>
    <s v="USD"/>
    <n v="1433995140"/>
    <d v="2015-06-11T03:59:00"/>
    <n v="1432129577"/>
    <x v="3256"/>
    <b v="1"/>
    <x v="282"/>
    <n v="72.76136363636364"/>
    <x v="1"/>
    <x v="6"/>
    <b v="1"/>
    <s v="theater/plays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n v="1.0629949999999999"/>
    <x v="0"/>
    <x v="1"/>
    <s v="GBP"/>
    <n v="1487769952"/>
    <d v="2017-02-22T13:25:52"/>
    <n v="1485177952"/>
    <x v="3257"/>
    <b v="0"/>
    <x v="14"/>
    <n v="51.853414634146333"/>
    <x v="1"/>
    <x v="6"/>
    <b v="1"/>
    <s v="theater/plays"/>
  </r>
  <r>
    <x v="3258"/>
    <s v="Bluebirds by Joe Brondo"/>
    <s v="A guy named Walt steals a book and plans to sell it to get his life on track... until his wife finds out."/>
    <x v="39"/>
    <n v="7365"/>
    <n v="1.052142857142857"/>
    <x v="0"/>
    <x v="0"/>
    <s v="USD"/>
    <n v="1420751861"/>
    <d v="2015-01-08T21:17:41"/>
    <n v="1418159861"/>
    <x v="3258"/>
    <b v="1"/>
    <x v="11"/>
    <n v="98.2"/>
    <x v="1"/>
    <x v="6"/>
    <b v="1"/>
    <s v="theater/plays"/>
  </r>
  <r>
    <x v="3259"/>
    <s v="Laughter is Sacred Space 2.0"/>
    <s v="The Human Faces Tour - Every Story Sacred. This tour is about laughter, grief, and identity in the human striving toward wholeness"/>
    <x v="165"/>
    <n v="24418.6"/>
    <n v="1.0616782608695652"/>
    <x v="0"/>
    <x v="0"/>
    <s v="USD"/>
    <n v="1475294340"/>
    <d v="2016-10-01T03:59:00"/>
    <n v="1472753745"/>
    <x v="3259"/>
    <b v="1"/>
    <x v="174"/>
    <n v="251.7381443298969"/>
    <x v="1"/>
    <x v="6"/>
    <b v="1"/>
    <s v="theater/plays"/>
  </r>
  <r>
    <x v="3260"/>
    <s v="Keep the Art of Marionettes Alive With PUPPETWORKS!"/>
    <s v="We're looking to raise money to continue bringing Brooklyn the vanishing art form of marionette puppetry."/>
    <x v="10"/>
    <n v="5462"/>
    <n v="1.0924"/>
    <x v="0"/>
    <x v="0"/>
    <s v="USD"/>
    <n v="1448903318"/>
    <d v="2015-11-30T17:08:38"/>
    <n v="1445875718"/>
    <x v="3260"/>
    <b v="1"/>
    <x v="196"/>
    <n v="74.821917808219183"/>
    <x v="1"/>
    <x v="6"/>
    <b v="1"/>
    <s v="theater/plays"/>
  </r>
  <r>
    <x v="3261"/>
    <s v="Scrappy Shakespeare: A Midsummer Night's Dream"/>
    <s v="Six Spartanburg-based professional actors perform A Midsummer Night's Dream outdoors in downtown Spartanburg."/>
    <x v="126"/>
    <n v="3315"/>
    <n v="1.0045454545454546"/>
    <x v="0"/>
    <x v="0"/>
    <s v="USD"/>
    <n v="1437067476"/>
    <d v="2015-07-16T17:24:36"/>
    <n v="1434475476"/>
    <x v="3261"/>
    <b v="1"/>
    <x v="72"/>
    <n v="67.65306122448979"/>
    <x v="1"/>
    <x v="6"/>
    <b v="1"/>
    <s v="theater/plays"/>
  </r>
  <r>
    <x v="3262"/>
    <s v="Prison Boxing: A New Play by Leah Joki"/>
    <s v="A one-woman theatrical exploration of the prison system and its inhabitants."/>
    <x v="401"/>
    <n v="12571"/>
    <n v="1.0304098360655738"/>
    <x v="0"/>
    <x v="0"/>
    <s v="USD"/>
    <n v="1419220800"/>
    <d v="2014-12-22T04:00:00"/>
    <n v="1416555262"/>
    <x v="3262"/>
    <b v="1"/>
    <x v="179"/>
    <n v="93.81343283582089"/>
    <x v="1"/>
    <x v="6"/>
    <b v="1"/>
    <s v="theater/plays"/>
  </r>
  <r>
    <x v="3263"/>
    <s v="Titus Andronicus (with an all-female cast &amp; crew)"/>
    <s v="Shakespeare's bloodiest tragedy, performed and produced exclusively by women."/>
    <x v="30"/>
    <n v="2804.16"/>
    <n v="1.121664"/>
    <x v="0"/>
    <x v="0"/>
    <s v="USD"/>
    <n v="1446238800"/>
    <d v="2015-10-30T21:00:00"/>
    <n v="1444220588"/>
    <x v="3263"/>
    <b v="1"/>
    <x v="32"/>
    <n v="41.237647058823526"/>
    <x v="1"/>
    <x v="6"/>
    <b v="1"/>
    <s v="theater/plays"/>
  </r>
  <r>
    <x v="3264"/>
    <s v="Kapow-i GoGo at The PIT"/>
    <s v="The three part comedic saga of Kapow-i GoGo, who saves the world.  Again.  And again."/>
    <x v="30"/>
    <n v="2575"/>
    <n v="1.03"/>
    <x v="0"/>
    <x v="0"/>
    <s v="USD"/>
    <n v="1422482400"/>
    <d v="2015-01-28T22:00:00"/>
    <n v="1421089938"/>
    <x v="3264"/>
    <b v="1"/>
    <x v="72"/>
    <n v="52.551020408163268"/>
    <x v="1"/>
    <x v="6"/>
    <b v="1"/>
    <s v="theater/plays"/>
  </r>
  <r>
    <x v="3265"/>
    <s v="&quot;Where was I&quot; - an autobiographical play on Dementia"/>
    <s v="A theatrical play on Alzheimerâ€™s and the challenges of loving a person who keeps disappearing."/>
    <x v="200"/>
    <n v="4428"/>
    <n v="1.64"/>
    <x v="0"/>
    <x v="17"/>
    <s v="EUR"/>
    <n v="1449162000"/>
    <d v="2015-12-03T17:00:00"/>
    <n v="1446570315"/>
    <x v="3265"/>
    <b v="1"/>
    <x v="287"/>
    <n v="70.285714285714292"/>
    <x v="1"/>
    <x v="6"/>
    <b v="1"/>
    <s v="theater/plays"/>
  </r>
  <r>
    <x v="3266"/>
    <s v="Macbeth"/>
    <s v="An original version of Shakespeare's masterpiece that emphasizes family and explores the destruction of blood ties"/>
    <x v="12"/>
    <n v="7877"/>
    <n v="1.3128333333333333"/>
    <x v="0"/>
    <x v="0"/>
    <s v="USD"/>
    <n v="1434142800"/>
    <d v="2015-06-12T21:00:00"/>
    <n v="1431435122"/>
    <x v="3266"/>
    <b v="1"/>
    <x v="430"/>
    <n v="48.325153374233132"/>
    <x v="1"/>
    <x v="6"/>
    <b v="1"/>
    <s v="theater/plays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n v="1.0209999999999999"/>
    <x v="0"/>
    <x v="0"/>
    <s v="USD"/>
    <n v="1437156660"/>
    <d v="2015-07-17T18:11:00"/>
    <n v="1434564660"/>
    <x v="3267"/>
    <b v="1"/>
    <x v="449"/>
    <n v="53.177083333333336"/>
    <x v="1"/>
    <x v="6"/>
    <b v="1"/>
    <s v="theater/plays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n v="1.28"/>
    <x v="0"/>
    <x v="0"/>
    <s v="USD"/>
    <n v="1472074928"/>
    <d v="2016-08-24T21:42:08"/>
    <n v="1470692528"/>
    <x v="3268"/>
    <b v="1"/>
    <x v="288"/>
    <n v="60.952380952380949"/>
    <x v="1"/>
    <x v="6"/>
    <b v="1"/>
    <s v="theater/plays"/>
  </r>
  <r>
    <x v="3269"/>
    <s v="Cicada Studios presents &quot;Miss Sarah&quot;"/>
    <s v="Cicada Studios presents, as their inaugural production, a new-writing world premiere at the Edinburgh Fringe Festival 2015."/>
    <x v="6"/>
    <n v="8120"/>
    <n v="1.0149999999999999"/>
    <x v="0"/>
    <x v="1"/>
    <s v="GBP"/>
    <n v="1434452400"/>
    <d v="2015-06-16T11:00:00"/>
    <n v="1431509397"/>
    <x v="3269"/>
    <b v="1"/>
    <x v="16"/>
    <n v="116"/>
    <x v="1"/>
    <x v="6"/>
    <b v="1"/>
    <s v="theater/plays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n v="1.0166666666666666"/>
    <x v="0"/>
    <x v="1"/>
    <s v="GBP"/>
    <n v="1436705265"/>
    <d v="2015-07-12T12:47:45"/>
    <n v="1434113265"/>
    <x v="3270"/>
    <b v="1"/>
    <x v="209"/>
    <n v="61"/>
    <x v="1"/>
    <x v="6"/>
    <b v="1"/>
    <s v="theater/plays"/>
  </r>
  <r>
    <x v="3271"/>
    <s v="Saxon Court at Southwark Playhouse"/>
    <s v="A razor sharp satire to darken your Christmas."/>
    <x v="15"/>
    <n v="1950"/>
    <n v="1.3"/>
    <x v="0"/>
    <x v="1"/>
    <s v="GBP"/>
    <n v="1414927775"/>
    <d v="2014-11-02T11:29:35"/>
    <n v="1412332175"/>
    <x v="3271"/>
    <b v="1"/>
    <x v="13"/>
    <n v="38.235294117647058"/>
    <x v="1"/>
    <x v="6"/>
    <b v="1"/>
    <s v="theater/plays"/>
  </r>
  <r>
    <x v="3272"/>
    <s v="&quot;Next Stop&quot; - Adjusting to dating in NYC"/>
    <s v="A new original play that follows two Israeli singles navigate the humorous and confusing dating scene of NYC."/>
    <x v="3"/>
    <n v="15443"/>
    <n v="1.5443"/>
    <x v="0"/>
    <x v="0"/>
    <s v="USD"/>
    <n v="1446814809"/>
    <d v="2015-11-06T13:00:09"/>
    <n v="1444219209"/>
    <x v="3272"/>
    <b v="1"/>
    <x v="108"/>
    <n v="106.50344827586207"/>
    <x v="1"/>
    <x v="6"/>
    <b v="1"/>
    <s v="theater/plays"/>
  </r>
  <r>
    <x v="3273"/>
    <s v="Toscana, or What I Remember"/>
    <s v="We're bringing Tuscany to the Cherry Lane Theatre with a new play about memory and how we deal with people we love but we can't stand."/>
    <x v="23"/>
    <n v="4296"/>
    <n v="1.0740000000000001"/>
    <x v="0"/>
    <x v="0"/>
    <s v="USD"/>
    <n v="1473879600"/>
    <d v="2016-09-14T19:00:00"/>
    <n v="1472498042"/>
    <x v="3273"/>
    <b v="1"/>
    <x v="64"/>
    <n v="204.57142857142858"/>
    <x v="1"/>
    <x v="6"/>
    <b v="1"/>
    <s v="theater/plays"/>
  </r>
  <r>
    <x v="3274"/>
    <s v="Orpheus Descending by Tennessee Williams"/>
    <s v="Austin Pendleton directs a rare revival of Tennessee Williams' Orpheus Descending. (photos by Michael Halsband and Talfoto)"/>
    <x v="289"/>
    <n v="15705"/>
    <n v="1.0132258064516129"/>
    <x v="0"/>
    <x v="0"/>
    <s v="USD"/>
    <n v="1458075600"/>
    <d v="2016-03-15T21:00:00"/>
    <n v="1454259272"/>
    <x v="3274"/>
    <b v="1"/>
    <x v="172"/>
    <n v="54.912587412587413"/>
    <x v="1"/>
    <x v="6"/>
    <b v="1"/>
    <s v="theater/plays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n v="1.0027777777777778"/>
    <x v="0"/>
    <x v="0"/>
    <s v="USD"/>
    <n v="1423456200"/>
    <d v="2015-02-09T04:30:00"/>
    <n v="1421183271"/>
    <x v="3275"/>
    <b v="1"/>
    <x v="8"/>
    <n v="150.41666666666666"/>
    <x v="1"/>
    <x v="6"/>
    <b v="1"/>
    <s v="theater/plays"/>
  </r>
  <r>
    <x v="3276"/>
    <s v="We The Astronomers"/>
    <s v="In 2016, KO Theatre presents a world premiere play in Toronto, ON about faith, home, and the secrets we keep from those we love."/>
    <x v="37"/>
    <n v="5258"/>
    <n v="1.1684444444444444"/>
    <x v="0"/>
    <x v="5"/>
    <s v="CAD"/>
    <n v="1459483140"/>
    <d v="2016-04-01T03:59:00"/>
    <n v="1456526879"/>
    <x v="3276"/>
    <b v="1"/>
    <x v="61"/>
    <n v="52.58"/>
    <x v="1"/>
    <x v="6"/>
    <b v="1"/>
    <s v="theater/plays"/>
  </r>
  <r>
    <x v="3277"/>
    <s v="Go People does 'Almost, Maine'"/>
    <s v="One of the most popular American plays of the last decade comes to London for its international premiere. Festive and bittersweet."/>
    <x v="10"/>
    <n v="5430"/>
    <n v="1.0860000000000001"/>
    <x v="0"/>
    <x v="1"/>
    <s v="GBP"/>
    <n v="1416331406"/>
    <d v="2014-11-18T17:23:26"/>
    <n v="1413735806"/>
    <x v="3277"/>
    <b v="1"/>
    <x v="61"/>
    <n v="54.3"/>
    <x v="1"/>
    <x v="6"/>
    <b v="1"/>
    <s v="theater/plays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n v="1.034"/>
    <x v="0"/>
    <x v="1"/>
    <s v="GBP"/>
    <n v="1433017303"/>
    <d v="2015-05-30T20:21:43"/>
    <n v="1430425303"/>
    <x v="3278"/>
    <b v="1"/>
    <x v="69"/>
    <n v="76.029411764705884"/>
    <x v="1"/>
    <x v="6"/>
    <b v="1"/>
    <s v="theater/plays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n v="1.1427586206896552"/>
    <x v="0"/>
    <x v="0"/>
    <s v="USD"/>
    <n v="1459474059"/>
    <d v="2016-04-01T01:27:39"/>
    <n v="1456885659"/>
    <x v="3279"/>
    <b v="0"/>
    <x v="287"/>
    <n v="105.2063492063492"/>
    <x v="1"/>
    <x v="6"/>
    <b v="1"/>
    <s v="theater/plays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n v="1.03"/>
    <x v="0"/>
    <x v="0"/>
    <s v="USD"/>
    <n v="1433134800"/>
    <d v="2015-06-01T05:00:00"/>
    <n v="1430158198"/>
    <x v="3280"/>
    <b v="0"/>
    <x v="209"/>
    <n v="68.666666666666671"/>
    <x v="1"/>
    <x v="6"/>
    <b v="1"/>
    <s v="theater/plays"/>
  </r>
  <r>
    <x v="3281"/>
    <s v="KICK It's Not How High. It's How Strong! Written &amp; Performed"/>
    <s v="&quot;This is how theater should connect to people&quot;  Margo Jefferson, Pulitzer Prize winning critic"/>
    <x v="10"/>
    <n v="6080"/>
    <n v="1.216"/>
    <x v="0"/>
    <x v="0"/>
    <s v="USD"/>
    <n v="1441153705"/>
    <d v="2015-09-02T00:28:25"/>
    <n v="1438561705"/>
    <x v="3281"/>
    <b v="0"/>
    <x v="5"/>
    <n v="129.36170212765958"/>
    <x v="1"/>
    <x v="6"/>
    <b v="1"/>
    <s v="theater/plays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n v="1.026467741935484"/>
    <x v="0"/>
    <x v="0"/>
    <s v="USD"/>
    <n v="1461904788"/>
    <d v="2016-04-29T04:39:48"/>
    <n v="1458103188"/>
    <x v="3282"/>
    <b v="0"/>
    <x v="186"/>
    <n v="134.26371308016877"/>
    <x v="1"/>
    <x v="6"/>
    <b v="1"/>
    <s v="theater/plays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n v="1.0475000000000001"/>
    <x v="0"/>
    <x v="1"/>
    <s v="GBP"/>
    <n v="1455138000"/>
    <d v="2016-02-10T21:00:00"/>
    <n v="1452448298"/>
    <x v="3283"/>
    <b v="0"/>
    <x v="5"/>
    <n v="17.829787234042552"/>
    <x v="1"/>
    <x v="6"/>
    <b v="1"/>
    <s v="theater/plays"/>
  </r>
  <r>
    <x v="3284"/>
    <s v="Help fund Black Enough!"/>
    <s v="Black Enough is an LSU student-staged performance exploring the effects of white supremacy on the black community."/>
    <x v="9"/>
    <n v="3048"/>
    <n v="1.016"/>
    <x v="0"/>
    <x v="0"/>
    <s v="USD"/>
    <n v="1454047140"/>
    <d v="2016-01-29T05:59:00"/>
    <n v="1452546853"/>
    <x v="3284"/>
    <b v="0"/>
    <x v="41"/>
    <n v="203.2"/>
    <x v="1"/>
    <x v="6"/>
    <b v="1"/>
    <s v="theater/plays"/>
  </r>
  <r>
    <x v="3285"/>
    <s v="By Morning"/>
    <s v="A new play by Matthew Gasda"/>
    <x v="402"/>
    <n v="5604"/>
    <n v="1.1210242048409682"/>
    <x v="0"/>
    <x v="0"/>
    <s v="USD"/>
    <n v="1488258000"/>
    <d v="2017-02-28T05:00:00"/>
    <n v="1485556626"/>
    <x v="3285"/>
    <b v="0"/>
    <x v="75"/>
    <n v="69.18518518518519"/>
    <x v="1"/>
    <x v="6"/>
    <b v="1"/>
    <s v="theater/plays"/>
  </r>
  <r>
    <x v="3286"/>
    <s v="THE FALL - A New Play at FringeNYC!"/>
    <s v="An ensemble-driven play inspired by real-life accounts about six young women who lost their fathers on 9/11. August 2016 at FringeNYC!"/>
    <x v="36"/>
    <n v="15265"/>
    <n v="1.0176666666666667"/>
    <x v="0"/>
    <x v="0"/>
    <s v="USD"/>
    <n v="1471291782"/>
    <d v="2016-08-15T20:09:42"/>
    <n v="1468699782"/>
    <x v="3286"/>
    <b v="0"/>
    <x v="259"/>
    <n v="125.12295081967213"/>
    <x v="1"/>
    <x v="6"/>
    <b v="1"/>
    <s v="theater/plays"/>
  </r>
  <r>
    <x v="3287"/>
    <s v="Three Things: Stories About Life"/>
    <s v="An inspirational one-man play about crisis, community, and the search for wholeness."/>
    <x v="30"/>
    <n v="2500"/>
    <n v="1"/>
    <x v="0"/>
    <x v="5"/>
    <s v="CAD"/>
    <n v="1448733628"/>
    <d v="2015-11-28T18:00:28"/>
    <n v="1446573628"/>
    <x v="3287"/>
    <b v="0"/>
    <x v="69"/>
    <n v="73.529411764705884"/>
    <x v="1"/>
    <x v="6"/>
    <b v="1"/>
    <s v="theater/plays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n v="1.0026489999999999"/>
    <x v="0"/>
    <x v="1"/>
    <s v="GBP"/>
    <n v="1466463600"/>
    <d v="2016-06-20T23:00:00"/>
    <n v="1463337315"/>
    <x v="3288"/>
    <b v="0"/>
    <x v="447"/>
    <n v="48.437149758454105"/>
    <x v="1"/>
    <x v="6"/>
    <b v="1"/>
    <s v="theater/plays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n v="1.3304200000000002"/>
    <x v="0"/>
    <x v="1"/>
    <s v="GBP"/>
    <n v="1487580602"/>
    <d v="2017-02-20T08:50:02"/>
    <n v="1485161402"/>
    <x v="3289"/>
    <b v="0"/>
    <x v="20"/>
    <n v="26.608400000000003"/>
    <x v="1"/>
    <x v="6"/>
    <b v="1"/>
    <s v="theater/plays"/>
  </r>
  <r>
    <x v="3290"/>
    <s v="Get JunkBox Theatre To Edinburgh Fringe!"/>
    <s v="Pregnancy. Viagra. Murder. Nutella. What more could you want?_x000a__x000a_Help get JunkBox Theatre to Edinburgh Fringe 2017!"/>
    <x v="13"/>
    <n v="2424"/>
    <n v="1.212"/>
    <x v="0"/>
    <x v="1"/>
    <s v="GBP"/>
    <n v="1489234891"/>
    <d v="2017-03-11T12:21:31"/>
    <n v="1486642891"/>
    <x v="3290"/>
    <b v="0"/>
    <x v="250"/>
    <n v="33.666666666666664"/>
    <x v="1"/>
    <x v="6"/>
    <b v="1"/>
    <s v="theater/plays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n v="1.1399999999999999"/>
    <x v="0"/>
    <x v="0"/>
    <s v="USD"/>
    <n v="1442462340"/>
    <d v="2015-09-17T03:59:00"/>
    <n v="1439743900"/>
    <x v="3291"/>
    <b v="0"/>
    <x v="25"/>
    <n v="40.714285714285715"/>
    <x v="1"/>
    <x v="6"/>
    <b v="1"/>
    <s v="theater/plays"/>
  </r>
  <r>
    <x v="3292"/>
    <s v="Dick Whittington - our 2016 community pantomime!"/>
    <s v="Iver Heath Drama Club is a not-for-profit community group and this year we are performing DICK WHITTINGTON."/>
    <x v="403"/>
    <n v="289"/>
    <n v="2.8613861386138613"/>
    <x v="0"/>
    <x v="1"/>
    <s v="GBP"/>
    <n v="1449257348"/>
    <d v="2015-12-04T19:29:08"/>
    <n v="1444069748"/>
    <x v="3292"/>
    <b v="0"/>
    <x v="41"/>
    <n v="19.266666666666666"/>
    <x v="1"/>
    <x v="6"/>
    <b v="1"/>
    <s v="theater/plays"/>
  </r>
  <r>
    <x v="3293"/>
    <s v="Threefold Social Organism Theatre Project"/>
    <s v="In 1917 Rudolf Steiner's Threefold Social Organism was an attempt to save a devastated Europe. 100 years later do we have a new chance?"/>
    <x v="37"/>
    <n v="7670"/>
    <n v="1.7044444444444444"/>
    <x v="0"/>
    <x v="4"/>
    <s v="NZD"/>
    <n v="1488622352"/>
    <d v="2017-03-04T10:12:32"/>
    <n v="1486030352"/>
    <x v="3293"/>
    <b v="0"/>
    <x v="110"/>
    <n v="84.285714285714292"/>
    <x v="1"/>
    <x v="6"/>
    <b v="1"/>
    <s v="theater/plays"/>
  </r>
  <r>
    <x v="3294"/>
    <s v="old man's Gift"/>
    <s v="A young theatre company promoting new talent and looking for help in funding our very first set for our black comedy &quot;old man's Gift&quot;"/>
    <x v="20"/>
    <n v="710"/>
    <n v="1.1833333333333333"/>
    <x v="0"/>
    <x v="1"/>
    <s v="GBP"/>
    <n v="1434459554"/>
    <d v="2015-06-16T12:59:14"/>
    <n v="1431867554"/>
    <x v="3294"/>
    <b v="0"/>
    <x v="54"/>
    <n v="29.583333333333332"/>
    <x v="1"/>
    <x v="6"/>
    <b v="1"/>
    <s v="theater/plays"/>
  </r>
  <r>
    <x v="3295"/>
    <s v="The Divine Comedy Show"/>
    <s v="A comedic drama about The Devil and his quest to take a bride and to Hell with the consequences, no matter what they may be."/>
    <x v="176"/>
    <n v="720.01"/>
    <n v="1.0285857142857142"/>
    <x v="0"/>
    <x v="1"/>
    <s v="GBP"/>
    <n v="1474886229"/>
    <d v="2016-09-26T10:37:09"/>
    <n v="1472294229"/>
    <x v="3295"/>
    <b v="0"/>
    <x v="74"/>
    <n v="26.667037037037037"/>
    <x v="1"/>
    <x v="6"/>
    <b v="1"/>
    <s v="theater/plays"/>
  </r>
  <r>
    <x v="3296"/>
    <s v="Alix in Wundergarten"/>
    <s v="A dark theatrical comedy about four actors recording a warped radio version of Lewis Carroll's 'Alice's Adventures in Wonderland'."/>
    <x v="15"/>
    <n v="2161"/>
    <n v="1.4406666666666668"/>
    <x v="0"/>
    <x v="1"/>
    <s v="GBP"/>
    <n v="1448229600"/>
    <d v="2015-11-22T22:00:00"/>
    <n v="1446401372"/>
    <x v="3296"/>
    <b v="0"/>
    <x v="5"/>
    <n v="45.978723404255319"/>
    <x v="1"/>
    <x v="6"/>
    <b v="1"/>
    <s v="theater/plays"/>
  </r>
  <r>
    <x v="3297"/>
    <s v="MY EYES WENT DARK"/>
    <s v="A father loses his family in a freak plane crash and goes on to murder the air traffic controller he holds responsible."/>
    <x v="62"/>
    <n v="5504"/>
    <n v="1.0007272727272727"/>
    <x v="0"/>
    <x v="1"/>
    <s v="GBP"/>
    <n v="1438037940"/>
    <d v="2015-07-27T22:59:00"/>
    <n v="1436380256"/>
    <x v="3297"/>
    <b v="0"/>
    <x v="34"/>
    <n v="125.09090909090909"/>
    <x v="1"/>
    <x v="6"/>
    <b v="1"/>
    <s v="theater/plays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n v="1.0173000000000001"/>
    <x v="0"/>
    <x v="0"/>
    <s v="USD"/>
    <n v="1442102400"/>
    <d v="2015-09-13T00:00:00"/>
    <n v="1440370768"/>
    <x v="3298"/>
    <b v="0"/>
    <x v="250"/>
    <n v="141.29166666666666"/>
    <x v="1"/>
    <x v="6"/>
    <b v="1"/>
    <s v="theater/plays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n v="1.1619999999999999"/>
    <x v="0"/>
    <x v="0"/>
    <s v="USD"/>
    <n v="1444860063"/>
    <d v="2015-10-14T22:01:03"/>
    <n v="1442268063"/>
    <x v="3299"/>
    <b v="0"/>
    <x v="287"/>
    <n v="55.333333333333336"/>
    <x v="1"/>
    <x v="6"/>
    <b v="1"/>
    <s v="theater/plays"/>
  </r>
  <r>
    <x v="3300"/>
    <s v="MAX &amp; ELSA: NO MUSIC. NO CHILDREN."/>
    <s v="A subversive parody about the two people for whom the hills were NOT alive with THE SOUND OF MUSIC."/>
    <x v="9"/>
    <n v="4085"/>
    <n v="1.3616666666666666"/>
    <x v="0"/>
    <x v="0"/>
    <s v="USD"/>
    <n v="1430329862"/>
    <d v="2015-04-29T17:51:02"/>
    <n v="1428515462"/>
    <x v="3300"/>
    <b v="0"/>
    <x v="106"/>
    <n v="46.420454545454547"/>
    <x v="1"/>
    <x v="6"/>
    <b v="1"/>
    <s v="theater/plays"/>
  </r>
  <r>
    <x v="3301"/>
    <s v="right left with heels: US Premiere at City Garage"/>
    <s v="The US premiere of the controversial new Polish play the authorities don't want you to see, staged by an award-winning director."/>
    <x v="9"/>
    <n v="4004"/>
    <n v="1.3346666666666667"/>
    <x v="0"/>
    <x v="0"/>
    <s v="USD"/>
    <n v="1470034740"/>
    <d v="2016-08-01T06:59:00"/>
    <n v="1466185176"/>
    <x v="3301"/>
    <b v="0"/>
    <x v="16"/>
    <n v="57.2"/>
    <x v="1"/>
    <x v="6"/>
    <b v="1"/>
    <s v="theater/plays"/>
  </r>
  <r>
    <x v="3302"/>
    <s v="El muro de BorÃ­s KiÃ©n"/>
    <s v="FilosofÃ­a de los anÃ³nimos"/>
    <x v="33"/>
    <n v="8685"/>
    <n v="1.0339285714285715"/>
    <x v="0"/>
    <x v="3"/>
    <s v="EUR"/>
    <n v="1481099176"/>
    <d v="2016-12-07T08:26:16"/>
    <n v="1478507176"/>
    <x v="3302"/>
    <b v="0"/>
    <x v="133"/>
    <n v="173.7"/>
    <x v="1"/>
    <x v="6"/>
    <b v="1"/>
    <s v="theater/plays"/>
  </r>
  <r>
    <x v="3303"/>
    <s v="VisiÃ³n Latino Theatre Company"/>
    <s v="VisiÃ³n Latino Theatre Company was founded by three young latino professionals sharing the stories of everyday latinos."/>
    <x v="40"/>
    <n v="2086"/>
    <n v="1.1588888888888889"/>
    <x v="0"/>
    <x v="0"/>
    <s v="USD"/>
    <n v="1427553484"/>
    <d v="2015-03-28T14:38:04"/>
    <n v="1424533084"/>
    <x v="3303"/>
    <b v="0"/>
    <x v="2"/>
    <n v="59.6"/>
    <x v="1"/>
    <x v="6"/>
    <b v="1"/>
    <s v="theater/plays"/>
  </r>
  <r>
    <x v="3304"/>
    <s v="I Can Ski Forever 3"/>
    <s v="A musical comedy production celebrating the unique, lovable, insufferable ski culture of the modern day mountain town."/>
    <x v="36"/>
    <n v="15677.5"/>
    <n v="1.0451666666666666"/>
    <x v="0"/>
    <x v="0"/>
    <s v="USD"/>
    <n v="1482418752"/>
    <d v="2016-12-22T14:59:12"/>
    <n v="1479826752"/>
    <x v="3304"/>
    <b v="0"/>
    <x v="489"/>
    <n v="89.585714285714289"/>
    <x v="1"/>
    <x v="6"/>
    <b v="1"/>
    <s v="theater/plays"/>
  </r>
  <r>
    <x v="3305"/>
    <s v="The Judgment of Paris"/>
    <s v="The Judgement of Paris is an exciting, inspirational poem set to run Oct. 2, 3 &amp; 4 at Plays &amp; Players, but we need funding and fans."/>
    <x v="23"/>
    <n v="4081"/>
    <n v="1.0202500000000001"/>
    <x v="0"/>
    <x v="0"/>
    <s v="USD"/>
    <n v="1438374748"/>
    <d v="2015-07-31T20:32:28"/>
    <n v="1435782748"/>
    <x v="3305"/>
    <b v="0"/>
    <x v="9"/>
    <n v="204.05"/>
    <x v="1"/>
    <x v="6"/>
    <b v="1"/>
    <s v="theater/plays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n v="1.7533333333333334"/>
    <x v="0"/>
    <x v="0"/>
    <s v="USD"/>
    <n v="1465527600"/>
    <d v="2016-06-10T03:00:00"/>
    <n v="1462252542"/>
    <x v="3306"/>
    <b v="0"/>
    <x v="241"/>
    <n v="48.703703703703702"/>
    <x v="1"/>
    <x v="6"/>
    <b v="1"/>
    <s v="theater/plays"/>
  </r>
  <r>
    <x v="3307"/>
    <s v="The Respectful Prostitute"/>
    <s v="A group of Stanford students are going to present Jean-Paul Sartre's play, The Respectful Prostitute, at the end of Spring quarter."/>
    <x v="28"/>
    <n v="1066.8"/>
    <n v="1.0668"/>
    <x v="0"/>
    <x v="0"/>
    <s v="USD"/>
    <n v="1463275339"/>
    <d v="2016-05-15T01:22:19"/>
    <n v="1460683339"/>
    <x v="3307"/>
    <b v="0"/>
    <x v="9"/>
    <n v="53.339999999999996"/>
    <x v="1"/>
    <x v="6"/>
    <b v="1"/>
    <s v="theater/plays"/>
  </r>
  <r>
    <x v="3308"/>
    <s v="A Hand of Talons"/>
    <s v="Descend into the dark world of steampunk noir in this thrilling new play, written by Maggie Lee and directed by Amy Poisson!"/>
    <x v="8"/>
    <n v="4280"/>
    <n v="1.2228571428571429"/>
    <x v="0"/>
    <x v="0"/>
    <s v="USD"/>
    <n v="1460581365"/>
    <d v="2016-04-13T21:02:45"/>
    <n v="1458766965"/>
    <x v="3308"/>
    <b v="0"/>
    <x v="7"/>
    <n v="75.087719298245617"/>
    <x v="1"/>
    <x v="6"/>
    <b v="1"/>
    <s v="theater/plays"/>
  </r>
  <r>
    <x v="3309"/>
    <s v="Collision Course"/>
    <s v="Two unlikely friends, a garage, tinned beans &amp; the end of the world."/>
    <x v="18"/>
    <n v="558"/>
    <n v="1.5942857142857143"/>
    <x v="0"/>
    <x v="1"/>
    <s v="GBP"/>
    <n v="1476632178"/>
    <d v="2016-10-16T15:36:18"/>
    <n v="1473953778"/>
    <x v="3309"/>
    <b v="0"/>
    <x v="162"/>
    <n v="18"/>
    <x v="1"/>
    <x v="6"/>
    <b v="1"/>
    <s v="theater/plays"/>
  </r>
  <r>
    <x v="3310"/>
    <s v="The Island Boys: A New Play"/>
    <s v="A new play about coming coming home, recovery, and trying to find God in the process."/>
    <x v="115"/>
    <n v="6505"/>
    <n v="1.0007692307692309"/>
    <x v="0"/>
    <x v="0"/>
    <s v="USD"/>
    <n v="1444169825"/>
    <d v="2015-10-06T22:17:05"/>
    <n v="1441577825"/>
    <x v="3310"/>
    <b v="0"/>
    <x v="162"/>
    <n v="209.83870967741936"/>
    <x v="1"/>
    <x v="6"/>
    <b v="1"/>
    <s v="theater/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n v="1.0984"/>
    <x v="0"/>
    <x v="0"/>
    <s v="USD"/>
    <n v="1445065210"/>
    <d v="2015-10-17T07:00:10"/>
    <n v="1442473210"/>
    <x v="3311"/>
    <b v="0"/>
    <x v="43"/>
    <n v="61.022222222222226"/>
    <x v="1"/>
    <x v="6"/>
    <b v="1"/>
    <s v="theater/plays"/>
  </r>
  <r>
    <x v="3312"/>
    <s v="Richard III"/>
    <s v="Bare Theatre presents one of Shakespeare's most notorious characters in the final chapter of the War of the Roses saga."/>
    <x v="30"/>
    <n v="2501"/>
    <n v="1.0004"/>
    <x v="0"/>
    <x v="0"/>
    <s v="USD"/>
    <n v="1478901600"/>
    <d v="2016-11-11T22:00:00"/>
    <n v="1477077946"/>
    <x v="3312"/>
    <b v="0"/>
    <x v="14"/>
    <n v="61"/>
    <x v="1"/>
    <x v="6"/>
    <b v="1"/>
    <s v="theater/plays"/>
  </r>
  <r>
    <x v="3313"/>
    <s v="Melbin the Accidental"/>
    <s v="A modern reworking of Shakespeare's histories and tragedies in iambic pentameter to talk of death, love, and race."/>
    <x v="13"/>
    <n v="2321"/>
    <n v="1.1605000000000001"/>
    <x v="0"/>
    <x v="0"/>
    <s v="USD"/>
    <n v="1453856400"/>
    <d v="2016-01-27T01:00:00"/>
    <n v="1452664317"/>
    <x v="3313"/>
    <b v="0"/>
    <x v="60"/>
    <n v="80.034482758620683"/>
    <x v="1"/>
    <x v="6"/>
    <b v="1"/>
    <s v="theater/plays"/>
  </r>
  <r>
    <x v="3314"/>
    <s v="The White Bike"/>
    <s v="I want to add a new perspective to the cycling safety debate by taking my play THE WHITE BIKE to the Edinburgh Festival of Cycling"/>
    <x v="134"/>
    <n v="1686"/>
    <n v="2.1074999999999999"/>
    <x v="0"/>
    <x v="1"/>
    <s v="GBP"/>
    <n v="1431115500"/>
    <d v="2015-05-08T20:05:00"/>
    <n v="1428733511"/>
    <x v="3314"/>
    <b v="0"/>
    <x v="6"/>
    <n v="29.068965517241381"/>
    <x v="1"/>
    <x v="6"/>
    <b v="1"/>
    <s v="theater/plays"/>
  </r>
  <r>
    <x v="3315"/>
    <s v="Red and The Wolf: A Prospero Theatre Production"/>
    <s v="Help Prospero take its Dark Retelling of the &quot;Red&quot; story to Edinburgh! The Forest breathes and waits...will you join us?"/>
    <x v="23"/>
    <n v="4400"/>
    <n v="1.1000000000000001"/>
    <x v="0"/>
    <x v="1"/>
    <s v="GBP"/>
    <n v="1462519041"/>
    <d v="2016-05-06T07:17:21"/>
    <n v="1459927041"/>
    <x v="3315"/>
    <b v="0"/>
    <x v="30"/>
    <n v="49.438202247191015"/>
    <x v="1"/>
    <x v="6"/>
    <b v="1"/>
    <s v="theater/plays"/>
  </r>
  <r>
    <x v="3316"/>
    <s v="LOVENESS, the play @FringeNYC 2014"/>
    <s v="Gorgeousness that which sits in the root of Loveness._x000a_Other than this there is no endearment for or otherwise_x000a_to describe."/>
    <x v="404"/>
    <n v="11747.18"/>
    <n v="1.0008673425918038"/>
    <x v="0"/>
    <x v="0"/>
    <s v="USD"/>
    <n v="1407506040"/>
    <d v="2014-08-08T13:54:00"/>
    <n v="1404680075"/>
    <x v="3316"/>
    <b v="0"/>
    <x v="207"/>
    <n v="93.977440000000001"/>
    <x v="1"/>
    <x v="6"/>
    <b v="1"/>
    <s v="theater/plays"/>
  </r>
  <r>
    <x v="3317"/>
    <s v="Seven Minutes in Eternity"/>
    <s v="Andy Boyd's epic new satire about heroes and villains, humankind's search for glory, and fascism in America"/>
    <x v="405"/>
    <n v="1115"/>
    <n v="1.0619047619047619"/>
    <x v="0"/>
    <x v="0"/>
    <s v="USD"/>
    <n v="1465347424"/>
    <d v="2016-06-08T00:57:04"/>
    <n v="1462755424"/>
    <x v="3317"/>
    <b v="0"/>
    <x v="59"/>
    <n v="61.944444444444443"/>
    <x v="1"/>
    <x v="6"/>
    <b v="1"/>
    <s v="theater/plays"/>
  </r>
  <r>
    <x v="3318"/>
    <s v="ROOMIES - Atlantic Canada Tour 2016-17"/>
    <s v="Help us strengthen and inspire disability arts in Atlantic Canada"/>
    <x v="13"/>
    <n v="2512"/>
    <n v="1.256"/>
    <x v="0"/>
    <x v="5"/>
    <s v="CAD"/>
    <n v="1460341800"/>
    <d v="2016-04-11T02:30:00"/>
    <n v="1456902893"/>
    <x v="3318"/>
    <b v="0"/>
    <x v="58"/>
    <n v="78.5"/>
    <x v="1"/>
    <x v="6"/>
    <b v="1"/>
    <s v="theater/plays"/>
  </r>
  <r>
    <x v="3319"/>
    <s v="Down the Rabbit Hole"/>
    <s v="Down the Rabbit Hole is an exciting new play by Not Just Theatre Productions. To be performed at Matthew's Yard Theatre in Feb 2015"/>
    <x v="2"/>
    <n v="540"/>
    <n v="1.08"/>
    <x v="0"/>
    <x v="1"/>
    <s v="GBP"/>
    <n v="1422712986"/>
    <d v="2015-01-31T14:03:06"/>
    <n v="1418824986"/>
    <x v="3319"/>
    <b v="0"/>
    <x v="38"/>
    <n v="33.75"/>
    <x v="1"/>
    <x v="6"/>
    <b v="1"/>
    <s v="theater/plays"/>
  </r>
  <r>
    <x v="3320"/>
    <s v="Mama Threw Me So High &amp; He Who Speaks"/>
    <s v="Imaginary Theater Company presents two modern day tall tales about family, resilience and redemption."/>
    <x v="30"/>
    <n v="2525"/>
    <n v="1.01"/>
    <x v="0"/>
    <x v="0"/>
    <s v="USD"/>
    <n v="1466557557"/>
    <d v="2016-06-22T01:05:57"/>
    <n v="1463965557"/>
    <x v="3320"/>
    <b v="0"/>
    <x v="44"/>
    <n v="66.44736842105263"/>
    <x v="1"/>
    <x v="6"/>
    <b v="1"/>
    <s v="theater/plays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n v="1.0740000000000001"/>
    <x v="0"/>
    <x v="0"/>
    <s v="USD"/>
    <n v="1413431940"/>
    <d v="2014-10-16T03:59:00"/>
    <n v="1412216665"/>
    <x v="3321"/>
    <b v="0"/>
    <x v="41"/>
    <n v="35.799999999999997"/>
    <x v="1"/>
    <x v="6"/>
    <b v="1"/>
    <s v="theater/plays"/>
  </r>
  <r>
    <x v="3322"/>
    <s v="Familiar Strangers â€” A Staged Reading"/>
    <s v="Familiar Strangers follows the journey of a community of people living homeless on the streets in and around Tompkins Square Park."/>
    <x v="126"/>
    <n v="3350"/>
    <n v="1.0151515151515151"/>
    <x v="0"/>
    <x v="0"/>
    <s v="USD"/>
    <n v="1466567700"/>
    <d v="2016-06-22T03:55:00"/>
    <n v="1464653696"/>
    <x v="3322"/>
    <b v="0"/>
    <x v="23"/>
    <n v="145.65217391304347"/>
    <x v="1"/>
    <x v="6"/>
    <b v="1"/>
    <s v="theater/plays"/>
  </r>
  <r>
    <x v="3323"/>
    <s v="Migrants' Theatre"/>
    <s v="Young adult theatre makers from London are raising money to cover costs for touring with their current production MigrantsÂ´ Rhapsody."/>
    <x v="28"/>
    <n v="1259"/>
    <n v="1.2589999999999999"/>
    <x v="0"/>
    <x v="1"/>
    <s v="GBP"/>
    <n v="1474793208"/>
    <d v="2016-09-25T08:46:48"/>
    <n v="1472201208"/>
    <x v="3323"/>
    <b v="0"/>
    <x v="72"/>
    <n v="25.693877551020407"/>
    <x v="1"/>
    <x v="6"/>
    <b v="1"/>
    <s v="theater/plays"/>
  </r>
  <r>
    <x v="3324"/>
    <s v="At Swim, Two Boys"/>
    <s v="The play tells the story of Jim and Doyler and their friendship on the brink of Irish independence."/>
    <x v="15"/>
    <n v="1525"/>
    <n v="1.0166666666666666"/>
    <x v="0"/>
    <x v="17"/>
    <s v="EUR"/>
    <n v="1465135190"/>
    <d v="2016-06-05T13:59:50"/>
    <n v="1463925590"/>
    <x v="3324"/>
    <b v="0"/>
    <x v="73"/>
    <n v="152.5"/>
    <x v="1"/>
    <x v="6"/>
    <b v="1"/>
    <s v="theater/plays"/>
  </r>
  <r>
    <x v="3325"/>
    <s v="Infectious, love at the end of the 21st century!"/>
    <s v="Innovative Theatre Company Needs You To Reach Funding Requirements. We Are So Close We Can Smell It! Thank You In Advance."/>
    <x v="44"/>
    <n v="450"/>
    <n v="1.125"/>
    <x v="0"/>
    <x v="1"/>
    <s v="GBP"/>
    <n v="1428256277"/>
    <d v="2015-04-05T17:51:17"/>
    <n v="1425235877"/>
    <x v="3325"/>
    <b v="0"/>
    <x v="41"/>
    <n v="30"/>
    <x v="1"/>
    <x v="6"/>
    <b v="1"/>
    <s v="theater/plays"/>
  </r>
  <r>
    <x v="3326"/>
    <s v="Me? A Caregiver?"/>
    <s v="An edgy, hilarious, compassionate and honest show to help caregivers find courage, trust their instincts and above all, to laugh."/>
    <x v="6"/>
    <n v="8110"/>
    <n v="1.0137499999999999"/>
    <x v="0"/>
    <x v="0"/>
    <s v="USD"/>
    <n v="1425830905"/>
    <d v="2015-03-08T16:08:25"/>
    <n v="1423242505"/>
    <x v="3326"/>
    <b v="0"/>
    <x v="7"/>
    <n v="142.28070175438597"/>
    <x v="1"/>
    <x v="6"/>
    <b v="1"/>
    <s v="theater/plays"/>
  </r>
  <r>
    <x v="3327"/>
    <s v="Itch + Scratch at Hackney Showroom"/>
    <s v="After 3 successful nights last year, Itch+Scratch are back. New writing, live music and party fun. Best New Theatre, Great Night Out."/>
    <x v="134"/>
    <n v="810"/>
    <n v="1.0125"/>
    <x v="0"/>
    <x v="1"/>
    <s v="GBP"/>
    <n v="1462697966"/>
    <d v="2016-05-08T08:59:26"/>
    <n v="1460105966"/>
    <x v="3327"/>
    <b v="0"/>
    <x v="51"/>
    <n v="24.545454545454547"/>
    <x v="1"/>
    <x v="6"/>
    <b v="1"/>
    <s v="theater/plays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n v="1.4638888888888888"/>
    <x v="0"/>
    <x v="0"/>
    <s v="USD"/>
    <n v="1404522000"/>
    <d v="2014-07-05T01:00:00"/>
    <n v="1404308883"/>
    <x v="3328"/>
    <b v="0"/>
    <x v="82"/>
    <n v="292.77777777777777"/>
    <x v="1"/>
    <x v="6"/>
    <b v="1"/>
    <s v="theater/plays"/>
  </r>
  <r>
    <x v="3329"/>
    <s v="Jestia and Raedon"/>
    <s v="Jestia and Raedon is a brand new romantic comedy play going to the Edinburgh Fringe Festival this summer."/>
    <x v="28"/>
    <n v="1168"/>
    <n v="1.1679999999999999"/>
    <x v="0"/>
    <x v="1"/>
    <s v="GBP"/>
    <n v="1406502000"/>
    <d v="2014-07-27T23:00:00"/>
    <n v="1405583108"/>
    <x v="3329"/>
    <b v="0"/>
    <x v="55"/>
    <n v="44.92307692307692"/>
    <x v="1"/>
    <x v="6"/>
    <b v="1"/>
    <s v="theater/plays"/>
  </r>
  <r>
    <x v="3330"/>
    <s v="Tissue by Louise Page. A play about Breast Cancer."/>
    <s v="&quot;Tissue&quot; is a play about Breast Cancer. Produced by MonkeyBond theatre co.ltd to raise awareness for Breast cancer."/>
    <x v="15"/>
    <n v="1594"/>
    <n v="1.0626666666666666"/>
    <x v="0"/>
    <x v="1"/>
    <s v="GBP"/>
    <n v="1427919468"/>
    <d v="2015-04-01T20:17:48"/>
    <n v="1425331068"/>
    <x v="3330"/>
    <b v="0"/>
    <x v="50"/>
    <n v="23.10144927536232"/>
    <x v="1"/>
    <x v="6"/>
    <b v="1"/>
    <s v="theater/plays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n v="1.0451999999999999"/>
    <x v="0"/>
    <x v="0"/>
    <s v="USD"/>
    <n v="1444149886"/>
    <d v="2015-10-06T16:44:46"/>
    <n v="1441125886"/>
    <x v="3331"/>
    <b v="0"/>
    <x v="71"/>
    <n v="80.400000000000006"/>
    <x v="1"/>
    <x v="6"/>
    <b v="1"/>
    <s v="theater/plays"/>
  </r>
  <r>
    <x v="3332"/>
    <s v="Cortez"/>
    <s v="Two marine biologists are at odds during an important expedition. When a stranded shark refuses to die, things get weird."/>
    <x v="12"/>
    <n v="6000"/>
    <n v="1"/>
    <x v="0"/>
    <x v="0"/>
    <s v="USD"/>
    <n v="1405802330"/>
    <d v="2014-07-19T20:38:50"/>
    <n v="1403210330"/>
    <x v="3332"/>
    <b v="0"/>
    <x v="183"/>
    <n v="72.289156626506028"/>
    <x v="1"/>
    <x v="6"/>
    <b v="1"/>
    <s v="theater/plays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n v="1.0457142857142858"/>
    <x v="0"/>
    <x v="0"/>
    <s v="USD"/>
    <n v="1434384880"/>
    <d v="2015-06-15T16:14:40"/>
    <n v="1432484080"/>
    <x v="3333"/>
    <b v="0"/>
    <x v="112"/>
    <n v="32.972972972972975"/>
    <x v="1"/>
    <x v="6"/>
    <b v="1"/>
    <s v="theater/plays"/>
  </r>
  <r>
    <x v="3334"/>
    <s v="The Saltbox Theatre Collective Seed Money Project"/>
    <s v="The Saltbox Theatre Collective is a brand new not-for-profit theatre company in Illinois."/>
    <x v="406"/>
    <n v="5366"/>
    <n v="1.3862051149573753"/>
    <x v="0"/>
    <x v="0"/>
    <s v="USD"/>
    <n v="1438259422"/>
    <d v="2015-07-30T12:30:22"/>
    <n v="1435667422"/>
    <x v="3334"/>
    <b v="0"/>
    <x v="67"/>
    <n v="116.65217391304348"/>
    <x v="1"/>
    <x v="6"/>
    <b v="1"/>
    <s v="theater/plays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n v="1.0032000000000001"/>
    <x v="0"/>
    <x v="1"/>
    <s v="GBP"/>
    <n v="1407106800"/>
    <d v="2014-08-03T23:00:00"/>
    <n v="1404749446"/>
    <x v="3335"/>
    <b v="0"/>
    <x v="287"/>
    <n v="79.61904761904762"/>
    <x v="1"/>
    <x v="6"/>
    <b v="1"/>
    <s v="theater/plays"/>
  </r>
  <r>
    <x v="3336"/>
    <s v="WILDE TALES"/>
    <s v="A theatrical adaptation of Oscar Wilde's short stories, presented by Suitcase Civilians at The Space, April 5-10 2016."/>
    <x v="49"/>
    <n v="250"/>
    <n v="1"/>
    <x v="0"/>
    <x v="1"/>
    <s v="GBP"/>
    <n v="1459845246"/>
    <d v="2016-04-05T08:34:06"/>
    <n v="1457429646"/>
    <x v="3336"/>
    <b v="0"/>
    <x v="82"/>
    <n v="27.777777777777779"/>
    <x v="1"/>
    <x v="6"/>
    <b v="1"/>
    <s v="theater/plays"/>
  </r>
  <r>
    <x v="3337"/>
    <s v="Das Ding - A Globetrotting Comedy"/>
    <s v="StoneCrabs is thrilled to bring to the UK the first English production of Philipp LÃ¶hleâ€™s play Das Ding (The Thing)."/>
    <x v="30"/>
    <n v="2755"/>
    <n v="1.1020000000000001"/>
    <x v="0"/>
    <x v="1"/>
    <s v="GBP"/>
    <n v="1412974800"/>
    <d v="2014-10-10T21:00:00"/>
    <n v="1411109167"/>
    <x v="3337"/>
    <b v="0"/>
    <x v="69"/>
    <n v="81.029411764705884"/>
    <x v="1"/>
    <x v="6"/>
    <b v="1"/>
    <s v="theater/plays"/>
  </r>
  <r>
    <x v="3338"/>
    <s v="The Last Days of Judas Iscariot"/>
    <s v="Join Estelle Parsons in support of Theater That Looks and Sounds Like America"/>
    <x v="36"/>
    <n v="15327"/>
    <n v="1.0218"/>
    <x v="0"/>
    <x v="0"/>
    <s v="USD"/>
    <n v="1487944080"/>
    <d v="2017-02-24T13:48:00"/>
    <n v="1486129680"/>
    <x v="3338"/>
    <b v="0"/>
    <x v="300"/>
    <n v="136.84821428571428"/>
    <x v="1"/>
    <x v="6"/>
    <b v="1"/>
    <s v="theater/plays"/>
  </r>
  <r>
    <x v="3339"/>
    <s v="FRESH PRODUCE'd LA presents: Friends in Transient Places"/>
    <s v="FPLA presents FRIENDS IN TRANSIENT PLACES by Jonathan Caren: a magical story of modern life."/>
    <x v="6"/>
    <n v="8348"/>
    <n v="1.0435000000000001"/>
    <x v="0"/>
    <x v="0"/>
    <s v="USD"/>
    <n v="1469721518"/>
    <d v="2016-07-28T15:58:38"/>
    <n v="1467129518"/>
    <x v="3339"/>
    <b v="0"/>
    <x v="5"/>
    <n v="177.61702127659575"/>
    <x v="1"/>
    <x v="6"/>
    <b v="1"/>
    <s v="theater/plays"/>
  </r>
  <r>
    <x v="3340"/>
    <s v="King Lear"/>
    <s v="The Eno River Players is a community theater in Durham, North Carolina. We are trying to raise money to get our second show on its feet"/>
    <x v="9"/>
    <n v="4145"/>
    <n v="1.3816666666666666"/>
    <x v="0"/>
    <x v="0"/>
    <s v="USD"/>
    <n v="1481066554"/>
    <d v="2016-12-06T23:22:34"/>
    <n v="1478906554"/>
    <x v="3340"/>
    <b v="0"/>
    <x v="44"/>
    <n v="109.07894736842105"/>
    <x v="1"/>
    <x v="6"/>
    <b v="1"/>
    <s v="theater/plays"/>
  </r>
  <r>
    <x v="3341"/>
    <s v="Today I Live"/>
    <s v="A London flat, two stories play simultaneously. Irish mapmaker 1821, Iranian artist present day. Each senses the other. Worlds collide."/>
    <x v="295"/>
    <n v="3350"/>
    <n v="1"/>
    <x v="0"/>
    <x v="1"/>
    <s v="GBP"/>
    <n v="1465750800"/>
    <d v="2016-06-12T17:00:00"/>
    <n v="1463771421"/>
    <x v="3341"/>
    <b v="0"/>
    <x v="33"/>
    <n v="119.64285714285714"/>
    <x v="1"/>
    <x v="6"/>
    <b v="1"/>
    <s v="theater/plays"/>
  </r>
  <r>
    <x v="3342"/>
    <s v="Uprising Theatre Company's First Production"/>
    <s v="We believe in the power of stories to change the world. Theatre that inspires transformation."/>
    <x v="12"/>
    <n v="6100"/>
    <n v="1.0166666666666666"/>
    <x v="0"/>
    <x v="0"/>
    <s v="USD"/>
    <n v="1427864340"/>
    <d v="2015-04-01T04:59:00"/>
    <n v="1425020810"/>
    <x v="3342"/>
    <b v="0"/>
    <x v="76"/>
    <n v="78.205128205128204"/>
    <x v="1"/>
    <x v="6"/>
    <b v="1"/>
    <s v="theater/plays"/>
  </r>
  <r>
    <x v="3343"/>
    <s v="The Girl Who Touched the Stars"/>
    <s v="Two sisters make a set of paper dolls which take them on a journey across lands, creating memories along the way."/>
    <x v="176"/>
    <n v="1200"/>
    <n v="1.7142857142857142"/>
    <x v="0"/>
    <x v="1"/>
    <s v="GBP"/>
    <n v="1460553480"/>
    <d v="2016-04-13T13:18:00"/>
    <n v="1458770384"/>
    <x v="3343"/>
    <b v="0"/>
    <x v="23"/>
    <n v="52.173913043478258"/>
    <x v="1"/>
    <x v="6"/>
    <b v="1"/>
    <s v="theater/plays"/>
  </r>
  <r>
    <x v="3344"/>
    <s v="The Other Group Theatre"/>
    <s v="We are a company of crafted and trained actors, writers and directors dedicated to the principles set by the legendary Group Theatre."/>
    <x v="37"/>
    <n v="4565"/>
    <n v="1.0144444444444445"/>
    <x v="0"/>
    <x v="0"/>
    <s v="USD"/>
    <n v="1409374093"/>
    <d v="2014-08-30T04:48:13"/>
    <n v="1406782093"/>
    <x v="3344"/>
    <b v="0"/>
    <x v="244"/>
    <n v="114.125"/>
    <x v="1"/>
    <x v="6"/>
    <b v="1"/>
    <s v="theater/plays"/>
  </r>
  <r>
    <x v="3345"/>
    <s v="Ultramarine Girl: A Cup Full of Courage"/>
    <s v="Please help us raise funds for the production costs of a world premiere production of a play that will raise awareness for spina bifida"/>
    <x v="2"/>
    <n v="650"/>
    <n v="1.3"/>
    <x v="0"/>
    <x v="0"/>
    <s v="USD"/>
    <n v="1429317420"/>
    <d v="2015-04-18T00:37:00"/>
    <n v="1424226768"/>
    <x v="3345"/>
    <b v="0"/>
    <x v="62"/>
    <n v="50"/>
    <x v="1"/>
    <x v="6"/>
    <b v="1"/>
    <s v="theater/plays"/>
  </r>
  <r>
    <x v="3346"/>
    <s v="Shakespearean Youth Theatre (SYT) - The Tempest"/>
    <s v="Tempest opens Feb. 25. Please support Shakespeare, the arts and community youth theater! Be a part of something special!"/>
    <x v="15"/>
    <n v="1650"/>
    <n v="1.1000000000000001"/>
    <x v="0"/>
    <x v="0"/>
    <s v="USD"/>
    <n v="1424910910"/>
    <d v="2015-02-26T00:35:10"/>
    <n v="1424306110"/>
    <x v="3346"/>
    <b v="0"/>
    <x v="59"/>
    <n v="91.666666666666671"/>
    <x v="1"/>
    <x v="6"/>
    <b v="1"/>
    <s v="theater/plays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n v="1.1944999999999999"/>
    <x v="0"/>
    <x v="1"/>
    <s v="GBP"/>
    <n v="1462741200"/>
    <d v="2016-05-08T21:00:00"/>
    <n v="1461503654"/>
    <x v="3347"/>
    <b v="0"/>
    <x v="19"/>
    <n v="108.59090909090909"/>
    <x v="1"/>
    <x v="6"/>
    <b v="1"/>
    <s v="theater/plays"/>
  </r>
  <r>
    <x v="3348"/>
    <s v="Macbeth"/>
    <s v="Old Hat's new production explores the bleak culture of war and the cosmic powers of guilt and imagination in Shakespeare's tragedy."/>
    <x v="62"/>
    <n v="5516"/>
    <n v="1.002909090909091"/>
    <x v="0"/>
    <x v="0"/>
    <s v="USD"/>
    <n v="1461988740"/>
    <d v="2016-04-30T03:59:00"/>
    <n v="1459949080"/>
    <x v="3348"/>
    <b v="0"/>
    <x v="1"/>
    <n v="69.822784810126578"/>
    <x v="1"/>
    <x v="6"/>
    <b v="1"/>
    <s v="theater/plays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n v="1.534"/>
    <x v="0"/>
    <x v="0"/>
    <s v="USD"/>
    <n v="1465837200"/>
    <d v="2016-06-13T17:00:00"/>
    <n v="1463971172"/>
    <x v="3349"/>
    <b v="0"/>
    <x v="25"/>
    <n v="109.57142857142857"/>
    <x v="1"/>
    <x v="6"/>
    <b v="1"/>
    <s v="theater/plays"/>
  </r>
  <r>
    <x v="3350"/>
    <s v="Visions"/>
    <s v="Nora Wageners TheaterstÃ¼ck lÃ¤dt den Zuschauer ein auf eine teils lustige, teils dÃ¼stere Reise ins Wohnzimmer der jungen, arbeitslosen K"/>
    <x v="8"/>
    <n v="3655"/>
    <n v="1.0442857142857143"/>
    <x v="0"/>
    <x v="19"/>
    <s v="EUR"/>
    <n v="1448838000"/>
    <d v="2015-11-29T23:00:00"/>
    <n v="1445791811"/>
    <x v="3350"/>
    <b v="0"/>
    <x v="13"/>
    <n v="71.666666666666671"/>
    <x v="1"/>
    <x v="6"/>
    <b v="1"/>
    <s v="theater/plays"/>
  </r>
  <r>
    <x v="3351"/>
    <s v="Action To The Word's DRACULA"/>
    <s v="A thrilling 'steampunk' reworking of the infamous gothic horror novel by a powerhouse ensemble will leave you begging to be bitten."/>
    <x v="10"/>
    <n v="5055"/>
    <n v="1.0109999999999999"/>
    <x v="0"/>
    <x v="1"/>
    <s v="GBP"/>
    <n v="1406113200"/>
    <d v="2014-07-23T11:00:00"/>
    <n v="1402910965"/>
    <x v="3351"/>
    <b v="0"/>
    <x v="241"/>
    <n v="93.611111111111114"/>
    <x v="1"/>
    <x v="6"/>
    <b v="1"/>
    <s v="theater/plays"/>
  </r>
  <r>
    <x v="3352"/>
    <s v="Brief Hiatus: Little Deaths 2016"/>
    <s v="Actors creating more theatre in Brighton. A LOT MORE. Classics, contemporary, new writing, Shakespeare, foreign translations and more."/>
    <x v="10"/>
    <n v="5376"/>
    <n v="1.0751999999999999"/>
    <x v="0"/>
    <x v="1"/>
    <s v="GBP"/>
    <n v="1467414000"/>
    <d v="2016-07-01T23:00:00"/>
    <n v="1462492178"/>
    <x v="3352"/>
    <b v="0"/>
    <x v="16"/>
    <n v="76.8"/>
    <x v="1"/>
    <x v="6"/>
    <b v="1"/>
    <s v="theater/plays"/>
  </r>
  <r>
    <x v="3353"/>
    <s v="Nude: A play by Paul Hewitt"/>
    <s v="A new spoken word play, written by Paul Hewitt, in 3 parts about love and fate, inspired by the Ruba'iyat of Omar Khayyam."/>
    <x v="2"/>
    <n v="1575"/>
    <n v="3.15"/>
    <x v="0"/>
    <x v="1"/>
    <s v="GBP"/>
    <n v="1462230000"/>
    <d v="2016-05-02T23:00:00"/>
    <n v="1461061350"/>
    <x v="3353"/>
    <b v="0"/>
    <x v="34"/>
    <n v="35.795454545454547"/>
    <x v="1"/>
    <x v="6"/>
    <b v="1"/>
    <s v="theater/plays"/>
  </r>
  <r>
    <x v="3354"/>
    <s v="Strangeloop Theatre - A Focus on New Works"/>
    <s v="Help Strangeloop Theatre create and support new work by sponsoring our 2015-2016 season."/>
    <x v="9"/>
    <n v="3058"/>
    <n v="1.0193333333333334"/>
    <x v="0"/>
    <x v="0"/>
    <s v="USD"/>
    <n v="1446091260"/>
    <d v="2015-10-29T04:01:00"/>
    <n v="1443029206"/>
    <x v="3354"/>
    <b v="0"/>
    <x v="165"/>
    <n v="55.6"/>
    <x v="1"/>
    <x v="6"/>
    <b v="1"/>
    <s v="theater/plays"/>
  </r>
  <r>
    <x v="3355"/>
    <s v="Jelly Beans at Theatre503"/>
    <s v="Help get Jelly Beans to the Theatre503 stage. An important piece of new writing by Dan Pick, produced by Kuleshov Theatre"/>
    <x v="257"/>
    <n v="2210"/>
    <n v="1.2628571428571429"/>
    <x v="0"/>
    <x v="1"/>
    <s v="GBP"/>
    <n v="1462879020"/>
    <d v="2016-05-10T11:17:00"/>
    <n v="1461941527"/>
    <x v="3355"/>
    <b v="0"/>
    <x v="41"/>
    <n v="147.33333333333334"/>
    <x v="1"/>
    <x v="6"/>
    <b v="1"/>
    <s v="theater/plays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n v="1.014"/>
    <x v="0"/>
    <x v="1"/>
    <s v="GBP"/>
    <n v="1468611272"/>
    <d v="2016-07-15T19:34:32"/>
    <n v="1466019272"/>
    <x v="3356"/>
    <b v="0"/>
    <x v="74"/>
    <n v="56.333333333333336"/>
    <x v="1"/>
    <x v="6"/>
    <b v="1"/>
    <s v="theater/plays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n v="1.01"/>
    <x v="0"/>
    <x v="1"/>
    <s v="GBP"/>
    <n v="1406887310"/>
    <d v="2014-08-01T10:01:50"/>
    <n v="1404295310"/>
    <x v="3357"/>
    <b v="0"/>
    <x v="64"/>
    <n v="96.19047619047619"/>
    <x v="1"/>
    <x v="6"/>
    <b v="1"/>
    <s v="theater/plays"/>
  </r>
  <r>
    <x v="3358"/>
    <s v="One-Man Show: &quot;The Book Of oded, Chapter 2&quot;"/>
    <s v="Alef productions, LLC is proud to present a World Premiere Play about Acceptance, Relationships,  Mortality and Love!"/>
    <x v="3"/>
    <n v="10299"/>
    <n v="1.0299"/>
    <x v="0"/>
    <x v="0"/>
    <s v="USD"/>
    <n v="1416385679"/>
    <d v="2014-11-19T08:27:59"/>
    <n v="1413790079"/>
    <x v="3358"/>
    <b v="0"/>
    <x v="372"/>
    <n v="63.574074074074076"/>
    <x v="1"/>
    <x v="6"/>
    <b v="1"/>
    <s v="theater/plays"/>
  </r>
  <r>
    <x v="3359"/>
    <s v="BEIRUT, LADY OF LEBANON"/>
    <s v="A Theatrical Production Celebrating the Lebanese Culture and the Human Spirit in Time of War."/>
    <x v="23"/>
    <n v="4250"/>
    <n v="1.0625"/>
    <x v="0"/>
    <x v="0"/>
    <s v="USD"/>
    <n v="1487985734"/>
    <d v="2017-02-25T01:22:14"/>
    <n v="1484097734"/>
    <x v="3359"/>
    <b v="0"/>
    <x v="23"/>
    <n v="184.78260869565219"/>
    <x v="1"/>
    <x v="6"/>
    <b v="1"/>
    <s v="theater/plays"/>
  </r>
  <r>
    <x v="3360"/>
    <s v="Pretty Butch"/>
    <s v="World Premiere, an M1 Singapore Fringe Festival 2017 commission."/>
    <x v="7"/>
    <n v="9124"/>
    <n v="1.0137777777777779"/>
    <x v="0"/>
    <x v="20"/>
    <s v="SGD"/>
    <n v="1481731140"/>
    <d v="2016-12-14T15:59:00"/>
    <n v="1479866343"/>
    <x v="3360"/>
    <b v="0"/>
    <x v="250"/>
    <n v="126.72222222222223"/>
    <x v="1"/>
    <x v="6"/>
    <b v="1"/>
    <s v="theater/plays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n v="1.1346000000000001"/>
    <x v="0"/>
    <x v="0"/>
    <s v="USD"/>
    <n v="1409587140"/>
    <d v="2014-09-01T15:59:00"/>
    <n v="1408062990"/>
    <x v="3361"/>
    <b v="0"/>
    <x v="32"/>
    <n v="83.42647058823529"/>
    <x v="1"/>
    <x v="6"/>
    <b v="1"/>
    <s v="theater/plays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n v="2.1800000000000002"/>
    <x v="0"/>
    <x v="0"/>
    <s v="USD"/>
    <n v="1425704100"/>
    <d v="2015-03-07T04:55:00"/>
    <n v="1424484717"/>
    <x v="3362"/>
    <b v="0"/>
    <x v="9"/>
    <n v="54.5"/>
    <x v="1"/>
    <x v="6"/>
    <b v="1"/>
    <s v="theater/plays"/>
  </r>
  <r>
    <x v="3363"/>
    <s v="Making the Move--Edinburgh Fringe 2014"/>
    <s v="A first play about a first kiss, Making the Move is going to the Edinburgh Fringe festival.  Join the party, fall in love.  Help us!"/>
    <x v="407"/>
    <n v="7860"/>
    <n v="1.0141935483870967"/>
    <x v="0"/>
    <x v="0"/>
    <s v="USD"/>
    <n v="1408464000"/>
    <d v="2014-08-19T16:00:00"/>
    <n v="1406831445"/>
    <x v="3363"/>
    <b v="0"/>
    <x v="55"/>
    <n v="302.30769230769232"/>
    <x v="1"/>
    <x v="6"/>
    <b v="1"/>
    <s v="theater/plays"/>
  </r>
  <r>
    <x v="3364"/>
    <s v="Cancel The Sunshine"/>
    <s v="Cancel The SunshineÂ is a new play that explores living with a mental health condition in an honest, witty and articulate way."/>
    <x v="9"/>
    <n v="3178"/>
    <n v="1.0593333333333332"/>
    <x v="0"/>
    <x v="1"/>
    <s v="GBP"/>
    <n v="1458075600"/>
    <d v="2016-03-15T21:00:00"/>
    <n v="1456183649"/>
    <x v="3364"/>
    <b v="0"/>
    <x v="250"/>
    <n v="44.138888888888886"/>
    <x v="1"/>
    <x v="6"/>
    <b v="1"/>
    <s v="theater/plays"/>
  </r>
  <r>
    <x v="3365"/>
    <s v="From the Pulpit to the Runway"/>
    <s v="A dazzling dramatic musical drama that takes place inside a Charm City Church! Help us finance a play that is back by popular demand!"/>
    <x v="30"/>
    <n v="2600"/>
    <n v="1.04"/>
    <x v="0"/>
    <x v="0"/>
    <s v="USD"/>
    <n v="1449973592"/>
    <d v="2015-12-13T02:26:32"/>
    <n v="1447381592"/>
    <x v="3365"/>
    <b v="0"/>
    <x v="83"/>
    <n v="866.66666666666663"/>
    <x v="1"/>
    <x v="6"/>
    <b v="1"/>
    <s v="theater/plays"/>
  </r>
  <r>
    <x v="3366"/>
    <s v="Montclair Shakespeare Series"/>
    <s v="The Series will consist of free staged readings of Shakespeare's plays, brought to life by professional actors in Montclair, NJ."/>
    <x v="2"/>
    <n v="1105"/>
    <n v="2.21"/>
    <x v="0"/>
    <x v="0"/>
    <s v="USD"/>
    <n v="1431481037"/>
    <d v="2015-05-13T01:37:17"/>
    <n v="1428889037"/>
    <x v="3366"/>
    <b v="0"/>
    <x v="59"/>
    <n v="61.388888888888886"/>
    <x v="1"/>
    <x v="6"/>
    <b v="1"/>
    <s v="theater/plays"/>
  </r>
  <r>
    <x v="3367"/>
    <s v="Only Forever at The Hope Theatre"/>
    <s v="An intense new play exploring how far you would go to protect your family.  Employing new graduates to give their careers a kickstart."/>
    <x v="47"/>
    <n v="890"/>
    <n v="1.1866666666666668"/>
    <x v="0"/>
    <x v="1"/>
    <s v="GBP"/>
    <n v="1438467894"/>
    <d v="2015-08-01T22:24:54"/>
    <n v="1436307894"/>
    <x v="3367"/>
    <b v="0"/>
    <x v="209"/>
    <n v="29.666666666666668"/>
    <x v="1"/>
    <x v="6"/>
    <b v="1"/>
    <s v="theater/plays"/>
  </r>
  <r>
    <x v="3368"/>
    <s v="Peter Pan by J.M. Barrie @ Open Space Arts"/>
    <s v="Help a non-profit community theatre create an unforgettable production of J.M. Barrie's classic play."/>
    <x v="28"/>
    <n v="1046"/>
    <n v="1.046"/>
    <x v="0"/>
    <x v="0"/>
    <s v="USD"/>
    <n v="1420088400"/>
    <d v="2015-01-01T05:00:00"/>
    <n v="1416977259"/>
    <x v="3368"/>
    <b v="0"/>
    <x v="23"/>
    <n v="45.478260869565219"/>
    <x v="1"/>
    <x v="6"/>
    <b v="1"/>
    <s v="theater/plays"/>
  </r>
  <r>
    <x v="3369"/>
    <s v="The Collector, a play by Daniel Wade"/>
    <s v="How far would you go for revenge? The Collector is a dark thriller of regret, retribution and broken masculinity."/>
    <x v="10"/>
    <n v="5195"/>
    <n v="1.0389999999999999"/>
    <x v="0"/>
    <x v="17"/>
    <s v="EUR"/>
    <n v="1484441980"/>
    <d v="2017-01-15T00:59:40"/>
    <n v="1479257980"/>
    <x v="3369"/>
    <b v="0"/>
    <x v="241"/>
    <n v="96.203703703703709"/>
    <x v="1"/>
    <x v="6"/>
    <b v="1"/>
    <s v="theater/plays"/>
  </r>
  <r>
    <x v="3370"/>
    <s v="&quot;I'm Alright&quot;...an Enso Theatre Education production."/>
    <s v="I'm Alright. A story of young women, told by young women, for the world."/>
    <x v="15"/>
    <n v="1766"/>
    <n v="1.1773333333333333"/>
    <x v="0"/>
    <x v="0"/>
    <s v="USD"/>
    <n v="1481961600"/>
    <d v="2016-12-17T08:00:00"/>
    <n v="1479283285"/>
    <x v="3370"/>
    <b v="0"/>
    <x v="55"/>
    <n v="67.92307692307692"/>
    <x v="1"/>
    <x v="6"/>
    <b v="1"/>
    <s v="theater/plays"/>
  </r>
  <r>
    <x v="3371"/>
    <s v="Red Planet (or One Way Ticket) Staged Reading"/>
    <s v="Help support Red Planet, a new science fiction play based off the Mars One exploration."/>
    <x v="48"/>
    <n v="277"/>
    <n v="1.385"/>
    <x v="0"/>
    <x v="0"/>
    <s v="USD"/>
    <n v="1449089965"/>
    <d v="2015-12-02T20:59:25"/>
    <n v="1446670765"/>
    <x v="3371"/>
    <b v="0"/>
    <x v="82"/>
    <n v="30.777777777777779"/>
    <x v="1"/>
    <x v="6"/>
    <b v="1"/>
    <s v="theater/plays"/>
  </r>
  <r>
    <x v="3372"/>
    <s v="All the Best, Jack"/>
    <s v="This play tells the story of the toxicity of sensationalism shown through one man's struggle with notoriety."/>
    <x v="28"/>
    <n v="1035"/>
    <n v="1.0349999999999999"/>
    <x v="0"/>
    <x v="0"/>
    <s v="USD"/>
    <n v="1408942740"/>
    <d v="2014-08-25T04:59:00"/>
    <n v="1407157756"/>
    <x v="3372"/>
    <b v="0"/>
    <x v="74"/>
    <n v="38.333333333333336"/>
    <x v="1"/>
    <x v="6"/>
    <b v="1"/>
    <s v="theater/plays"/>
  </r>
  <r>
    <x v="3373"/>
    <s v="The Rules: Sex, Lies &amp; Serial Killers"/>
    <s v="The Rules is a brand new black-comedy, serial-killer-romance debuting at the Edinburgh Fringe this August and we need your help!"/>
    <x v="13"/>
    <n v="2005"/>
    <n v="1.0024999999999999"/>
    <x v="0"/>
    <x v="1"/>
    <s v="GBP"/>
    <n v="1437235200"/>
    <d v="2015-07-18T16:00:00"/>
    <n v="1435177840"/>
    <x v="3373"/>
    <b v="0"/>
    <x v="209"/>
    <n v="66.833333333333329"/>
    <x v="1"/>
    <x v="6"/>
    <b v="1"/>
    <s v="theater/plays"/>
  </r>
  <r>
    <x v="3374"/>
    <s v="HELP BUILD &quot;THE CASTLE&quot;"/>
    <s v="A rare  production of World acclaimed playwright Howard Barker's groundbreaking &amp; provocative 'The Castle'."/>
    <x v="8"/>
    <n v="3730"/>
    <n v="1.0657142857142856"/>
    <x v="0"/>
    <x v="5"/>
    <s v="CAD"/>
    <n v="1446053616"/>
    <d v="2015-10-28T17:33:36"/>
    <n v="1443461616"/>
    <x v="3374"/>
    <b v="0"/>
    <x v="47"/>
    <n v="71.730769230769226"/>
    <x v="1"/>
    <x v="6"/>
    <b v="1"/>
    <s v="theater/plays"/>
  </r>
  <r>
    <x v="3375"/>
    <s v="The Frida Kahlo of Penge West"/>
    <s v="Production of wickedly funny new play for two women, written by iconic songwriter and ex-London's Burning man, Chris Larner"/>
    <x v="9"/>
    <n v="3000"/>
    <n v="1"/>
    <x v="0"/>
    <x v="1"/>
    <s v="GBP"/>
    <n v="1400423973"/>
    <d v="2014-05-18T14:39:33"/>
    <n v="1399387173"/>
    <x v="3375"/>
    <b v="0"/>
    <x v="57"/>
    <n v="176.47058823529412"/>
    <x v="1"/>
    <x v="6"/>
    <b v="1"/>
    <s v="theater/plays"/>
  </r>
  <r>
    <x v="3376"/>
    <s v="The Tutors"/>
    <s v="3 college grads struggling to fund their social network. 1 bratty blackmailing student. 1 dreamy Asian business man. 1 awesome play."/>
    <x v="6"/>
    <n v="8001"/>
    <n v="1.0001249999999999"/>
    <x v="0"/>
    <x v="0"/>
    <s v="USD"/>
    <n v="1429976994"/>
    <d v="2015-04-25T15:49:54"/>
    <n v="1424796594"/>
    <x v="3376"/>
    <b v="0"/>
    <x v="10"/>
    <n v="421.10526315789474"/>
    <x v="1"/>
    <x v="6"/>
    <b v="1"/>
    <s v="theater/plays"/>
  </r>
  <r>
    <x v="3377"/>
    <s v="To Kill a Machine"/>
    <s v="An empowering play about war time code breaker Alan Turing which tells the real story of a hero vilified for his sexuality and suicide."/>
    <x v="6"/>
    <n v="8084"/>
    <n v="1.0105"/>
    <x v="0"/>
    <x v="1"/>
    <s v="GBP"/>
    <n v="1426870560"/>
    <d v="2015-03-20T16:56:00"/>
    <n v="1424280899"/>
    <x v="3377"/>
    <b v="0"/>
    <x v="99"/>
    <n v="104.98701298701299"/>
    <x v="1"/>
    <x v="6"/>
    <b v="1"/>
    <s v="theater/plays"/>
  </r>
  <r>
    <x v="3378"/>
    <s v="Rose of June"/>
    <s v="'Can you ever find acceptance in death?' _x000a_Rose of June is a piece of theatre exploring the stages of grief. Unity Theatre - September"/>
    <x v="131"/>
    <n v="592"/>
    <n v="1.0763636363636364"/>
    <x v="0"/>
    <x v="1"/>
    <s v="GBP"/>
    <n v="1409490480"/>
    <d v="2014-08-31T13:08:00"/>
    <n v="1407400306"/>
    <x v="3378"/>
    <b v="0"/>
    <x v="64"/>
    <n v="28.19047619047619"/>
    <x v="1"/>
    <x v="6"/>
    <b v="1"/>
    <s v="theater/plays"/>
  </r>
  <r>
    <x v="3379"/>
    <s v="The Promise"/>
    <s v="A play by Alexei Arbuzov about the lives of three teenagers during the Nazi siege of Leningrad, 1942, in a new adaptation by Nick Dear."/>
    <x v="13"/>
    <n v="2073"/>
    <n v="1.0365"/>
    <x v="0"/>
    <x v="1"/>
    <s v="GBP"/>
    <n v="1440630000"/>
    <d v="2015-08-26T23:00:00"/>
    <n v="1439122800"/>
    <x v="3379"/>
    <b v="0"/>
    <x v="44"/>
    <n v="54.55263157894737"/>
    <x v="1"/>
    <x v="6"/>
    <b v="1"/>
    <s v="theater/plays"/>
  </r>
  <r>
    <x v="3380"/>
    <s v="A Hard Rain - New York Debut"/>
    <s v="A Hard Rain is a new play that takes place on the eve of the Stonewall riots in the â€˜hiddenâ€™ gay bars of 1969 Greenwich Village."/>
    <x v="9"/>
    <n v="3133"/>
    <n v="1.0443333333333333"/>
    <x v="0"/>
    <x v="0"/>
    <s v="USD"/>
    <n v="1417305178"/>
    <d v="2014-11-29T23:52:58"/>
    <n v="1414277578"/>
    <x v="3380"/>
    <b v="0"/>
    <x v="33"/>
    <n v="111.89285714285714"/>
    <x v="1"/>
    <x v="6"/>
    <b v="1"/>
    <s v="theater/plays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n v="1.0225"/>
    <x v="0"/>
    <x v="0"/>
    <s v="USD"/>
    <n v="1426044383"/>
    <d v="2015-03-11T03:26:23"/>
    <n v="1423455983"/>
    <x v="3381"/>
    <b v="0"/>
    <x v="53"/>
    <n v="85.208333333333329"/>
    <x v="1"/>
    <x v="6"/>
    <b v="1"/>
    <s v="theater/plays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n v="1.0074285714285713"/>
    <x v="0"/>
    <x v="1"/>
    <s v="GBP"/>
    <n v="1470092340"/>
    <d v="2016-08-01T22:59:00"/>
    <n v="1467973256"/>
    <x v="3382"/>
    <b v="0"/>
    <x v="67"/>
    <n v="76.652173913043484"/>
    <x v="1"/>
    <x v="6"/>
    <b v="1"/>
    <s v="theater/plays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n v="1.1171428571428572"/>
    <x v="0"/>
    <x v="0"/>
    <s v="USD"/>
    <n v="1466707620"/>
    <d v="2016-06-23T18:47:00"/>
    <n v="1464979620"/>
    <x v="3383"/>
    <b v="0"/>
    <x v="209"/>
    <n v="65.166666666666671"/>
    <x v="1"/>
    <x v="6"/>
    <b v="1"/>
    <s v="theater/plays"/>
  </r>
  <r>
    <x v="3384"/>
    <s v="The Hat"/>
    <s v="Six gay men, emotional baggage, and online dating: what could go wrong? A play about looking for love and finding something better."/>
    <x v="12"/>
    <n v="6000.66"/>
    <n v="1.0001100000000001"/>
    <x v="0"/>
    <x v="0"/>
    <s v="USD"/>
    <n v="1448074800"/>
    <d v="2015-11-21T03:00:00"/>
    <n v="1444874768"/>
    <x v="3384"/>
    <b v="0"/>
    <x v="31"/>
    <n v="93.760312499999998"/>
    <x v="1"/>
    <x v="6"/>
    <b v="1"/>
    <s v="theater/plays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n v="1"/>
    <x v="0"/>
    <x v="0"/>
    <s v="USD"/>
    <n v="1418244552"/>
    <d v="2014-12-10T20:49:12"/>
    <n v="1415652552"/>
    <x v="3385"/>
    <b v="0"/>
    <x v="41"/>
    <n v="133.33333333333334"/>
    <x v="1"/>
    <x v="6"/>
    <b v="1"/>
    <s v="theater/plays"/>
  </r>
  <r>
    <x v="3386"/>
    <s v="Going To Market"/>
    <s v="Stories from the Bronx make for an uncommon play. Help us finish funding this production, supported by the Kevin Spacey Foundation."/>
    <x v="13"/>
    <n v="2100"/>
    <n v="1.05"/>
    <x v="0"/>
    <x v="0"/>
    <s v="USD"/>
    <n v="1417620506"/>
    <d v="2014-12-03T15:28:26"/>
    <n v="1415028506"/>
    <x v="3386"/>
    <b v="0"/>
    <x v="14"/>
    <n v="51.219512195121951"/>
    <x v="1"/>
    <x v="6"/>
    <b v="1"/>
    <s v="theater/plays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n v="1.1686666666666667"/>
    <x v="0"/>
    <x v="0"/>
    <s v="USD"/>
    <n v="1418581088"/>
    <d v="2014-12-14T18:18:08"/>
    <n v="1415125088"/>
    <x v="3387"/>
    <b v="0"/>
    <x v="2"/>
    <n v="100.17142857142858"/>
    <x v="1"/>
    <x v="6"/>
    <b v="1"/>
    <s v="theater/plays"/>
  </r>
  <r>
    <x v="3388"/>
    <s v="ICONS"/>
    <s v="ICONS is a unique new play about the Amazon warrior women from Greek myth and re-imagines them from a contemporary female perspective."/>
    <x v="15"/>
    <n v="1557"/>
    <n v="1.038"/>
    <x v="0"/>
    <x v="1"/>
    <s v="GBP"/>
    <n v="1434625441"/>
    <d v="2015-06-18T11:04:01"/>
    <n v="1432033441"/>
    <x v="3388"/>
    <b v="0"/>
    <x v="43"/>
    <n v="34.6"/>
    <x v="1"/>
    <x v="6"/>
    <b v="1"/>
    <s v="theater/plays"/>
  </r>
  <r>
    <x v="3389"/>
    <s v="Chimera Ensemble Productions Fund"/>
    <s v="Chimera Ensemble is launching 2 inaugural theater productions, and we need support to do high quality work!"/>
    <x v="3"/>
    <n v="11450"/>
    <n v="1.145"/>
    <x v="0"/>
    <x v="0"/>
    <s v="USD"/>
    <n v="1464960682"/>
    <d v="2016-06-03T13:31:22"/>
    <n v="1462368682"/>
    <x v="3389"/>
    <b v="0"/>
    <x v="95"/>
    <n v="184.67741935483872"/>
    <x v="1"/>
    <x v="6"/>
    <b v="1"/>
    <s v="theater/plays"/>
  </r>
  <r>
    <x v="3390"/>
    <s v="Support 1140 Productions' 'Romeo Juliet'"/>
    <s v="1140 Productions adapts Shakespeare's 'Romeo and Juliet' for a contemporary audience. It's a raw, melancholic spin on the classic tale."/>
    <x v="15"/>
    <n v="1536"/>
    <n v="1.024"/>
    <x v="0"/>
    <x v="0"/>
    <s v="USD"/>
    <n v="1405017345"/>
    <d v="2014-07-10T18:35:45"/>
    <n v="1403721345"/>
    <x v="3390"/>
    <b v="0"/>
    <x v="19"/>
    <n v="69.818181818181813"/>
    <x v="1"/>
    <x v="6"/>
    <b v="1"/>
    <s v="theater/plays"/>
  </r>
  <r>
    <x v="3391"/>
    <s v="TRAVELING needs a Reading"/>
    <s v="New play about the comfort and the danger of living with memories. Gay themes. Experienced team looking to present first reading"/>
    <x v="2"/>
    <n v="1115"/>
    <n v="2.23"/>
    <x v="0"/>
    <x v="0"/>
    <s v="USD"/>
    <n v="1407536880"/>
    <d v="2014-08-08T22:28:00"/>
    <n v="1404997548"/>
    <x v="3391"/>
    <b v="0"/>
    <x v="59"/>
    <n v="61.944444444444443"/>
    <x v="1"/>
    <x v="6"/>
    <b v="1"/>
    <s v="theater/plays"/>
  </r>
  <r>
    <x v="3392"/>
    <s v="1 in 3"/>
    <s v="Life is more than the days you have left. 1 in 3 tells of two normal people &amp; their confrontation with mortality and the dice of fate."/>
    <x v="2"/>
    <n v="500"/>
    <n v="1"/>
    <x v="0"/>
    <x v="1"/>
    <s v="GBP"/>
    <n v="1462565855"/>
    <d v="2016-05-06T20:17:35"/>
    <n v="1458245855"/>
    <x v="3392"/>
    <b v="0"/>
    <x v="8"/>
    <n v="41.666666666666664"/>
    <x v="1"/>
    <x v="6"/>
    <b v="1"/>
    <s v="theater/plays"/>
  </r>
  <r>
    <x v="3393"/>
    <s v="The Maltese Bodkin"/>
    <s v="hiSTORYstage presents a film noir-style comedy mystery with a Shakespearean twist performed as a 1944 radio drama."/>
    <x v="15"/>
    <n v="1587"/>
    <n v="1.0580000000000001"/>
    <x v="0"/>
    <x v="0"/>
    <s v="USD"/>
    <n v="1415234760"/>
    <d v="2014-11-06T00:46:00"/>
    <n v="1413065230"/>
    <x v="3393"/>
    <b v="0"/>
    <x v="34"/>
    <n v="36.06818181818182"/>
    <x v="1"/>
    <x v="6"/>
    <b v="1"/>
    <s v="theater/plays"/>
  </r>
  <r>
    <x v="3394"/>
    <s v="Buffer: Edinburgh Fringe 2014"/>
    <s v="Ambitious, Edinburgh-based company, Thrive Theatre, are bringing their brand new comedy BUFFER to the 2014 Edinburgh Fringe!"/>
    <x v="131"/>
    <n v="783"/>
    <n v="1.4236363636363636"/>
    <x v="0"/>
    <x v="1"/>
    <s v="GBP"/>
    <n v="1406470645"/>
    <d v="2014-07-27T14:17:25"/>
    <n v="1403878645"/>
    <x v="3394"/>
    <b v="0"/>
    <x v="74"/>
    <n v="29"/>
    <x v="1"/>
    <x v="6"/>
    <b v="1"/>
    <s v="theater/plays"/>
  </r>
  <r>
    <x v="3395"/>
    <s v="MIRAMAR"/>
    <s v="Miramar is a a darkly funny play exploring what it is we call â€˜homeâ€™."/>
    <x v="2"/>
    <n v="920"/>
    <n v="1.84"/>
    <x v="0"/>
    <x v="1"/>
    <s v="GBP"/>
    <n v="1433009400"/>
    <d v="2015-05-30T18:10:00"/>
    <n v="1431795944"/>
    <x v="3395"/>
    <b v="0"/>
    <x v="44"/>
    <n v="24.210526315789473"/>
    <x v="1"/>
    <x v="6"/>
    <b v="1"/>
    <s v="theater/plays"/>
  </r>
  <r>
    <x v="3396"/>
    <s v="Rainbowtown"/>
    <s v="&quot;Rainbowtown&quot; is a new play for kids. Help us bring it to the Main Line during the 2014 Philadelphia Fringe Festival!"/>
    <x v="15"/>
    <n v="1565"/>
    <n v="1.0433333333333332"/>
    <x v="0"/>
    <x v="0"/>
    <s v="USD"/>
    <n v="1401595140"/>
    <d v="2014-06-01T03:59:00"/>
    <n v="1399286589"/>
    <x v="3396"/>
    <b v="0"/>
    <x v="33"/>
    <n v="55.892857142857146"/>
    <x v="1"/>
    <x v="6"/>
    <b v="1"/>
    <s v="theater/plays"/>
  </r>
  <r>
    <x v="3397"/>
    <s v="Waiting for Godot - Blue Sky Theatre &amp; Arts"/>
    <s v="Help a group of recovering alcoholics bring Samuel Beckett's classic to a seaside town!"/>
    <x v="49"/>
    <n v="280"/>
    <n v="1.1200000000000001"/>
    <x v="0"/>
    <x v="1"/>
    <s v="GBP"/>
    <n v="1455832800"/>
    <d v="2016-02-18T22:00:00"/>
    <n v="1452338929"/>
    <x v="3397"/>
    <b v="0"/>
    <x v="54"/>
    <n v="11.666666666666666"/>
    <x v="1"/>
    <x v="6"/>
    <b v="1"/>
    <s v="theater/plays"/>
  </r>
  <r>
    <x v="3398"/>
    <s v="Lord of the Flies - Syracuse University"/>
    <s v="We're mounting a theatrical adaptation of Lord of the Flies completely student directed, produced, designed, managed and performed."/>
    <x v="23"/>
    <n v="4443"/>
    <n v="1.1107499999999999"/>
    <x v="0"/>
    <x v="0"/>
    <s v="USD"/>
    <n v="1416589200"/>
    <d v="2014-11-21T17:00:00"/>
    <n v="1414605776"/>
    <x v="3398"/>
    <b v="0"/>
    <x v="71"/>
    <n v="68.353846153846149"/>
    <x v="1"/>
    <x v="6"/>
    <b v="1"/>
    <s v="theater/plays"/>
  </r>
  <r>
    <x v="3399"/>
    <s v="Spinning Wheel Youth Takeover"/>
    <s v="13 young people have taken over Spinning Wheel Theatre to choose, produce and create their own show from scratch."/>
    <x v="38"/>
    <n v="1245"/>
    <n v="1.0375000000000001"/>
    <x v="0"/>
    <x v="1"/>
    <s v="GBP"/>
    <n v="1424556325"/>
    <d v="2015-02-21T22:05:25"/>
    <n v="1421964325"/>
    <x v="3399"/>
    <b v="0"/>
    <x v="67"/>
    <n v="27.065217391304348"/>
    <x v="1"/>
    <x v="6"/>
    <b v="1"/>
    <s v="theater/plays"/>
  </r>
  <r>
    <x v="3400"/>
    <s v="You, Me and That Guy"/>
    <s v="A hilarious comedy starring Sarah, a recent grad, who uses the magic of a mystical open mic to solve the problems of her relationships."/>
    <x v="3"/>
    <n v="10041"/>
    <n v="1.0041"/>
    <x v="0"/>
    <x v="0"/>
    <s v="USD"/>
    <n v="1409266414"/>
    <d v="2014-08-28T22:53:34"/>
    <n v="1405378414"/>
    <x v="3400"/>
    <b v="0"/>
    <x v="268"/>
    <n v="118.12941176470588"/>
    <x v="1"/>
    <x v="6"/>
    <b v="1"/>
    <s v="theater/plays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n v="1.0186206896551724"/>
    <x v="0"/>
    <x v="1"/>
    <s v="GBP"/>
    <n v="1438968146"/>
    <d v="2015-08-07T17:22:26"/>
    <n v="1436376146"/>
    <x v="3401"/>
    <b v="0"/>
    <x v="36"/>
    <n v="44.757575757575758"/>
    <x v="1"/>
    <x v="6"/>
    <b v="1"/>
    <s v="theater/plays"/>
  </r>
  <r>
    <x v="3402"/>
    <s v="Liberty Falls, 54321"/>
    <s v="Itâ€™s a celebration of our heritage. Well, not all of ours. If you live in Liberty Falls, itâ€™s yours. If you donâ€™t, then it's not."/>
    <x v="36"/>
    <n v="16465"/>
    <n v="1.0976666666666666"/>
    <x v="0"/>
    <x v="0"/>
    <s v="USD"/>
    <n v="1447295460"/>
    <d v="2015-11-12T02:31:00"/>
    <n v="1444747843"/>
    <x v="3402"/>
    <b v="0"/>
    <x v="111"/>
    <n v="99.787878787878782"/>
    <x v="1"/>
    <x v="6"/>
    <b v="1"/>
    <s v="theater/plays"/>
  </r>
  <r>
    <x v="3403"/>
    <s v="'Fats and Tanya' - a play by Lucy Gallagher"/>
    <s v="Two worlds, one bond - no turning back._x000a_A dark comedy about domestic abuse and the power of an unlikely friendship"/>
    <x v="13"/>
    <n v="2000"/>
    <n v="1"/>
    <x v="0"/>
    <x v="1"/>
    <s v="GBP"/>
    <n v="1435230324"/>
    <d v="2015-06-25T11:05:24"/>
    <n v="1432638324"/>
    <x v="3403"/>
    <b v="0"/>
    <x v="57"/>
    <n v="117.64705882352941"/>
    <x v="1"/>
    <x v="6"/>
    <b v="1"/>
    <s v="theater/plays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n v="1.22"/>
    <x v="0"/>
    <x v="0"/>
    <s v="USD"/>
    <n v="1434542702"/>
    <d v="2015-06-17T12:05:02"/>
    <n v="1432814702"/>
    <x v="3404"/>
    <b v="0"/>
    <x v="83"/>
    <n v="203.33333333333334"/>
    <x v="1"/>
    <x v="6"/>
    <b v="1"/>
    <s v="theater/plays"/>
  </r>
  <r>
    <x v="3405"/>
    <s v="Seance Theatre Performs Noel Coward's Blithe Spirit"/>
    <s v="We are Seance Theatre Group trying to fund our first performance, Noel Coward's hysterical comedy farce, Blithe Spirit."/>
    <x v="18"/>
    <n v="481.5"/>
    <n v="1.3757142857142857"/>
    <x v="0"/>
    <x v="1"/>
    <s v="GBP"/>
    <n v="1456876740"/>
    <d v="2016-03-01T23:59:00"/>
    <n v="1455063886"/>
    <x v="3405"/>
    <b v="0"/>
    <x v="57"/>
    <n v="28.323529411764707"/>
    <x v="1"/>
    <x v="6"/>
    <b v="1"/>
    <s v="theater/plays"/>
  </r>
  <r>
    <x v="3406"/>
    <s v="Voices of Swords"/>
    <s v="A funny and moving new play about two families dealing with aging parents in very different ways!"/>
    <x v="3"/>
    <n v="10031"/>
    <n v="1.0031000000000001"/>
    <x v="0"/>
    <x v="0"/>
    <s v="USD"/>
    <n v="1405511376"/>
    <d v="2014-07-16T11:49:36"/>
    <n v="1401623376"/>
    <x v="3406"/>
    <b v="0"/>
    <x v="110"/>
    <n v="110.23076923076923"/>
    <x v="1"/>
    <x v="6"/>
    <b v="1"/>
    <s v="theater/plays"/>
  </r>
  <r>
    <x v="3407"/>
    <s v="Chlorine Edinburgh 2014"/>
    <s v="Biddy is 24. Biddy is a hopeless romantic. Biddy always wanted to be a vegan. Find out what happens_x000a_when Biddy gets sectioned."/>
    <x v="13"/>
    <n v="2142"/>
    <n v="1.071"/>
    <x v="0"/>
    <x v="1"/>
    <s v="GBP"/>
    <n v="1404641289"/>
    <d v="2014-07-06T10:08:09"/>
    <n v="1402049289"/>
    <x v="3407"/>
    <b v="0"/>
    <x v="85"/>
    <n v="31.970149253731343"/>
    <x v="1"/>
    <x v="6"/>
    <b v="1"/>
    <s v="theater/plays"/>
  </r>
  <r>
    <x v="3408"/>
    <s v="&quot;She Has a Name&quot; on tour"/>
    <s v="Help us take &quot;She Has a Name&quot;, the human trafficking story of one victim, on tour to all over Northern and Central California."/>
    <x v="2"/>
    <n v="1055"/>
    <n v="2.11"/>
    <x v="0"/>
    <x v="0"/>
    <s v="USD"/>
    <n v="1405727304"/>
    <d v="2014-07-18T23:48:24"/>
    <n v="1403135304"/>
    <x v="3408"/>
    <b v="0"/>
    <x v="59"/>
    <n v="58.611111111111114"/>
    <x v="1"/>
    <x v="6"/>
    <b v="1"/>
    <s v="theater/plays"/>
  </r>
  <r>
    <x v="3409"/>
    <s v="Who Said Theatre Presents: The Calm"/>
    <s v="Exciting and visceral new-writing that challenges the way we view the fine line between war and terror..."/>
    <x v="2"/>
    <n v="618"/>
    <n v="1.236"/>
    <x v="0"/>
    <x v="1"/>
    <s v="GBP"/>
    <n v="1469998680"/>
    <d v="2016-07-31T20:58:00"/>
    <n v="1466710358"/>
    <x v="3409"/>
    <b v="0"/>
    <x v="64"/>
    <n v="29.428571428571427"/>
    <x v="1"/>
    <x v="6"/>
    <b v="1"/>
    <s v="theater/plays"/>
  </r>
  <r>
    <x v="3410"/>
    <s v="the southland company - LAUNCH LOS ANGELES"/>
    <s v="Join us in a campaign benefitting the southland company and its interdisciplinary artistic efforts in Los Angeles."/>
    <x v="9"/>
    <n v="3255"/>
    <n v="1.085"/>
    <x v="0"/>
    <x v="0"/>
    <s v="USD"/>
    <n v="1465196400"/>
    <d v="2016-06-06T07:00:00"/>
    <n v="1462841990"/>
    <x v="3410"/>
    <b v="0"/>
    <x v="244"/>
    <n v="81.375"/>
    <x v="1"/>
    <x v="6"/>
    <b v="1"/>
    <s v="theater/plays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n v="1.0356666666666667"/>
    <x v="0"/>
    <x v="0"/>
    <s v="USD"/>
    <n v="1444264372"/>
    <d v="2015-10-08T00:32:52"/>
    <n v="1442536372"/>
    <x v="3411"/>
    <b v="0"/>
    <x v="76"/>
    <n v="199.16666666666666"/>
    <x v="1"/>
    <x v="6"/>
    <b v="1"/>
    <s v="theater/plays"/>
  </r>
  <r>
    <x v="3412"/>
    <s v="Joe Orton's Fred &amp; Madge"/>
    <s v="Rough Haired Pointer present for the first time ever Joe Orton's 'Fred &amp; Madge' at the Hope Theatre, Islington this Sept and Oct"/>
    <x v="9"/>
    <n v="3000"/>
    <n v="1"/>
    <x v="0"/>
    <x v="1"/>
    <s v="GBP"/>
    <n v="1411858862"/>
    <d v="2014-09-27T23:01:02"/>
    <n v="1409266862"/>
    <x v="3412"/>
    <b v="0"/>
    <x v="55"/>
    <n v="115.38461538461539"/>
    <x v="1"/>
    <x v="6"/>
    <b v="1"/>
    <s v="theater/plays"/>
  </r>
  <r>
    <x v="3413"/>
    <s v="Edward Albee's The Goat, or Who is Sylvia?"/>
    <s v="The RC Players are beyond excited to be bringing this controversial, socially-minded show to Michigan's campus, but we need your help!"/>
    <x v="2"/>
    <n v="650"/>
    <n v="1.3"/>
    <x v="0"/>
    <x v="0"/>
    <s v="USD"/>
    <n v="1425099540"/>
    <d v="2015-02-28T04:59:00"/>
    <n v="1424280938"/>
    <x v="3413"/>
    <b v="0"/>
    <x v="25"/>
    <n v="46.428571428571431"/>
    <x v="1"/>
    <x v="6"/>
    <b v="1"/>
    <s v="theater/plays"/>
  </r>
  <r>
    <x v="3414"/>
    <s v="PCSF PlayOffs 2016"/>
    <s v="A new twist on our annual festival of fully-produced plays by member playwrights, performed by a talented ensemble cast!"/>
    <x v="9"/>
    <n v="3105"/>
    <n v="1.0349999999999999"/>
    <x v="0"/>
    <x v="0"/>
    <s v="USD"/>
    <n v="1480579140"/>
    <d v="2016-12-01T07:59:00"/>
    <n v="1478030325"/>
    <x v="3414"/>
    <b v="0"/>
    <x v="34"/>
    <n v="70.568181818181813"/>
    <x v="1"/>
    <x v="6"/>
    <b v="1"/>
    <s v="theater/plays"/>
  </r>
  <r>
    <x v="3415"/>
    <s v="Balm in Gilead at Columbia"/>
    <s v="We are raising funds to allow for enhanced scenic, costume, and lighting design. Every dollar helps!"/>
    <x v="48"/>
    <n v="200"/>
    <n v="1"/>
    <x v="0"/>
    <x v="0"/>
    <s v="USD"/>
    <n v="1460935800"/>
    <d v="2016-04-17T23:30:00"/>
    <n v="1459999656"/>
    <x v="3415"/>
    <b v="0"/>
    <x v="82"/>
    <n v="22.222222222222221"/>
    <x v="1"/>
    <x v="6"/>
    <b v="1"/>
    <s v="theater/plays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n v="1.196"/>
    <x v="0"/>
    <x v="1"/>
    <s v="GBP"/>
    <n v="1429813800"/>
    <d v="2015-04-23T18:30:00"/>
    <n v="1427363645"/>
    <x v="3416"/>
    <b v="0"/>
    <x v="209"/>
    <n v="159.46666666666667"/>
    <x v="1"/>
    <x v="6"/>
    <b v="1"/>
    <s v="theater/plays"/>
  </r>
  <r>
    <x v="3417"/>
    <s v="Fury Theatre is Producing Oleanna"/>
    <s v="Fury Theatre is bringing Mamet's powerful play, Oleanna, to life!  Help us get ahead of funding so we can keep theater affordable."/>
    <x v="180"/>
    <n v="1700.01"/>
    <n v="1.0000058823529412"/>
    <x v="0"/>
    <x v="0"/>
    <s v="USD"/>
    <n v="1414284180"/>
    <d v="2014-10-26T00:43:00"/>
    <n v="1410558948"/>
    <x v="3417"/>
    <b v="0"/>
    <x v="43"/>
    <n v="37.777999999999999"/>
    <x v="1"/>
    <x v="6"/>
    <b v="1"/>
    <s v="theater/plays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n v="1.00875"/>
    <x v="0"/>
    <x v="0"/>
    <s v="USD"/>
    <n v="1400875307"/>
    <d v="2014-05-23T20:01:47"/>
    <n v="1398283307"/>
    <x v="3418"/>
    <b v="0"/>
    <x v="66"/>
    <n v="72.053571428571431"/>
    <x v="1"/>
    <x v="6"/>
    <b v="1"/>
    <s v="theater/plays"/>
  </r>
  <r>
    <x v="3419"/>
    <s v="HAMLET presented by AC Productions"/>
    <s v="As part of the 400th anniversary of Shakespeareâ€™s death, AC Productions will present a new production of Hamlet adapted by Peter Reid"/>
    <x v="181"/>
    <n v="2930"/>
    <n v="1.0654545454545454"/>
    <x v="0"/>
    <x v="17"/>
    <s v="EUR"/>
    <n v="1459978200"/>
    <d v="2016-04-06T21:30:00"/>
    <n v="1458416585"/>
    <x v="3419"/>
    <b v="0"/>
    <x v="67"/>
    <n v="63.695652173913047"/>
    <x v="1"/>
    <x v="6"/>
    <b v="1"/>
    <s v="theater/plays"/>
  </r>
  <r>
    <x v="3420"/>
    <s v="Rounds. Set design campaign."/>
    <s v="A powerful and urgent tale of the first line of defence for the NHS. Based on true stories from junior doctors."/>
    <x v="176"/>
    <n v="966"/>
    <n v="1.38"/>
    <x v="0"/>
    <x v="1"/>
    <s v="GBP"/>
    <n v="1455408000"/>
    <d v="2016-02-14T00:00:00"/>
    <n v="1454638202"/>
    <x v="3420"/>
    <b v="0"/>
    <x v="69"/>
    <n v="28.411764705882351"/>
    <x v="1"/>
    <x v="6"/>
    <b v="1"/>
    <s v="theater/plays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n v="1.0115000000000001"/>
    <x v="0"/>
    <x v="0"/>
    <s v="USD"/>
    <n v="1425495563"/>
    <d v="2015-03-04T18:59:23"/>
    <n v="1422903563"/>
    <x v="3421"/>
    <b v="0"/>
    <x v="15"/>
    <n v="103.21428571428571"/>
    <x v="1"/>
    <x v="6"/>
    <b v="1"/>
    <s v="theater/plays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n v="1.091"/>
    <x v="0"/>
    <x v="1"/>
    <s v="GBP"/>
    <n v="1450051200"/>
    <d v="2015-12-14T00:00:00"/>
    <n v="1447594176"/>
    <x v="3422"/>
    <b v="0"/>
    <x v="67"/>
    <n v="71.152173913043484"/>
    <x v="1"/>
    <x v="6"/>
    <b v="1"/>
    <s v="theater/plays"/>
  </r>
  <r>
    <x v="3423"/>
    <s v="And That's How The Story Goes"/>
    <s v="Forest Hills Eastern's Student Run Show 2015. Our goal is to present a professional quality show on a budget."/>
    <x v="49"/>
    <n v="350"/>
    <n v="1.4"/>
    <x v="0"/>
    <x v="0"/>
    <s v="USD"/>
    <n v="1429912341"/>
    <d v="2015-04-24T21:52:21"/>
    <n v="1427320341"/>
    <x v="3423"/>
    <b v="0"/>
    <x v="73"/>
    <n v="35"/>
    <x v="1"/>
    <x v="6"/>
    <b v="1"/>
    <s v="theater/plays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n v="1.0358333333333334"/>
    <x v="0"/>
    <x v="0"/>
    <s v="USD"/>
    <n v="1423119540"/>
    <d v="2015-02-05T06:59:00"/>
    <n v="1421252084"/>
    <x v="3424"/>
    <b v="0"/>
    <x v="88"/>
    <n v="81.776315789473685"/>
    <x v="1"/>
    <x v="6"/>
    <b v="1"/>
    <s v="theater/plays"/>
  </r>
  <r>
    <x v="3425"/>
    <s v="The Erlkings"/>
    <s v="The Erlkings is a play that uses the writings of the perpetrators of the Columbine Shooting to explore the inner lives of these boys."/>
    <x v="11"/>
    <n v="30891.1"/>
    <n v="1.0297033333333332"/>
    <x v="0"/>
    <x v="0"/>
    <s v="USD"/>
    <n v="1412434136"/>
    <d v="2014-10-04T14:48:56"/>
    <n v="1409669336"/>
    <x v="3425"/>
    <b v="0"/>
    <x v="201"/>
    <n v="297.02980769230766"/>
    <x v="1"/>
    <x v="6"/>
    <b v="1"/>
    <s v="theater/plays"/>
  </r>
  <r>
    <x v="3426"/>
    <s v="Holocene"/>
    <s v="Part ghost story, part cautionary tale, Holocene is a play about the end of our world, and the beginning of another."/>
    <x v="192"/>
    <n v="4055"/>
    <n v="1.0813333333333333"/>
    <x v="0"/>
    <x v="0"/>
    <s v="USD"/>
    <n v="1411264800"/>
    <d v="2014-09-21T02:00:00"/>
    <n v="1409620903"/>
    <x v="3426"/>
    <b v="0"/>
    <x v="45"/>
    <n v="46.609195402298852"/>
    <x v="1"/>
    <x v="6"/>
    <b v="1"/>
    <s v="theater/plays"/>
  </r>
  <r>
    <x v="3427"/>
    <s v="We Were Kings"/>
    <s v="A new play developed in collaboration with graduating theatre makers, premiering at the Edinburgh Fringe Festival 2014."/>
    <x v="15"/>
    <n v="1500"/>
    <n v="1"/>
    <x v="0"/>
    <x v="1"/>
    <s v="GBP"/>
    <n v="1404314952"/>
    <d v="2014-07-02T15:29:12"/>
    <n v="1401722952"/>
    <x v="3427"/>
    <b v="0"/>
    <x v="60"/>
    <n v="51.724137931034484"/>
    <x v="1"/>
    <x v="6"/>
    <b v="1"/>
    <s v="theater/plays"/>
  </r>
  <r>
    <x v="3428"/>
    <s v="CREDITORS | Jack Studio Theatre | Smith after Strindberg"/>
    <s v="The WORLD PREMIERE of Neil Smith's beautiful and thrilling new version of Strindberg's modern masterpiece - CREDITORS."/>
    <x v="13"/>
    <n v="2055"/>
    <n v="1.0275000000000001"/>
    <x v="0"/>
    <x v="1"/>
    <s v="GBP"/>
    <n v="1425142800"/>
    <d v="2015-02-28T17:00:00"/>
    <n v="1422983847"/>
    <x v="3428"/>
    <b v="0"/>
    <x v="13"/>
    <n v="40.294117647058826"/>
    <x v="1"/>
    <x v="6"/>
    <b v="1"/>
    <s v="theater/plays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n v="1.3"/>
    <x v="0"/>
    <x v="1"/>
    <s v="GBP"/>
    <n v="1478046661"/>
    <d v="2016-11-02T00:31:01"/>
    <n v="1476837061"/>
    <x v="3429"/>
    <b v="0"/>
    <x v="8"/>
    <n v="16.25"/>
    <x v="1"/>
    <x v="6"/>
    <b v="1"/>
    <s v="theater/plays"/>
  </r>
  <r>
    <x v="3430"/>
    <s v="Being Patient"/>
    <s v="We need support for our play so we can promote awareness of kidney diseases and the effect it has on sufferers and their families."/>
    <x v="13"/>
    <n v="2170.9899999999998"/>
    <n v="1.0854949999999999"/>
    <x v="0"/>
    <x v="1"/>
    <s v="GBP"/>
    <n v="1406760101"/>
    <d v="2014-07-30T22:41:41"/>
    <n v="1404168101"/>
    <x v="3430"/>
    <b v="0"/>
    <x v="250"/>
    <n v="30.152638888888887"/>
    <x v="1"/>
    <x v="6"/>
    <b v="1"/>
    <s v="theater/plays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n v="1"/>
    <x v="0"/>
    <x v="0"/>
    <s v="USD"/>
    <n v="1408383153"/>
    <d v="2014-08-18T17:32:33"/>
    <n v="1405791153"/>
    <x v="3431"/>
    <b v="0"/>
    <x v="64"/>
    <n v="95.238095238095241"/>
    <x v="1"/>
    <x v="6"/>
    <b v="1"/>
    <s v="theater/plays"/>
  </r>
  <r>
    <x v="3432"/>
    <s v="Love Letters"/>
    <s v="Bare Theatre stages A.R. Gurney's Pulitzer Finalist script about a relationship spanning a lifetime and long distance."/>
    <x v="13"/>
    <n v="2193"/>
    <n v="1.0965"/>
    <x v="0"/>
    <x v="0"/>
    <s v="USD"/>
    <n v="1454709600"/>
    <d v="2016-02-05T22:00:00"/>
    <n v="1452520614"/>
    <x v="3432"/>
    <b v="0"/>
    <x v="288"/>
    <n v="52.214285714285715"/>
    <x v="1"/>
    <x v="6"/>
    <b v="1"/>
    <s v="theater/plays"/>
  </r>
  <r>
    <x v="3433"/>
    <s v="The Dybbuk"/>
    <s v="death&amp;pretzels presents their first Chicago based project:_x000a_The Dybbuk by S. Ansky"/>
    <x v="196"/>
    <n v="9525"/>
    <n v="1.0026315789473683"/>
    <x v="0"/>
    <x v="0"/>
    <s v="USD"/>
    <n v="1402974000"/>
    <d v="2014-06-17T03:00:00"/>
    <n v="1400290255"/>
    <x v="3433"/>
    <b v="0"/>
    <x v="26"/>
    <n v="134.1549295774648"/>
    <x v="1"/>
    <x v="6"/>
    <b v="1"/>
    <s v="theater/plays"/>
  </r>
  <r>
    <x v="3434"/>
    <s v="The Williams Project"/>
    <s v="Bringing Tennessee Williams, Shakespeare, and 8 world class actors to Longview, Washington to build a play in and for the community."/>
    <x v="3"/>
    <n v="10555"/>
    <n v="1.0555000000000001"/>
    <x v="0"/>
    <x v="0"/>
    <s v="USD"/>
    <n v="1404983269"/>
    <d v="2014-07-10T09:07:49"/>
    <n v="1402391269"/>
    <x v="3434"/>
    <b v="0"/>
    <x v="129"/>
    <n v="62.827380952380949"/>
    <x v="1"/>
    <x v="6"/>
    <b v="1"/>
    <s v="theater/plays"/>
  </r>
  <r>
    <x v="3435"/>
    <s v="Tickets for the Tenderloin"/>
    <s v="People Of Interest is providing free tickets to &quot;Campo Maldito&quot; for Tenderloin residents who could not otherwise afford to see it."/>
    <x v="28"/>
    <n v="1120"/>
    <n v="1.1200000000000001"/>
    <x v="0"/>
    <x v="0"/>
    <s v="USD"/>
    <n v="1470538800"/>
    <d v="2016-08-07T03:00:00"/>
    <n v="1469112493"/>
    <x v="3435"/>
    <b v="0"/>
    <x v="10"/>
    <n v="58.94736842105263"/>
    <x v="1"/>
    <x v="6"/>
    <b v="1"/>
    <s v="theater/plays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n v="1.0589999999999999"/>
    <x v="0"/>
    <x v="0"/>
    <s v="USD"/>
    <n v="1408638480"/>
    <d v="2014-08-21T16:28:00"/>
    <n v="1406811593"/>
    <x v="3436"/>
    <b v="0"/>
    <x v="77"/>
    <n v="143.1081081081081"/>
    <x v="1"/>
    <x v="6"/>
    <b v="1"/>
    <s v="theater/plays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n v="1.01"/>
    <x v="0"/>
    <x v="0"/>
    <s v="USD"/>
    <n v="1440003820"/>
    <d v="2015-08-19T17:03:40"/>
    <n v="1437411820"/>
    <x v="3437"/>
    <b v="0"/>
    <x v="17"/>
    <n v="84.166666666666671"/>
    <x v="1"/>
    <x v="6"/>
    <b v="1"/>
    <s v="theater/plays"/>
  </r>
  <r>
    <x v="3438"/>
    <s v="KLIPPIES"/>
    <s v="Klippies is the debut play from Johannesburg-born writer Jessica SiÃ¢n, premiering at the Southwark Playhouse, London in May 2015."/>
    <x v="30"/>
    <n v="2605"/>
    <n v="1.042"/>
    <x v="0"/>
    <x v="1"/>
    <s v="GBP"/>
    <n v="1430600400"/>
    <d v="2015-05-02T21:00:00"/>
    <n v="1428358567"/>
    <x v="3438"/>
    <b v="0"/>
    <x v="25"/>
    <n v="186.07142857142858"/>
    <x v="1"/>
    <x v="6"/>
    <b v="1"/>
    <s v="theater/plays"/>
  </r>
  <r>
    <x v="3439"/>
    <s v="Cirque Inspired Alice's Adventures in Wonderland"/>
    <s v="Help a small theater produce an original adaptation of Lewis Carroll's classic story."/>
    <x v="38"/>
    <n v="1616.14"/>
    <n v="1.3467833333333334"/>
    <x v="0"/>
    <x v="0"/>
    <s v="USD"/>
    <n v="1453179540"/>
    <d v="2016-01-19T04:59:00"/>
    <n v="1452030730"/>
    <x v="3439"/>
    <b v="0"/>
    <x v="59"/>
    <n v="89.785555555555561"/>
    <x v="1"/>
    <x v="6"/>
    <b v="1"/>
    <s v="theater/plays"/>
  </r>
  <r>
    <x v="3440"/>
    <s v="Gruesome Playground Injuries"/>
    <s v="LA-based team of professional actors and directors taking Rajiv Joseph's harrowing and romantic play to the Boulder community."/>
    <x v="10"/>
    <n v="5260.92"/>
    <n v="1.052184"/>
    <x v="0"/>
    <x v="0"/>
    <s v="USD"/>
    <n v="1405095300"/>
    <d v="2014-07-11T16:15:00"/>
    <n v="1403146628"/>
    <x v="3440"/>
    <b v="0"/>
    <x v="141"/>
    <n v="64.157560975609755"/>
    <x v="1"/>
    <x v="6"/>
    <b v="1"/>
    <s v="theater/plays"/>
  </r>
  <r>
    <x v="3441"/>
    <s v="Putting on a great play in Los Angeles!"/>
    <s v="We are producing the play Bug, by Tracy Letts.  This will be an inspiring show, and a great way to bring help to a great LA charity."/>
    <x v="30"/>
    <n v="2565"/>
    <n v="1.026"/>
    <x v="0"/>
    <x v="0"/>
    <s v="USD"/>
    <n v="1447445820"/>
    <d v="2015-11-13T20:17:00"/>
    <n v="1445077121"/>
    <x v="3441"/>
    <b v="0"/>
    <x v="68"/>
    <n v="59.651162790697676"/>
    <x v="1"/>
    <x v="6"/>
    <b v="1"/>
    <s v="theater/plays"/>
  </r>
  <r>
    <x v="3442"/>
    <s v="An Evening of Radio"/>
    <s v="An Evening of Radio aims to showcase original work written by undergraduate playwriting students in the style of live staged readings."/>
    <x v="49"/>
    <n v="250"/>
    <n v="1"/>
    <x v="0"/>
    <x v="0"/>
    <s v="USD"/>
    <n v="1433016672"/>
    <d v="2015-05-30T20:11:12"/>
    <n v="1430424672"/>
    <x v="3442"/>
    <b v="0"/>
    <x v="22"/>
    <n v="31.25"/>
    <x v="1"/>
    <x v="6"/>
    <b v="1"/>
    <s v="theater/plays"/>
  </r>
  <r>
    <x v="3443"/>
    <s v="Reading of a New Play by Garrett Zuercher"/>
    <s v="A new play about dual-faced identities in the gay community, particularly among those who are deaf and those living with HIV."/>
    <x v="28"/>
    <n v="1855"/>
    <n v="1.855"/>
    <x v="0"/>
    <x v="0"/>
    <s v="USD"/>
    <n v="1410266146"/>
    <d v="2014-09-09T12:35:46"/>
    <n v="1407674146"/>
    <x v="3443"/>
    <b v="0"/>
    <x v="43"/>
    <n v="41.222222222222221"/>
    <x v="1"/>
    <x v="6"/>
    <b v="1"/>
    <s v="theater/plays"/>
  </r>
  <r>
    <x v="3444"/>
    <s v="Training young artists! Act Yo' Age Theatre Co debut"/>
    <s v="WE NEED YOUR HELP! We are a small town youth arts ensemble, training kids excited about theatre. We need dollars. We need YOU!"/>
    <x v="43"/>
    <n v="867"/>
    <n v="2.89"/>
    <x v="0"/>
    <x v="2"/>
    <s v="AUD"/>
    <n v="1465394340"/>
    <d v="2016-06-08T13:59:00"/>
    <n v="1464677986"/>
    <x v="3444"/>
    <b v="0"/>
    <x v="9"/>
    <n v="43.35"/>
    <x v="1"/>
    <x v="6"/>
    <b v="1"/>
    <s v="theater/plays"/>
  </r>
  <r>
    <x v="3445"/>
    <s v="Axon Theatre - First Project (Phase 1)"/>
    <s v="Rehearsal &amp; development of our first project as Axon Theatre: &quot;The Star-Spangled Girl&quot; in South Wales."/>
    <x v="13"/>
    <n v="2000"/>
    <n v="1"/>
    <x v="0"/>
    <x v="1"/>
    <s v="GBP"/>
    <n v="1445604236"/>
    <d v="2015-10-23T12:43:56"/>
    <n v="1443185036"/>
    <x v="3445"/>
    <b v="0"/>
    <x v="162"/>
    <n v="64.516129032258064"/>
    <x v="1"/>
    <x v="6"/>
    <b v="1"/>
    <s v="theater/plays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n v="1.0820000000000001"/>
    <x v="0"/>
    <x v="1"/>
    <s v="GBP"/>
    <n v="1423138800"/>
    <d v="2015-02-05T12:20:00"/>
    <n v="1421092725"/>
    <x v="3446"/>
    <b v="0"/>
    <x v="20"/>
    <n v="43.28"/>
    <x v="1"/>
    <x v="6"/>
    <b v="1"/>
    <s v="theater/plays"/>
  </r>
  <r>
    <x v="3447"/>
    <s v="The Vagabond Halfback"/>
    <s v="&quot;He was a poet, a vagrant, a philosopher, a lady's man and a hard drinker&quot;"/>
    <x v="28"/>
    <n v="1078"/>
    <n v="1.0780000000000001"/>
    <x v="0"/>
    <x v="0"/>
    <s v="USD"/>
    <n v="1458332412"/>
    <d v="2016-03-18T20:20:12"/>
    <n v="1454448012"/>
    <x v="3447"/>
    <b v="0"/>
    <x v="25"/>
    <n v="77"/>
    <x v="1"/>
    <x v="6"/>
    <b v="1"/>
    <s v="theater/plays"/>
  </r>
  <r>
    <x v="3448"/>
    <s v="The Mount, new play about Edith Wharton"/>
    <s v="The Mount-- a new play based off the life of Edith Wharton-- is having its premiere reading AT the real Mount in Lenox, MA!"/>
    <x v="190"/>
    <n v="2305"/>
    <n v="1.0976190476190477"/>
    <x v="0"/>
    <x v="0"/>
    <s v="USD"/>
    <n v="1418784689"/>
    <d v="2014-12-17T02:51:29"/>
    <n v="1416192689"/>
    <x v="3448"/>
    <b v="0"/>
    <x v="43"/>
    <n v="51.222222222222221"/>
    <x v="1"/>
    <x v="6"/>
    <b v="1"/>
    <s v="theater/plays"/>
  </r>
  <r>
    <x v="3449"/>
    <s v="Love Letters To My Children, directed by Charles J. Ouda"/>
    <s v="Help us produce this original play! The play will be presented at the LSTFI July 12-14. Follow us on Facebook."/>
    <x v="134"/>
    <n v="1365"/>
    <n v="1.70625"/>
    <x v="0"/>
    <x v="0"/>
    <s v="USD"/>
    <n v="1468036800"/>
    <d v="2016-07-09T04:00:00"/>
    <n v="1465607738"/>
    <x v="3449"/>
    <b v="0"/>
    <x v="9"/>
    <n v="68.25"/>
    <x v="1"/>
    <x v="6"/>
    <b v="1"/>
    <s v="theater/plays"/>
  </r>
  <r>
    <x v="3450"/>
    <s v="The Beautiful House"/>
    <s v="The Beautiful House' is a story of modern mummification and the present day post-humanist crisis in our relationship with death."/>
    <x v="2"/>
    <n v="760"/>
    <n v="1.52"/>
    <x v="0"/>
    <x v="1"/>
    <s v="GBP"/>
    <n v="1427990071"/>
    <d v="2015-04-02T15:54:31"/>
    <n v="1422809671"/>
    <x v="3450"/>
    <b v="0"/>
    <x v="70"/>
    <n v="19.487179487179485"/>
    <x v="1"/>
    <x v="6"/>
    <b v="1"/>
    <s v="theater/plays"/>
  </r>
  <r>
    <x v="3451"/>
    <s v="The Twilight Zone Play"/>
    <s v="I'm a high school student in New Jersey planning on producing and directing a Twilight Zone Play for a &quot;One Act&quot; competition."/>
    <x v="81"/>
    <n v="658"/>
    <n v="1.0123076923076924"/>
    <x v="0"/>
    <x v="0"/>
    <s v="USD"/>
    <n v="1429636927"/>
    <d v="2015-04-21T17:22:07"/>
    <n v="1427304127"/>
    <x v="3451"/>
    <b v="0"/>
    <x v="38"/>
    <n v="41.125"/>
    <x v="1"/>
    <x v="6"/>
    <b v="1"/>
    <s v="theater/plays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n v="1.532"/>
    <x v="0"/>
    <x v="0"/>
    <s v="USD"/>
    <n v="1406087940"/>
    <d v="2014-07-23T03:59:00"/>
    <n v="1404141626"/>
    <x v="3452"/>
    <b v="0"/>
    <x v="77"/>
    <n v="41.405405405405403"/>
    <x v="1"/>
    <x v="6"/>
    <b v="1"/>
    <s v="theater/plays"/>
  </r>
  <r>
    <x v="3453"/>
    <s v="'Patagonia' - by Robert George"/>
    <s v="A full length comedy, Patagonia follows Grason and Jerry on their journey through a magical, South-American rainforest."/>
    <x v="43"/>
    <n v="385"/>
    <n v="1.2833333333333334"/>
    <x v="0"/>
    <x v="1"/>
    <s v="GBP"/>
    <n v="1471130956"/>
    <d v="2016-08-13T23:29:16"/>
    <n v="1465946956"/>
    <x v="3453"/>
    <b v="0"/>
    <x v="25"/>
    <n v="27.5"/>
    <x v="1"/>
    <x v="6"/>
    <b v="1"/>
    <s v="theater/plays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n v="1.0071428571428571"/>
    <x v="0"/>
    <x v="1"/>
    <s v="GBP"/>
    <n v="1406825159"/>
    <d v="2014-07-31T16:45:59"/>
    <n v="1404233159"/>
    <x v="3454"/>
    <b v="0"/>
    <x v="64"/>
    <n v="33.571428571428569"/>
    <x v="1"/>
    <x v="6"/>
    <b v="1"/>
    <s v="theater/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n v="1.0065"/>
    <x v="0"/>
    <x v="0"/>
    <s v="USD"/>
    <n v="1476381627"/>
    <d v="2016-10-13T18:00:27"/>
    <n v="1473789627"/>
    <x v="3455"/>
    <b v="0"/>
    <x v="50"/>
    <n v="145.86956521739131"/>
    <x v="1"/>
    <x v="6"/>
    <b v="1"/>
    <s v="theater/plays"/>
  </r>
  <r>
    <x v="3456"/>
    <s v="THIEF"/>
    <s v="&quot;Thief,&quot; a one man touring show, a theatrical experience portraying a supernatural story about the 3 days Jesus spent in the grave."/>
    <x v="9"/>
    <n v="5739"/>
    <n v="1.913"/>
    <x v="0"/>
    <x v="0"/>
    <s v="USD"/>
    <n v="1406876340"/>
    <d v="2014-08-01T06:59:00"/>
    <n v="1404190567"/>
    <x v="3456"/>
    <b v="0"/>
    <x v="38"/>
    <n v="358.6875"/>
    <x v="1"/>
    <x v="6"/>
    <b v="1"/>
    <s v="theater/plays"/>
  </r>
  <r>
    <x v="3457"/>
    <s v="The Impossible Adventures Of Supernova Jones"/>
    <s v="Robots, Space Battles, Mystery, and Intrigue. Nothing is Impossible..."/>
    <x v="13"/>
    <n v="2804"/>
    <n v="1.4019999999999999"/>
    <x v="0"/>
    <x v="0"/>
    <s v="USD"/>
    <n v="1423720740"/>
    <d v="2015-02-12T05:59:00"/>
    <n v="1421081857"/>
    <x v="3457"/>
    <b v="0"/>
    <x v="165"/>
    <n v="50.981818181818184"/>
    <x v="1"/>
    <x v="6"/>
    <b v="1"/>
    <s v="theater/plays"/>
  </r>
  <r>
    <x v="3458"/>
    <s v="J. Lee Vocque's BASED ON ACTUAL EVENTS"/>
    <s v="I promised my mother on her deathbed that I would tell the world MY story, so here it goes...crossing fingers, 2015 SF FRINGE"/>
    <x v="408"/>
    <n v="1216"/>
    <n v="1.2433537832310839"/>
    <x v="0"/>
    <x v="0"/>
    <s v="USD"/>
    <n v="1422937620"/>
    <d v="2015-02-03T04:27:00"/>
    <n v="1420606303"/>
    <x v="3458"/>
    <b v="0"/>
    <x v="74"/>
    <n v="45.037037037037038"/>
    <x v="1"/>
    <x v="6"/>
    <b v="1"/>
    <s v="theater/plays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n v="1.262"/>
    <x v="0"/>
    <x v="1"/>
    <s v="GBP"/>
    <n v="1463743860"/>
    <d v="2016-05-20T11:31:00"/>
    <n v="1461151860"/>
    <x v="3459"/>
    <b v="0"/>
    <x v="17"/>
    <n v="17.527777777777779"/>
    <x v="1"/>
    <x v="6"/>
    <b v="1"/>
    <s v="theater/plays"/>
  </r>
  <r>
    <x v="3460"/>
    <s v="Pushers"/>
    <s v="'Pushers' is an exciting new play and the first project for brand new theatre company, Ain't Got No Home Productions."/>
    <x v="2"/>
    <n v="950"/>
    <n v="1.9"/>
    <x v="0"/>
    <x v="1"/>
    <s v="GBP"/>
    <n v="1408106352"/>
    <d v="2014-08-15T12:39:12"/>
    <n v="1406896752"/>
    <x v="3460"/>
    <b v="0"/>
    <x v="10"/>
    <n v="50"/>
    <x v="1"/>
    <x v="6"/>
    <b v="1"/>
    <s v="theater/plays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n v="1.39"/>
    <x v="0"/>
    <x v="0"/>
    <s v="USD"/>
    <n v="1477710000"/>
    <d v="2016-10-29T03:00:00"/>
    <n v="1475248279"/>
    <x v="3461"/>
    <b v="0"/>
    <x v="8"/>
    <n v="57.916666666666664"/>
    <x v="1"/>
    <x v="6"/>
    <b v="1"/>
    <s v="theater/plays"/>
  </r>
  <r>
    <x v="3462"/>
    <s v="Upstart Crows of Santa Fe Stage Weapons"/>
    <s v="Help the Upstart Crows of Santa Fe bring Shakespeare's Julius Caesar to life with quality wooden stage swords!"/>
    <x v="49"/>
    <n v="505"/>
    <n v="2.02"/>
    <x v="0"/>
    <x v="0"/>
    <s v="USD"/>
    <n v="1436551200"/>
    <d v="2015-07-10T18:00:00"/>
    <n v="1435181628"/>
    <x v="3462"/>
    <b v="0"/>
    <x v="57"/>
    <n v="29.705882352941178"/>
    <x v="1"/>
    <x v="6"/>
    <b v="1"/>
    <s v="theater/plays"/>
  </r>
  <r>
    <x v="3463"/>
    <s v="Uncalled For Presents: Playday Mayday in Toronto!"/>
    <s v="Uncalled For is finally bringing their latest work of intelligently reckless stream-of-consciousness sketch comedy to Toronto."/>
    <x v="3"/>
    <n v="10338"/>
    <n v="1.0338000000000001"/>
    <x v="0"/>
    <x v="5"/>
    <s v="CAD"/>
    <n v="1476158340"/>
    <d v="2016-10-11T03:59:00"/>
    <n v="1472594585"/>
    <x v="3463"/>
    <b v="0"/>
    <x v="229"/>
    <n v="90.684210526315795"/>
    <x v="1"/>
    <x v="6"/>
    <b v="1"/>
    <s v="theater/plays"/>
  </r>
  <r>
    <x v="3464"/>
    <s v="SHE! Is History!"/>
    <s v="Why Do We Know More About Kim Kardashian Than Abigail Adams?  Let's produce and publish a play about women who MAKE and MADE history!"/>
    <x v="10"/>
    <n v="5116.18"/>
    <n v="1.023236"/>
    <x v="0"/>
    <x v="0"/>
    <s v="USD"/>
    <n v="1471921637"/>
    <d v="2016-08-23T03:07:17"/>
    <n v="1469329637"/>
    <x v="3464"/>
    <b v="0"/>
    <x v="251"/>
    <n v="55.012688172043013"/>
    <x v="1"/>
    <x v="6"/>
    <b v="1"/>
    <s v="theater/plays"/>
  </r>
  <r>
    <x v="3465"/>
    <s v="Crooked Tree Theatre Presents Family Duels"/>
    <s v="Family Duels is a tragicomedy about family, filth, fraud and fornication. Please help us bring Crooked Tree to the Camden Fringe."/>
    <x v="13"/>
    <n v="2060"/>
    <n v="1.03"/>
    <x v="0"/>
    <x v="1"/>
    <s v="GBP"/>
    <n v="1439136000"/>
    <d v="2015-08-09T16:00:00"/>
    <n v="1436972472"/>
    <x v="3465"/>
    <b v="0"/>
    <x v="17"/>
    <n v="57.222222222222221"/>
    <x v="1"/>
    <x v="6"/>
    <b v="1"/>
    <s v="theater/plays"/>
  </r>
  <r>
    <x v="3466"/>
    <s v="Spotlight Youth Theater Production of Wizard"/>
    <s v="The Spotlight Youth Theater is a program where every participant has a moment in the spotlight."/>
    <x v="8"/>
    <n v="4450"/>
    <n v="1.2714285714285714"/>
    <x v="0"/>
    <x v="0"/>
    <s v="USD"/>
    <n v="1461108450"/>
    <d v="2016-04-19T23:27:30"/>
    <n v="1455928050"/>
    <x v="3466"/>
    <b v="0"/>
    <x v="42"/>
    <n v="72.950819672131146"/>
    <x v="1"/>
    <x v="6"/>
    <b v="1"/>
    <s v="theater/plays"/>
  </r>
  <r>
    <x v="3467"/>
    <s v="Venus in Fur, Los Angeles."/>
    <s v="Venus in Fur, By David Ives."/>
    <x v="9"/>
    <n v="3030"/>
    <n v="1.01"/>
    <x v="0"/>
    <x v="0"/>
    <s v="USD"/>
    <n v="1426864032"/>
    <d v="2015-03-20T15:07:12"/>
    <n v="1424275632"/>
    <x v="3467"/>
    <b v="0"/>
    <x v="5"/>
    <n v="64.468085106382972"/>
    <x v="1"/>
    <x v="6"/>
    <b v="1"/>
    <s v="theater/plays"/>
  </r>
  <r>
    <x v="3468"/>
    <s v="Publicity for &quot;When Yellow Were the Stars on Earth&quot;"/>
    <s v="Amidst the atrocities of WWII, two women transcend enemy lines to make the ultimate heroic sacrifice."/>
    <x v="3"/>
    <n v="12178"/>
    <n v="1.2178"/>
    <x v="0"/>
    <x v="0"/>
    <s v="USD"/>
    <n v="1474426800"/>
    <d v="2016-09-21T03:00:00"/>
    <n v="1471976529"/>
    <x v="3468"/>
    <b v="0"/>
    <x v="57"/>
    <n v="716.35294117647061"/>
    <x v="1"/>
    <x v="6"/>
    <b v="1"/>
    <s v="theater/plays"/>
  </r>
  <r>
    <x v="3469"/>
    <s v="An Evening of Original One Acts"/>
    <s v="Original plays written, performed, and produced by young and diverse theater artists - alumni from Hostos Lincoln Academy in the Bronx."/>
    <x v="70"/>
    <n v="3175"/>
    <n v="1.1339285714285714"/>
    <x v="0"/>
    <x v="0"/>
    <s v="USD"/>
    <n v="1461857045"/>
    <d v="2016-04-28T15:24:05"/>
    <n v="1459265045"/>
    <x v="3469"/>
    <b v="0"/>
    <x v="287"/>
    <n v="50.396825396825399"/>
    <x v="1"/>
    <x v="6"/>
    <b v="1"/>
    <s v="theater/plays"/>
  </r>
  <r>
    <x v="3470"/>
    <s v="She Kills Monsters"/>
    <s v="The New Artist's Circle is a theatre company dedicated to bringing the arts to young people."/>
    <x v="49"/>
    <n v="375"/>
    <n v="1.5"/>
    <x v="0"/>
    <x v="0"/>
    <s v="USD"/>
    <n v="1468618680"/>
    <d v="2016-07-15T21:38:00"/>
    <n v="1465345902"/>
    <x v="3470"/>
    <b v="0"/>
    <x v="82"/>
    <n v="41.666666666666664"/>
    <x v="1"/>
    <x v="6"/>
    <b v="1"/>
    <s v="theater/plays"/>
  </r>
  <r>
    <x v="3471"/>
    <s v="Different is Dangerous"/>
    <s v="Fast paced, two hander which uses headphone verbatim technique to give an insight into the everyday lives of Leeds city locals."/>
    <x v="2"/>
    <n v="1073"/>
    <n v="2.1459999999999999"/>
    <x v="0"/>
    <x v="1"/>
    <s v="GBP"/>
    <n v="1409515200"/>
    <d v="2014-08-31T20:00:00"/>
    <n v="1405971690"/>
    <x v="3471"/>
    <b v="0"/>
    <x v="209"/>
    <n v="35.766666666666666"/>
    <x v="1"/>
    <x v="6"/>
    <b v="1"/>
    <s v="theater/plays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n v="1.0205"/>
    <x v="0"/>
    <x v="0"/>
    <s v="USD"/>
    <n v="1415253540"/>
    <d v="2014-11-06T05:59:00"/>
    <n v="1413432331"/>
    <x v="3472"/>
    <b v="0"/>
    <x v="23"/>
    <n v="88.739130434782609"/>
    <x v="1"/>
    <x v="6"/>
    <b v="1"/>
    <s v="theater/plays"/>
  </r>
  <r>
    <x v="3473"/>
    <s v="King Sisyphus"/>
    <s v="A modern telling of the Greek myth. Sisyphus defies the Gods and attempts to change the world order... but can he overcome his fate?"/>
    <x v="244"/>
    <n v="4900"/>
    <n v="1"/>
    <x v="0"/>
    <x v="0"/>
    <s v="USD"/>
    <n v="1426883220"/>
    <d v="2015-03-20T20:27:00"/>
    <n v="1425067296"/>
    <x v="3473"/>
    <b v="0"/>
    <x v="51"/>
    <n v="148.4848484848485"/>
    <x v="1"/>
    <x v="6"/>
    <b v="1"/>
    <s v="theater/plays"/>
  </r>
  <r>
    <x v="3474"/>
    <s v="Be Prepared"/>
    <s v="Help us get actor-writer Ian Bonar's debut play - a hilarious, heartbreaking story of grief and loss - to the 2016 Edinburgh Fringe."/>
    <x v="13"/>
    <n v="2020"/>
    <n v="1.01"/>
    <x v="0"/>
    <x v="1"/>
    <s v="GBP"/>
    <n v="1469016131"/>
    <d v="2016-07-20T12:02:11"/>
    <n v="1466424131"/>
    <x v="3474"/>
    <b v="0"/>
    <x v="70"/>
    <n v="51.794871794871796"/>
    <x v="1"/>
    <x v="6"/>
    <b v="1"/>
    <s v="theater/plays"/>
  </r>
  <r>
    <x v="3475"/>
    <s v="Score"/>
    <s v="Score is a musical play inspired by true stories of parents who have recovered from addiction and regained their children."/>
    <x v="43"/>
    <n v="340"/>
    <n v="1.1333333333333333"/>
    <x v="0"/>
    <x v="1"/>
    <s v="GBP"/>
    <n v="1414972800"/>
    <d v="2014-11-03T00:00:00"/>
    <n v="1412629704"/>
    <x v="3475"/>
    <b v="0"/>
    <x v="57"/>
    <n v="20"/>
    <x v="1"/>
    <x v="6"/>
    <b v="1"/>
    <s v="theater/plays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n v="1.04"/>
    <x v="0"/>
    <x v="0"/>
    <s v="USD"/>
    <n v="1414378800"/>
    <d v="2014-10-27T03:00:00"/>
    <n v="1412836990"/>
    <x v="3476"/>
    <b v="0"/>
    <x v="79"/>
    <n v="52"/>
    <x v="1"/>
    <x v="6"/>
    <b v="1"/>
    <s v="theater/plays"/>
  </r>
  <r>
    <x v="3477"/>
    <s v="PCSF's Biannual 24-Hour Play Festival"/>
    <s v="8 ten-minute plays, written, directed, rehearsed, and fully produced in only 24 hours! Are we crazy? You bet we are!"/>
    <x v="40"/>
    <n v="2076"/>
    <n v="1.1533333333333333"/>
    <x v="0"/>
    <x v="0"/>
    <s v="USD"/>
    <n v="1431831600"/>
    <d v="2015-05-17T03:00:00"/>
    <n v="1430761243"/>
    <x v="3477"/>
    <b v="0"/>
    <x v="70"/>
    <n v="53.230769230769234"/>
    <x v="1"/>
    <x v="6"/>
    <b v="1"/>
    <s v="theater/plays"/>
  </r>
  <r>
    <x v="3478"/>
    <s v="Measure for Measure"/>
    <s v="Bare Theatre takes on Shakespeare's most notorious &quot;problem play,&quot; which asks how far we are willing to go to do what is right."/>
    <x v="13"/>
    <n v="2257"/>
    <n v="1.1285000000000001"/>
    <x v="0"/>
    <x v="0"/>
    <s v="USD"/>
    <n v="1426539600"/>
    <d v="2015-03-16T21:00:00"/>
    <n v="1424296822"/>
    <x v="3478"/>
    <b v="0"/>
    <x v="7"/>
    <n v="39.596491228070178"/>
    <x v="1"/>
    <x v="6"/>
    <b v="1"/>
    <s v="theater/plays"/>
  </r>
  <r>
    <x v="3479"/>
    <s v="Civil Rogues"/>
    <s v="A new comedy about what happened to a band of foolhardy actors when the Puritans closed the theatres in the 1640s."/>
    <x v="15"/>
    <n v="1918"/>
    <n v="1.2786666666666666"/>
    <x v="0"/>
    <x v="1"/>
    <s v="GBP"/>
    <n v="1403382680"/>
    <d v="2014-06-21T20:31:20"/>
    <n v="1400790680"/>
    <x v="3479"/>
    <b v="0"/>
    <x v="66"/>
    <n v="34.25"/>
    <x v="1"/>
    <x v="6"/>
    <b v="1"/>
    <s v="theater/plays"/>
  </r>
  <r>
    <x v="3480"/>
    <s v="Georgia - the full cast production"/>
    <s v="Georgia is a play that looks at the taboo topic of rape in a relationship.  It's a play about perspectives and various viewpoints."/>
    <x v="15"/>
    <n v="2140"/>
    <n v="1.4266666666666667"/>
    <x v="0"/>
    <x v="0"/>
    <s v="USD"/>
    <n v="1436562000"/>
    <d v="2015-07-10T21:00:00"/>
    <n v="1434440227"/>
    <x v="3480"/>
    <b v="0"/>
    <x v="62"/>
    <n v="164.61538461538461"/>
    <x v="1"/>
    <x v="6"/>
    <b v="1"/>
    <s v="theater/plays"/>
  </r>
  <r>
    <x v="3481"/>
    <s v="FIX THE FITZ"/>
    <s v="One of Australia's greatest theatres needs your help. Please help us refurnish, fit out and restore this legendary storytelling venue."/>
    <x v="3"/>
    <n v="11880"/>
    <n v="1.1879999999999999"/>
    <x v="0"/>
    <x v="2"/>
    <s v="AUD"/>
    <n v="1420178188"/>
    <d v="2015-01-02T05:56:28"/>
    <n v="1418709388"/>
    <x v="3481"/>
    <b v="0"/>
    <x v="195"/>
    <n v="125.05263157894737"/>
    <x v="1"/>
    <x v="6"/>
    <b v="1"/>
    <s v="theater/plays"/>
  </r>
  <r>
    <x v="3482"/>
    <s v="Old Trunk - Edinburgh 2014"/>
    <s v="Critically-acclaimed new-writing company Old Trunk make their Edinburgh debut alternating their two darkly comic plays."/>
    <x v="9"/>
    <n v="4150"/>
    <n v="1.3833333333333333"/>
    <x v="0"/>
    <x v="1"/>
    <s v="GBP"/>
    <n v="1404671466"/>
    <d v="2014-07-06T18:31:06"/>
    <n v="1402079466"/>
    <x v="3482"/>
    <b v="0"/>
    <x v="144"/>
    <n v="51.875"/>
    <x v="1"/>
    <x v="6"/>
    <b v="1"/>
    <s v="theater/plays"/>
  </r>
  <r>
    <x v="3483"/>
    <s v="The Faculty Lounge"/>
    <s v="Join 5 high school teachers in the lounge of every high school in America.  Hear what they never say in the classroom."/>
    <x v="295"/>
    <n v="5358"/>
    <n v="1.599402985074627"/>
    <x v="0"/>
    <x v="0"/>
    <s v="USD"/>
    <n v="1404403381"/>
    <d v="2014-07-03T16:03:01"/>
    <n v="1401811381"/>
    <x v="3483"/>
    <b v="0"/>
    <x v="182"/>
    <n v="40.285714285714285"/>
    <x v="1"/>
    <x v="6"/>
    <b v="1"/>
    <s v="theater/plays"/>
  </r>
  <r>
    <x v="3484"/>
    <s v="Macbeth in the Basement"/>
    <s v="MACBETH IN THE BASEMENT will premiere at the Capital Fringe Festival in July 2016. A teenage kingâ€™s rise and fall in a vicious game."/>
    <x v="30"/>
    <n v="2856"/>
    <n v="1.1424000000000001"/>
    <x v="0"/>
    <x v="0"/>
    <s v="USD"/>
    <n v="1466014499"/>
    <d v="2016-06-15T18:14:59"/>
    <n v="1463422499"/>
    <x v="3484"/>
    <b v="0"/>
    <x v="34"/>
    <n v="64.909090909090907"/>
    <x v="1"/>
    <x v="6"/>
    <b v="1"/>
    <s v="theater/plays"/>
  </r>
  <r>
    <x v="3485"/>
    <s v="An Evening with Sarah Pettyfer"/>
    <s v="We're trying to get our play, &quot;An Evening With Sarah Pettyfer,&quot; to the  Orlando Fringe Festival. The only thing is...we need your help!"/>
    <x v="409"/>
    <n v="1660"/>
    <n v="1.0060606060606061"/>
    <x v="0"/>
    <x v="0"/>
    <s v="USD"/>
    <n v="1454431080"/>
    <d v="2016-02-02T16:38:00"/>
    <n v="1451839080"/>
    <x v="3485"/>
    <b v="0"/>
    <x v="209"/>
    <n v="55.333333333333336"/>
    <x v="1"/>
    <x v="6"/>
    <b v="1"/>
    <s v="theater/plays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n v="1.552"/>
    <x v="0"/>
    <x v="0"/>
    <s v="USD"/>
    <n v="1433314740"/>
    <d v="2015-06-03T06:59:00"/>
    <n v="1430600401"/>
    <x v="3486"/>
    <b v="0"/>
    <x v="66"/>
    <n v="83.142857142857139"/>
    <x v="1"/>
    <x v="6"/>
    <b v="1"/>
    <s v="theater/plays"/>
  </r>
  <r>
    <x v="3487"/>
    <s v="Jericho Creek"/>
    <s v="Jericho Creek is an original production by Fledgling Theatre Company which will be performed at The Cockpit Theatre in July 2015"/>
    <x v="13"/>
    <n v="2555"/>
    <n v="1.2775000000000001"/>
    <x v="0"/>
    <x v="1"/>
    <s v="GBP"/>
    <n v="1435185252"/>
    <d v="2015-06-24T22:34:12"/>
    <n v="1432593252"/>
    <x v="3487"/>
    <b v="0"/>
    <x v="36"/>
    <n v="38.712121212121211"/>
    <x v="1"/>
    <x v="6"/>
    <b v="1"/>
    <s v="theater/plays"/>
  </r>
  <r>
    <x v="3488"/>
    <s v="Gorilla Theater Productions Presents: Phase 3"/>
    <s v="GTP has been protected financially by The Director since 2012. Now it's time for the community. Do you want GTP? Are we worth it?"/>
    <x v="9"/>
    <n v="3636"/>
    <n v="1.212"/>
    <x v="0"/>
    <x v="0"/>
    <s v="USD"/>
    <n v="1429286400"/>
    <d v="2015-04-17T16:00:00"/>
    <n v="1427221560"/>
    <x v="3488"/>
    <b v="0"/>
    <x v="60"/>
    <n v="125.37931034482759"/>
    <x v="1"/>
    <x v="6"/>
    <b v="1"/>
    <s v="theater/plays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n v="1.127"/>
    <x v="0"/>
    <x v="1"/>
    <s v="GBP"/>
    <n v="1400965200"/>
    <d v="2014-05-24T21:00:00"/>
    <n v="1398352531"/>
    <x v="3489"/>
    <b v="0"/>
    <x v="250"/>
    <n v="78.263888888888886"/>
    <x v="1"/>
    <x v="6"/>
    <b v="1"/>
    <s v="theater/plays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n v="1.2749999999999999"/>
    <x v="0"/>
    <x v="0"/>
    <s v="USD"/>
    <n v="1460574924"/>
    <d v="2016-04-13T19:15:24"/>
    <n v="1457982924"/>
    <x v="3490"/>
    <b v="0"/>
    <x v="74"/>
    <n v="47.222222222222221"/>
    <x v="1"/>
    <x v="6"/>
    <b v="1"/>
    <s v="theater/plays"/>
  </r>
  <r>
    <x v="3491"/>
    <s v="William Shakespeare's The Tempest"/>
    <s v="Shakespeare Company at UCLA presents The Tempest under the stars in the Fowler Museum Amphitheater. Bring your blankets and enjoy!"/>
    <x v="2"/>
    <n v="791"/>
    <n v="1.5820000000000001"/>
    <x v="0"/>
    <x v="0"/>
    <s v="USD"/>
    <n v="1431928784"/>
    <d v="2015-05-18T05:59:44"/>
    <n v="1430114384"/>
    <x v="3491"/>
    <b v="0"/>
    <x v="73"/>
    <n v="79.099999999999994"/>
    <x v="1"/>
    <x v="6"/>
    <b v="1"/>
    <s v="theater/plays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n v="1.0526894736842105"/>
    <x v="0"/>
    <x v="0"/>
    <s v="USD"/>
    <n v="1445818397"/>
    <d v="2015-10-26T00:13:17"/>
    <n v="1442794397"/>
    <x v="3492"/>
    <b v="0"/>
    <x v="2"/>
    <n v="114.29199999999999"/>
    <x v="1"/>
    <x v="6"/>
    <b v="1"/>
    <s v="theater/plays"/>
  </r>
  <r>
    <x v="3493"/>
    <s v="Not Your Garden Variety Theater"/>
    <s v="We need your help purchasing a stage for our production of the Wizard of Oz! This program is helping children with autism. Thank you!"/>
    <x v="15"/>
    <n v="1500"/>
    <n v="1"/>
    <x v="0"/>
    <x v="0"/>
    <s v="USD"/>
    <n v="1408252260"/>
    <d v="2014-08-17T05:11:00"/>
    <n v="1406580436"/>
    <x v="3493"/>
    <b v="0"/>
    <x v="60"/>
    <n v="51.724137931034484"/>
    <x v="1"/>
    <x v="6"/>
    <b v="1"/>
    <s v="theater/plays"/>
  </r>
  <r>
    <x v="3494"/>
    <s v="Special in a Bad Way"/>
    <s v="&quot;Special in a Bad Way&quot; is a comedy that questions American Public Schools in their treatment of the so called, 'learning disabled.'"/>
    <x v="44"/>
    <n v="400"/>
    <n v="1"/>
    <x v="0"/>
    <x v="0"/>
    <s v="USD"/>
    <n v="1480140000"/>
    <d v="2016-11-26T06:00:00"/>
    <n v="1479186575"/>
    <x v="3494"/>
    <b v="0"/>
    <x v="62"/>
    <n v="30.76923076923077"/>
    <x v="1"/>
    <x v="6"/>
    <b v="1"/>
    <s v="theater/plays"/>
  </r>
  <r>
    <x v="3495"/>
    <s v="The Village - one woman show"/>
    <s v="A one-woman show by Canadian artist Tina Milo. it is a multimedia show about an actress auditioning for a role of a depressed woman."/>
    <x v="10"/>
    <n v="5343"/>
    <n v="1.0686"/>
    <x v="0"/>
    <x v="5"/>
    <s v="CAD"/>
    <n v="1414862280"/>
    <d v="2014-11-01T17:18:00"/>
    <n v="1412360309"/>
    <x v="3495"/>
    <b v="0"/>
    <x v="250"/>
    <n v="74.208333333333329"/>
    <x v="1"/>
    <x v="6"/>
    <b v="1"/>
    <s v="theater/plays"/>
  </r>
  <r>
    <x v="3496"/>
    <s v="Resurrecting LIZZIE BORDEN LIVE"/>
    <s v="A one-woman play based on Lizzie Borden who was accused of the brutal hatchet murders of her father and step-mother.  Workshop Oct NYC."/>
    <x v="9"/>
    <n v="3732"/>
    <n v="1.244"/>
    <x v="0"/>
    <x v="0"/>
    <s v="USD"/>
    <n v="1473625166"/>
    <d v="2016-09-11T20:19:26"/>
    <n v="1470169166"/>
    <x v="3496"/>
    <b v="0"/>
    <x v="76"/>
    <n v="47.846153846153847"/>
    <x v="1"/>
    <x v="6"/>
    <b v="1"/>
    <s v="theater/plays"/>
  </r>
  <r>
    <x v="3497"/>
    <s v="Send SACKERSON to SD Fringe"/>
    <s v="We've been invited to the San Diego International Fringe Festival. Can you help us get there? Special performances in SLC and OREM."/>
    <x v="410"/>
    <n v="1686"/>
    <n v="1.0870406189555126"/>
    <x v="0"/>
    <x v="0"/>
    <s v="USD"/>
    <n v="1464904800"/>
    <d v="2016-06-02T22:00:00"/>
    <n v="1463852904"/>
    <x v="3497"/>
    <b v="0"/>
    <x v="72"/>
    <n v="34.408163265306122"/>
    <x v="1"/>
    <x v="6"/>
    <b v="1"/>
    <s v="theater/plays"/>
  </r>
  <r>
    <x v="3498"/>
    <s v="Mamahood: turn and face the strange"/>
    <s v="This solo show has the power to profoundly impact new mothers and those that love them and to educate &amp; change how we support them."/>
    <x v="409"/>
    <n v="1690"/>
    <n v="1.0242424242424242"/>
    <x v="0"/>
    <x v="5"/>
    <s v="CAD"/>
    <n v="1464471840"/>
    <d v="2016-05-28T21:44:00"/>
    <n v="1459309704"/>
    <x v="3498"/>
    <b v="0"/>
    <x v="288"/>
    <n v="40.238095238095241"/>
    <x v="1"/>
    <x v="6"/>
    <b v="1"/>
    <s v="theater/plays"/>
  </r>
  <r>
    <x v="3499"/>
    <s v="Fefu and Her Friends"/>
    <s v="Figure 8 Troupe's debut performance! A stunning piece of theatre written by premier female playwright Maria Irene Fornes."/>
    <x v="13"/>
    <n v="2110"/>
    <n v="1.0549999999999999"/>
    <x v="0"/>
    <x v="0"/>
    <s v="USD"/>
    <n v="1435733940"/>
    <d v="2015-07-01T06:59:00"/>
    <n v="1431046325"/>
    <x v="3499"/>
    <b v="0"/>
    <x v="2"/>
    <n v="60.285714285714285"/>
    <x v="1"/>
    <x v="6"/>
    <b v="1"/>
    <s v="theater/plays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n v="1.0629999999999999"/>
    <x v="0"/>
    <x v="0"/>
    <s v="USD"/>
    <n v="1457326740"/>
    <d v="2016-03-07T04:59:00"/>
    <n v="1455919438"/>
    <x v="3500"/>
    <b v="0"/>
    <x v="288"/>
    <n v="25.30952380952381"/>
    <x v="1"/>
    <x v="6"/>
    <b v="1"/>
    <s v="theater/plays"/>
  </r>
  <r>
    <x v="3501"/>
    <s v="Pig by Alex Oates (London Run)"/>
    <s v="'Pig' by Alex Oates is an urgent and dark comedy with live music that discusses the vital issue of the state of our police force."/>
    <x v="15"/>
    <n v="1510"/>
    <n v="1.0066666666666666"/>
    <x v="0"/>
    <x v="1"/>
    <s v="GBP"/>
    <n v="1441995595"/>
    <d v="2015-09-11T18:19:55"/>
    <n v="1439835595"/>
    <x v="3501"/>
    <b v="0"/>
    <x v="288"/>
    <n v="35.952380952380949"/>
    <x v="1"/>
    <x v="6"/>
    <b v="1"/>
    <s v="theater/plays"/>
  </r>
  <r>
    <x v="3502"/>
    <s v="Dickhead"/>
    <s v="Dickhead is a play about one man's struggle with the dicks in his head. If you want to know more stop being a twat and put out...please"/>
    <x v="23"/>
    <n v="4216"/>
    <n v="1.054"/>
    <x v="0"/>
    <x v="0"/>
    <s v="USD"/>
    <n v="1458100740"/>
    <d v="2016-03-16T03:59:00"/>
    <n v="1456862924"/>
    <x v="3502"/>
    <b v="0"/>
    <x v="162"/>
    <n v="136"/>
    <x v="1"/>
    <x v="6"/>
    <b v="1"/>
    <s v="theater/plays"/>
  </r>
  <r>
    <x v="3503"/>
    <s v="Tarantella"/>
    <s v="A group of Sicilian immigrants in New York struggle to deal with conflict from both within the family and from without."/>
    <x v="30"/>
    <n v="2689"/>
    <n v="1.0755999999999999"/>
    <x v="0"/>
    <x v="1"/>
    <s v="GBP"/>
    <n v="1469359728"/>
    <d v="2016-07-24T11:28:48"/>
    <n v="1466767728"/>
    <x v="3503"/>
    <b v="0"/>
    <x v="44"/>
    <n v="70.763157894736835"/>
    <x v="1"/>
    <x v="6"/>
    <b v="1"/>
    <s v="theater/plays"/>
  </r>
  <r>
    <x v="3504"/>
    <s v="Sterling Lion Theater Company"/>
    <s v="The Sterling Lion Theater Company is a non-profit theater group established for the benefit of the Connecticut lower Naugatuck Valley."/>
    <x v="28"/>
    <n v="1000"/>
    <n v="1"/>
    <x v="0"/>
    <x v="0"/>
    <s v="USD"/>
    <n v="1447959491"/>
    <d v="2015-11-19T18:58:11"/>
    <n v="1445363891"/>
    <x v="3504"/>
    <b v="0"/>
    <x v="22"/>
    <n v="125"/>
    <x v="1"/>
    <x v="6"/>
    <b v="1"/>
    <s v="theater/plays"/>
  </r>
  <r>
    <x v="3505"/>
    <s v="Second Act: The Four Disgracers"/>
    <s v="Four myths._x000a_Four writers._x000a_Four new takes._x000a__x000a_The Four Disgracers comes to the stage to launch a new theatre group, Ixion."/>
    <x v="30"/>
    <n v="2594"/>
    <n v="1.0376000000000001"/>
    <x v="0"/>
    <x v="0"/>
    <s v="USD"/>
    <n v="1399953600"/>
    <d v="2014-05-13T04:00:00"/>
    <n v="1398983245"/>
    <x v="3505"/>
    <b v="0"/>
    <x v="70"/>
    <n v="66.512820512820511"/>
    <x v="1"/>
    <x v="6"/>
    <b v="1"/>
    <s v="theater/plays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n v="1.0149999999999999"/>
    <x v="0"/>
    <x v="0"/>
    <s v="USD"/>
    <n v="1408815440"/>
    <d v="2014-08-23T17:37:20"/>
    <n v="1404927440"/>
    <x v="3506"/>
    <b v="0"/>
    <x v="60"/>
    <n v="105"/>
    <x v="1"/>
    <x v="6"/>
    <b v="1"/>
    <s v="theater/plays"/>
  </r>
  <r>
    <x v="3507"/>
    <s v="The Chameleon Fools Theatre Troupe Project"/>
    <s v="Please help our troupe bring our first project from planning to reality! Join us on one exciting ride!"/>
    <x v="3"/>
    <n v="10440"/>
    <n v="1.044"/>
    <x v="0"/>
    <x v="0"/>
    <s v="USD"/>
    <n v="1464732537"/>
    <d v="2016-05-31T22:08:57"/>
    <n v="1462140537"/>
    <x v="3507"/>
    <b v="0"/>
    <x v="250"/>
    <n v="145"/>
    <x v="1"/>
    <x v="6"/>
    <b v="1"/>
    <s v="theater/plays"/>
  </r>
  <r>
    <x v="3508"/>
    <s v="Roll The Dice Theatre Company"/>
    <s v="Roll The Dice Theatre Company revolves around taking risks in the game of life vicariously through beloved childhood games."/>
    <x v="213"/>
    <n v="180"/>
    <n v="1.8"/>
    <x v="0"/>
    <x v="1"/>
    <s v="GBP"/>
    <n v="1462914000"/>
    <d v="2016-05-10T21:00:00"/>
    <n v="1460914253"/>
    <x v="3508"/>
    <b v="0"/>
    <x v="41"/>
    <n v="12"/>
    <x v="1"/>
    <x v="6"/>
    <b v="1"/>
    <s v="theater/plays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n v="1.0633333333333332"/>
    <x v="0"/>
    <x v="0"/>
    <s v="USD"/>
    <n v="1416545700"/>
    <d v="2014-11-21T04:55:00"/>
    <n v="1415392666"/>
    <x v="3509"/>
    <b v="0"/>
    <x v="51"/>
    <n v="96.666666666666671"/>
    <x v="1"/>
    <x v="6"/>
    <b v="1"/>
    <s v="theater/plays"/>
  </r>
  <r>
    <x v="3510"/>
    <s v="Shakespeare in the Park: Much Ado About Nothing"/>
    <s v="The Uncommon Loons return with Much Ado for a 2nd production of Shakespeare in Minnesota's Nature on the banks of the Mississippi!"/>
    <x v="42"/>
    <n v="905"/>
    <n v="1.0055555555555555"/>
    <x v="0"/>
    <x v="0"/>
    <s v="USD"/>
    <n v="1404312846"/>
    <d v="2014-07-02T14:54:06"/>
    <n v="1402584846"/>
    <x v="3510"/>
    <b v="0"/>
    <x v="41"/>
    <n v="60.333333333333336"/>
    <x v="1"/>
    <x v="6"/>
    <b v="1"/>
    <s v="theater/plays"/>
  </r>
  <r>
    <x v="3511"/>
    <s v="Silent Planet"/>
    <s v="The world premiere of the first full-length play by Eve Leigh, at the intimate Finborough Theatre in London."/>
    <x v="15"/>
    <n v="1518"/>
    <n v="1.012"/>
    <x v="0"/>
    <x v="1"/>
    <s v="GBP"/>
    <n v="1415385000"/>
    <d v="2014-11-07T18:30:00"/>
    <n v="1413406695"/>
    <x v="3511"/>
    <b v="0"/>
    <x v="10"/>
    <n v="79.89473684210526"/>
    <x v="1"/>
    <x v="6"/>
    <b v="1"/>
    <s v="theater/plays"/>
  </r>
  <r>
    <x v="3512"/>
    <s v="With My Eyes Wide Open"/>
    <s v="We're making a hard hitting, innovative play which will open your eyes to what mental illness is like in the mind of the sufferer."/>
    <x v="28"/>
    <n v="1000"/>
    <n v="1"/>
    <x v="0"/>
    <x v="1"/>
    <s v="GBP"/>
    <n v="1429789992"/>
    <d v="2015-04-23T11:53:12"/>
    <n v="1424609592"/>
    <x v="3512"/>
    <b v="0"/>
    <x v="57"/>
    <n v="58.823529411764703"/>
    <x v="1"/>
    <x v="6"/>
    <b v="1"/>
    <s v="theater/plays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n v="1.1839285714285714"/>
    <x v="0"/>
    <x v="0"/>
    <s v="USD"/>
    <n v="1401857940"/>
    <d v="2014-06-04T04:59:00"/>
    <n v="1400725112"/>
    <x v="3513"/>
    <b v="0"/>
    <x v="34"/>
    <n v="75.340909090909093"/>
    <x v="1"/>
    <x v="6"/>
    <b v="1"/>
    <s v="theater/plays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n v="1.1000000000000001"/>
    <x v="0"/>
    <x v="0"/>
    <s v="USD"/>
    <n v="1422853140"/>
    <d v="2015-02-02T04:59:00"/>
    <n v="1421439552"/>
    <x v="3514"/>
    <b v="0"/>
    <x v="73"/>
    <n v="55"/>
    <x v="1"/>
    <x v="6"/>
    <b v="1"/>
    <s v="theater/plays"/>
  </r>
  <r>
    <x v="3515"/>
    <s v="Twelfth Night by William Shakespeare"/>
    <s v="We are casting an all-inclusive production of Shakespeare's Twelfth Night in a non-traditional performance space."/>
    <x v="9"/>
    <n v="3080"/>
    <n v="1.0266666666666666"/>
    <x v="0"/>
    <x v="0"/>
    <s v="USD"/>
    <n v="1433097171"/>
    <d v="2015-05-31T18:32:51"/>
    <n v="1430505171"/>
    <x v="3515"/>
    <b v="0"/>
    <x v="67"/>
    <n v="66.956521739130437"/>
    <x v="1"/>
    <x v="6"/>
    <b v="1"/>
    <s v="theater/plays"/>
  </r>
  <r>
    <x v="3516"/>
    <s v="The March of the Bonus Army"/>
    <s v="A new play about a lesser known yet pivotal event in American history, about a group of WWI Veterans fighting for their rights."/>
    <x v="30"/>
    <n v="2500"/>
    <n v="1"/>
    <x v="0"/>
    <x v="0"/>
    <s v="USD"/>
    <n v="1410145200"/>
    <d v="2014-09-08T03:00:00"/>
    <n v="1407197670"/>
    <x v="3516"/>
    <b v="0"/>
    <x v="202"/>
    <n v="227.27272727272728"/>
    <x v="1"/>
    <x v="6"/>
    <b v="1"/>
    <s v="theater/plays"/>
  </r>
  <r>
    <x v="3517"/>
    <s v="A Bright Room Called Day by Tony Kushner"/>
    <s v="Support an outstanding cast of actors to take on a professional production of a masterpiece of modern theatre"/>
    <x v="23"/>
    <n v="4000"/>
    <n v="1"/>
    <x v="0"/>
    <x v="1"/>
    <s v="GBP"/>
    <n v="1404471600"/>
    <d v="2014-07-04T11:00:00"/>
    <n v="1401910634"/>
    <x v="3517"/>
    <b v="0"/>
    <x v="62"/>
    <n v="307.69230769230768"/>
    <x v="1"/>
    <x v="6"/>
    <b v="1"/>
    <s v="theater/plays"/>
  </r>
  <r>
    <x v="3518"/>
    <s v="BEASTS OF BAVERLY GROVE"/>
    <s v="One play.  Two theaters.  See the story from both sides and then decide for yourself - who are the BEASTS OF BAVERLY GROVE?"/>
    <x v="15"/>
    <n v="1650.69"/>
    <n v="1.10046"/>
    <x v="0"/>
    <x v="0"/>
    <s v="USD"/>
    <n v="1412259660"/>
    <d v="2014-10-02T14:21:00"/>
    <n v="1410461299"/>
    <x v="3518"/>
    <b v="0"/>
    <x v="51"/>
    <n v="50.020909090909093"/>
    <x v="1"/>
    <x v="6"/>
    <b v="1"/>
    <s v="theater/plays"/>
  </r>
  <r>
    <x v="3519"/>
    <s v="Bookstory"/>
    <s v="Bookstory is a tiny puppet musical with some very big ideas that tells the story of the story in the digital age"/>
    <x v="13"/>
    <n v="2027"/>
    <n v="1.0135000000000001"/>
    <x v="0"/>
    <x v="1"/>
    <s v="GBP"/>
    <n v="1425478950"/>
    <d v="2015-03-04T14:22:30"/>
    <n v="1422886950"/>
    <x v="3519"/>
    <b v="0"/>
    <x v="33"/>
    <n v="72.392857142857139"/>
    <x v="1"/>
    <x v="6"/>
    <b v="1"/>
    <s v="theater/plays"/>
  </r>
  <r>
    <x v="3520"/>
    <s v="Protocols"/>
    <s v="Help us to bring &quot;Protocols&quot; at the 2015 Camden Fringe. The most controversial play of the year."/>
    <x v="13"/>
    <n v="2015"/>
    <n v="1.0075000000000001"/>
    <x v="0"/>
    <x v="1"/>
    <s v="GBP"/>
    <n v="1441547220"/>
    <d v="2015-09-06T13:47:00"/>
    <n v="1439322412"/>
    <x v="3520"/>
    <b v="0"/>
    <x v="64"/>
    <n v="95.952380952380949"/>
    <x v="1"/>
    <x v="6"/>
    <b v="1"/>
    <s v="theater/plays"/>
  </r>
  <r>
    <x v="3521"/>
    <s v="As the Naked Lead the Blind (Play)"/>
    <s v="A professionally directed/acted workshop &amp; reading for a new play depicting sexual addiction and its crippling effect on relationships."/>
    <x v="18"/>
    <n v="593"/>
    <n v="1.6942857142857144"/>
    <x v="0"/>
    <x v="0"/>
    <s v="USD"/>
    <n v="1411980020"/>
    <d v="2014-09-29T08:40:20"/>
    <n v="1409388020"/>
    <x v="3521"/>
    <b v="0"/>
    <x v="62"/>
    <n v="45.615384615384613"/>
    <x v="1"/>
    <x v="6"/>
    <b v="1"/>
    <s v="theater/plays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n v="1"/>
    <x v="0"/>
    <x v="1"/>
    <s v="GBP"/>
    <n v="1442311560"/>
    <d v="2015-09-15T10:06:00"/>
    <n v="1439924246"/>
    <x v="3522"/>
    <b v="0"/>
    <x v="69"/>
    <n v="41.029411764705884"/>
    <x v="1"/>
    <x v="6"/>
    <b v="1"/>
    <s v="theater/plays"/>
  </r>
  <r>
    <x v="3523"/>
    <s v="Magnificence"/>
    <s v="An old play about our world. Set in 1970s England, Magnificence is a gut-wrenching story of radicalisation, idealism and pity."/>
    <x v="23"/>
    <n v="4546"/>
    <n v="1.1365000000000001"/>
    <x v="0"/>
    <x v="1"/>
    <s v="GBP"/>
    <n v="1474844400"/>
    <d v="2016-09-25T23:00:00"/>
    <n v="1469871148"/>
    <x v="3523"/>
    <b v="0"/>
    <x v="144"/>
    <n v="56.825000000000003"/>
    <x v="1"/>
    <x v="6"/>
    <b v="1"/>
    <s v="theater/plays"/>
  </r>
  <r>
    <x v="3524"/>
    <s v="Sweet, Sweet Spirit"/>
    <s v="A West Texas matriarch is enraged by the news that her gay grandson has been the victim of a hate crime committed by his own father."/>
    <x v="3"/>
    <n v="10156"/>
    <n v="1.0156000000000001"/>
    <x v="0"/>
    <x v="0"/>
    <s v="USD"/>
    <n v="1410580800"/>
    <d v="2014-09-13T04:00:00"/>
    <n v="1409336373"/>
    <x v="3524"/>
    <b v="0"/>
    <x v="142"/>
    <n v="137.24324324324326"/>
    <x v="1"/>
    <x v="6"/>
    <b v="1"/>
    <s v="theater/plays"/>
  </r>
  <r>
    <x v="3525"/>
    <s v="Talk to Me Like The Rain and Let Me Listen"/>
    <s v="The Attic interns present Tennessee Williams's &quot;Talk to Me Like the Rain and Let Me Listen&quot; performing at The Flea Theater!"/>
    <x v="2"/>
    <n v="530"/>
    <n v="1.06"/>
    <x v="0"/>
    <x v="0"/>
    <s v="USD"/>
    <n v="1439136000"/>
    <d v="2015-08-09T16:00:00"/>
    <n v="1438188106"/>
    <x v="3525"/>
    <b v="0"/>
    <x v="63"/>
    <n v="75.714285714285708"/>
    <x v="1"/>
    <x v="6"/>
    <b v="1"/>
    <s v="theater/plays"/>
  </r>
  <r>
    <x v="3526"/>
    <s v="Human, Kind Theater Project"/>
    <s v="By day we perform Acts of Kindness, by night we perform free theater, all sustained by the love of our neighbors, not ticket prices."/>
    <x v="126"/>
    <n v="3366"/>
    <n v="1.02"/>
    <x v="0"/>
    <x v="0"/>
    <s v="USD"/>
    <n v="1461823140"/>
    <d v="2016-04-28T05:59:00"/>
    <n v="1459411371"/>
    <x v="3526"/>
    <b v="0"/>
    <x v="69"/>
    <n v="99"/>
    <x v="1"/>
    <x v="6"/>
    <b v="1"/>
    <s v="theater/plays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n v="1.1691666666666667"/>
    <x v="0"/>
    <x v="0"/>
    <s v="USD"/>
    <n v="1436587140"/>
    <d v="2015-07-11T03:59:00"/>
    <n v="1434069205"/>
    <x v="3527"/>
    <b v="0"/>
    <x v="48"/>
    <n v="81.569767441860463"/>
    <x v="1"/>
    <x v="6"/>
    <b v="1"/>
    <s v="theater/plays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n v="1.0115151515151515"/>
    <x v="0"/>
    <x v="1"/>
    <s v="GBP"/>
    <n v="1484740918"/>
    <d v="2017-01-18T12:01:58"/>
    <n v="1483012918"/>
    <x v="3528"/>
    <b v="0"/>
    <x v="77"/>
    <n v="45.108108108108105"/>
    <x v="1"/>
    <x v="6"/>
    <b v="1"/>
    <s v="theater/plays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n v="1.32"/>
    <x v="0"/>
    <x v="0"/>
    <s v="USD"/>
    <n v="1436749200"/>
    <d v="2015-07-13T01:00:00"/>
    <n v="1434997018"/>
    <x v="3529"/>
    <b v="0"/>
    <x v="59"/>
    <n v="36.666666666666664"/>
    <x v="1"/>
    <x v="6"/>
    <b v="1"/>
    <s v="theater/plays"/>
  </r>
  <r>
    <x v="3530"/>
    <s v="Far From Fiction"/>
    <s v="â€œFar From Fictionâ€ is a powerful play, written by Sally Willis, offering insights into a new understanding of  female psychology."/>
    <x v="181"/>
    <n v="2750"/>
    <n v="1"/>
    <x v="0"/>
    <x v="1"/>
    <s v="GBP"/>
    <n v="1460318400"/>
    <d v="2016-04-10T20:00:00"/>
    <n v="1457881057"/>
    <x v="3530"/>
    <b v="0"/>
    <x v="19"/>
    <n v="125"/>
    <x v="1"/>
    <x v="6"/>
    <b v="1"/>
    <s v="theater/plays"/>
  </r>
  <r>
    <x v="3531"/>
    <s v="The Reinvention of Lily Johnson"/>
    <s v="A political comedy for a crazy election year"/>
    <x v="28"/>
    <n v="1280"/>
    <n v="1.28"/>
    <x v="0"/>
    <x v="0"/>
    <s v="USD"/>
    <n v="1467301334"/>
    <d v="2016-06-30T15:42:14"/>
    <n v="1464709334"/>
    <x v="3531"/>
    <b v="0"/>
    <x v="55"/>
    <n v="49.230769230769234"/>
    <x v="1"/>
    <x v="6"/>
    <b v="1"/>
    <s v="theater/plays"/>
  </r>
  <r>
    <x v="3532"/>
    <s v="&quot;I Will Speak For Myself&quot;"/>
    <s v="Our goal: To produce a stirring one-woman show historically based on African-American womenâ€™s experiences, struggles, and journeys."/>
    <x v="412"/>
    <n v="1142"/>
    <n v="1.1895833333333334"/>
    <x v="0"/>
    <x v="0"/>
    <s v="USD"/>
    <n v="1411012740"/>
    <d v="2014-09-18T03:59:00"/>
    <n v="1409667827"/>
    <x v="3532"/>
    <b v="0"/>
    <x v="74"/>
    <n v="42.296296296296298"/>
    <x v="1"/>
    <x v="6"/>
    <b v="1"/>
    <s v="theater/plays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n v="1.262"/>
    <x v="0"/>
    <x v="0"/>
    <s v="USD"/>
    <n v="1447269367"/>
    <d v="2015-11-11T19:16:07"/>
    <n v="1444673767"/>
    <x v="3533"/>
    <b v="0"/>
    <x v="22"/>
    <n v="78.875"/>
    <x v="1"/>
    <x v="6"/>
    <b v="1"/>
    <s v="theater/plays"/>
  </r>
  <r>
    <x v="3534"/>
    <s v="Night of Ashes"/>
    <s v="A Theatrical Prequel to Hell's Rebels, the current Pathfinder Adventure Path from Paizo Publishing"/>
    <x v="10"/>
    <n v="7810"/>
    <n v="1.5620000000000001"/>
    <x v="0"/>
    <x v="0"/>
    <s v="USD"/>
    <n v="1443711623"/>
    <d v="2015-10-01T15:00:23"/>
    <n v="1440687623"/>
    <x v="3534"/>
    <b v="0"/>
    <x v="386"/>
    <n v="38.284313725490193"/>
    <x v="1"/>
    <x v="6"/>
    <b v="1"/>
    <s v="theater/plays"/>
  </r>
  <r>
    <x v="3535"/>
    <s v="Twelve Angry Women"/>
    <s v="On the 60th anniversary of Twelve Angry Men, 12 female writers create 12 short pieces about what makes them angry."/>
    <x v="13"/>
    <n v="2063"/>
    <n v="1.0315000000000001"/>
    <x v="0"/>
    <x v="1"/>
    <s v="GBP"/>
    <n v="1443808800"/>
    <d v="2015-10-02T18:00:00"/>
    <n v="1441120910"/>
    <x v="3535"/>
    <b v="0"/>
    <x v="67"/>
    <n v="44.847826086956523"/>
    <x v="1"/>
    <x v="6"/>
    <b v="1"/>
    <s v="theater/plays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n v="1.5333333333333334"/>
    <x v="0"/>
    <x v="1"/>
    <s v="GBP"/>
    <n v="1450612740"/>
    <d v="2015-12-20T11:59:00"/>
    <n v="1448040425"/>
    <x v="3536"/>
    <b v="0"/>
    <x v="57"/>
    <n v="13.529411764705882"/>
    <x v="1"/>
    <x v="6"/>
    <b v="1"/>
    <s v="theater/plays"/>
  </r>
  <r>
    <x v="3537"/>
    <s v="The Untold Tales of the Brothers Grimm"/>
    <s v="A fast-pace, zany comedy involving six actors performing seven usually untold Grimm Fairy Tales about giants, witches, demons and more!"/>
    <x v="413"/>
    <n v="1218"/>
    <n v="1.8044444444444445"/>
    <x v="0"/>
    <x v="5"/>
    <s v="CAD"/>
    <n v="1416211140"/>
    <d v="2014-11-17T07:59:00"/>
    <n v="1413016216"/>
    <x v="3537"/>
    <b v="0"/>
    <x v="33"/>
    <n v="43.5"/>
    <x v="1"/>
    <x v="6"/>
    <b v="1"/>
    <s v="theater/plays"/>
  </r>
  <r>
    <x v="3538"/>
    <s v="'Mooring' - Vocal Point Theatre Project"/>
    <s v="A play about riverside homelessness, inspired by true events. Shows at Brunel Museum, 240 Project and similar community organisations."/>
    <x v="13"/>
    <n v="2569"/>
    <n v="1.2845"/>
    <x v="0"/>
    <x v="1"/>
    <s v="GBP"/>
    <n v="1471428340"/>
    <d v="2016-08-17T10:05:40"/>
    <n v="1469009140"/>
    <x v="3538"/>
    <b v="0"/>
    <x v="183"/>
    <n v="30.951807228915662"/>
    <x v="1"/>
    <x v="6"/>
    <b v="1"/>
    <s v="theater/plays"/>
  </r>
  <r>
    <x v="3539"/>
    <s v="Chokehold"/>
    <s v="A searing new play that takes  an unflinching look at the terrible costs of police shootings in the African American community."/>
    <x v="20"/>
    <n v="718"/>
    <n v="1.1966666666666668"/>
    <x v="0"/>
    <x v="0"/>
    <s v="USD"/>
    <n v="1473358122"/>
    <d v="2016-09-08T18:08:42"/>
    <n v="1471543722"/>
    <x v="3539"/>
    <b v="0"/>
    <x v="62"/>
    <n v="55.230769230769234"/>
    <x v="1"/>
    <x v="6"/>
    <b v="1"/>
    <s v="theater/plays"/>
  </r>
  <r>
    <x v="3540"/>
    <s v="The Silence at the Song's End"/>
    <s v="A brand new stage adaptation of the Libby Purves/Nicholas Heiney book. A new work involving music, poetry and fajitas. #timetochange"/>
    <x v="43"/>
    <n v="369"/>
    <n v="1.23"/>
    <x v="0"/>
    <x v="1"/>
    <s v="GBP"/>
    <n v="1466899491"/>
    <d v="2016-06-26T00:04:51"/>
    <n v="1464307491"/>
    <x v="3540"/>
    <b v="0"/>
    <x v="22"/>
    <n v="46.125"/>
    <x v="1"/>
    <x v="6"/>
    <b v="1"/>
    <s v="theater/plays"/>
  </r>
  <r>
    <x v="3541"/>
    <s v="Twelfth Night or What You Will"/>
    <s v="Yellowbelly Theatre needs your help to bring this incredible play of love, lust and mistaken identity to life in our debut performance!"/>
    <x v="38"/>
    <n v="1260"/>
    <n v="1.05"/>
    <x v="0"/>
    <x v="1"/>
    <s v="GBP"/>
    <n v="1441042275"/>
    <d v="2015-08-31T17:31:15"/>
    <n v="1438882275"/>
    <x v="3541"/>
    <b v="0"/>
    <x v="58"/>
    <n v="39.375"/>
    <x v="1"/>
    <x v="6"/>
    <b v="1"/>
    <s v="theater/plays"/>
  </r>
  <r>
    <x v="3542"/>
    <s v="Gifts of War"/>
    <s v="Ancient Greece. Giddy, champagne soaked debauchery celebrating the Trojan War's end leads to a shocking and deadly surprise."/>
    <x v="62"/>
    <n v="5623"/>
    <n v="1.0223636363636364"/>
    <x v="0"/>
    <x v="0"/>
    <s v="USD"/>
    <n v="1410099822"/>
    <d v="2014-09-07T14:23:42"/>
    <n v="1404915822"/>
    <x v="3542"/>
    <b v="0"/>
    <x v="268"/>
    <n v="66.152941176470591"/>
    <x v="1"/>
    <x v="6"/>
    <b v="1"/>
    <s v="theater/plays"/>
  </r>
  <r>
    <x v="3543"/>
    <s v="&quot;CIRQUE CAPRICIEUX, the greatest one woman show on earth&quot;"/>
    <s v="A circus theater show. An escaped carousel horse and a beautiful wire dancer let the fantasies run wild."/>
    <x v="15"/>
    <n v="1570"/>
    <n v="1.0466666666666666"/>
    <x v="0"/>
    <x v="12"/>
    <s v="EUR"/>
    <n v="1435255659"/>
    <d v="2015-06-25T18:07:39"/>
    <n v="1432663659"/>
    <x v="3543"/>
    <b v="0"/>
    <x v="60"/>
    <n v="54.137931034482762"/>
    <x v="1"/>
    <x v="6"/>
    <b v="1"/>
    <s v="theater/plays"/>
  </r>
  <r>
    <x v="3544"/>
    <s v="Gruoch, or Lady Macbeth"/>
    <s v="Death &amp; Pretzels presents the world premiere of Paul Pasulka's Gruoch, or Lady Macbeth"/>
    <x v="30"/>
    <n v="2500"/>
    <n v="1"/>
    <x v="0"/>
    <x v="0"/>
    <s v="USD"/>
    <n v="1425758257"/>
    <d v="2015-03-07T19:57:37"/>
    <n v="1423166257"/>
    <x v="3544"/>
    <b v="0"/>
    <x v="54"/>
    <n v="104.16666666666667"/>
    <x v="1"/>
    <x v="6"/>
    <b v="1"/>
    <s v="theater/plays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n v="1.004"/>
    <x v="0"/>
    <x v="0"/>
    <s v="USD"/>
    <n v="1428780159"/>
    <d v="2015-04-11T19:22:39"/>
    <n v="1426188159"/>
    <x v="3545"/>
    <b v="0"/>
    <x v="22"/>
    <n v="31.375"/>
    <x v="1"/>
    <x v="6"/>
    <b v="1"/>
    <s v="theater/plays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n v="1.0227272727272727"/>
    <x v="0"/>
    <x v="0"/>
    <s v="USD"/>
    <n v="1427860740"/>
    <d v="2015-04-01T03:59:00"/>
    <n v="1426002684"/>
    <x v="3546"/>
    <b v="0"/>
    <x v="10"/>
    <n v="59.210526315789473"/>
    <x v="1"/>
    <x v="6"/>
    <b v="1"/>
    <s v="theater/plays"/>
  </r>
  <r>
    <x v="3547"/>
    <s v="Tommy and Me by Ray Didinger - Theatre Exile"/>
    <s v="Help to bring this heart warming story of Ray Didinger's relationship with his boyhood hero Tommy McDonald to life."/>
    <x v="19"/>
    <n v="40043.25"/>
    <n v="1.1440928571428572"/>
    <x v="0"/>
    <x v="0"/>
    <s v="USD"/>
    <n v="1463198340"/>
    <d v="2016-05-14T03:59:00"/>
    <n v="1461117201"/>
    <x v="3547"/>
    <b v="0"/>
    <x v="226"/>
    <n v="119.17633928571429"/>
    <x v="1"/>
    <x v="6"/>
    <b v="1"/>
    <s v="theater/plays"/>
  </r>
  <r>
    <x v="3548"/>
    <s v="THE UNDERSTUDY @ WORKING STAGE"/>
    <s v="We're putting together a production of THE UNDERSTUDY by Theresa Rebeck and hope you'll help us share this story."/>
    <x v="190"/>
    <n v="2140"/>
    <n v="1.019047619047619"/>
    <x v="0"/>
    <x v="0"/>
    <s v="USD"/>
    <n v="1457139600"/>
    <d v="2016-03-05T01:00:00"/>
    <n v="1455230214"/>
    <x v="3548"/>
    <b v="0"/>
    <x v="62"/>
    <n v="164.61538461538461"/>
    <x v="1"/>
    <x v="6"/>
    <b v="1"/>
    <s v="theater/plays"/>
  </r>
  <r>
    <x v="3549"/>
    <s v="The Munitionettes"/>
    <s v="Help us bring to life tales of hardship, danger and community of extraordinary women working in WW1 munitions factories."/>
    <x v="28"/>
    <n v="1020"/>
    <n v="1.02"/>
    <x v="0"/>
    <x v="1"/>
    <s v="GBP"/>
    <n v="1441358873"/>
    <d v="2015-09-04T09:27:53"/>
    <n v="1438939673"/>
    <x v="3549"/>
    <b v="0"/>
    <x v="288"/>
    <n v="24.285714285714285"/>
    <x v="1"/>
    <x v="6"/>
    <b v="1"/>
    <s v="theater/plays"/>
  </r>
  <r>
    <x v="3550"/>
    <s v="MOONFACE"/>
    <s v="MOONFACE explores the formative f***k-ups of adolescence. Fresh, incisive new writing. Monologue, movement and striking naturalism."/>
    <x v="30"/>
    <n v="2620"/>
    <n v="1.048"/>
    <x v="0"/>
    <x v="1"/>
    <s v="GBP"/>
    <n v="1462224398"/>
    <d v="2016-05-02T21:26:38"/>
    <n v="1459632398"/>
    <x v="3550"/>
    <b v="0"/>
    <x v="31"/>
    <n v="40.9375"/>
    <x v="1"/>
    <x v="6"/>
    <b v="1"/>
    <s v="theater/plays"/>
  </r>
  <r>
    <x v="3551"/>
    <s v="2014 UASPA Theatre Showcase"/>
    <s v="UASPA is a performing arts high school producing its 2014 Theatre Showcase featuring our strongest performances and original work."/>
    <x v="15"/>
    <n v="1527.5"/>
    <n v="1.0183333333333333"/>
    <x v="0"/>
    <x v="0"/>
    <s v="USD"/>
    <n v="1400796420"/>
    <d v="2014-05-22T22:07:00"/>
    <n v="1398342170"/>
    <x v="3551"/>
    <b v="0"/>
    <x v="20"/>
    <n v="61.1"/>
    <x v="1"/>
    <x v="6"/>
    <b v="1"/>
    <s v="theater/plays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n v="1"/>
    <x v="0"/>
    <x v="1"/>
    <s v="GBP"/>
    <n v="1403964324"/>
    <d v="2014-06-28T14:05:24"/>
    <n v="1401372324"/>
    <x v="3552"/>
    <b v="0"/>
    <x v="9"/>
    <n v="38.65"/>
    <x v="1"/>
    <x v="6"/>
    <b v="1"/>
    <s v="theater/plays"/>
  </r>
  <r>
    <x v="3553"/>
    <s v="Coming Home"/>
    <s v="Professional actors bring to life the true stories of 5 African-Americans struggling with mental health and their search for healing."/>
    <x v="62"/>
    <n v="5845"/>
    <n v="1.0627272727272727"/>
    <x v="0"/>
    <x v="0"/>
    <s v="USD"/>
    <n v="1439337600"/>
    <d v="2015-08-12T00:00:00"/>
    <n v="1436575280"/>
    <x v="3553"/>
    <b v="0"/>
    <x v="201"/>
    <n v="56.20192307692308"/>
    <x v="1"/>
    <x v="6"/>
    <b v="1"/>
    <s v="theater/plays"/>
  </r>
  <r>
    <x v="3554"/>
    <s v="MASKS: Off-Broadway Debut"/>
    <s v="MASKS is a dramedy dealing with what it means to be alive, the reliability of identity, and what it means to suffer."/>
    <x v="10"/>
    <n v="5671.11"/>
    <n v="1.1342219999999998"/>
    <x v="0"/>
    <x v="0"/>
    <s v="USD"/>
    <n v="1423674000"/>
    <d v="2015-02-11T17:00:00"/>
    <n v="1421025159"/>
    <x v="3554"/>
    <b v="0"/>
    <x v="28"/>
    <n v="107.00207547169811"/>
    <x v="1"/>
    <x v="6"/>
    <b v="1"/>
    <s v="theater/plays"/>
  </r>
  <r>
    <x v="3555"/>
    <s v="Free Theatre for Kids: Baby Living Room"/>
    <s v="Baby Living Room is a project created by Spazio Farma Mestre for children: free theatre for kids as sustainable education for families"/>
    <x v="262"/>
    <n v="2400"/>
    <n v="1"/>
    <x v="0"/>
    <x v="13"/>
    <s v="EUR"/>
    <n v="1479382594"/>
    <d v="2016-11-17T11:36:34"/>
    <n v="1476786994"/>
    <x v="3555"/>
    <b v="0"/>
    <x v="25"/>
    <n v="171.42857142857142"/>
    <x v="1"/>
    <x v="6"/>
    <b v="1"/>
    <s v="theater/plays"/>
  </r>
  <r>
    <x v="3556"/>
    <s v="Immortal"/>
    <s v="'Immortal', a play about five English Air Bombers in WW2, is an exciting first project for the brand new Production Company, GreanTea."/>
    <x v="41"/>
    <n v="2210"/>
    <n v="1.0045454545454546"/>
    <x v="0"/>
    <x v="1"/>
    <s v="GBP"/>
    <n v="1408289724"/>
    <d v="2014-08-17T15:35:24"/>
    <n v="1403105724"/>
    <x v="3556"/>
    <b v="0"/>
    <x v="9"/>
    <n v="110.5"/>
    <x v="1"/>
    <x v="6"/>
    <b v="1"/>
    <s v="theater/plays"/>
  </r>
  <r>
    <x v="3557"/>
    <s v="Good Bread Alley"/>
    <s v="A play by April Yvette Thompson. A Gullah Healer Woman and an Afro-Cuban Priest forge a new world of magic &amp; dreams in Jim Crow Miami."/>
    <x v="57"/>
    <n v="100036"/>
    <n v="1.0003599999999999"/>
    <x v="0"/>
    <x v="0"/>
    <s v="USD"/>
    <n v="1399271911"/>
    <d v="2014-05-05T06:38:31"/>
    <n v="1396334311"/>
    <x v="3557"/>
    <b v="0"/>
    <x v="501"/>
    <n v="179.27598566308242"/>
    <x v="1"/>
    <x v="6"/>
    <b v="1"/>
    <s v="theater/plays"/>
  </r>
  <r>
    <x v="3558"/>
    <s v="SPILL - A verbatim show about sex"/>
    <s v="We're making a show about sex. Because it's important, everyone wants to talk about it and it's at the start of everything."/>
    <x v="18"/>
    <n v="504"/>
    <n v="1.44"/>
    <x v="0"/>
    <x v="1"/>
    <s v="GBP"/>
    <n v="1435352400"/>
    <d v="2015-06-26T21:00:00"/>
    <n v="1431718575"/>
    <x v="3558"/>
    <b v="0"/>
    <x v="19"/>
    <n v="22.90909090909091"/>
    <x v="1"/>
    <x v="6"/>
    <b v="1"/>
    <s v="theater/plays"/>
  </r>
  <r>
    <x v="3559"/>
    <s v="Let's Launch Disco Turtle Productions"/>
    <s v="A theatre company designed to help young people to come out of their shell. Offering workshops and original shows directly to schools."/>
    <x v="28"/>
    <n v="1035"/>
    <n v="1.0349999999999999"/>
    <x v="0"/>
    <x v="2"/>
    <s v="AUD"/>
    <n v="1438333080"/>
    <d v="2015-07-31T08:58:00"/>
    <n v="1436408308"/>
    <x v="3559"/>
    <b v="0"/>
    <x v="54"/>
    <n v="43.125"/>
    <x v="1"/>
    <x v="6"/>
    <b v="1"/>
    <s v="theater/plays"/>
  </r>
  <r>
    <x v="3560"/>
    <s v="Book Club: A Comedy"/>
    <s v="The world premiere of an endearing play about love, friendship, men's styling putty, Dungeons &amp; Dragons &amp; our capacity for forbearance."/>
    <x v="50"/>
    <n v="3470"/>
    <n v="1.0843750000000001"/>
    <x v="0"/>
    <x v="5"/>
    <s v="CAD"/>
    <n v="1432694700"/>
    <d v="2015-05-27T02:45:00"/>
    <n v="1429651266"/>
    <x v="3560"/>
    <b v="0"/>
    <x v="142"/>
    <n v="46.891891891891895"/>
    <x v="1"/>
    <x v="6"/>
    <b v="1"/>
    <s v="theater/plays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n v="1.024"/>
    <x v="0"/>
    <x v="0"/>
    <s v="USD"/>
    <n v="1438799760"/>
    <d v="2015-08-05T18:36:00"/>
    <n v="1437236378"/>
    <x v="3561"/>
    <b v="0"/>
    <x v="241"/>
    <n v="47.407407407407405"/>
    <x v="1"/>
    <x v="6"/>
    <b v="1"/>
    <s v="theater/plays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n v="1.4888888888888889"/>
    <x v="0"/>
    <x v="1"/>
    <s v="GBP"/>
    <n v="1457906400"/>
    <d v="2016-03-13T22:00:00"/>
    <n v="1457115427"/>
    <x v="3562"/>
    <b v="0"/>
    <x v="162"/>
    <n v="15.129032258064516"/>
    <x v="1"/>
    <x v="6"/>
    <b v="1"/>
    <s v="theater/plays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n v="1.0549000000000002"/>
    <x v="0"/>
    <x v="1"/>
    <s v="GBP"/>
    <n v="1470078000"/>
    <d v="2016-08-01T19:00:00"/>
    <n v="1467648456"/>
    <x v="3563"/>
    <b v="0"/>
    <x v="20"/>
    <n v="21.098000000000003"/>
    <x v="1"/>
    <x v="6"/>
    <b v="1"/>
    <s v="theater/plays"/>
  </r>
  <r>
    <x v="3564"/>
    <s v="The Pillowman Aberdeen"/>
    <s v="Multi Award-Winng play THE PILLOWMAN coming to the Arts Centre Theatre, Aberdeen"/>
    <x v="28"/>
    <n v="1005"/>
    <n v="1.0049999999999999"/>
    <x v="0"/>
    <x v="1"/>
    <s v="GBP"/>
    <n v="1444060800"/>
    <d v="2015-10-05T16:00:00"/>
    <n v="1440082649"/>
    <x v="3564"/>
    <b v="0"/>
    <x v="57"/>
    <n v="59.117647058823529"/>
    <x v="1"/>
    <x v="6"/>
    <b v="1"/>
    <s v="theater/plays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n v="1.3055555555555556"/>
    <x v="0"/>
    <x v="0"/>
    <s v="USD"/>
    <n v="1420048208"/>
    <d v="2014-12-31T17:50:08"/>
    <n v="1417456208"/>
    <x v="3565"/>
    <b v="0"/>
    <x v="8"/>
    <n v="97.916666666666671"/>
    <x v="1"/>
    <x v="6"/>
    <b v="1"/>
    <s v="theater/plays"/>
  </r>
  <r>
    <x v="3566"/>
    <s v="VANITY BITES BACK by Helen Duff"/>
    <s v="A &quot;bold, subversive and very funny&quot; clown cookery show about searching for self worth in a cheesecake - VAULT Festival &amp; Tour 2015"/>
    <x v="13"/>
    <n v="2095"/>
    <n v="1.0475000000000001"/>
    <x v="0"/>
    <x v="1"/>
    <s v="GBP"/>
    <n v="1422015083"/>
    <d v="2015-01-23T12:11:23"/>
    <n v="1419423083"/>
    <x v="3566"/>
    <b v="0"/>
    <x v="44"/>
    <n v="55.131578947368418"/>
    <x v="1"/>
    <x v="6"/>
    <b v="1"/>
    <s v="theater/plays"/>
  </r>
  <r>
    <x v="3567"/>
    <s v="Back To Blackbrick- A new play with live music"/>
    <s v="First stage adaptation of Sarah Moore Fitzgerald's beautiful novel about Alzheimer's and time travel with a live folk score."/>
    <x v="28"/>
    <n v="1088"/>
    <n v="1.0880000000000001"/>
    <x v="0"/>
    <x v="1"/>
    <s v="GBP"/>
    <n v="1433964444"/>
    <d v="2015-06-10T19:27:24"/>
    <n v="1431372444"/>
    <x v="3567"/>
    <b v="0"/>
    <x v="14"/>
    <n v="26.536585365853657"/>
    <x v="1"/>
    <x v="6"/>
    <b v="1"/>
    <s v="theater/plays"/>
  </r>
  <r>
    <x v="3568"/>
    <s v="The Fairy Tale: A Little Daylight"/>
    <s v="GK. Jr (for student actors 12 and under) will bring George Macdonald's story to life. 10+ speaking parts &amp; many non-speaking parts!"/>
    <x v="28"/>
    <n v="1110"/>
    <n v="1.1100000000000001"/>
    <x v="0"/>
    <x v="0"/>
    <s v="USD"/>
    <n v="1410975994"/>
    <d v="2014-09-17T17:46:34"/>
    <n v="1408383994"/>
    <x v="3568"/>
    <b v="0"/>
    <x v="10"/>
    <n v="58.421052631578945"/>
    <x v="1"/>
    <x v="6"/>
    <b v="1"/>
    <s v="theater/plays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n v="1.0047999999999999"/>
    <x v="0"/>
    <x v="0"/>
    <s v="USD"/>
    <n v="1420734696"/>
    <d v="2015-01-08T16:31:36"/>
    <n v="1418142696"/>
    <x v="3569"/>
    <b v="0"/>
    <x v="14"/>
    <n v="122.53658536585365"/>
    <x v="1"/>
    <x v="6"/>
    <b v="1"/>
    <s v="theater/plays"/>
  </r>
  <r>
    <x v="3570"/>
    <s v="The Lower Depths"/>
    <s v="Theatre Machine presents an all-new adaptation of Maxim Gorky's classic of Russian theatre, The Lower Depths."/>
    <x v="13"/>
    <n v="2287"/>
    <n v="1.1435"/>
    <x v="0"/>
    <x v="0"/>
    <s v="USD"/>
    <n v="1420009200"/>
    <d v="2014-12-31T07:00:00"/>
    <n v="1417593483"/>
    <x v="3570"/>
    <b v="0"/>
    <x v="55"/>
    <n v="87.961538461538467"/>
    <x v="1"/>
    <x v="6"/>
    <b v="1"/>
    <s v="theater/plays"/>
  </r>
  <r>
    <x v="3571"/>
    <s v="Cans at Theatre503"/>
    <s v="Support Kuleshovâ€™s first full length production; help to build the set and bring a fierce and important new play to life"/>
    <x v="15"/>
    <n v="1831"/>
    <n v="1.2206666666666666"/>
    <x v="0"/>
    <x v="1"/>
    <s v="GBP"/>
    <n v="1414701413"/>
    <d v="2014-10-30T20:36:53"/>
    <n v="1412109413"/>
    <x v="3571"/>
    <b v="0"/>
    <x v="20"/>
    <n v="73.239999999999995"/>
    <x v="1"/>
    <x v="6"/>
    <b v="1"/>
    <s v="theater/plays"/>
  </r>
  <r>
    <x v="3572"/>
    <s v="Monster"/>
    <s v="A darkly comic one woman show by Abram Rooney as part of The Camden Fringe 2015."/>
    <x v="2"/>
    <n v="500"/>
    <n v="1"/>
    <x v="0"/>
    <x v="1"/>
    <s v="GBP"/>
    <n v="1434894082"/>
    <d v="2015-06-21T13:41:22"/>
    <n v="1432302082"/>
    <x v="3572"/>
    <b v="0"/>
    <x v="82"/>
    <n v="55.555555555555557"/>
    <x v="1"/>
    <x v="6"/>
    <b v="1"/>
    <s v="theater/plays"/>
  </r>
  <r>
    <x v="3573"/>
    <s v="Licensed To Ill"/>
    <s v="London based theatre makers collaborating to create a new show about the history of HipHop."/>
    <x v="9"/>
    <n v="3084"/>
    <n v="1.028"/>
    <x v="0"/>
    <x v="1"/>
    <s v="GBP"/>
    <n v="1415440846"/>
    <d v="2014-11-08T10:00:46"/>
    <n v="1412845246"/>
    <x v="3573"/>
    <b v="0"/>
    <x v="76"/>
    <n v="39.53846153846154"/>
    <x v="1"/>
    <x v="6"/>
    <b v="1"/>
    <s v="theater/plays"/>
  </r>
  <r>
    <x v="3574"/>
    <s v="Galli Theater Fresh Start Fundraiser"/>
    <s v="Help Galli Theater continue to bring fairytales to children in English &amp; German in our theater and to institutions serving children."/>
    <x v="238"/>
    <n v="6155"/>
    <n v="1.0612068965517241"/>
    <x v="0"/>
    <x v="0"/>
    <s v="USD"/>
    <n v="1415921848"/>
    <d v="2014-11-13T23:37:28"/>
    <n v="1413326248"/>
    <x v="3574"/>
    <b v="0"/>
    <x v="43"/>
    <n v="136.77777777777777"/>
    <x v="1"/>
    <x v="6"/>
    <b v="1"/>
    <s v="theater/plays"/>
  </r>
  <r>
    <x v="3575"/>
    <s v="AnaiÌˆs Nin Goes to Hell"/>
    <s v="An island in hell. Cleopatra, Joan of Arc, &amp; Queen Victoria wait, trapped in the memory of who they were... until AnaiÌˆs Nin shows up."/>
    <x v="3"/>
    <n v="10133"/>
    <n v="1.0133000000000001"/>
    <x v="0"/>
    <x v="0"/>
    <s v="USD"/>
    <n v="1470887940"/>
    <d v="2016-08-11T03:59:00"/>
    <n v="1468176527"/>
    <x v="3575"/>
    <b v="0"/>
    <x v="332"/>
    <n v="99.343137254901961"/>
    <x v="1"/>
    <x v="6"/>
    <b v="1"/>
    <s v="theater/plays"/>
  </r>
  <r>
    <x v="3576"/>
    <s v="Vote for Next Season's Shows!"/>
    <s v="Vote here for whatever show you want to see next year! No gimmick, no stretch goals, just a simple vote and a free ticket."/>
    <x v="213"/>
    <n v="100"/>
    <n v="1"/>
    <x v="0"/>
    <x v="0"/>
    <s v="USD"/>
    <n v="1480947054"/>
    <d v="2016-12-05T14:10:54"/>
    <n v="1475759454"/>
    <x v="3576"/>
    <b v="0"/>
    <x v="81"/>
    <n v="20"/>
    <x v="1"/>
    <x v="6"/>
    <b v="1"/>
    <s v="theater/plays"/>
  </r>
  <r>
    <x v="3577"/>
    <s v="The Laramie Project in Utah County"/>
    <s v="Our goal is to bring this story of one town's processing of tragedy and their own community identity to Utah County."/>
    <x v="20"/>
    <n v="780"/>
    <n v="1.3"/>
    <x v="0"/>
    <x v="0"/>
    <s v="USD"/>
    <n v="1430029680"/>
    <d v="2015-04-26T06:28:00"/>
    <n v="1427741583"/>
    <x v="3577"/>
    <b v="0"/>
    <x v="74"/>
    <n v="28.888888888888889"/>
    <x v="1"/>
    <x v="6"/>
    <b v="1"/>
    <s v="theater/plays"/>
  </r>
  <r>
    <x v="3578"/>
    <s v="Home"/>
    <s v="An unsparing, slightly surreal look at the effects of the private rented sector on two young women. Based on real events."/>
    <x v="15"/>
    <n v="1500.2"/>
    <n v="1.0001333333333333"/>
    <x v="0"/>
    <x v="1"/>
    <s v="GBP"/>
    <n v="1462037777"/>
    <d v="2016-04-30T17:36:17"/>
    <n v="1459445777"/>
    <x v="3578"/>
    <b v="0"/>
    <x v="77"/>
    <n v="40.545945945945945"/>
    <x v="1"/>
    <x v="6"/>
    <b v="1"/>
    <s v="theater/plays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n v="1"/>
    <x v="0"/>
    <x v="1"/>
    <s v="GBP"/>
    <n v="1459444656"/>
    <d v="2016-03-31T17:17:36"/>
    <n v="1456856256"/>
    <x v="3579"/>
    <b v="0"/>
    <x v="25"/>
    <n v="35.714285714285715"/>
    <x v="1"/>
    <x v="6"/>
    <b v="1"/>
    <s v="theater/plays"/>
  </r>
  <r>
    <x v="3580"/>
    <s v="Annabel Lost"/>
    <s v="Annabel Lost combines visual art and performance poetry to tell the story of two orphaned refugees, Quetzal and Rhime."/>
    <x v="42"/>
    <n v="1025"/>
    <n v="1.1388888888888888"/>
    <x v="0"/>
    <x v="0"/>
    <s v="USD"/>
    <n v="1425185940"/>
    <d v="2015-03-01T04:59:00"/>
    <n v="1421900022"/>
    <x v="3580"/>
    <b v="0"/>
    <x v="74"/>
    <n v="37.962962962962962"/>
    <x v="1"/>
    <x v="6"/>
    <b v="1"/>
    <s v="theater/plays"/>
  </r>
  <r>
    <x v="3581"/>
    <s v="Get FREAK to the Edinburgh Fringe"/>
    <s v="An extraordinary, punchy and provocative new play, providing a voice for women to address their sexuality and self worth. #EDFREAK"/>
    <x v="15"/>
    <n v="1500"/>
    <n v="1"/>
    <x v="0"/>
    <x v="1"/>
    <s v="GBP"/>
    <n v="1406719110"/>
    <d v="2014-07-30T11:18:30"/>
    <n v="1405509510"/>
    <x v="3581"/>
    <b v="0"/>
    <x v="43"/>
    <n v="33.333333333333336"/>
    <x v="1"/>
    <x v="6"/>
    <b v="1"/>
    <s v="theater/plays"/>
  </r>
  <r>
    <x v="3582"/>
    <s v="REALLY REALLY"/>
    <s v="A contemporary American play touching on the scorching realities of growing up in the Millennial generation."/>
    <x v="28"/>
    <n v="2870"/>
    <n v="2.87"/>
    <x v="0"/>
    <x v="0"/>
    <s v="USD"/>
    <n v="1459822682"/>
    <d v="2016-04-05T02:18:02"/>
    <n v="1458613082"/>
    <x v="3582"/>
    <b v="0"/>
    <x v="72"/>
    <n v="58.571428571428569"/>
    <x v="1"/>
    <x v="6"/>
    <b v="1"/>
    <s v="theater/plays"/>
  </r>
  <r>
    <x v="3583"/>
    <s v="The Tragedy of Mario and Juliet"/>
    <s v="Bumbling architect Romeo and handsome contractor Mario meet their match while building a balcony for Verona, NJ siren, Juliet."/>
    <x v="9"/>
    <n v="3255"/>
    <n v="1.085"/>
    <x v="0"/>
    <x v="0"/>
    <s v="USD"/>
    <n v="1460970805"/>
    <d v="2016-04-18T09:13:25"/>
    <n v="1455790405"/>
    <x v="3583"/>
    <b v="0"/>
    <x v="54"/>
    <n v="135.625"/>
    <x v="1"/>
    <x v="6"/>
    <b v="1"/>
    <s v="theater/plays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n v="1.155"/>
    <x v="0"/>
    <x v="1"/>
    <s v="GBP"/>
    <n v="1436772944"/>
    <d v="2015-07-13T07:35:44"/>
    <n v="1434180944"/>
    <x v="3584"/>
    <b v="0"/>
    <x v="300"/>
    <n v="30.9375"/>
    <x v="1"/>
    <x v="6"/>
    <b v="1"/>
    <s v="theater/plays"/>
  </r>
  <r>
    <x v="3585"/>
    <s v="The Lost Boy (a play)"/>
    <s v="The world premiere of a play, a true story about love, loss, and a man reaching back in time as the only way to move forward."/>
    <x v="104"/>
    <n v="4050"/>
    <n v="1.1911764705882353"/>
    <x v="0"/>
    <x v="0"/>
    <s v="USD"/>
    <n v="1419181890"/>
    <d v="2014-12-21T17:11:30"/>
    <n v="1416589890"/>
    <x v="3585"/>
    <b v="0"/>
    <x v="23"/>
    <n v="176.08695652173913"/>
    <x v="1"/>
    <x v="6"/>
    <b v="1"/>
    <s v="theater/plays"/>
  </r>
  <r>
    <x v="3586"/>
    <s v="Actors &amp; Musicians who are Blind or Autistic"/>
    <s v="See Theatre In A New Light"/>
    <x v="51"/>
    <n v="8207"/>
    <n v="1.0942666666666667"/>
    <x v="0"/>
    <x v="0"/>
    <s v="USD"/>
    <n v="1474649070"/>
    <d v="2016-09-23T16:44:30"/>
    <n v="1469465070"/>
    <x v="3586"/>
    <b v="0"/>
    <x v="241"/>
    <n v="151.9814814814815"/>
    <x v="1"/>
    <x v="6"/>
    <b v="1"/>
    <s v="theater/plays"/>
  </r>
  <r>
    <x v="3587"/>
    <s v="Blue Stockings @ The Cockpit Theatre"/>
    <s v="The GSA BA (Hons) Acting class of 2016 are taking a transfer of their GSA Production to The Cockpit Theatre in London"/>
    <x v="2"/>
    <n v="633"/>
    <n v="1.266"/>
    <x v="0"/>
    <x v="1"/>
    <s v="GBP"/>
    <n v="1467054000"/>
    <d v="2016-06-27T19:00:00"/>
    <n v="1463144254"/>
    <x v="3587"/>
    <b v="0"/>
    <x v="33"/>
    <n v="22.607142857142858"/>
    <x v="1"/>
    <x v="6"/>
    <b v="1"/>
    <s v="theater/plays"/>
  </r>
  <r>
    <x v="3588"/>
    <s v="MENTAL Play short-tour 2015!"/>
    <s v="Touring the fast-paced, playful and poignant story of three twenty-somethings in a mental-health support group."/>
    <x v="48"/>
    <n v="201"/>
    <n v="1.0049999999999999"/>
    <x v="0"/>
    <x v="1"/>
    <s v="GBP"/>
    <n v="1430348400"/>
    <d v="2015-04-29T23:00:00"/>
    <n v="1428436410"/>
    <x v="3588"/>
    <b v="0"/>
    <x v="202"/>
    <n v="18.272727272727273"/>
    <x v="1"/>
    <x v="6"/>
    <b v="1"/>
    <s v="theater/plays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n v="1.2749999999999999"/>
    <x v="0"/>
    <x v="0"/>
    <s v="USD"/>
    <n v="1432654347"/>
    <d v="2015-05-26T15:32:27"/>
    <n v="1430494347"/>
    <x v="3589"/>
    <b v="0"/>
    <x v="95"/>
    <n v="82.258064516129039"/>
    <x v="1"/>
    <x v="6"/>
    <b v="1"/>
    <s v="theater/plays"/>
  </r>
  <r>
    <x v="3590"/>
    <s v="The Glasshouse"/>
    <s v="Two men on trial for desertion, confined within a Glasshouse. How long can friendship last? How much can a man stand before he breaks?"/>
    <x v="10"/>
    <n v="5003"/>
    <n v="1.0005999999999999"/>
    <x v="0"/>
    <x v="1"/>
    <s v="GBP"/>
    <n v="1413792034"/>
    <d v="2014-10-20T08:00:34"/>
    <n v="1411200034"/>
    <x v="3590"/>
    <b v="0"/>
    <x v="196"/>
    <n v="68.534246575342465"/>
    <x v="1"/>
    <x v="6"/>
    <b v="1"/>
    <s v="theater/plays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n v="1.75"/>
    <x v="0"/>
    <x v="0"/>
    <s v="USD"/>
    <n v="1422075540"/>
    <d v="2015-01-24T04:59:00"/>
    <n v="1419979544"/>
    <x v="3591"/>
    <b v="0"/>
    <x v="59"/>
    <n v="68.055555555555557"/>
    <x v="1"/>
    <x v="6"/>
    <b v="1"/>
    <s v="theater/plays"/>
  </r>
  <r>
    <x v="3592"/>
    <s v="boom- a play by Peter Sinn Nachtrieb"/>
    <s v="Sex. Fish. A COMET THAT DESTROYS THE WORLD. boom a play by Peter Sinn Nachtrieb- Feb 19-21 at The Bridge in NYC."/>
    <x v="13"/>
    <n v="2545"/>
    <n v="1.2725"/>
    <x v="0"/>
    <x v="0"/>
    <s v="USD"/>
    <n v="1423630740"/>
    <d v="2015-02-11T04:59:00"/>
    <n v="1418673307"/>
    <x v="3592"/>
    <b v="0"/>
    <x v="2"/>
    <n v="72.714285714285708"/>
    <x v="1"/>
    <x v="6"/>
    <b v="1"/>
    <s v="theater/plays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n v="1.1063333333333334"/>
    <x v="0"/>
    <x v="0"/>
    <s v="USD"/>
    <n v="1420489560"/>
    <d v="2015-01-05T20:26:00"/>
    <n v="1417469639"/>
    <x v="3593"/>
    <b v="0"/>
    <x v="68"/>
    <n v="77.186046511627907"/>
    <x v="1"/>
    <x v="6"/>
    <b v="1"/>
    <s v="theater/plays"/>
  </r>
  <r>
    <x v="3594"/>
    <s v="HEDDA"/>
    <s v="An adaptation that realizes the internal struggle of Ibsenâ€™s most renowned protagonist as she traverses a claustrophobic social world"/>
    <x v="183"/>
    <n v="2015"/>
    <n v="1.2593749999999999"/>
    <x v="0"/>
    <x v="0"/>
    <s v="USD"/>
    <n v="1472952982"/>
    <d v="2016-09-04T01:36:22"/>
    <n v="1470792982"/>
    <x v="3594"/>
    <b v="0"/>
    <x v="17"/>
    <n v="55.972222222222221"/>
    <x v="1"/>
    <x v="6"/>
    <b v="1"/>
    <s v="theater/plays"/>
  </r>
  <r>
    <x v="3595"/>
    <s v="The Flu Season"/>
    <s v="A new theatre company staging Will Eno's The Flu Season in Seattle"/>
    <x v="27"/>
    <n v="3081"/>
    <n v="1.1850000000000001"/>
    <x v="0"/>
    <x v="0"/>
    <s v="USD"/>
    <n v="1426229940"/>
    <d v="2015-03-13T06:59:00"/>
    <n v="1423959123"/>
    <x v="3595"/>
    <b v="0"/>
    <x v="95"/>
    <n v="49.693548387096776"/>
    <x v="1"/>
    <x v="6"/>
    <b v="1"/>
    <s v="theater/plays"/>
  </r>
  <r>
    <x v="3596"/>
    <s v="SHADFLY - NEW PLAY AT THE ARTS PROJECT"/>
    <s v="A play about the last eight years of the life of Egon Schiele, one of the most influential Austrian Expressionist artists."/>
    <x v="184"/>
    <n v="1185"/>
    <n v="1.0772727272727274"/>
    <x v="0"/>
    <x v="5"/>
    <s v="CAD"/>
    <n v="1409072982"/>
    <d v="2014-08-26T17:09:42"/>
    <n v="1407258582"/>
    <x v="3596"/>
    <b v="0"/>
    <x v="41"/>
    <n v="79"/>
    <x v="1"/>
    <x v="6"/>
    <b v="1"/>
    <s v="theater/plays"/>
  </r>
  <r>
    <x v="3597"/>
    <s v="Akvavit Theatre presents NOTHING OF ME by Arne Lygre"/>
    <s v="&quot;I think that I have my own will. I can stop this, I tell myself. But it's not true.&quot;"/>
    <x v="30"/>
    <n v="2565"/>
    <n v="1.026"/>
    <x v="0"/>
    <x v="0"/>
    <s v="USD"/>
    <n v="1456984740"/>
    <d v="2016-03-03T05:59:00"/>
    <n v="1455717790"/>
    <x v="3597"/>
    <b v="0"/>
    <x v="51"/>
    <n v="77.727272727272734"/>
    <x v="1"/>
    <x v="6"/>
    <b v="1"/>
    <s v="theater/plays"/>
  </r>
  <r>
    <x v="3598"/>
    <s v="Cinderella"/>
    <s v="River City Theatre Company needs your support as we embark on our thirteenth production, CINDERELLA!"/>
    <x v="28"/>
    <n v="1101"/>
    <n v="1.101"/>
    <x v="0"/>
    <x v="0"/>
    <s v="USD"/>
    <n v="1409720340"/>
    <d v="2014-09-03T04:59:00"/>
    <n v="1408129822"/>
    <x v="3598"/>
    <b v="0"/>
    <x v="74"/>
    <n v="40.777777777777779"/>
    <x v="1"/>
    <x v="6"/>
    <b v="1"/>
    <s v="theater/plays"/>
  </r>
  <r>
    <x v="3599"/>
    <s v="Promised Land"/>
    <s v="Help Chrysalis get this production off the ground!  An original play, we only need $500 to get this production on its feet!"/>
    <x v="2"/>
    <n v="1010"/>
    <n v="2.02"/>
    <x v="0"/>
    <x v="0"/>
    <s v="USD"/>
    <n v="1440892800"/>
    <d v="2015-08-30T00:00:00"/>
    <n v="1438715077"/>
    <x v="3599"/>
    <b v="0"/>
    <x v="57"/>
    <n v="59.411764705882355"/>
    <x v="1"/>
    <x v="6"/>
    <b v="1"/>
    <s v="theater/plays"/>
  </r>
  <r>
    <x v="3600"/>
    <s v="Pariah"/>
    <s v="The First Play From The Man Who Brought You The Black James Bond!"/>
    <x v="185"/>
    <n v="13"/>
    <n v="1.3"/>
    <x v="0"/>
    <x v="0"/>
    <s v="USD"/>
    <n v="1476390164"/>
    <d v="2016-10-13T20:22:44"/>
    <n v="1473970964"/>
    <x v="3600"/>
    <b v="0"/>
    <x v="80"/>
    <n v="3.25"/>
    <x v="1"/>
    <x v="6"/>
    <b v="1"/>
    <s v="theater/plays"/>
  </r>
  <r>
    <x v="3601"/>
    <s v="Pink Confetti at The Courtyard Theatre, Hoxton"/>
    <s v="New play 'Pink Confetti' by Paul Roberts at The Courtyard Theatre produced by Etch and directed by Oliver Dawe."/>
    <x v="13"/>
    <n v="2087"/>
    <n v="1.0435000000000001"/>
    <x v="0"/>
    <x v="1"/>
    <s v="GBP"/>
    <n v="1421452682"/>
    <d v="2015-01-16T23:58:02"/>
    <n v="1418860682"/>
    <x v="3601"/>
    <b v="0"/>
    <x v="28"/>
    <n v="39.377358490566039"/>
    <x v="1"/>
    <x v="6"/>
    <b v="1"/>
    <s v="theater/plays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n v="1.0004999999999999"/>
    <x v="0"/>
    <x v="0"/>
    <s v="USD"/>
    <n v="1463520479"/>
    <d v="2016-05-17T21:27:59"/>
    <n v="1458336479"/>
    <x v="3602"/>
    <b v="0"/>
    <x v="72"/>
    <n v="81.673469387755105"/>
    <x v="1"/>
    <x v="6"/>
    <b v="1"/>
    <s v="theater/plays"/>
  </r>
  <r>
    <x v="3603"/>
    <s v="Thank You For Waiting"/>
    <s v="Help produce &quot;Thank You For Waiting,&quot; a new play that explores friendship, loss, and mental illness, at the 2016 Frigid Festival!"/>
    <x v="15"/>
    <n v="2560"/>
    <n v="1.7066666666666668"/>
    <x v="0"/>
    <x v="0"/>
    <s v="USD"/>
    <n v="1446759880"/>
    <d v="2015-11-05T21:44:40"/>
    <n v="1444164280"/>
    <x v="3603"/>
    <b v="0"/>
    <x v="7"/>
    <n v="44.912280701754383"/>
    <x v="1"/>
    <x v="6"/>
    <b v="1"/>
    <s v="theater/plays"/>
  </r>
  <r>
    <x v="3604"/>
    <s v="Suddenly Split &amp; Swiping Over"/>
    <s v="â€œSuddenly Split &amp; Swiping Overâ€ is a sassy and heartfelt one-woman show about ending a longterm relationship and starting over."/>
    <x v="9"/>
    <n v="3385"/>
    <n v="1.1283333333333334"/>
    <x v="0"/>
    <x v="0"/>
    <s v="USD"/>
    <n v="1461913140"/>
    <d v="2016-04-29T06:59:00"/>
    <n v="1461370956"/>
    <x v="3604"/>
    <b v="0"/>
    <x v="50"/>
    <n v="49.05797101449275"/>
    <x v="1"/>
    <x v="6"/>
    <b v="1"/>
    <s v="theater/plays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n v="1.84"/>
    <x v="0"/>
    <x v="1"/>
    <s v="GBP"/>
    <n v="1455390126"/>
    <d v="2016-02-13T19:02:06"/>
    <n v="1452798126"/>
    <x v="3605"/>
    <b v="0"/>
    <x v="41"/>
    <n v="30.666666666666668"/>
    <x v="1"/>
    <x v="6"/>
    <b v="1"/>
    <s v="theater/plays"/>
  </r>
  <r>
    <x v="3606"/>
    <s v="Critical Ambition - BLINK by Phil Porter"/>
    <s v="Support Swansea's youngest theatre company Critical Ambition, in their co-production of BLINK with Volcano and The Other Room."/>
    <x v="9"/>
    <n v="3908"/>
    <n v="1.3026666666666666"/>
    <x v="0"/>
    <x v="1"/>
    <s v="GBP"/>
    <n v="1471185057"/>
    <d v="2016-08-14T14:30:57"/>
    <n v="1468593057"/>
    <x v="3606"/>
    <b v="0"/>
    <x v="31"/>
    <n v="61.0625"/>
    <x v="1"/>
    <x v="6"/>
    <b v="1"/>
    <s v="theater/plays"/>
  </r>
  <r>
    <x v="3607"/>
    <s v="E15 at The Pleasance and CPT"/>
    <s v="'E15' is a verbatim project that looks at the story of the Focus E15 Campaign"/>
    <x v="131"/>
    <n v="580"/>
    <n v="1.0545454545454545"/>
    <x v="0"/>
    <x v="1"/>
    <s v="GBP"/>
    <n v="1450137600"/>
    <d v="2015-12-15T00:00:00"/>
    <n v="1448924882"/>
    <x v="3607"/>
    <b v="0"/>
    <x v="9"/>
    <n v="29"/>
    <x v="1"/>
    <x v="6"/>
    <b v="1"/>
    <s v="theater/plays"/>
  </r>
  <r>
    <x v="3608"/>
    <s v="Petrification"/>
    <s v="Help us get the show on the road! Petrification is a new play about home, memory and identity and we need your help to tour."/>
    <x v="134"/>
    <n v="800"/>
    <n v="1"/>
    <x v="0"/>
    <x v="1"/>
    <s v="GBP"/>
    <n v="1466172000"/>
    <d v="2016-06-17T14:00:00"/>
    <n v="1463418090"/>
    <x v="3608"/>
    <b v="0"/>
    <x v="74"/>
    <n v="29.62962962962963"/>
    <x v="1"/>
    <x v="6"/>
    <b v="1"/>
    <s v="theater/plays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n v="1.5331632653061225"/>
    <x v="0"/>
    <x v="1"/>
    <s v="GBP"/>
    <n v="1459378085"/>
    <d v="2016-03-30T22:48:05"/>
    <n v="1456789685"/>
    <x v="3609"/>
    <b v="0"/>
    <x v="64"/>
    <n v="143.0952380952381"/>
    <x v="1"/>
    <x v="6"/>
    <b v="1"/>
    <s v="theater/plays"/>
  </r>
  <r>
    <x v="3610"/>
    <s v="The Florence Company presents 'America'"/>
    <s v="The Florence Company premieres its first stage play at the Chelsea Theatre in London with an original piece of writing"/>
    <x v="28"/>
    <n v="1623"/>
    <n v="1.623"/>
    <x v="0"/>
    <x v="1"/>
    <s v="GBP"/>
    <n v="1439806936"/>
    <d v="2015-08-17T10:22:16"/>
    <n v="1437214936"/>
    <x v="3610"/>
    <b v="0"/>
    <x v="162"/>
    <n v="52.354838709677416"/>
    <x v="1"/>
    <x v="6"/>
    <b v="1"/>
    <s v="theater/plays"/>
  </r>
  <r>
    <x v="3611"/>
    <s v="Xavier Project: Leftovers"/>
    <s v="How do you retain a sense identity after losing your home, your family and your country? Leftovers is a play about refugees in Nairobi."/>
    <x v="30"/>
    <n v="3400"/>
    <n v="1.36"/>
    <x v="0"/>
    <x v="1"/>
    <s v="GBP"/>
    <n v="1428483201"/>
    <d v="2015-04-08T08:53:21"/>
    <n v="1425891201"/>
    <x v="3611"/>
    <b v="0"/>
    <x v="13"/>
    <n v="66.666666666666671"/>
    <x v="1"/>
    <x v="6"/>
    <b v="1"/>
    <s v="theater/plays"/>
  </r>
  <r>
    <x v="3612"/>
    <s v="Welcome Back To Harlem: A Hellfighter's Story"/>
    <s v="A Harlem Hellfighter struggles to re-integrate into his community after heroically fighting for his country in WW1."/>
    <x v="10"/>
    <n v="7220"/>
    <n v="1.444"/>
    <x v="0"/>
    <x v="5"/>
    <s v="CAD"/>
    <n v="1402334811"/>
    <d v="2014-06-09T17:26:51"/>
    <n v="1401470811"/>
    <x v="3612"/>
    <b v="0"/>
    <x v="7"/>
    <n v="126.66666666666667"/>
    <x v="1"/>
    <x v="6"/>
    <b v="1"/>
    <s v="theater/plays"/>
  </r>
  <r>
    <x v="3613"/>
    <s v="HIS NAME IS ARTHUR HOLMBERG"/>
    <s v="a woman walks into a bar except she looks like a man and no one's serving drinks. one night only"/>
    <x v="21"/>
    <n v="1250"/>
    <n v="1"/>
    <x v="0"/>
    <x v="0"/>
    <s v="USD"/>
    <n v="1403964574"/>
    <d v="2014-06-28T14:09:34"/>
    <n v="1401372574"/>
    <x v="3613"/>
    <b v="0"/>
    <x v="9"/>
    <n v="62.5"/>
    <x v="1"/>
    <x v="6"/>
    <b v="1"/>
    <s v="theater/plays"/>
  </r>
  <r>
    <x v="3614"/>
    <s v="Gruesome Playground Injuries"/>
    <s v="A production of &quot;Gruesome Playground Injuries&quot; by Rajiv Joseph July 24th-August 9th at The Bakery in Denver, CO."/>
    <x v="30"/>
    <n v="2520"/>
    <n v="1.008"/>
    <x v="0"/>
    <x v="0"/>
    <s v="USD"/>
    <n v="1434675616"/>
    <d v="2015-06-19T01:00:16"/>
    <n v="1432083616"/>
    <x v="3614"/>
    <b v="0"/>
    <x v="26"/>
    <n v="35.492957746478872"/>
    <x v="1"/>
    <x v="6"/>
    <b v="1"/>
    <s v="theater/plays"/>
  </r>
  <r>
    <x v="3615"/>
    <s v="See Bob Run by Daniel MacIvor"/>
    <s v="Bob is on the road. Bob is on the run. But from what? Will she make it to her destination and what will she find whens she gets there?"/>
    <x v="30"/>
    <n v="2670"/>
    <n v="1.0680000000000001"/>
    <x v="0"/>
    <x v="1"/>
    <s v="GBP"/>
    <n v="1449756896"/>
    <d v="2015-12-10T14:14:56"/>
    <n v="1447164896"/>
    <x v="3615"/>
    <b v="0"/>
    <x v="250"/>
    <n v="37.083333333333336"/>
    <x v="1"/>
    <x v="6"/>
    <b v="1"/>
    <s v="theater/plays"/>
  </r>
  <r>
    <x v="3616"/>
    <s v="Taming of the Shrew - New Wimbledon Theatre"/>
    <s v="A vibrant, gender-inverted film-noir adaptation of Shakespeare's brutal comedy Taming of the Shrew, a visceral physical spectacle."/>
    <x v="30"/>
    <n v="3120"/>
    <n v="1.248"/>
    <x v="0"/>
    <x v="1"/>
    <s v="GBP"/>
    <n v="1426801664"/>
    <d v="2015-03-19T21:47:44"/>
    <n v="1424213264"/>
    <x v="3616"/>
    <b v="0"/>
    <x v="43"/>
    <n v="69.333333333333329"/>
    <x v="1"/>
    <x v="6"/>
    <b v="1"/>
    <s v="theater/plays"/>
  </r>
  <r>
    <x v="3617"/>
    <s v="One Good Night by Aisling Caffrey"/>
    <s v="Venue hire and payment of designer for a darkly comic, all female play about power - losing it, wanting it and fighting to get it back"/>
    <x v="417"/>
    <n v="880"/>
    <n v="1.1891891891891893"/>
    <x v="0"/>
    <x v="1"/>
    <s v="GBP"/>
    <n v="1488240000"/>
    <d v="2017-02-28T00:00:00"/>
    <n v="1486996729"/>
    <x v="3617"/>
    <b v="0"/>
    <x v="13"/>
    <n v="17.254901960784313"/>
    <x v="1"/>
    <x v="6"/>
    <b v="1"/>
    <s v="theater/plays"/>
  </r>
  <r>
    <x v="3618"/>
    <s v="Checkpoint 22"/>
    <s v="The play yet to be described as &quot;A surefire Edinburgh Fringe Festival Cult Hit&quot;. Coming to the Underbelly, Edinburgh, 5th-30th August."/>
    <x v="13"/>
    <n v="2020"/>
    <n v="1.01"/>
    <x v="0"/>
    <x v="1"/>
    <s v="GBP"/>
    <n v="1433343850"/>
    <d v="2015-06-03T15:04:10"/>
    <n v="1430751850"/>
    <x v="3618"/>
    <b v="0"/>
    <x v="66"/>
    <n v="36.071428571428569"/>
    <x v="1"/>
    <x v="6"/>
    <b v="1"/>
    <s v="theater/plays"/>
  </r>
  <r>
    <x v="3619"/>
    <s v="VST presents Sincerity Forever"/>
    <s v="We are a fledgling theatre company based in Atlanta looking to fund our first show, Sincerity Forever by playwright Mac Wellman."/>
    <x v="28"/>
    <n v="1130"/>
    <n v="1.1299999999999999"/>
    <x v="0"/>
    <x v="0"/>
    <s v="USD"/>
    <n v="1479592800"/>
    <d v="2016-11-19T22:00:00"/>
    <n v="1476760226"/>
    <x v="3619"/>
    <b v="0"/>
    <x v="57"/>
    <n v="66.470588235294116"/>
    <x v="1"/>
    <x v="6"/>
    <b v="1"/>
    <s v="theater/plays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n v="1.0519047619047619"/>
    <x v="0"/>
    <x v="0"/>
    <s v="USD"/>
    <n v="1425528000"/>
    <d v="2015-03-05T04:00:00"/>
    <n v="1422916261"/>
    <x v="3620"/>
    <b v="0"/>
    <x v="438"/>
    <n v="56.065989847715734"/>
    <x v="1"/>
    <x v="6"/>
    <b v="1"/>
    <s v="theater/plays"/>
  </r>
  <r>
    <x v="3621"/>
    <s v="EverScape"/>
    <s v="Bare Theatre and Sonorous Road collaborate on the NC debut of  Allan Maule's gamer fantasy play that was extended in New York."/>
    <x v="9"/>
    <n v="3292"/>
    <n v="1.0973333333333333"/>
    <x v="0"/>
    <x v="0"/>
    <s v="USD"/>
    <n v="1475269200"/>
    <d v="2016-09-30T21:00:00"/>
    <n v="1473200844"/>
    <x v="3621"/>
    <b v="0"/>
    <x v="16"/>
    <n v="47.028571428571432"/>
    <x v="1"/>
    <x v="6"/>
    <b v="1"/>
    <s v="theater/plays"/>
  </r>
  <r>
    <x v="3622"/>
    <s v="Shakespeare's Pericles, Prince of Tyre"/>
    <s v="5 actors. 39 characters. 1 epic adventure. Presented by the Cradle Theatre Company."/>
    <x v="28"/>
    <n v="1000.99"/>
    <n v="1.00099"/>
    <x v="0"/>
    <x v="0"/>
    <s v="USD"/>
    <n v="1411874580"/>
    <d v="2014-09-28T03:23:00"/>
    <n v="1409030371"/>
    <x v="3622"/>
    <b v="0"/>
    <x v="64"/>
    <n v="47.666190476190479"/>
    <x v="1"/>
    <x v="6"/>
    <b v="1"/>
    <s v="theater/plays"/>
  </r>
  <r>
    <x v="3623"/>
    <s v="Since I've Been Here"/>
    <s v="An original play exploring the complications of romantic relationships in all forms."/>
    <x v="30"/>
    <n v="3000"/>
    <n v="1.2"/>
    <x v="0"/>
    <x v="0"/>
    <s v="USD"/>
    <n v="1406358000"/>
    <d v="2014-07-26T07:00:00"/>
    <n v="1404841270"/>
    <x v="3623"/>
    <b v="0"/>
    <x v="69"/>
    <n v="88.235294117647058"/>
    <x v="1"/>
    <x v="6"/>
    <b v="1"/>
    <s v="theater/plays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n v="1.0493333333333332"/>
    <x v="0"/>
    <x v="0"/>
    <s v="USD"/>
    <n v="1471977290"/>
    <d v="2016-08-23T18:34:50"/>
    <n v="1466793290"/>
    <x v="3624"/>
    <b v="0"/>
    <x v="70"/>
    <n v="80.717948717948715"/>
    <x v="1"/>
    <x v="6"/>
    <b v="1"/>
    <s v="theater/plays"/>
  </r>
  <r>
    <x v="3625"/>
    <s v="Village Pub Theatre- FRINGE 2015"/>
    <s v="Help us run Leithâ€™s acclaimed, year round pub theatre VPT as part of Edinburgh Fringe 2015. Presenting 72 short plays over two weeks."/>
    <x v="9"/>
    <n v="3080"/>
    <n v="1.0266666666666666"/>
    <x v="0"/>
    <x v="1"/>
    <s v="GBP"/>
    <n v="1435851577"/>
    <d v="2015-07-02T15:39:37"/>
    <n v="1433259577"/>
    <x v="3625"/>
    <b v="0"/>
    <x v="76"/>
    <n v="39.487179487179489"/>
    <x v="1"/>
    <x v="6"/>
    <b v="1"/>
    <s v="theater/plays"/>
  </r>
  <r>
    <x v="3626"/>
    <s v="These are your lives."/>
    <s v="The first four-week performance run for our dance-theatre company, Geste Records, to be performed at The Yard Theatre in September."/>
    <x v="23"/>
    <n v="4073"/>
    <n v="1.0182500000000001"/>
    <x v="0"/>
    <x v="1"/>
    <s v="GBP"/>
    <n v="1408204857"/>
    <d v="2014-08-16T16:00:57"/>
    <n v="1406390457"/>
    <x v="3626"/>
    <b v="0"/>
    <x v="53"/>
    <n v="84.854166666666671"/>
    <x v="1"/>
    <x v="6"/>
    <b v="1"/>
    <s v="theater/plays"/>
  </r>
  <r>
    <x v="3627"/>
    <s v="One Shot Theatre Company"/>
    <s v="One Shot Theatre Company is an organization that promotes youth theatre for social change, putting on shows that open a social dialogue"/>
    <x v="13"/>
    <n v="2000"/>
    <n v="1"/>
    <x v="0"/>
    <x v="0"/>
    <s v="USD"/>
    <n v="1463803140"/>
    <d v="2016-05-21T03:59:00"/>
    <n v="1459446487"/>
    <x v="3627"/>
    <b v="0"/>
    <x v="60"/>
    <n v="68.965517241379317"/>
    <x v="1"/>
    <x v="6"/>
    <b v="1"/>
    <s v="theater/plays"/>
  </r>
  <r>
    <x v="3628"/>
    <s v="Blast From the Past"/>
    <s v="I am asking for public funding to help put together a musical tribute titled &quot;Blast From The Past&quot; reenacting famous HipHop, RnB acts."/>
    <x v="57"/>
    <n v="0"/>
    <n v="0"/>
    <x v="2"/>
    <x v="0"/>
    <s v="USD"/>
    <n v="1450040396"/>
    <d v="2015-12-13T20:59:56"/>
    <n v="1444852796"/>
    <x v="3628"/>
    <b v="0"/>
    <x v="78"/>
    <e v="#DIV/0!"/>
    <x v="1"/>
    <x v="40"/>
    <b v="0"/>
    <s v="theater/musical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n v="1.9999999999999999E-6"/>
    <x v="2"/>
    <x v="0"/>
    <s v="USD"/>
    <n v="1462467600"/>
    <d v="2016-05-05T17:00:00"/>
    <n v="1457403364"/>
    <x v="3629"/>
    <b v="0"/>
    <x v="84"/>
    <n v="1"/>
    <x v="1"/>
    <x v="40"/>
    <b v="0"/>
    <s v="theater/musical"/>
  </r>
  <r>
    <x v="3630"/>
    <s v="Jeremy Kyle- The Opera"/>
    <s v="The Jeremy Kyle Show offers so much subject matter to create an opera with.  Along with his brilliant put downs it could be excellent!"/>
    <x v="9"/>
    <n v="1"/>
    <n v="3.3333333333333332E-4"/>
    <x v="2"/>
    <x v="1"/>
    <s v="GBP"/>
    <n v="1417295990"/>
    <d v="2014-11-29T21:19:50"/>
    <n v="1414700390"/>
    <x v="3630"/>
    <b v="0"/>
    <x v="29"/>
    <n v="1"/>
    <x v="1"/>
    <x v="40"/>
    <b v="0"/>
    <s v="theater/musical"/>
  </r>
  <r>
    <x v="3631"/>
    <s v="Evo: An Original Rock Opera"/>
    <s v="A revival of Shadowbox Live's Off-Broadway Rock Opera to uncompromisingly explore the darker urges of humankind. But we need your help!"/>
    <x v="418"/>
    <n v="8725"/>
    <n v="0.51023391812865493"/>
    <x v="2"/>
    <x v="0"/>
    <s v="USD"/>
    <n v="1411444740"/>
    <d v="2014-09-23T03:59:00"/>
    <n v="1409335497"/>
    <x v="3631"/>
    <b v="0"/>
    <x v="211"/>
    <n v="147.88135593220338"/>
    <x v="1"/>
    <x v="40"/>
    <b v="0"/>
    <s v="theater/musical"/>
  </r>
  <r>
    <x v="3632"/>
    <s v="Some Enchanted Evening UK TOUR"/>
    <s v="A professional musical revue. First performed in 2013 as a short tour, to be embarking on a full length tour across the UK in 2015!"/>
    <x v="2"/>
    <n v="100"/>
    <n v="0.2"/>
    <x v="2"/>
    <x v="1"/>
    <s v="GBP"/>
    <n v="1416781749"/>
    <d v="2014-11-23T22:29:09"/>
    <n v="1415053749"/>
    <x v="3632"/>
    <b v="0"/>
    <x v="29"/>
    <n v="100"/>
    <x v="1"/>
    <x v="40"/>
    <b v="0"/>
    <s v="theater/musical"/>
  </r>
  <r>
    <x v="3633"/>
    <s v="SMOKEY AND THE BANDIT: THE MUSICAL"/>
    <s v="SMOKEY AND THE BANDIT: THE MUSICAL_x000a_The classic film, characters and music you love, on stage, LIVE!"/>
    <x v="10"/>
    <n v="1762"/>
    <n v="0.35239999999999999"/>
    <x v="2"/>
    <x v="0"/>
    <s v="USD"/>
    <n v="1479517200"/>
    <d v="2016-11-19T01:00:00"/>
    <n v="1475765867"/>
    <x v="3633"/>
    <b v="0"/>
    <x v="162"/>
    <n v="56.838709677419352"/>
    <x v="1"/>
    <x v="40"/>
    <b v="0"/>
    <s v="theater/musical"/>
  </r>
  <r>
    <x v="3634"/>
    <s v="Alice - A New Musical"/>
    <s v="Alice is an original musical for all ages with a unique new story based on Alice's Adventures in Wonderland, premiering in summer 2017."/>
    <x v="96"/>
    <n v="3185"/>
    <n v="4.2466666666666666E-2"/>
    <x v="2"/>
    <x v="5"/>
    <s v="CAD"/>
    <n v="1484366340"/>
    <d v="2017-01-14T03:59:00"/>
    <n v="1480219174"/>
    <x v="3634"/>
    <b v="0"/>
    <x v="59"/>
    <n v="176.94444444444446"/>
    <x v="1"/>
    <x v="40"/>
    <b v="0"/>
    <s v="theater/musical"/>
  </r>
  <r>
    <x v="3635"/>
    <s v="Mary's Son"/>
    <s v="Mary's Son is a pop opera about Jesus and the hope he brings to all people."/>
    <x v="8"/>
    <n v="1276"/>
    <n v="0.36457142857142855"/>
    <x v="2"/>
    <x v="0"/>
    <s v="USD"/>
    <n v="1461186676"/>
    <d v="2016-04-20T21:11:16"/>
    <n v="1458594676"/>
    <x v="3635"/>
    <b v="0"/>
    <x v="73"/>
    <n v="127.6"/>
    <x v="1"/>
    <x v="40"/>
    <b v="0"/>
    <s v="theater/musical"/>
  </r>
  <r>
    <x v="3636"/>
    <s v="The Brother's of B-Block"/>
    <s v="The Brotherâ€™s of B-block is a musical play. A new take on &quot;OZ&quot; _x000a_The Wizard of OZ meets HBO's OZ."/>
    <x v="60"/>
    <n v="0"/>
    <n v="0"/>
    <x v="2"/>
    <x v="0"/>
    <s v="USD"/>
    <n v="1442248829"/>
    <d v="2015-09-14T16:40:29"/>
    <n v="1439224829"/>
    <x v="3636"/>
    <b v="0"/>
    <x v="78"/>
    <e v="#DIV/0!"/>
    <x v="1"/>
    <x v="40"/>
    <b v="0"/>
    <s v="theater/musical"/>
  </r>
  <r>
    <x v="3637"/>
    <s v="The Ballad of Downtown Jake"/>
    <s v="THE BALLAD OF DOWNTOWN JAKE is a newly created contemporary music drama that is schedule to premiere in Phoenix, AZ in March 2015."/>
    <x v="9"/>
    <n v="926"/>
    <n v="0.30866666666666664"/>
    <x v="2"/>
    <x v="0"/>
    <s v="USD"/>
    <n v="1420130935"/>
    <d v="2015-01-01T16:48:55"/>
    <n v="1417538935"/>
    <x v="3637"/>
    <b v="0"/>
    <x v="25"/>
    <n v="66.142857142857139"/>
    <x v="1"/>
    <x v="40"/>
    <b v="0"/>
    <s v="theater/musical"/>
  </r>
  <r>
    <x v="3638"/>
    <s v="Project Hedwig and the Angry Inch"/>
    <s v="A rock and roll journey that explores love, loss, redemption, duality and ascension."/>
    <x v="126"/>
    <n v="216"/>
    <n v="6.545454545454546E-2"/>
    <x v="2"/>
    <x v="5"/>
    <s v="CAD"/>
    <n v="1429456132"/>
    <d v="2015-04-19T15:08:52"/>
    <n v="1424275732"/>
    <x v="3638"/>
    <b v="0"/>
    <x v="84"/>
    <n v="108"/>
    <x v="1"/>
    <x v="40"/>
    <b v="0"/>
    <s v="theater/musical"/>
  </r>
  <r>
    <x v="3639"/>
    <s v="POE!"/>
    <s v="POE is a tragicomic musical about the life and works of Edgar Poe, with Death as his therapist helping him find peace in the beyond."/>
    <x v="31"/>
    <n v="1"/>
    <n v="4.0000000000000003E-5"/>
    <x v="2"/>
    <x v="0"/>
    <s v="USD"/>
    <n v="1475853060"/>
    <d v="2016-10-07T15:11:00"/>
    <n v="1470672906"/>
    <x v="3639"/>
    <b v="0"/>
    <x v="29"/>
    <n v="1"/>
    <x v="1"/>
    <x v="40"/>
    <b v="0"/>
    <s v="theater/musical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n v="5.5E-2"/>
    <x v="2"/>
    <x v="0"/>
    <s v="USD"/>
    <n v="1431283530"/>
    <d v="2015-05-10T18:45:30"/>
    <n v="1428691530"/>
    <x v="3640"/>
    <b v="0"/>
    <x v="83"/>
    <n v="18.333333333333332"/>
    <x v="1"/>
    <x v="40"/>
    <b v="0"/>
    <s v="theater/musical"/>
  </r>
  <r>
    <x v="3641"/>
    <s v="THE PRYOR EMPIRE: A RICHARD PRYOR TRIBUTE"/>
    <s v="See Pryor from his teenage years to his last breath featuring his past wives, closest friends. &amp; his fan favorite character Mudbone."/>
    <x v="9"/>
    <n v="0"/>
    <n v="0"/>
    <x v="2"/>
    <x v="0"/>
    <s v="USD"/>
    <n v="1412485200"/>
    <d v="2014-10-05T05:00:00"/>
    <n v="1410966179"/>
    <x v="3641"/>
    <b v="0"/>
    <x v="78"/>
    <e v="#DIV/0!"/>
    <x v="1"/>
    <x v="40"/>
    <b v="0"/>
    <s v="theater/musical"/>
  </r>
  <r>
    <x v="3642"/>
    <s v="My own musical"/>
    <s v="All the world's a stage..._x000a_It is my biggest dream to perform my own, selfcreated musical with lots of kids as big as I am able to."/>
    <x v="176"/>
    <n v="15"/>
    <n v="2.1428571428571429E-2"/>
    <x v="2"/>
    <x v="12"/>
    <s v="EUR"/>
    <n v="1448902800"/>
    <d v="2015-11-30T17:00:00"/>
    <n v="1445369727"/>
    <x v="3642"/>
    <b v="0"/>
    <x v="84"/>
    <n v="7.5"/>
    <x v="1"/>
    <x v="40"/>
    <b v="0"/>
    <s v="theater/musical"/>
  </r>
  <r>
    <x v="3643"/>
    <s v="Puberty: The Musical"/>
    <s v="It feels like the first time. Like the very first time everyone's coming-of-age comes to the stage. Think 'Wicked', with bad acne."/>
    <x v="31"/>
    <n v="0"/>
    <n v="0"/>
    <x v="2"/>
    <x v="0"/>
    <s v="USD"/>
    <n v="1447734439"/>
    <d v="2015-11-17T04:27:19"/>
    <n v="1444274839"/>
    <x v="3643"/>
    <b v="0"/>
    <x v="78"/>
    <e v="#DIV/0!"/>
    <x v="1"/>
    <x v="40"/>
    <b v="0"/>
    <s v="theater/musical"/>
  </r>
  <r>
    <x v="3644"/>
    <s v="SHS presents Rodgers and Hammerstein's Cinderella"/>
    <s v="We are the Saugerties High School drama club. Please help us create our musical to keep theater alive!"/>
    <x v="10"/>
    <n v="821"/>
    <n v="0.16420000000000001"/>
    <x v="2"/>
    <x v="0"/>
    <s v="USD"/>
    <n v="1457413140"/>
    <d v="2016-03-08T04:59:00"/>
    <n v="1454996887"/>
    <x v="3644"/>
    <b v="0"/>
    <x v="8"/>
    <n v="68.416666666666671"/>
    <x v="1"/>
    <x v="40"/>
    <b v="0"/>
    <s v="theater/musical"/>
  </r>
  <r>
    <x v="3645"/>
    <s v="If the Shoe Fits"/>
    <s v="This new musical comedy empowers women and girls of all ages to be themselves in their shoes, whatever shoes they choose."/>
    <x v="28"/>
    <n v="1"/>
    <n v="1E-3"/>
    <x v="2"/>
    <x v="5"/>
    <s v="CAD"/>
    <n v="1479773838"/>
    <d v="2016-11-22T00:17:18"/>
    <n v="1477178238"/>
    <x v="3645"/>
    <b v="0"/>
    <x v="29"/>
    <n v="1"/>
    <x v="1"/>
    <x v="40"/>
    <b v="0"/>
    <s v="theater/musical"/>
  </r>
  <r>
    <x v="3646"/>
    <s v="Our Sacred Honor"/>
    <s v="Develop demo materials for new, true story of teen Revolutionary War heroes - for hybrid film/live stage musical"/>
    <x v="3"/>
    <n v="481"/>
    <n v="4.8099999999999997E-2"/>
    <x v="2"/>
    <x v="0"/>
    <s v="USD"/>
    <n v="1434497400"/>
    <d v="2015-06-16T23:30:00"/>
    <n v="1431770802"/>
    <x v="3646"/>
    <b v="0"/>
    <x v="22"/>
    <n v="60.125"/>
    <x v="1"/>
    <x v="40"/>
    <b v="0"/>
    <s v="theater/musical"/>
  </r>
  <r>
    <x v="3647"/>
    <s v="Zachariah Sheldon: A musical to chill your blood"/>
    <s v="Zachariah Sheldon is a brilliant, darkly twisted brand new musical with music from Mark Newton and script by Anthony Wilkes"/>
    <x v="2"/>
    <n v="30"/>
    <n v="0.06"/>
    <x v="2"/>
    <x v="1"/>
    <s v="GBP"/>
    <n v="1475258327"/>
    <d v="2016-09-30T17:58:47"/>
    <n v="1471370327"/>
    <x v="3647"/>
    <b v="0"/>
    <x v="84"/>
    <n v="15"/>
    <x v="1"/>
    <x v="40"/>
    <b v="0"/>
    <s v="theater/musical"/>
  </r>
  <r>
    <x v="3648"/>
    <s v="Moth Theater Lives"/>
    <s v="Help Moth Live! Support Moth and its artist collective to achieve its 2014/15 season."/>
    <x v="79"/>
    <n v="40153"/>
    <n v="1.003825"/>
    <x v="0"/>
    <x v="0"/>
    <s v="USD"/>
    <n v="1412492445"/>
    <d v="2014-10-05T07:00:45"/>
    <n v="1409900445"/>
    <x v="3648"/>
    <b v="0"/>
    <x v="196"/>
    <n v="550.04109589041093"/>
    <x v="1"/>
    <x v="6"/>
    <b v="1"/>
    <s v="theater/plays"/>
  </r>
  <r>
    <x v="3649"/>
    <s v="Honest Aesop's Fables - Tall tales for short people"/>
    <s v="Monies raised will help offset production costs of  transportation of set and actors, theatre rental and advertising costs."/>
    <x v="47"/>
    <n v="780"/>
    <n v="1.04"/>
    <x v="0"/>
    <x v="5"/>
    <s v="CAD"/>
    <n v="1402938394"/>
    <d v="2014-06-16T17:06:34"/>
    <n v="1400691994"/>
    <x v="3649"/>
    <b v="0"/>
    <x v="22"/>
    <n v="97.5"/>
    <x v="1"/>
    <x v="6"/>
    <b v="1"/>
    <s v="theater/plays"/>
  </r>
  <r>
    <x v="3650"/>
    <s v="Weald at The Finborough Theatre"/>
    <s v="A terse and delicate dissection of male emotions from a rural perspective: fathers and sons, legacy and heritage, molasses and mud."/>
    <x v="2"/>
    <n v="500"/>
    <n v="1"/>
    <x v="0"/>
    <x v="1"/>
    <s v="GBP"/>
    <n v="1454412584"/>
    <d v="2016-02-02T11:29:44"/>
    <n v="1452598184"/>
    <x v="3650"/>
    <b v="0"/>
    <x v="57"/>
    <n v="29.411764705882351"/>
    <x v="1"/>
    <x v="6"/>
    <b v="1"/>
    <s v="theater/plays"/>
  </r>
  <r>
    <x v="3651"/>
    <s v="Staged Reading of &quot;The Rise and Fall of Little Voice&quot;"/>
    <s v="A Chicago staged reading of Jim Cartwright's 1992 play-with-music, &quot;The Rise and Fall of Little Voice.&quot;"/>
    <x v="2"/>
    <n v="520"/>
    <n v="1.04"/>
    <x v="0"/>
    <x v="0"/>
    <s v="USD"/>
    <n v="1407686340"/>
    <d v="2014-08-10T15:59:00"/>
    <n v="1404833442"/>
    <x v="3651"/>
    <b v="0"/>
    <x v="82"/>
    <n v="57.777777777777779"/>
    <x v="1"/>
    <x v="6"/>
    <b v="1"/>
    <s v="theater/plays"/>
  </r>
  <r>
    <x v="3652"/>
    <s v="A Midsummer Night's Dream"/>
    <s v="A new take on a classic. Under the direction of Rosanna Saracino, We are exploring the darker elements of A Midsummer Night's Dream."/>
    <x v="43"/>
    <n v="752"/>
    <n v="2.5066666666666668"/>
    <x v="0"/>
    <x v="5"/>
    <s v="CAD"/>
    <n v="1472097540"/>
    <d v="2016-08-25T03:59:00"/>
    <n v="1471188502"/>
    <x v="3652"/>
    <b v="0"/>
    <x v="57"/>
    <n v="44.235294117647058"/>
    <x v="1"/>
    <x v="6"/>
    <b v="1"/>
    <s v="theater/plays"/>
  </r>
  <r>
    <x v="3653"/>
    <s v="ALLIE"/>
    <s v="ALLIE is a new dark comedy play which will premiere at the Edinburgh Festival Fringe 2015. Written and produced by Ruaraidh Murray."/>
    <x v="13"/>
    <n v="2010"/>
    <n v="1.0049999999999999"/>
    <x v="0"/>
    <x v="1"/>
    <s v="GBP"/>
    <n v="1438764207"/>
    <d v="2015-08-05T08:43:27"/>
    <n v="1436172207"/>
    <x v="3653"/>
    <b v="0"/>
    <x v="51"/>
    <n v="60.909090909090907"/>
    <x v="1"/>
    <x v="6"/>
    <b v="1"/>
    <s v="theater/plays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n v="1.744"/>
    <x v="0"/>
    <x v="1"/>
    <s v="GBP"/>
    <n v="1459702800"/>
    <d v="2016-04-03T17:00:00"/>
    <n v="1457690386"/>
    <x v="3654"/>
    <b v="0"/>
    <x v="44"/>
    <n v="68.84210526315789"/>
    <x v="1"/>
    <x v="6"/>
    <b v="1"/>
    <s v="theater/plays"/>
  </r>
  <r>
    <x v="3655"/>
    <s v="The Tumbleweed Zephyr"/>
    <s v="All aboard for the world premiere of a new steampunk-inspired train adventure play, written by Maggie Lee and directed by Amy Poisson!"/>
    <x v="10"/>
    <n v="5813"/>
    <n v="1.1626000000000001"/>
    <x v="0"/>
    <x v="0"/>
    <s v="USD"/>
    <n v="1437202740"/>
    <d v="2015-07-18T06:59:00"/>
    <n v="1434654998"/>
    <x v="3655"/>
    <b v="0"/>
    <x v="1"/>
    <n v="73.582278481012665"/>
    <x v="1"/>
    <x v="6"/>
    <b v="1"/>
    <s v="theater/plays"/>
  </r>
  <r>
    <x v="3656"/>
    <s v="AG Theater RÃ¤mibÃ¼hl Projekt 2017"/>
    <s v="Auch dieses Jahr soll wieder unter der Leitung von Christian Seiler &amp; Bruno Catalano ein Projekt der AG Theater stattfinden."/>
    <x v="10"/>
    <n v="5291"/>
    <n v="1.0582"/>
    <x v="0"/>
    <x v="16"/>
    <s v="CHF"/>
    <n v="1485989940"/>
    <d v="2017-02-01T22:59:00"/>
    <n v="1483393836"/>
    <x v="3656"/>
    <b v="0"/>
    <x v="67"/>
    <n v="115.02173913043478"/>
    <x v="1"/>
    <x v="6"/>
    <b v="1"/>
    <s v="theater/plays"/>
  </r>
  <r>
    <x v="3657"/>
    <s v="Teaterforestilling: Shakespeare patchwork"/>
    <s v="Vi mindes 400-Ã¥ret for Shakespeares dÃ¸d ved at producere en forestilling, som indeholder alt det, som vi kender Shakespeare for."/>
    <x v="13"/>
    <n v="2215"/>
    <n v="1.1074999999999999"/>
    <x v="0"/>
    <x v="8"/>
    <s v="DKK"/>
    <n v="1464817320"/>
    <d v="2016-06-01T21:42:00"/>
    <n v="1462806419"/>
    <x v="3657"/>
    <b v="0"/>
    <x v="9"/>
    <n v="110.75"/>
    <x v="1"/>
    <x v="6"/>
    <b v="1"/>
    <s v="theater/plays"/>
  </r>
  <r>
    <x v="3658"/>
    <s v="Mr. Marmalade"/>
    <s v="Life is hard when your own imaginary friend can't make time for you."/>
    <x v="15"/>
    <n v="1510"/>
    <n v="1.0066666666666666"/>
    <x v="0"/>
    <x v="0"/>
    <s v="USD"/>
    <n v="1404273540"/>
    <d v="2014-07-02T03:59:00"/>
    <n v="1400272580"/>
    <x v="3658"/>
    <b v="0"/>
    <x v="9"/>
    <n v="75.5"/>
    <x v="1"/>
    <x v="6"/>
    <b v="1"/>
    <s v="theater/plays"/>
  </r>
  <r>
    <x v="3659"/>
    <s v="Reality of Love Remix (Love in Disguise)"/>
    <s v="We want you to analyze while we dramatize if people who romanticize can recognize true love in a disguise."/>
    <x v="9"/>
    <n v="3061"/>
    <n v="1.0203333333333333"/>
    <x v="0"/>
    <x v="0"/>
    <s v="USD"/>
    <n v="1426775940"/>
    <d v="2015-03-19T14:39:00"/>
    <n v="1424414350"/>
    <x v="3659"/>
    <b v="0"/>
    <x v="62"/>
    <n v="235.46153846153845"/>
    <x v="1"/>
    <x v="6"/>
    <b v="1"/>
    <s v="theater/plays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n v="1"/>
    <x v="0"/>
    <x v="1"/>
    <s v="GBP"/>
    <n v="1419368925"/>
    <d v="2014-12-23T21:08:45"/>
    <n v="1417208925"/>
    <x v="3660"/>
    <b v="0"/>
    <x v="19"/>
    <n v="11.363636363636363"/>
    <x v="1"/>
    <x v="6"/>
    <b v="1"/>
    <s v="theater/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n v="1.1100000000000001"/>
    <x v="0"/>
    <x v="0"/>
    <s v="USD"/>
    <n v="1460260800"/>
    <d v="2016-04-10T04:00:00"/>
    <n v="1458336672"/>
    <x v="3661"/>
    <b v="0"/>
    <x v="17"/>
    <n v="92.5"/>
    <x v="1"/>
    <x v="6"/>
    <b v="1"/>
    <s v="theater/plays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n v="1.0142500000000001"/>
    <x v="0"/>
    <x v="5"/>
    <s v="CAD"/>
    <n v="1427775414"/>
    <d v="2015-03-31T04:16:54"/>
    <n v="1425187014"/>
    <x v="3662"/>
    <b v="0"/>
    <x v="244"/>
    <n v="202.85"/>
    <x v="1"/>
    <x v="6"/>
    <b v="1"/>
    <s v="theater/plays"/>
  </r>
  <r>
    <x v="3663"/>
    <s v="IHDC's 2017 Pantomime - Jack and the Beanstalk"/>
    <s v="Each year our community comes together to put on a fun and funny family show. We need your help to keep our annual event going."/>
    <x v="419"/>
    <n v="234"/>
    <n v="1.04"/>
    <x v="0"/>
    <x v="1"/>
    <s v="GBP"/>
    <n v="1482321030"/>
    <d v="2016-12-21T11:50:30"/>
    <n v="1477133430"/>
    <x v="3663"/>
    <b v="0"/>
    <x v="82"/>
    <n v="26"/>
    <x v="1"/>
    <x v="6"/>
    <b v="1"/>
    <s v="theater/plays"/>
  </r>
  <r>
    <x v="3664"/>
    <s v="Cubs: an Original Work"/>
    <s v="An Original Short Play: two young women search for answers about sexuality, the history they are taught, and their animal instincts."/>
    <x v="134"/>
    <n v="875"/>
    <n v="1.09375"/>
    <x v="0"/>
    <x v="0"/>
    <s v="USD"/>
    <n v="1466056689"/>
    <d v="2016-06-16T05:58:09"/>
    <n v="1464847089"/>
    <x v="3664"/>
    <b v="0"/>
    <x v="10"/>
    <n v="46.05263157894737"/>
    <x v="1"/>
    <x v="6"/>
    <b v="1"/>
    <s v="theater/plays"/>
  </r>
  <r>
    <x v="3665"/>
    <s v="Napoleon in Scotland / NapolÃ©on en Ecosse"/>
    <s v="A Fantastic creation about Napoleon, through his words and letters, sublimated by a musical score of rare beauty. Magnificent poetry!"/>
    <x v="420"/>
    <n v="714"/>
    <n v="1.1516129032258065"/>
    <x v="0"/>
    <x v="6"/>
    <s v="EUR"/>
    <n v="1446062040"/>
    <d v="2015-10-28T19:54:00"/>
    <n v="1445109822"/>
    <x v="3665"/>
    <b v="0"/>
    <x v="25"/>
    <n v="51"/>
    <x v="1"/>
    <x v="6"/>
    <b v="1"/>
    <s v="theater/plays"/>
  </r>
  <r>
    <x v="3666"/>
    <s v="Israel LÃ³pez @ Ojai Playwrights Conference"/>
    <s v="Artistic Internship @ Ojai Playwrights Conference"/>
    <x v="38"/>
    <n v="1200"/>
    <n v="1"/>
    <x v="0"/>
    <x v="0"/>
    <s v="USD"/>
    <n v="1406185200"/>
    <d v="2014-07-24T07:00:00"/>
    <n v="1404337382"/>
    <x v="3666"/>
    <b v="0"/>
    <x v="44"/>
    <n v="31.578947368421051"/>
    <x v="1"/>
    <x v="6"/>
    <b v="1"/>
    <s v="theater/plays"/>
  </r>
  <r>
    <x v="3667"/>
    <s v="The Stolen Inches, Edinburgh 2015"/>
    <s v="A short man takes his tall family to court for stealing his height. Help Small Things Theatre take this big story to EdFringe 2015!"/>
    <x v="9"/>
    <n v="3095.11"/>
    <n v="1.0317033333333334"/>
    <x v="0"/>
    <x v="1"/>
    <s v="GBP"/>
    <n v="1437261419"/>
    <d v="2015-07-18T23:16:59"/>
    <n v="1434669419"/>
    <x v="3667"/>
    <b v="0"/>
    <x v="6"/>
    <n v="53.363965517241382"/>
    <x v="1"/>
    <x v="6"/>
    <b v="1"/>
    <s v="theater/plays"/>
  </r>
  <r>
    <x v="3668"/>
    <s v="Lemming Theatrical's Smell of the Kill"/>
    <s v="A stunning production of Michele Lowe's biting play, The Smell of the Kill.  Brought to you by Michael Sheeks and his friends &amp; heroes."/>
    <x v="28"/>
    <n v="1035"/>
    <n v="1.0349999999999999"/>
    <x v="0"/>
    <x v="0"/>
    <s v="USD"/>
    <n v="1437676380"/>
    <d v="2015-07-23T18:33:00"/>
    <n v="1435670452"/>
    <x v="3668"/>
    <b v="0"/>
    <x v="33"/>
    <n v="36.964285714285715"/>
    <x v="1"/>
    <x v="6"/>
    <b v="1"/>
    <s v="theater/plays"/>
  </r>
  <r>
    <x v="3669"/>
    <s v="Prowl Theatre Company"/>
    <s v="Prowl Theatre Company is brand new. We are putting on our first play 'Sexual perversity in Chicago', from the 10th to the 16th August"/>
    <x v="28"/>
    <n v="1382"/>
    <n v="1.3819999999999999"/>
    <x v="0"/>
    <x v="1"/>
    <s v="GBP"/>
    <n v="1434039137"/>
    <d v="2015-06-11T16:12:17"/>
    <n v="1431447137"/>
    <x v="3669"/>
    <b v="0"/>
    <x v="57"/>
    <n v="81.294117647058826"/>
    <x v="1"/>
    <x v="6"/>
    <b v="1"/>
    <s v="theater/plays"/>
  </r>
  <r>
    <x v="3670"/>
    <s v="Royal Holloway's Drama Society Presents 'Posh'"/>
    <s v="Debauchery, laughter, violence and politics. Why wouldn't you want help Drama Soc's production of 'Posh' be the best it can be?"/>
    <x v="421"/>
    <n v="241"/>
    <n v="1.0954545454545455"/>
    <x v="0"/>
    <x v="1"/>
    <s v="GBP"/>
    <n v="1433113200"/>
    <d v="2015-05-31T23:00:00"/>
    <n v="1431951611"/>
    <x v="3670"/>
    <b v="0"/>
    <x v="8"/>
    <n v="20.083333333333332"/>
    <x v="1"/>
    <x v="6"/>
    <b v="1"/>
    <s v="theater/plays"/>
  </r>
  <r>
    <x v="3671"/>
    <s v="Kylie for President"/>
    <s v="Bring a touring character education play about making wise choices to elementary students in Kentuckiana. Vote Kylie for President!"/>
    <x v="8"/>
    <n v="3530"/>
    <n v="1.0085714285714287"/>
    <x v="0"/>
    <x v="0"/>
    <s v="USD"/>
    <n v="1405915140"/>
    <d v="2014-07-21T03:59:00"/>
    <n v="1404140667"/>
    <x v="3671"/>
    <b v="0"/>
    <x v="244"/>
    <n v="88.25"/>
    <x v="1"/>
    <x v="6"/>
    <b v="1"/>
    <s v="theater/plays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n v="1.0153333333333334"/>
    <x v="0"/>
    <x v="1"/>
    <s v="GBP"/>
    <n v="1411771384"/>
    <d v="2014-09-26T22:43:04"/>
    <n v="1409179384"/>
    <x v="3672"/>
    <b v="0"/>
    <x v="7"/>
    <n v="53.438596491228068"/>
    <x v="1"/>
    <x v="6"/>
    <b v="1"/>
    <s v="theater/plays"/>
  </r>
  <r>
    <x v="3673"/>
    <s v="CHILD Z"/>
    <s v="Zoe is a teenage girl growing up in a deeply disturbing society. If those paid to protect her aren't listening, then who is?"/>
    <x v="23"/>
    <n v="4545"/>
    <n v="1.13625"/>
    <x v="0"/>
    <x v="1"/>
    <s v="GBP"/>
    <n v="1415191920"/>
    <d v="2014-11-05T12:52:00"/>
    <n v="1412233497"/>
    <x v="3673"/>
    <b v="0"/>
    <x v="229"/>
    <n v="39.868421052631582"/>
    <x v="1"/>
    <x v="6"/>
    <b v="1"/>
    <s v="theater/plays"/>
  </r>
  <r>
    <x v="3674"/>
    <s v="FAUST.hier und jetzt"/>
    <s v="Theaterprojekt 12. Kl. Waldorfschule Essen. 2 junge Regisseure bringen volles Engagement &amp; Zeit ein. FÃ¼r ihre Finanzierung sammeln wir."/>
    <x v="37"/>
    <n v="4500"/>
    <n v="1"/>
    <x v="0"/>
    <x v="12"/>
    <s v="EUR"/>
    <n v="1472936229"/>
    <d v="2016-09-03T20:57:09"/>
    <n v="1467752229"/>
    <x v="3674"/>
    <b v="0"/>
    <x v="162"/>
    <n v="145.16129032258064"/>
    <x v="1"/>
    <x v="6"/>
    <b v="1"/>
    <s v="theater/plays"/>
  </r>
  <r>
    <x v="3675"/>
    <s v="Memoir of a Forgotten Past"/>
    <s v="3 decades, 3 generations, 3 friends, one house. Real Eyes Theatre explore how our lives are influenced by the decades we grow up in."/>
    <x v="45"/>
    <n v="70"/>
    <n v="1.4"/>
    <x v="0"/>
    <x v="1"/>
    <s v="GBP"/>
    <n v="1463353200"/>
    <d v="2016-05-15T23:00:00"/>
    <n v="1462285182"/>
    <x v="3675"/>
    <b v="0"/>
    <x v="83"/>
    <n v="23.333333333333332"/>
    <x v="1"/>
    <x v="6"/>
    <b v="1"/>
    <s v="theater/plays"/>
  </r>
  <r>
    <x v="3676"/>
    <s v="The Black and White Theatre Company Inc."/>
    <s v="The Black and White Theatre Company Inc. is a small company who loves to perform and entertain, but needs your support to succeed!"/>
    <x v="134"/>
    <n v="1030"/>
    <n v="1.2875000000000001"/>
    <x v="0"/>
    <x v="0"/>
    <s v="USD"/>
    <n v="1410550484"/>
    <d v="2014-09-12T19:34:44"/>
    <n v="1408995284"/>
    <x v="3676"/>
    <b v="0"/>
    <x v="38"/>
    <n v="64.375"/>
    <x v="1"/>
    <x v="6"/>
    <b v="1"/>
    <s v="theater/plays"/>
  </r>
  <r>
    <x v="3677"/>
    <s v="Goldfish Memory Productions"/>
    <s v="Goldfish Memory Productions seeks at least $12,000 to begin their first 3 professional projects."/>
    <x v="14"/>
    <n v="12348.5"/>
    <n v="1.0290416666666666"/>
    <x v="0"/>
    <x v="0"/>
    <s v="USD"/>
    <n v="1404359940"/>
    <d v="2014-07-03T03:59:00"/>
    <n v="1402580818"/>
    <x v="3677"/>
    <b v="0"/>
    <x v="473"/>
    <n v="62.052763819095475"/>
    <x v="1"/>
    <x v="6"/>
    <b v="1"/>
    <s v="theater/plays"/>
  </r>
  <r>
    <x v="3678"/>
    <s v="Some big Some bang"/>
    <s v="The Ugly Collective takes Some big Some bang to the Underbelly Venues at the Edinburgh Fringe!"/>
    <x v="13"/>
    <n v="2050"/>
    <n v="1.0249999999999999"/>
    <x v="0"/>
    <x v="1"/>
    <s v="GBP"/>
    <n v="1433076298"/>
    <d v="2015-05-31T12:44:58"/>
    <n v="1430052298"/>
    <x v="3678"/>
    <b v="0"/>
    <x v="162"/>
    <n v="66.129032258064512"/>
    <x v="1"/>
    <x v="6"/>
    <b v="1"/>
    <s v="theater/plays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n v="1.101"/>
    <x v="0"/>
    <x v="0"/>
    <s v="USD"/>
    <n v="1404190740"/>
    <d v="2014-07-01T04:59:00"/>
    <n v="1401214581"/>
    <x v="3679"/>
    <b v="0"/>
    <x v="209"/>
    <n v="73.400000000000006"/>
    <x v="1"/>
    <x v="6"/>
    <b v="1"/>
    <s v="theater/plays"/>
  </r>
  <r>
    <x v="3680"/>
    <s v="Loading Dock Theatre Presents: The Dudleys! A Family Game"/>
    <s v="In The Dudleys! family memories are brought to life as a malfunctioning 8-bit video game. Press Start."/>
    <x v="9"/>
    <n v="3383"/>
    <n v="1.1276666666666666"/>
    <x v="0"/>
    <x v="0"/>
    <s v="USD"/>
    <n v="1475664834"/>
    <d v="2016-10-05T10:53:54"/>
    <n v="1473850434"/>
    <x v="3680"/>
    <b v="0"/>
    <x v="69"/>
    <n v="99.5"/>
    <x v="1"/>
    <x v="6"/>
    <b v="1"/>
    <s v="theater/plays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n v="1.119"/>
    <x v="0"/>
    <x v="0"/>
    <s v="USD"/>
    <n v="1452872290"/>
    <d v="2016-01-15T15:38:10"/>
    <n v="1452008290"/>
    <x v="3681"/>
    <b v="0"/>
    <x v="59"/>
    <n v="62.166666666666664"/>
    <x v="1"/>
    <x v="6"/>
    <b v="1"/>
    <s v="theater/plays"/>
  </r>
  <r>
    <x v="3682"/>
    <s v="&quot;Unexpectedly Expecting&quot; - A One-Woman Show"/>
    <s v="My one-woman show invites audiences to join me on my path to pregnancy as I share my neuroses, challenges and revelations."/>
    <x v="9"/>
    <n v="4176"/>
    <n v="1.3919999999999999"/>
    <x v="0"/>
    <x v="0"/>
    <s v="USD"/>
    <n v="1402901940"/>
    <d v="2014-06-16T06:59:00"/>
    <n v="1399998418"/>
    <x v="3682"/>
    <b v="0"/>
    <x v="85"/>
    <n v="62.328358208955223"/>
    <x v="1"/>
    <x v="6"/>
    <b v="1"/>
    <s v="theater/plays"/>
  </r>
  <r>
    <x v="3683"/>
    <s v="A Krumpus Story - World Premiere"/>
    <s v="A Krumpus Story is a dark holiday comedy for anyone who wants a little more spice in their holiday fare."/>
    <x v="8"/>
    <n v="3880"/>
    <n v="1.1085714285714285"/>
    <x v="0"/>
    <x v="0"/>
    <s v="USD"/>
    <n v="1476931696"/>
    <d v="2016-10-20T02:48:16"/>
    <n v="1474339696"/>
    <x v="3683"/>
    <b v="0"/>
    <x v="36"/>
    <n v="58.787878787878789"/>
    <x v="1"/>
    <x v="6"/>
    <b v="1"/>
    <s v="theater/plays"/>
  </r>
  <r>
    <x v="3684"/>
    <s v="Cassiopeia"/>
    <s v="Thespis Theater Festival presents Cassiopeia: A romantic tale of a bride finding her way to her unknown groom before it is too late."/>
    <x v="47"/>
    <n v="1043"/>
    <n v="1.3906666666666667"/>
    <x v="0"/>
    <x v="0"/>
    <s v="USD"/>
    <n v="1441167586"/>
    <d v="2015-09-02T04:19:46"/>
    <n v="1438575586"/>
    <x v="3684"/>
    <b v="0"/>
    <x v="23"/>
    <n v="45.347826086956523"/>
    <x v="1"/>
    <x v="6"/>
    <b v="1"/>
    <s v="theater/plays"/>
  </r>
  <r>
    <x v="3685"/>
    <s v="Two Noble Kinsmen: Fire &amp; Shadows"/>
    <s v="Bare Theatre &amp; Cirque de Vol Studios are back for another outdoor adventure in the amphitheatre at Raleigh Little Theatre!"/>
    <x v="10"/>
    <n v="5285"/>
    <n v="1.0569999999999999"/>
    <x v="0"/>
    <x v="0"/>
    <s v="USD"/>
    <n v="1400533200"/>
    <d v="2014-05-19T21:00:00"/>
    <n v="1398348859"/>
    <x v="3685"/>
    <b v="0"/>
    <x v="149"/>
    <n v="41.944444444444443"/>
    <x v="1"/>
    <x v="6"/>
    <b v="1"/>
    <s v="theater/plays"/>
  </r>
  <r>
    <x v="3686"/>
    <s v="Dog sees God by Bert V. Royal @ FSU"/>
    <s v="This October, in association with Rogue Productions at FSU, I will be directing a production of Dog sees God."/>
    <x v="18"/>
    <n v="355"/>
    <n v="1.0142857142857142"/>
    <x v="0"/>
    <x v="0"/>
    <s v="USD"/>
    <n v="1440820740"/>
    <d v="2015-08-29T03:59:00"/>
    <n v="1439567660"/>
    <x v="3686"/>
    <b v="0"/>
    <x v="79"/>
    <n v="59.166666666666664"/>
    <x v="1"/>
    <x v="6"/>
    <b v="1"/>
    <s v="theater/plays"/>
  </r>
  <r>
    <x v="3687"/>
    <s v="death (and straight boys)"/>
    <s v="&quot;death (and straight boys)&quot; is a 5 play cycle, loosely founded on the KÃ¼bler-Ross model, more commonly known as the 5 stages of grief."/>
    <x v="10"/>
    <n v="5012.25"/>
    <n v="1.0024500000000001"/>
    <x v="0"/>
    <x v="0"/>
    <s v="USD"/>
    <n v="1403846055"/>
    <d v="2014-06-27T05:14:15"/>
    <n v="1401254055"/>
    <x v="3687"/>
    <b v="0"/>
    <x v="20"/>
    <n v="200.49"/>
    <x v="1"/>
    <x v="6"/>
    <b v="1"/>
    <s v="theater/plays"/>
  </r>
  <r>
    <x v="3688"/>
    <s v="The Tulip Tree 2014"/>
    <s v="The Tulip Tree is a project I have been passionate about for 5 years. It is an unforgettable story that has never been told."/>
    <x v="9"/>
    <n v="3275"/>
    <n v="1.0916666666666666"/>
    <x v="0"/>
    <x v="1"/>
    <s v="GBP"/>
    <n v="1407524004"/>
    <d v="2014-08-08T18:53:24"/>
    <n v="1404932004"/>
    <x v="3688"/>
    <b v="0"/>
    <x v="70"/>
    <n v="83.974358974358978"/>
    <x v="1"/>
    <x v="6"/>
    <b v="1"/>
    <s v="theater/plays"/>
  </r>
  <r>
    <x v="3689"/>
    <s v="Random Us"/>
    <s v="A humorous, touching play about the joys and challenges of a married couple's tender, yet intense relationship &quot;Love is never random&quot;"/>
    <x v="9"/>
    <n v="3550"/>
    <n v="1.1833333333333333"/>
    <x v="0"/>
    <x v="0"/>
    <s v="USD"/>
    <n v="1434925500"/>
    <d v="2015-06-21T22:25:00"/>
    <n v="1432410639"/>
    <x v="3689"/>
    <b v="0"/>
    <x v="95"/>
    <n v="57.258064516129032"/>
    <x v="1"/>
    <x v="6"/>
    <b v="1"/>
    <s v="theater/plays"/>
  </r>
  <r>
    <x v="3690"/>
    <s v="We Rise"/>
    <s v="A play honoring the lives and legacies of the activists and those remembered at the 1992 ACT UP Ashes Action at The White House"/>
    <x v="15"/>
    <n v="1800"/>
    <n v="1.2"/>
    <x v="0"/>
    <x v="0"/>
    <s v="USD"/>
    <n v="1417101683"/>
    <d v="2014-11-27T15:21:23"/>
    <n v="1414506083"/>
    <x v="3690"/>
    <b v="0"/>
    <x v="162"/>
    <n v="58.064516129032256"/>
    <x v="1"/>
    <x v="6"/>
    <b v="1"/>
    <s v="theater/plays"/>
  </r>
  <r>
    <x v="3691"/>
    <s v="Most Dangerous Man in America (WEB DuBois) by Amiri  Baraka"/>
    <s v="World Premiere of last play written by Amiri Baraka"/>
    <x v="79"/>
    <n v="51184"/>
    <n v="1.2796000000000001"/>
    <x v="0"/>
    <x v="0"/>
    <s v="USD"/>
    <n v="1425272340"/>
    <d v="2015-03-02T04:59:00"/>
    <n v="1421426929"/>
    <x v="3691"/>
    <b v="0"/>
    <x v="220"/>
    <n v="186.80291970802921"/>
    <x v="1"/>
    <x v="6"/>
    <b v="1"/>
    <s v="theater/plays"/>
  </r>
  <r>
    <x v="3692"/>
    <s v="An Evening With Durang"/>
    <s v="Help us independently produce two great comedies by Christopher Durang."/>
    <x v="28"/>
    <n v="1260"/>
    <n v="1.26"/>
    <x v="0"/>
    <x v="0"/>
    <s v="USD"/>
    <n v="1411084800"/>
    <d v="2014-09-19T00:00:00"/>
    <n v="1410304179"/>
    <x v="3692"/>
    <b v="0"/>
    <x v="57"/>
    <n v="74.117647058823536"/>
    <x v="1"/>
    <x v="6"/>
    <b v="1"/>
    <s v="theater/plays"/>
  </r>
  <r>
    <x v="3693"/>
    <s v="Jason (Georgia on My Mind)"/>
    <s v="Jason (Georgia on My Mind), a solo play about a modern quest to the Republic of Georgia in the ancient steps of Jason &amp; the Argonauts"/>
    <x v="422"/>
    <n v="430"/>
    <n v="1.2912912912912913"/>
    <x v="0"/>
    <x v="1"/>
    <s v="GBP"/>
    <n v="1448922600"/>
    <d v="2015-11-30T22:30:00"/>
    <n v="1446352529"/>
    <x v="3693"/>
    <b v="0"/>
    <x v="25"/>
    <n v="30.714285714285715"/>
    <x v="1"/>
    <x v="6"/>
    <b v="1"/>
    <s v="theater/plays"/>
  </r>
  <r>
    <x v="3694"/>
    <s v="Three Christs - Presented at Dixon Place"/>
    <s v="A new play exploring themes of reverence, belief, and certainty. _x000a_&quot;Because what is is, and what is cannot not be...&quot;"/>
    <x v="8"/>
    <n v="3760"/>
    <n v="1.0742857142857143"/>
    <x v="0"/>
    <x v="0"/>
    <s v="USD"/>
    <n v="1465178400"/>
    <d v="2016-06-06T02:00:00"/>
    <n v="1461985967"/>
    <x v="3694"/>
    <b v="0"/>
    <x v="65"/>
    <n v="62.666666666666664"/>
    <x v="1"/>
    <x v="6"/>
    <b v="1"/>
    <s v="theater/plays"/>
  </r>
  <r>
    <x v="3695"/>
    <s v="The History Boys at USC"/>
    <s v="Tony-Award Winning Play, The History Boys brought to you by the Independent Student Production Company Narrative Series: Page to Stage!"/>
    <x v="23"/>
    <n v="4005"/>
    <n v="1.00125"/>
    <x v="0"/>
    <x v="0"/>
    <s v="USD"/>
    <n v="1421009610"/>
    <d v="2015-01-11T20:53:30"/>
    <n v="1419281610"/>
    <x v="3695"/>
    <b v="0"/>
    <x v="51"/>
    <n v="121.36363636363636"/>
    <x v="1"/>
    <x v="6"/>
    <b v="1"/>
    <s v="theater/plays"/>
  </r>
  <r>
    <x v="3696"/>
    <s v="&quot;Lifted&quot; - The Theatre Shed's 10 Year Anniversary Show"/>
    <s v="We are 10 years old - please help us celebrate the last 10 years and secure our future for the next 10 years."/>
    <x v="13"/>
    <n v="3100"/>
    <n v="1.55"/>
    <x v="0"/>
    <x v="1"/>
    <s v="GBP"/>
    <n v="1423838916"/>
    <d v="2015-02-13T14:48:36"/>
    <n v="1418654916"/>
    <x v="3696"/>
    <b v="0"/>
    <x v="76"/>
    <n v="39.743589743589745"/>
    <x v="1"/>
    <x v="6"/>
    <b v="1"/>
    <s v="theater/plays"/>
  </r>
  <r>
    <x v="3697"/>
    <s v="Sid the tour 2016"/>
    <s v="With your support this one-man show will tour various theatres in the UK - it's a story of hero worship and love beyond the grave."/>
    <x v="13"/>
    <n v="2160"/>
    <n v="1.08"/>
    <x v="0"/>
    <x v="1"/>
    <s v="GBP"/>
    <n v="1462878648"/>
    <d v="2016-05-10T11:10:48"/>
    <n v="1461064248"/>
    <x v="3697"/>
    <b v="0"/>
    <x v="209"/>
    <n v="72"/>
    <x v="1"/>
    <x v="6"/>
    <b v="1"/>
    <s v="theater/plays"/>
  </r>
  <r>
    <x v="3698"/>
    <s v="CORIOLANUS | THE NORMAL HEART @ The Lab Theater"/>
    <s v="Two great political plays, separated in authorship by four hundred years but united in their urgency."/>
    <x v="10"/>
    <n v="5526"/>
    <n v="1.1052"/>
    <x v="0"/>
    <x v="0"/>
    <s v="USD"/>
    <n v="1456946487"/>
    <d v="2016-03-02T19:21:27"/>
    <n v="1454354487"/>
    <x v="3698"/>
    <b v="0"/>
    <x v="327"/>
    <n v="40.632352941176471"/>
    <x v="1"/>
    <x v="6"/>
    <b v="1"/>
    <s v="theater/plays"/>
  </r>
  <r>
    <x v="3699"/>
    <s v="Tell Me That You Love Me"/>
    <s v="Tell Me That You Love Me, a new play about the love affair between Actress and Writer, with the novel Arch of Triumph as the backdrop"/>
    <x v="30"/>
    <n v="2520"/>
    <n v="1.008"/>
    <x v="0"/>
    <x v="0"/>
    <s v="USD"/>
    <n v="1413383216"/>
    <d v="2014-10-15T14:26:56"/>
    <n v="1410791216"/>
    <x v="3699"/>
    <b v="0"/>
    <x v="244"/>
    <n v="63"/>
    <x v="1"/>
    <x v="6"/>
    <b v="1"/>
    <s v="theater/plays"/>
  </r>
  <r>
    <x v="3700"/>
    <s v="Generations (Senior Project)"/>
    <s v="Help me produce the play I have written for my senior project!"/>
    <x v="2"/>
    <n v="606"/>
    <n v="1.212"/>
    <x v="0"/>
    <x v="0"/>
    <s v="USD"/>
    <n v="1412092800"/>
    <d v="2014-09-30T16:00:00"/>
    <n v="1409493800"/>
    <x v="3700"/>
    <b v="0"/>
    <x v="59"/>
    <n v="33.666666666666664"/>
    <x v="1"/>
    <x v="6"/>
    <b v="1"/>
    <s v="theater/plays"/>
  </r>
  <r>
    <x v="3701"/>
    <s v="Dog Show"/>
    <s v="Part-silent film, part-thriller, Dog Show sees four actors play a community of dogs and their owners. One autumn, a killer strikes."/>
    <x v="15"/>
    <n v="1505"/>
    <n v="1.0033333333333334"/>
    <x v="0"/>
    <x v="1"/>
    <s v="GBP"/>
    <n v="1433422793"/>
    <d v="2015-06-04T12:59:53"/>
    <n v="1430830793"/>
    <x v="3701"/>
    <b v="0"/>
    <x v="70"/>
    <n v="38.589743589743591"/>
    <x v="1"/>
    <x v="6"/>
    <b v="1"/>
    <s v="theater/plays"/>
  </r>
  <r>
    <x v="3702"/>
    <s v="SANKARA"/>
    <s v="Shakespeare's &quot;Julius Caesar&quot; inspires the unforgettable story of the &quot;African Che Guevara&quot; Thomas Sankara, President of Burkina Faso."/>
    <x v="9"/>
    <n v="3275"/>
    <n v="1.0916666666666666"/>
    <x v="0"/>
    <x v="1"/>
    <s v="GBP"/>
    <n v="1468191540"/>
    <d v="2016-07-10T22:59:00"/>
    <n v="1464958484"/>
    <x v="3702"/>
    <b v="0"/>
    <x v="64"/>
    <n v="155.95238095238096"/>
    <x v="1"/>
    <x v="6"/>
    <b v="1"/>
    <s v="theater/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n v="1.2342857142857142"/>
    <x v="0"/>
    <x v="0"/>
    <s v="USD"/>
    <n v="1471071540"/>
    <d v="2016-08-13T06:59:00"/>
    <n v="1467720388"/>
    <x v="3703"/>
    <b v="0"/>
    <x v="209"/>
    <n v="43.2"/>
    <x v="1"/>
    <x v="6"/>
    <b v="1"/>
    <s v="theater/plays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n v="1.3633666666666666"/>
    <x v="0"/>
    <x v="1"/>
    <s v="GBP"/>
    <n v="1464712394"/>
    <d v="2016-05-31T16:33:14"/>
    <n v="1459528394"/>
    <x v="3704"/>
    <b v="0"/>
    <x v="74"/>
    <n v="15.148518518518518"/>
    <x v="1"/>
    <x v="6"/>
    <b v="1"/>
    <s v="theater/plays"/>
  </r>
  <r>
    <x v="3705"/>
    <s v="Pennywinkle: A New Chicago Comedy"/>
    <s v="The play satirizes the Chicago improvisation scene exposing the rules of the craft and the eccentricities of its participants"/>
    <x v="423"/>
    <n v="2925"/>
    <n v="1.0346657233816767"/>
    <x v="0"/>
    <x v="0"/>
    <s v="USD"/>
    <n v="1403546400"/>
    <d v="2014-06-23T18:00:00"/>
    <n v="1401714114"/>
    <x v="3705"/>
    <b v="0"/>
    <x v="2"/>
    <n v="83.571428571428569"/>
    <x v="1"/>
    <x v="6"/>
    <b v="1"/>
    <s v="theater/plays"/>
  </r>
  <r>
    <x v="3706"/>
    <s v="The Drama Factory presents : The Magic Flute"/>
    <s v="Our original dramatic adaption of this Mozart opera is staged to create visually stunning fun with live music."/>
    <x v="15"/>
    <n v="1820"/>
    <n v="1.2133333333333334"/>
    <x v="0"/>
    <x v="0"/>
    <s v="USD"/>
    <n v="1410558949"/>
    <d v="2014-09-12T21:55:49"/>
    <n v="1409262949"/>
    <x v="3706"/>
    <b v="0"/>
    <x v="62"/>
    <n v="140"/>
    <x v="1"/>
    <x v="6"/>
    <b v="1"/>
    <s v="theater/plays"/>
  </r>
  <r>
    <x v="3707"/>
    <s v="A KC Fringe World Premiere: DESPERATE ACTS"/>
    <s v="Support this collection of new plays by Kansas City writers and the artists who are bringing it to life!"/>
    <x v="28"/>
    <n v="1860"/>
    <n v="1.86"/>
    <x v="0"/>
    <x v="0"/>
    <s v="USD"/>
    <n v="1469165160"/>
    <d v="2016-07-22T05:26:00"/>
    <n v="1467335378"/>
    <x v="3707"/>
    <b v="0"/>
    <x v="23"/>
    <n v="80.869565217391298"/>
    <x v="1"/>
    <x v="6"/>
    <b v="1"/>
    <s v="theater/plays"/>
  </r>
  <r>
    <x v="3708"/>
    <s v="Much Ado About Nothing"/>
    <s v="Dear Stone Theater Company brings its inaugural production of Much Ado About Nothing to Logan Square, Chicago. Thanks for watching!"/>
    <x v="176"/>
    <n v="2100"/>
    <n v="3"/>
    <x v="0"/>
    <x v="0"/>
    <s v="USD"/>
    <n v="1404444286"/>
    <d v="2014-07-04T03:24:46"/>
    <n v="1403234686"/>
    <x v="3708"/>
    <b v="0"/>
    <x v="70"/>
    <n v="53.846153846153847"/>
    <x v="1"/>
    <x v="6"/>
    <b v="1"/>
    <s v="theater/plays"/>
  </r>
  <r>
    <x v="3709"/>
    <s v="The Ruby Darlings Show"/>
    <s v="The filthily talented Ruby and Darling, take you on a raunch-tastic musical discovery of life with a vagina. #sayno"/>
    <x v="28"/>
    <n v="1082.5"/>
    <n v="1.0825"/>
    <x v="0"/>
    <x v="1"/>
    <s v="GBP"/>
    <n v="1403715546"/>
    <d v="2014-06-25T16:59:06"/>
    <n v="1401123546"/>
    <x v="3709"/>
    <b v="0"/>
    <x v="2"/>
    <n v="30.928571428571427"/>
    <x v="1"/>
    <x v="6"/>
    <b v="1"/>
    <s v="theater/plays"/>
  </r>
  <r>
    <x v="3710"/>
    <s v="&quot;Loving Alanis&quot; Rocky Mountain Regional Premier"/>
    <s v="A comedy about, life, death, men, women, and the power of a good Kegel."/>
    <x v="46"/>
    <n v="1835"/>
    <n v="1.4115384615384616"/>
    <x v="0"/>
    <x v="0"/>
    <s v="USD"/>
    <n v="1428068988"/>
    <d v="2015-04-03T13:49:48"/>
    <n v="1425908988"/>
    <x v="3710"/>
    <b v="0"/>
    <x v="74"/>
    <n v="67.962962962962962"/>
    <x v="1"/>
    <x v="6"/>
    <b v="1"/>
    <s v="theater/plays"/>
  </r>
  <r>
    <x v="3711"/>
    <s v="The Youth Shakespeare Project 2014"/>
    <s v="Two teachers and twenty kids bring one of Shakespeare's plays to life!"/>
    <x v="2"/>
    <n v="570"/>
    <n v="1.1399999999999999"/>
    <x v="0"/>
    <x v="0"/>
    <s v="USD"/>
    <n v="1402848000"/>
    <d v="2014-06-15T16:00:00"/>
    <n v="1400606573"/>
    <x v="3711"/>
    <b v="0"/>
    <x v="64"/>
    <n v="27.142857142857142"/>
    <x v="1"/>
    <x v="6"/>
    <b v="1"/>
    <s v="theater/plays"/>
  </r>
  <r>
    <x v="3712"/>
    <s v="IT'S JUST MY LIFE"/>
    <s v="Married, Single, Divorced, Straight, Gay, Transgendered, Birth Mother, Adoptive Mother.... Everyone has a story.  These are ours."/>
    <x v="51"/>
    <n v="11530"/>
    <n v="1.5373333333333334"/>
    <x v="0"/>
    <x v="0"/>
    <s v="USD"/>
    <n v="1433055540"/>
    <d v="2015-05-31T06:59:00"/>
    <n v="1431230867"/>
    <x v="3712"/>
    <b v="0"/>
    <x v="201"/>
    <n v="110.86538461538461"/>
    <x v="1"/>
    <x v="6"/>
    <b v="1"/>
    <s v="theater/plays"/>
  </r>
  <r>
    <x v="3713"/>
    <s v="Bring Matt Fotis's Nights on the Couch to NYC!"/>
    <s v="Matt Fotis's play, Nights on the Couch, was accepted to the 28th Annual Strawberry One Act Festival! Show your support!"/>
    <x v="13"/>
    <n v="2030"/>
    <n v="1.0149999999999999"/>
    <x v="0"/>
    <x v="0"/>
    <s v="USD"/>
    <n v="1465062166"/>
    <d v="2016-06-04T17:42:46"/>
    <n v="1463334166"/>
    <x v="3713"/>
    <b v="0"/>
    <x v="10"/>
    <n v="106.84210526315789"/>
    <x v="1"/>
    <x v="6"/>
    <b v="1"/>
    <s v="theater/plays"/>
  </r>
  <r>
    <x v="3714"/>
    <s v="Expedition (to NYC)"/>
    <s v="This summer, help some of the top high school theater students from across the country come to NYC to create a world premiere play."/>
    <x v="3"/>
    <n v="10235"/>
    <n v="1.0235000000000001"/>
    <x v="0"/>
    <x v="0"/>
    <s v="USD"/>
    <n v="1432612740"/>
    <d v="2015-05-26T03:59:00"/>
    <n v="1429881667"/>
    <x v="3714"/>
    <b v="0"/>
    <x v="174"/>
    <n v="105.51546391752578"/>
    <x v="1"/>
    <x v="6"/>
    <b v="1"/>
    <s v="theater/plays"/>
  </r>
  <r>
    <x v="3715"/>
    <s v="The Inspectors Call"/>
    <s v="Vibrant contemporary political theatre, exploring the professional and human impact of the growing corporate culture in education."/>
    <x v="8"/>
    <n v="3590"/>
    <n v="1.0257142857142858"/>
    <x v="0"/>
    <x v="1"/>
    <s v="GBP"/>
    <n v="1427806320"/>
    <d v="2015-03-31T12:52:00"/>
    <n v="1422834819"/>
    <x v="3715"/>
    <b v="0"/>
    <x v="74"/>
    <n v="132.96296296296296"/>
    <x v="1"/>
    <x v="6"/>
    <b v="1"/>
    <s v="theater/plays"/>
  </r>
  <r>
    <x v="3716"/>
    <s v="Sylvia (a benefit show)"/>
    <s v="I am raising money to pay for the rights to produce Sylvia by A.R. Gurney. The show will be a fundraiser for Wayside Waifs."/>
    <x v="134"/>
    <n v="1246"/>
    <n v="1.5575000000000001"/>
    <x v="0"/>
    <x v="0"/>
    <s v="USD"/>
    <n v="1453411109"/>
    <d v="2016-01-21T21:18:29"/>
    <n v="1450819109"/>
    <x v="3716"/>
    <b v="0"/>
    <x v="54"/>
    <n v="51.916666666666664"/>
    <x v="1"/>
    <x v="6"/>
    <b v="1"/>
    <s v="theater/plays"/>
  </r>
  <r>
    <x v="3717"/>
    <s v="Told Look Younger at Jermyn Street Theatre"/>
    <s v="A heart-warming comedy by award-winning writer about Love, Sex, Friendship of three old gay men in their 60s'!"/>
    <x v="23"/>
    <n v="4030"/>
    <n v="1.0075000000000001"/>
    <x v="0"/>
    <x v="1"/>
    <s v="GBP"/>
    <n v="1431204449"/>
    <d v="2015-05-09T20:47:29"/>
    <n v="1428526049"/>
    <x v="3717"/>
    <b v="0"/>
    <x v="62"/>
    <n v="310"/>
    <x v="1"/>
    <x v="6"/>
    <b v="1"/>
    <s v="theater/plays"/>
  </r>
  <r>
    <x v="3718"/>
    <s v="PUNK ROCK"/>
    <s v="William Carlisle has the world at his feet but its weight on his shoulders. He is intelligent, articulate and fucked."/>
    <x v="2"/>
    <n v="1197"/>
    <n v="2.3940000000000001"/>
    <x v="0"/>
    <x v="1"/>
    <s v="GBP"/>
    <n v="1425057075"/>
    <d v="2015-02-27T17:11:15"/>
    <n v="1422465075"/>
    <x v="3718"/>
    <b v="0"/>
    <x v="67"/>
    <n v="26.021739130434781"/>
    <x v="1"/>
    <x v="6"/>
    <b v="1"/>
    <s v="theater/plays"/>
  </r>
  <r>
    <x v="3719"/>
    <s v="Corium"/>
    <s v="A new piece of physical theatre about love, regret and longing."/>
    <x v="48"/>
    <n v="420"/>
    <n v="2.1"/>
    <x v="0"/>
    <x v="1"/>
    <s v="GBP"/>
    <n v="1434994266"/>
    <d v="2015-06-22T17:31:06"/>
    <n v="1432402266"/>
    <x v="3719"/>
    <b v="0"/>
    <x v="80"/>
    <n v="105"/>
    <x v="1"/>
    <x v="6"/>
    <b v="1"/>
    <s v="theater/plays"/>
  </r>
  <r>
    <x v="3720"/>
    <s v="Lakotas and the American Theatre"/>
    <s v="Breaking the American Indian stereotype in the American Theatre."/>
    <x v="126"/>
    <n v="3449"/>
    <n v="1.0451515151515152"/>
    <x v="0"/>
    <x v="0"/>
    <s v="USD"/>
    <n v="1435881006"/>
    <d v="2015-07-02T23:50:06"/>
    <n v="1433980206"/>
    <x v="3720"/>
    <b v="0"/>
    <x v="244"/>
    <n v="86.224999999999994"/>
    <x v="1"/>
    <x v="6"/>
    <b v="1"/>
    <s v="theater/plays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n v="1.008"/>
    <x v="0"/>
    <x v="0"/>
    <s v="USD"/>
    <n v="1415230084"/>
    <d v="2014-11-05T23:28:04"/>
    <n v="1413412084"/>
    <x v="3721"/>
    <b v="0"/>
    <x v="34"/>
    <n v="114.54545454545455"/>
    <x v="1"/>
    <x v="6"/>
    <b v="1"/>
    <s v="theater/plays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n v="1.1120000000000001"/>
    <x v="0"/>
    <x v="5"/>
    <s v="CAD"/>
    <n v="1455231540"/>
    <d v="2016-02-11T22:59:00"/>
    <n v="1452614847"/>
    <x v="3722"/>
    <b v="0"/>
    <x v="2"/>
    <n v="47.657142857142858"/>
    <x v="1"/>
    <x v="6"/>
    <b v="1"/>
    <s v="theater/plays"/>
  </r>
  <r>
    <x v="3723"/>
    <s v="Beauty and the Beast"/>
    <s v="Saltmine Theatre Company present Beauty and the Beast:"/>
    <x v="37"/>
    <n v="4592"/>
    <n v="1.0204444444444445"/>
    <x v="0"/>
    <x v="1"/>
    <s v="GBP"/>
    <n v="1417374262"/>
    <d v="2014-11-30T19:04:22"/>
    <n v="1414778662"/>
    <x v="3723"/>
    <b v="0"/>
    <x v="287"/>
    <n v="72.888888888888886"/>
    <x v="1"/>
    <x v="6"/>
    <b v="1"/>
    <s v="theater/plays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n v="1.0254767441860466"/>
    <x v="0"/>
    <x v="1"/>
    <s v="GBP"/>
    <n v="1462402800"/>
    <d v="2016-05-04T23:00:00"/>
    <n v="1459856860"/>
    <x v="3724"/>
    <b v="0"/>
    <x v="30"/>
    <n v="49.545505617977533"/>
    <x v="1"/>
    <x v="6"/>
    <b v="1"/>
    <s v="theater/plays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n v="1.27"/>
    <x v="0"/>
    <x v="1"/>
    <s v="GBP"/>
    <n v="1455831000"/>
    <d v="2016-02-18T21:30:00"/>
    <n v="1454366467"/>
    <x v="3725"/>
    <b v="0"/>
    <x v="41"/>
    <n v="25.4"/>
    <x v="1"/>
    <x v="6"/>
    <b v="1"/>
    <s v="theater/plays"/>
  </r>
  <r>
    <x v="3726"/>
    <s v="Howard's End 3.0"/>
    <s v="A week of rehearsal culminating in a staged reading of our three-actor adaptation of &quot;Howards End,&quot; for potential producers."/>
    <x v="16"/>
    <n v="2879"/>
    <n v="3.3870588235294119"/>
    <x v="0"/>
    <x v="0"/>
    <s v="USD"/>
    <n v="1461963600"/>
    <d v="2016-04-29T21:00:00"/>
    <n v="1459567371"/>
    <x v="3726"/>
    <b v="0"/>
    <x v="67"/>
    <n v="62.586956521739133"/>
    <x v="1"/>
    <x v="6"/>
    <b v="1"/>
    <s v="theater/plays"/>
  </r>
  <r>
    <x v="3727"/>
    <s v="Star-Spangled Sitcoms: Huzzah &amp; John Adams"/>
    <s v="It's exactly what you think it is: a historical parody of your favorite sitcom about a bar and its psychiatrist spinoff!"/>
    <x v="13"/>
    <n v="2015"/>
    <n v="1.0075000000000001"/>
    <x v="0"/>
    <x v="0"/>
    <s v="USD"/>
    <n v="1476939300"/>
    <d v="2016-10-20T04:55:00"/>
    <n v="1474273294"/>
    <x v="3727"/>
    <b v="0"/>
    <x v="51"/>
    <n v="61.060606060606062"/>
    <x v="1"/>
    <x v="6"/>
    <b v="1"/>
    <s v="theater/plays"/>
  </r>
  <r>
    <x v="3728"/>
    <s v="Bare Bones Shakespeare 2015-16 Season"/>
    <s v="Bare Bones Shakespeare's first season will start with a DFW school touring show: Romeo and Juliet."/>
    <x v="22"/>
    <n v="1862"/>
    <n v="9.3100000000000002E-2"/>
    <x v="2"/>
    <x v="0"/>
    <s v="USD"/>
    <n v="1439957176"/>
    <d v="2015-08-19T04:06:16"/>
    <n v="1437365176"/>
    <x v="3728"/>
    <b v="0"/>
    <x v="162"/>
    <n v="60.064516129032256"/>
    <x v="1"/>
    <x v="6"/>
    <b v="0"/>
    <s v="theater/plays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n v="7.2400000000000006E-2"/>
    <x v="2"/>
    <x v="0"/>
    <s v="USD"/>
    <n v="1427082912"/>
    <d v="2015-03-23T03:55:12"/>
    <n v="1423198512"/>
    <x v="3729"/>
    <b v="0"/>
    <x v="81"/>
    <n v="72.400000000000006"/>
    <x v="1"/>
    <x v="6"/>
    <b v="0"/>
    <s v="theater/plays"/>
  </r>
  <r>
    <x v="3730"/>
    <s v="Mark Twain is Hell for the Company - Original Play"/>
    <s v="&quot;MARK TWAIN IS HELL FOR THE COMPANY&quot; is an original theatrical production created and under development by Jeff Lowe."/>
    <x v="28"/>
    <n v="100"/>
    <n v="0.1"/>
    <x v="2"/>
    <x v="0"/>
    <s v="USD"/>
    <n v="1439828159"/>
    <d v="2015-08-17T16:15:59"/>
    <n v="1437236159"/>
    <x v="3730"/>
    <b v="0"/>
    <x v="29"/>
    <n v="100"/>
    <x v="1"/>
    <x v="6"/>
    <b v="0"/>
    <s v="theater/plays"/>
  </r>
  <r>
    <x v="3731"/>
    <s v="The Rabbit on the Moon"/>
    <s v="A long distance wrong number leads to love, but with Emily flying in to finally meet, Nick somehow forgot to mention he's blind."/>
    <x v="62"/>
    <n v="620"/>
    <n v="0.11272727272727273"/>
    <x v="2"/>
    <x v="0"/>
    <s v="USD"/>
    <n v="1420860180"/>
    <d v="2015-01-10T03:23:00"/>
    <n v="1418234646"/>
    <x v="3731"/>
    <b v="0"/>
    <x v="8"/>
    <n v="51.666666666666664"/>
    <x v="1"/>
    <x v="6"/>
    <b v="0"/>
    <s v="theater/plays"/>
  </r>
  <r>
    <x v="3732"/>
    <s v="Elektra Bekent - Afstudeervoorstelling"/>
    <s v="Mijn solo voorstelling gaat over Elektra (Sophokles) en hoe zij als jongere alles beleeft en meemaakt!"/>
    <x v="16"/>
    <n v="131"/>
    <n v="0.15411764705882353"/>
    <x v="2"/>
    <x v="9"/>
    <s v="EUR"/>
    <n v="1422100800"/>
    <d v="2015-01-24T12:00:00"/>
    <n v="1416932133"/>
    <x v="3732"/>
    <b v="0"/>
    <x v="80"/>
    <n v="32.75"/>
    <x v="1"/>
    <x v="6"/>
    <b v="0"/>
    <s v="theater/plays"/>
  </r>
  <r>
    <x v="3733"/>
    <s v="laughter in the hood"/>
    <s v="want to donate tickets to residents who live in the community that cant afford the 35.00 price of ticket"/>
    <x v="15"/>
    <n v="0"/>
    <n v="0"/>
    <x v="2"/>
    <x v="0"/>
    <s v="USD"/>
    <n v="1429396200"/>
    <d v="2015-04-18T22:30:00"/>
    <n v="1428539708"/>
    <x v="3733"/>
    <b v="0"/>
    <x v="78"/>
    <e v="#DIV/0!"/>
    <x v="1"/>
    <x v="6"/>
    <b v="0"/>
    <s v="theater/plays"/>
  </r>
  <r>
    <x v="3734"/>
    <s v="Shakespeare in Sarajevo"/>
    <s v="Shakespeare's plays have an important message for the world. Bosnia needs to hear. Bring Shakespeare to Sarajevo! Fund performances!"/>
    <x v="15"/>
    <n v="427"/>
    <n v="0.28466666666666668"/>
    <x v="2"/>
    <x v="0"/>
    <s v="USD"/>
    <n v="1432589896"/>
    <d v="2015-05-25T21:38:16"/>
    <n v="1427405896"/>
    <x v="3734"/>
    <b v="0"/>
    <x v="63"/>
    <n v="61"/>
    <x v="1"/>
    <x v="6"/>
    <b v="0"/>
    <s v="theater/plays"/>
  </r>
  <r>
    <x v="3735"/>
    <s v="Women Beware Women"/>
    <s v="Young Actor's taking on a Jacobean tragedy. Family, betrayal, love, lust, sex and death."/>
    <x v="325"/>
    <n v="20"/>
    <n v="0.13333333333333333"/>
    <x v="2"/>
    <x v="1"/>
    <s v="GBP"/>
    <n v="1432831089"/>
    <d v="2015-05-28T16:38:09"/>
    <n v="1430239089"/>
    <x v="3735"/>
    <b v="0"/>
    <x v="84"/>
    <n v="10"/>
    <x v="1"/>
    <x v="6"/>
    <b v="0"/>
    <s v="theater/plays"/>
  </r>
  <r>
    <x v="3736"/>
    <s v="Hot Dogs a new play by Suhayla El-Bushra"/>
    <s v="Hot Dogs is a new play that tackles sexism in schools and addresses issues that current sex/relationship education fails to."/>
    <x v="15"/>
    <n v="10"/>
    <n v="6.6666666666666671E-3"/>
    <x v="2"/>
    <x v="1"/>
    <s v="GBP"/>
    <n v="1427133600"/>
    <d v="2015-03-23T18:00:00"/>
    <n v="1423847093"/>
    <x v="3736"/>
    <b v="0"/>
    <x v="29"/>
    <n v="10"/>
    <x v="1"/>
    <x v="6"/>
    <b v="0"/>
    <s v="theater/plays"/>
  </r>
  <r>
    <x v="3737"/>
    <s v="Measure For Measure"/>
    <s v="The ASU Theatre and Shakespeare Club presents Measure For Measure directed by Jordyn Ochser."/>
    <x v="176"/>
    <n v="150"/>
    <n v="0.21428571428571427"/>
    <x v="2"/>
    <x v="0"/>
    <s v="USD"/>
    <n v="1447311540"/>
    <d v="2015-11-12T06:59:00"/>
    <n v="1445358903"/>
    <x v="3737"/>
    <b v="0"/>
    <x v="80"/>
    <n v="37.5"/>
    <x v="1"/>
    <x v="6"/>
    <b v="0"/>
    <s v="theater/plays"/>
  </r>
  <r>
    <x v="3738"/>
    <s v="'GULF' - a new play by PIVOT THEATRE"/>
    <s v="A filmic, fast-paced exploration of trust, making its debut at Camden People's Theatre this July."/>
    <x v="15"/>
    <n v="270"/>
    <n v="0.18"/>
    <x v="2"/>
    <x v="1"/>
    <s v="GBP"/>
    <n v="1405461600"/>
    <d v="2014-07-15T22:00:00"/>
    <n v="1403562705"/>
    <x v="3738"/>
    <b v="0"/>
    <x v="79"/>
    <n v="45"/>
    <x v="1"/>
    <x v="6"/>
    <b v="0"/>
    <s v="theater/plays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n v="0.20125000000000001"/>
    <x v="2"/>
    <x v="1"/>
    <s v="GBP"/>
    <n v="1468752468"/>
    <d v="2016-07-17T10:47:48"/>
    <n v="1467024468"/>
    <x v="3739"/>
    <b v="0"/>
    <x v="22"/>
    <n v="100.625"/>
    <x v="1"/>
    <x v="6"/>
    <b v="0"/>
    <s v="theater/plays"/>
  </r>
  <r>
    <x v="3740"/>
    <s v="dasGROUP Theatre: Savage in Limbo"/>
    <s v="Savage in Limbo is the pilot production of dasGROUP Theatre; a Dallas-based production company with an eye for grit &amp; love of theatre."/>
    <x v="13"/>
    <n v="358"/>
    <n v="0.17899999999999999"/>
    <x v="2"/>
    <x v="0"/>
    <s v="USD"/>
    <n v="1407808438"/>
    <d v="2014-08-12T01:53:58"/>
    <n v="1405217355"/>
    <x v="3740"/>
    <b v="0"/>
    <x v="25"/>
    <n v="25.571428571428573"/>
    <x v="1"/>
    <x v="6"/>
    <b v="0"/>
    <s v="theater/plays"/>
  </r>
  <r>
    <x v="3741"/>
    <s v="Open House Theater"/>
    <s v="A small community with a love for theater would like to continue. Help the children of this community continue."/>
    <x v="22"/>
    <n v="0"/>
    <n v="0"/>
    <x v="2"/>
    <x v="0"/>
    <s v="USD"/>
    <n v="1450389950"/>
    <d v="2015-12-17T22:05:50"/>
    <n v="1447797950"/>
    <x v="3741"/>
    <b v="0"/>
    <x v="78"/>
    <e v="#DIV/0!"/>
    <x v="1"/>
    <x v="6"/>
    <b v="0"/>
    <s v="theater/plays"/>
  </r>
  <r>
    <x v="3742"/>
    <s v="The Jennings Family Reunion"/>
    <s v="In the midst of dealing with sending their son off to the army, Mitch and Melanie Jennings plan a family reunion to ease their sorrow."/>
    <x v="10"/>
    <n v="100"/>
    <n v="0.02"/>
    <x v="2"/>
    <x v="0"/>
    <s v="USD"/>
    <n v="1409980144"/>
    <d v="2014-09-06T05:09:04"/>
    <n v="1407388144"/>
    <x v="3742"/>
    <b v="0"/>
    <x v="80"/>
    <n v="25"/>
    <x v="1"/>
    <x v="6"/>
    <b v="0"/>
    <s v="theater/plays"/>
  </r>
  <r>
    <x v="3743"/>
    <s v="Down the Mississippi"/>
    <s v="I'm taking the Adventures of Huckleberry Finn puppet show down the Mississippi River!"/>
    <x v="41"/>
    <n v="0"/>
    <n v="0"/>
    <x v="2"/>
    <x v="0"/>
    <s v="USD"/>
    <n v="1404406964"/>
    <d v="2014-07-03T17:02:44"/>
    <n v="1401814964"/>
    <x v="3743"/>
    <b v="0"/>
    <x v="78"/>
    <e v="#DIV/0!"/>
    <x v="1"/>
    <x v="6"/>
    <b v="0"/>
    <s v="theater/plays"/>
  </r>
  <r>
    <x v="3744"/>
    <s v="The Game's Afoot - Spotlight"/>
    <s v="This summer, The Spotlight Players are celebrating Christmas in July with a presentation of Ken Ludwig's side splitting comedy."/>
    <x v="38"/>
    <n v="0"/>
    <n v="0"/>
    <x v="2"/>
    <x v="0"/>
    <s v="USD"/>
    <n v="1404532740"/>
    <d v="2014-07-05T03:59:00"/>
    <n v="1401823952"/>
    <x v="3744"/>
    <b v="0"/>
    <x v="78"/>
    <e v="#DIV/0!"/>
    <x v="1"/>
    <x v="6"/>
    <b v="0"/>
    <s v="theater/plays"/>
  </r>
  <r>
    <x v="3745"/>
    <s v="Tyke Theatre Web Show"/>
    <s v="Tyke wants to expand her puppet theater show to weekly online web shows and is looking for backers."/>
    <x v="213"/>
    <n v="10"/>
    <n v="0.1"/>
    <x v="2"/>
    <x v="0"/>
    <s v="USD"/>
    <n v="1407689102"/>
    <d v="2014-08-10T16:45:02"/>
    <n v="1405097102"/>
    <x v="3745"/>
    <b v="0"/>
    <x v="29"/>
    <n v="10"/>
    <x v="1"/>
    <x v="6"/>
    <b v="0"/>
    <s v="theater/plays"/>
  </r>
  <r>
    <x v="3746"/>
    <s v="Stage Play Production - &quot;I Love You to Death&quot;"/>
    <s v="Generational curses CAN be broken...right?"/>
    <x v="0"/>
    <n v="202"/>
    <n v="2.3764705882352941E-2"/>
    <x v="2"/>
    <x v="0"/>
    <s v="USD"/>
    <n v="1475918439"/>
    <d v="2016-10-08T09:20:39"/>
    <n v="1473326439"/>
    <x v="3746"/>
    <b v="0"/>
    <x v="29"/>
    <n v="202"/>
    <x v="1"/>
    <x v="6"/>
    <b v="0"/>
    <s v="theater/plays"/>
  </r>
  <r>
    <x v="3747"/>
    <s v="Counting Stars"/>
    <s v="The world premiere of an astonishing new play by acclaimed writer Atiha Sen Gupta."/>
    <x v="30"/>
    <n v="25"/>
    <n v="0.01"/>
    <x v="2"/>
    <x v="1"/>
    <s v="GBP"/>
    <n v="1436137140"/>
    <d v="2015-07-05T22:59:00"/>
    <n v="1433833896"/>
    <x v="3747"/>
    <b v="0"/>
    <x v="29"/>
    <n v="25"/>
    <x v="1"/>
    <x v="6"/>
    <b v="0"/>
    <s v="theater/plays"/>
  </r>
  <r>
    <x v="3748"/>
    <s v="CAUCUS! THE MUSICAL"/>
    <s v="An irreverent look at the Iowa Caucuses and the oversized role this undersized state plays in the presidential election process."/>
    <x v="10"/>
    <n v="5176"/>
    <n v="1.0351999999999999"/>
    <x v="0"/>
    <x v="0"/>
    <s v="USD"/>
    <n v="1455602340"/>
    <d v="2016-02-16T05:59:00"/>
    <n v="1453827436"/>
    <x v="3748"/>
    <b v="0"/>
    <x v="47"/>
    <n v="99.538461538461533"/>
    <x v="1"/>
    <x v="40"/>
    <b v="1"/>
    <s v="theater/musical"/>
  </r>
  <r>
    <x v="3749"/>
    <s v="Dante's Capstone Project: Who am I?"/>
    <s v="A night of music, fellowship, and a reflection of my experiences over the past 4 years at Ball State University."/>
    <x v="2"/>
    <n v="525"/>
    <n v="1.05"/>
    <x v="0"/>
    <x v="0"/>
    <s v="USD"/>
    <n v="1461902340"/>
    <d v="2016-04-29T03:59:00"/>
    <n v="1459220588"/>
    <x v="3749"/>
    <b v="0"/>
    <x v="63"/>
    <n v="75"/>
    <x v="1"/>
    <x v="40"/>
    <b v="1"/>
    <s v="theater/musical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n v="1.0044999999999999"/>
    <x v="0"/>
    <x v="0"/>
    <s v="USD"/>
    <n v="1423555140"/>
    <d v="2015-02-10T07:59:00"/>
    <n v="1421105608"/>
    <x v="3750"/>
    <b v="0"/>
    <x v="33"/>
    <n v="215.25"/>
    <x v="1"/>
    <x v="40"/>
    <b v="1"/>
    <s v="theater/musical"/>
  </r>
  <r>
    <x v="3751"/>
    <s v="GGC Productions 2016"/>
    <s v="I will be performing in TWO productions to kick off the 2016 season. NEED HELP TO FUND THESE GREAT SHOWS!"/>
    <x v="28"/>
    <n v="1326"/>
    <n v="1.3260000000000001"/>
    <x v="0"/>
    <x v="0"/>
    <s v="USD"/>
    <n v="1459641073"/>
    <d v="2016-04-02T23:51:13"/>
    <n v="1454460673"/>
    <x v="3751"/>
    <b v="0"/>
    <x v="202"/>
    <n v="120.54545454545455"/>
    <x v="1"/>
    <x v="40"/>
    <b v="1"/>
    <s v="theater/musical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n v="1.1299999999999999"/>
    <x v="0"/>
    <x v="1"/>
    <s v="GBP"/>
    <n v="1476651600"/>
    <d v="2016-10-16T21:00:00"/>
    <n v="1473189335"/>
    <x v="3752"/>
    <b v="0"/>
    <x v="41"/>
    <n v="37.666666666666664"/>
    <x v="1"/>
    <x v="40"/>
    <b v="1"/>
    <s v="theater/musical"/>
  </r>
  <r>
    <x v="3753"/>
    <s v="Wagner in English"/>
    <s v="An English-language production of the opera TannhÃ¤user. Some of the greatest songs ever composed, now with lyrics we can understand."/>
    <x v="10"/>
    <n v="5167"/>
    <n v="1.0334000000000001"/>
    <x v="0"/>
    <x v="0"/>
    <s v="USD"/>
    <n v="1433289600"/>
    <d v="2015-06-03T00:00:00"/>
    <n v="1430768800"/>
    <x v="3753"/>
    <b v="0"/>
    <x v="209"/>
    <n v="172.23333333333332"/>
    <x v="1"/>
    <x v="40"/>
    <b v="1"/>
    <s v="theater/musical"/>
  </r>
  <r>
    <x v="3754"/>
    <s v="Little Shop of Horrors"/>
    <s v="CitÃ© des Arts needs your help in funding their fall production of the hit musical comedy &quot;Little Shop of Horrors.&quot;"/>
    <x v="30"/>
    <n v="3000"/>
    <n v="1.2"/>
    <x v="0"/>
    <x v="0"/>
    <s v="USD"/>
    <n v="1406350740"/>
    <d v="2014-07-26T04:59:00"/>
    <n v="1403125737"/>
    <x v="3754"/>
    <b v="0"/>
    <x v="74"/>
    <n v="111.11111111111111"/>
    <x v="1"/>
    <x v="40"/>
    <b v="1"/>
    <s v="theater/musical"/>
  </r>
  <r>
    <x v="3755"/>
    <s v="Retro Rhapsody"/>
    <s v="We have formed an innovative company that aims to create musical comedic performances suitable for a range of venues."/>
    <x v="131"/>
    <n v="713"/>
    <n v="1.2963636363636364"/>
    <x v="0"/>
    <x v="1"/>
    <s v="GBP"/>
    <n v="1460753307"/>
    <d v="2016-04-15T20:48:27"/>
    <n v="1458161307"/>
    <x v="3755"/>
    <b v="0"/>
    <x v="33"/>
    <n v="25.464285714285715"/>
    <x v="1"/>
    <x v="40"/>
    <b v="1"/>
    <s v="theater/musical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n v="1.0111111111111111"/>
    <x v="0"/>
    <x v="0"/>
    <s v="USD"/>
    <n v="1402515198"/>
    <d v="2014-06-11T19:33:18"/>
    <n v="1399923198"/>
    <x v="3756"/>
    <b v="0"/>
    <x v="57"/>
    <n v="267.64705882352939"/>
    <x v="1"/>
    <x v="40"/>
    <b v="1"/>
    <s v="theater/musical"/>
  </r>
  <r>
    <x v="3757"/>
    <s v="Anti-Bullying Musicalâ€¦ &quot;It's Easy!&quot;"/>
    <s v="New Anti-Bullying Musical's cast of 30 kids is ready to &quot;speak up and reach out&quot; to the world by recording a show CD!"/>
    <x v="8"/>
    <n v="3798"/>
    <n v="1.0851428571428572"/>
    <x v="0"/>
    <x v="0"/>
    <s v="USD"/>
    <n v="1417465515"/>
    <d v="2014-12-01T20:25:15"/>
    <n v="1415737515"/>
    <x v="3757"/>
    <b v="0"/>
    <x v="133"/>
    <n v="75.959999999999994"/>
    <x v="1"/>
    <x v="40"/>
    <b v="1"/>
    <s v="theater/musical"/>
  </r>
  <r>
    <x v="3758"/>
    <s v="Luigi's Ladies"/>
    <s v="LUIGI'S LADIES: an original one-woman musical comedy"/>
    <x v="15"/>
    <n v="1535"/>
    <n v="1.0233333333333334"/>
    <x v="0"/>
    <x v="0"/>
    <s v="USD"/>
    <n v="1400475600"/>
    <d v="2014-05-19T05:00:00"/>
    <n v="1397819938"/>
    <x v="3758"/>
    <b v="0"/>
    <x v="55"/>
    <n v="59.03846153846154"/>
    <x v="1"/>
    <x v="40"/>
    <b v="1"/>
    <s v="theater/musical"/>
  </r>
  <r>
    <x v="3759"/>
    <s v="Pared Down Productions"/>
    <s v="A production company specializing in small-scale musicals"/>
    <x v="23"/>
    <n v="4409.7700000000004"/>
    <n v="1.1024425000000002"/>
    <x v="0"/>
    <x v="0"/>
    <s v="USD"/>
    <n v="1440556553"/>
    <d v="2015-08-26T02:35:53"/>
    <n v="1435372553"/>
    <x v="3759"/>
    <b v="0"/>
    <x v="106"/>
    <n v="50.111022727272733"/>
    <x v="1"/>
    <x v="40"/>
    <b v="1"/>
    <s v="theater/musical"/>
  </r>
  <r>
    <x v="3760"/>
    <s v="Song of the Sea"/>
    <s v="Two Shows: SIRENS and The Girl From Bare Cove. A community of artists determined to give voice to survivors of sexual violence."/>
    <x v="10"/>
    <n v="5050.7700000000004"/>
    <n v="1.010154"/>
    <x v="0"/>
    <x v="0"/>
    <s v="USD"/>
    <n v="1399293386"/>
    <d v="2014-05-05T12:36:26"/>
    <n v="1397133386"/>
    <x v="3760"/>
    <b v="0"/>
    <x v="110"/>
    <n v="55.502967032967035"/>
    <x v="1"/>
    <x v="40"/>
    <b v="1"/>
    <s v="theater/musical"/>
  </r>
  <r>
    <x v="3761"/>
    <s v="MARSHA - a girl who does bad things"/>
    <s v="liveartshow returns with a new work at the Arcola this summer. Marsha is a story combining opera, dance and theatre... with a unicorn"/>
    <x v="2"/>
    <n v="500"/>
    <n v="1"/>
    <x v="0"/>
    <x v="1"/>
    <s v="GBP"/>
    <n v="1439247600"/>
    <d v="2015-08-10T23:00:00"/>
    <n v="1434625937"/>
    <x v="3761"/>
    <b v="0"/>
    <x v="83"/>
    <n v="166.66666666666666"/>
    <x v="1"/>
    <x v="40"/>
    <b v="1"/>
    <s v="theater/musical"/>
  </r>
  <r>
    <x v="3762"/>
    <s v="iolite the musical"/>
    <s v="We are trying to raise money to perform a musical we have written, called &quot;Iolite&quot;, at the Edinburgh Fringe in 2015."/>
    <x v="21"/>
    <n v="1328"/>
    <n v="1.0624"/>
    <x v="0"/>
    <x v="1"/>
    <s v="GBP"/>
    <n v="1438543889"/>
    <d v="2015-08-02T19:31:29"/>
    <n v="1436383889"/>
    <x v="3762"/>
    <b v="0"/>
    <x v="33"/>
    <n v="47.428571428571431"/>
    <x v="1"/>
    <x v="40"/>
    <b v="1"/>
    <s v="theater/musical"/>
  </r>
  <r>
    <x v="3763"/>
    <s v="[title of show] â€” The Chicago Storefront Premiere"/>
    <s v="A musical about two guys writing a musical about...two guys writing a musical."/>
    <x v="10"/>
    <n v="5000"/>
    <n v="1"/>
    <x v="0"/>
    <x v="0"/>
    <s v="USD"/>
    <n v="1427907626"/>
    <d v="2015-04-01T17:00:26"/>
    <n v="1425319226"/>
    <x v="3763"/>
    <b v="0"/>
    <x v="99"/>
    <n v="64.935064935064929"/>
    <x v="1"/>
    <x v="40"/>
    <b v="1"/>
    <s v="theater/musical"/>
  </r>
  <r>
    <x v="3764"/>
    <s v="Agape Performing Arts Company, a Ministry of OLG"/>
    <s v="Talented, hard-working performers for Into the Woods JR need your help in renting microphones for our show!"/>
    <x v="15"/>
    <n v="1500"/>
    <n v="1"/>
    <x v="0"/>
    <x v="0"/>
    <s v="USD"/>
    <n v="1464482160"/>
    <d v="2016-05-29T00:36:00"/>
    <n v="1462824832"/>
    <x v="3764"/>
    <b v="0"/>
    <x v="74"/>
    <n v="55.555555555555557"/>
    <x v="1"/>
    <x v="40"/>
    <b v="1"/>
    <s v="theater/musical"/>
  </r>
  <r>
    <x v="3765"/>
    <s v="Before and After"/>
    <s v="An new musical from Laura Grill &amp; Misha Chowdhury about relationships, Relationships, and the moments that change everything."/>
    <x v="39"/>
    <n v="7942"/>
    <n v="1.1345714285714286"/>
    <x v="0"/>
    <x v="0"/>
    <s v="USD"/>
    <n v="1406745482"/>
    <d v="2014-07-30T18:38:02"/>
    <n v="1404153482"/>
    <x v="3765"/>
    <b v="0"/>
    <x v="329"/>
    <n v="74.224299065420567"/>
    <x v="1"/>
    <x v="40"/>
    <b v="1"/>
    <s v="theater/musical"/>
  </r>
  <r>
    <x v="3766"/>
    <s v="Held Momentarily The Musical Takes FringeNYC"/>
    <s v="Trapped on a stalled New York subway, seven strangers realize it's not just the train that's stuck."/>
    <x v="3"/>
    <n v="10265.01"/>
    <n v="1.0265010000000001"/>
    <x v="0"/>
    <x v="0"/>
    <s v="USD"/>
    <n v="1404360045"/>
    <d v="2014-07-03T04:00:45"/>
    <n v="1401336045"/>
    <x v="3766"/>
    <b v="0"/>
    <x v="93"/>
    <n v="106.9271875"/>
    <x v="1"/>
    <x v="40"/>
    <b v="1"/>
    <s v="theater/musical"/>
  </r>
  <r>
    <x v="3767"/>
    <s v="Accidental Artists Lab"/>
    <s v="A ragtag crew collaborating on a live performance for the first time, with music as their medium and NYC as their inspiration."/>
    <x v="13"/>
    <n v="2335"/>
    <n v="1.1675"/>
    <x v="0"/>
    <x v="0"/>
    <s v="USD"/>
    <n v="1425185940"/>
    <d v="2015-03-01T04:59:00"/>
    <n v="1423960097"/>
    <x v="3767"/>
    <b v="0"/>
    <x v="66"/>
    <n v="41.696428571428569"/>
    <x v="1"/>
    <x v="40"/>
    <b v="1"/>
    <s v="theater/musical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n v="1.0765274999999999"/>
    <x v="0"/>
    <x v="0"/>
    <s v="USD"/>
    <n v="1402594090"/>
    <d v="2014-06-12T17:28:10"/>
    <n v="1400002090"/>
    <x v="3768"/>
    <b v="0"/>
    <x v="6"/>
    <n v="74.243275862068955"/>
    <x v="1"/>
    <x v="40"/>
    <b v="1"/>
    <s v="theater/musical"/>
  </r>
  <r>
    <x v="3769"/>
    <s v="The Last Five Years Distinction Project"/>
    <s v="&quot;I wanted to tell the story of two people in love, who were never in the same place at the same time.&quot;- Jason Robert Brown"/>
    <x v="184"/>
    <n v="1100"/>
    <n v="1"/>
    <x v="0"/>
    <x v="0"/>
    <s v="USD"/>
    <n v="1460730079"/>
    <d v="2016-04-15T14:21:19"/>
    <n v="1458138079"/>
    <x v="3769"/>
    <b v="0"/>
    <x v="41"/>
    <n v="73.333333333333329"/>
    <x v="1"/>
    <x v="40"/>
    <b v="1"/>
    <s v="theater/musical"/>
  </r>
  <r>
    <x v="3770"/>
    <s v="The White Feather: a new musical"/>
    <s v="The incredible story of woman's fight to clear her brother from the charge of cowardice in the Great War, brought to life musically"/>
    <x v="13"/>
    <n v="2000"/>
    <n v="1"/>
    <x v="0"/>
    <x v="1"/>
    <s v="GBP"/>
    <n v="1434234010"/>
    <d v="2015-06-13T22:20:10"/>
    <n v="1431642010"/>
    <x v="3770"/>
    <b v="0"/>
    <x v="9"/>
    <n v="100"/>
    <x v="1"/>
    <x v="40"/>
    <b v="1"/>
    <s v="theater/musical"/>
  </r>
  <r>
    <x v="3771"/>
    <s v="COME OUT SWINGIN'!"/>
    <s v="I would like to make a demo recording of six songs from COME OUT SWINGIN'!"/>
    <x v="28"/>
    <n v="1460"/>
    <n v="1.46"/>
    <x v="0"/>
    <x v="0"/>
    <s v="USD"/>
    <n v="1463529600"/>
    <d v="2016-05-18T00:00:00"/>
    <n v="1462307652"/>
    <x v="3771"/>
    <b v="0"/>
    <x v="44"/>
    <n v="38.421052631578945"/>
    <x v="1"/>
    <x v="40"/>
    <b v="1"/>
    <s v="theater/musical"/>
  </r>
  <r>
    <x v="3772"/>
    <s v="Make &quot;Tonya and Nancy&quot; a Rock Opera!"/>
    <s v="A dark comedy about two girls, one knee, and the 1994 Olympics. Help us make sure &quot;Tonya and Nancy&quot; rocks!"/>
    <x v="10"/>
    <n v="5510"/>
    <n v="1.1020000000000001"/>
    <x v="0"/>
    <x v="0"/>
    <s v="USD"/>
    <n v="1480399200"/>
    <d v="2016-11-29T06:00:00"/>
    <n v="1478616506"/>
    <x v="3772"/>
    <b v="0"/>
    <x v="51"/>
    <n v="166.96969696969697"/>
    <x v="1"/>
    <x v="40"/>
    <b v="1"/>
    <s v="theater/musical"/>
  </r>
  <r>
    <x v="3773"/>
    <s v="Dundee: A Hip-Hopera"/>
    <s v="A dramatic hip-hopera, inspired from monologues written by the performers."/>
    <x v="10"/>
    <n v="5410"/>
    <n v="1.0820000000000001"/>
    <x v="0"/>
    <x v="0"/>
    <s v="USD"/>
    <n v="1479175680"/>
    <d v="2016-11-15T02:08:00"/>
    <n v="1476317247"/>
    <x v="3773"/>
    <b v="0"/>
    <x v="7"/>
    <n v="94.912280701754383"/>
    <x v="1"/>
    <x v="40"/>
    <b v="1"/>
    <s v="theater/musical"/>
  </r>
  <r>
    <x v="3774"/>
    <s v="Mabel Moon Goes to Earth!"/>
    <s v="Mabel Moon and her co-pilot Silvertoes are coming to earth in the form of a 35 minute interactive and educational musical adventure  !"/>
    <x v="30"/>
    <n v="2500"/>
    <n v="1"/>
    <x v="0"/>
    <x v="5"/>
    <s v="CAD"/>
    <n v="1428606055"/>
    <d v="2015-04-09T19:00:55"/>
    <n v="1427223655"/>
    <x v="3774"/>
    <b v="0"/>
    <x v="20"/>
    <n v="100"/>
    <x v="1"/>
    <x v="40"/>
    <b v="1"/>
    <s v="theater/musical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n v="1.0024999999999999"/>
    <x v="0"/>
    <x v="0"/>
    <s v="USD"/>
    <n v="1428552000"/>
    <d v="2015-04-09T04:00:00"/>
    <n v="1426199843"/>
    <x v="3775"/>
    <b v="0"/>
    <x v="25"/>
    <n v="143.21428571428572"/>
    <x v="1"/>
    <x v="40"/>
    <b v="1"/>
    <s v="theater/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n v="1.0671250000000001"/>
    <x v="0"/>
    <x v="0"/>
    <s v="USD"/>
    <n v="1406854800"/>
    <d v="2014-08-01T01:00:00"/>
    <n v="1403599778"/>
    <x v="3776"/>
    <b v="0"/>
    <x v="225"/>
    <n v="90.819148936170208"/>
    <x v="1"/>
    <x v="40"/>
    <b v="1"/>
    <s v="theater/musical"/>
  </r>
  <r>
    <x v="3777"/>
    <s v="The Musical Adventure of Mimi and the Ghosts"/>
    <s v="This musical adventure is a funny and heartwarming story of Mimi, a rebellious young girl who is spirited to Ghostlynd."/>
    <x v="13"/>
    <n v="2864"/>
    <n v="1.4319999999999999"/>
    <x v="0"/>
    <x v="0"/>
    <s v="USD"/>
    <n v="1411790400"/>
    <d v="2014-09-27T04:00:00"/>
    <n v="1409884821"/>
    <x v="3777"/>
    <b v="0"/>
    <x v="211"/>
    <n v="48.542372881355931"/>
    <x v="1"/>
    <x v="40"/>
    <b v="1"/>
    <s v="theater/musical"/>
  </r>
  <r>
    <x v="3778"/>
    <s v="Give a Puppet a Hand"/>
    <s v="Sponsor an AVENUE Q puppet for The Barn Players April 2015 production."/>
    <x v="262"/>
    <n v="2521"/>
    <n v="1.0504166666666668"/>
    <x v="0"/>
    <x v="0"/>
    <s v="USD"/>
    <n v="1423942780"/>
    <d v="2015-02-14T19:39:40"/>
    <n v="1418758780"/>
    <x v="3778"/>
    <b v="0"/>
    <x v="17"/>
    <n v="70.027777777777771"/>
    <x v="1"/>
    <x v="40"/>
    <b v="1"/>
    <s v="theater/musical"/>
  </r>
  <r>
    <x v="3779"/>
    <s v="&quot;The Last Adam&quot; A New Musical, NYC reading"/>
    <s v="A fresh, re-telling of the Jesus story for a new generation."/>
    <x v="36"/>
    <n v="15597"/>
    <n v="1.0398000000000001"/>
    <x v="0"/>
    <x v="0"/>
    <s v="USD"/>
    <n v="1459010340"/>
    <d v="2016-03-26T16:39:00"/>
    <n v="1456421940"/>
    <x v="3779"/>
    <b v="0"/>
    <x v="248"/>
    <n v="135.62608695652173"/>
    <x v="1"/>
    <x v="40"/>
    <b v="1"/>
    <s v="theater/musical"/>
  </r>
  <r>
    <x v="3780"/>
    <s v="Melissa Youth OnSTAGE Season 5. Act Like you Mean it!"/>
    <s v="Melissa Youth OnSTAGE (MYO) provides kids in North Collin County with the very best in youth theatre opportunities."/>
    <x v="30"/>
    <n v="3000"/>
    <n v="1.2"/>
    <x v="0"/>
    <x v="0"/>
    <s v="USD"/>
    <n v="1436817960"/>
    <d v="2015-07-13T20:06:00"/>
    <n v="1433999785"/>
    <x v="3780"/>
    <b v="0"/>
    <x v="209"/>
    <n v="100"/>
    <x v="1"/>
    <x v="40"/>
    <b v="1"/>
    <s v="theater/musical"/>
  </r>
  <r>
    <x v="3781"/>
    <s v="I GOT FIRED - Keith and Jenny are back!"/>
    <s v="Support Keith in his journey from unemployment to Off-Broadway in the triumphant return of I GOT FIRED: A SORT-OF-TRUE REVENGE MUSICAL."/>
    <x v="37"/>
    <n v="4935"/>
    <n v="1.0966666666666667"/>
    <x v="0"/>
    <x v="0"/>
    <s v="USD"/>
    <n v="1410210685"/>
    <d v="2014-09-08T21:11:25"/>
    <n v="1408050685"/>
    <x v="3781"/>
    <b v="0"/>
    <x v="47"/>
    <n v="94.90384615384616"/>
    <x v="1"/>
    <x v="40"/>
    <b v="1"/>
    <s v="theater/musical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n v="1.0175000000000001"/>
    <x v="0"/>
    <x v="1"/>
    <s v="GBP"/>
    <n v="1469401200"/>
    <d v="2016-07-24T23:00:00"/>
    <n v="1466887297"/>
    <x v="3782"/>
    <b v="0"/>
    <x v="74"/>
    <n v="75.370370370370367"/>
    <x v="1"/>
    <x v="40"/>
    <b v="1"/>
    <s v="theater/musical"/>
  </r>
  <r>
    <x v="3783"/>
    <s v="Help DORO &amp; DIEGA find their way to the Orlando FRINGE 2016"/>
    <s v="Help fund Doro &amp; Diega's journey to the Orlando Fringe 2016. A brand new choose-your-own adventure musical!"/>
    <x v="38"/>
    <n v="1547"/>
    <n v="1.2891666666666666"/>
    <x v="0"/>
    <x v="0"/>
    <s v="USD"/>
    <n v="1458057600"/>
    <d v="2016-03-15T16:00:00"/>
    <n v="1455938520"/>
    <x v="3783"/>
    <b v="0"/>
    <x v="54"/>
    <n v="64.458333333333329"/>
    <x v="1"/>
    <x v="40"/>
    <b v="1"/>
    <s v="theater/musical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n v="1.1499999999999999"/>
    <x v="0"/>
    <x v="5"/>
    <s v="CAD"/>
    <n v="1468193532"/>
    <d v="2016-07-10T23:32:12"/>
    <n v="1465601532"/>
    <x v="3784"/>
    <b v="0"/>
    <x v="73"/>
    <n v="115"/>
    <x v="1"/>
    <x v="40"/>
    <b v="1"/>
    <s v="theater/musical"/>
  </r>
  <r>
    <x v="3785"/>
    <s v="Send &quot;Pawn&quot; to Edinburgh!"/>
    <s v="Chess. Betrayal. Blueberry yoghurts. &quot;Pawn&quot; - a new musical by Oxford students - needs funding to go to the Edinburgh Fringe!"/>
    <x v="13"/>
    <n v="3015"/>
    <n v="1.5075000000000001"/>
    <x v="0"/>
    <x v="1"/>
    <s v="GBP"/>
    <n v="1470132180"/>
    <d v="2016-08-02T10:03:00"/>
    <n v="1467040769"/>
    <x v="3785"/>
    <b v="0"/>
    <x v="209"/>
    <n v="100.5"/>
    <x v="1"/>
    <x v="40"/>
    <b v="1"/>
    <s v="theater/musical"/>
  </r>
  <r>
    <x v="3786"/>
    <s v="Puberty the Musical: Original Cast Recording"/>
    <s v="The brainchild of Coleman Peterson and Janice Gilbert.  The funding will be used to professionally record the songs."/>
    <x v="12"/>
    <n v="6658"/>
    <n v="1.1096666666666666"/>
    <x v="0"/>
    <x v="0"/>
    <s v="USD"/>
    <n v="1464310475"/>
    <d v="2016-05-27T00:54:35"/>
    <n v="1461718475"/>
    <x v="3786"/>
    <b v="0"/>
    <x v="26"/>
    <n v="93.774647887323937"/>
    <x v="1"/>
    <x v="40"/>
    <b v="1"/>
    <s v="theater/musical"/>
  </r>
  <r>
    <x v="3787"/>
    <s v="Happiest Show On Earth Production Sponsor"/>
    <s v="The Happiest Show on Earth is a Disney musical revue to benefit the Make-A-Wish foundation. Funds for production needed."/>
    <x v="18"/>
    <n v="351"/>
    <n v="1.0028571428571429"/>
    <x v="0"/>
    <x v="0"/>
    <s v="USD"/>
    <n v="1436587140"/>
    <d v="2015-07-11T03:59:00"/>
    <n v="1434113406"/>
    <x v="3787"/>
    <b v="0"/>
    <x v="73"/>
    <n v="35.1"/>
    <x v="1"/>
    <x v="40"/>
    <b v="1"/>
    <s v="theater/musical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n v="6.6666666666666671E-3"/>
    <x v="2"/>
    <x v="0"/>
    <s v="USD"/>
    <n v="1450887480"/>
    <d v="2015-12-23T16:18:00"/>
    <n v="1448469719"/>
    <x v="3788"/>
    <b v="0"/>
    <x v="29"/>
    <n v="500"/>
    <x v="1"/>
    <x v="40"/>
    <b v="0"/>
    <s v="theater/musical"/>
  </r>
  <r>
    <x v="3789"/>
    <s v="Austen a New Musical Play"/>
    <s v="This fabulous new play explores the little known love life of England's most famous romantic novelist, Jane Austen."/>
    <x v="424"/>
    <n v="116"/>
    <n v="3.267605633802817E-2"/>
    <x v="2"/>
    <x v="1"/>
    <s v="GBP"/>
    <n v="1434395418"/>
    <d v="2015-06-15T19:10:18"/>
    <n v="1431630618"/>
    <x v="3789"/>
    <b v="0"/>
    <x v="80"/>
    <n v="29"/>
    <x v="1"/>
    <x v="40"/>
    <b v="0"/>
    <s v="theater/musical"/>
  </r>
  <r>
    <x v="3790"/>
    <s v="Funding a Performing Arts Theatre for Children and Adults"/>
    <s v="As a non profit graduate student at Penn,my passion is the arts, we need support to fund our new CHILDREN's DINNER THEATRE"/>
    <x v="36"/>
    <n v="0"/>
    <n v="0"/>
    <x v="2"/>
    <x v="0"/>
    <s v="USD"/>
    <n v="1479834023"/>
    <d v="2016-11-22T17:00:23"/>
    <n v="1477238423"/>
    <x v="3790"/>
    <b v="0"/>
    <x v="78"/>
    <e v="#DIV/0!"/>
    <x v="1"/>
    <x v="40"/>
    <b v="0"/>
    <s v="theater/musical"/>
  </r>
  <r>
    <x v="3791"/>
    <s v="Spin! at The Cumming Playhouse"/>
    <s v="Spin! is an original musical comedy-drama presented by Blue Palm Productions."/>
    <x v="15"/>
    <n v="0"/>
    <n v="0"/>
    <x v="2"/>
    <x v="0"/>
    <s v="USD"/>
    <n v="1404664592"/>
    <d v="2014-07-06T16:36:32"/>
    <n v="1399480592"/>
    <x v="3791"/>
    <b v="0"/>
    <x v="78"/>
    <e v="#DIV/0!"/>
    <x v="1"/>
    <x v="40"/>
    <b v="0"/>
    <s v="theater/musical"/>
  </r>
  <r>
    <x v="3792"/>
    <s v="BorikÃ©n: The Show"/>
    <s v="A cultural and historic journey through Puerto Rico's music and dance!"/>
    <x v="78"/>
    <n v="35"/>
    <n v="2.8E-3"/>
    <x v="2"/>
    <x v="0"/>
    <s v="USD"/>
    <n v="1436957022"/>
    <d v="2015-07-15T10:43:42"/>
    <n v="1434365022"/>
    <x v="3792"/>
    <b v="0"/>
    <x v="84"/>
    <n v="17.5"/>
    <x v="1"/>
    <x v="40"/>
    <b v="0"/>
    <s v="theater/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n v="0.59657142857142853"/>
    <x v="2"/>
    <x v="0"/>
    <s v="USD"/>
    <n v="1418769129"/>
    <d v="2014-12-16T22:32:09"/>
    <n v="1416954729"/>
    <x v="3793"/>
    <b v="0"/>
    <x v="54"/>
    <n v="174"/>
    <x v="1"/>
    <x v="40"/>
    <b v="0"/>
    <s v="theater/musical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n v="0.01"/>
    <x v="2"/>
    <x v="1"/>
    <s v="GBP"/>
    <n v="1433685354"/>
    <d v="2015-06-07T13:55:54"/>
    <n v="1431093354"/>
    <x v="3794"/>
    <b v="0"/>
    <x v="29"/>
    <n v="50"/>
    <x v="1"/>
    <x v="40"/>
    <b v="0"/>
    <s v="theater/musical"/>
  </r>
  <r>
    <x v="3795"/>
    <s v="Duodeca"/>
    <s v="Poppin Productions are currently entering the development stage of their very first production -  &quot;Duodeca&quot;."/>
    <x v="20"/>
    <n v="10"/>
    <n v="1.6666666666666666E-2"/>
    <x v="2"/>
    <x v="1"/>
    <s v="GBP"/>
    <n v="1440801000"/>
    <d v="2015-08-28T22:30:00"/>
    <n v="1437042490"/>
    <x v="3795"/>
    <b v="0"/>
    <x v="84"/>
    <n v="5"/>
    <x v="1"/>
    <x v="40"/>
    <b v="0"/>
    <s v="theater/musical"/>
  </r>
  <r>
    <x v="3796"/>
    <s v="A Staged Reading of &quot;CALL ME TANIA&quot;"/>
    <s v="Part Psychological Thriller - Part Heartbreaking Drama - Part Spectacular Farce - 100% New American Musical Theatre"/>
    <x v="290"/>
    <n v="1"/>
    <n v="4.4444444444444447E-5"/>
    <x v="2"/>
    <x v="0"/>
    <s v="USD"/>
    <n v="1484354556"/>
    <d v="2017-01-14T00:42:36"/>
    <n v="1479170556"/>
    <x v="3796"/>
    <b v="0"/>
    <x v="29"/>
    <n v="1"/>
    <x v="1"/>
    <x v="40"/>
    <b v="0"/>
    <s v="theater/musical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n v="0.89666666666666661"/>
    <x v="2"/>
    <x v="0"/>
    <s v="USD"/>
    <n v="1429564165"/>
    <d v="2015-04-20T21:09:25"/>
    <n v="1426972165"/>
    <x v="3797"/>
    <b v="0"/>
    <x v="77"/>
    <n v="145.40540540540542"/>
    <x v="1"/>
    <x v="40"/>
    <b v="0"/>
    <s v="theater/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n v="1.4642857142857143E-2"/>
    <x v="2"/>
    <x v="0"/>
    <s v="USD"/>
    <n v="1407691248"/>
    <d v="2014-08-10T17:20:48"/>
    <n v="1405099248"/>
    <x v="3798"/>
    <b v="0"/>
    <x v="81"/>
    <n v="205"/>
    <x v="1"/>
    <x v="40"/>
    <b v="0"/>
    <s v="theater/musical"/>
  </r>
  <r>
    <x v="3799"/>
    <s v="A Story Once Told"/>
    <s v="An original musical on it's way to the stage in Minneapolis, MN. Feel free to ask any questions."/>
    <x v="3"/>
    <n v="402"/>
    <n v="4.02E-2"/>
    <x v="2"/>
    <x v="0"/>
    <s v="USD"/>
    <n v="1457734843"/>
    <d v="2016-03-11T22:20:43"/>
    <n v="1455142843"/>
    <x v="3799"/>
    <b v="0"/>
    <x v="80"/>
    <n v="100.5"/>
    <x v="1"/>
    <x v="40"/>
    <b v="0"/>
    <s v="theater/musical"/>
  </r>
  <r>
    <x v="3800"/>
    <s v="Be The Change ~ The Children's Campaign"/>
    <s v="Playground was established in 2007 on the back of paper napkins and has since provided opportunities for over 800 boys and girls."/>
    <x v="29"/>
    <n v="881"/>
    <n v="4.0045454545454544E-2"/>
    <x v="2"/>
    <x v="0"/>
    <s v="USD"/>
    <n v="1420952340"/>
    <d v="2015-01-11T04:59:00"/>
    <n v="1418146883"/>
    <x v="3800"/>
    <b v="0"/>
    <x v="38"/>
    <n v="55.0625"/>
    <x v="1"/>
    <x v="40"/>
    <b v="0"/>
    <s v="theater/musical"/>
  </r>
  <r>
    <x v="3801"/>
    <s v="The Imaginary A Musical"/>
    <s v="The Imaginary : A Musical is a new musical adaptation based on the novel written by A.F. Harrold.       TheImaginaryAMusical.com"/>
    <x v="10"/>
    <n v="426"/>
    <n v="8.5199999999999998E-2"/>
    <x v="2"/>
    <x v="0"/>
    <s v="USD"/>
    <n v="1420215216"/>
    <d v="2015-01-02T16:13:36"/>
    <n v="1417536816"/>
    <x v="3801"/>
    <b v="0"/>
    <x v="82"/>
    <n v="47.333333333333336"/>
    <x v="1"/>
    <x v="40"/>
    <b v="0"/>
    <s v="theater/musical"/>
  </r>
  <r>
    <x v="3802"/>
    <s v="The Lost Play of William Shakespeare"/>
    <s v="A musical about how Shakespeare was inspired to write only his own plays after the co-authored play Henry VI was taken."/>
    <x v="9"/>
    <n v="0"/>
    <n v="0"/>
    <x v="2"/>
    <x v="0"/>
    <s v="USD"/>
    <n v="1445482906"/>
    <d v="2015-10-22T03:01:46"/>
    <n v="1442890906"/>
    <x v="3802"/>
    <b v="0"/>
    <x v="78"/>
    <e v="#DIV/0!"/>
    <x v="1"/>
    <x v="40"/>
    <b v="0"/>
    <s v="theater/musical"/>
  </r>
  <r>
    <x v="3803"/>
    <s v="Benjamin Button the Musical Concept Album"/>
    <s v="A fully orchestrated concept album of Benjamin Button the Musical!"/>
    <x v="14"/>
    <n v="2358"/>
    <n v="0.19650000000000001"/>
    <x v="2"/>
    <x v="0"/>
    <s v="USD"/>
    <n v="1457133568"/>
    <d v="2016-03-04T23:19:28"/>
    <n v="1454541568"/>
    <x v="3803"/>
    <b v="0"/>
    <x v="244"/>
    <n v="58.95"/>
    <x v="1"/>
    <x v="40"/>
    <b v="0"/>
    <s v="theater/musical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n v="0"/>
    <x v="2"/>
    <x v="0"/>
    <s v="USD"/>
    <n v="1469948400"/>
    <d v="2016-07-31T07:00:00"/>
    <n v="1465172024"/>
    <x v="3804"/>
    <b v="0"/>
    <x v="78"/>
    <e v="#DIV/0!"/>
    <x v="1"/>
    <x v="40"/>
    <b v="0"/>
    <s v="theater/musical"/>
  </r>
  <r>
    <x v="3805"/>
    <s v="&quot;Sounds By The River&quot; ( Original Musical)"/>
    <s v="&quot;Sounds By The River&quot; tells the story of a Detroit composer through_x000a_his music, poetry, and dance."/>
    <x v="60"/>
    <n v="3"/>
    <n v="2.0000000000000002E-5"/>
    <x v="2"/>
    <x v="0"/>
    <s v="USD"/>
    <n v="1411852640"/>
    <d v="2014-09-27T21:17:20"/>
    <n v="1406668640"/>
    <x v="3805"/>
    <b v="0"/>
    <x v="84"/>
    <n v="1.5"/>
    <x v="1"/>
    <x v="40"/>
    <b v="0"/>
    <s v="theater/musical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n v="6.6666666666666664E-4"/>
    <x v="2"/>
    <x v="2"/>
    <s v="AUD"/>
    <n v="1404022381"/>
    <d v="2014-06-29T06:13:01"/>
    <n v="1402294381"/>
    <x v="3806"/>
    <b v="0"/>
    <x v="29"/>
    <n v="5"/>
    <x v="1"/>
    <x v="40"/>
    <b v="0"/>
    <s v="theater/musical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n v="0.30333333333333334"/>
    <x v="2"/>
    <x v="0"/>
    <s v="USD"/>
    <n v="1428097739"/>
    <d v="2015-04-03T21:48:59"/>
    <n v="1427492939"/>
    <x v="3807"/>
    <b v="0"/>
    <x v="82"/>
    <n v="50.555555555555557"/>
    <x v="1"/>
    <x v="40"/>
    <b v="0"/>
    <s v="theater/musical"/>
  </r>
  <r>
    <x v="3808"/>
    <s v="Time at the Bar! The road to Edinburgh"/>
    <s v="Following a sell-out run in Loughborough, Time at the Bar! is heading to this year's Fringe Festival... But we need your help!"/>
    <x v="28"/>
    <n v="1000"/>
    <n v="1"/>
    <x v="0"/>
    <x v="1"/>
    <s v="GBP"/>
    <n v="1429955619"/>
    <d v="2015-04-25T09:53:39"/>
    <n v="1424775219"/>
    <x v="3808"/>
    <b v="0"/>
    <x v="54"/>
    <n v="41.666666666666664"/>
    <x v="1"/>
    <x v="6"/>
    <b v="1"/>
    <s v="theater/plays"/>
  </r>
  <r>
    <x v="3809"/>
    <s v="15% of The Seagull Flies to Edinburgh"/>
    <s v="The story of two women trying to produce their own version of Chekhov's The Seagull with limited resources and unfettered enthusiasm."/>
    <x v="13"/>
    <n v="2025"/>
    <n v="1.0125"/>
    <x v="0"/>
    <x v="1"/>
    <s v="GBP"/>
    <n v="1406761200"/>
    <d v="2014-07-30T23:00:00"/>
    <n v="1402403907"/>
    <x v="3809"/>
    <b v="0"/>
    <x v="44"/>
    <n v="53.289473684210527"/>
    <x v="1"/>
    <x v="6"/>
    <b v="1"/>
    <s v="theater/plays"/>
  </r>
  <r>
    <x v="3810"/>
    <s v="Romeo &amp; Juliet"/>
    <s v="Theater students of UMass present a large-scale theater collaboration that will revolutionize the way you see Shakespeare."/>
    <x v="15"/>
    <n v="1826"/>
    <n v="1.2173333333333334"/>
    <x v="0"/>
    <x v="0"/>
    <s v="USD"/>
    <n v="1426965758"/>
    <d v="2015-03-21T19:22:38"/>
    <n v="1424377358"/>
    <x v="3810"/>
    <b v="0"/>
    <x v="55"/>
    <n v="70.230769230769226"/>
    <x v="1"/>
    <x v="6"/>
    <b v="1"/>
    <s v="theater/plays"/>
  </r>
  <r>
    <x v="3811"/>
    <s v="The Merchant of Venice"/>
    <s v="The University of Exeter Shakespeare Society is touring its acclaimed show The Merchant of Venice to Stratford-upon-Avon!"/>
    <x v="49"/>
    <n v="825"/>
    <n v="3.3"/>
    <x v="0"/>
    <x v="1"/>
    <s v="GBP"/>
    <n v="1464692400"/>
    <d v="2016-05-31T11:00:00"/>
    <n v="1461769373"/>
    <x v="3811"/>
    <b v="0"/>
    <x v="10"/>
    <n v="43.421052631578945"/>
    <x v="1"/>
    <x v="6"/>
    <b v="1"/>
    <s v="theater/plays"/>
  </r>
  <r>
    <x v="3812"/>
    <s v="Save &quot;The Stage Door&quot;"/>
    <s v="We are raising funds for our local theatre group &quot;The Stage Door&quot;. Funding required for lighting, stage equipment and productions."/>
    <x v="13"/>
    <n v="2191"/>
    <n v="1.0954999999999999"/>
    <x v="0"/>
    <x v="5"/>
    <s v="CAD"/>
    <n v="1433131140"/>
    <d v="2015-06-01T03:59:00"/>
    <n v="1429120908"/>
    <x v="3812"/>
    <b v="0"/>
    <x v="202"/>
    <n v="199.18181818181819"/>
    <x v="1"/>
    <x v="6"/>
    <b v="1"/>
    <s v="theater/plays"/>
  </r>
  <r>
    <x v="3813"/>
    <s v="SUCKIN INJUN"/>
    <s v="A comedic play about hillbilly vampires and the absurdity of judging by appearances. Wanna live forever? Better watch what you drink."/>
    <x v="190"/>
    <n v="2119.9899999999998"/>
    <n v="1.0095190476190474"/>
    <x v="0"/>
    <x v="0"/>
    <s v="USD"/>
    <n v="1465940580"/>
    <d v="2016-06-14T21:43:00"/>
    <n v="1462603021"/>
    <x v="3813"/>
    <b v="0"/>
    <x v="74"/>
    <n v="78.518148148148143"/>
    <x v="1"/>
    <x v="6"/>
    <b v="1"/>
    <s v="theater/plays"/>
  </r>
  <r>
    <x v="3814"/>
    <s v="Eyes Shut. Door Open - A New Play by Cassie M. Seinuk"/>
    <s v="Wax Wings is proud to be presenting the premiere of EYES. SHUT DOOR OPEN, a new play by Boston playwright Cassie M. Seinuk."/>
    <x v="15"/>
    <n v="2102"/>
    <n v="1.4013333333333333"/>
    <x v="0"/>
    <x v="0"/>
    <s v="USD"/>
    <n v="1427860740"/>
    <d v="2015-04-01T03:59:00"/>
    <n v="1424727712"/>
    <x v="3814"/>
    <b v="0"/>
    <x v="69"/>
    <n v="61.823529411764703"/>
    <x v="1"/>
    <x v="6"/>
    <b v="1"/>
    <s v="theater/plays"/>
  </r>
  <r>
    <x v="3815"/>
    <s v="The Canterbury Shakespeare Festival - first season"/>
    <s v="Come and help us make the Canterbury Shakespeare Festival a reality"/>
    <x v="28"/>
    <n v="1000.01"/>
    <n v="1.0000100000000001"/>
    <x v="0"/>
    <x v="1"/>
    <s v="GBP"/>
    <n v="1440111600"/>
    <d v="2015-08-20T23:00:00"/>
    <n v="1437545657"/>
    <x v="3815"/>
    <b v="0"/>
    <x v="9"/>
    <n v="50.000500000000002"/>
    <x v="1"/>
    <x v="6"/>
    <b v="1"/>
    <s v="theater/plays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n v="1.19238"/>
    <x v="0"/>
    <x v="0"/>
    <s v="USD"/>
    <n v="1405614823"/>
    <d v="2014-07-17T16:33:43"/>
    <n v="1403022823"/>
    <x v="3816"/>
    <b v="0"/>
    <x v="77"/>
    <n v="48.339729729729726"/>
    <x v="1"/>
    <x v="6"/>
    <b v="1"/>
    <s v="theater/plays"/>
  </r>
  <r>
    <x v="3817"/>
    <s v="TWIST: adapted from the novel Oliver Twist"/>
    <s v="Using 9 actors, TWIST focuses on the horror and unjust in 1837 London.  Think Peter and the Starcatcher meets American Horror Story."/>
    <x v="13"/>
    <n v="2145"/>
    <n v="1.0725"/>
    <x v="0"/>
    <x v="0"/>
    <s v="USD"/>
    <n v="1445659140"/>
    <d v="2015-10-24T03:59:00"/>
    <n v="1444236216"/>
    <x v="3817"/>
    <b v="0"/>
    <x v="9"/>
    <n v="107.25"/>
    <x v="1"/>
    <x v="6"/>
    <b v="1"/>
    <s v="theater/plays"/>
  </r>
  <r>
    <x v="3818"/>
    <s v="The AOA Presents: The Maiden of Orleans"/>
    <s v="The Arthurian Order of Avalon is attempting to raise funds to put on the annual Human Chessboard in March 2015!"/>
    <x v="49"/>
    <n v="570"/>
    <n v="2.2799999999999998"/>
    <x v="0"/>
    <x v="0"/>
    <s v="USD"/>
    <n v="1426187582"/>
    <d v="2015-03-12T19:13:02"/>
    <n v="1423599182"/>
    <x v="3818"/>
    <b v="0"/>
    <x v="73"/>
    <n v="57"/>
    <x v="1"/>
    <x v="6"/>
    <b v="1"/>
    <s v="theater/plays"/>
  </r>
  <r>
    <x v="3819"/>
    <s v="A Kansas City Fringe Festival premiere: &quot;The Art is a Lie&quot;"/>
    <s v="Support this collection of new plays by Kansas City writers and the artists who are bringing it to life!"/>
    <x v="28"/>
    <n v="1064"/>
    <n v="1.0640000000000001"/>
    <x v="0"/>
    <x v="0"/>
    <s v="USD"/>
    <n v="1437166920"/>
    <d v="2015-07-17T21:02:00"/>
    <n v="1435554104"/>
    <x v="3819"/>
    <b v="0"/>
    <x v="55"/>
    <n v="40.92307692307692"/>
    <x v="1"/>
    <x v="6"/>
    <b v="1"/>
    <s v="theater/plays"/>
  </r>
  <r>
    <x v="3820"/>
    <s v="TUSENTACK THEATRE"/>
    <s v="Tusentack Theatre is a professional theatre company providing opportunities to adults who access Mental Health Services."/>
    <x v="43"/>
    <n v="430"/>
    <n v="1.4333333333333333"/>
    <x v="0"/>
    <x v="1"/>
    <s v="GBP"/>
    <n v="1436110717"/>
    <d v="2015-07-05T15:38:37"/>
    <n v="1433518717"/>
    <x v="3820"/>
    <b v="0"/>
    <x v="9"/>
    <n v="21.5"/>
    <x v="1"/>
    <x v="6"/>
    <b v="1"/>
    <s v="theater/plays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n v="1.0454285714285714"/>
    <x v="0"/>
    <x v="0"/>
    <s v="USD"/>
    <n v="1451881207"/>
    <d v="2016-01-04T04:20:07"/>
    <n v="1449116407"/>
    <x v="3821"/>
    <b v="0"/>
    <x v="67"/>
    <n v="79.543478260869563"/>
    <x v="1"/>
    <x v="6"/>
    <b v="1"/>
    <s v="theater/plays"/>
  </r>
  <r>
    <x v="3822"/>
    <s v="Geschichten sollen leben"/>
    <s v="19 TheaterstÃ¼cke des Schnuppe Figurentheaters bei einem GroÃŸbrand zerstÃ¶rt - bitte unterstÃ¼tzt uns, den Wiederaufbau zu finanzieren"/>
    <x v="10"/>
    <n v="5501"/>
    <n v="1.1002000000000001"/>
    <x v="0"/>
    <x v="12"/>
    <s v="EUR"/>
    <n v="1453244340"/>
    <d v="2016-01-19T22:59:00"/>
    <n v="1448136417"/>
    <x v="3822"/>
    <b v="0"/>
    <x v="88"/>
    <n v="72.381578947368425"/>
    <x v="1"/>
    <x v="6"/>
    <b v="1"/>
    <s v="theater/plays"/>
  </r>
  <r>
    <x v="3823"/>
    <s v="FEED"/>
    <s v="Feed, a new play by Garrett Markgraf (based on the novel by M.T. Anderson), Directed by Anna Marck at Oakland University."/>
    <x v="30"/>
    <n v="2650"/>
    <n v="1.06"/>
    <x v="0"/>
    <x v="0"/>
    <s v="USD"/>
    <n v="1437364740"/>
    <d v="2015-07-20T03:59:00"/>
    <n v="1434405044"/>
    <x v="3823"/>
    <b v="0"/>
    <x v="14"/>
    <n v="64.634146341463421"/>
    <x v="1"/>
    <x v="6"/>
    <b v="1"/>
    <s v="theater/plays"/>
  </r>
  <r>
    <x v="3824"/>
    <s v="Count Your Blessings - A Verbatim Performance"/>
    <s v="the hardy presents a collaboration between Robbie Curran and Abram Rooney. Kemble House, 9th-14th August, every night at 8pm."/>
    <x v="49"/>
    <n v="270"/>
    <n v="1.08"/>
    <x v="0"/>
    <x v="1"/>
    <s v="GBP"/>
    <n v="1470058860"/>
    <d v="2016-08-01T13:41:00"/>
    <n v="1469026903"/>
    <x v="3824"/>
    <b v="0"/>
    <x v="63"/>
    <n v="38.571428571428569"/>
    <x v="1"/>
    <x v="6"/>
    <b v="1"/>
    <s v="theater/plays"/>
  </r>
  <r>
    <x v="3825"/>
    <s v="Help keep girls in school in Burkina Faso"/>
    <s v="A girl in Burkina Faso is more likely to marry than finish high school. Public theatre can promote the need for girls to stay in school"/>
    <x v="10"/>
    <n v="5271"/>
    <n v="1.0542"/>
    <x v="0"/>
    <x v="0"/>
    <s v="USD"/>
    <n v="1434505214"/>
    <d v="2015-06-17T01:40:14"/>
    <n v="1432690814"/>
    <x v="3825"/>
    <b v="0"/>
    <x v="72"/>
    <n v="107.57142857142857"/>
    <x v="1"/>
    <x v="6"/>
    <b v="1"/>
    <s v="theater/plays"/>
  </r>
  <r>
    <x v="3826"/>
    <s v="DAY OF THE DOG by Blue Sparrow Theatre Company"/>
    <s v="This is the story about the Westons. One family who live with mental illness on a daily basis."/>
    <x v="20"/>
    <n v="715"/>
    <n v="1.1916666666666667"/>
    <x v="0"/>
    <x v="1"/>
    <s v="GBP"/>
    <n v="1430993394"/>
    <d v="2015-05-07T10:09:54"/>
    <n v="1428401394"/>
    <x v="3826"/>
    <b v="0"/>
    <x v="55"/>
    <n v="27.5"/>
    <x v="1"/>
    <x v="6"/>
    <b v="1"/>
    <s v="theater/plays"/>
  </r>
  <r>
    <x v="3827"/>
    <s v="BROKEN BISCUITS EDINBURGH"/>
    <s v="IAM TRYING TO TAKE MY DEBUT PLAY BROKEN BISCUITS TO EDINGBURGH FESTIVAL 2015 AND REALLY NEED SOME FUNDING TO HELP ME ACHIEVE THIS GOAL"/>
    <x v="9"/>
    <n v="4580"/>
    <n v="1.5266666666666666"/>
    <x v="0"/>
    <x v="1"/>
    <s v="GBP"/>
    <n v="1427414400"/>
    <d v="2015-03-27T00:00:00"/>
    <n v="1422656201"/>
    <x v="3827"/>
    <b v="0"/>
    <x v="71"/>
    <n v="70.461538461538467"/>
    <x v="1"/>
    <x v="6"/>
    <b v="1"/>
    <s v="theater/plays"/>
  </r>
  <r>
    <x v="3828"/>
    <s v="A Few Brave Men: The Chosen Few"/>
    <s v="In 1942 three black and one Puerto Rican jazz musicians from Harlem join the segregated US Marines. We see &quot;Love In Time of War&quot;"/>
    <x v="10"/>
    <n v="5000"/>
    <n v="1"/>
    <x v="0"/>
    <x v="0"/>
    <s v="USD"/>
    <n v="1420033187"/>
    <d v="2014-12-31T13:39:47"/>
    <n v="1414845587"/>
    <x v="3828"/>
    <b v="0"/>
    <x v="33"/>
    <n v="178.57142857142858"/>
    <x v="1"/>
    <x v="6"/>
    <b v="1"/>
    <s v="theater/plays"/>
  </r>
  <r>
    <x v="3829"/>
    <s v="Returning Home."/>
    <s v="A play that illustrates the symptoms of PTSD, shows its effect on families, and demonstrates some of the difficulties of treating it."/>
    <x v="2"/>
    <n v="501"/>
    <n v="1.002"/>
    <x v="0"/>
    <x v="0"/>
    <s v="USD"/>
    <n v="1472676371"/>
    <d v="2016-08-31T20:46:11"/>
    <n v="1470948371"/>
    <x v="3829"/>
    <b v="0"/>
    <x v="22"/>
    <n v="62.625"/>
    <x v="1"/>
    <x v="6"/>
    <b v="1"/>
    <s v="theater/plays"/>
  </r>
  <r>
    <x v="3830"/>
    <s v="Run Away"/>
    <s v="The Aeon Theatre company is producing another original play by Parker Hale at the Manhattan Reportory Theatre"/>
    <x v="213"/>
    <n v="225"/>
    <n v="2.25"/>
    <x v="0"/>
    <x v="0"/>
    <s v="USD"/>
    <n v="1464371211"/>
    <d v="2016-05-27T17:46:51"/>
    <n v="1463161611"/>
    <x v="3830"/>
    <b v="0"/>
    <x v="83"/>
    <n v="75"/>
    <x v="1"/>
    <x v="6"/>
    <b v="1"/>
    <s v="theater/plays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n v="1.0602199999999999"/>
    <x v="0"/>
    <x v="0"/>
    <s v="USD"/>
    <n v="1415222545"/>
    <d v="2014-11-05T21:22:25"/>
    <n v="1413404545"/>
    <x v="3831"/>
    <b v="0"/>
    <x v="82"/>
    <n v="58.901111111111113"/>
    <x v="1"/>
    <x v="6"/>
    <b v="1"/>
    <s v="theater/plays"/>
  </r>
  <r>
    <x v="3832"/>
    <s v="SBYET 2016 Hairspray at the Lobero Theatre!"/>
    <s v="Santa Barbara Youth Ensemble is performing Hairspray at the Lobero. Help create beautiful memories for these kids by pledging today!"/>
    <x v="38"/>
    <n v="1256"/>
    <n v="1.0466666666666666"/>
    <x v="0"/>
    <x v="0"/>
    <s v="USD"/>
    <n v="1455936335"/>
    <d v="2016-02-20T02:45:35"/>
    <n v="1452048335"/>
    <x v="3832"/>
    <b v="0"/>
    <x v="82"/>
    <n v="139.55555555555554"/>
    <x v="1"/>
    <x v="6"/>
    <b v="1"/>
    <s v="theater/plays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n v="1.1666666666666667"/>
    <x v="0"/>
    <x v="5"/>
    <s v="CAD"/>
    <n v="1417460940"/>
    <d v="2014-12-01T19:09:00"/>
    <n v="1416516972"/>
    <x v="3833"/>
    <b v="0"/>
    <x v="9"/>
    <n v="70"/>
    <x v="1"/>
    <x v="6"/>
    <b v="1"/>
    <s v="theater/plays"/>
  </r>
  <r>
    <x v="3834"/>
    <s v="Better to Have Loved...?"/>
    <s v="About the impact of addiction on relationships; my play hopes to inspire &amp; support those affected to connect with their own creativity"/>
    <x v="9"/>
    <n v="3271"/>
    <n v="1.0903333333333334"/>
    <x v="0"/>
    <x v="1"/>
    <s v="GBP"/>
    <n v="1434624067"/>
    <d v="2015-06-18T10:41:07"/>
    <n v="1432032067"/>
    <x v="3834"/>
    <b v="0"/>
    <x v="7"/>
    <n v="57.385964912280699"/>
    <x v="1"/>
    <x v="6"/>
    <b v="1"/>
    <s v="theater/plays"/>
  </r>
  <r>
    <x v="3835"/>
    <s v="Support new theatre piece IT DOESN'T MATTER"/>
    <s v="IT DOESN'T MATTER is a new comedic piece of political theatre written by three enthusiastic students. Help us produce it at LIPA!"/>
    <x v="48"/>
    <n v="320"/>
    <n v="1.6"/>
    <x v="0"/>
    <x v="1"/>
    <s v="GBP"/>
    <n v="1461278208"/>
    <d v="2016-04-21T22:36:48"/>
    <n v="1459463808"/>
    <x v="3835"/>
    <b v="0"/>
    <x v="22"/>
    <n v="40"/>
    <x v="1"/>
    <x v="6"/>
    <b v="1"/>
    <s v="theater/plays"/>
  </r>
  <r>
    <x v="3836"/>
    <s v="Home (The Place Where My Stuff Resides)"/>
    <s v="&quot;The surveyor said the foundation was shaky&quot;. A woman finds what it means to rebuild her marriage."/>
    <x v="134"/>
    <n v="900"/>
    <n v="1.125"/>
    <x v="0"/>
    <x v="0"/>
    <s v="USD"/>
    <n v="1470197340"/>
    <d v="2016-08-03T04:09:00"/>
    <n v="1467497652"/>
    <x v="3836"/>
    <b v="0"/>
    <x v="25"/>
    <n v="64.285714285714292"/>
    <x v="1"/>
    <x v="6"/>
    <b v="1"/>
    <s v="theater/plays"/>
  </r>
  <r>
    <x v="3837"/>
    <s v="Farcical Elements Presents Boeing-Boeing"/>
    <s v="A high-flying French farce with the thrust of a well-tuned jet engine"/>
    <x v="13"/>
    <n v="2042"/>
    <n v="1.0209999999999999"/>
    <x v="0"/>
    <x v="1"/>
    <s v="GBP"/>
    <n v="1435947758"/>
    <d v="2015-07-03T18:22:38"/>
    <n v="1432837358"/>
    <x v="3837"/>
    <b v="0"/>
    <x v="57"/>
    <n v="120.11764705882354"/>
    <x v="1"/>
    <x v="6"/>
    <b v="1"/>
    <s v="theater/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n v="1.00824"/>
    <x v="0"/>
    <x v="11"/>
    <s v="SEK"/>
    <n v="1432314209"/>
    <d v="2015-05-22T17:03:29"/>
    <n v="1429722209"/>
    <x v="3838"/>
    <b v="0"/>
    <x v="61"/>
    <n v="1008.24"/>
    <x v="1"/>
    <x v="6"/>
    <b v="1"/>
    <s v="theater/plays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n v="1.0125"/>
    <x v="0"/>
    <x v="0"/>
    <s v="USD"/>
    <n v="1438226724"/>
    <d v="2015-07-30T03:25:24"/>
    <n v="1433042724"/>
    <x v="3839"/>
    <b v="0"/>
    <x v="58"/>
    <n v="63.28125"/>
    <x v="1"/>
    <x v="6"/>
    <b v="1"/>
    <s v="theater/plays"/>
  </r>
  <r>
    <x v="3840"/>
    <s v="Tonight I'll be April"/>
    <s v="A gritty play looking at a modern day relationship, highlighting issues of mental health and abuse suffered by men."/>
    <x v="332"/>
    <n v="65"/>
    <n v="65"/>
    <x v="0"/>
    <x v="1"/>
    <s v="GBP"/>
    <n v="1459180229"/>
    <d v="2016-03-28T15:50:29"/>
    <n v="1457023829"/>
    <x v="3840"/>
    <b v="0"/>
    <x v="83"/>
    <n v="21.666666666666668"/>
    <x v="1"/>
    <x v="6"/>
    <b v="1"/>
    <s v="theater/plays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n v="8.72E-2"/>
    <x v="2"/>
    <x v="0"/>
    <s v="USD"/>
    <n v="1405882287"/>
    <d v="2014-07-20T18:51:27"/>
    <n v="1400698287"/>
    <x v="3841"/>
    <b v="1"/>
    <x v="69"/>
    <n v="25.647058823529413"/>
    <x v="1"/>
    <x v="6"/>
    <b v="0"/>
    <s v="theater/plays"/>
  </r>
  <r>
    <x v="3842"/>
    <s v="Shakespeare's The Tempest: In-The-Round"/>
    <s v="Follow the sell-out Tree Folk Theatre, as we lead you through The Tempest with masks, puppetry and live music! 15th July - 3rd August"/>
    <x v="10"/>
    <n v="1097"/>
    <n v="0.21940000000000001"/>
    <x v="2"/>
    <x v="1"/>
    <s v="GBP"/>
    <n v="1399809052"/>
    <d v="2014-05-11T11:50:52"/>
    <n v="1397217052"/>
    <x v="3842"/>
    <b v="1"/>
    <x v="23"/>
    <n v="47.695652173913047"/>
    <x v="1"/>
    <x v="6"/>
    <b v="0"/>
    <s v="theater/plays"/>
  </r>
  <r>
    <x v="3843"/>
    <s v="Vengeance Can Wait"/>
    <s v="Vengeance Can Wait navigates Japanese sub-culture as it charts a dark, twisted and touching, â€œdifferentâ€ kind of love story."/>
    <x v="10"/>
    <n v="1065"/>
    <n v="0.21299999999999999"/>
    <x v="2"/>
    <x v="0"/>
    <s v="USD"/>
    <n v="1401587064"/>
    <d v="2014-06-01T01:44:24"/>
    <n v="1399427064"/>
    <x v="3843"/>
    <b v="1"/>
    <x v="10"/>
    <n v="56.05263157894737"/>
    <x v="1"/>
    <x v="6"/>
    <b v="0"/>
    <s v="theater/plays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n v="0.41489795918367345"/>
    <x v="2"/>
    <x v="0"/>
    <s v="USD"/>
    <n v="1401778740"/>
    <d v="2014-06-03T06:59:00"/>
    <n v="1399474134"/>
    <x v="3844"/>
    <b v="1"/>
    <x v="133"/>
    <n v="81.319999999999993"/>
    <x v="1"/>
    <x v="6"/>
    <b v="0"/>
    <s v="theater/plays"/>
  </r>
  <r>
    <x v="3845"/>
    <s v="Marilyn Madness &amp; Me"/>
    <s v="He met Marilyn. He became obsessed with Norma Jean. That changed everything._x000a__x000a_                                A play by Frank Furino"/>
    <x v="79"/>
    <n v="842"/>
    <n v="2.1049999999999999E-2"/>
    <x v="2"/>
    <x v="0"/>
    <s v="USD"/>
    <n v="1443711774"/>
    <d v="2015-10-01T15:02:54"/>
    <n v="1441119774"/>
    <x v="3845"/>
    <b v="1"/>
    <x v="8"/>
    <n v="70.166666666666671"/>
    <x v="1"/>
    <x v="6"/>
    <b v="0"/>
    <s v="theater/plays"/>
  </r>
  <r>
    <x v="3846"/>
    <s v="My Insane Shakespeare"/>
    <s v="My Insane Shakespeare. An original play by Arthur Elbakyan premiering October 13th at United Solo, New York City."/>
    <x v="39"/>
    <n v="189"/>
    <n v="2.7E-2"/>
    <x v="2"/>
    <x v="0"/>
    <s v="USD"/>
    <n v="1412405940"/>
    <d v="2014-10-04T06:59:00"/>
    <n v="1409721542"/>
    <x v="3846"/>
    <b v="1"/>
    <x v="22"/>
    <n v="23.625"/>
    <x v="1"/>
    <x v="6"/>
    <b v="0"/>
    <s v="theater/plays"/>
  </r>
  <r>
    <x v="3847"/>
    <s v="Madame X"/>
    <s v="The production of the original play &quot;Madame X&quot; by Amanda Davison. Inspired by the painting by John Singer Sargent."/>
    <x v="124"/>
    <n v="1697"/>
    <n v="0.16161904761904761"/>
    <x v="2"/>
    <x v="0"/>
    <s v="USD"/>
    <n v="1437283391"/>
    <d v="2015-07-19T05:23:11"/>
    <n v="1433395391"/>
    <x v="3847"/>
    <b v="1"/>
    <x v="82"/>
    <n v="188.55555555555554"/>
    <x v="1"/>
    <x v="6"/>
    <b v="0"/>
    <s v="theater/plays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n v="0.16376923076923078"/>
    <x v="2"/>
    <x v="0"/>
    <s v="USD"/>
    <n v="1445196989"/>
    <d v="2015-10-18T19:36:29"/>
    <n v="1442604989"/>
    <x v="3848"/>
    <b v="1"/>
    <x v="68"/>
    <n v="49.511627906976742"/>
    <x v="1"/>
    <x v="6"/>
    <b v="0"/>
    <s v="theater/plays"/>
  </r>
  <r>
    <x v="3849"/>
    <s v="Auf geht's beim Schichtl"/>
    <s v="Bayerische KomÃ¶die im Schaustellermillieu vor historischem Hintergrund des Oktoberfestes von Winfried Frey. UrauffÃ¼hrung September 2015"/>
    <x v="11"/>
    <n v="2113"/>
    <n v="7.0433333333333334E-2"/>
    <x v="2"/>
    <x v="12"/>
    <s v="EUR"/>
    <n v="1434047084"/>
    <d v="2015-06-11T18:24:44"/>
    <n v="1431455084"/>
    <x v="3849"/>
    <b v="1"/>
    <x v="33"/>
    <n v="75.464285714285708"/>
    <x v="1"/>
    <x v="6"/>
    <b v="0"/>
    <s v="theater/plays"/>
  </r>
  <r>
    <x v="3850"/>
    <s v="The Vagina Monologues 2015"/>
    <s v="V-Day is a global activist movement to end violence against women and girls."/>
    <x v="28"/>
    <n v="38"/>
    <n v="3.7999999999999999E-2"/>
    <x v="2"/>
    <x v="0"/>
    <s v="USD"/>
    <n v="1420081143"/>
    <d v="2015-01-01T02:59:03"/>
    <n v="1417489143"/>
    <x v="3850"/>
    <b v="1"/>
    <x v="80"/>
    <n v="9.5"/>
    <x v="1"/>
    <x v="6"/>
    <b v="0"/>
    <s v="theater/plays"/>
  </r>
  <r>
    <x v="3851"/>
    <s v="Waving Goodbye"/>
    <s v="A play about the horrible choices we have to make every day. Should we take a risk, or take the road most travelled?"/>
    <x v="30"/>
    <n v="852"/>
    <n v="0.34079999999999999"/>
    <x v="2"/>
    <x v="1"/>
    <s v="GBP"/>
    <n v="1437129179"/>
    <d v="2015-07-17T10:32:59"/>
    <n v="1434537179"/>
    <x v="3851"/>
    <b v="1"/>
    <x v="54"/>
    <n v="35.5"/>
    <x v="1"/>
    <x v="6"/>
    <b v="0"/>
    <s v="theater/plays"/>
  </r>
  <r>
    <x v="3852"/>
    <s v="Rob Base Presents Unequally Yoked The Stage Play"/>
    <s v="Writer/Director Lynette J. Blackwell presents the hilarious entangled love story of when evil and good attempt to coexist."/>
    <x v="3"/>
    <n v="20"/>
    <n v="2E-3"/>
    <x v="2"/>
    <x v="0"/>
    <s v="USD"/>
    <n v="1427427276"/>
    <d v="2015-03-27T03:34:36"/>
    <n v="1425270876"/>
    <x v="3852"/>
    <b v="0"/>
    <x v="84"/>
    <n v="10"/>
    <x v="1"/>
    <x v="6"/>
    <b v="0"/>
    <s v="theater/plays"/>
  </r>
  <r>
    <x v="3853"/>
    <s v="The Original Laughter Therapist"/>
    <s v="A dose of One-woman &quot;Dramedy&quot; to cure those daily blues is just what the doctor ordered!"/>
    <x v="57"/>
    <n v="26"/>
    <n v="2.5999999999999998E-4"/>
    <x v="2"/>
    <x v="0"/>
    <s v="USD"/>
    <n v="1409602178"/>
    <d v="2014-09-01T20:09:38"/>
    <n v="1406578178"/>
    <x v="3853"/>
    <b v="0"/>
    <x v="84"/>
    <n v="13"/>
    <x v="1"/>
    <x v="6"/>
    <b v="0"/>
    <s v="theater/plays"/>
  </r>
  <r>
    <x v="3854"/>
    <s v="The Case Of Soghomon Tehlirian"/>
    <s v="A play dedicated to the 100th anniversary of the Armenian Genocide."/>
    <x v="34"/>
    <n v="1788"/>
    <n v="0.16254545454545455"/>
    <x v="2"/>
    <x v="0"/>
    <s v="USD"/>
    <n v="1431206058"/>
    <d v="2015-05-09T21:14:18"/>
    <n v="1428614058"/>
    <x v="3854"/>
    <b v="0"/>
    <x v="9"/>
    <n v="89.4"/>
    <x v="1"/>
    <x v="6"/>
    <b v="0"/>
    <s v="theater/plays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n v="2.5000000000000001E-2"/>
    <x v="2"/>
    <x v="0"/>
    <s v="USD"/>
    <n v="1427408271"/>
    <d v="2015-03-26T22:17:51"/>
    <n v="1424819871"/>
    <x v="3855"/>
    <b v="0"/>
    <x v="29"/>
    <n v="25"/>
    <x v="1"/>
    <x v="6"/>
    <b v="0"/>
    <s v="theater/plays"/>
  </r>
  <r>
    <x v="3856"/>
    <s v="&quot;Trouble at the Gate&quot; play"/>
    <s v="Thought-provoking drama about one who gets so caught up in churchwork, loses the true meaning of serving God, &amp; has TROUBLE AT THE GATE"/>
    <x v="10"/>
    <n v="1"/>
    <n v="2.0000000000000001E-4"/>
    <x v="2"/>
    <x v="0"/>
    <s v="USD"/>
    <n v="1425833403"/>
    <d v="2015-03-08T16:50:03"/>
    <n v="1423245003"/>
    <x v="3856"/>
    <b v="0"/>
    <x v="29"/>
    <n v="1"/>
    <x v="1"/>
    <x v="6"/>
    <b v="0"/>
    <s v="theater/plays"/>
  </r>
  <r>
    <x v="3857"/>
    <s v="I support Molding Heartz"/>
    <s v="The Ultimate Screenwriting Conference_x000a_is the experience showing screenwriters how to write and sell a screenplay in hollywood!"/>
    <x v="10"/>
    <n v="260"/>
    <n v="5.1999999999999998E-2"/>
    <x v="2"/>
    <x v="0"/>
    <s v="USD"/>
    <n v="1406913120"/>
    <d v="2014-08-01T17:12:00"/>
    <n v="1404927690"/>
    <x v="3857"/>
    <b v="0"/>
    <x v="80"/>
    <n v="65"/>
    <x v="1"/>
    <x v="6"/>
    <b v="0"/>
    <s v="theater/plays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n v="0.02"/>
    <x v="2"/>
    <x v="1"/>
    <s v="GBP"/>
    <n v="1432328400"/>
    <d v="2015-05-22T21:00:00"/>
    <n v="1430734844"/>
    <x v="3858"/>
    <b v="0"/>
    <x v="29"/>
    <n v="10"/>
    <x v="1"/>
    <x v="6"/>
    <b v="0"/>
    <s v="theater/plays"/>
  </r>
  <r>
    <x v="3859"/>
    <s v="What Dreams Were Made Of"/>
    <s v="This is a play that will have each and everyone that sees it thinking about the dreams they had growing up. It's a dramady"/>
    <x v="30"/>
    <n v="1"/>
    <n v="4.0000000000000002E-4"/>
    <x v="2"/>
    <x v="0"/>
    <s v="USD"/>
    <n v="1403730000"/>
    <d v="2014-06-25T21:00:00"/>
    <n v="1401485207"/>
    <x v="3859"/>
    <b v="0"/>
    <x v="29"/>
    <n v="1"/>
    <x v="1"/>
    <x v="6"/>
    <b v="0"/>
    <s v="theater/plays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n v="0.17666666666666667"/>
    <x v="2"/>
    <x v="0"/>
    <s v="USD"/>
    <n v="1407858710"/>
    <d v="2014-08-12T15:51:50"/>
    <n v="1405266710"/>
    <x v="3860"/>
    <b v="0"/>
    <x v="62"/>
    <n v="81.538461538461533"/>
    <x v="1"/>
    <x v="6"/>
    <b v="0"/>
    <s v="theater/plays"/>
  </r>
  <r>
    <x v="3861"/>
    <s v="READY OR NOT HERE I COME"/>
    <s v="THE COMING OF THE LORD!"/>
    <x v="13"/>
    <n v="100"/>
    <n v="0.05"/>
    <x v="2"/>
    <x v="0"/>
    <s v="USD"/>
    <n v="1415828820"/>
    <d v="2014-11-12T21:47:00"/>
    <n v="1412258977"/>
    <x v="3861"/>
    <b v="0"/>
    <x v="29"/>
    <n v="100"/>
    <x v="1"/>
    <x v="6"/>
    <b v="0"/>
    <s v="theater/plays"/>
  </r>
  <r>
    <x v="3862"/>
    <s v="The Container Play"/>
    <s v="The hit immersive theatre experience of England comes to Corpus Christi!"/>
    <x v="51"/>
    <n v="1"/>
    <n v="1.3333333333333334E-4"/>
    <x v="2"/>
    <x v="0"/>
    <s v="USD"/>
    <n v="1473699540"/>
    <d v="2016-09-12T16:59:00"/>
    <n v="1472451356"/>
    <x v="3862"/>
    <b v="0"/>
    <x v="29"/>
    <n v="1"/>
    <x v="1"/>
    <x v="6"/>
    <b v="0"/>
    <s v="theater/plays"/>
  </r>
  <r>
    <x v="3863"/>
    <s v="Umma Yemaya"/>
    <s v="Umma Yemaya is  a play that examines the challenges of unconventional love. The Lady  and the Artist create their own world for love."/>
    <x v="12"/>
    <n v="0"/>
    <n v="0"/>
    <x v="2"/>
    <x v="0"/>
    <s v="USD"/>
    <n v="1446739905"/>
    <d v="2015-11-05T16:11:45"/>
    <n v="1441552305"/>
    <x v="3863"/>
    <b v="0"/>
    <x v="78"/>
    <e v="#DIV/0!"/>
    <x v="1"/>
    <x v="6"/>
    <b v="0"/>
    <s v="theater/plays"/>
  </r>
  <r>
    <x v="3864"/>
    <s v="Grammar Land Performances"/>
    <s v="I want to create a theatrical performance of the book Grammar Land and present it at schools to help children learn proper grammar."/>
    <x v="10"/>
    <n v="60"/>
    <n v="1.2E-2"/>
    <x v="2"/>
    <x v="0"/>
    <s v="USD"/>
    <n v="1447799054"/>
    <d v="2015-11-17T22:24:14"/>
    <n v="1445203454"/>
    <x v="3864"/>
    <b v="0"/>
    <x v="83"/>
    <n v="20"/>
    <x v="1"/>
    <x v="6"/>
    <b v="0"/>
    <s v="theater/plays"/>
  </r>
  <r>
    <x v="3865"/>
    <s v="Fellatia's-Fantastic-Fun-Time-Show"/>
    <s v="Sissy Entertainment delivers a delicious cabaret that blends comedic monologue, song, and traditional sketch comedy."/>
    <x v="425"/>
    <n v="650"/>
    <n v="0.26937422295897223"/>
    <x v="2"/>
    <x v="5"/>
    <s v="CAD"/>
    <n v="1409376600"/>
    <d v="2014-08-30T05:30:00"/>
    <n v="1405957098"/>
    <x v="3865"/>
    <b v="0"/>
    <x v="25"/>
    <n v="46.428571428571431"/>
    <x v="1"/>
    <x v="6"/>
    <b v="0"/>
    <s v="theater/plays"/>
  </r>
  <r>
    <x v="3866"/>
    <s v="a feminine ending, brought to you by the East End Theatre Co"/>
    <s v="A funny, moving, witty piece about a girl, her oboe, and her dreams."/>
    <x v="13"/>
    <n v="11"/>
    <n v="5.4999999999999997E-3"/>
    <x v="2"/>
    <x v="0"/>
    <s v="USD"/>
    <n v="1458703740"/>
    <d v="2016-03-23T03:29:00"/>
    <n v="1454453021"/>
    <x v="3866"/>
    <b v="0"/>
    <x v="84"/>
    <n v="5.5"/>
    <x v="1"/>
    <x v="6"/>
    <b v="0"/>
    <s v="theater/plays"/>
  </r>
  <r>
    <x v="3867"/>
    <s v="RUSSIAN PLAY &quot;HOW TO BE BRAVE&quot;"/>
    <s v="What do you know about Russian Culture? Our project helps the American children to find out about Russian literature."/>
    <x v="13"/>
    <n v="251"/>
    <n v="0.1255"/>
    <x v="2"/>
    <x v="0"/>
    <s v="USD"/>
    <n v="1466278339"/>
    <d v="2016-06-18T19:32:19"/>
    <n v="1463686339"/>
    <x v="3867"/>
    <b v="0"/>
    <x v="81"/>
    <n v="50.2"/>
    <x v="1"/>
    <x v="6"/>
    <b v="0"/>
    <s v="theater/plays"/>
  </r>
  <r>
    <x v="3868"/>
    <s v="1000 words (Canceled)"/>
    <s v="New collection of music by Scott Evan Davis!"/>
    <x v="10"/>
    <n v="10"/>
    <n v="2E-3"/>
    <x v="1"/>
    <x v="1"/>
    <s v="GBP"/>
    <n v="1410191405"/>
    <d v="2014-09-08T15:50:05"/>
    <n v="1408031405"/>
    <x v="3868"/>
    <b v="0"/>
    <x v="29"/>
    <n v="10"/>
    <x v="1"/>
    <x v="40"/>
    <b v="0"/>
    <s v="theater/musical"/>
  </r>
  <r>
    <x v="3869"/>
    <s v="The Masturbation Musical (Canceled)"/>
    <s v="A Musical about 3 women who pursue their Pleasure and end up finding themselves."/>
    <x v="426"/>
    <n v="452"/>
    <n v="3.44748684310884E-2"/>
    <x v="1"/>
    <x v="0"/>
    <s v="USD"/>
    <n v="1426302660"/>
    <d v="2015-03-14T03:11:00"/>
    <n v="1423761792"/>
    <x v="3869"/>
    <b v="0"/>
    <x v="41"/>
    <n v="30.133333333333333"/>
    <x v="1"/>
    <x v="40"/>
    <b v="0"/>
    <s v="theater/musical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n v="0.15"/>
    <x v="1"/>
    <x v="0"/>
    <s v="USD"/>
    <n v="1404360478"/>
    <d v="2014-07-03T04:07:58"/>
    <n v="1401768478"/>
    <x v="3870"/>
    <b v="0"/>
    <x v="73"/>
    <n v="150"/>
    <x v="1"/>
    <x v="40"/>
    <b v="0"/>
    <s v="theater/musical"/>
  </r>
  <r>
    <x v="3871"/>
    <s v="Pocket Monsters: A Musical Parody (Canceled)"/>
    <s v="Our musical is finally ready to come to life, and we're raising funds to help make that happen!"/>
    <x v="15"/>
    <n v="40"/>
    <n v="2.6666666666666668E-2"/>
    <x v="1"/>
    <x v="0"/>
    <s v="USD"/>
    <n v="1490809450"/>
    <d v="2017-03-29T17:44:10"/>
    <n v="1485629050"/>
    <x v="3871"/>
    <b v="0"/>
    <x v="83"/>
    <n v="13.333333333333334"/>
    <x v="1"/>
    <x v="40"/>
    <b v="0"/>
    <s v="theater/musical"/>
  </r>
  <r>
    <x v="3872"/>
    <s v="Shining Star Players (Canceled)"/>
    <s v="We are a brand new theatrical teen production company, and we need enough money to put on our first musical production."/>
    <x v="36"/>
    <n v="0"/>
    <n v="0"/>
    <x v="1"/>
    <x v="0"/>
    <s v="USD"/>
    <n v="1439522996"/>
    <d v="2015-08-14T03:29:56"/>
    <n v="1435202996"/>
    <x v="3872"/>
    <b v="0"/>
    <x v="78"/>
    <e v="#DIV/0!"/>
    <x v="1"/>
    <x v="40"/>
    <b v="0"/>
    <s v="theater/musical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n v="0"/>
    <x v="1"/>
    <x v="0"/>
    <s v="USD"/>
    <n v="1444322535"/>
    <d v="2015-10-08T16:42:15"/>
    <n v="1441730535"/>
    <x v="3873"/>
    <b v="0"/>
    <x v="78"/>
    <e v="#DIV/0!"/>
    <x v="1"/>
    <x v="40"/>
    <b v="0"/>
    <s v="theater/musical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n v="0"/>
    <x v="1"/>
    <x v="4"/>
    <s v="NZD"/>
    <n v="1422061200"/>
    <d v="2015-01-24T01:00:00"/>
    <n v="1420244622"/>
    <x v="3874"/>
    <b v="0"/>
    <x v="78"/>
    <e v="#DIV/0!"/>
    <x v="1"/>
    <x v="40"/>
    <b v="0"/>
    <s v="theater/musical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n v="0"/>
    <x v="1"/>
    <x v="8"/>
    <s v="DKK"/>
    <n v="1472896800"/>
    <d v="2016-09-03T10:00:00"/>
    <n v="1472804365"/>
    <x v="3875"/>
    <b v="0"/>
    <x v="78"/>
    <e v="#DIV/0!"/>
    <x v="1"/>
    <x v="40"/>
    <b v="0"/>
    <s v="theater/musical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n v="0.52794871794871789"/>
    <x v="1"/>
    <x v="1"/>
    <s v="GBP"/>
    <n v="1454425128"/>
    <d v="2016-02-02T14:58:48"/>
    <n v="1451833128"/>
    <x v="3876"/>
    <b v="0"/>
    <x v="67"/>
    <n v="44.760869565217391"/>
    <x v="1"/>
    <x v="40"/>
    <b v="0"/>
    <s v="theater/musical"/>
  </r>
  <r>
    <x v="3877"/>
    <s v="Does NY Heart Me? The Musical (Canceled)"/>
    <s v="Help us record the concept album and stage grand concerts with a fantastic cast and orchestra. Get your tickets, music and more!"/>
    <x v="31"/>
    <n v="1241"/>
    <n v="4.9639999999999997E-2"/>
    <x v="1"/>
    <x v="0"/>
    <s v="USD"/>
    <n v="1481213752"/>
    <d v="2016-12-08T16:15:52"/>
    <n v="1478621752"/>
    <x v="3877"/>
    <b v="0"/>
    <x v="25"/>
    <n v="88.642857142857139"/>
    <x v="1"/>
    <x v="40"/>
    <b v="0"/>
    <s v="theater/musical"/>
  </r>
  <r>
    <x v="3878"/>
    <s v="Boys In The Arts Scholarship Program (Canceled)"/>
    <s v="Encouraging young males to engage in vocational development in the art of musical theater and related dance classes."/>
    <x v="102"/>
    <n v="10"/>
    <n v="5.5555555555555556E-4"/>
    <x v="1"/>
    <x v="0"/>
    <s v="USD"/>
    <n v="1435636740"/>
    <d v="2015-06-30T03:59:00"/>
    <n v="1433014746"/>
    <x v="3878"/>
    <b v="0"/>
    <x v="29"/>
    <n v="10"/>
    <x v="1"/>
    <x v="40"/>
    <b v="0"/>
    <s v="theater/musical"/>
  </r>
  <r>
    <x v="3879"/>
    <s v="Theatre 'Portable' Royal (Canceled)"/>
    <s v="Theatre â€˜Portableâ€™ Royal is a portable, fully working, 40 seater theatre which will tour the UK and beyond!"/>
    <x v="36"/>
    <n v="0"/>
    <n v="0"/>
    <x v="1"/>
    <x v="1"/>
    <s v="GBP"/>
    <n v="1422218396"/>
    <d v="2015-01-25T20:39:56"/>
    <n v="1419626396"/>
    <x v="3879"/>
    <b v="0"/>
    <x v="78"/>
    <e v="#DIV/0!"/>
    <x v="1"/>
    <x v="40"/>
    <b v="0"/>
    <s v="theater/musical"/>
  </r>
  <r>
    <x v="3880"/>
    <s v="Thoroughly Modern Millie (Canceled)"/>
    <s v="With Russell Grant as Mrs Meers, this classic musical taps into London's Theatro Technis 1-25 October 2014 for its UK fringe premiere!"/>
    <x v="51"/>
    <n v="980"/>
    <n v="0.13066666666666665"/>
    <x v="1"/>
    <x v="1"/>
    <s v="GBP"/>
    <n v="1406761200"/>
    <d v="2014-07-30T23:00:00"/>
    <n v="1403724820"/>
    <x v="3880"/>
    <b v="0"/>
    <x v="57"/>
    <n v="57.647058823529413"/>
    <x v="1"/>
    <x v="40"/>
    <b v="0"/>
    <s v="theater/musical"/>
  </r>
  <r>
    <x v="3881"/>
    <s v="My Real Mother's Name is... (Canceled)"/>
    <s v="A musical journey coming to the Blue Venue at the 2017 Orlando Fringe Festival!"/>
    <x v="2"/>
    <n v="25"/>
    <n v="0.05"/>
    <x v="1"/>
    <x v="0"/>
    <s v="USD"/>
    <n v="1487550399"/>
    <d v="2017-02-20T00:26:39"/>
    <n v="1484958399"/>
    <x v="3881"/>
    <b v="0"/>
    <x v="29"/>
    <n v="25"/>
    <x v="1"/>
    <x v="40"/>
    <b v="0"/>
    <s v="theater/musical"/>
  </r>
  <r>
    <x v="3882"/>
    <s v="Mephistopheles by R. Garth &amp; The S.O.L. (Canceled)"/>
    <s v="A musical vision of the Faust tale... how he signed his soul to the devil Mephistopheles to find Lori, the love of his life."/>
    <x v="11"/>
    <n v="0"/>
    <n v="0"/>
    <x v="1"/>
    <x v="2"/>
    <s v="AUD"/>
    <n v="1454281380"/>
    <d v="2016-01-31T23:03:00"/>
    <n v="1451950570"/>
    <x v="3882"/>
    <b v="0"/>
    <x v="78"/>
    <e v="#DIV/0!"/>
    <x v="1"/>
    <x v="40"/>
    <b v="0"/>
    <s v="theater/musical"/>
  </r>
  <r>
    <x v="3883"/>
    <s v="CAGED - A New Musical (Canceled)"/>
    <s v="CAGED - A New Musical is the story of One Passion, One Voice, One Dream. - One man's quest to become the woman he always wanted to be."/>
    <x v="36"/>
    <n v="0"/>
    <n v="0"/>
    <x v="1"/>
    <x v="1"/>
    <s v="GBP"/>
    <n v="1409668069"/>
    <d v="2014-09-02T14:27:49"/>
    <n v="1407076069"/>
    <x v="3883"/>
    <b v="0"/>
    <x v="78"/>
    <e v="#DIV/0!"/>
    <x v="1"/>
    <x v="40"/>
    <b v="0"/>
    <s v="theater/musical"/>
  </r>
  <r>
    <x v="3884"/>
    <s v="Alive Portrait Of Christ in Pembroke Township, IL (Canceled)"/>
    <s v="The Group M3 is striving to give one of the poorest towns in the country hope again this Easter Holiday."/>
    <x v="3"/>
    <n v="0"/>
    <n v="0"/>
    <x v="1"/>
    <x v="0"/>
    <s v="USD"/>
    <n v="1427479192"/>
    <d v="2015-03-27T17:59:52"/>
    <n v="1425322792"/>
    <x v="3884"/>
    <b v="0"/>
    <x v="78"/>
    <e v="#DIV/0!"/>
    <x v="1"/>
    <x v="40"/>
    <b v="0"/>
    <s v="theater/musical"/>
  </r>
  <r>
    <x v="3885"/>
    <s v="THE SESSIONS - The Beatles at Abbey Road Studios (Canceled)"/>
    <s v="A LIVE musical spectacular theatrical experience of The Beatles recording sessions at Abbey Road Studios."/>
    <x v="427"/>
    <n v="0"/>
    <n v="0"/>
    <x v="1"/>
    <x v="0"/>
    <s v="USD"/>
    <n v="1462834191"/>
    <d v="2016-05-09T22:49:51"/>
    <n v="1460242191"/>
    <x v="3885"/>
    <b v="0"/>
    <x v="78"/>
    <e v="#DIV/0!"/>
    <x v="1"/>
    <x v="40"/>
    <b v="0"/>
    <s v="theater/musical"/>
  </r>
  <r>
    <x v="3886"/>
    <s v="a (Canceled)"/>
    <n v="1"/>
    <x v="3"/>
    <n v="0"/>
    <n v="0"/>
    <x v="1"/>
    <x v="2"/>
    <s v="AUD"/>
    <n v="1418275702"/>
    <d v="2014-12-11T05:28:22"/>
    <n v="1415683702"/>
    <x v="3886"/>
    <b v="0"/>
    <x v="78"/>
    <e v="#DIV/0!"/>
    <x v="1"/>
    <x v="40"/>
    <b v="0"/>
    <s v="theater/musical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n v="1.7500000000000002E-2"/>
    <x v="1"/>
    <x v="0"/>
    <s v="USD"/>
    <n v="1430517600"/>
    <d v="2015-05-01T22:00:00"/>
    <n v="1426538129"/>
    <x v="3887"/>
    <b v="0"/>
    <x v="84"/>
    <n v="17.5"/>
    <x v="1"/>
    <x v="40"/>
    <b v="0"/>
    <s v="theater/musical"/>
  </r>
  <r>
    <x v="3888"/>
    <s v="Popinjay Productions' The Odyssey"/>
    <s v="We are devising a vibrant new adaptation of Homer's The Odyssey featuring dynamic storytelling, stunning visuals and original music."/>
    <x v="13"/>
    <n v="542"/>
    <n v="0.27100000000000002"/>
    <x v="2"/>
    <x v="1"/>
    <s v="GBP"/>
    <n v="1488114358"/>
    <d v="2017-02-26T13:05:58"/>
    <n v="1485522358"/>
    <x v="3888"/>
    <b v="0"/>
    <x v="25"/>
    <n v="38.714285714285715"/>
    <x v="1"/>
    <x v="6"/>
    <b v="0"/>
    <s v="theater/plays"/>
  </r>
  <r>
    <x v="3889"/>
    <s v="Sherri's Playhouse Present's A Heavenly Hand!"/>
    <s v="A romantic comedy about a girl trying to figure out what to do with her life and an angel who comes to help her."/>
    <x v="6"/>
    <n v="118"/>
    <n v="1.4749999999999999E-2"/>
    <x v="2"/>
    <x v="0"/>
    <s v="USD"/>
    <n v="1420413960"/>
    <d v="2015-01-04T23:26:00"/>
    <n v="1417651630"/>
    <x v="3889"/>
    <b v="0"/>
    <x v="82"/>
    <n v="13.111111111111111"/>
    <x v="1"/>
    <x v="6"/>
    <b v="0"/>
    <s v="theater/plays"/>
  </r>
  <r>
    <x v="3890"/>
    <s v="Something Wicked This Way Comes"/>
    <s v="Will Power Troupe is the only US group invited to perform in London's Shakespeare Festival. We need your help to bring the USA to UK!"/>
    <x v="36"/>
    <n v="2524"/>
    <n v="0.16826666666666668"/>
    <x v="2"/>
    <x v="0"/>
    <s v="USD"/>
    <n v="1439662344"/>
    <d v="2015-08-15T18:12:24"/>
    <n v="1434478344"/>
    <x v="3890"/>
    <b v="0"/>
    <x v="22"/>
    <n v="315.5"/>
    <x v="1"/>
    <x v="6"/>
    <b v="0"/>
    <s v="theater/plays"/>
  </r>
  <r>
    <x v="3891"/>
    <s v="Out of the Box: A Mime Story"/>
    <s v="A comedy about a mime who dreams of becoming a stand up comedian."/>
    <x v="134"/>
    <n v="260"/>
    <n v="0.32500000000000001"/>
    <x v="2"/>
    <x v="0"/>
    <s v="USD"/>
    <n v="1427086740"/>
    <d v="2015-03-23T04:59:00"/>
    <n v="1424488244"/>
    <x v="3891"/>
    <b v="0"/>
    <x v="63"/>
    <n v="37.142857142857146"/>
    <x v="1"/>
    <x v="6"/>
    <b v="0"/>
    <s v="theater/plays"/>
  </r>
  <r>
    <x v="3892"/>
    <s v="The Sea Horse, presented by Different Stages"/>
    <s v="Saloon owner Gertude Blum mistrusts all men and scorns love, but sailor Harry Bales' romantic dreams force her to face her tragic past."/>
    <x v="28"/>
    <n v="0"/>
    <n v="0"/>
    <x v="2"/>
    <x v="0"/>
    <s v="USD"/>
    <n v="1408863600"/>
    <d v="2014-08-24T07:00:00"/>
    <n v="1408203557"/>
    <x v="3892"/>
    <b v="0"/>
    <x v="78"/>
    <e v="#DIV/0!"/>
    <x v="1"/>
    <x v="6"/>
    <b v="0"/>
    <s v="theater/plays"/>
  </r>
  <r>
    <x v="3893"/>
    <s v="MY PRIVATE REVOLUTION"/>
    <s v="An inspiring story of a young girl's journey from childhood to adulthood told through monologue, dialogue, poetry and music and dance."/>
    <x v="63"/>
    <n v="10775"/>
    <n v="0.2155"/>
    <x v="2"/>
    <x v="0"/>
    <s v="USD"/>
    <n v="1404194400"/>
    <d v="2014-07-01T06:00:00"/>
    <n v="1400600840"/>
    <x v="3893"/>
    <b v="0"/>
    <x v="87"/>
    <n v="128.27380952380952"/>
    <x v="1"/>
    <x v="6"/>
    <b v="0"/>
    <s v="theater/plays"/>
  </r>
  <r>
    <x v="3894"/>
    <s v="MADE-UP: A Sitcom Theater Special"/>
    <s v="Ryan and Vanessa are hosting Christmas for the first time but instead of a happy celebration, they get a hilarious survival situation."/>
    <x v="36"/>
    <n v="520"/>
    <n v="3.4666666666666665E-2"/>
    <x v="2"/>
    <x v="0"/>
    <s v="USD"/>
    <n v="1481000340"/>
    <d v="2016-12-06T04:59:00"/>
    <n v="1478386812"/>
    <x v="3894"/>
    <b v="0"/>
    <x v="202"/>
    <n v="47.272727272727273"/>
    <x v="1"/>
    <x v="6"/>
    <b v="0"/>
    <s v="theater/plays"/>
  </r>
  <r>
    <x v="3895"/>
    <s v="Vestige"/>
    <s v="A Transgender makeup artist calls into question the loyalty of her best friend in a 1980's circus while dealing with her dying mother."/>
    <x v="28"/>
    <n v="50"/>
    <n v="0.05"/>
    <x v="2"/>
    <x v="0"/>
    <s v="USD"/>
    <n v="1425103218"/>
    <d v="2015-02-28T06:00:18"/>
    <n v="1422424818"/>
    <x v="3895"/>
    <b v="0"/>
    <x v="29"/>
    <n v="50"/>
    <x v="1"/>
    <x v="6"/>
    <b v="0"/>
    <s v="theater/plays"/>
  </r>
  <r>
    <x v="3896"/>
    <s v="Yorick and Company"/>
    <s v="Yorick and Co. is a comedy about a struggling theatre company whose mysterious benefactor starts haunting the show!"/>
    <x v="183"/>
    <n v="170"/>
    <n v="0.10625"/>
    <x v="2"/>
    <x v="0"/>
    <s v="USD"/>
    <n v="1402979778"/>
    <d v="2014-06-17T04:36:18"/>
    <n v="1401770178"/>
    <x v="3896"/>
    <b v="0"/>
    <x v="80"/>
    <n v="42.5"/>
    <x v="1"/>
    <x v="6"/>
    <b v="0"/>
    <s v="theater/plays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n v="0.17599999999999999"/>
    <x v="2"/>
    <x v="4"/>
    <s v="NZD"/>
    <n v="1420750683"/>
    <d v="2015-01-08T20:58:03"/>
    <n v="1418158683"/>
    <x v="3897"/>
    <b v="0"/>
    <x v="73"/>
    <n v="44"/>
    <x v="1"/>
    <x v="6"/>
    <b v="0"/>
    <s v="theater/plays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n v="0.3256"/>
    <x v="2"/>
    <x v="1"/>
    <s v="GBP"/>
    <n v="1439827200"/>
    <d v="2015-08-17T16:00:00"/>
    <n v="1436355270"/>
    <x v="3898"/>
    <b v="0"/>
    <x v="38"/>
    <n v="50.875"/>
    <x v="1"/>
    <x v="6"/>
    <b v="0"/>
    <s v="theater/plays"/>
  </r>
  <r>
    <x v="3899"/>
    <s v="RAIN | a theatrical production of life-changing proportions"/>
    <s v="More than just a play, RAIN is an outreach to hurting people who feel disengaged or rejected by others."/>
    <x v="3"/>
    <n v="125"/>
    <n v="1.2500000000000001E-2"/>
    <x v="2"/>
    <x v="0"/>
    <s v="USD"/>
    <n v="1407868561"/>
    <d v="2014-08-12T18:36:01"/>
    <n v="1406140561"/>
    <x v="3899"/>
    <b v="0"/>
    <x v="84"/>
    <n v="62.5"/>
    <x v="1"/>
    <x v="6"/>
    <b v="0"/>
    <s v="theater/plays"/>
  </r>
  <r>
    <x v="3900"/>
    <s v="HUB Theatre Group presents John Logan's RED"/>
    <s v="HUB Theatre Group collaborates with local artists to present John Logan's RED to the community."/>
    <x v="30"/>
    <n v="135"/>
    <n v="5.3999999999999999E-2"/>
    <x v="2"/>
    <x v="0"/>
    <s v="USD"/>
    <n v="1433988791"/>
    <d v="2015-06-11T02:13:11"/>
    <n v="1431396791"/>
    <x v="3900"/>
    <b v="0"/>
    <x v="81"/>
    <n v="27"/>
    <x v="1"/>
    <x v="6"/>
    <b v="0"/>
    <s v="theater/plays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n v="8.3333333333333332E-3"/>
    <x v="2"/>
    <x v="0"/>
    <s v="USD"/>
    <n v="1450554599"/>
    <d v="2015-12-19T19:49:59"/>
    <n v="1447098599"/>
    <x v="3901"/>
    <b v="0"/>
    <x v="29"/>
    <n v="25"/>
    <x v="1"/>
    <x v="6"/>
    <b v="0"/>
    <s v="theater/plays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n v="0.48833333333333334"/>
    <x v="2"/>
    <x v="1"/>
    <s v="GBP"/>
    <n v="1479125642"/>
    <d v="2016-11-14T12:14:02"/>
    <n v="1476962042"/>
    <x v="3902"/>
    <b v="0"/>
    <x v="162"/>
    <n v="47.258064516129032"/>
    <x v="1"/>
    <x v="6"/>
    <b v="0"/>
    <s v="theater/plays"/>
  </r>
  <r>
    <x v="3903"/>
    <s v="Know Thy Law"/>
    <s v="Based on the novel â€œKnow Thy Lawâ€, this powerful play gives the insight and understanding of the power of knowing the law of the land."/>
    <x v="15"/>
    <n v="0"/>
    <n v="0"/>
    <x v="2"/>
    <x v="0"/>
    <s v="USD"/>
    <n v="1439581080"/>
    <d v="2015-08-14T19:38:00"/>
    <n v="1435709765"/>
    <x v="3903"/>
    <b v="0"/>
    <x v="78"/>
    <e v="#DIV/0!"/>
    <x v="1"/>
    <x v="6"/>
    <b v="0"/>
    <s v="theater/plays"/>
  </r>
  <r>
    <x v="3904"/>
    <s v="Black America from Prophets to Pimps"/>
    <s v="A play that will cover 4000 years of black history."/>
    <x v="3"/>
    <n v="3"/>
    <n v="2.9999999999999997E-4"/>
    <x v="2"/>
    <x v="0"/>
    <s v="USD"/>
    <n v="1429074240"/>
    <d v="2015-04-15T05:04:00"/>
    <n v="1427866200"/>
    <x v="3904"/>
    <b v="0"/>
    <x v="84"/>
    <n v="1.5"/>
    <x v="1"/>
    <x v="6"/>
    <b v="0"/>
    <s v="theater/plays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n v="0.11533333333333333"/>
    <x v="2"/>
    <x v="1"/>
    <s v="GBP"/>
    <n v="1434063600"/>
    <d v="2015-06-11T23:00:00"/>
    <n v="1430405903"/>
    <x v="3905"/>
    <b v="0"/>
    <x v="63"/>
    <n v="24.714285714285715"/>
    <x v="1"/>
    <x v="6"/>
    <b v="0"/>
    <s v="theater/plays"/>
  </r>
  <r>
    <x v="3906"/>
    <s v="First Draft Theatre"/>
    <s v="We will workshop, stage and develop new writing, devised work and adaptations. A joyful leap into the possibilities of an idea!"/>
    <x v="15"/>
    <n v="1010"/>
    <n v="0.67333333333333334"/>
    <x v="2"/>
    <x v="1"/>
    <s v="GBP"/>
    <n v="1435325100"/>
    <d v="2015-06-26T13:25:00"/>
    <n v="1432072893"/>
    <x v="3906"/>
    <b v="0"/>
    <x v="38"/>
    <n v="63.125"/>
    <x v="1"/>
    <x v="6"/>
    <b v="0"/>
    <s v="theater/plays"/>
  </r>
  <r>
    <x v="3907"/>
    <s v="Burqa&amp;Rifle: A Drama: Two Women, Two Cultues, Two Histories"/>
    <s v="Burqa&amp;Rifle dramatizes the  encounter between two women -- a vigilante and a convert to Islam."/>
    <x v="28"/>
    <n v="153"/>
    <n v="0.153"/>
    <x v="2"/>
    <x v="0"/>
    <s v="USD"/>
    <n v="1414354080"/>
    <d v="2014-10-26T20:08:00"/>
    <n v="1411587606"/>
    <x v="3907"/>
    <b v="0"/>
    <x v="80"/>
    <n v="38.25"/>
    <x v="1"/>
    <x v="6"/>
    <b v="0"/>
    <s v="theater/plays"/>
  </r>
  <r>
    <x v="3908"/>
    <s v="Unconscious Subconscious"/>
    <s v="Death splits apart twin brothers in a questionable car accident. They shared dreams, and now they must share trials in the unknown."/>
    <x v="47"/>
    <n v="65"/>
    <n v="8.666666666666667E-2"/>
    <x v="2"/>
    <x v="0"/>
    <s v="USD"/>
    <n v="1406603696"/>
    <d v="2014-07-29T03:14:56"/>
    <n v="1405307696"/>
    <x v="3908"/>
    <b v="0"/>
    <x v="80"/>
    <n v="16.25"/>
    <x v="1"/>
    <x v="6"/>
    <b v="0"/>
    <s v="theater/plays"/>
  </r>
  <r>
    <x v="3909"/>
    <s v="Woman2Woman"/>
    <s v="I am trying to put on a gospel comedy stage play that is full of laughter and life lessons as well that will change your life forever,"/>
    <x v="127"/>
    <n v="135"/>
    <n v="2.2499999999999998E-3"/>
    <x v="2"/>
    <x v="0"/>
    <s v="USD"/>
    <n v="1410424642"/>
    <d v="2014-09-11T08:37:22"/>
    <n v="1407832642"/>
    <x v="3909"/>
    <b v="0"/>
    <x v="80"/>
    <n v="33.75"/>
    <x v="1"/>
    <x v="6"/>
    <b v="0"/>
    <s v="theater/plays"/>
  </r>
  <r>
    <x v="3910"/>
    <s v="&quot;SHERLOCK HOLMES AND THE SCARLET AVENGER&quot;"/>
    <s v="Join Sherlock Holmes and Dr. Watson as the first adventure together is dramatized live on-stage!  The game is afoot!"/>
    <x v="12"/>
    <n v="185"/>
    <n v="3.0833333333333334E-2"/>
    <x v="2"/>
    <x v="0"/>
    <s v="USD"/>
    <n v="1441649397"/>
    <d v="2015-09-07T18:09:57"/>
    <n v="1439057397"/>
    <x v="3910"/>
    <b v="0"/>
    <x v="83"/>
    <n v="61.666666666666664"/>
    <x v="1"/>
    <x v="6"/>
    <b v="0"/>
    <s v="theater/plays"/>
  </r>
  <r>
    <x v="3911"/>
    <s v="Ministers of Grace"/>
    <s v="â€˜Ministers of Graceâ€™ imagines what the movie Ghostbusters would be like if written by William Shakespeare."/>
    <x v="6"/>
    <n v="2993"/>
    <n v="0.37412499999999999"/>
    <x v="2"/>
    <x v="0"/>
    <s v="USD"/>
    <n v="1417033777"/>
    <d v="2014-11-26T20:29:37"/>
    <n v="1414438177"/>
    <x v="3911"/>
    <b v="0"/>
    <x v="17"/>
    <n v="83.138888888888886"/>
    <x v="1"/>
    <x v="6"/>
    <b v="0"/>
    <s v="theater/plays"/>
  </r>
  <r>
    <x v="3912"/>
    <s v="JoLee Productions"/>
    <s v="Producing &amp; directing Jake's Women by Neil Simon opening July 9 and running through July 26 for Sonoma Arts Live"/>
    <x v="36"/>
    <n v="1"/>
    <n v="6.666666666666667E-5"/>
    <x v="2"/>
    <x v="0"/>
    <s v="USD"/>
    <n v="1429936500"/>
    <d v="2015-04-25T04:35:00"/>
    <n v="1424759330"/>
    <x v="3912"/>
    <b v="0"/>
    <x v="29"/>
    <n v="1"/>
    <x v="1"/>
    <x v="6"/>
    <b v="0"/>
    <s v="theater/plays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n v="0.1"/>
    <x v="2"/>
    <x v="0"/>
    <s v="USD"/>
    <n v="1448863449"/>
    <d v="2015-11-30T06:04:09"/>
    <n v="1446267849"/>
    <x v="3913"/>
    <b v="0"/>
    <x v="63"/>
    <n v="142.85714285714286"/>
    <x v="1"/>
    <x v="6"/>
    <b v="0"/>
    <s v="theater/plays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n v="0.36359999999999998"/>
    <x v="2"/>
    <x v="1"/>
    <s v="GBP"/>
    <n v="1431298740"/>
    <d v="2015-05-10T22:59:00"/>
    <n v="1429558756"/>
    <x v="3914"/>
    <b v="0"/>
    <x v="74"/>
    <n v="33.666666666666664"/>
    <x v="1"/>
    <x v="6"/>
    <b v="0"/>
    <s v="theater/plays"/>
  </r>
  <r>
    <x v="3915"/>
    <s v="Hardcross"/>
    <s v="Following the enormous success of Hardcross, we are looking for new ways to bring this wonderful play to a wider audience."/>
    <x v="15"/>
    <n v="5"/>
    <n v="3.3333333333333335E-3"/>
    <x v="2"/>
    <x v="1"/>
    <s v="GBP"/>
    <n v="1464824309"/>
    <d v="2016-06-01T23:38:29"/>
    <n v="1462232309"/>
    <x v="3915"/>
    <b v="0"/>
    <x v="29"/>
    <n v="5"/>
    <x v="1"/>
    <x v="6"/>
    <b v="0"/>
    <s v="theater/plays"/>
  </r>
  <r>
    <x v="3916"/>
    <s v="Final exam"/>
    <s v="We're a small group of University students who need a little help making our final exam production the best product possible."/>
    <x v="13"/>
    <n v="0"/>
    <n v="0"/>
    <x v="2"/>
    <x v="8"/>
    <s v="DKK"/>
    <n v="1464952752"/>
    <d v="2016-06-03T11:19:12"/>
    <n v="1462360752"/>
    <x v="3916"/>
    <b v="0"/>
    <x v="78"/>
    <e v="#DIV/0!"/>
    <x v="1"/>
    <x v="6"/>
    <b v="0"/>
    <s v="theater/plays"/>
  </r>
  <r>
    <x v="3917"/>
    <s v="Romeo and Juliet by Cry of Curs"/>
    <s v="We place the actors and script to the fore, with productions stripped down to barest level, aiming to make theatre accessible."/>
    <x v="8"/>
    <n v="10"/>
    <n v="2.8571428571428571E-3"/>
    <x v="2"/>
    <x v="1"/>
    <s v="GBP"/>
    <n v="1410439161"/>
    <d v="2014-09-11T12:39:21"/>
    <n v="1407847161"/>
    <x v="3917"/>
    <b v="0"/>
    <x v="29"/>
    <n v="10"/>
    <x v="1"/>
    <x v="6"/>
    <b v="0"/>
    <s v="theater/plays"/>
  </r>
  <r>
    <x v="3918"/>
    <s v="The Singing Teacher"/>
    <s v="A fantastic new comedy coming to the West End 2014.  An Alan Ayckbourn meets Richard Curtis style comedy. Who knew singing was therapy!"/>
    <x v="127"/>
    <n v="120"/>
    <n v="2E-3"/>
    <x v="2"/>
    <x v="1"/>
    <s v="GBP"/>
    <n v="1407168000"/>
    <d v="2014-08-04T16:00:00"/>
    <n v="1406131023"/>
    <x v="3918"/>
    <b v="0"/>
    <x v="83"/>
    <n v="40"/>
    <x v="1"/>
    <x v="6"/>
    <b v="0"/>
    <s v="theater/plays"/>
  </r>
  <r>
    <x v="3919"/>
    <s v="After The Blue"/>
    <s v="Two sisters living in a Cornish seaside town attempt to hide and escape from a life- circle of deceit, abuse, incest and revenge."/>
    <x v="10"/>
    <n v="90"/>
    <n v="1.7999999999999999E-2"/>
    <x v="2"/>
    <x v="1"/>
    <s v="GBP"/>
    <n v="1453075200"/>
    <d v="2016-01-18T00:00:00"/>
    <n v="1450628773"/>
    <x v="3919"/>
    <b v="0"/>
    <x v="83"/>
    <n v="30"/>
    <x v="1"/>
    <x v="6"/>
    <b v="0"/>
    <s v="theater/plays"/>
  </r>
  <r>
    <x v="3920"/>
    <s v="'SCARAMOUCHE JONES'' by Justin Butcher"/>
    <s v="An enthralling tale charting the ecstasies and tragedies behind the seven white masks of centenarian clown,Scaramouche Jones."/>
    <x v="30"/>
    <n v="135"/>
    <n v="5.3999999999999999E-2"/>
    <x v="2"/>
    <x v="1"/>
    <s v="GBP"/>
    <n v="1479032260"/>
    <d v="2016-11-13T10:17:40"/>
    <n v="1476436660"/>
    <x v="3920"/>
    <b v="0"/>
    <x v="83"/>
    <n v="45"/>
    <x v="1"/>
    <x v="6"/>
    <b v="0"/>
    <s v="theater/plays"/>
  </r>
  <r>
    <x v="3921"/>
    <s v="Shakespeare's R&amp;J - Chapel Lane Theatre Company"/>
    <s v="CLTC are crowdfunding for our latest production - Joe Calarco's brilliant adaptation of Shakespeare's most loved tragedy."/>
    <x v="9"/>
    <n v="0"/>
    <n v="0"/>
    <x v="2"/>
    <x v="1"/>
    <s v="GBP"/>
    <n v="1414346400"/>
    <d v="2014-10-26T18:00:00"/>
    <n v="1413291655"/>
    <x v="3921"/>
    <b v="0"/>
    <x v="78"/>
    <e v="#DIV/0!"/>
    <x v="1"/>
    <x v="6"/>
    <b v="0"/>
    <s v="theater/plays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n v="8.1333333333333327E-2"/>
    <x v="2"/>
    <x v="0"/>
    <s v="USD"/>
    <n v="1425337200"/>
    <d v="2015-03-02T23:00:00"/>
    <n v="1421432810"/>
    <x v="3922"/>
    <b v="0"/>
    <x v="79"/>
    <n v="10.166666666666666"/>
    <x v="1"/>
    <x v="6"/>
    <b v="0"/>
    <s v="theater/plays"/>
  </r>
  <r>
    <x v="3923"/>
    <s v="Mrs Roosevelt Flies to London UK tour"/>
    <s v="Eleanor Roosevelt: Passionate campaigner for human rights, champion for peace, staunch supporter of FDR's policies, betrayed wife."/>
    <x v="236"/>
    <n v="1384"/>
    <n v="0.12034782608695652"/>
    <x v="2"/>
    <x v="1"/>
    <s v="GBP"/>
    <n v="1428622271"/>
    <d v="2015-04-09T23:31:11"/>
    <n v="1426203071"/>
    <x v="3923"/>
    <b v="0"/>
    <x v="57"/>
    <n v="81.411764705882348"/>
    <x v="1"/>
    <x v="6"/>
    <b v="0"/>
    <s v="theater/plays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n v="0.15266666666666667"/>
    <x v="2"/>
    <x v="0"/>
    <s v="USD"/>
    <n v="1403823722"/>
    <d v="2014-06-26T23:02:02"/>
    <n v="1401231722"/>
    <x v="3924"/>
    <b v="0"/>
    <x v="244"/>
    <n v="57.25"/>
    <x v="1"/>
    <x v="6"/>
    <b v="0"/>
    <s v="theater/plays"/>
  </r>
  <r>
    <x v="3925"/>
    <s v="Help Save High School Theater"/>
    <s v="Help Save High School Theater Program_x000a_Your donations will be used to purchase props, build sets, and costumes."/>
    <x v="325"/>
    <n v="15"/>
    <n v="0.1"/>
    <x v="2"/>
    <x v="0"/>
    <s v="USD"/>
    <n v="1406753639"/>
    <d v="2014-07-30T20:53:59"/>
    <n v="1404161639"/>
    <x v="3925"/>
    <b v="0"/>
    <x v="83"/>
    <n v="5"/>
    <x v="1"/>
    <x v="6"/>
    <b v="0"/>
    <s v="theater/plays"/>
  </r>
  <r>
    <x v="3926"/>
    <s v="Caryl Churchill's 'Top Girls' - NSW HSC Text"/>
    <s v="Producing syllabus-relevant theatre targeted to HSC students on the NSW Central Coast"/>
    <x v="10"/>
    <n v="15"/>
    <n v="3.0000000000000001E-3"/>
    <x v="2"/>
    <x v="2"/>
    <s v="AUD"/>
    <n v="1419645748"/>
    <d v="2014-12-27T02:02:28"/>
    <n v="1417053748"/>
    <x v="3926"/>
    <b v="0"/>
    <x v="29"/>
    <n v="15"/>
    <x v="1"/>
    <x v="6"/>
    <b v="0"/>
    <s v="theater/plays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n v="0.01"/>
    <x v="2"/>
    <x v="1"/>
    <s v="GBP"/>
    <n v="1407565504"/>
    <d v="2014-08-09T06:25:04"/>
    <n v="1404973504"/>
    <x v="3927"/>
    <b v="0"/>
    <x v="84"/>
    <n v="12.5"/>
    <x v="1"/>
    <x v="6"/>
    <b v="0"/>
    <s v="theater/plays"/>
  </r>
  <r>
    <x v="3928"/>
    <s v="CHARM by Philip Dawkins"/>
    <s v="&quot;Charm&quot; class is in session! Mama Darleena, a transgender African-American woman, shares rules for etiquette with her LGBTQ students."/>
    <x v="10"/>
    <n v="651"/>
    <n v="0.13020000000000001"/>
    <x v="2"/>
    <x v="0"/>
    <s v="USD"/>
    <n v="1444971540"/>
    <d v="2015-10-16T04:59:00"/>
    <n v="1442593427"/>
    <x v="3928"/>
    <b v="0"/>
    <x v="63"/>
    <n v="93"/>
    <x v="1"/>
    <x v="6"/>
    <b v="0"/>
    <s v="theater/plays"/>
  </r>
  <r>
    <x v="3929"/>
    <s v="Comedy Of Errors: Antioch Community High School"/>
    <s v="We need to raise funds to bring this elaborate production to life with special FX makeup, highly detailed sets, and costumes."/>
    <x v="22"/>
    <n v="453"/>
    <n v="2.265E-2"/>
    <x v="2"/>
    <x v="0"/>
    <s v="USD"/>
    <n v="1474228265"/>
    <d v="2016-09-18T19:51:05"/>
    <n v="1471636265"/>
    <x v="3929"/>
    <b v="0"/>
    <x v="25"/>
    <n v="32.357142857142854"/>
    <x v="1"/>
    <x v="6"/>
    <b v="0"/>
    <s v="theater/plays"/>
  </r>
  <r>
    <x v="3930"/>
    <s v="Foundry Theatre Brisbane"/>
    <s v="We are a new and exciting semi-pro  theatre company who will support &amp; hire local actors &amp; writers in Brisbane &amp; Queensland."/>
    <x v="3"/>
    <n v="0"/>
    <n v="0"/>
    <x v="2"/>
    <x v="2"/>
    <s v="AUD"/>
    <n v="1459490400"/>
    <d v="2016-04-01T06:00:00"/>
    <n v="1457078868"/>
    <x v="3930"/>
    <b v="0"/>
    <x v="78"/>
    <e v="#DIV/0!"/>
    <x v="1"/>
    <x v="6"/>
    <b v="0"/>
    <s v="theater/plays"/>
  </r>
  <r>
    <x v="3931"/>
    <s v="Still I Weep"/>
    <s v="An original stage play designed to bring to light the long-term effects on adult survivors of childhood sexual abuse. We do survive!"/>
    <x v="6"/>
    <n v="0"/>
    <n v="0"/>
    <x v="2"/>
    <x v="0"/>
    <s v="USD"/>
    <n v="1441510707"/>
    <d v="2015-09-06T03:38:27"/>
    <n v="1439350707"/>
    <x v="3931"/>
    <b v="0"/>
    <x v="78"/>
    <e v="#DIV/0!"/>
    <x v="1"/>
    <x v="6"/>
    <b v="0"/>
    <s v="theater/plays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n v="8.3333333333333331E-5"/>
    <x v="2"/>
    <x v="0"/>
    <s v="USD"/>
    <n v="1458097364"/>
    <d v="2016-03-16T03:02:44"/>
    <n v="1455508964"/>
    <x v="3932"/>
    <b v="0"/>
    <x v="29"/>
    <n v="1"/>
    <x v="1"/>
    <x v="6"/>
    <b v="0"/>
    <s v="theater/plays"/>
  </r>
  <r>
    <x v="3933"/>
    <s v="Three for 5: A King's Story"/>
    <s v="Presenting the complete three part of writer/director Ty Foard's &quot;A King's Story&quot; ...a dramatic artistic one director play festival"/>
    <x v="39"/>
    <n v="1102"/>
    <n v="0.15742857142857142"/>
    <x v="2"/>
    <x v="0"/>
    <s v="USD"/>
    <n v="1468716180"/>
    <d v="2016-07-17T00:43:00"/>
    <n v="1466205262"/>
    <x v="3933"/>
    <b v="0"/>
    <x v="8"/>
    <n v="91.833333333333329"/>
    <x v="1"/>
    <x v="6"/>
    <b v="0"/>
    <s v="theater/plays"/>
  </r>
  <r>
    <x v="3934"/>
    <s v="&quot;A Measure of Normalcy&quot;"/>
    <s v="Lost youth and lost souls struggle to find meaning amid dingy basements, vanishing malls, and a bleak Midwestern summer."/>
    <x v="10"/>
    <n v="550"/>
    <n v="0.11"/>
    <x v="2"/>
    <x v="0"/>
    <s v="USD"/>
    <n v="1443704400"/>
    <d v="2015-10-01T13:00:00"/>
    <n v="1439827639"/>
    <x v="3934"/>
    <b v="0"/>
    <x v="8"/>
    <n v="45.833333333333336"/>
    <x v="1"/>
    <x v="6"/>
    <b v="0"/>
    <s v="theater/plays"/>
  </r>
  <r>
    <x v="3935"/>
    <s v="Mr Mineshaft - A Play about Julius Eastman"/>
    <s v="Forgotten composer, virtuoso pianist, actor, and activist._x000a_I'm hoping to produce my play which explores Julius's life and music."/>
    <x v="9"/>
    <n v="1315"/>
    <n v="0.43833333333333335"/>
    <x v="2"/>
    <x v="1"/>
    <s v="GBP"/>
    <n v="1443973546"/>
    <d v="2015-10-04T15:45:46"/>
    <n v="1438789546"/>
    <x v="3935"/>
    <b v="0"/>
    <x v="23"/>
    <n v="57.173913043478258"/>
    <x v="1"/>
    <x v="6"/>
    <b v="0"/>
    <s v="theater/plays"/>
  </r>
  <r>
    <x v="3936"/>
    <s v="End Breast Cancer"/>
    <s v="This stage play is a true story about one woman's fight against breast cancer while still having to deal with the adversities of life."/>
    <x v="22"/>
    <n v="0"/>
    <n v="0"/>
    <x v="2"/>
    <x v="0"/>
    <s v="USD"/>
    <n v="1480576720"/>
    <d v="2016-12-01T07:18:40"/>
    <n v="1477981120"/>
    <x v="3936"/>
    <b v="0"/>
    <x v="78"/>
    <e v="#DIV/0!"/>
    <x v="1"/>
    <x v="6"/>
    <b v="0"/>
    <s v="theater/plays"/>
  </r>
  <r>
    <x v="3937"/>
    <s v="Fever - a workshop production"/>
    <s v="Support the artists of the new play FEVER: a story of love, friendship and sonnets. Donate to help us develop this production!"/>
    <x v="428"/>
    <n v="2485"/>
    <n v="0.86135181975736563"/>
    <x v="2"/>
    <x v="0"/>
    <s v="USD"/>
    <n v="1468249760"/>
    <d v="2016-07-11T15:09:20"/>
    <n v="1465830560"/>
    <x v="3937"/>
    <b v="0"/>
    <x v="73"/>
    <n v="248.5"/>
    <x v="1"/>
    <x v="6"/>
    <b v="0"/>
    <s v="theater/plays"/>
  </r>
  <r>
    <x v="3938"/>
    <s v="Broken Alley â€”Â Year 3"/>
    <s v="We Kickstarted Broken Alley Theatre in the summer of 2013. It's been an amazing two years. This year, BATx goes bigger than ever."/>
    <x v="429"/>
    <n v="397"/>
    <n v="0.12196620583717357"/>
    <x v="2"/>
    <x v="0"/>
    <s v="USD"/>
    <n v="1435441454"/>
    <d v="2015-06-27T21:44:14"/>
    <n v="1432763054"/>
    <x v="3938"/>
    <b v="0"/>
    <x v="81"/>
    <n v="79.400000000000006"/>
    <x v="1"/>
    <x v="6"/>
    <b v="0"/>
    <s v="theater/plays"/>
  </r>
  <r>
    <x v="3939"/>
    <s v="'Potter.' Funding 2015"/>
    <s v="'Potter.' is a parody of the popular Harry Potter series allowing aspiring actors a chance to work in a professional production."/>
    <x v="10"/>
    <n v="5"/>
    <n v="1E-3"/>
    <x v="2"/>
    <x v="2"/>
    <s v="AUD"/>
    <n v="1412656200"/>
    <d v="2014-10-07T04:30:00"/>
    <n v="1412328979"/>
    <x v="3939"/>
    <b v="0"/>
    <x v="29"/>
    <n v="5"/>
    <x v="1"/>
    <x v="6"/>
    <b v="0"/>
    <s v="theater/plays"/>
  </r>
  <r>
    <x v="3940"/>
    <s v="Attraction"/>
    <s v="A Stage Play that will bring you to the edge of your seat , leave you thinkin and will also have you laughing while enjoyin the talent"/>
    <x v="10"/>
    <n v="11"/>
    <n v="2.2000000000000001E-3"/>
    <x v="2"/>
    <x v="0"/>
    <s v="USD"/>
    <n v="1420199351"/>
    <d v="2015-01-02T11:49:11"/>
    <n v="1416311351"/>
    <x v="3940"/>
    <b v="0"/>
    <x v="84"/>
    <n v="5.5"/>
    <x v="1"/>
    <x v="6"/>
    <b v="0"/>
    <s v="theater/plays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n v="9.0909090909090905E-3"/>
    <x v="2"/>
    <x v="0"/>
    <s v="USD"/>
    <n v="1416877200"/>
    <d v="2014-11-25T01:00:00"/>
    <n v="1414505137"/>
    <x v="3941"/>
    <b v="0"/>
    <x v="84"/>
    <n v="25"/>
    <x v="1"/>
    <x v="6"/>
    <b v="0"/>
    <s v="theater/plays"/>
  </r>
  <r>
    <x v="3942"/>
    <s v="Epic Proportions"/>
    <s v="In the 30's, two brothers, Benny and Phil, who go to the Arizona desert to be extras in a huge Biblical epic. Riotous comedy!"/>
    <x v="38"/>
    <n v="0"/>
    <n v="0"/>
    <x v="2"/>
    <x v="0"/>
    <s v="USD"/>
    <n v="1434490914"/>
    <d v="2015-06-16T21:41:54"/>
    <n v="1429306914"/>
    <x v="3942"/>
    <b v="0"/>
    <x v="78"/>
    <e v="#DIV/0!"/>
    <x v="1"/>
    <x v="6"/>
    <b v="0"/>
    <s v="theater/plays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n v="0.35639999999999999"/>
    <x v="2"/>
    <x v="0"/>
    <s v="USD"/>
    <n v="1446483000"/>
    <d v="2015-11-02T16:50:00"/>
    <n v="1443811268"/>
    <x v="3943"/>
    <b v="0"/>
    <x v="62"/>
    <n v="137.07692307692307"/>
    <x v="1"/>
    <x v="6"/>
    <b v="0"/>
    <s v="theater/plays"/>
  </r>
  <r>
    <x v="3944"/>
    <s v="Shakespeare Shortened School Plays"/>
    <s v="My project is to finish writing all 38 of Shakespeare's Plays into shortened 15-20 minute Shortened versions and publish them in 1 year"/>
    <x v="10"/>
    <n v="0"/>
    <n v="0"/>
    <x v="2"/>
    <x v="0"/>
    <s v="USD"/>
    <n v="1440690875"/>
    <d v="2015-08-27T15:54:35"/>
    <n v="1438098875"/>
    <x v="3944"/>
    <b v="0"/>
    <x v="78"/>
    <e v="#DIV/0!"/>
    <x v="1"/>
    <x v="6"/>
    <b v="0"/>
    <s v="theater/plays"/>
  </r>
  <r>
    <x v="3945"/>
    <s v="Camp Curtain Call: Star Wars (A Parody)"/>
    <s v="We do a theatre camp for kids every summer doing parady shows of diff stories for kids to learn theater. This year is Star Wars Parody."/>
    <x v="13"/>
    <n v="5"/>
    <n v="2.5000000000000001E-3"/>
    <x v="2"/>
    <x v="0"/>
    <s v="USD"/>
    <n v="1431717268"/>
    <d v="2015-05-15T19:14:28"/>
    <n v="1429125268"/>
    <x v="3945"/>
    <b v="0"/>
    <x v="29"/>
    <n v="5"/>
    <x v="1"/>
    <x v="6"/>
    <b v="0"/>
    <s v="theater/plays"/>
  </r>
  <r>
    <x v="3946"/>
    <s v="DR. Mecurio's Mythical Marvels &amp; Beastiry"/>
    <s v="Dr. Mecurio's is an original work of fantasy designed and written for the stage."/>
    <x v="12"/>
    <n v="195"/>
    <n v="3.2500000000000001E-2"/>
    <x v="2"/>
    <x v="0"/>
    <s v="USD"/>
    <n v="1425110400"/>
    <d v="2015-02-28T08:00:00"/>
    <n v="1422388822"/>
    <x v="3946"/>
    <b v="0"/>
    <x v="81"/>
    <n v="39"/>
    <x v="1"/>
    <x v="6"/>
    <b v="0"/>
    <s v="theater/plays"/>
  </r>
  <r>
    <x v="3947"/>
    <s v="Tell'em I'm Gonna Make It"/>
    <s v="Soon to be known as one of the greatest gospel stage plays of all times. Great hit in New England and now we want to take  it on tour"/>
    <x v="9"/>
    <n v="101"/>
    <n v="3.3666666666666664E-2"/>
    <x v="2"/>
    <x v="0"/>
    <s v="USD"/>
    <n v="1475378744"/>
    <d v="2016-10-02T03:25:44"/>
    <n v="1472786744"/>
    <x v="3947"/>
    <b v="0"/>
    <x v="84"/>
    <n v="50.5"/>
    <x v="1"/>
    <x v="6"/>
    <b v="0"/>
    <s v="theater/plays"/>
  </r>
  <r>
    <x v="3948"/>
    <s v="The Barbican Photography Trip 2015"/>
    <s v="A group of 12 friends, separated by time, space, state borders and oceans want to head to London for the adventure of a lifetime."/>
    <x v="11"/>
    <n v="0"/>
    <n v="0"/>
    <x v="2"/>
    <x v="2"/>
    <s v="AUD"/>
    <n v="1410076123"/>
    <d v="2014-09-07T07:48:43"/>
    <n v="1404892123"/>
    <x v="3948"/>
    <b v="0"/>
    <x v="78"/>
    <e v="#DIV/0!"/>
    <x v="1"/>
    <x v="6"/>
    <b v="0"/>
    <s v="theater/plays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n v="0.15770000000000001"/>
    <x v="2"/>
    <x v="2"/>
    <s v="AUD"/>
    <n v="1423623221"/>
    <d v="2015-02-11T02:53:41"/>
    <n v="1421031221"/>
    <x v="3949"/>
    <b v="0"/>
    <x v="58"/>
    <n v="49.28125"/>
    <x v="1"/>
    <x v="6"/>
    <b v="0"/>
    <s v="theater/plays"/>
  </r>
  <r>
    <x v="3950"/>
    <s v="The Great Elephant Repertory Company"/>
    <s v="With the Great Elephant Repertory we can reach those children who are perceived unreachable, educating them through performance art."/>
    <x v="23"/>
    <n v="25"/>
    <n v="6.2500000000000003E-3"/>
    <x v="2"/>
    <x v="0"/>
    <s v="USD"/>
    <n v="1460140500"/>
    <d v="2016-04-08T18:35:00"/>
    <n v="1457628680"/>
    <x v="3950"/>
    <b v="0"/>
    <x v="29"/>
    <n v="25"/>
    <x v="1"/>
    <x v="6"/>
    <b v="0"/>
    <s v="theater/plays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n v="5.0000000000000004E-6"/>
    <x v="2"/>
    <x v="17"/>
    <s v="EUR"/>
    <n v="1462301342"/>
    <d v="2016-05-03T18:49:02"/>
    <n v="1457120942"/>
    <x v="3951"/>
    <b v="0"/>
    <x v="29"/>
    <n v="1"/>
    <x v="1"/>
    <x v="6"/>
    <b v="0"/>
    <s v="theater/plays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n v="9.6153846153846159E-4"/>
    <x v="2"/>
    <x v="0"/>
    <s v="USD"/>
    <n v="1445885890"/>
    <d v="2015-10-26T18:58:10"/>
    <n v="1440701890"/>
    <x v="3952"/>
    <b v="0"/>
    <x v="29"/>
    <n v="25"/>
    <x v="1"/>
    <x v="6"/>
    <b v="0"/>
    <s v="theater/plays"/>
  </r>
  <r>
    <x v="3953"/>
    <s v="A Time Pirate's Love"/>
    <s v="Actors and actresses are needed to help me create a stage play. A stage play needs to be adapted from the book I wrote."/>
    <x v="430"/>
    <n v="0"/>
    <n v="0"/>
    <x v="2"/>
    <x v="0"/>
    <s v="USD"/>
    <n v="1469834940"/>
    <d v="2016-07-29T23:29:00"/>
    <n v="1467162586"/>
    <x v="3953"/>
    <b v="0"/>
    <x v="78"/>
    <e v="#DIV/0!"/>
    <x v="1"/>
    <x v="6"/>
    <b v="0"/>
    <s v="theater/plays"/>
  </r>
  <r>
    <x v="3954"/>
    <s v="City of Joy"/>
    <s v="Despite hunger and conditions of a Calcutta slum, the people there know that life is precious. They have named it â€˜City of Joy.â€™"/>
    <x v="31"/>
    <n v="0"/>
    <n v="0"/>
    <x v="2"/>
    <x v="5"/>
    <s v="CAD"/>
    <n v="1405352264"/>
    <d v="2014-07-14T15:37:44"/>
    <n v="1400168264"/>
    <x v="3954"/>
    <b v="0"/>
    <x v="78"/>
    <e v="#DIV/0!"/>
    <x v="1"/>
    <x v="6"/>
    <b v="0"/>
    <s v="theater/plays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n v="0.24285714285714285"/>
    <x v="2"/>
    <x v="0"/>
    <s v="USD"/>
    <n v="1448745741"/>
    <d v="2015-11-28T21:22:21"/>
    <n v="1446150141"/>
    <x v="3955"/>
    <b v="0"/>
    <x v="22"/>
    <n v="53.125"/>
    <x v="1"/>
    <x v="6"/>
    <b v="0"/>
    <s v="theater/plays"/>
  </r>
  <r>
    <x v="3956"/>
    <s v="The Woman in Me"/>
    <s v="This saucy stage play chronicles the highs and lows of my life involving gangs, drugs and prison. The story is a transforming ministry."/>
    <x v="62"/>
    <n v="0"/>
    <n v="0"/>
    <x v="2"/>
    <x v="0"/>
    <s v="USD"/>
    <n v="1461543600"/>
    <d v="2016-04-25T00:20:00"/>
    <n v="1459203727"/>
    <x v="3956"/>
    <b v="0"/>
    <x v="78"/>
    <e v="#DIV/0!"/>
    <x v="1"/>
    <x v="6"/>
    <b v="0"/>
    <s v="theater/plays"/>
  </r>
  <r>
    <x v="3957"/>
    <s v="Yada.Yada.Yada. An Unauthorized Seinfeld Event. 9 in 90"/>
    <s v="A play about something, or maybe nothing. Four actors depicting all 9 seasons of Seinfeld in 90 minutes."/>
    <x v="89"/>
    <n v="7"/>
    <n v="2.5000000000000001E-4"/>
    <x v="2"/>
    <x v="0"/>
    <s v="USD"/>
    <n v="1468020354"/>
    <d v="2016-07-08T23:25:54"/>
    <n v="1464045954"/>
    <x v="3957"/>
    <b v="0"/>
    <x v="29"/>
    <n v="7"/>
    <x v="1"/>
    <x v="6"/>
    <b v="0"/>
    <s v="theater/plays"/>
  </r>
  <r>
    <x v="3958"/>
    <s v="Shakespeare with Noodles:  Henry IV"/>
    <s v="A children's theatre group constructing props out of swimming noodles to provide free Shakespeare in the parks to local communities."/>
    <x v="13"/>
    <n v="641"/>
    <n v="0.32050000000000001"/>
    <x v="2"/>
    <x v="0"/>
    <s v="USD"/>
    <n v="1406988000"/>
    <d v="2014-08-02T14:00:00"/>
    <n v="1403822912"/>
    <x v="3958"/>
    <b v="0"/>
    <x v="38"/>
    <n v="40.0625"/>
    <x v="1"/>
    <x v="6"/>
    <b v="0"/>
    <s v="theater/plays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n v="0.24333333333333335"/>
    <x v="2"/>
    <x v="0"/>
    <s v="USD"/>
    <n v="1411930556"/>
    <d v="2014-09-28T18:55:56"/>
    <n v="1409338556"/>
    <x v="3959"/>
    <b v="0"/>
    <x v="8"/>
    <n v="24.333333333333332"/>
    <x v="1"/>
    <x v="6"/>
    <b v="0"/>
    <s v="theater/plays"/>
  </r>
  <r>
    <x v="3960"/>
    <s v="In The Time of New York"/>
    <s v="You are closer to your dreams than what you expect, your demons will always wait for you to realize them, theyâ€™ll torture you Manny."/>
    <x v="9"/>
    <n v="45"/>
    <n v="1.4999999999999999E-2"/>
    <x v="2"/>
    <x v="0"/>
    <s v="USD"/>
    <n v="1451852256"/>
    <d v="2016-01-03T20:17:36"/>
    <n v="1449260256"/>
    <x v="3960"/>
    <b v="0"/>
    <x v="80"/>
    <n v="11.25"/>
    <x v="1"/>
    <x v="6"/>
    <b v="0"/>
    <s v="theater/plays"/>
  </r>
  <r>
    <x v="3961"/>
    <s v="New Edinburgh play"/>
    <s v="I've written a fun new play exploring the reality of gay stereotypes in 2014 - with accommodation and venue hire it needs some dough :)"/>
    <x v="10"/>
    <n v="21"/>
    <n v="4.1999999999999997E-3"/>
    <x v="2"/>
    <x v="1"/>
    <s v="GBP"/>
    <n v="1399584210"/>
    <d v="2014-05-08T21:23:30"/>
    <n v="1397683410"/>
    <x v="3961"/>
    <b v="0"/>
    <x v="84"/>
    <n v="10.5"/>
    <x v="1"/>
    <x v="6"/>
    <b v="0"/>
    <s v="theater/plays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n v="3.214285714285714E-2"/>
    <x v="2"/>
    <x v="1"/>
    <s v="GBP"/>
    <n v="1448722494"/>
    <d v="2015-11-28T14:54:54"/>
    <n v="1446562494"/>
    <x v="3962"/>
    <b v="0"/>
    <x v="83"/>
    <n v="15"/>
    <x v="1"/>
    <x v="6"/>
    <b v="0"/>
    <s v="theater/plays"/>
  </r>
  <r>
    <x v="3963"/>
    <s v="Une minute de silence"/>
    <s v="les effets de censeur sur l'immigration.Ã§a c'est une piÃ¨ce de l'histoire de la rÃ©volution en Iran jusqu'Ã  des meurtres en sÃ©rie en 1999"/>
    <x v="3"/>
    <n v="0"/>
    <n v="0"/>
    <x v="2"/>
    <x v="5"/>
    <s v="CAD"/>
    <n v="1447821717"/>
    <d v="2015-11-18T04:41:57"/>
    <n v="1445226117"/>
    <x v="3963"/>
    <b v="0"/>
    <x v="78"/>
    <e v="#DIV/0!"/>
    <x v="1"/>
    <x v="6"/>
    <b v="0"/>
    <s v="theater/plays"/>
  </r>
  <r>
    <x v="3964"/>
    <s v="MAMA'Z BA-B: The StagePlay"/>
    <s v="&quot;MAMA'Z BA-B&quot; is the story of Marcus Williams who struggles to find a place for himself as a young black male."/>
    <x v="13"/>
    <n v="126"/>
    <n v="6.3E-2"/>
    <x v="2"/>
    <x v="0"/>
    <s v="USD"/>
    <n v="1429460386"/>
    <d v="2015-04-19T16:19:46"/>
    <n v="1424279986"/>
    <x v="3964"/>
    <b v="0"/>
    <x v="83"/>
    <n v="42"/>
    <x v="1"/>
    <x v="6"/>
    <b v="0"/>
    <s v="theater/plays"/>
  </r>
  <r>
    <x v="3965"/>
    <s v="Fringe Fest: Take Comfort in Falling Forever"/>
    <s v="Andrew Heller producing a production of an original play for the Philadelphia Fringe Festival. Written and Directed by Andrew Heller"/>
    <x v="13"/>
    <n v="285"/>
    <n v="0.14249999999999999"/>
    <x v="2"/>
    <x v="0"/>
    <s v="USD"/>
    <n v="1460608780"/>
    <d v="2016-04-14T04:39:40"/>
    <n v="1455428380"/>
    <x v="3965"/>
    <b v="0"/>
    <x v="80"/>
    <n v="71.25"/>
    <x v="1"/>
    <x v="6"/>
    <b v="0"/>
    <s v="theater/plays"/>
  </r>
  <r>
    <x v="3966"/>
    <s v="Moroccan National Debate Team"/>
    <s v="MNDT will be the first Moroccan Team in history to participate in the WSDC. the worldâ€™s biggest high school debate tournament."/>
    <x v="51"/>
    <n v="45"/>
    <n v="6.0000000000000001E-3"/>
    <x v="2"/>
    <x v="0"/>
    <s v="USD"/>
    <n v="1406170740"/>
    <d v="2014-07-24T02:59:00"/>
    <n v="1402506278"/>
    <x v="3966"/>
    <b v="0"/>
    <x v="84"/>
    <n v="22.5"/>
    <x v="1"/>
    <x v="6"/>
    <b v="0"/>
    <s v="theater/plays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n v="0.2411764705882353"/>
    <x v="2"/>
    <x v="0"/>
    <s v="USD"/>
    <n v="1488783507"/>
    <d v="2017-03-06T06:58:27"/>
    <n v="1486191507"/>
    <x v="3967"/>
    <b v="0"/>
    <x v="73"/>
    <n v="41"/>
    <x v="1"/>
    <x v="6"/>
    <b v="0"/>
    <s v="theater/plays"/>
  </r>
  <r>
    <x v="3968"/>
    <s v="Scarlet Letters (a play with songs)"/>
    <s v="&quot;On the breast of her gown, in fine red cloth, appeared the letter A.&quot; But what about the rest of the alphabet?"/>
    <x v="10"/>
    <n v="527"/>
    <n v="0.10539999999999999"/>
    <x v="2"/>
    <x v="0"/>
    <s v="USD"/>
    <n v="1463945673"/>
    <d v="2016-05-22T19:34:33"/>
    <n v="1458761673"/>
    <x v="3968"/>
    <b v="0"/>
    <x v="202"/>
    <n v="47.909090909090907"/>
    <x v="1"/>
    <x v="6"/>
    <b v="0"/>
    <s v="theater/plays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n v="7.4690265486725665E-2"/>
    <x v="2"/>
    <x v="0"/>
    <s v="USD"/>
    <n v="1472442900"/>
    <d v="2016-08-29T03:55:00"/>
    <n v="1471638646"/>
    <x v="3969"/>
    <b v="0"/>
    <x v="79"/>
    <n v="35.166666666666664"/>
    <x v="1"/>
    <x v="6"/>
    <b v="0"/>
    <s v="theater/plays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n v="7.3333333333333334E-4"/>
    <x v="2"/>
    <x v="0"/>
    <s v="USD"/>
    <n v="1460925811"/>
    <d v="2016-04-17T20:43:31"/>
    <n v="1458333811"/>
    <x v="3970"/>
    <b v="0"/>
    <x v="84"/>
    <n v="5.5"/>
    <x v="1"/>
    <x v="6"/>
    <b v="0"/>
    <s v="theater/plays"/>
  </r>
  <r>
    <x v="3971"/>
    <s v="The Sentinel &amp; The Showman"/>
    <s v="The timeless story of the struggling actor, the faithful agent and   the reality of what constitutes success and failure in Hollywood."/>
    <x v="32"/>
    <n v="136"/>
    <n v="9.7142857142857135E-3"/>
    <x v="2"/>
    <x v="0"/>
    <s v="USD"/>
    <n v="1405947126"/>
    <d v="2014-07-21T12:52:06"/>
    <n v="1403355126"/>
    <x v="3971"/>
    <b v="0"/>
    <x v="79"/>
    <n v="22.666666666666668"/>
    <x v="1"/>
    <x v="6"/>
    <b v="0"/>
    <s v="theater/plays"/>
  </r>
  <r>
    <x v="3972"/>
    <s v="Valkyrie Theatre Company"/>
    <s v="We're a horror based theatre company in Oklahoma City beginning our first season of shows."/>
    <x v="28"/>
    <n v="211"/>
    <n v="0.21099999999999999"/>
    <x v="2"/>
    <x v="0"/>
    <s v="USD"/>
    <n v="1423186634"/>
    <d v="2015-02-06T01:37:14"/>
    <n v="1418002634"/>
    <x v="3972"/>
    <b v="0"/>
    <x v="22"/>
    <n v="26.375"/>
    <x v="1"/>
    <x v="6"/>
    <b v="0"/>
    <s v="theater/plays"/>
  </r>
  <r>
    <x v="3973"/>
    <s v="Staged Right Theatre First Season Campaign"/>
    <s v="Staged Right Theatre Company is putting on its first season this year, and we need your help with raising money to put on four plays!"/>
    <x v="10"/>
    <n v="3905"/>
    <n v="0.78100000000000003"/>
    <x v="2"/>
    <x v="0"/>
    <s v="USD"/>
    <n v="1462766400"/>
    <d v="2016-05-09T04:00:00"/>
    <n v="1460219110"/>
    <x v="3973"/>
    <b v="0"/>
    <x v="77"/>
    <n v="105.54054054054055"/>
    <x v="1"/>
    <x v="6"/>
    <b v="0"/>
    <s v="theater/plays"/>
  </r>
  <r>
    <x v="3974"/>
    <s v="The Taming of the Shrew"/>
    <s v="We are performing Shakespeare's &quot;The Taming of the Shrew&quot; in its original Elizabethan setting at the Oxford Shakespeare Festival."/>
    <x v="28"/>
    <n v="320"/>
    <n v="0.32"/>
    <x v="2"/>
    <x v="1"/>
    <s v="GBP"/>
    <n v="1464872848"/>
    <d v="2016-06-02T13:07:28"/>
    <n v="1462280848"/>
    <x v="3974"/>
    <b v="0"/>
    <x v="202"/>
    <n v="29.09090909090909"/>
    <x v="1"/>
    <x v="6"/>
    <b v="0"/>
    <s v="theater/plays"/>
  </r>
  <r>
    <x v="3975"/>
    <s v="Moon Over Mangroves"/>
    <s v="Four homeless Key West men are to be given a boat, but fates twist until only the moon and mangroves witness their earthly demise."/>
    <x v="432"/>
    <n v="0"/>
    <n v="0"/>
    <x v="2"/>
    <x v="0"/>
    <s v="USD"/>
    <n v="1468442898"/>
    <d v="2016-07-13T20:48:18"/>
    <n v="1465850898"/>
    <x v="3975"/>
    <b v="0"/>
    <x v="78"/>
    <e v="#DIV/0!"/>
    <x v="1"/>
    <x v="6"/>
    <b v="0"/>
    <s v="theater/plays"/>
  </r>
  <r>
    <x v="3976"/>
    <s v="R.U.R. at New Muses Theatre Company"/>
    <s v="Rossumâ€™s Universal Robots are the perfect workforce, without emotions, needs, or souls. But they are changing. Becoming more like us..."/>
    <x v="46"/>
    <n v="620"/>
    <n v="0.47692307692307695"/>
    <x v="2"/>
    <x v="0"/>
    <s v="USD"/>
    <n v="1406876400"/>
    <d v="2014-08-01T07:00:00"/>
    <n v="1405024561"/>
    <x v="3976"/>
    <b v="0"/>
    <x v="73"/>
    <n v="62"/>
    <x v="1"/>
    <x v="6"/>
    <b v="0"/>
    <s v="theater/plays"/>
  </r>
  <r>
    <x v="3977"/>
    <s v="Tales of a Dragon KNIGHT"/>
    <s v="Created for the greatest stages of the world, will captivate the hearts of its audience with a Powerful Story Line &amp; Magical creatures!"/>
    <x v="161"/>
    <n v="1305"/>
    <n v="1.4500000000000001E-2"/>
    <x v="2"/>
    <x v="0"/>
    <s v="USD"/>
    <n v="1469213732"/>
    <d v="2016-07-22T18:55:32"/>
    <n v="1466621732"/>
    <x v="3977"/>
    <b v="0"/>
    <x v="79"/>
    <n v="217.5"/>
    <x v="1"/>
    <x v="6"/>
    <b v="0"/>
    <s v="theater/plays"/>
  </r>
  <r>
    <x v="3978"/>
    <s v="For Colored Girl Play Production"/>
    <s v="Staged play within the communities of eastern ( Kinston Wilson Wilmington ) North Carolina ! Funds will allow a child to attend! THX"/>
    <x v="13"/>
    <n v="214"/>
    <n v="0.107"/>
    <x v="2"/>
    <x v="0"/>
    <s v="USD"/>
    <n v="1422717953"/>
    <d v="2015-01-31T15:25:53"/>
    <n v="1417533953"/>
    <x v="3978"/>
    <b v="0"/>
    <x v="22"/>
    <n v="26.75"/>
    <x v="1"/>
    <x v="6"/>
    <b v="0"/>
    <s v="theater/plays"/>
  </r>
  <r>
    <x v="3979"/>
    <s v="What a Gay Play - back, bigger and longer"/>
    <s v="After a successful premiere run at Edinburgh 2014, it's been rewritten and revised and is back for another run of Edinburgh fun in 2015"/>
    <x v="12"/>
    <n v="110"/>
    <n v="1.8333333333333333E-2"/>
    <x v="2"/>
    <x v="1"/>
    <s v="GBP"/>
    <n v="1427659200"/>
    <d v="2015-03-29T20:00:00"/>
    <n v="1425678057"/>
    <x v="3979"/>
    <b v="0"/>
    <x v="79"/>
    <n v="18.333333333333332"/>
    <x v="1"/>
    <x v="6"/>
    <b v="0"/>
    <s v="theater/plays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n v="0.18"/>
    <x v="2"/>
    <x v="0"/>
    <s v="USD"/>
    <n v="1404570147"/>
    <d v="2014-07-05T14:22:27"/>
    <n v="1401978147"/>
    <x v="3980"/>
    <b v="0"/>
    <x v="63"/>
    <n v="64.285714285714292"/>
    <x v="1"/>
    <x v="6"/>
    <b v="0"/>
    <s v="theater/plays"/>
  </r>
  <r>
    <x v="3981"/>
    <s v="BEIRUT, LADY OF LEBANON"/>
    <s v="A Theatrical Production Celebrating the Lebanese Culture and the Human Spirit in Time of War."/>
    <x v="11"/>
    <n v="1225"/>
    <n v="4.0833333333333333E-2"/>
    <x v="2"/>
    <x v="0"/>
    <s v="USD"/>
    <n v="1468729149"/>
    <d v="2016-07-17T04:19:09"/>
    <n v="1463545149"/>
    <x v="3981"/>
    <b v="0"/>
    <x v="63"/>
    <n v="175"/>
    <x v="1"/>
    <x v="6"/>
    <b v="0"/>
    <s v="theater/plays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n v="0.2"/>
    <x v="2"/>
    <x v="1"/>
    <s v="GBP"/>
    <n v="1436297180"/>
    <d v="2015-07-07T19:26:20"/>
    <n v="1431113180"/>
    <x v="3982"/>
    <b v="0"/>
    <x v="81"/>
    <n v="34"/>
    <x v="1"/>
    <x v="6"/>
    <b v="0"/>
    <s v="theater/plays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n v="0.34802513464991025"/>
    <x v="2"/>
    <x v="0"/>
    <s v="USD"/>
    <n v="1400569140"/>
    <d v="2014-05-20T06:59:00"/>
    <n v="1397854356"/>
    <x v="3983"/>
    <b v="0"/>
    <x v="67"/>
    <n v="84.282608695652172"/>
    <x v="1"/>
    <x v="6"/>
    <b v="0"/>
    <s v="theater/plays"/>
  </r>
  <r>
    <x v="3984"/>
    <s v="Fantastic Mr Fox - Novus Theatre"/>
    <s v="Novus Theatre bring you their new show 'Fantastic Mr Fox'. We hope to improve the pay for our cast and crew through Kickstarter."/>
    <x v="15"/>
    <n v="95"/>
    <n v="6.3333333333333339E-2"/>
    <x v="2"/>
    <x v="1"/>
    <s v="GBP"/>
    <n v="1415404800"/>
    <d v="2014-11-08T00:00:00"/>
    <n v="1412809644"/>
    <x v="3984"/>
    <b v="0"/>
    <x v="73"/>
    <n v="9.5"/>
    <x v="1"/>
    <x v="6"/>
    <b v="0"/>
    <s v="theater/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n v="0.32050000000000001"/>
    <x v="2"/>
    <x v="0"/>
    <s v="USD"/>
    <n v="1456002300"/>
    <d v="2016-02-20T21:05:00"/>
    <n v="1454173120"/>
    <x v="3985"/>
    <b v="0"/>
    <x v="10"/>
    <n v="33.736842105263158"/>
    <x v="1"/>
    <x v="6"/>
    <b v="0"/>
    <s v="theater/plays"/>
  </r>
  <r>
    <x v="3986"/>
    <s v="Hippolytos - Polish Tour"/>
    <s v="After a successful run at London's Cockpit Theatre, we are invited to perform in Gardzienice OPT and at Teatr Polski in Warsaw, Poland."/>
    <x v="10"/>
    <n v="488"/>
    <n v="9.7600000000000006E-2"/>
    <x v="2"/>
    <x v="1"/>
    <s v="GBP"/>
    <n v="1462539840"/>
    <d v="2016-05-06T13:04:00"/>
    <n v="1460034594"/>
    <x v="3986"/>
    <b v="0"/>
    <x v="62"/>
    <n v="37.53846153846154"/>
    <x v="1"/>
    <x v="6"/>
    <b v="0"/>
    <s v="theater/plays"/>
  </r>
  <r>
    <x v="3987"/>
    <s v="Write Now 5"/>
    <s v="Write Now 5 is a new writing festival in south east London promoting new work from emerging playwrights."/>
    <x v="44"/>
    <n v="151"/>
    <n v="0.3775"/>
    <x v="2"/>
    <x v="1"/>
    <s v="GBP"/>
    <n v="1400278290"/>
    <d v="2014-05-16T22:11:30"/>
    <n v="1399414290"/>
    <x v="3987"/>
    <b v="0"/>
    <x v="62"/>
    <n v="11.615384615384615"/>
    <x v="1"/>
    <x v="6"/>
    <b v="0"/>
    <s v="theater/plays"/>
  </r>
  <r>
    <x v="3988"/>
    <s v="Folk-Tales: What Stories Do Your Folks Tell?"/>
    <s v="An evening of of stories based both in myth and truth."/>
    <x v="15"/>
    <n v="32"/>
    <n v="2.1333333333333333E-2"/>
    <x v="2"/>
    <x v="0"/>
    <s v="USD"/>
    <n v="1440813413"/>
    <d v="2015-08-29T01:56:53"/>
    <n v="1439517413"/>
    <x v="3988"/>
    <b v="0"/>
    <x v="80"/>
    <n v="8"/>
    <x v="1"/>
    <x v="6"/>
    <b v="0"/>
    <s v="theater/plays"/>
  </r>
  <r>
    <x v="3989"/>
    <s v="A Gentleman, A Lady and A Thug"/>
    <s v="I love to write. I have written and published my first book and everyone that read it enjoyed it. My dream is to one day write movies"/>
    <x v="9"/>
    <n v="0"/>
    <n v="0"/>
    <x v="2"/>
    <x v="0"/>
    <s v="USD"/>
    <n v="1447009181"/>
    <d v="2015-11-08T18:59:41"/>
    <n v="1444413581"/>
    <x v="3989"/>
    <b v="0"/>
    <x v="78"/>
    <e v="#DIV/0!"/>
    <x v="1"/>
    <x v="6"/>
    <b v="0"/>
    <s v="theater/plays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n v="4.1818181818181817E-2"/>
    <x v="2"/>
    <x v="1"/>
    <s v="GBP"/>
    <n v="1456934893"/>
    <d v="2016-03-02T16:08:13"/>
    <n v="1454342893"/>
    <x v="3990"/>
    <b v="0"/>
    <x v="83"/>
    <n v="23"/>
    <x v="1"/>
    <x v="6"/>
    <b v="0"/>
    <s v="theater/plays"/>
  </r>
  <r>
    <x v="3991"/>
    <s v="NTACTheatre - North Texas Actor's Collaborative Theatre"/>
    <s v="North Texas first actor-driven theatre company needs your help"/>
    <x v="2"/>
    <n v="100"/>
    <n v="0.2"/>
    <x v="2"/>
    <x v="0"/>
    <s v="USD"/>
    <n v="1433086082"/>
    <d v="2015-05-31T15:28:02"/>
    <n v="1430494082"/>
    <x v="3991"/>
    <b v="0"/>
    <x v="29"/>
    <n v="100"/>
    <x v="1"/>
    <x v="6"/>
    <b v="0"/>
    <s v="theater/plays"/>
  </r>
  <r>
    <x v="3992"/>
    <s v="Tearing Down Cabrini-Green, a dynamic social commentary."/>
    <s v="A richly textured and intellectually powerful social commentary about family, community and America."/>
    <x v="3"/>
    <n v="541"/>
    <n v="5.4100000000000002E-2"/>
    <x v="2"/>
    <x v="0"/>
    <s v="USD"/>
    <n v="1449876859"/>
    <d v="2015-12-11T23:34:19"/>
    <n v="1444689259"/>
    <x v="3992"/>
    <b v="0"/>
    <x v="82"/>
    <n v="60.111111111111114"/>
    <x v="1"/>
    <x v="6"/>
    <b v="0"/>
    <s v="theater/plays"/>
  </r>
  <r>
    <x v="3993"/>
    <s v="Invincible Diamonds: A Survivor's Guide"/>
    <s v="I am seeking to turn my collection of urban poetry into a stage play. My desire is to inspire victims to heal."/>
    <x v="63"/>
    <n v="3"/>
    <n v="6.0000000000000002E-5"/>
    <x v="2"/>
    <x v="0"/>
    <s v="USD"/>
    <n v="1431549912"/>
    <d v="2015-05-13T20:45:12"/>
    <n v="1428957912"/>
    <x v="3993"/>
    <b v="0"/>
    <x v="29"/>
    <n v="3"/>
    <x v="1"/>
    <x v="6"/>
    <b v="0"/>
    <s v="theater/plays"/>
  </r>
  <r>
    <x v="3994"/>
    <s v="Poles Apart - A Play in 2 Acts"/>
    <s v="Is Henson willing to dare risk a theatrical speaking tour of his North Pole adventures...and more?"/>
    <x v="13"/>
    <n v="5"/>
    <n v="2.5000000000000001E-3"/>
    <x v="2"/>
    <x v="0"/>
    <s v="USD"/>
    <n v="1405761690"/>
    <d v="2014-07-19T09:21:30"/>
    <n v="1403169690"/>
    <x v="3994"/>
    <b v="0"/>
    <x v="29"/>
    <n v="5"/>
    <x v="1"/>
    <x v="6"/>
    <b v="0"/>
    <s v="theater/plays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n v="0.35"/>
    <x v="2"/>
    <x v="1"/>
    <s v="GBP"/>
    <n v="1423913220"/>
    <d v="2015-02-14T11:27:00"/>
    <n v="1421339077"/>
    <x v="3995"/>
    <b v="0"/>
    <x v="80"/>
    <n v="17.5"/>
    <x v="1"/>
    <x v="6"/>
    <b v="0"/>
    <s v="theater/plays"/>
  </r>
  <r>
    <x v="3996"/>
    <s v="Anansi the Spider - An African Folktale"/>
    <s v="The African tale of Anansi the Spider is that of a trickster who often uses cleverness and harmless jokes to get what he wants."/>
    <x v="9"/>
    <n v="497"/>
    <n v="0.16566666666666666"/>
    <x v="2"/>
    <x v="0"/>
    <s v="USD"/>
    <n v="1416499440"/>
    <d v="2014-11-20T16:04:00"/>
    <n v="1415341464"/>
    <x v="3996"/>
    <b v="0"/>
    <x v="57"/>
    <n v="29.235294117647058"/>
    <x v="1"/>
    <x v="6"/>
    <b v="0"/>
    <s v="theater/plays"/>
  </r>
  <r>
    <x v="3997"/>
    <s v="'Working Play Title'"/>
    <s v="We aim to produce a Professional Published Play for two days in October 2015 on Fri 30th &amp; Sat 31st with three performances in total."/>
    <x v="9"/>
    <n v="0"/>
    <n v="0"/>
    <x v="2"/>
    <x v="1"/>
    <s v="GBP"/>
    <n v="1428222221"/>
    <d v="2015-04-05T08:23:41"/>
    <n v="1425633821"/>
    <x v="3997"/>
    <b v="0"/>
    <x v="78"/>
    <e v="#DIV/0!"/>
    <x v="1"/>
    <x v="6"/>
    <b v="0"/>
    <s v="theater/plays"/>
  </r>
  <r>
    <x v="3998"/>
    <s v="Forsaken Angels-A New Play"/>
    <s v="Forsaken Angels, a powerful new play by William Leary, author of DCMTA's Best Of 2014 Play Masquerade."/>
    <x v="21"/>
    <n v="715"/>
    <n v="0.57199999999999995"/>
    <x v="2"/>
    <x v="0"/>
    <s v="USD"/>
    <n v="1427580426"/>
    <d v="2015-03-28T22:07:06"/>
    <n v="1424992026"/>
    <x v="3998"/>
    <b v="0"/>
    <x v="8"/>
    <n v="59.583333333333336"/>
    <x v="1"/>
    <x v="6"/>
    <b v="0"/>
    <s v="theater/plays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n v="0.16514285714285715"/>
    <x v="2"/>
    <x v="0"/>
    <s v="USD"/>
    <n v="1409514709"/>
    <d v="2014-08-31T19:51:49"/>
    <n v="1406058798"/>
    <x v="3999"/>
    <b v="0"/>
    <x v="25"/>
    <n v="82.571428571428569"/>
    <x v="1"/>
    <x v="6"/>
    <b v="0"/>
    <s v="theater/plays"/>
  </r>
  <r>
    <x v="4000"/>
    <s v="The Escorts"/>
    <s v="An Enticing Trip into the World of Assisted Dying"/>
    <x v="6"/>
    <n v="10"/>
    <n v="1.25E-3"/>
    <x v="2"/>
    <x v="0"/>
    <s v="USD"/>
    <n v="1462631358"/>
    <d v="2016-05-07T14:29:18"/>
    <n v="1457450958"/>
    <x v="4000"/>
    <b v="0"/>
    <x v="29"/>
    <n v="10"/>
    <x v="1"/>
    <x v="6"/>
    <b v="0"/>
    <s v="theater/plays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n v="0.3775"/>
    <x v="2"/>
    <x v="1"/>
    <s v="GBP"/>
    <n v="1488394800"/>
    <d v="2017-03-01T19:00:00"/>
    <n v="1486681708"/>
    <x v="4001"/>
    <b v="0"/>
    <x v="25"/>
    <n v="32.357142857142854"/>
    <x v="1"/>
    <x v="6"/>
    <b v="0"/>
    <s v="theater/plays"/>
  </r>
  <r>
    <x v="4002"/>
    <s v="Terry Pratchett's Wyrd Sisters"/>
    <s v="Bring Wyrd Sisters, a comedy of Shakespearean proportions, to small-town Texas. Loosely parodies the â€œScottish Play.â€"/>
    <x v="21"/>
    <n v="23"/>
    <n v="1.84E-2"/>
    <x v="2"/>
    <x v="0"/>
    <s v="USD"/>
    <n v="1411779761"/>
    <d v="2014-09-27T01:02:41"/>
    <n v="1409187761"/>
    <x v="4002"/>
    <b v="0"/>
    <x v="80"/>
    <n v="5.75"/>
    <x v="1"/>
    <x v="6"/>
    <b v="0"/>
    <s v="theater/plays"/>
  </r>
  <r>
    <x v="4003"/>
    <s v="MAMA BA-B: The Stage Play"/>
    <s v="&quot;MAMA'Z BA-B&quot; is the story of Marcus Williams who struggles to find a place for himself as a young black male."/>
    <x v="13"/>
    <n v="201"/>
    <n v="0.10050000000000001"/>
    <x v="2"/>
    <x v="0"/>
    <s v="USD"/>
    <n v="1424009147"/>
    <d v="2015-02-15T14:05:47"/>
    <n v="1421417147"/>
    <x v="4003"/>
    <b v="0"/>
    <x v="84"/>
    <n v="100.5"/>
    <x v="1"/>
    <x v="6"/>
    <b v="0"/>
    <s v="theater/plays"/>
  </r>
  <r>
    <x v="4004"/>
    <s v="South Florida Tours"/>
    <s v="Help Launch The Queen Into South Florida!"/>
    <x v="2"/>
    <n v="1"/>
    <n v="2E-3"/>
    <x v="2"/>
    <x v="0"/>
    <s v="USD"/>
    <n v="1412740457"/>
    <d v="2014-10-08T03:54:17"/>
    <n v="1410148457"/>
    <x v="4004"/>
    <b v="0"/>
    <x v="29"/>
    <n v="1"/>
    <x v="1"/>
    <x v="6"/>
    <b v="0"/>
    <s v="theater/plays"/>
  </r>
  <r>
    <x v="4005"/>
    <s v="Bringing more Art to the Community"/>
    <s v="Help us bring more Art to the Community. It's our second production, Fences by August Wilson. Help us make it a success!"/>
    <x v="9"/>
    <n v="40"/>
    <n v="1.3333333333333334E-2"/>
    <x v="2"/>
    <x v="0"/>
    <s v="USD"/>
    <n v="1413832985"/>
    <d v="2014-10-20T19:23:05"/>
    <n v="1408648985"/>
    <x v="4005"/>
    <b v="0"/>
    <x v="84"/>
    <n v="20"/>
    <x v="1"/>
    <x v="6"/>
    <b v="0"/>
    <s v="theater/plays"/>
  </r>
  <r>
    <x v="4006"/>
    <s v="&quot;The Norwegians&quot; Midwestern Tour"/>
    <s v="Olive and Betty have cheating boyfriends. The solution: Gus and Tor, two Norwegian hit men who specialize in solving such problems."/>
    <x v="11"/>
    <n v="2"/>
    <n v="6.666666666666667E-5"/>
    <x v="2"/>
    <x v="0"/>
    <s v="USD"/>
    <n v="1455647587"/>
    <d v="2016-02-16T18:33:07"/>
    <n v="1453487587"/>
    <x v="4006"/>
    <b v="0"/>
    <x v="29"/>
    <n v="2"/>
    <x v="1"/>
    <x v="6"/>
    <b v="0"/>
    <s v="theater/plays"/>
  </r>
  <r>
    <x v="4007"/>
    <s v="POLES APART - A PLAY IN 2 ACTS"/>
    <s v="Is the public ready to hear Matt's story? Is he willing to risk public speaking and the waning reputation among his own race?"/>
    <x v="13"/>
    <n v="5"/>
    <n v="2.5000000000000001E-3"/>
    <x v="2"/>
    <x v="0"/>
    <s v="USD"/>
    <n v="1409070480"/>
    <d v="2014-08-26T16:28:00"/>
    <n v="1406572381"/>
    <x v="4007"/>
    <b v="0"/>
    <x v="29"/>
    <n v="5"/>
    <x v="1"/>
    <x v="6"/>
    <b v="0"/>
    <s v="theater/plays"/>
  </r>
  <r>
    <x v="4008"/>
    <s v="Lovers and Other Strangers at The Cockpit"/>
    <s v="Lovers and Other Strangers by RenÃ©e Taylor and Joseph Bologna, showing at The Cockpit theatre in Marylebone, 10th - 14th August 2015"/>
    <x v="28"/>
    <n v="60"/>
    <n v="0.06"/>
    <x v="2"/>
    <x v="1"/>
    <s v="GBP"/>
    <n v="1437606507"/>
    <d v="2015-07-22T23:08:27"/>
    <n v="1435014507"/>
    <x v="4008"/>
    <b v="0"/>
    <x v="80"/>
    <n v="15"/>
    <x v="1"/>
    <x v="6"/>
    <b v="0"/>
    <s v="theater/plays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n v="3.8860103626943004E-2"/>
    <x v="2"/>
    <x v="1"/>
    <s v="GBP"/>
    <n v="1410281360"/>
    <d v="2014-09-09T16:49:20"/>
    <n v="1406825360"/>
    <x v="4009"/>
    <b v="0"/>
    <x v="83"/>
    <n v="25"/>
    <x v="1"/>
    <x v="6"/>
    <b v="0"/>
    <s v="theater/plays"/>
  </r>
  <r>
    <x v="4010"/>
    <s v="The Connection Play 2014"/>
    <s v="JUNTO Productions is proud to present our first production, the premiere of The Connection, a play by Jeffrey Paul."/>
    <x v="312"/>
    <n v="1742"/>
    <n v="0.24194444444444443"/>
    <x v="2"/>
    <x v="0"/>
    <s v="USD"/>
    <n v="1414348166"/>
    <d v="2014-10-26T18:29:26"/>
    <n v="1412879366"/>
    <x v="4010"/>
    <b v="0"/>
    <x v="44"/>
    <n v="45.842105263157897"/>
    <x v="1"/>
    <x v="6"/>
    <b v="0"/>
    <s v="theater/plays"/>
  </r>
  <r>
    <x v="4011"/>
    <s v="Just Bryan, a radio drama"/>
    <s v="Radio drama about a failed comedian with the help of his Dictaphone friend Alan, tries to become a success whilst fighting his demons."/>
    <x v="49"/>
    <n v="19"/>
    <n v="7.5999999999999998E-2"/>
    <x v="2"/>
    <x v="1"/>
    <s v="GBP"/>
    <n v="1422450278"/>
    <d v="2015-01-28T13:04:38"/>
    <n v="1419858278"/>
    <x v="4011"/>
    <b v="0"/>
    <x v="80"/>
    <n v="4.75"/>
    <x v="1"/>
    <x v="6"/>
    <b v="0"/>
    <s v="theater/plays"/>
  </r>
  <r>
    <x v="4012"/>
    <s v="The Butterfly Catcher"/>
    <s v="LEELA IS A 14 YEAR OLD GIRL. JONAH IS A 56 YEAR OLD MAN. IT'S BEEN GOING ON FOR 3 YEARS. HERE COMES THE NIGHT OF VIOLENT RECKONING."/>
    <x v="435"/>
    <n v="0"/>
    <n v="0"/>
    <x v="2"/>
    <x v="1"/>
    <s v="GBP"/>
    <n v="1430571849"/>
    <d v="2015-05-02T13:04:09"/>
    <n v="1427979849"/>
    <x v="4012"/>
    <b v="0"/>
    <x v="78"/>
    <e v="#DIV/0!"/>
    <x v="1"/>
    <x v="6"/>
    <b v="0"/>
    <s v="theater/plays"/>
  </r>
  <r>
    <x v="4013"/>
    <s v="Harriet Tubman Woman Of Faith"/>
    <s v="Harriet Tubman Woman of Faith is a remarkable narrative about the life and faith of Harriet Tubman, told through a dream of a teenager."/>
    <x v="13"/>
    <n v="26"/>
    <n v="1.2999999999999999E-2"/>
    <x v="2"/>
    <x v="0"/>
    <s v="USD"/>
    <n v="1424070823"/>
    <d v="2015-02-16T07:13:43"/>
    <n v="1421478823"/>
    <x v="4013"/>
    <b v="0"/>
    <x v="84"/>
    <n v="13"/>
    <x v="1"/>
    <x v="6"/>
    <b v="0"/>
    <s v="theater/plays"/>
  </r>
  <r>
    <x v="4014"/>
    <s v="Ministry theater"/>
    <s v="I am trying to put together a ministry theater company for junior / high schoolers that which puts on free shows in the SoCal area."/>
    <x v="7"/>
    <n v="0"/>
    <n v="0"/>
    <x v="2"/>
    <x v="0"/>
    <s v="USD"/>
    <n v="1457157269"/>
    <d v="2016-03-05T05:54:29"/>
    <n v="1455861269"/>
    <x v="4014"/>
    <b v="0"/>
    <x v="78"/>
    <e v="#DIV/0!"/>
    <x v="1"/>
    <x v="6"/>
    <b v="0"/>
    <s v="theater/plays"/>
  </r>
  <r>
    <x v="4015"/>
    <s v="Shakespeare In The Park"/>
    <s v="FREE Shakespeare In the Park in Bergen County, NJ on July 24, 25, 31, and August 1. We need your support to help keep our show FREE"/>
    <x v="39"/>
    <n v="1"/>
    <n v="1.4285714285714287E-4"/>
    <x v="2"/>
    <x v="0"/>
    <s v="USD"/>
    <n v="1437331463"/>
    <d v="2015-07-19T18:44:23"/>
    <n v="1434739463"/>
    <x v="4015"/>
    <b v="0"/>
    <x v="29"/>
    <n v="1"/>
    <x v="1"/>
    <x v="6"/>
    <b v="0"/>
    <s v="theater/plays"/>
  </r>
  <r>
    <x v="4016"/>
    <s v="MENTAL Play"/>
    <s v="A new play and project exploring challenges faced by young adults struggling with mental health issues in contemporary Britain."/>
    <x v="2"/>
    <n v="70"/>
    <n v="0.14000000000000001"/>
    <x v="2"/>
    <x v="1"/>
    <s v="GBP"/>
    <n v="1410987400"/>
    <d v="2014-09-17T20:56:40"/>
    <n v="1408395400"/>
    <x v="4016"/>
    <b v="0"/>
    <x v="63"/>
    <n v="10"/>
    <x v="1"/>
    <x v="6"/>
    <b v="0"/>
    <s v="theater/plays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n v="1.0500000000000001E-2"/>
    <x v="2"/>
    <x v="0"/>
    <s v="USD"/>
    <n v="1409846874"/>
    <d v="2014-09-04T16:07:54"/>
    <n v="1407254874"/>
    <x v="4017"/>
    <b v="0"/>
    <x v="84"/>
    <n v="52.5"/>
    <x v="1"/>
    <x v="6"/>
    <b v="0"/>
    <s v="theater/plays"/>
  </r>
  <r>
    <x v="4018"/>
    <s v="Time Please Fringe"/>
    <s v="Funding for a production of Time Please at the Brighton Fringe 2017... and beyond."/>
    <x v="15"/>
    <n v="130"/>
    <n v="8.666666666666667E-2"/>
    <x v="2"/>
    <x v="1"/>
    <s v="GBP"/>
    <n v="1475877108"/>
    <d v="2016-10-07T21:51:48"/>
    <n v="1473285108"/>
    <x v="4018"/>
    <b v="0"/>
    <x v="80"/>
    <n v="32.5"/>
    <x v="1"/>
    <x v="6"/>
    <b v="0"/>
    <s v="theater/plays"/>
  </r>
  <r>
    <x v="4019"/>
    <s v="We Don't Play Fight"/>
    <s v="Finally a crossover of the arts takes place! Theater &amp; LIVE Pro Wrestling. A unique story featuring TV Pro Wrestling without the TV."/>
    <x v="8"/>
    <n v="29"/>
    <n v="8.2857142857142851E-3"/>
    <x v="2"/>
    <x v="0"/>
    <s v="USD"/>
    <n v="1460737680"/>
    <d v="2016-04-15T16:28:00"/>
    <n v="1455725596"/>
    <x v="4019"/>
    <b v="0"/>
    <x v="80"/>
    <n v="7.25"/>
    <x v="1"/>
    <x v="6"/>
    <b v="0"/>
    <s v="theater/plays"/>
  </r>
  <r>
    <x v="4020"/>
    <s v="Those That Fly"/>
    <s v="Having lived her whole life in the midst of a civil war, 11 year old Leyla dreams of being a pilot so she may fly her family to safety."/>
    <x v="20"/>
    <n v="100"/>
    <n v="0.16666666666666666"/>
    <x v="2"/>
    <x v="0"/>
    <s v="USD"/>
    <n v="1427168099"/>
    <d v="2015-03-24T03:34:59"/>
    <n v="1424579699"/>
    <x v="4020"/>
    <b v="0"/>
    <x v="83"/>
    <n v="33.333333333333336"/>
    <x v="1"/>
    <x v="6"/>
    <b v="0"/>
    <s v="theater/plays"/>
  </r>
  <r>
    <x v="4021"/>
    <s v="Angels in Houston"/>
    <s v="Help a group of actors end bigotry in Houston, TX by supporting a  full production of Angels in America."/>
    <x v="36"/>
    <n v="125"/>
    <n v="8.3333333333333332E-3"/>
    <x v="2"/>
    <x v="0"/>
    <s v="USD"/>
    <n v="1414360358"/>
    <d v="2014-10-26T21:52:38"/>
    <n v="1409176358"/>
    <x v="4021"/>
    <b v="0"/>
    <x v="84"/>
    <n v="62.5"/>
    <x v="1"/>
    <x v="6"/>
    <b v="0"/>
    <s v="theater/plays"/>
  </r>
  <r>
    <x v="4022"/>
    <s v="The Merchant of Venice as Shakespeare Heard It"/>
    <s v="Help us produce a video of the first Original Pronunciation Merchant of Venice."/>
    <x v="102"/>
    <n v="12521"/>
    <n v="0.69561111111111107"/>
    <x v="2"/>
    <x v="0"/>
    <s v="USD"/>
    <n v="1422759240"/>
    <d v="2015-02-01T02:54:00"/>
    <n v="1418824867"/>
    <x v="4022"/>
    <b v="0"/>
    <x v="438"/>
    <n v="63.558375634517766"/>
    <x v="1"/>
    <x v="6"/>
    <b v="0"/>
    <s v="theater/plays"/>
  </r>
  <r>
    <x v="4023"/>
    <s v="Forgive &amp; Forget"/>
    <s v="An original gospel stage play that explores the pain and hurt caused by those who struggle to forgive others!"/>
    <x v="39"/>
    <n v="0"/>
    <n v="0"/>
    <x v="2"/>
    <x v="0"/>
    <s v="USD"/>
    <n v="1458860363"/>
    <d v="2016-03-24T22:59:23"/>
    <n v="1454975963"/>
    <x v="4023"/>
    <b v="0"/>
    <x v="78"/>
    <e v="#DIV/0!"/>
    <x v="1"/>
    <x v="6"/>
    <b v="0"/>
    <s v="theater/plays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n v="1.2500000000000001E-2"/>
    <x v="2"/>
    <x v="0"/>
    <s v="USD"/>
    <n v="1441037097"/>
    <d v="2015-08-31T16:04:57"/>
    <n v="1438445097"/>
    <x v="4024"/>
    <b v="0"/>
    <x v="29"/>
    <n v="10"/>
    <x v="1"/>
    <x v="6"/>
    <b v="0"/>
    <s v="theater/plays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n v="0.05"/>
    <x v="2"/>
    <x v="6"/>
    <s v="EUR"/>
    <n v="1437889336"/>
    <d v="2015-07-26T05:42:16"/>
    <n v="1432705336"/>
    <x v="4025"/>
    <b v="0"/>
    <x v="80"/>
    <n v="62.5"/>
    <x v="1"/>
    <x v="6"/>
    <b v="0"/>
    <s v="theater/plays"/>
  </r>
  <r>
    <x v="4026"/>
    <s v="Speak to my Soul: A Montage of Voices"/>
    <s v="This is a play that voices that stories of the black experience in America using spoken word, song and dance."/>
    <x v="23"/>
    <n v="0"/>
    <n v="0"/>
    <x v="2"/>
    <x v="0"/>
    <s v="USD"/>
    <n v="1449247439"/>
    <d v="2015-12-04T16:43:59"/>
    <n v="1444059839"/>
    <x v="4026"/>
    <b v="0"/>
    <x v="78"/>
    <e v="#DIV/0!"/>
    <x v="1"/>
    <x v="6"/>
    <b v="0"/>
    <s v="theater/plays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n v="7.166666666666667E-2"/>
    <x v="2"/>
    <x v="0"/>
    <s v="USD"/>
    <n v="1487811600"/>
    <d v="2017-02-23T01:00:00"/>
    <n v="1486077481"/>
    <x v="4027"/>
    <b v="0"/>
    <x v="63"/>
    <n v="30.714285714285715"/>
    <x v="1"/>
    <x v="6"/>
    <b v="0"/>
    <s v="theater/plays"/>
  </r>
  <r>
    <x v="4028"/>
    <s v="The Last King of the I.D.A. (Minnesota Fringe)"/>
    <s v="The 2014 Minnesota Fringe Festival brings the World Premiere of LightBright's one-act play, The Last King of the I.D.A."/>
    <x v="13"/>
    <n v="561"/>
    <n v="0.28050000000000003"/>
    <x v="2"/>
    <x v="0"/>
    <s v="USD"/>
    <n v="1402007500"/>
    <d v="2014-06-05T22:31:40"/>
    <n v="1399415500"/>
    <x v="4028"/>
    <b v="0"/>
    <x v="202"/>
    <n v="51"/>
    <x v="1"/>
    <x v="6"/>
    <b v="0"/>
    <s v="theater/plays"/>
  </r>
  <r>
    <x v="4029"/>
    <s v="Next 2 the Stage"/>
    <s v="A theater complex that educates as we entertain.  We will provide shows that inspire and theater classes that motivate."/>
    <x v="22"/>
    <n v="0"/>
    <n v="0"/>
    <x v="2"/>
    <x v="0"/>
    <s v="USD"/>
    <n v="1450053370"/>
    <d v="2015-12-14T00:36:10"/>
    <n v="1447461370"/>
    <x v="4029"/>
    <b v="0"/>
    <x v="78"/>
    <e v="#DIV/0!"/>
    <x v="1"/>
    <x v="6"/>
    <b v="0"/>
    <s v="theater/plays"/>
  </r>
  <r>
    <x v="4030"/>
    <s v="The Martin and Lewis Tribute Show"/>
    <s v="The world's best and only tribute to Dean Martin and Jerry Lewis_x000a_ bringing back the Music, Laughter and the Love."/>
    <x v="30"/>
    <n v="400"/>
    <n v="0.16"/>
    <x v="2"/>
    <x v="0"/>
    <s v="USD"/>
    <n v="1454525340"/>
    <d v="2016-02-03T18:49:00"/>
    <n v="1452008599"/>
    <x v="4030"/>
    <b v="0"/>
    <x v="79"/>
    <n v="66.666666666666671"/>
    <x v="1"/>
    <x v="6"/>
    <b v="0"/>
    <s v="theater/plays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n v="0"/>
    <x v="2"/>
    <x v="0"/>
    <s v="USD"/>
    <n v="1418914964"/>
    <d v="2014-12-18T15:02:44"/>
    <n v="1414591364"/>
    <x v="4031"/>
    <b v="0"/>
    <x v="78"/>
    <e v="#DIV/0!"/>
    <x v="1"/>
    <x v="6"/>
    <b v="0"/>
    <s v="theater/plays"/>
  </r>
  <r>
    <x v="4032"/>
    <s v="The Modern Theater's 'Play It Forward' Fund"/>
    <s v="'Play it Forward' is a ticket bank for individuals in need. Fund a theater experience for someone that would otherwise go without!"/>
    <x v="436"/>
    <n v="413"/>
    <n v="6.8287037037037035E-2"/>
    <x v="2"/>
    <x v="0"/>
    <s v="USD"/>
    <n v="1450211116"/>
    <d v="2015-12-15T20:25:16"/>
    <n v="1445023516"/>
    <x v="4032"/>
    <b v="0"/>
    <x v="63"/>
    <n v="59"/>
    <x v="1"/>
    <x v="6"/>
    <b v="0"/>
    <s v="theater/plays"/>
  </r>
  <r>
    <x v="4033"/>
    <s v="2020 Vision: a love story told over sixty years"/>
    <s v="Help us produce an iconic new verse play, set in the year 2020, with virtuoso acting and hauntingly beautiful words and music"/>
    <x v="437"/>
    <n v="6141.99"/>
    <n v="0.25698702928870293"/>
    <x v="2"/>
    <x v="1"/>
    <s v="GBP"/>
    <n v="1475398800"/>
    <d v="2016-10-02T09:00:00"/>
    <n v="1472711224"/>
    <x v="4033"/>
    <b v="0"/>
    <x v="225"/>
    <n v="65.340319148936175"/>
    <x v="1"/>
    <x v="6"/>
    <b v="0"/>
    <s v="theater/plays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n v="1.4814814814814815E-2"/>
    <x v="2"/>
    <x v="0"/>
    <s v="USD"/>
    <n v="1428097450"/>
    <d v="2015-04-03T21:44:10"/>
    <n v="1425509050"/>
    <x v="4034"/>
    <b v="0"/>
    <x v="84"/>
    <n v="100"/>
    <x v="1"/>
    <x v="6"/>
    <b v="0"/>
    <s v="theater/plays"/>
  </r>
  <r>
    <x v="4035"/>
    <s v="The Lost Boy"/>
    <s v="&quot;Stories are where you go to look for the truth of your own life.&quot; (Frank Delaney)"/>
    <x v="3"/>
    <n v="3685"/>
    <n v="0.36849999999999999"/>
    <x v="2"/>
    <x v="0"/>
    <s v="USD"/>
    <n v="1413925887"/>
    <d v="2014-10-21T21:11:27"/>
    <n v="1411333887"/>
    <x v="4035"/>
    <b v="0"/>
    <x v="20"/>
    <n v="147.4"/>
    <x v="1"/>
    <x v="6"/>
    <b v="0"/>
    <s v="theater/plays"/>
  </r>
  <r>
    <x v="4036"/>
    <s v="3 Days In Savannah"/>
    <s v="&quot;3 Days In Savannah&quot; explores the issues of love, racism, and regret while reminding us that, &quot;life is a game and love is the prize.&quot;"/>
    <x v="12"/>
    <n v="2823"/>
    <n v="0.47049999999999997"/>
    <x v="2"/>
    <x v="0"/>
    <s v="USD"/>
    <n v="1404253800"/>
    <d v="2014-07-01T22:30:00"/>
    <n v="1402784964"/>
    <x v="4036"/>
    <b v="0"/>
    <x v="57"/>
    <n v="166.05882352941177"/>
    <x v="1"/>
    <x v="6"/>
    <b v="0"/>
    <s v="theater/plays"/>
  </r>
  <r>
    <x v="4037"/>
    <s v="The Pelican, by August Strindberg"/>
    <s v="The Pelican is a haunted play by one of Swedenâ€™s most renowned playwrights, August Strindberg, about a mother's tragic deceit."/>
    <x v="176"/>
    <n v="80"/>
    <n v="0.11428571428571428"/>
    <x v="2"/>
    <x v="0"/>
    <s v="USD"/>
    <n v="1464099900"/>
    <d v="2016-05-24T14:25:00"/>
    <n v="1462585315"/>
    <x v="4037"/>
    <b v="0"/>
    <x v="84"/>
    <n v="40"/>
    <x v="1"/>
    <x v="6"/>
    <b v="0"/>
    <s v="theater/plays"/>
  </r>
  <r>
    <x v="4038"/>
    <s v="Take the Vagina Monologues to Main Street in Lexington, NC!"/>
    <s v="We are vagina warriors ready to bring our message of human rights, empowerment and diversity to Main St. Lexington, NC."/>
    <x v="30"/>
    <n v="301"/>
    <n v="0.12039999999999999"/>
    <x v="2"/>
    <x v="0"/>
    <s v="USD"/>
    <n v="1413573010"/>
    <d v="2014-10-17T19:10:10"/>
    <n v="1408389010"/>
    <x v="4038"/>
    <b v="0"/>
    <x v="80"/>
    <n v="75.25"/>
    <x v="1"/>
    <x v="6"/>
    <b v="0"/>
    <s v="theater/plays"/>
  </r>
  <r>
    <x v="4039"/>
    <s v="Defiant Entertainment presents: The Park Bench"/>
    <s v="Help stage an original One Act Play that brings awareness to Alzheimer's in its debut performance."/>
    <x v="2"/>
    <n v="300"/>
    <n v="0.6"/>
    <x v="2"/>
    <x v="0"/>
    <s v="USD"/>
    <n v="1448949540"/>
    <d v="2015-12-01T05:59:00"/>
    <n v="1446048367"/>
    <x v="4039"/>
    <b v="0"/>
    <x v="81"/>
    <n v="60"/>
    <x v="1"/>
    <x v="6"/>
    <b v="0"/>
    <s v="theater/plays"/>
  </r>
  <r>
    <x v="4040"/>
    <s v="The Last Encore Musical"/>
    <s v="This nationally published book, set in the 70â€™s, tells the untold story of singers and a friendly reunion visit turning bad."/>
    <x v="6"/>
    <n v="2500"/>
    <n v="0.3125"/>
    <x v="2"/>
    <x v="0"/>
    <s v="USD"/>
    <n v="1437188400"/>
    <d v="2015-07-18T03:00:00"/>
    <n v="1432100004"/>
    <x v="4040"/>
    <b v="0"/>
    <x v="84"/>
    <n v="1250"/>
    <x v="1"/>
    <x v="6"/>
    <b v="0"/>
    <s v="theater/plays"/>
  </r>
  <r>
    <x v="4041"/>
    <s v="In the Land of Gold"/>
    <s v="A bold, colouful, vibrant play centred around the last remaining monarchy of Africa."/>
    <x v="10"/>
    <n v="21"/>
    <n v="4.1999999999999997E-3"/>
    <x v="2"/>
    <x v="1"/>
    <s v="GBP"/>
    <n v="1473160954"/>
    <d v="2016-09-06T11:22:34"/>
    <n v="1467976954"/>
    <x v="4041"/>
    <b v="0"/>
    <x v="84"/>
    <n v="10.5"/>
    <x v="1"/>
    <x v="6"/>
    <b v="0"/>
    <s v="theater/plays"/>
  </r>
  <r>
    <x v="4042"/>
    <s v="Messages"/>
    <s v="Acting group and production for inner city youth, about inner city youth. The problems and stuation that they see everyday."/>
    <x v="3"/>
    <n v="21"/>
    <n v="2.0999999999999999E-3"/>
    <x v="2"/>
    <x v="0"/>
    <s v="USD"/>
    <n v="1421781360"/>
    <d v="2015-01-20T19:16:00"/>
    <n v="1419213664"/>
    <x v="4042"/>
    <b v="0"/>
    <x v="83"/>
    <n v="7"/>
    <x v="1"/>
    <x v="6"/>
    <b v="0"/>
    <s v="theater/plays"/>
  </r>
  <r>
    <x v="4043"/>
    <s v="Not making potato salad here!"/>
    <s v="This could be my last play, need to bring my son out to see it before it's over.  Need to fly him here from BC"/>
    <x v="43"/>
    <n v="0"/>
    <n v="0"/>
    <x v="2"/>
    <x v="5"/>
    <s v="CAD"/>
    <n v="1416524325"/>
    <d v="2014-11-20T22:58:45"/>
    <n v="1415228325"/>
    <x v="4043"/>
    <b v="0"/>
    <x v="78"/>
    <e v="#DIV/0!"/>
    <x v="1"/>
    <x v="6"/>
    <b v="0"/>
    <s v="theater/plays"/>
  </r>
  <r>
    <x v="4044"/>
    <s v="Cielito Lindo (Pretty Little One)"/>
    <s v="A bilingual play in The New Works Festival at UT that crosses cultures and explores what it means to be confident with who you are."/>
    <x v="20"/>
    <n v="225"/>
    <n v="0.375"/>
    <x v="2"/>
    <x v="0"/>
    <s v="USD"/>
    <n v="1428642000"/>
    <d v="2015-04-10T05:00:00"/>
    <n v="1426050982"/>
    <x v="4044"/>
    <b v="0"/>
    <x v="80"/>
    <n v="56.25"/>
    <x v="1"/>
    <x v="6"/>
    <b v="0"/>
    <s v="theater/plays"/>
  </r>
  <r>
    <x v="4045"/>
    <s v="The Hostages"/>
    <s v="&quot;The Hostages&quot; is about a bank robbery gone wrong, as we learn more about each characters, we question who are the actually hostages..."/>
    <x v="10"/>
    <n v="1"/>
    <n v="2.0000000000000001E-4"/>
    <x v="2"/>
    <x v="2"/>
    <s v="AUD"/>
    <n v="1408596589"/>
    <d v="2014-08-21T04:49:49"/>
    <n v="1406004589"/>
    <x v="4045"/>
    <b v="0"/>
    <x v="29"/>
    <n v="1"/>
    <x v="1"/>
    <x v="6"/>
    <b v="0"/>
    <s v="theater/plays"/>
  </r>
  <r>
    <x v="4046"/>
    <s v="Glenn Herman's EXPRESSIONS: The UnKnown"/>
    <s v="An eclectic One Man stage show, that takes the audience on a journey through vast personalities, as he discovers his true self...#Drama"/>
    <x v="439"/>
    <n v="460"/>
    <n v="8.2142857142857142E-2"/>
    <x v="2"/>
    <x v="0"/>
    <s v="USD"/>
    <n v="1413992210"/>
    <d v="2014-10-22T15:36:50"/>
    <n v="1411400210"/>
    <x v="4046"/>
    <b v="0"/>
    <x v="8"/>
    <n v="38.333333333333336"/>
    <x v="1"/>
    <x v="6"/>
    <b v="0"/>
    <s v="theater/plays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n v="2.1999999999999999E-2"/>
    <x v="2"/>
    <x v="0"/>
    <s v="USD"/>
    <n v="1420938000"/>
    <d v="2015-01-11T01:00:00"/>
    <n v="1418862743"/>
    <x v="4047"/>
    <b v="0"/>
    <x v="80"/>
    <n v="27.5"/>
    <x v="1"/>
    <x v="6"/>
    <b v="0"/>
    <s v="theater/plays"/>
  </r>
  <r>
    <x v="4048"/>
    <s v="Speechless"/>
    <s v="The unspoken story of growing up disabled with cerebral palsy and no speech. This inclusive company fights ignorance using dark humour."/>
    <x v="73"/>
    <n v="3001"/>
    <n v="0.17652941176470588"/>
    <x v="2"/>
    <x v="1"/>
    <s v="GBP"/>
    <n v="1460373187"/>
    <d v="2016-04-11T11:13:07"/>
    <n v="1457352787"/>
    <x v="4048"/>
    <b v="0"/>
    <x v="110"/>
    <n v="32.978021978021978"/>
    <x v="1"/>
    <x v="6"/>
    <b v="0"/>
    <s v="theater/plays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n v="8.0000000000000004E-4"/>
    <x v="2"/>
    <x v="0"/>
    <s v="USD"/>
    <n v="1436914815"/>
    <d v="2015-07-14T23:00:15"/>
    <n v="1434322815"/>
    <x v="4049"/>
    <b v="0"/>
    <x v="29"/>
    <n v="16"/>
    <x v="1"/>
    <x v="6"/>
    <b v="0"/>
    <s v="theater/plays"/>
  </r>
  <r>
    <x v="4050"/>
    <s v="Ø¢Ù…ÙŠÙ† (Amen)"/>
    <s v="Amen is an important jarring story about the repercussions of reporting the war from the front lines and the war that follows them home"/>
    <x v="15"/>
    <n v="1"/>
    <n v="6.6666666666666664E-4"/>
    <x v="2"/>
    <x v="0"/>
    <s v="USD"/>
    <n v="1414077391"/>
    <d v="2014-10-23T15:16:31"/>
    <n v="1411485391"/>
    <x v="4050"/>
    <b v="0"/>
    <x v="29"/>
    <n v="1"/>
    <x v="1"/>
    <x v="6"/>
    <b v="0"/>
    <s v="theater/plays"/>
  </r>
  <r>
    <x v="4051"/>
    <s v="Phantom of the Kun Opera"/>
    <s v="It is a heart-breaking life story of Wu family who tries to preserve the gem of Chinese Kun Opera through generations."/>
    <x v="2"/>
    <n v="0"/>
    <n v="0"/>
    <x v="2"/>
    <x v="0"/>
    <s v="USD"/>
    <n v="1399618380"/>
    <d v="2014-05-09T06:53:00"/>
    <n v="1399058797"/>
    <x v="4051"/>
    <b v="0"/>
    <x v="78"/>
    <e v="#DIV/0!"/>
    <x v="1"/>
    <x v="6"/>
    <b v="0"/>
    <s v="theater/plays"/>
  </r>
  <r>
    <x v="4052"/>
    <s v="Throw Like A Girl"/>
    <s v="This empowering piece encourages women to rise up and pursue their dreams, not by behaving like a boy but by,_x000a_â€œThrowing Like A Girl.â€"/>
    <x v="9"/>
    <n v="1126"/>
    <n v="0.37533333333333335"/>
    <x v="2"/>
    <x v="0"/>
    <s v="USD"/>
    <n v="1413234316"/>
    <d v="2014-10-13T21:05:16"/>
    <n v="1408050316"/>
    <x v="4052"/>
    <b v="0"/>
    <x v="62"/>
    <n v="86.615384615384613"/>
    <x v="1"/>
    <x v="6"/>
    <b v="0"/>
    <s v="theater/plays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n v="0.22"/>
    <x v="2"/>
    <x v="1"/>
    <s v="GBP"/>
    <n v="1416081600"/>
    <d v="2014-11-15T20:00:00"/>
    <n v="1413477228"/>
    <x v="4053"/>
    <b v="0"/>
    <x v="84"/>
    <n v="55"/>
    <x v="1"/>
    <x v="6"/>
    <b v="0"/>
    <s v="theater/plays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n v="0"/>
    <x v="2"/>
    <x v="0"/>
    <s v="USD"/>
    <n v="1475294400"/>
    <d v="2016-10-01T04:00:00"/>
    <n v="1472674285"/>
    <x v="4054"/>
    <b v="0"/>
    <x v="78"/>
    <e v="#DIV/0!"/>
    <x v="1"/>
    <x v="6"/>
    <b v="0"/>
    <s v="theater/plays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n v="0.1762"/>
    <x v="2"/>
    <x v="1"/>
    <s v="GBP"/>
    <n v="1403192031"/>
    <d v="2014-06-19T15:33:51"/>
    <n v="1400600031"/>
    <x v="4055"/>
    <b v="0"/>
    <x v="64"/>
    <n v="41.952380952380949"/>
    <x v="1"/>
    <x v="6"/>
    <b v="0"/>
    <s v="theater/plays"/>
  </r>
  <r>
    <x v="4056"/>
    <s v="American Pride"/>
    <s v="American Pride is a play centered on the Poetry of one Iraq War veteran, and follows her journey through war and back home."/>
    <x v="15"/>
    <n v="795"/>
    <n v="0.53"/>
    <x v="2"/>
    <x v="0"/>
    <s v="USD"/>
    <n v="1467575940"/>
    <d v="2016-07-03T19:59:00"/>
    <n v="1465856639"/>
    <x v="4056"/>
    <b v="0"/>
    <x v="82"/>
    <n v="88.333333333333329"/>
    <x v="1"/>
    <x v="6"/>
    <b v="0"/>
    <s v="theater/plays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n v="0.22142857142857142"/>
    <x v="2"/>
    <x v="1"/>
    <s v="GBP"/>
    <n v="1448492400"/>
    <d v="2015-11-25T23:00:00"/>
    <n v="1446506080"/>
    <x v="4057"/>
    <b v="0"/>
    <x v="79"/>
    <n v="129.16666666666666"/>
    <x v="1"/>
    <x v="6"/>
    <b v="0"/>
    <s v="theater/plays"/>
  </r>
  <r>
    <x v="4058"/>
    <s v="Secret of Shahrazad (World Premier)"/>
    <s v="Help reveal the beauty of Islamic culture by launching this new adventure play celebrating Persian music, dance, and lore."/>
    <x v="192"/>
    <n v="95"/>
    <n v="2.5333333333333333E-2"/>
    <x v="2"/>
    <x v="0"/>
    <s v="USD"/>
    <n v="1459483140"/>
    <d v="2016-04-01T03:59:00"/>
    <n v="1458178044"/>
    <x v="4058"/>
    <b v="0"/>
    <x v="80"/>
    <n v="23.75"/>
    <x v="1"/>
    <x v="6"/>
    <b v="0"/>
    <s v="theater/plays"/>
  </r>
  <r>
    <x v="4059"/>
    <s v="The Million Dollar Shot"/>
    <s v="A very Canadian children's play inspired by the tradition of British pantomimes like Aladdin, and the Nutcracker."/>
    <x v="3"/>
    <n v="250"/>
    <n v="2.5000000000000001E-2"/>
    <x v="2"/>
    <x v="5"/>
    <s v="CAD"/>
    <n v="1410836400"/>
    <d v="2014-09-16T03:00:00"/>
    <n v="1408116152"/>
    <x v="4059"/>
    <b v="0"/>
    <x v="63"/>
    <n v="35.714285714285715"/>
    <x v="1"/>
    <x v="6"/>
    <b v="0"/>
    <s v="theater/plays"/>
  </r>
  <r>
    <x v="4060"/>
    <s v="Good Evening, I'm Robert Service"/>
    <s v="A funny, poignant play that revives the forgotten life and adventures of great Scottish Canadian, world renowned poet, Robert Service."/>
    <x v="3"/>
    <n v="285"/>
    <n v="2.8500000000000001E-2"/>
    <x v="2"/>
    <x v="5"/>
    <s v="CAD"/>
    <n v="1403539200"/>
    <d v="2014-06-23T16:00:00"/>
    <n v="1400604056"/>
    <x v="4060"/>
    <b v="0"/>
    <x v="81"/>
    <n v="57"/>
    <x v="1"/>
    <x v="6"/>
    <b v="0"/>
    <s v="theater/plays"/>
  </r>
  <r>
    <x v="4061"/>
    <s v="PRODUCE the Stage Play SKYLAR'S SYNDROME by Gavin Kayner"/>
    <s v="SKYLAR'S SYNDROME is a tremendous psychodrama by master playwright Gavin Kayner!"/>
    <x v="441"/>
    <n v="0"/>
    <n v="0"/>
    <x v="2"/>
    <x v="0"/>
    <s v="USD"/>
    <n v="1461205423"/>
    <d v="2016-04-21T02:23:43"/>
    <n v="1456025023"/>
    <x v="4061"/>
    <b v="0"/>
    <x v="78"/>
    <e v="#DIV/0!"/>
    <x v="1"/>
    <x v="6"/>
    <b v="0"/>
    <s v="theater/plays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n v="2.4500000000000001E-2"/>
    <x v="2"/>
    <x v="0"/>
    <s v="USD"/>
    <n v="1467481468"/>
    <d v="2016-07-02T17:44:28"/>
    <n v="1464889468"/>
    <x v="4062"/>
    <b v="0"/>
    <x v="83"/>
    <n v="163.33333333333334"/>
    <x v="1"/>
    <x v="6"/>
    <b v="0"/>
    <s v="theater/plays"/>
  </r>
  <r>
    <x v="4063"/>
    <s v="Whisper Me Happy Ever After (WMHEA)"/>
    <s v="WMHAE by Julie McNamara, raises awareness of the effects domestic violence has on the mental health of young people who witness it."/>
    <x v="196"/>
    <n v="135"/>
    <n v="1.4210526315789474E-2"/>
    <x v="2"/>
    <x v="1"/>
    <s v="GBP"/>
    <n v="1403886084"/>
    <d v="2014-06-27T16:21:24"/>
    <n v="1401294084"/>
    <x v="4063"/>
    <b v="0"/>
    <x v="82"/>
    <n v="15"/>
    <x v="1"/>
    <x v="6"/>
    <b v="0"/>
    <s v="theater/plays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n v="0.1925"/>
    <x v="2"/>
    <x v="2"/>
    <s v="AUD"/>
    <n v="1430316426"/>
    <d v="2015-04-29T14:07:06"/>
    <n v="1427724426"/>
    <x v="4064"/>
    <b v="0"/>
    <x v="79"/>
    <n v="64.166666666666671"/>
    <x v="1"/>
    <x v="6"/>
    <b v="0"/>
    <s v="theater/plays"/>
  </r>
  <r>
    <x v="4065"/>
    <s v="A Midsummer's Night's Dream"/>
    <s v="A classical/ fantasy version of midsummers done by professionally trained actors in Tulsa!"/>
    <x v="23"/>
    <n v="27"/>
    <n v="6.7499999999999999E-3"/>
    <x v="2"/>
    <x v="0"/>
    <s v="USD"/>
    <n v="1407883811"/>
    <d v="2014-08-12T22:50:11"/>
    <n v="1405291811"/>
    <x v="4065"/>
    <b v="0"/>
    <x v="80"/>
    <n v="6.75"/>
    <x v="1"/>
    <x v="6"/>
    <b v="0"/>
    <s v="theater/plays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n v="1.6666666666666668E-3"/>
    <x v="2"/>
    <x v="0"/>
    <s v="USD"/>
    <n v="1463619388"/>
    <d v="2016-05-19T00:56:28"/>
    <n v="1461027388"/>
    <x v="4066"/>
    <b v="0"/>
    <x v="29"/>
    <n v="25"/>
    <x v="1"/>
    <x v="6"/>
    <b v="0"/>
    <s v="theater/plays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n v="0.60899999999999999"/>
    <x v="2"/>
    <x v="0"/>
    <s v="USD"/>
    <n v="1443408550"/>
    <d v="2015-09-28T02:49:10"/>
    <n v="1439952550"/>
    <x v="4067"/>
    <b v="0"/>
    <x v="57"/>
    <n v="179.11764705882354"/>
    <x v="1"/>
    <x v="6"/>
    <b v="0"/>
    <s v="theater/plays"/>
  </r>
  <r>
    <x v="4068"/>
    <s v="Produce BELLE DAME SANS MERCI a stage play"/>
    <s v="Be a PRODUCER of the Original stage play BELLE DAME SANS MERCI by Michael Fenlason! :-) :-( !"/>
    <x v="442"/>
    <n v="34.950000000000003"/>
    <n v="0.01"/>
    <x v="2"/>
    <x v="0"/>
    <s v="USD"/>
    <n v="1484348700"/>
    <d v="2017-01-13T23:05:00"/>
    <n v="1481756855"/>
    <x v="4068"/>
    <b v="0"/>
    <x v="29"/>
    <n v="34.950000000000003"/>
    <x v="1"/>
    <x v="6"/>
    <b v="0"/>
    <s v="theater/plays"/>
  </r>
  <r>
    <x v="4069"/>
    <s v="The Pendulum Swings"/>
    <s v="'The Pendulum Swings' is a three-act dark comedy that sees Frank and Michael await their execution on Death Row."/>
    <x v="21"/>
    <n v="430"/>
    <n v="0.34399999999999997"/>
    <x v="2"/>
    <x v="1"/>
    <s v="GBP"/>
    <n v="1425124800"/>
    <d v="2015-02-28T12:00:00"/>
    <n v="1421596356"/>
    <x v="4069"/>
    <b v="0"/>
    <x v="62"/>
    <n v="33.07692307692308"/>
    <x v="1"/>
    <x v="6"/>
    <b v="0"/>
    <s v="theater/plays"/>
  </r>
  <r>
    <x v="4070"/>
    <s v="Southern Utah University: V-Day 2015"/>
    <s v="V-Day Southern Utah University 2015 and Second Studio Players presents: The Vagina Monologues"/>
    <x v="28"/>
    <n v="165"/>
    <n v="0.16500000000000001"/>
    <x v="2"/>
    <x v="0"/>
    <s v="USD"/>
    <n v="1425178800"/>
    <d v="2015-03-01T03:00:00"/>
    <n v="1422374420"/>
    <x v="4070"/>
    <b v="0"/>
    <x v="79"/>
    <n v="27.5"/>
    <x v="1"/>
    <x v="6"/>
    <b v="0"/>
    <s v="theater/plays"/>
  </r>
  <r>
    <x v="4071"/>
    <s v="ATEMPORAL"/>
    <s v="ExÃ¡men final de alumnos del Centro de CapacitaciÃ³n de la ANDA. Son extractos de obras: El JardÃ­n de los CerezoS, Madre Coraje y Casa"/>
    <x v="22"/>
    <n v="0"/>
    <n v="0"/>
    <x v="2"/>
    <x v="14"/>
    <s v="MXN"/>
    <n v="1482779931"/>
    <d v="2016-12-26T19:18:51"/>
    <n v="1480187931"/>
    <x v="4071"/>
    <b v="0"/>
    <x v="78"/>
    <e v="#DIV/0!"/>
    <x v="1"/>
    <x v="6"/>
    <b v="0"/>
    <s v="theater/plays"/>
  </r>
  <r>
    <x v="4072"/>
    <s v="Oh! What a Lovely War - Salute the Centenary"/>
    <s v="Salute the Centenary with this satirical and moving play. The centenary has national relevance, and we want to mark it in our community"/>
    <x v="28"/>
    <n v="4"/>
    <n v="4.0000000000000001E-3"/>
    <x v="2"/>
    <x v="1"/>
    <s v="GBP"/>
    <n v="1408646111"/>
    <d v="2014-08-21T18:35:11"/>
    <n v="1403462111"/>
    <x v="4072"/>
    <b v="0"/>
    <x v="84"/>
    <n v="2"/>
    <x v="1"/>
    <x v="6"/>
    <b v="0"/>
    <s v="theater/plays"/>
  </r>
  <r>
    <x v="4073"/>
    <s v="OTHELLO, by William Shakespeare ( FUNDRAISER)"/>
    <s v="OTHELLO, directed by Daniel Echevarria. A tragedy that highlights political corruption and the madness that can come out of love."/>
    <x v="8"/>
    <n v="37"/>
    <n v="1.0571428571428572E-2"/>
    <x v="2"/>
    <x v="0"/>
    <s v="USD"/>
    <n v="1431144000"/>
    <d v="2015-05-09T04:00:00"/>
    <n v="1426407426"/>
    <x v="4073"/>
    <b v="0"/>
    <x v="84"/>
    <n v="18.5"/>
    <x v="1"/>
    <x v="6"/>
    <b v="0"/>
    <s v="theater/plays"/>
  </r>
  <r>
    <x v="4074"/>
    <s v="The Free Man - the story of Hurr"/>
    <s v="A performance to inspire people, regardless of their faith, to visualise the repentance of Hurr and the forgiveness of Imam Hussain"/>
    <x v="181"/>
    <n v="735"/>
    <n v="0.26727272727272727"/>
    <x v="2"/>
    <x v="1"/>
    <s v="GBP"/>
    <n v="1446732975"/>
    <d v="2015-11-05T14:16:15"/>
    <n v="1444137375"/>
    <x v="4074"/>
    <b v="0"/>
    <x v="64"/>
    <n v="35"/>
    <x v="1"/>
    <x v="6"/>
    <b v="0"/>
    <s v="theater/plays"/>
  </r>
  <r>
    <x v="4075"/>
    <s v="Julius Caesar - Which side will you choose?"/>
    <s v="Set in the near future, this version of Shakespeare's classic play looks at how events that shook an empire could still happen today."/>
    <x v="13"/>
    <n v="576"/>
    <n v="0.28799999999999998"/>
    <x v="2"/>
    <x v="1"/>
    <s v="GBP"/>
    <n v="1404149280"/>
    <d v="2014-06-30T17:28:00"/>
    <n v="1400547969"/>
    <x v="4075"/>
    <b v="0"/>
    <x v="62"/>
    <n v="44.307692307692307"/>
    <x v="1"/>
    <x v="6"/>
    <b v="0"/>
    <s v="theater/plays"/>
  </r>
  <r>
    <x v="4076"/>
    <s v="The Walls of Jericho ( A Voice for Warrior Families)"/>
    <s v="A play to raise awareness about the effects of mental illness on a military family in the Cold War area."/>
    <x v="176"/>
    <n v="0"/>
    <n v="0"/>
    <x v="2"/>
    <x v="0"/>
    <s v="USD"/>
    <n v="1413921060"/>
    <d v="2014-10-21T19:51:00"/>
    <n v="1411499149"/>
    <x v="4076"/>
    <b v="0"/>
    <x v="78"/>
    <e v="#DIV/0!"/>
    <x v="1"/>
    <x v="6"/>
    <b v="0"/>
    <s v="theater/plays"/>
  </r>
  <r>
    <x v="4077"/>
    <s v="Citrus Heights Theatre In The Heights"/>
    <s v="We aim to bring creative, innovative, exciting, educational and fun community theater (with a professional attitude) to a new location."/>
    <x v="36"/>
    <n v="1335"/>
    <n v="8.8999999999999996E-2"/>
    <x v="2"/>
    <x v="0"/>
    <s v="USD"/>
    <n v="1482339794"/>
    <d v="2016-12-21T17:03:14"/>
    <n v="1479747794"/>
    <x v="4077"/>
    <b v="0"/>
    <x v="79"/>
    <n v="222.5"/>
    <x v="1"/>
    <x v="6"/>
    <b v="0"/>
    <s v="theater/plays"/>
  </r>
  <r>
    <x v="4078"/>
    <s v="Theatre Memoire"/>
    <s v="Theatre Memoire are a High Wycombe based theatre company. Performing plays about multi-culturalism and interconectedness."/>
    <x v="49"/>
    <n v="0"/>
    <n v="0"/>
    <x v="2"/>
    <x v="1"/>
    <s v="GBP"/>
    <n v="1485543242"/>
    <d v="2017-01-27T18:54:02"/>
    <n v="1482951242"/>
    <x v="4078"/>
    <b v="0"/>
    <x v="78"/>
    <e v="#DIV/0!"/>
    <x v="1"/>
    <x v="6"/>
    <b v="0"/>
    <s v="theater/plays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n v="1.6666666666666668E-3"/>
    <x v="2"/>
    <x v="0"/>
    <s v="USD"/>
    <n v="1466375521"/>
    <d v="2016-06-19T22:32:01"/>
    <n v="1463783521"/>
    <x v="4079"/>
    <b v="0"/>
    <x v="29"/>
    <n v="5"/>
    <x v="1"/>
    <x v="6"/>
    <b v="0"/>
    <s v="theater/plays"/>
  </r>
  <r>
    <x v="4080"/>
    <s v="Uncommonnotions"/>
    <s v="&quot;Uncommonnotion&quot;. is a collections of short humors stories, I want to develop into plays, interest has been shown in this idea."/>
    <x v="9"/>
    <n v="0"/>
    <n v="0"/>
    <x v="2"/>
    <x v="0"/>
    <s v="USD"/>
    <n v="1465930440"/>
    <d v="2016-06-14T18:54:00"/>
    <n v="1463849116"/>
    <x v="4080"/>
    <b v="0"/>
    <x v="78"/>
    <e v="#DIV/0!"/>
    <x v="1"/>
    <x v="6"/>
    <b v="0"/>
    <s v="theater/plays"/>
  </r>
  <r>
    <x v="4081"/>
    <s v="AU Theatre Wing (Pygmalion Sound and Lighting Fees)"/>
    <s v="AUTheatreWing is a student theatre association fostering the development of the dramatic arts at our university."/>
    <x v="443"/>
    <n v="350"/>
    <n v="0.15737410071942445"/>
    <x v="2"/>
    <x v="0"/>
    <s v="USD"/>
    <n v="1425819425"/>
    <d v="2015-03-08T12:57:05"/>
    <n v="1423231025"/>
    <x v="4081"/>
    <b v="0"/>
    <x v="8"/>
    <n v="29.166666666666668"/>
    <x v="1"/>
    <x v="6"/>
    <b v="0"/>
    <s v="theater/plays"/>
  </r>
  <r>
    <x v="4082"/>
    <s v="Blazed Donuts: An Orginial One Act"/>
    <s v="A short one act play about an undercover cop posing as a girl scout trying to stop a doughnut shop from selling drug filled doughnuts."/>
    <x v="325"/>
    <n v="3"/>
    <n v="0.02"/>
    <x v="2"/>
    <x v="0"/>
    <s v="USD"/>
    <n v="1447542000"/>
    <d v="2015-11-14T23:00:00"/>
    <n v="1446179553"/>
    <x v="4082"/>
    <b v="0"/>
    <x v="84"/>
    <n v="1.5"/>
    <x v="1"/>
    <x v="6"/>
    <b v="0"/>
    <s v="theater/plays"/>
  </r>
  <r>
    <x v="4083"/>
    <s v="Defendant Maurice Chevalier"/>
    <s v="Condemned to death for Collaboration with the Nazis, popular French Singer &amp; Entertainer Maurice Chevalier tells his side of the story"/>
    <x v="8"/>
    <n v="759"/>
    <n v="0.21685714285714286"/>
    <x v="2"/>
    <x v="0"/>
    <s v="USD"/>
    <n v="1452795416"/>
    <d v="2016-01-14T18:16:56"/>
    <n v="1450203416"/>
    <x v="4083"/>
    <b v="0"/>
    <x v="79"/>
    <n v="126.5"/>
    <x v="1"/>
    <x v="6"/>
    <b v="0"/>
    <s v="theater/plays"/>
  </r>
  <r>
    <x v="4084"/>
    <s v="WANTS (We Are Not The Same)"/>
    <s v="WANTS deals with diversity in all its various facets._x000a_The drama is set in a futuristic society where no diversity si accepted."/>
    <x v="9"/>
    <n v="10"/>
    <n v="3.3333333333333335E-3"/>
    <x v="2"/>
    <x v="13"/>
    <s v="EUR"/>
    <n v="1476008906"/>
    <d v="2016-10-09T10:28:26"/>
    <n v="1473416906"/>
    <x v="4084"/>
    <b v="0"/>
    <x v="29"/>
    <n v="10"/>
    <x v="1"/>
    <x v="6"/>
    <b v="0"/>
    <s v="theater/plays"/>
  </r>
  <r>
    <x v="4085"/>
    <s v="Age of Valor: Heritage - The Audio Drama"/>
    <s v="Just like the good old fashioned radio dramas, Heritage will be performed and narrated for you by 16 different talented voice actors."/>
    <x v="8"/>
    <n v="10"/>
    <n v="2.8571428571428571E-3"/>
    <x v="2"/>
    <x v="0"/>
    <s v="USD"/>
    <n v="1427169540"/>
    <d v="2015-03-24T03:59:00"/>
    <n v="1424701775"/>
    <x v="4085"/>
    <b v="0"/>
    <x v="29"/>
    <n v="10"/>
    <x v="1"/>
    <x v="6"/>
    <b v="0"/>
    <s v="theater/plays"/>
  </r>
  <r>
    <x v="4086"/>
    <s v="Carpe Diem Theater Troupe"/>
    <s v="Our theater troupe needs your help to put on a unique production of Hamlet! Pledge to help young actors learn and refine their skills!"/>
    <x v="28"/>
    <n v="47"/>
    <n v="4.7E-2"/>
    <x v="2"/>
    <x v="0"/>
    <s v="USD"/>
    <n v="1448078400"/>
    <d v="2015-11-21T04:00:00"/>
    <n v="1445985299"/>
    <x v="4086"/>
    <b v="0"/>
    <x v="81"/>
    <n v="9.4"/>
    <x v="1"/>
    <x v="6"/>
    <b v="0"/>
    <s v="theater/plays"/>
  </r>
  <r>
    <x v="4087"/>
    <s v="Stage Production &quot;The Nail Shop&quot;"/>
    <s v="Comedy Stage Play"/>
    <x v="376"/>
    <n v="0"/>
    <n v="0"/>
    <x v="2"/>
    <x v="0"/>
    <s v="USD"/>
    <n v="1468777786"/>
    <d v="2016-07-17T17:49:46"/>
    <n v="1466185786"/>
    <x v="4087"/>
    <b v="0"/>
    <x v="78"/>
    <e v="#DIV/0!"/>
    <x v="1"/>
    <x v="6"/>
    <b v="0"/>
    <s v="theater/plays"/>
  </r>
  <r>
    <x v="4088"/>
    <s v="Community Theatre Project-Children's Show (Arthur)"/>
    <s v="Young persons theatre company working in deprived area seeking funding for children's theatrical production."/>
    <x v="13"/>
    <n v="216"/>
    <n v="0.108"/>
    <x v="2"/>
    <x v="1"/>
    <s v="GBP"/>
    <n v="1421403960"/>
    <d v="2015-01-16T10:26:00"/>
    <n v="1418827324"/>
    <x v="4088"/>
    <b v="0"/>
    <x v="83"/>
    <n v="72"/>
    <x v="1"/>
    <x v="6"/>
    <b v="0"/>
    <s v="theater/plays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n v="4.8000000000000001E-2"/>
    <x v="2"/>
    <x v="0"/>
    <s v="USD"/>
    <n v="1433093700"/>
    <d v="2015-05-31T17:35:00"/>
    <n v="1430242488"/>
    <x v="4089"/>
    <b v="0"/>
    <x v="22"/>
    <n v="30"/>
    <x v="1"/>
    <x v="6"/>
    <b v="0"/>
    <s v="theater/plays"/>
  </r>
  <r>
    <x v="4090"/>
    <s v="&quot; Sweet O'l Mama &quot; Theater Production"/>
    <s v="A gripping re-enactment of a true breast cancer survival story, highlighted with inspiration and laughter!"/>
    <x v="28"/>
    <n v="32"/>
    <n v="3.2000000000000001E-2"/>
    <x v="2"/>
    <x v="0"/>
    <s v="USD"/>
    <n v="1438959600"/>
    <d v="2015-08-07T15:00:00"/>
    <n v="1437754137"/>
    <x v="4090"/>
    <b v="0"/>
    <x v="83"/>
    <n v="10.666666666666666"/>
    <x v="1"/>
    <x v="6"/>
    <b v="0"/>
    <s v="theater/plays"/>
  </r>
  <r>
    <x v="4091"/>
    <s v="The 'Theater of Community' Tour"/>
    <s v="Unique  troupe will bring the wonder &amp; joy of Therapeutic Theater to  youth with severe multiple disabilities, &amp; adults with Alzheimers"/>
    <x v="183"/>
    <n v="204"/>
    <n v="0.1275"/>
    <x v="2"/>
    <x v="0"/>
    <s v="USD"/>
    <n v="1421410151"/>
    <d v="2015-01-16T12:09:11"/>
    <n v="1418818151"/>
    <x v="4091"/>
    <b v="0"/>
    <x v="22"/>
    <n v="25.5"/>
    <x v="1"/>
    <x v="6"/>
    <b v="0"/>
    <s v="theater/plays"/>
  </r>
  <r>
    <x v="4092"/>
    <s v="A CRY FOR HELP"/>
    <s v="&quot;A Cry for Help is Riveting, Inspiring, and Mesmerizing. You will laugh, cry, and be thinking about your own Cry for Help&quot;"/>
    <x v="74"/>
    <n v="20"/>
    <n v="1.8181818181818181E-4"/>
    <x v="2"/>
    <x v="0"/>
    <s v="USD"/>
    <n v="1428205247"/>
    <d v="2015-04-05T03:40:47"/>
    <n v="1423024847"/>
    <x v="4092"/>
    <b v="0"/>
    <x v="29"/>
    <n v="20"/>
    <x v="1"/>
    <x v="6"/>
    <b v="0"/>
    <s v="theater/plays"/>
  </r>
  <r>
    <x v="4093"/>
    <s v="The Grouch Who Couldn't Steal Christmas"/>
    <s v="'The Grouch' is the perfect way to brighten up your Christmas. Full of love, laughs and some sheer calculated silliness, don't miss it!"/>
    <x v="30"/>
    <n v="60"/>
    <n v="2.4E-2"/>
    <x v="2"/>
    <x v="1"/>
    <s v="GBP"/>
    <n v="1440272093"/>
    <d v="2015-08-22T19:34:53"/>
    <n v="1435088093"/>
    <x v="4093"/>
    <b v="0"/>
    <x v="80"/>
    <n v="15"/>
    <x v="1"/>
    <x v="6"/>
    <b v="0"/>
    <s v="theater/plays"/>
  </r>
  <r>
    <x v="4094"/>
    <s v="Live at the Speakeasy with Ryan Anderson"/>
    <s v="Live at the Speakeasy with Ryan Anderson is a local talk show! Showcasing local artist, special guest, and talented bands."/>
    <x v="13"/>
    <n v="730"/>
    <n v="0.36499999999999999"/>
    <x v="2"/>
    <x v="0"/>
    <s v="USD"/>
    <n v="1413953940"/>
    <d v="2014-10-22T04:59:00"/>
    <n v="1410141900"/>
    <x v="4094"/>
    <b v="0"/>
    <x v="22"/>
    <n v="91.25"/>
    <x v="1"/>
    <x v="6"/>
    <b v="0"/>
    <s v="theater/plays"/>
  </r>
  <r>
    <x v="4095"/>
    <s v="LOPE ENAMORADO"/>
    <s v="Proyecto teatral dirigido por MartÃ­n Acosta que habla y reflexiona sobre el amor y su naturaleza."/>
    <x v="11"/>
    <n v="800"/>
    <n v="2.6666666666666668E-2"/>
    <x v="2"/>
    <x v="14"/>
    <s v="MXN"/>
    <n v="1482108350"/>
    <d v="2016-12-19T00:45:50"/>
    <n v="1479516350"/>
    <x v="4095"/>
    <b v="0"/>
    <x v="29"/>
    <n v="800"/>
    <x v="1"/>
    <x v="6"/>
    <b v="0"/>
    <s v="theater/plays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n v="0.11428571428571428"/>
    <x v="2"/>
    <x v="1"/>
    <s v="GBP"/>
    <n v="1488271860"/>
    <d v="2017-02-28T08:51:00"/>
    <n v="1484484219"/>
    <x v="4096"/>
    <b v="0"/>
    <x v="81"/>
    <n v="80"/>
    <x v="1"/>
    <x v="6"/>
    <b v="0"/>
    <s v="theater/plays"/>
  </r>
  <r>
    <x v="4097"/>
    <s v="And There Was War! Major Theatre Production"/>
    <s v="And There Was War is a play, a biblical narrative deeply entrenched in the concepts of the great controversy between Good and Evil!"/>
    <x v="3"/>
    <n v="0"/>
    <n v="0"/>
    <x v="2"/>
    <x v="1"/>
    <s v="GBP"/>
    <n v="1454284500"/>
    <d v="2016-01-31T23:55:00"/>
    <n v="1449431237"/>
    <x v="4097"/>
    <b v="0"/>
    <x v="78"/>
    <e v="#DIV/0!"/>
    <x v="1"/>
    <x v="6"/>
    <b v="0"/>
    <s v="theater/plays"/>
  </r>
  <r>
    <x v="4098"/>
    <s v="Life is simple"/>
    <s v="Community Youth play, written by and performed by the youth about finding joy in the simple things in life"/>
    <x v="96"/>
    <n v="0"/>
    <n v="0"/>
    <x v="2"/>
    <x v="0"/>
    <s v="USD"/>
    <n v="1465060797"/>
    <d v="2016-06-04T17:19:57"/>
    <n v="1462468797"/>
    <x v="4098"/>
    <b v="0"/>
    <x v="78"/>
    <e v="#DIV/0!"/>
    <x v="1"/>
    <x v="6"/>
    <b v="0"/>
    <s v="theater/plays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n v="1.1111111111111112E-2"/>
    <x v="2"/>
    <x v="0"/>
    <s v="USD"/>
    <n v="1472847873"/>
    <d v="2016-09-02T20:24:33"/>
    <n v="1468959873"/>
    <x v="4099"/>
    <b v="0"/>
    <x v="29"/>
    <n v="50"/>
    <x v="1"/>
    <x v="6"/>
    <b v="0"/>
    <s v="theater/plays"/>
  </r>
  <r>
    <x v="4100"/>
    <s v="America is at the Mall: A Play in Three Acts"/>
    <s v="How does war change a family?  A peek into one family's kitchen as their soldier fights in Iraq."/>
    <x v="444"/>
    <n v="0"/>
    <n v="0"/>
    <x v="2"/>
    <x v="0"/>
    <s v="USD"/>
    <n v="1414205990"/>
    <d v="2014-10-25T02:59:50"/>
    <n v="1413341990"/>
    <x v="4100"/>
    <b v="0"/>
    <x v="78"/>
    <e v="#DIV/0!"/>
    <x v="1"/>
    <x v="6"/>
    <b v="0"/>
    <s v="theater/plays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n v="0"/>
    <x v="2"/>
    <x v="0"/>
    <s v="USD"/>
    <n v="1485380482"/>
    <d v="2017-01-25T21:41:22"/>
    <n v="1482788482"/>
    <x v="4101"/>
    <b v="0"/>
    <x v="78"/>
    <e v="#DIV/0!"/>
    <x v="1"/>
    <x v="6"/>
    <b v="0"/>
    <s v="theater/plays"/>
  </r>
  <r>
    <x v="4102"/>
    <s v="4th Wall Theatre Project"/>
    <s v="Local Community theater to get up and running in the Idaho Falls area. Something new, something different!"/>
    <x v="2"/>
    <n v="137"/>
    <n v="0.27400000000000002"/>
    <x v="2"/>
    <x v="0"/>
    <s v="USD"/>
    <n v="1463343673"/>
    <d v="2016-05-15T20:21:13"/>
    <n v="1460751673"/>
    <x v="4102"/>
    <b v="0"/>
    <x v="79"/>
    <n v="22.833333333333332"/>
    <x v="1"/>
    <x v="6"/>
    <b v="0"/>
    <s v="theater/plays"/>
  </r>
  <r>
    <x v="4103"/>
    <s v="Weather Men"/>
    <s v="Weather Men is a play, written by Nathan Black.  A comedy/drama that explores the question of 'why people stay together?'"/>
    <x v="28"/>
    <n v="100"/>
    <n v="0.1"/>
    <x v="2"/>
    <x v="0"/>
    <s v="USD"/>
    <n v="1440613920"/>
    <d v="2015-08-26T18:32:00"/>
    <n v="1435953566"/>
    <x v="4103"/>
    <b v="0"/>
    <x v="79"/>
    <n v="16.666666666666668"/>
    <x v="1"/>
    <x v="6"/>
    <b v="0"/>
    <s v="theater/plays"/>
  </r>
  <r>
    <x v="4104"/>
    <s v="PETER PAN - a new play by Ebony Rattle"/>
    <s v="PETER PAN, written by Ebony Rattle, is a new retelling of the classic play by J.M. Barrie about a boy who refused to grow up."/>
    <x v="9"/>
    <n v="641"/>
    <n v="0.21366666666666667"/>
    <x v="2"/>
    <x v="2"/>
    <s v="AUD"/>
    <n v="1477550434"/>
    <d v="2016-10-27T06:40:34"/>
    <n v="1474958434"/>
    <x v="4104"/>
    <b v="0"/>
    <x v="25"/>
    <n v="45.785714285714285"/>
    <x v="1"/>
    <x v="6"/>
    <b v="0"/>
    <s v="theater/plays"/>
  </r>
  <r>
    <x v="4105"/>
    <s v="Â¡LlÃ©vame!"/>
    <s v="Buscamos finalizar el proceso de producciÃ³n de un espectÃ¡culo de payaso y con Ã©l, activar espacios pÃºblicos para la escena clown."/>
    <x v="287"/>
    <n v="2300"/>
    <n v="6.9696969696969702E-2"/>
    <x v="2"/>
    <x v="14"/>
    <s v="MXN"/>
    <n v="1482711309"/>
    <d v="2016-12-26T00:15:09"/>
    <n v="1479860109"/>
    <x v="4105"/>
    <b v="0"/>
    <x v="79"/>
    <n v="383.33333333333331"/>
    <x v="1"/>
    <x v="6"/>
    <b v="0"/>
    <s v="theater/plays"/>
  </r>
  <r>
    <x v="4106"/>
    <s v="David Facer, Paradox Magic"/>
    <s v="No magic show has ever integrated theatre arts like this.  World of Paradox is designed for all audiences and is interactive in nature."/>
    <x v="10"/>
    <n v="3530"/>
    <n v="0.70599999999999996"/>
    <x v="2"/>
    <x v="0"/>
    <s v="USD"/>
    <n v="1427936400"/>
    <d v="2015-04-02T01:00:00"/>
    <n v="1424221866"/>
    <x v="4106"/>
    <b v="0"/>
    <x v="51"/>
    <n v="106.96969696969697"/>
    <x v="1"/>
    <x v="6"/>
    <b v="0"/>
    <s v="theater/plays"/>
  </r>
  <r>
    <x v="4107"/>
    <s v="Sacrifice"/>
    <s v="A new dramatic comedy dealing with a father's unwillingness to let go of his past causes major problems for the future of his daughter."/>
    <x v="13"/>
    <n v="41"/>
    <n v="2.0500000000000001E-2"/>
    <x v="2"/>
    <x v="0"/>
    <s v="USD"/>
    <n v="1411596001"/>
    <d v="2014-09-24T22:00:01"/>
    <n v="1409608801"/>
    <x v="4107"/>
    <b v="0"/>
    <x v="80"/>
    <n v="10.25"/>
    <x v="1"/>
    <x v="6"/>
    <b v="0"/>
    <s v="theater/plays"/>
  </r>
  <r>
    <x v="4108"/>
    <s v="The Black Woman's Attitude Stage Play"/>
    <s v="We are producing and directing a stage play that will focus on relationships and the stereotypes/truths that prohibit growth."/>
    <x v="9"/>
    <n v="59"/>
    <n v="1.9666666666666666E-2"/>
    <x v="2"/>
    <x v="0"/>
    <s v="USD"/>
    <n v="1488517200"/>
    <d v="2017-03-03T05:00:00"/>
    <n v="1485909937"/>
    <x v="4108"/>
    <b v="0"/>
    <x v="29"/>
    <n v="59"/>
    <x v="1"/>
    <x v="6"/>
    <b v="0"/>
    <s v="theater/plays"/>
  </r>
  <r>
    <x v="4109"/>
    <s v="Jack the Lad"/>
    <s v="Jack the Lad - a new play that explores how far the boundaries of friendship will stretch when morality and loyalties clash."/>
    <x v="2"/>
    <n v="0"/>
    <n v="0"/>
    <x v="2"/>
    <x v="1"/>
    <s v="GBP"/>
    <n v="1448805404"/>
    <d v="2015-11-29T13:56:44"/>
    <n v="1446209804"/>
    <x v="4109"/>
    <b v="0"/>
    <x v="78"/>
    <e v="#DIV/0!"/>
    <x v="1"/>
    <x v="6"/>
    <b v="0"/>
    <s v="theater/plays"/>
  </r>
  <r>
    <x v="4110"/>
    <s v="Take Tartuffe to Edinburgh Fringe Festival!"/>
    <s v="Set in the height of sex, drugs and rock 'n' roll this production is an exciting new take on Moliere's classic! Performing with SpaceUK"/>
    <x v="43"/>
    <n v="86"/>
    <n v="0.28666666666666668"/>
    <x v="2"/>
    <x v="1"/>
    <s v="GBP"/>
    <n v="1469113351"/>
    <d v="2016-07-21T15:02:31"/>
    <n v="1463929351"/>
    <x v="4110"/>
    <b v="0"/>
    <x v="79"/>
    <n v="14.333333333333334"/>
    <x v="1"/>
    <x v="6"/>
    <b v="0"/>
    <s v="theater/plays"/>
  </r>
  <r>
    <x v="4111"/>
    <s v="REBORN IN LOVE"/>
    <s v="REBORN IN LOVE is the sequel to REBORN FROM ABOVE: A Tale of Eternal Love.  This is part two, of a One-Act play series."/>
    <x v="9"/>
    <n v="94"/>
    <n v="3.1333333333333331E-2"/>
    <x v="2"/>
    <x v="0"/>
    <s v="USD"/>
    <n v="1424747740"/>
    <d v="2015-02-24T03:15:40"/>
    <n v="1422155740"/>
    <x v="4111"/>
    <b v="0"/>
    <x v="79"/>
    <n v="15.666666666666666"/>
    <x v="1"/>
    <x v="6"/>
    <b v="0"/>
    <s v="theater/plays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n v="4.0000000000000002E-4"/>
    <x v="2"/>
    <x v="17"/>
    <s v="EUR"/>
    <n v="1456617600"/>
    <d v="2016-02-28T00:00:00"/>
    <n v="1454280186"/>
    <x v="4112"/>
    <b v="0"/>
    <x v="29"/>
    <n v="1"/>
    <x v="1"/>
    <x v="6"/>
    <b v="0"/>
    <s v="theater/plays"/>
  </r>
  <r>
    <x v="4113"/>
    <s v="The Toy Box by Anthony H. Wallace"/>
    <s v="A family oriented play about Christians &amp; the sins they live with, portrayed by &quot;puppets and toys&quot; at Queensbury Theater in Houston."/>
    <x v="15"/>
    <n v="3"/>
    <n v="2E-3"/>
    <x v="2"/>
    <x v="0"/>
    <s v="USD"/>
    <n v="1452234840"/>
    <d v="2016-01-08T06:34:00"/>
    <n v="1450619123"/>
    <x v="4113"/>
    <b v="0"/>
    <x v="83"/>
    <n v="1"/>
    <x v="1"/>
    <x v="6"/>
    <b v="0"/>
    <s v="theate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9C9060-3C7E-A649-A080-AD7DC3A85B2E}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7:B32" firstHeaderRow="1" firstDataRow="1" firstDataCol="1"/>
  <pivotFields count="22">
    <pivotField showAll="0"/>
    <pivotField showAll="0"/>
    <pivotField showAll="0"/>
    <pivotField numFmtId="44" showAll="0"/>
    <pivotField numFmtId="44" showAll="0"/>
    <pivotField numFmtId="9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BFADB-3AB4-ED42-9C79-F9EEDAB8CFB7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E22" firstHeaderRow="0" firstDataRow="1" firstDataCol="1"/>
  <pivotFields count="22">
    <pivotField axis="axisRow" showAll="0" sortType="descending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44" showAll="0"/>
    <pivotField numFmtId="9" showAll="0"/>
    <pivotField axis="axisRow" showAll="0">
      <items count="5">
        <item sd="0" x="1"/>
        <item sd="0" x="2"/>
        <item sd="0" x="3"/>
        <item sd="0" x="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2">
    <field x="6"/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backers" fld="14" baseField="0" baseItem="0"/>
    <dataField name="AVG # of backers/campaign_x000a_" fld="14" subtotal="average" baseField="0" baseItem="0" numFmtId="1"/>
    <dataField name="Sum of pledged" fld="4" baseField="0" baseItem="0" numFmtId="174"/>
    <dataField name="Sum of goal" fld="3" baseField="0" baseItem="0" numFmtId="174"/>
  </dataFields>
  <formats count="11"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">
      <pivotArea field="6" type="button" dataOnly="0" labelOnly="1" outline="0" axis="axisRow" fieldPosition="0"/>
    </format>
    <format dxfId="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763B4-8179-074A-BD45-50F8D9325EDF}" name="PivotTable8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3:U25" firstHeaderRow="1" firstDataRow="1" firstDataCol="1" rowPageCount="1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44" showAll="0"/>
    <pivotField numFmtId="9" showAll="0"/>
    <pivotField axis="axisPage" dataField="1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7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pageFields count="1">
    <pageField fld="6" hier="-1"/>
  </pageFields>
  <dataFields count="1">
    <dataField name="Count of sta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9374-0FE5-CB46-9989-C70CD2D6106A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27041-D1B0-774D-8D9D-B6D487112E75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C2452-8259-D44D-BD2F-E452EE9975BC}" name="PivotTable9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5:F46" firstHeaderRow="1" firstDataRow="2" firstDataCol="1"/>
  <pivotFields count="22">
    <pivotField showAll="0"/>
    <pivotField showAll="0"/>
    <pivotField showAll="0"/>
    <pivotField numFmtId="44" showAll="0"/>
    <pivotField numFmtId="4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8525C-B354-1F4B-A81F-B7CE8958A66B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ountry" xr10:uid="{973DF4D6-A828-F044-BA4C-564047145B47}" sourceName="country">
  <pivotTables>
    <pivotTable tabId="2" name="PivotTable2"/>
  </pivotTables>
  <data>
    <tabular pivotCacheId="1150607502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 1" xr10:uid="{2B8DF91C-3E28-6D41-8B7E-BDA0B6CDC1B9}" cache="Slicer_country" caption="country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256B01-8C5A-D44F-B9C6-A64208F4C693}" name="Table1" displayName="Table1" ref="A3:G8" totalsRowShown="0">
  <autoFilter ref="A3:G8" xr:uid="{2C0571DD-2F42-194E-8CBD-4D3C0D56EE47}"/>
  <tableColumns count="7">
    <tableColumn id="1" xr3:uid="{3814210B-70F7-9649-8F00-B1C0A106F0DA}" name="State of Campaign"/>
    <tableColumn id="2" xr3:uid="{3229DD23-10E3-2340-BBF2-E6B2704CB45F}" name="Count of state"/>
    <tableColumn id="3" xr3:uid="{62C28EEE-5A59-4C4A-9875-F9713EF78D97}" name="% of Total count" dataDxfId="21" dataCellStyle="Percent">
      <calculatedColumnFormula>B4/$B$8</calculatedColumnFormula>
    </tableColumn>
    <tableColumn id="4" xr3:uid="{5FAF603E-1140-6949-80C3-1098ED9253AA}" name="Sum of backers" dataDxfId="25" dataCellStyle="Currency"/>
    <tableColumn id="5" xr3:uid="{0CCBB3A6-B358-A141-A303-5790722BC132}" name="% of Total backers" dataDxfId="24" dataCellStyle="Percent">
      <calculatedColumnFormula>D4/$D$8</calculatedColumnFormula>
    </tableColumn>
    <tableColumn id="6" xr3:uid="{7EF14906-EF73-E049-83A5-2E5C7262C0E9}" name="Sum of pledged" dataDxfId="23" dataCellStyle="Currency"/>
    <tableColumn id="7" xr3:uid="{4055E087-496D-7449-AE85-C6685A0A1735}" name="% of $" dataDxfId="22" dataCellStyle="Percent">
      <calculatedColumnFormula>F4/$F$8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57980B-2FD7-BD48-AFC3-497504ADE833}" name="Table2" displayName="Table2" ref="R2:S10" totalsRowShown="0">
  <autoFilter ref="R2:S10" xr:uid="{6A7E1404-4DD0-F14C-8AA8-63C6ABA699DD}"/>
  <tableColumns count="2">
    <tableColumn id="1" xr3:uid="{4E99F6FB-569A-9F43-BF87-216F406B2C63}" name="SUCCESSFUL CAMPAIGN STATS"/>
    <tableColumn id="2" xr3:uid="{5BC20CE5-5BA4-294E-9C8F-36F4346E8AAC}" name="Column1" dataDxfId="2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151ED9-A732-C046-98AE-DABB8C77EE86}" name="Table3" displayName="Table3" ref="U2:V10" totalsRowShown="0">
  <autoFilter ref="U2:V10" xr:uid="{55D48E85-610F-CC40-8EAC-0FE411D7D2D4}"/>
  <tableColumns count="2">
    <tableColumn id="1" xr3:uid="{991A374A-E1D7-F347-834E-BDD6DE294A0A}" name="FAILURE CAMPAIGN STATS"/>
    <tableColumn id="2" xr3:uid="{BAA2794F-2DBA-EF4B-BD44-B82FE887AEC6}" name="Column1" dataDxfId="19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microsoft.com/office/2007/relationships/slicer" Target="../slicers/slicer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0" zoomScaleNormal="13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3" bestFit="1" customWidth="1"/>
    <col min="5" max="5" width="13.6640625" style="13" bestFit="1" customWidth="1"/>
    <col min="6" max="6" width="16.5" style="17" customWidth="1"/>
    <col min="7" max="7" width="21.33203125" style="11" customWidth="1"/>
    <col min="8" max="8" width="17.83203125" customWidth="1"/>
    <col min="9" max="9" width="19.83203125" customWidth="1"/>
    <col min="10" max="10" width="19.33203125" customWidth="1"/>
    <col min="11" max="11" width="19.33203125" style="8" customWidth="1"/>
    <col min="12" max="12" width="17.83203125" customWidth="1"/>
    <col min="13" max="13" width="11.33203125" style="9" bestFit="1" customWidth="1"/>
    <col min="14" max="14" width="15.5" customWidth="1"/>
    <col min="15" max="15" width="12.33203125" bestFit="1" customWidth="1"/>
    <col min="16" max="16" width="15" bestFit="1" customWidth="1"/>
    <col min="17" max="17" width="14.1640625" bestFit="1" customWidth="1"/>
    <col min="18" max="18" width="17.33203125" bestFit="1" customWidth="1"/>
    <col min="19" max="19" width="8" bestFit="1" customWidth="1"/>
    <col min="20" max="20" width="2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2" t="s">
        <v>8216</v>
      </c>
      <c r="E1" s="12" t="s">
        <v>8217</v>
      </c>
      <c r="F1" s="15" t="s">
        <v>8308</v>
      </c>
      <c r="G1" s="10" t="s">
        <v>8218</v>
      </c>
      <c r="H1" s="1" t="s">
        <v>8223</v>
      </c>
      <c r="I1" s="1" t="s">
        <v>8245</v>
      </c>
      <c r="J1" s="1" t="s">
        <v>8259</v>
      </c>
      <c r="K1" s="1" t="s">
        <v>8307</v>
      </c>
      <c r="L1" s="1" t="s">
        <v>8260</v>
      </c>
      <c r="M1" s="6" t="s">
        <v>8306</v>
      </c>
      <c r="N1" s="1" t="s">
        <v>8261</v>
      </c>
      <c r="O1" s="1" t="s">
        <v>8262</v>
      </c>
      <c r="P1" s="1" t="s">
        <v>8309</v>
      </c>
      <c r="Q1" s="1" t="s">
        <v>8310</v>
      </c>
      <c r="R1" s="1" t="s">
        <v>8311</v>
      </c>
      <c r="S1" s="1" t="s">
        <v>8263</v>
      </c>
      <c r="T1" s="1" t="s">
        <v>8264</v>
      </c>
    </row>
    <row r="2" spans="1:20" ht="48" x14ac:dyDescent="0.2">
      <c r="A2">
        <v>0</v>
      </c>
      <c r="B2" s="3" t="s">
        <v>2</v>
      </c>
      <c r="C2" s="3" t="s">
        <v>4111</v>
      </c>
      <c r="D2" s="13">
        <v>8500</v>
      </c>
      <c r="E2" s="13">
        <v>11633</v>
      </c>
      <c r="F2" s="16">
        <f>(E2)/D2</f>
        <v>1.3685882352941177</v>
      </c>
      <c r="G2" s="11" t="s">
        <v>8219</v>
      </c>
      <c r="H2" t="s">
        <v>8224</v>
      </c>
      <c r="I2" t="s">
        <v>8246</v>
      </c>
      <c r="J2">
        <v>1437620400</v>
      </c>
      <c r="K2" s="7">
        <f>(((J2/60)/60)/24)+DATE(1970,1,1)</f>
        <v>42208.125</v>
      </c>
      <c r="L2">
        <v>1434931811</v>
      </c>
      <c r="M2" s="7">
        <f>(((L2/60)/60)/24)+DATE(1970,1,1)</f>
        <v>42177.007071759261</v>
      </c>
      <c r="N2" t="b">
        <v>0</v>
      </c>
      <c r="O2">
        <v>182</v>
      </c>
      <c r="P2" s="5">
        <f>E2/O2</f>
        <v>63.917582417582416</v>
      </c>
      <c r="Q2" s="18" t="str">
        <f>LEFT(T2, FIND("/",T2)-1)</f>
        <v>film &amp; video</v>
      </c>
      <c r="R2" s="18" t="str">
        <f>RIGHT(T2, LEN(T2)-FIND("/",T2))</f>
        <v>television</v>
      </c>
      <c r="S2" t="b">
        <v>1</v>
      </c>
      <c r="T2" t="s">
        <v>8265</v>
      </c>
    </row>
    <row r="3" spans="1:20" ht="32" x14ac:dyDescent="0.2">
      <c r="A3">
        <v>1</v>
      </c>
      <c r="B3" s="3" t="s">
        <v>3</v>
      </c>
      <c r="C3" s="3" t="s">
        <v>4112</v>
      </c>
      <c r="D3" s="13">
        <v>10275</v>
      </c>
      <c r="E3" s="13">
        <v>14653</v>
      </c>
      <c r="F3" s="16">
        <f>(E3)/D3</f>
        <v>1.4260827250608272</v>
      </c>
      <c r="G3" s="11" t="s">
        <v>8219</v>
      </c>
      <c r="H3" t="s">
        <v>8224</v>
      </c>
      <c r="I3" t="s">
        <v>8246</v>
      </c>
      <c r="J3">
        <v>1488464683</v>
      </c>
      <c r="K3" s="7">
        <f>(((J3/60)/60)/24)+DATE(1970,1,1)</f>
        <v>42796.600497685184</v>
      </c>
      <c r="L3">
        <v>1485872683</v>
      </c>
      <c r="M3" s="7">
        <f>(((L3/60)/60)/24)+DATE(1970,1,1)</f>
        <v>42766.600497685184</v>
      </c>
      <c r="N3" t="b">
        <v>0</v>
      </c>
      <c r="O3">
        <v>79</v>
      </c>
      <c r="P3" s="5">
        <f>E3/O3</f>
        <v>185.48101265822785</v>
      </c>
      <c r="Q3" s="18" t="str">
        <f>LEFT(T3, FIND("/",T3)-1)</f>
        <v>film &amp; video</v>
      </c>
      <c r="R3" s="18" t="str">
        <f>RIGHT(T3, LEN(T3)-FIND("/",T3))</f>
        <v>television</v>
      </c>
      <c r="S3" t="b">
        <v>1</v>
      </c>
      <c r="T3" t="s">
        <v>8265</v>
      </c>
    </row>
    <row r="4" spans="1:20" ht="48" x14ac:dyDescent="0.2">
      <c r="A4">
        <v>2</v>
      </c>
      <c r="B4" s="3" t="s">
        <v>4</v>
      </c>
      <c r="C4" s="3" t="s">
        <v>4113</v>
      </c>
      <c r="D4" s="13">
        <v>500</v>
      </c>
      <c r="E4" s="13">
        <v>525</v>
      </c>
      <c r="F4" s="16">
        <f>(E4)/D4</f>
        <v>1.05</v>
      </c>
      <c r="G4" s="11" t="s">
        <v>8219</v>
      </c>
      <c r="H4" t="s">
        <v>8225</v>
      </c>
      <c r="I4" t="s">
        <v>8247</v>
      </c>
      <c r="J4">
        <v>1455555083</v>
      </c>
      <c r="K4" s="7">
        <f>(((J4/60)/60)/24)+DATE(1970,1,1)</f>
        <v>42415.702349537038</v>
      </c>
      <c r="L4">
        <v>1454691083</v>
      </c>
      <c r="M4" s="7">
        <f>(((L4/60)/60)/24)+DATE(1970,1,1)</f>
        <v>42405.702349537038</v>
      </c>
      <c r="N4" t="b">
        <v>0</v>
      </c>
      <c r="O4">
        <v>35</v>
      </c>
      <c r="P4" s="5">
        <f>E4/O4</f>
        <v>15</v>
      </c>
      <c r="Q4" s="18" t="str">
        <f>LEFT(T4, FIND("/",T4)-1)</f>
        <v>film &amp; video</v>
      </c>
      <c r="R4" s="18" t="str">
        <f>RIGHT(T4, LEN(T4)-FIND("/",T4))</f>
        <v>television</v>
      </c>
      <c r="S4" t="b">
        <v>1</v>
      </c>
      <c r="T4" t="s">
        <v>8265</v>
      </c>
    </row>
    <row r="5" spans="1:20" ht="32" x14ac:dyDescent="0.2">
      <c r="A5">
        <v>3</v>
      </c>
      <c r="B5" s="3" t="s">
        <v>5</v>
      </c>
      <c r="C5" s="3" t="s">
        <v>4114</v>
      </c>
      <c r="D5" s="13">
        <v>10000</v>
      </c>
      <c r="E5" s="13">
        <v>10390</v>
      </c>
      <c r="F5" s="16">
        <f>(E5)/D5</f>
        <v>1.0389999999999999</v>
      </c>
      <c r="G5" s="11" t="s">
        <v>8219</v>
      </c>
      <c r="H5" t="s">
        <v>8224</v>
      </c>
      <c r="I5" t="s">
        <v>8246</v>
      </c>
      <c r="J5">
        <v>1407414107</v>
      </c>
      <c r="K5" s="7">
        <f>(((J5/60)/60)/24)+DATE(1970,1,1)</f>
        <v>41858.515127314815</v>
      </c>
      <c r="L5">
        <v>1404822107</v>
      </c>
      <c r="M5" s="7">
        <f>(((L5/60)/60)/24)+DATE(1970,1,1)</f>
        <v>41828.515127314815</v>
      </c>
      <c r="N5" t="b">
        <v>0</v>
      </c>
      <c r="O5">
        <v>150</v>
      </c>
      <c r="P5" s="5">
        <f>E5/O5</f>
        <v>69.266666666666666</v>
      </c>
      <c r="Q5" s="18" t="str">
        <f>LEFT(T5, FIND("/",T5)-1)</f>
        <v>film &amp; video</v>
      </c>
      <c r="R5" s="18" t="str">
        <f>RIGHT(T5, LEN(T5)-FIND("/",T5))</f>
        <v>television</v>
      </c>
      <c r="S5" t="b">
        <v>1</v>
      </c>
      <c r="T5" t="s">
        <v>8265</v>
      </c>
    </row>
    <row r="6" spans="1:20" ht="64" x14ac:dyDescent="0.2">
      <c r="A6">
        <v>4</v>
      </c>
      <c r="B6" s="3" t="s">
        <v>6</v>
      </c>
      <c r="C6" s="3" t="s">
        <v>4115</v>
      </c>
      <c r="D6" s="13">
        <v>44000</v>
      </c>
      <c r="E6" s="13">
        <v>54116.28</v>
      </c>
      <c r="F6" s="16">
        <f>(E6)/D6</f>
        <v>1.2299154545454545</v>
      </c>
      <c r="G6" s="11" t="s">
        <v>8219</v>
      </c>
      <c r="H6" t="s">
        <v>8224</v>
      </c>
      <c r="I6" t="s">
        <v>8246</v>
      </c>
      <c r="J6">
        <v>1450555279</v>
      </c>
      <c r="K6" s="7">
        <f>(((J6/60)/60)/24)+DATE(1970,1,1)</f>
        <v>42357.834247685183</v>
      </c>
      <c r="L6">
        <v>1447963279</v>
      </c>
      <c r="M6" s="7">
        <f>(((L6/60)/60)/24)+DATE(1970,1,1)</f>
        <v>42327.834247685183</v>
      </c>
      <c r="N6" t="b">
        <v>0</v>
      </c>
      <c r="O6">
        <v>284</v>
      </c>
      <c r="P6" s="5">
        <f>E6/O6</f>
        <v>190.55028169014085</v>
      </c>
      <c r="Q6" s="18" t="str">
        <f>LEFT(T6, FIND("/",T6)-1)</f>
        <v>film &amp; video</v>
      </c>
      <c r="R6" s="18" t="str">
        <f>RIGHT(T6, LEN(T6)-FIND("/",T6))</f>
        <v>television</v>
      </c>
      <c r="S6" t="b">
        <v>1</v>
      </c>
      <c r="T6" t="s">
        <v>8265</v>
      </c>
    </row>
    <row r="7" spans="1:20" ht="48" x14ac:dyDescent="0.2">
      <c r="A7">
        <v>5</v>
      </c>
      <c r="B7" s="3" t="s">
        <v>7</v>
      </c>
      <c r="C7" s="3" t="s">
        <v>4116</v>
      </c>
      <c r="D7" s="13">
        <v>3999</v>
      </c>
      <c r="E7" s="13">
        <v>4390</v>
      </c>
      <c r="F7" s="16">
        <f>(E7)/D7</f>
        <v>1.0977744436109027</v>
      </c>
      <c r="G7" s="11" t="s">
        <v>8219</v>
      </c>
      <c r="H7" t="s">
        <v>8224</v>
      </c>
      <c r="I7" t="s">
        <v>8246</v>
      </c>
      <c r="J7">
        <v>1469770500</v>
      </c>
      <c r="K7" s="7">
        <f>(((J7/60)/60)/24)+DATE(1970,1,1)</f>
        <v>42580.232638888891</v>
      </c>
      <c r="L7">
        <v>1468362207</v>
      </c>
      <c r="M7" s="7">
        <f>(((L7/60)/60)/24)+DATE(1970,1,1)</f>
        <v>42563.932951388888</v>
      </c>
      <c r="N7" t="b">
        <v>0</v>
      </c>
      <c r="O7">
        <v>47</v>
      </c>
      <c r="P7" s="5">
        <f>E7/O7</f>
        <v>93.40425531914893</v>
      </c>
      <c r="Q7" s="18" t="str">
        <f>LEFT(T7, FIND("/",T7)-1)</f>
        <v>film &amp; video</v>
      </c>
      <c r="R7" s="18" t="str">
        <f>RIGHT(T7, LEN(T7)-FIND("/",T7))</f>
        <v>television</v>
      </c>
      <c r="S7" t="b">
        <v>1</v>
      </c>
      <c r="T7" t="s">
        <v>8265</v>
      </c>
    </row>
    <row r="8" spans="1:20" ht="48" x14ac:dyDescent="0.2">
      <c r="A8">
        <v>6</v>
      </c>
      <c r="B8" s="3" t="s">
        <v>8</v>
      </c>
      <c r="C8" s="3" t="s">
        <v>4117</v>
      </c>
      <c r="D8" s="13">
        <v>8000</v>
      </c>
      <c r="E8" s="13">
        <v>8519</v>
      </c>
      <c r="F8" s="16">
        <f>(E8)/D8</f>
        <v>1.064875</v>
      </c>
      <c r="G8" s="11" t="s">
        <v>8219</v>
      </c>
      <c r="H8" t="s">
        <v>8224</v>
      </c>
      <c r="I8" t="s">
        <v>8246</v>
      </c>
      <c r="J8">
        <v>1402710250</v>
      </c>
      <c r="K8" s="7">
        <f>(((J8/60)/60)/24)+DATE(1970,1,1)</f>
        <v>41804.072337962964</v>
      </c>
      <c r="L8">
        <v>1401846250</v>
      </c>
      <c r="M8" s="7">
        <f>(((L8/60)/60)/24)+DATE(1970,1,1)</f>
        <v>41794.072337962964</v>
      </c>
      <c r="N8" t="b">
        <v>0</v>
      </c>
      <c r="O8">
        <v>58</v>
      </c>
      <c r="P8" s="5">
        <f>E8/O8</f>
        <v>146.87931034482759</v>
      </c>
      <c r="Q8" s="18" t="str">
        <f>LEFT(T8, FIND("/",T8)-1)</f>
        <v>film &amp; video</v>
      </c>
      <c r="R8" s="18" t="str">
        <f>RIGHT(T8, LEN(T8)-FIND("/",T8))</f>
        <v>television</v>
      </c>
      <c r="S8" t="b">
        <v>1</v>
      </c>
      <c r="T8" t="s">
        <v>8265</v>
      </c>
    </row>
    <row r="9" spans="1:20" ht="48" x14ac:dyDescent="0.2">
      <c r="A9">
        <v>7</v>
      </c>
      <c r="B9" s="3" t="s">
        <v>9</v>
      </c>
      <c r="C9" s="3" t="s">
        <v>4118</v>
      </c>
      <c r="D9" s="13">
        <v>9000</v>
      </c>
      <c r="E9" s="13">
        <v>9110</v>
      </c>
      <c r="F9" s="16">
        <f>(E9)/D9</f>
        <v>1.0122222222222221</v>
      </c>
      <c r="G9" s="11" t="s">
        <v>8219</v>
      </c>
      <c r="H9" t="s">
        <v>8224</v>
      </c>
      <c r="I9" t="s">
        <v>8246</v>
      </c>
      <c r="J9">
        <v>1467680867</v>
      </c>
      <c r="K9" s="7">
        <f>(((J9/60)/60)/24)+DATE(1970,1,1)</f>
        <v>42556.047071759262</v>
      </c>
      <c r="L9">
        <v>1464224867</v>
      </c>
      <c r="M9" s="7">
        <f>(((L9/60)/60)/24)+DATE(1970,1,1)</f>
        <v>42516.047071759262</v>
      </c>
      <c r="N9" t="b">
        <v>0</v>
      </c>
      <c r="O9">
        <v>57</v>
      </c>
      <c r="P9" s="5">
        <f>E9/O9</f>
        <v>159.82456140350877</v>
      </c>
      <c r="Q9" s="18" t="str">
        <f>LEFT(T9, FIND("/",T9)-1)</f>
        <v>film &amp; video</v>
      </c>
      <c r="R9" s="18" t="str">
        <f>RIGHT(T9, LEN(T9)-FIND("/",T9))</f>
        <v>television</v>
      </c>
      <c r="S9" t="b">
        <v>1</v>
      </c>
      <c r="T9" t="s">
        <v>8265</v>
      </c>
    </row>
    <row r="10" spans="1:20" ht="16" x14ac:dyDescent="0.2">
      <c r="A10">
        <v>8</v>
      </c>
      <c r="B10" s="3" t="s">
        <v>10</v>
      </c>
      <c r="C10" s="3" t="s">
        <v>4119</v>
      </c>
      <c r="D10" s="13">
        <v>3500</v>
      </c>
      <c r="E10" s="13">
        <v>3501.52</v>
      </c>
      <c r="F10" s="16">
        <f>(E10)/D10</f>
        <v>1.0004342857142856</v>
      </c>
      <c r="G10" s="11" t="s">
        <v>8219</v>
      </c>
      <c r="H10" t="s">
        <v>8224</v>
      </c>
      <c r="I10" t="s">
        <v>8246</v>
      </c>
      <c r="J10">
        <v>1460754000</v>
      </c>
      <c r="K10" s="7">
        <f>(((J10/60)/60)/24)+DATE(1970,1,1)</f>
        <v>42475.875</v>
      </c>
      <c r="L10">
        <v>1460155212</v>
      </c>
      <c r="M10" s="7">
        <f>(((L10/60)/60)/24)+DATE(1970,1,1)</f>
        <v>42468.94458333333</v>
      </c>
      <c r="N10" t="b">
        <v>0</v>
      </c>
      <c r="O10">
        <v>12</v>
      </c>
      <c r="P10" s="5">
        <f>E10/O10</f>
        <v>291.79333333333335</v>
      </c>
      <c r="Q10" s="18" t="str">
        <f>LEFT(T10, FIND("/",T10)-1)</f>
        <v>film &amp; video</v>
      </c>
      <c r="R10" s="18" t="str">
        <f>RIGHT(T10, LEN(T10)-FIND("/",T10))</f>
        <v>television</v>
      </c>
      <c r="S10" t="b">
        <v>1</v>
      </c>
      <c r="T10" t="s">
        <v>8265</v>
      </c>
    </row>
    <row r="11" spans="1:20" ht="48" x14ac:dyDescent="0.2">
      <c r="A11">
        <v>9</v>
      </c>
      <c r="B11" s="3" t="s">
        <v>11</v>
      </c>
      <c r="C11" s="3" t="s">
        <v>4120</v>
      </c>
      <c r="D11" s="13">
        <v>500</v>
      </c>
      <c r="E11" s="13">
        <v>629.99</v>
      </c>
      <c r="F11" s="16">
        <f>(E11)/D11</f>
        <v>1.2599800000000001</v>
      </c>
      <c r="G11" s="11" t="s">
        <v>8219</v>
      </c>
      <c r="H11" t="s">
        <v>8224</v>
      </c>
      <c r="I11" t="s">
        <v>8246</v>
      </c>
      <c r="J11">
        <v>1460860144</v>
      </c>
      <c r="K11" s="7">
        <f>(((J11/60)/60)/24)+DATE(1970,1,1)</f>
        <v>42477.103518518517</v>
      </c>
      <c r="L11">
        <v>1458268144</v>
      </c>
      <c r="M11" s="7">
        <f>(((L11/60)/60)/24)+DATE(1970,1,1)</f>
        <v>42447.103518518517</v>
      </c>
      <c r="N11" t="b">
        <v>0</v>
      </c>
      <c r="O11">
        <v>20</v>
      </c>
      <c r="P11" s="5">
        <f>E11/O11</f>
        <v>31.499500000000001</v>
      </c>
      <c r="Q11" s="18" t="str">
        <f>LEFT(T11, FIND("/",T11)-1)</f>
        <v>film &amp; video</v>
      </c>
      <c r="R11" s="18" t="str">
        <f>RIGHT(T11, LEN(T11)-FIND("/",T11))</f>
        <v>television</v>
      </c>
      <c r="S11" t="b">
        <v>1</v>
      </c>
      <c r="T11" t="s">
        <v>8265</v>
      </c>
    </row>
    <row r="12" spans="1:20" ht="48" x14ac:dyDescent="0.2">
      <c r="A12">
        <v>10</v>
      </c>
      <c r="B12" s="3" t="s">
        <v>12</v>
      </c>
      <c r="C12" s="3" t="s">
        <v>4121</v>
      </c>
      <c r="D12" s="13">
        <v>3000</v>
      </c>
      <c r="E12" s="13">
        <v>3015</v>
      </c>
      <c r="F12" s="16">
        <f>(E12)/D12</f>
        <v>1.0049999999999999</v>
      </c>
      <c r="G12" s="11" t="s">
        <v>8219</v>
      </c>
      <c r="H12" t="s">
        <v>8224</v>
      </c>
      <c r="I12" t="s">
        <v>8246</v>
      </c>
      <c r="J12">
        <v>1403660279</v>
      </c>
      <c r="K12" s="7">
        <f>(((J12/60)/60)/24)+DATE(1970,1,1)</f>
        <v>41815.068043981482</v>
      </c>
      <c r="L12">
        <v>1400636279</v>
      </c>
      <c r="M12" s="7">
        <f>(((L12/60)/60)/24)+DATE(1970,1,1)</f>
        <v>41780.068043981482</v>
      </c>
      <c r="N12" t="b">
        <v>0</v>
      </c>
      <c r="O12">
        <v>19</v>
      </c>
      <c r="P12" s="5">
        <f>E12/O12</f>
        <v>158.68421052631578</v>
      </c>
      <c r="Q12" s="18" t="str">
        <f>LEFT(T12, FIND("/",T12)-1)</f>
        <v>film &amp; video</v>
      </c>
      <c r="R12" s="18" t="str">
        <f>RIGHT(T12, LEN(T12)-FIND("/",T12))</f>
        <v>television</v>
      </c>
      <c r="S12" t="b">
        <v>1</v>
      </c>
      <c r="T12" t="s">
        <v>8265</v>
      </c>
    </row>
    <row r="13" spans="1:20" ht="48" x14ac:dyDescent="0.2">
      <c r="A13">
        <v>11</v>
      </c>
      <c r="B13" s="3" t="s">
        <v>13</v>
      </c>
      <c r="C13" s="3" t="s">
        <v>4122</v>
      </c>
      <c r="D13" s="13">
        <v>5000</v>
      </c>
      <c r="E13" s="13">
        <v>6025</v>
      </c>
      <c r="F13" s="16">
        <f>(E13)/D13</f>
        <v>1.2050000000000001</v>
      </c>
      <c r="G13" s="11" t="s">
        <v>8219</v>
      </c>
      <c r="H13" t="s">
        <v>8224</v>
      </c>
      <c r="I13" t="s">
        <v>8246</v>
      </c>
      <c r="J13">
        <v>1471834800</v>
      </c>
      <c r="K13" s="7">
        <f>(((J13/60)/60)/24)+DATE(1970,1,1)</f>
        <v>42604.125</v>
      </c>
      <c r="L13">
        <v>1469126462</v>
      </c>
      <c r="M13" s="7">
        <f>(((L13/60)/60)/24)+DATE(1970,1,1)</f>
        <v>42572.778495370367</v>
      </c>
      <c r="N13" t="b">
        <v>0</v>
      </c>
      <c r="O13">
        <v>75</v>
      </c>
      <c r="P13" s="5">
        <f>E13/O13</f>
        <v>80.333333333333329</v>
      </c>
      <c r="Q13" s="18" t="str">
        <f>LEFT(T13, FIND("/",T13)-1)</f>
        <v>film &amp; video</v>
      </c>
      <c r="R13" s="18" t="str">
        <f>RIGHT(T13, LEN(T13)-FIND("/",T13))</f>
        <v>television</v>
      </c>
      <c r="S13" t="b">
        <v>1</v>
      </c>
      <c r="T13" t="s">
        <v>8265</v>
      </c>
    </row>
    <row r="14" spans="1:20" ht="48" x14ac:dyDescent="0.2">
      <c r="A14">
        <v>12</v>
      </c>
      <c r="B14" s="3" t="s">
        <v>14</v>
      </c>
      <c r="C14" s="3" t="s">
        <v>4123</v>
      </c>
      <c r="D14" s="13">
        <v>30000</v>
      </c>
      <c r="E14" s="13">
        <v>49588</v>
      </c>
      <c r="F14" s="16">
        <f>(E14)/D14</f>
        <v>1.6529333333333334</v>
      </c>
      <c r="G14" s="11" t="s">
        <v>8219</v>
      </c>
      <c r="H14" t="s">
        <v>8224</v>
      </c>
      <c r="I14" t="s">
        <v>8246</v>
      </c>
      <c r="J14">
        <v>1405479600</v>
      </c>
      <c r="K14" s="7">
        <f>(((J14/60)/60)/24)+DATE(1970,1,1)</f>
        <v>41836.125</v>
      </c>
      <c r="L14">
        <v>1401642425</v>
      </c>
      <c r="M14" s="7">
        <f>(((L14/60)/60)/24)+DATE(1970,1,1)</f>
        <v>41791.713252314818</v>
      </c>
      <c r="N14" t="b">
        <v>0</v>
      </c>
      <c r="O14">
        <v>827</v>
      </c>
      <c r="P14" s="5">
        <f>E14/O14</f>
        <v>59.961305925030231</v>
      </c>
      <c r="Q14" s="18" t="str">
        <f>LEFT(T14, FIND("/",T14)-1)</f>
        <v>film &amp; video</v>
      </c>
      <c r="R14" s="18" t="str">
        <f>RIGHT(T14, LEN(T14)-FIND("/",T14))</f>
        <v>television</v>
      </c>
      <c r="S14" t="b">
        <v>1</v>
      </c>
      <c r="T14" t="s">
        <v>8265</v>
      </c>
    </row>
    <row r="15" spans="1:20" ht="32" x14ac:dyDescent="0.2">
      <c r="A15">
        <v>13</v>
      </c>
      <c r="B15" s="3" t="s">
        <v>15</v>
      </c>
      <c r="C15" s="3" t="s">
        <v>4124</v>
      </c>
      <c r="D15" s="13">
        <v>3500</v>
      </c>
      <c r="E15" s="13">
        <v>5599</v>
      </c>
      <c r="F15" s="16">
        <f>(E15)/D15</f>
        <v>1.5997142857142856</v>
      </c>
      <c r="G15" s="11" t="s">
        <v>8219</v>
      </c>
      <c r="H15" t="s">
        <v>8224</v>
      </c>
      <c r="I15" t="s">
        <v>8246</v>
      </c>
      <c r="J15">
        <v>1466713620</v>
      </c>
      <c r="K15" s="7">
        <f>(((J15/60)/60)/24)+DATE(1970,1,1)</f>
        <v>42544.852083333331</v>
      </c>
      <c r="L15">
        <v>1463588109</v>
      </c>
      <c r="M15" s="7">
        <f>(((L15/60)/60)/24)+DATE(1970,1,1)</f>
        <v>42508.677187499998</v>
      </c>
      <c r="N15" t="b">
        <v>0</v>
      </c>
      <c r="O15">
        <v>51</v>
      </c>
      <c r="P15" s="5">
        <f>E15/O15</f>
        <v>109.78431372549019</v>
      </c>
      <c r="Q15" s="18" t="str">
        <f>LEFT(T15, FIND("/",T15)-1)</f>
        <v>film &amp; video</v>
      </c>
      <c r="R15" s="18" t="str">
        <f>RIGHT(T15, LEN(T15)-FIND("/",T15))</f>
        <v>television</v>
      </c>
      <c r="S15" t="b">
        <v>1</v>
      </c>
      <c r="T15" t="s">
        <v>8265</v>
      </c>
    </row>
    <row r="16" spans="1:20" ht="32" x14ac:dyDescent="0.2">
      <c r="A16">
        <v>14</v>
      </c>
      <c r="B16" s="3" t="s">
        <v>16</v>
      </c>
      <c r="C16" s="3" t="s">
        <v>4125</v>
      </c>
      <c r="D16" s="13">
        <v>6000</v>
      </c>
      <c r="E16" s="13">
        <v>6056</v>
      </c>
      <c r="F16" s="16">
        <f>(E16)/D16</f>
        <v>1.0093333333333334</v>
      </c>
      <c r="G16" s="11" t="s">
        <v>8219</v>
      </c>
      <c r="H16" t="s">
        <v>8226</v>
      </c>
      <c r="I16" t="s">
        <v>8248</v>
      </c>
      <c r="J16">
        <v>1405259940</v>
      </c>
      <c r="K16" s="7">
        <f>(((J16/60)/60)/24)+DATE(1970,1,1)</f>
        <v>41833.582638888889</v>
      </c>
      <c r="L16">
        <v>1403051888</v>
      </c>
      <c r="M16" s="7">
        <f>(((L16/60)/60)/24)+DATE(1970,1,1)</f>
        <v>41808.02648148148</v>
      </c>
      <c r="N16" t="b">
        <v>0</v>
      </c>
      <c r="O16">
        <v>41</v>
      </c>
      <c r="P16" s="5">
        <f>E16/O16</f>
        <v>147.70731707317074</v>
      </c>
      <c r="Q16" s="18" t="str">
        <f>LEFT(T16, FIND("/",T16)-1)</f>
        <v>film &amp; video</v>
      </c>
      <c r="R16" s="18" t="str">
        <f>RIGHT(T16, LEN(T16)-FIND("/",T16))</f>
        <v>television</v>
      </c>
      <c r="S16" t="b">
        <v>1</v>
      </c>
      <c r="T16" t="s">
        <v>8265</v>
      </c>
    </row>
    <row r="17" spans="1:20" ht="48" x14ac:dyDescent="0.2">
      <c r="A17">
        <v>15</v>
      </c>
      <c r="B17" s="3" t="s">
        <v>17</v>
      </c>
      <c r="C17" s="3" t="s">
        <v>4126</v>
      </c>
      <c r="D17" s="13">
        <v>2000</v>
      </c>
      <c r="E17" s="13">
        <v>2132</v>
      </c>
      <c r="F17" s="16">
        <f>(E17)/D17</f>
        <v>1.0660000000000001</v>
      </c>
      <c r="G17" s="11" t="s">
        <v>8219</v>
      </c>
      <c r="H17" t="s">
        <v>8227</v>
      </c>
      <c r="I17" t="s">
        <v>8249</v>
      </c>
      <c r="J17">
        <v>1443384840</v>
      </c>
      <c r="K17" s="7">
        <f>(((J17/60)/60)/24)+DATE(1970,1,1)</f>
        <v>42274.843055555553</v>
      </c>
      <c r="L17">
        <v>1441790658</v>
      </c>
      <c r="M17" s="7">
        <f>(((L17/60)/60)/24)+DATE(1970,1,1)</f>
        <v>42256.391875000001</v>
      </c>
      <c r="N17" t="b">
        <v>0</v>
      </c>
      <c r="O17">
        <v>98</v>
      </c>
      <c r="P17" s="5">
        <f>E17/O17</f>
        <v>21.755102040816325</v>
      </c>
      <c r="Q17" s="18" t="str">
        <f>LEFT(T17, FIND("/",T17)-1)</f>
        <v>film &amp; video</v>
      </c>
      <c r="R17" s="18" t="str">
        <f>RIGHT(T17, LEN(T17)-FIND("/",T17))</f>
        <v>television</v>
      </c>
      <c r="S17" t="b">
        <v>1</v>
      </c>
      <c r="T17" t="s">
        <v>8265</v>
      </c>
    </row>
    <row r="18" spans="1:20" ht="48" x14ac:dyDescent="0.2">
      <c r="A18">
        <v>16</v>
      </c>
      <c r="B18" s="3" t="s">
        <v>18</v>
      </c>
      <c r="C18" s="3" t="s">
        <v>4127</v>
      </c>
      <c r="D18" s="13">
        <v>12000</v>
      </c>
      <c r="E18" s="13">
        <v>12029</v>
      </c>
      <c r="F18" s="16">
        <f>(E18)/D18</f>
        <v>1.0024166666666667</v>
      </c>
      <c r="G18" s="11" t="s">
        <v>8219</v>
      </c>
      <c r="H18" t="s">
        <v>8224</v>
      </c>
      <c r="I18" t="s">
        <v>8246</v>
      </c>
      <c r="J18">
        <v>1402896600</v>
      </c>
      <c r="K18" s="7">
        <f>(((J18/60)/60)/24)+DATE(1970,1,1)</f>
        <v>41806.229166666664</v>
      </c>
      <c r="L18">
        <v>1398971211</v>
      </c>
      <c r="M18" s="7">
        <f>(((L18/60)/60)/24)+DATE(1970,1,1)</f>
        <v>41760.796423611115</v>
      </c>
      <c r="N18" t="b">
        <v>0</v>
      </c>
      <c r="O18">
        <v>70</v>
      </c>
      <c r="P18" s="5">
        <f>E18/O18</f>
        <v>171.84285714285716</v>
      </c>
      <c r="Q18" s="18" t="str">
        <f>LEFT(T18, FIND("/",T18)-1)</f>
        <v>film &amp; video</v>
      </c>
      <c r="R18" s="18" t="str">
        <f>RIGHT(T18, LEN(T18)-FIND("/",T18))</f>
        <v>television</v>
      </c>
      <c r="S18" t="b">
        <v>1</v>
      </c>
      <c r="T18" t="s">
        <v>8265</v>
      </c>
    </row>
    <row r="19" spans="1:20" ht="48" x14ac:dyDescent="0.2">
      <c r="A19">
        <v>17</v>
      </c>
      <c r="B19" s="3" t="s">
        <v>19</v>
      </c>
      <c r="C19" s="3" t="s">
        <v>4128</v>
      </c>
      <c r="D19" s="13">
        <v>1500</v>
      </c>
      <c r="E19" s="13">
        <v>1510</v>
      </c>
      <c r="F19" s="16">
        <f>(E19)/D19</f>
        <v>1.0066666666666666</v>
      </c>
      <c r="G19" s="11" t="s">
        <v>8219</v>
      </c>
      <c r="H19" t="s">
        <v>8225</v>
      </c>
      <c r="I19" t="s">
        <v>8247</v>
      </c>
      <c r="J19">
        <v>1415126022</v>
      </c>
      <c r="K19" s="7">
        <f>(((J19/60)/60)/24)+DATE(1970,1,1)</f>
        <v>41947.773402777777</v>
      </c>
      <c r="L19">
        <v>1412530422</v>
      </c>
      <c r="M19" s="7">
        <f>(((L19/60)/60)/24)+DATE(1970,1,1)</f>
        <v>41917.731736111113</v>
      </c>
      <c r="N19" t="b">
        <v>0</v>
      </c>
      <c r="O19">
        <v>36</v>
      </c>
      <c r="P19" s="5">
        <f>E19/O19</f>
        <v>41.944444444444443</v>
      </c>
      <c r="Q19" s="18" t="str">
        <f>LEFT(T19, FIND("/",T19)-1)</f>
        <v>film &amp; video</v>
      </c>
      <c r="R19" s="18" t="str">
        <f>RIGHT(T19, LEN(T19)-FIND("/",T19))</f>
        <v>television</v>
      </c>
      <c r="S19" t="b">
        <v>1</v>
      </c>
      <c r="T19" t="s">
        <v>8265</v>
      </c>
    </row>
    <row r="20" spans="1:20" ht="48" x14ac:dyDescent="0.2">
      <c r="A20">
        <v>18</v>
      </c>
      <c r="B20" s="3" t="s">
        <v>20</v>
      </c>
      <c r="C20" s="3" t="s">
        <v>4129</v>
      </c>
      <c r="D20" s="13">
        <v>30000</v>
      </c>
      <c r="E20" s="13">
        <v>31896.33</v>
      </c>
      <c r="F20" s="16">
        <f>(E20)/D20</f>
        <v>1.0632110000000001</v>
      </c>
      <c r="G20" s="11" t="s">
        <v>8219</v>
      </c>
      <c r="H20" t="s">
        <v>8224</v>
      </c>
      <c r="I20" t="s">
        <v>8246</v>
      </c>
      <c r="J20">
        <v>1410958856</v>
      </c>
      <c r="K20" s="7">
        <f>(((J20/60)/60)/24)+DATE(1970,1,1)</f>
        <v>41899.542314814818</v>
      </c>
      <c r="L20">
        <v>1408366856</v>
      </c>
      <c r="M20" s="7">
        <f>(((L20/60)/60)/24)+DATE(1970,1,1)</f>
        <v>41869.542314814818</v>
      </c>
      <c r="N20" t="b">
        <v>0</v>
      </c>
      <c r="O20">
        <v>342</v>
      </c>
      <c r="P20" s="5">
        <f>E20/O20</f>
        <v>93.264122807017543</v>
      </c>
      <c r="Q20" s="18" t="str">
        <f>LEFT(T20, FIND("/",T20)-1)</f>
        <v>film &amp; video</v>
      </c>
      <c r="R20" s="18" t="str">
        <f>RIGHT(T20, LEN(T20)-FIND("/",T20))</f>
        <v>television</v>
      </c>
      <c r="S20" t="b">
        <v>1</v>
      </c>
      <c r="T20" t="s">
        <v>8265</v>
      </c>
    </row>
    <row r="21" spans="1:20" ht="48" x14ac:dyDescent="0.2">
      <c r="A21">
        <v>19</v>
      </c>
      <c r="B21" s="3" t="s">
        <v>21</v>
      </c>
      <c r="C21" s="3" t="s">
        <v>4130</v>
      </c>
      <c r="D21" s="13">
        <v>850</v>
      </c>
      <c r="E21" s="13">
        <v>1235</v>
      </c>
      <c r="F21" s="16">
        <f>(E21)/D21</f>
        <v>1.4529411764705882</v>
      </c>
      <c r="G21" s="11" t="s">
        <v>8219</v>
      </c>
      <c r="H21" t="s">
        <v>8224</v>
      </c>
      <c r="I21" t="s">
        <v>8246</v>
      </c>
      <c r="J21">
        <v>1437420934</v>
      </c>
      <c r="K21" s="7">
        <f>(((J21/60)/60)/24)+DATE(1970,1,1)</f>
        <v>42205.816365740742</v>
      </c>
      <c r="L21">
        <v>1434828934</v>
      </c>
      <c r="M21" s="7">
        <f>(((L21/60)/60)/24)+DATE(1970,1,1)</f>
        <v>42175.816365740742</v>
      </c>
      <c r="N21" t="b">
        <v>0</v>
      </c>
      <c r="O21">
        <v>22</v>
      </c>
      <c r="P21" s="5">
        <f>E21/O21</f>
        <v>56.136363636363633</v>
      </c>
      <c r="Q21" s="18" t="str">
        <f>LEFT(T21, FIND("/",T21)-1)</f>
        <v>film &amp; video</v>
      </c>
      <c r="R21" s="18" t="str">
        <f>RIGHT(T21, LEN(T21)-FIND("/",T21))</f>
        <v>television</v>
      </c>
      <c r="S21" t="b">
        <v>1</v>
      </c>
      <c r="T21" t="s">
        <v>8265</v>
      </c>
    </row>
    <row r="22" spans="1:20" ht="48" x14ac:dyDescent="0.2">
      <c r="A22">
        <v>20</v>
      </c>
      <c r="B22" s="3" t="s">
        <v>22</v>
      </c>
      <c r="C22" s="3" t="s">
        <v>4131</v>
      </c>
      <c r="D22" s="13">
        <v>2000</v>
      </c>
      <c r="E22" s="13">
        <v>2004</v>
      </c>
      <c r="F22" s="16">
        <f>(E22)/D22</f>
        <v>1.002</v>
      </c>
      <c r="G22" s="11" t="s">
        <v>8219</v>
      </c>
      <c r="H22" t="s">
        <v>8224</v>
      </c>
      <c r="I22" t="s">
        <v>8246</v>
      </c>
      <c r="J22">
        <v>1442167912</v>
      </c>
      <c r="K22" s="7">
        <f>(((J22/60)/60)/24)+DATE(1970,1,1)</f>
        <v>42260.758240740746</v>
      </c>
      <c r="L22">
        <v>1436983912</v>
      </c>
      <c r="M22" s="7">
        <f>(((L22/60)/60)/24)+DATE(1970,1,1)</f>
        <v>42200.758240740746</v>
      </c>
      <c r="N22" t="b">
        <v>0</v>
      </c>
      <c r="O22">
        <v>25</v>
      </c>
      <c r="P22" s="5">
        <f>E22/O22</f>
        <v>80.16</v>
      </c>
      <c r="Q22" s="18" t="str">
        <f>LEFT(T22, FIND("/",T22)-1)</f>
        <v>film &amp; video</v>
      </c>
      <c r="R22" s="18" t="str">
        <f>RIGHT(T22, LEN(T22)-FIND("/",T22))</f>
        <v>television</v>
      </c>
      <c r="S22" t="b">
        <v>1</v>
      </c>
      <c r="T22" t="s">
        <v>8265</v>
      </c>
    </row>
    <row r="23" spans="1:20" ht="48" x14ac:dyDescent="0.2">
      <c r="A23">
        <v>21</v>
      </c>
      <c r="B23" s="3" t="s">
        <v>23</v>
      </c>
      <c r="C23" s="3" t="s">
        <v>4132</v>
      </c>
      <c r="D23" s="13">
        <v>18500</v>
      </c>
      <c r="E23" s="13">
        <v>20190</v>
      </c>
      <c r="F23" s="16">
        <f>(E23)/D23</f>
        <v>1.0913513513513513</v>
      </c>
      <c r="G23" s="11" t="s">
        <v>8219</v>
      </c>
      <c r="H23" t="s">
        <v>8224</v>
      </c>
      <c r="I23" t="s">
        <v>8246</v>
      </c>
      <c r="J23">
        <v>1411743789</v>
      </c>
      <c r="K23" s="7">
        <f>(((J23/60)/60)/24)+DATE(1970,1,1)</f>
        <v>41908.627187500002</v>
      </c>
      <c r="L23">
        <v>1409151789</v>
      </c>
      <c r="M23" s="7">
        <f>(((L23/60)/60)/24)+DATE(1970,1,1)</f>
        <v>41878.627187500002</v>
      </c>
      <c r="N23" t="b">
        <v>0</v>
      </c>
      <c r="O23">
        <v>101</v>
      </c>
      <c r="P23" s="5">
        <f>E23/O23</f>
        <v>199.9009900990099</v>
      </c>
      <c r="Q23" s="18" t="str">
        <f>LEFT(T23, FIND("/",T23)-1)</f>
        <v>film &amp; video</v>
      </c>
      <c r="R23" s="18" t="str">
        <f>RIGHT(T23, LEN(T23)-FIND("/",T23))</f>
        <v>television</v>
      </c>
      <c r="S23" t="b">
        <v>1</v>
      </c>
      <c r="T23" t="s">
        <v>8265</v>
      </c>
    </row>
    <row r="24" spans="1:20" ht="32" x14ac:dyDescent="0.2">
      <c r="A24">
        <v>22</v>
      </c>
      <c r="B24" s="3" t="s">
        <v>24</v>
      </c>
      <c r="C24" s="3" t="s">
        <v>4133</v>
      </c>
      <c r="D24" s="13">
        <v>350</v>
      </c>
      <c r="E24" s="13">
        <v>410</v>
      </c>
      <c r="F24" s="16">
        <f>(E24)/D24</f>
        <v>1.1714285714285715</v>
      </c>
      <c r="G24" s="11" t="s">
        <v>8219</v>
      </c>
      <c r="H24" t="s">
        <v>8224</v>
      </c>
      <c r="I24" t="s">
        <v>8246</v>
      </c>
      <c r="J24">
        <v>1420099140</v>
      </c>
      <c r="K24" s="7">
        <f>(((J24/60)/60)/24)+DATE(1970,1,1)</f>
        <v>42005.332638888889</v>
      </c>
      <c r="L24">
        <v>1418766740</v>
      </c>
      <c r="M24" s="7">
        <f>(((L24/60)/60)/24)+DATE(1970,1,1)</f>
        <v>41989.91134259259</v>
      </c>
      <c r="N24" t="b">
        <v>0</v>
      </c>
      <c r="O24">
        <v>8</v>
      </c>
      <c r="P24" s="5">
        <f>E24/O24</f>
        <v>51.25</v>
      </c>
      <c r="Q24" s="18" t="str">
        <f>LEFT(T24, FIND("/",T24)-1)</f>
        <v>film &amp; video</v>
      </c>
      <c r="R24" s="18" t="str">
        <f>RIGHT(T24, LEN(T24)-FIND("/",T24))</f>
        <v>television</v>
      </c>
      <c r="S24" t="b">
        <v>1</v>
      </c>
      <c r="T24" t="s">
        <v>8265</v>
      </c>
    </row>
    <row r="25" spans="1:20" ht="48" x14ac:dyDescent="0.2">
      <c r="A25">
        <v>23</v>
      </c>
      <c r="B25" s="3" t="s">
        <v>25</v>
      </c>
      <c r="C25" s="3" t="s">
        <v>4134</v>
      </c>
      <c r="D25" s="13">
        <v>2000</v>
      </c>
      <c r="E25" s="13">
        <v>2370</v>
      </c>
      <c r="F25" s="16">
        <f>(E25)/D25</f>
        <v>1.1850000000000001</v>
      </c>
      <c r="G25" s="11" t="s">
        <v>8219</v>
      </c>
      <c r="H25" t="s">
        <v>8224</v>
      </c>
      <c r="I25" t="s">
        <v>8246</v>
      </c>
      <c r="J25">
        <v>1430407200</v>
      </c>
      <c r="K25" s="7">
        <f>(((J25/60)/60)/24)+DATE(1970,1,1)</f>
        <v>42124.638888888891</v>
      </c>
      <c r="L25">
        <v>1428086501</v>
      </c>
      <c r="M25" s="7">
        <f>(((L25/60)/60)/24)+DATE(1970,1,1)</f>
        <v>42097.778946759259</v>
      </c>
      <c r="N25" t="b">
        <v>0</v>
      </c>
      <c r="O25">
        <v>23</v>
      </c>
      <c r="P25" s="5">
        <f>E25/O25</f>
        <v>103.04347826086956</v>
      </c>
      <c r="Q25" s="18" t="str">
        <f>LEFT(T25, FIND("/",T25)-1)</f>
        <v>film &amp; video</v>
      </c>
      <c r="R25" s="18" t="str">
        <f>RIGHT(T25, LEN(T25)-FIND("/",T25))</f>
        <v>television</v>
      </c>
      <c r="S25" t="b">
        <v>1</v>
      </c>
      <c r="T25" t="s">
        <v>8265</v>
      </c>
    </row>
    <row r="26" spans="1:20" ht="32" x14ac:dyDescent="0.2">
      <c r="A26">
        <v>24</v>
      </c>
      <c r="B26" s="3" t="s">
        <v>26</v>
      </c>
      <c r="C26" s="3" t="s">
        <v>4135</v>
      </c>
      <c r="D26" s="13">
        <v>35000</v>
      </c>
      <c r="E26" s="13">
        <v>38082.69</v>
      </c>
      <c r="F26" s="16">
        <f>(E26)/D26</f>
        <v>1.0880768571428572</v>
      </c>
      <c r="G26" s="11" t="s">
        <v>8219</v>
      </c>
      <c r="H26" t="s">
        <v>8224</v>
      </c>
      <c r="I26" t="s">
        <v>8246</v>
      </c>
      <c r="J26">
        <v>1442345940</v>
      </c>
      <c r="K26" s="7">
        <f>(((J26/60)/60)/24)+DATE(1970,1,1)</f>
        <v>42262.818750000006</v>
      </c>
      <c r="L26">
        <v>1439494863</v>
      </c>
      <c r="M26" s="7">
        <f>(((L26/60)/60)/24)+DATE(1970,1,1)</f>
        <v>42229.820173611108</v>
      </c>
      <c r="N26" t="b">
        <v>0</v>
      </c>
      <c r="O26">
        <v>574</v>
      </c>
      <c r="P26" s="5">
        <f>E26/O26</f>
        <v>66.346149825783982</v>
      </c>
      <c r="Q26" s="18" t="str">
        <f>LEFT(T26, FIND("/",T26)-1)</f>
        <v>film &amp; video</v>
      </c>
      <c r="R26" s="18" t="str">
        <f>RIGHT(T26, LEN(T26)-FIND("/",T26))</f>
        <v>television</v>
      </c>
      <c r="S26" t="b">
        <v>1</v>
      </c>
      <c r="T26" t="s">
        <v>8265</v>
      </c>
    </row>
    <row r="27" spans="1:20" ht="48" x14ac:dyDescent="0.2">
      <c r="A27">
        <v>25</v>
      </c>
      <c r="B27" s="3" t="s">
        <v>27</v>
      </c>
      <c r="C27" s="3" t="s">
        <v>4136</v>
      </c>
      <c r="D27" s="13">
        <v>600</v>
      </c>
      <c r="E27" s="13">
        <v>800</v>
      </c>
      <c r="F27" s="16">
        <f>(E27)/D27</f>
        <v>1.3333333333333333</v>
      </c>
      <c r="G27" s="11" t="s">
        <v>8219</v>
      </c>
      <c r="H27" t="s">
        <v>8224</v>
      </c>
      <c r="I27" t="s">
        <v>8246</v>
      </c>
      <c r="J27">
        <v>1452299761</v>
      </c>
      <c r="K27" s="7">
        <f>(((J27/60)/60)/24)+DATE(1970,1,1)</f>
        <v>42378.025011574078</v>
      </c>
      <c r="L27">
        <v>1447115761</v>
      </c>
      <c r="M27" s="7">
        <f>(((L27/60)/60)/24)+DATE(1970,1,1)</f>
        <v>42318.025011574078</v>
      </c>
      <c r="N27" t="b">
        <v>0</v>
      </c>
      <c r="O27">
        <v>14</v>
      </c>
      <c r="P27" s="5">
        <f>E27/O27</f>
        <v>57.142857142857146</v>
      </c>
      <c r="Q27" s="18" t="str">
        <f>LEFT(T27, FIND("/",T27)-1)</f>
        <v>film &amp; video</v>
      </c>
      <c r="R27" s="18" t="str">
        <f>RIGHT(T27, LEN(T27)-FIND("/",T27))</f>
        <v>television</v>
      </c>
      <c r="S27" t="b">
        <v>1</v>
      </c>
      <c r="T27" t="s">
        <v>8265</v>
      </c>
    </row>
    <row r="28" spans="1:20" ht="48" x14ac:dyDescent="0.2">
      <c r="A28">
        <v>26</v>
      </c>
      <c r="B28" s="3" t="s">
        <v>28</v>
      </c>
      <c r="C28" s="3" t="s">
        <v>4137</v>
      </c>
      <c r="D28" s="13">
        <v>1250</v>
      </c>
      <c r="E28" s="13">
        <v>1940</v>
      </c>
      <c r="F28" s="16">
        <f>(E28)/D28</f>
        <v>1.552</v>
      </c>
      <c r="G28" s="11" t="s">
        <v>8219</v>
      </c>
      <c r="H28" t="s">
        <v>8224</v>
      </c>
      <c r="I28" t="s">
        <v>8246</v>
      </c>
      <c r="J28">
        <v>1408278144</v>
      </c>
      <c r="K28" s="7">
        <f>(((J28/60)/60)/24)+DATE(1970,1,1)</f>
        <v>41868.515555555554</v>
      </c>
      <c r="L28">
        <v>1404822144</v>
      </c>
      <c r="M28" s="7">
        <f>(((L28/60)/60)/24)+DATE(1970,1,1)</f>
        <v>41828.515555555554</v>
      </c>
      <c r="N28" t="b">
        <v>0</v>
      </c>
      <c r="O28">
        <v>19</v>
      </c>
      <c r="P28" s="5">
        <f>E28/O28</f>
        <v>102.10526315789474</v>
      </c>
      <c r="Q28" s="18" t="str">
        <f>LEFT(T28, FIND("/",T28)-1)</f>
        <v>film &amp; video</v>
      </c>
      <c r="R28" s="18" t="str">
        <f>RIGHT(T28, LEN(T28)-FIND("/",T28))</f>
        <v>television</v>
      </c>
      <c r="S28" t="b">
        <v>1</v>
      </c>
      <c r="T28" t="s">
        <v>8265</v>
      </c>
    </row>
    <row r="29" spans="1:20" ht="48" x14ac:dyDescent="0.2">
      <c r="A29">
        <v>27</v>
      </c>
      <c r="B29" s="3" t="s">
        <v>29</v>
      </c>
      <c r="C29" s="3" t="s">
        <v>4138</v>
      </c>
      <c r="D29" s="13">
        <v>20000</v>
      </c>
      <c r="E29" s="13">
        <v>22345</v>
      </c>
      <c r="F29" s="16">
        <f>(E29)/D29</f>
        <v>1.1172500000000001</v>
      </c>
      <c r="G29" s="11" t="s">
        <v>8219</v>
      </c>
      <c r="H29" t="s">
        <v>8228</v>
      </c>
      <c r="I29" t="s">
        <v>8250</v>
      </c>
      <c r="J29">
        <v>1416113833</v>
      </c>
      <c r="K29" s="7">
        <f>(((J29/60)/60)/24)+DATE(1970,1,1)</f>
        <v>41959.206400462965</v>
      </c>
      <c r="L29">
        <v>1413518233</v>
      </c>
      <c r="M29" s="7">
        <f>(((L29/60)/60)/24)+DATE(1970,1,1)</f>
        <v>41929.164733796293</v>
      </c>
      <c r="N29" t="b">
        <v>0</v>
      </c>
      <c r="O29">
        <v>150</v>
      </c>
      <c r="P29" s="5">
        <f>E29/O29</f>
        <v>148.96666666666667</v>
      </c>
      <c r="Q29" s="18" t="str">
        <f>LEFT(T29, FIND("/",T29)-1)</f>
        <v>film &amp; video</v>
      </c>
      <c r="R29" s="18" t="str">
        <f>RIGHT(T29, LEN(T29)-FIND("/",T29))</f>
        <v>television</v>
      </c>
      <c r="S29" t="b">
        <v>1</v>
      </c>
      <c r="T29" t="s">
        <v>8265</v>
      </c>
    </row>
    <row r="30" spans="1:20" ht="32" x14ac:dyDescent="0.2">
      <c r="A30">
        <v>28</v>
      </c>
      <c r="B30" s="3" t="s">
        <v>30</v>
      </c>
      <c r="C30" s="3" t="s">
        <v>4139</v>
      </c>
      <c r="D30" s="13">
        <v>12000</v>
      </c>
      <c r="E30" s="13">
        <v>12042</v>
      </c>
      <c r="F30" s="16">
        <f>(E30)/D30</f>
        <v>1.0035000000000001</v>
      </c>
      <c r="G30" s="11" t="s">
        <v>8219</v>
      </c>
      <c r="H30" t="s">
        <v>8224</v>
      </c>
      <c r="I30" t="s">
        <v>8246</v>
      </c>
      <c r="J30">
        <v>1450307284</v>
      </c>
      <c r="K30" s="7">
        <f>(((J30/60)/60)/24)+DATE(1970,1,1)</f>
        <v>42354.96393518518</v>
      </c>
      <c r="L30">
        <v>1447715284</v>
      </c>
      <c r="M30" s="7">
        <f>(((L30/60)/60)/24)+DATE(1970,1,1)</f>
        <v>42324.96393518518</v>
      </c>
      <c r="N30" t="b">
        <v>0</v>
      </c>
      <c r="O30">
        <v>71</v>
      </c>
      <c r="P30" s="5">
        <f>E30/O30</f>
        <v>169.6056338028169</v>
      </c>
      <c r="Q30" s="18" t="str">
        <f>LEFT(T30, FIND("/",T30)-1)</f>
        <v>film &amp; video</v>
      </c>
      <c r="R30" s="18" t="str">
        <f>RIGHT(T30, LEN(T30)-FIND("/",T30))</f>
        <v>television</v>
      </c>
      <c r="S30" t="b">
        <v>1</v>
      </c>
      <c r="T30" t="s">
        <v>8265</v>
      </c>
    </row>
    <row r="31" spans="1:20" ht="48" x14ac:dyDescent="0.2">
      <c r="A31">
        <v>29</v>
      </c>
      <c r="B31" s="3" t="s">
        <v>31</v>
      </c>
      <c r="C31" s="3" t="s">
        <v>4140</v>
      </c>
      <c r="D31" s="13">
        <v>3000</v>
      </c>
      <c r="E31" s="13">
        <v>3700</v>
      </c>
      <c r="F31" s="16">
        <f>(E31)/D31</f>
        <v>1.2333333333333334</v>
      </c>
      <c r="G31" s="11" t="s">
        <v>8219</v>
      </c>
      <c r="H31" t="s">
        <v>8225</v>
      </c>
      <c r="I31" t="s">
        <v>8247</v>
      </c>
      <c r="J31">
        <v>1406045368</v>
      </c>
      <c r="K31" s="7">
        <f>(((J31/60)/60)/24)+DATE(1970,1,1)</f>
        <v>41842.67324074074</v>
      </c>
      <c r="L31">
        <v>1403453368</v>
      </c>
      <c r="M31" s="7">
        <f>(((L31/60)/60)/24)+DATE(1970,1,1)</f>
        <v>41812.67324074074</v>
      </c>
      <c r="N31" t="b">
        <v>0</v>
      </c>
      <c r="O31">
        <v>117</v>
      </c>
      <c r="P31" s="5">
        <f>E31/O31</f>
        <v>31.623931623931625</v>
      </c>
      <c r="Q31" s="18" t="str">
        <f>LEFT(T31, FIND("/",T31)-1)</f>
        <v>film &amp; video</v>
      </c>
      <c r="R31" s="18" t="str">
        <f>RIGHT(T31, LEN(T31)-FIND("/",T31))</f>
        <v>television</v>
      </c>
      <c r="S31" t="b">
        <v>1</v>
      </c>
      <c r="T31" t="s">
        <v>8265</v>
      </c>
    </row>
    <row r="32" spans="1:20" ht="48" x14ac:dyDescent="0.2">
      <c r="A32">
        <v>30</v>
      </c>
      <c r="B32" s="3" t="s">
        <v>32</v>
      </c>
      <c r="C32" s="3" t="s">
        <v>4141</v>
      </c>
      <c r="D32" s="13">
        <v>4000</v>
      </c>
      <c r="E32" s="13">
        <v>4051.99</v>
      </c>
      <c r="F32" s="16">
        <f>(E32)/D32</f>
        <v>1.0129975</v>
      </c>
      <c r="G32" s="11" t="s">
        <v>8219</v>
      </c>
      <c r="H32" t="s">
        <v>8224</v>
      </c>
      <c r="I32" t="s">
        <v>8246</v>
      </c>
      <c r="J32">
        <v>1408604515</v>
      </c>
      <c r="K32" s="7">
        <f>(((J32/60)/60)/24)+DATE(1970,1,1)</f>
        <v>41872.292997685188</v>
      </c>
      <c r="L32">
        <v>1406012515</v>
      </c>
      <c r="M32" s="7">
        <f>(((L32/60)/60)/24)+DATE(1970,1,1)</f>
        <v>41842.292997685188</v>
      </c>
      <c r="N32" t="b">
        <v>0</v>
      </c>
      <c r="O32">
        <v>53</v>
      </c>
      <c r="P32" s="5">
        <f>E32/O32</f>
        <v>76.45264150943396</v>
      </c>
      <c r="Q32" s="18" t="str">
        <f>LEFT(T32, FIND("/",T32)-1)</f>
        <v>film &amp; video</v>
      </c>
      <c r="R32" s="18" t="str">
        <f>RIGHT(T32, LEN(T32)-FIND("/",T32))</f>
        <v>television</v>
      </c>
      <c r="S32" t="b">
        <v>1</v>
      </c>
      <c r="T32" t="s">
        <v>8265</v>
      </c>
    </row>
    <row r="33" spans="1:20" ht="48" x14ac:dyDescent="0.2">
      <c r="A33">
        <v>31</v>
      </c>
      <c r="B33" s="3" t="s">
        <v>33</v>
      </c>
      <c r="C33" s="3" t="s">
        <v>4142</v>
      </c>
      <c r="D33" s="13">
        <v>13</v>
      </c>
      <c r="E33" s="13">
        <v>13</v>
      </c>
      <c r="F33" s="16">
        <f>(E33)/D33</f>
        <v>1</v>
      </c>
      <c r="G33" s="11" t="s">
        <v>8219</v>
      </c>
      <c r="H33" t="s">
        <v>8224</v>
      </c>
      <c r="I33" t="s">
        <v>8246</v>
      </c>
      <c r="J33">
        <v>1453748434</v>
      </c>
      <c r="K33" s="7">
        <f>(((J33/60)/60)/24)+DATE(1970,1,1)</f>
        <v>42394.79206018518</v>
      </c>
      <c r="L33">
        <v>1452193234</v>
      </c>
      <c r="M33" s="7">
        <f>(((L33/60)/60)/24)+DATE(1970,1,1)</f>
        <v>42376.79206018518</v>
      </c>
      <c r="N33" t="b">
        <v>0</v>
      </c>
      <c r="O33">
        <v>1</v>
      </c>
      <c r="P33" s="5">
        <f>E33/O33</f>
        <v>13</v>
      </c>
      <c r="Q33" s="18" t="str">
        <f>LEFT(T33, FIND("/",T33)-1)</f>
        <v>film &amp; video</v>
      </c>
      <c r="R33" s="18" t="str">
        <f>RIGHT(T33, LEN(T33)-FIND("/",T33))</f>
        <v>television</v>
      </c>
      <c r="S33" t="b">
        <v>1</v>
      </c>
      <c r="T33" t="s">
        <v>8265</v>
      </c>
    </row>
    <row r="34" spans="1:20" ht="48" x14ac:dyDescent="0.2">
      <c r="A34">
        <v>32</v>
      </c>
      <c r="B34" s="3" t="s">
        <v>34</v>
      </c>
      <c r="C34" s="3" t="s">
        <v>4143</v>
      </c>
      <c r="D34" s="13">
        <v>28450</v>
      </c>
      <c r="E34" s="13">
        <v>28520</v>
      </c>
      <c r="F34" s="16">
        <f>(E34)/D34</f>
        <v>1.0024604569420035</v>
      </c>
      <c r="G34" s="11" t="s">
        <v>8219</v>
      </c>
      <c r="H34" t="s">
        <v>8224</v>
      </c>
      <c r="I34" t="s">
        <v>8246</v>
      </c>
      <c r="J34">
        <v>1463111940</v>
      </c>
      <c r="K34" s="7">
        <f>(((J34/60)/60)/24)+DATE(1970,1,1)</f>
        <v>42503.165972222225</v>
      </c>
      <c r="L34">
        <v>1459523017</v>
      </c>
      <c r="M34" s="7">
        <f>(((L34/60)/60)/24)+DATE(1970,1,1)</f>
        <v>42461.627511574072</v>
      </c>
      <c r="N34" t="b">
        <v>0</v>
      </c>
      <c r="O34">
        <v>89</v>
      </c>
      <c r="P34" s="5">
        <f>E34/O34</f>
        <v>320.44943820224717</v>
      </c>
      <c r="Q34" s="18" t="str">
        <f>LEFT(T34, FIND("/",T34)-1)</f>
        <v>film &amp; video</v>
      </c>
      <c r="R34" s="18" t="str">
        <f>RIGHT(T34, LEN(T34)-FIND("/",T34))</f>
        <v>television</v>
      </c>
      <c r="S34" t="b">
        <v>1</v>
      </c>
      <c r="T34" t="s">
        <v>8265</v>
      </c>
    </row>
    <row r="35" spans="1:20" ht="48" x14ac:dyDescent="0.2">
      <c r="A35">
        <v>33</v>
      </c>
      <c r="B35" s="3" t="s">
        <v>35</v>
      </c>
      <c r="C35" s="3" t="s">
        <v>4144</v>
      </c>
      <c r="D35" s="13">
        <v>5250</v>
      </c>
      <c r="E35" s="13">
        <v>5360</v>
      </c>
      <c r="F35" s="16">
        <f>(E35)/D35</f>
        <v>1.0209523809523811</v>
      </c>
      <c r="G35" s="11" t="s">
        <v>8219</v>
      </c>
      <c r="H35" t="s">
        <v>8224</v>
      </c>
      <c r="I35" t="s">
        <v>8246</v>
      </c>
      <c r="J35">
        <v>1447001501</v>
      </c>
      <c r="K35" s="7">
        <f>(((J35/60)/60)/24)+DATE(1970,1,1)</f>
        <v>42316.702557870376</v>
      </c>
      <c r="L35">
        <v>1444405901</v>
      </c>
      <c r="M35" s="7">
        <f>(((L35/60)/60)/24)+DATE(1970,1,1)</f>
        <v>42286.660891203705</v>
      </c>
      <c r="N35" t="b">
        <v>0</v>
      </c>
      <c r="O35">
        <v>64</v>
      </c>
      <c r="P35" s="5">
        <f>E35/O35</f>
        <v>83.75</v>
      </c>
      <c r="Q35" s="18" t="str">
        <f>LEFT(T35, FIND("/",T35)-1)</f>
        <v>film &amp; video</v>
      </c>
      <c r="R35" s="18" t="str">
        <f>RIGHT(T35, LEN(T35)-FIND("/",T35))</f>
        <v>television</v>
      </c>
      <c r="S35" t="b">
        <v>1</v>
      </c>
      <c r="T35" t="s">
        <v>8265</v>
      </c>
    </row>
    <row r="36" spans="1:20" ht="48" x14ac:dyDescent="0.2">
      <c r="A36">
        <v>34</v>
      </c>
      <c r="B36" s="3" t="s">
        <v>36</v>
      </c>
      <c r="C36" s="3" t="s">
        <v>4145</v>
      </c>
      <c r="D36" s="13">
        <v>2600</v>
      </c>
      <c r="E36" s="13">
        <v>3392</v>
      </c>
      <c r="F36" s="16">
        <f>(E36)/D36</f>
        <v>1.3046153846153845</v>
      </c>
      <c r="G36" s="11" t="s">
        <v>8219</v>
      </c>
      <c r="H36" t="s">
        <v>8224</v>
      </c>
      <c r="I36" t="s">
        <v>8246</v>
      </c>
      <c r="J36">
        <v>1407224601</v>
      </c>
      <c r="K36" s="7">
        <f>(((J36/60)/60)/24)+DATE(1970,1,1)</f>
        <v>41856.321770833332</v>
      </c>
      <c r="L36">
        <v>1405928601</v>
      </c>
      <c r="M36" s="7">
        <f>(((L36/60)/60)/24)+DATE(1970,1,1)</f>
        <v>41841.321770833332</v>
      </c>
      <c r="N36" t="b">
        <v>0</v>
      </c>
      <c r="O36">
        <v>68</v>
      </c>
      <c r="P36" s="5">
        <f>E36/O36</f>
        <v>49.882352941176471</v>
      </c>
      <c r="Q36" s="18" t="str">
        <f>LEFT(T36, FIND("/",T36)-1)</f>
        <v>film &amp; video</v>
      </c>
      <c r="R36" s="18" t="str">
        <f>RIGHT(T36, LEN(T36)-FIND("/",T36))</f>
        <v>television</v>
      </c>
      <c r="S36" t="b">
        <v>1</v>
      </c>
      <c r="T36" t="s">
        <v>8265</v>
      </c>
    </row>
    <row r="37" spans="1:20" ht="32" x14ac:dyDescent="0.2">
      <c r="A37">
        <v>35</v>
      </c>
      <c r="B37" s="3" t="s">
        <v>37</v>
      </c>
      <c r="C37" s="3" t="s">
        <v>4146</v>
      </c>
      <c r="D37" s="13">
        <v>1000</v>
      </c>
      <c r="E37" s="13">
        <v>1665</v>
      </c>
      <c r="F37" s="16">
        <f>(E37)/D37</f>
        <v>1.665</v>
      </c>
      <c r="G37" s="11" t="s">
        <v>8219</v>
      </c>
      <c r="H37" t="s">
        <v>8224</v>
      </c>
      <c r="I37" t="s">
        <v>8246</v>
      </c>
      <c r="J37">
        <v>1430179200</v>
      </c>
      <c r="K37" s="7">
        <f>(((J37/60)/60)/24)+DATE(1970,1,1)</f>
        <v>42122</v>
      </c>
      <c r="L37">
        <v>1428130814</v>
      </c>
      <c r="M37" s="7">
        <f>(((L37/60)/60)/24)+DATE(1970,1,1)</f>
        <v>42098.291828703703</v>
      </c>
      <c r="N37" t="b">
        <v>0</v>
      </c>
      <c r="O37">
        <v>28</v>
      </c>
      <c r="P37" s="5">
        <f>E37/O37</f>
        <v>59.464285714285715</v>
      </c>
      <c r="Q37" s="18" t="str">
        <f>LEFT(T37, FIND("/",T37)-1)</f>
        <v>film &amp; video</v>
      </c>
      <c r="R37" s="18" t="str">
        <f>RIGHT(T37, LEN(T37)-FIND("/",T37))</f>
        <v>television</v>
      </c>
      <c r="S37" t="b">
        <v>1</v>
      </c>
      <c r="T37" t="s">
        <v>8265</v>
      </c>
    </row>
    <row r="38" spans="1:20" ht="32" x14ac:dyDescent="0.2">
      <c r="A38">
        <v>36</v>
      </c>
      <c r="B38" s="3" t="s">
        <v>38</v>
      </c>
      <c r="C38" s="3" t="s">
        <v>4147</v>
      </c>
      <c r="D38" s="13">
        <v>6000</v>
      </c>
      <c r="E38" s="13">
        <v>8529</v>
      </c>
      <c r="F38" s="16">
        <f>(E38)/D38</f>
        <v>1.4215</v>
      </c>
      <c r="G38" s="11" t="s">
        <v>8219</v>
      </c>
      <c r="H38" t="s">
        <v>8224</v>
      </c>
      <c r="I38" t="s">
        <v>8246</v>
      </c>
      <c r="J38">
        <v>1428128525</v>
      </c>
      <c r="K38" s="7">
        <f>(((J38/60)/60)/24)+DATE(1970,1,1)</f>
        <v>42098.265335648146</v>
      </c>
      <c r="L38">
        <v>1425540125</v>
      </c>
      <c r="M38" s="7">
        <f>(((L38/60)/60)/24)+DATE(1970,1,1)</f>
        <v>42068.307002314818</v>
      </c>
      <c r="N38" t="b">
        <v>0</v>
      </c>
      <c r="O38">
        <v>44</v>
      </c>
      <c r="P38" s="5">
        <f>E38/O38</f>
        <v>193.84090909090909</v>
      </c>
      <c r="Q38" s="18" t="str">
        <f>LEFT(T38, FIND("/",T38)-1)</f>
        <v>film &amp; video</v>
      </c>
      <c r="R38" s="18" t="str">
        <f>RIGHT(T38, LEN(T38)-FIND("/",T38))</f>
        <v>television</v>
      </c>
      <c r="S38" t="b">
        <v>1</v>
      </c>
      <c r="T38" t="s">
        <v>8265</v>
      </c>
    </row>
    <row r="39" spans="1:20" ht="48" x14ac:dyDescent="0.2">
      <c r="A39">
        <v>37</v>
      </c>
      <c r="B39" s="3" t="s">
        <v>39</v>
      </c>
      <c r="C39" s="3" t="s">
        <v>4148</v>
      </c>
      <c r="D39" s="13">
        <v>22000</v>
      </c>
      <c r="E39" s="13">
        <v>40357</v>
      </c>
      <c r="F39" s="16">
        <f>(E39)/D39</f>
        <v>1.8344090909090909</v>
      </c>
      <c r="G39" s="11" t="s">
        <v>8219</v>
      </c>
      <c r="H39" t="s">
        <v>8224</v>
      </c>
      <c r="I39" t="s">
        <v>8246</v>
      </c>
      <c r="J39">
        <v>1425055079</v>
      </c>
      <c r="K39" s="7">
        <f>(((J39/60)/60)/24)+DATE(1970,1,1)</f>
        <v>42062.693043981482</v>
      </c>
      <c r="L39">
        <v>1422463079</v>
      </c>
      <c r="M39" s="7">
        <f>(((L39/60)/60)/24)+DATE(1970,1,1)</f>
        <v>42032.693043981482</v>
      </c>
      <c r="N39" t="b">
        <v>0</v>
      </c>
      <c r="O39">
        <v>253</v>
      </c>
      <c r="P39" s="5">
        <f>E39/O39</f>
        <v>159.51383399209487</v>
      </c>
      <c r="Q39" s="18" t="str">
        <f>LEFT(T39, FIND("/",T39)-1)</f>
        <v>film &amp; video</v>
      </c>
      <c r="R39" s="18" t="str">
        <f>RIGHT(T39, LEN(T39)-FIND("/",T39))</f>
        <v>television</v>
      </c>
      <c r="S39" t="b">
        <v>1</v>
      </c>
      <c r="T39" t="s">
        <v>8265</v>
      </c>
    </row>
    <row r="40" spans="1:20" ht="48" x14ac:dyDescent="0.2">
      <c r="A40">
        <v>38</v>
      </c>
      <c r="B40" s="3" t="s">
        <v>40</v>
      </c>
      <c r="C40" s="3" t="s">
        <v>4149</v>
      </c>
      <c r="D40" s="13">
        <v>2500</v>
      </c>
      <c r="E40" s="13">
        <v>2751</v>
      </c>
      <c r="F40" s="16">
        <f>(E40)/D40</f>
        <v>1.1004</v>
      </c>
      <c r="G40" s="11" t="s">
        <v>8219</v>
      </c>
      <c r="H40" t="s">
        <v>8224</v>
      </c>
      <c r="I40" t="s">
        <v>8246</v>
      </c>
      <c r="J40">
        <v>1368235344</v>
      </c>
      <c r="K40" s="7">
        <f>(((J40/60)/60)/24)+DATE(1970,1,1)</f>
        <v>41405.057222222218</v>
      </c>
      <c r="L40">
        <v>1365643344</v>
      </c>
      <c r="M40" s="7">
        <f>(((L40/60)/60)/24)+DATE(1970,1,1)</f>
        <v>41375.057222222218</v>
      </c>
      <c r="N40" t="b">
        <v>0</v>
      </c>
      <c r="O40">
        <v>66</v>
      </c>
      <c r="P40" s="5">
        <f>E40/O40</f>
        <v>41.68181818181818</v>
      </c>
      <c r="Q40" s="18" t="str">
        <f>LEFT(T40, FIND("/",T40)-1)</f>
        <v>film &amp; video</v>
      </c>
      <c r="R40" s="18" t="str">
        <f>RIGHT(T40, LEN(T40)-FIND("/",T40))</f>
        <v>television</v>
      </c>
      <c r="S40" t="b">
        <v>1</v>
      </c>
      <c r="T40" t="s">
        <v>8265</v>
      </c>
    </row>
    <row r="41" spans="1:20" ht="48" x14ac:dyDescent="0.2">
      <c r="A41">
        <v>39</v>
      </c>
      <c r="B41" s="3" t="s">
        <v>41</v>
      </c>
      <c r="C41" s="3" t="s">
        <v>4150</v>
      </c>
      <c r="D41" s="13">
        <v>25000</v>
      </c>
      <c r="E41" s="13">
        <v>32745</v>
      </c>
      <c r="F41" s="16">
        <f>(E41)/D41</f>
        <v>1.3098000000000001</v>
      </c>
      <c r="G41" s="11" t="s">
        <v>8219</v>
      </c>
      <c r="H41" t="s">
        <v>8225</v>
      </c>
      <c r="I41" t="s">
        <v>8247</v>
      </c>
      <c r="J41">
        <v>1401058740</v>
      </c>
      <c r="K41" s="7">
        <f>(((J41/60)/60)/24)+DATE(1970,1,1)</f>
        <v>41784.957638888889</v>
      </c>
      <c r="L41">
        <v>1398388068</v>
      </c>
      <c r="M41" s="7">
        <f>(((L41/60)/60)/24)+DATE(1970,1,1)</f>
        <v>41754.047083333331</v>
      </c>
      <c r="N41" t="b">
        <v>0</v>
      </c>
      <c r="O41">
        <v>217</v>
      </c>
      <c r="P41" s="5">
        <f>E41/O41</f>
        <v>150.89861751152074</v>
      </c>
      <c r="Q41" s="18" t="str">
        <f>LEFT(T41, FIND("/",T41)-1)</f>
        <v>film &amp; video</v>
      </c>
      <c r="R41" s="18" t="str">
        <f>RIGHT(T41, LEN(T41)-FIND("/",T41))</f>
        <v>television</v>
      </c>
      <c r="S41" t="b">
        <v>1</v>
      </c>
      <c r="T41" t="s">
        <v>8265</v>
      </c>
    </row>
    <row r="42" spans="1:20" ht="48" x14ac:dyDescent="0.2">
      <c r="A42">
        <v>40</v>
      </c>
      <c r="B42" s="3" t="s">
        <v>42</v>
      </c>
      <c r="C42" s="3" t="s">
        <v>4151</v>
      </c>
      <c r="D42" s="13">
        <v>2000</v>
      </c>
      <c r="E42" s="13">
        <v>2027</v>
      </c>
      <c r="F42" s="16">
        <f>(E42)/D42</f>
        <v>1.0135000000000001</v>
      </c>
      <c r="G42" s="11" t="s">
        <v>8219</v>
      </c>
      <c r="H42" t="s">
        <v>8224</v>
      </c>
      <c r="I42" t="s">
        <v>8246</v>
      </c>
      <c r="J42">
        <v>1403150400</v>
      </c>
      <c r="K42" s="7">
        <f>(((J42/60)/60)/24)+DATE(1970,1,1)</f>
        <v>41809.166666666664</v>
      </c>
      <c r="L42">
        <v>1401426488</v>
      </c>
      <c r="M42" s="7">
        <f>(((L42/60)/60)/24)+DATE(1970,1,1)</f>
        <v>41789.21398148148</v>
      </c>
      <c r="N42" t="b">
        <v>0</v>
      </c>
      <c r="O42">
        <v>16</v>
      </c>
      <c r="P42" s="5">
        <f>E42/O42</f>
        <v>126.6875</v>
      </c>
      <c r="Q42" s="18" t="str">
        <f>LEFT(T42, FIND("/",T42)-1)</f>
        <v>film &amp; video</v>
      </c>
      <c r="R42" s="18" t="str">
        <f>RIGHT(T42, LEN(T42)-FIND("/",T42))</f>
        <v>television</v>
      </c>
      <c r="S42" t="b">
        <v>1</v>
      </c>
      <c r="T42" t="s">
        <v>8265</v>
      </c>
    </row>
    <row r="43" spans="1:20" ht="48" x14ac:dyDescent="0.2">
      <c r="A43">
        <v>41</v>
      </c>
      <c r="B43" s="3" t="s">
        <v>43</v>
      </c>
      <c r="C43" s="3" t="s">
        <v>4152</v>
      </c>
      <c r="D43" s="13">
        <v>2000</v>
      </c>
      <c r="E43" s="13">
        <v>2000</v>
      </c>
      <c r="F43" s="16">
        <f>(E43)/D43</f>
        <v>1</v>
      </c>
      <c r="G43" s="11" t="s">
        <v>8219</v>
      </c>
      <c r="H43" t="s">
        <v>8224</v>
      </c>
      <c r="I43" t="s">
        <v>8246</v>
      </c>
      <c r="J43">
        <v>1412516354</v>
      </c>
      <c r="K43" s="7">
        <f>(((J43/60)/60)/24)+DATE(1970,1,1)</f>
        <v>41917.568912037037</v>
      </c>
      <c r="L43">
        <v>1409924354</v>
      </c>
      <c r="M43" s="7">
        <f>(((L43/60)/60)/24)+DATE(1970,1,1)</f>
        <v>41887.568912037037</v>
      </c>
      <c r="N43" t="b">
        <v>0</v>
      </c>
      <c r="O43">
        <v>19</v>
      </c>
      <c r="P43" s="5">
        <f>E43/O43</f>
        <v>105.26315789473684</v>
      </c>
      <c r="Q43" s="18" t="str">
        <f>LEFT(T43, FIND("/",T43)-1)</f>
        <v>film &amp; video</v>
      </c>
      <c r="R43" s="18" t="str">
        <f>RIGHT(T43, LEN(T43)-FIND("/",T43))</f>
        <v>television</v>
      </c>
      <c r="S43" t="b">
        <v>1</v>
      </c>
      <c r="T43" t="s">
        <v>8265</v>
      </c>
    </row>
    <row r="44" spans="1:20" ht="48" x14ac:dyDescent="0.2">
      <c r="A44">
        <v>42</v>
      </c>
      <c r="B44" s="3" t="s">
        <v>44</v>
      </c>
      <c r="C44" s="3" t="s">
        <v>4153</v>
      </c>
      <c r="D44" s="13">
        <v>14000</v>
      </c>
      <c r="E44" s="13">
        <v>19860</v>
      </c>
      <c r="F44" s="16">
        <f>(E44)/D44</f>
        <v>1.4185714285714286</v>
      </c>
      <c r="G44" s="11" t="s">
        <v>8219</v>
      </c>
      <c r="H44" t="s">
        <v>8224</v>
      </c>
      <c r="I44" t="s">
        <v>8246</v>
      </c>
      <c r="J44">
        <v>1419780026</v>
      </c>
      <c r="K44" s="7">
        <f>(((J44/60)/60)/24)+DATE(1970,1,1)</f>
        <v>42001.639189814814</v>
      </c>
      <c r="L44">
        <v>1417188026</v>
      </c>
      <c r="M44" s="7">
        <f>(((L44/60)/60)/24)+DATE(1970,1,1)</f>
        <v>41971.639189814814</v>
      </c>
      <c r="N44" t="b">
        <v>0</v>
      </c>
      <c r="O44">
        <v>169</v>
      </c>
      <c r="P44" s="5">
        <f>E44/O44</f>
        <v>117.51479289940828</v>
      </c>
      <c r="Q44" s="18" t="str">
        <f>LEFT(T44, FIND("/",T44)-1)</f>
        <v>film &amp; video</v>
      </c>
      <c r="R44" s="18" t="str">
        <f>RIGHT(T44, LEN(T44)-FIND("/",T44))</f>
        <v>television</v>
      </c>
      <c r="S44" t="b">
        <v>1</v>
      </c>
      <c r="T44" t="s">
        <v>8265</v>
      </c>
    </row>
    <row r="45" spans="1:20" ht="48" x14ac:dyDescent="0.2">
      <c r="A45">
        <v>43</v>
      </c>
      <c r="B45" s="3" t="s">
        <v>45</v>
      </c>
      <c r="C45" s="3" t="s">
        <v>4154</v>
      </c>
      <c r="D45" s="13">
        <v>10000</v>
      </c>
      <c r="E45" s="13">
        <v>30866</v>
      </c>
      <c r="F45" s="16">
        <f>(E45)/D45</f>
        <v>3.0865999999999998</v>
      </c>
      <c r="G45" s="11" t="s">
        <v>8219</v>
      </c>
      <c r="H45" t="s">
        <v>8224</v>
      </c>
      <c r="I45" t="s">
        <v>8246</v>
      </c>
      <c r="J45">
        <v>1405209600</v>
      </c>
      <c r="K45" s="7">
        <f>(((J45/60)/60)/24)+DATE(1970,1,1)</f>
        <v>41833</v>
      </c>
      <c r="L45">
        <v>1402599486</v>
      </c>
      <c r="M45" s="7">
        <f>(((L45/60)/60)/24)+DATE(1970,1,1)</f>
        <v>41802.790347222224</v>
      </c>
      <c r="N45" t="b">
        <v>0</v>
      </c>
      <c r="O45">
        <v>263</v>
      </c>
      <c r="P45" s="5">
        <f>E45/O45</f>
        <v>117.36121673003802</v>
      </c>
      <c r="Q45" s="18" t="str">
        <f>LEFT(T45, FIND("/",T45)-1)</f>
        <v>film &amp; video</v>
      </c>
      <c r="R45" s="18" t="str">
        <f>RIGHT(T45, LEN(T45)-FIND("/",T45))</f>
        <v>television</v>
      </c>
      <c r="S45" t="b">
        <v>1</v>
      </c>
      <c r="T45" t="s">
        <v>8265</v>
      </c>
    </row>
    <row r="46" spans="1:20" ht="48" x14ac:dyDescent="0.2">
      <c r="A46">
        <v>44</v>
      </c>
      <c r="B46" s="3" t="s">
        <v>46</v>
      </c>
      <c r="C46" s="3" t="s">
        <v>4155</v>
      </c>
      <c r="D46" s="13">
        <v>2000</v>
      </c>
      <c r="E46" s="13">
        <v>2000</v>
      </c>
      <c r="F46" s="16">
        <f>(E46)/D46</f>
        <v>1</v>
      </c>
      <c r="G46" s="11" t="s">
        <v>8219</v>
      </c>
      <c r="H46" t="s">
        <v>8224</v>
      </c>
      <c r="I46" t="s">
        <v>8246</v>
      </c>
      <c r="J46">
        <v>1412648537</v>
      </c>
      <c r="K46" s="7">
        <f>(((J46/60)/60)/24)+DATE(1970,1,1)</f>
        <v>41919.098807870374</v>
      </c>
      <c r="L46">
        <v>1408760537</v>
      </c>
      <c r="M46" s="7">
        <f>(((L46/60)/60)/24)+DATE(1970,1,1)</f>
        <v>41874.098807870374</v>
      </c>
      <c r="N46" t="b">
        <v>0</v>
      </c>
      <c r="O46">
        <v>15</v>
      </c>
      <c r="P46" s="5">
        <f>E46/O46</f>
        <v>133.33333333333334</v>
      </c>
      <c r="Q46" s="18" t="str">
        <f>LEFT(T46, FIND("/",T46)-1)</f>
        <v>film &amp; video</v>
      </c>
      <c r="R46" s="18" t="str">
        <f>RIGHT(T46, LEN(T46)-FIND("/",T46))</f>
        <v>television</v>
      </c>
      <c r="S46" t="b">
        <v>1</v>
      </c>
      <c r="T46" t="s">
        <v>8265</v>
      </c>
    </row>
    <row r="47" spans="1:20" ht="48" x14ac:dyDescent="0.2">
      <c r="A47">
        <v>45</v>
      </c>
      <c r="B47" s="3" t="s">
        <v>47</v>
      </c>
      <c r="C47" s="3" t="s">
        <v>4156</v>
      </c>
      <c r="D47" s="13">
        <v>5000</v>
      </c>
      <c r="E47" s="13">
        <v>6000</v>
      </c>
      <c r="F47" s="16">
        <f>(E47)/D47</f>
        <v>1.2</v>
      </c>
      <c r="G47" s="11" t="s">
        <v>8219</v>
      </c>
      <c r="H47" t="s">
        <v>8224</v>
      </c>
      <c r="I47" t="s">
        <v>8246</v>
      </c>
      <c r="J47">
        <v>1461769107</v>
      </c>
      <c r="K47" s="7">
        <f>(((J47/60)/60)/24)+DATE(1970,1,1)</f>
        <v>42487.623923611114</v>
      </c>
      <c r="L47">
        <v>1459177107</v>
      </c>
      <c r="M47" s="7">
        <f>(((L47/60)/60)/24)+DATE(1970,1,1)</f>
        <v>42457.623923611114</v>
      </c>
      <c r="N47" t="b">
        <v>0</v>
      </c>
      <c r="O47">
        <v>61</v>
      </c>
      <c r="P47" s="5">
        <f>E47/O47</f>
        <v>98.360655737704917</v>
      </c>
      <c r="Q47" s="18" t="str">
        <f>LEFT(T47, FIND("/",T47)-1)</f>
        <v>film &amp; video</v>
      </c>
      <c r="R47" s="18" t="str">
        <f>RIGHT(T47, LEN(T47)-FIND("/",T47))</f>
        <v>television</v>
      </c>
      <c r="S47" t="b">
        <v>1</v>
      </c>
      <c r="T47" t="s">
        <v>8265</v>
      </c>
    </row>
    <row r="48" spans="1:20" ht="48" x14ac:dyDescent="0.2">
      <c r="A48">
        <v>46</v>
      </c>
      <c r="B48" s="3" t="s">
        <v>48</v>
      </c>
      <c r="C48" s="3" t="s">
        <v>4157</v>
      </c>
      <c r="D48" s="13">
        <v>8400</v>
      </c>
      <c r="E48" s="13">
        <v>8750</v>
      </c>
      <c r="F48" s="16">
        <f>(E48)/D48</f>
        <v>1.0416666666666667</v>
      </c>
      <c r="G48" s="11" t="s">
        <v>8219</v>
      </c>
      <c r="H48" t="s">
        <v>8226</v>
      </c>
      <c r="I48" t="s">
        <v>8248</v>
      </c>
      <c r="J48">
        <v>1450220974</v>
      </c>
      <c r="K48" s="7">
        <f>(((J48/60)/60)/24)+DATE(1970,1,1)</f>
        <v>42353.964976851858</v>
      </c>
      <c r="L48">
        <v>1447628974</v>
      </c>
      <c r="M48" s="7">
        <f>(((L48/60)/60)/24)+DATE(1970,1,1)</f>
        <v>42323.964976851858</v>
      </c>
      <c r="N48" t="b">
        <v>0</v>
      </c>
      <c r="O48">
        <v>45</v>
      </c>
      <c r="P48" s="5">
        <f>E48/O48</f>
        <v>194.44444444444446</v>
      </c>
      <c r="Q48" s="18" t="str">
        <f>LEFT(T48, FIND("/",T48)-1)</f>
        <v>film &amp; video</v>
      </c>
      <c r="R48" s="18" t="str">
        <f>RIGHT(T48, LEN(T48)-FIND("/",T48))</f>
        <v>television</v>
      </c>
      <c r="S48" t="b">
        <v>1</v>
      </c>
      <c r="T48" t="s">
        <v>8265</v>
      </c>
    </row>
    <row r="49" spans="1:20" ht="48" x14ac:dyDescent="0.2">
      <c r="A49">
        <v>47</v>
      </c>
      <c r="B49" s="3" t="s">
        <v>49</v>
      </c>
      <c r="C49" s="3" t="s">
        <v>4158</v>
      </c>
      <c r="D49" s="13">
        <v>5000</v>
      </c>
      <c r="E49" s="13">
        <v>5380.55</v>
      </c>
      <c r="F49" s="16">
        <f>(E49)/D49</f>
        <v>1.0761100000000001</v>
      </c>
      <c r="G49" s="11" t="s">
        <v>8219</v>
      </c>
      <c r="H49" t="s">
        <v>8224</v>
      </c>
      <c r="I49" t="s">
        <v>8246</v>
      </c>
      <c r="J49">
        <v>1419021607</v>
      </c>
      <c r="K49" s="7">
        <f>(((J49/60)/60)/24)+DATE(1970,1,1)</f>
        <v>41992.861192129625</v>
      </c>
      <c r="L49">
        <v>1413834007</v>
      </c>
      <c r="M49" s="7">
        <f>(((L49/60)/60)/24)+DATE(1970,1,1)</f>
        <v>41932.819525462961</v>
      </c>
      <c r="N49" t="b">
        <v>0</v>
      </c>
      <c r="O49">
        <v>70</v>
      </c>
      <c r="P49" s="5">
        <f>E49/O49</f>
        <v>76.865000000000009</v>
      </c>
      <c r="Q49" s="18" t="str">
        <f>LEFT(T49, FIND("/",T49)-1)</f>
        <v>film &amp; video</v>
      </c>
      <c r="R49" s="18" t="str">
        <f>RIGHT(T49, LEN(T49)-FIND("/",T49))</f>
        <v>television</v>
      </c>
      <c r="S49" t="b">
        <v>1</v>
      </c>
      <c r="T49" t="s">
        <v>8265</v>
      </c>
    </row>
    <row r="50" spans="1:20" ht="48" x14ac:dyDescent="0.2">
      <c r="A50">
        <v>48</v>
      </c>
      <c r="B50" s="3" t="s">
        <v>50</v>
      </c>
      <c r="C50" s="3" t="s">
        <v>4159</v>
      </c>
      <c r="D50" s="13">
        <v>2000</v>
      </c>
      <c r="E50" s="13">
        <v>2159</v>
      </c>
      <c r="F50" s="16">
        <f>(E50)/D50</f>
        <v>1.0794999999999999</v>
      </c>
      <c r="G50" s="11" t="s">
        <v>8219</v>
      </c>
      <c r="H50" t="s">
        <v>8225</v>
      </c>
      <c r="I50" t="s">
        <v>8247</v>
      </c>
      <c r="J50">
        <v>1425211200</v>
      </c>
      <c r="K50" s="7">
        <f>(((J50/60)/60)/24)+DATE(1970,1,1)</f>
        <v>42064.5</v>
      </c>
      <c r="L50">
        <v>1422534260</v>
      </c>
      <c r="M50" s="7">
        <f>(((L50/60)/60)/24)+DATE(1970,1,1)</f>
        <v>42033.516898148147</v>
      </c>
      <c r="N50" t="b">
        <v>0</v>
      </c>
      <c r="O50">
        <v>38</v>
      </c>
      <c r="P50" s="5">
        <f>E50/O50</f>
        <v>56.815789473684212</v>
      </c>
      <c r="Q50" s="18" t="str">
        <f>LEFT(T50, FIND("/",T50)-1)</f>
        <v>film &amp; video</v>
      </c>
      <c r="R50" s="18" t="str">
        <f>RIGHT(T50, LEN(T50)-FIND("/",T50))</f>
        <v>television</v>
      </c>
      <c r="S50" t="b">
        <v>1</v>
      </c>
      <c r="T50" t="s">
        <v>8265</v>
      </c>
    </row>
    <row r="51" spans="1:20" ht="16" x14ac:dyDescent="0.2">
      <c r="A51">
        <v>49</v>
      </c>
      <c r="B51" s="3" t="s">
        <v>51</v>
      </c>
      <c r="C51" s="3" t="s">
        <v>4160</v>
      </c>
      <c r="D51" s="13">
        <v>12000</v>
      </c>
      <c r="E51" s="13">
        <v>12000</v>
      </c>
      <c r="F51" s="16">
        <f>(E51)/D51</f>
        <v>1</v>
      </c>
      <c r="G51" s="11" t="s">
        <v>8219</v>
      </c>
      <c r="H51" t="s">
        <v>8224</v>
      </c>
      <c r="I51" t="s">
        <v>8246</v>
      </c>
      <c r="J51">
        <v>1445660045</v>
      </c>
      <c r="K51" s="7">
        <f>(((J51/60)/60)/24)+DATE(1970,1,1)</f>
        <v>42301.176446759258</v>
      </c>
      <c r="L51">
        <v>1443068045</v>
      </c>
      <c r="M51" s="7">
        <f>(((L51/60)/60)/24)+DATE(1970,1,1)</f>
        <v>42271.176446759258</v>
      </c>
      <c r="N51" t="b">
        <v>0</v>
      </c>
      <c r="O51">
        <v>87</v>
      </c>
      <c r="P51" s="5">
        <f>E51/O51</f>
        <v>137.93103448275863</v>
      </c>
      <c r="Q51" s="18" t="str">
        <f>LEFT(T51, FIND("/",T51)-1)</f>
        <v>film &amp; video</v>
      </c>
      <c r="R51" s="18" t="str">
        <f>RIGHT(T51, LEN(T51)-FIND("/",T51))</f>
        <v>television</v>
      </c>
      <c r="S51" t="b">
        <v>1</v>
      </c>
      <c r="T51" t="s">
        <v>8265</v>
      </c>
    </row>
    <row r="52" spans="1:20" ht="48" x14ac:dyDescent="0.2">
      <c r="A52">
        <v>50</v>
      </c>
      <c r="B52" s="3" t="s">
        <v>52</v>
      </c>
      <c r="C52" s="3" t="s">
        <v>4161</v>
      </c>
      <c r="D52" s="13">
        <v>600</v>
      </c>
      <c r="E52" s="13">
        <v>600</v>
      </c>
      <c r="F52" s="16">
        <f>(E52)/D52</f>
        <v>1</v>
      </c>
      <c r="G52" s="11" t="s">
        <v>8219</v>
      </c>
      <c r="H52" t="s">
        <v>8225</v>
      </c>
      <c r="I52" t="s">
        <v>8247</v>
      </c>
      <c r="J52">
        <v>1422637200</v>
      </c>
      <c r="K52" s="7">
        <f>(((J52/60)/60)/24)+DATE(1970,1,1)</f>
        <v>42034.708333333328</v>
      </c>
      <c r="L52">
        <v>1419271458</v>
      </c>
      <c r="M52" s="7">
        <f>(((L52/60)/60)/24)+DATE(1970,1,1)</f>
        <v>41995.752986111111</v>
      </c>
      <c r="N52" t="b">
        <v>0</v>
      </c>
      <c r="O52">
        <v>22</v>
      </c>
      <c r="P52" s="5">
        <f>E52/O52</f>
        <v>27.272727272727273</v>
      </c>
      <c r="Q52" s="18" t="str">
        <f>LEFT(T52, FIND("/",T52)-1)</f>
        <v>film &amp; video</v>
      </c>
      <c r="R52" s="18" t="str">
        <f>RIGHT(T52, LEN(T52)-FIND("/",T52))</f>
        <v>television</v>
      </c>
      <c r="S52" t="b">
        <v>1</v>
      </c>
      <c r="T52" t="s">
        <v>8265</v>
      </c>
    </row>
    <row r="53" spans="1:20" ht="48" x14ac:dyDescent="0.2">
      <c r="A53">
        <v>51</v>
      </c>
      <c r="B53" s="3" t="s">
        <v>53</v>
      </c>
      <c r="C53" s="3" t="s">
        <v>4162</v>
      </c>
      <c r="D53" s="13">
        <v>11000</v>
      </c>
      <c r="E53" s="13">
        <v>14082</v>
      </c>
      <c r="F53" s="16">
        <f>(E53)/D53</f>
        <v>1.2801818181818181</v>
      </c>
      <c r="G53" s="11" t="s">
        <v>8219</v>
      </c>
      <c r="H53" t="s">
        <v>8224</v>
      </c>
      <c r="I53" t="s">
        <v>8246</v>
      </c>
      <c r="J53">
        <v>1439245037</v>
      </c>
      <c r="K53" s="7">
        <f>(((J53/60)/60)/24)+DATE(1970,1,1)</f>
        <v>42226.928668981483</v>
      </c>
      <c r="L53">
        <v>1436653037</v>
      </c>
      <c r="M53" s="7">
        <f>(((L53/60)/60)/24)+DATE(1970,1,1)</f>
        <v>42196.928668981483</v>
      </c>
      <c r="N53" t="b">
        <v>0</v>
      </c>
      <c r="O53">
        <v>119</v>
      </c>
      <c r="P53" s="5">
        <f>E53/O53</f>
        <v>118.33613445378151</v>
      </c>
      <c r="Q53" s="18" t="str">
        <f>LEFT(T53, FIND("/",T53)-1)</f>
        <v>film &amp; video</v>
      </c>
      <c r="R53" s="18" t="str">
        <f>RIGHT(T53, LEN(T53)-FIND("/",T53))</f>
        <v>television</v>
      </c>
      <c r="S53" t="b">
        <v>1</v>
      </c>
      <c r="T53" t="s">
        <v>8265</v>
      </c>
    </row>
    <row r="54" spans="1:20" ht="48" x14ac:dyDescent="0.2">
      <c r="A54">
        <v>52</v>
      </c>
      <c r="B54" s="3" t="s">
        <v>54</v>
      </c>
      <c r="C54" s="3" t="s">
        <v>4163</v>
      </c>
      <c r="D54" s="13">
        <v>10000</v>
      </c>
      <c r="E54" s="13">
        <v>11621</v>
      </c>
      <c r="F54" s="16">
        <f>(E54)/D54</f>
        <v>1.1620999999999999</v>
      </c>
      <c r="G54" s="11" t="s">
        <v>8219</v>
      </c>
      <c r="H54" t="s">
        <v>8224</v>
      </c>
      <c r="I54" t="s">
        <v>8246</v>
      </c>
      <c r="J54">
        <v>1405615846</v>
      </c>
      <c r="K54" s="7">
        <f>(((J54/60)/60)/24)+DATE(1970,1,1)</f>
        <v>41837.701921296299</v>
      </c>
      <c r="L54">
        <v>1403023846</v>
      </c>
      <c r="M54" s="7">
        <f>(((L54/60)/60)/24)+DATE(1970,1,1)</f>
        <v>41807.701921296299</v>
      </c>
      <c r="N54" t="b">
        <v>0</v>
      </c>
      <c r="O54">
        <v>52</v>
      </c>
      <c r="P54" s="5">
        <f>E54/O54</f>
        <v>223.48076923076923</v>
      </c>
      <c r="Q54" s="18" t="str">
        <f>LEFT(T54, FIND("/",T54)-1)</f>
        <v>film &amp; video</v>
      </c>
      <c r="R54" s="18" t="str">
        <f>RIGHT(T54, LEN(T54)-FIND("/",T54))</f>
        <v>television</v>
      </c>
      <c r="S54" t="b">
        <v>1</v>
      </c>
      <c r="T54" t="s">
        <v>8265</v>
      </c>
    </row>
    <row r="55" spans="1:20" ht="32" x14ac:dyDescent="0.2">
      <c r="A55">
        <v>53</v>
      </c>
      <c r="B55" s="3" t="s">
        <v>55</v>
      </c>
      <c r="C55" s="3" t="s">
        <v>4164</v>
      </c>
      <c r="D55" s="13">
        <v>3000</v>
      </c>
      <c r="E55" s="13">
        <v>3289</v>
      </c>
      <c r="F55" s="16">
        <f>(E55)/D55</f>
        <v>1.0963333333333334</v>
      </c>
      <c r="G55" s="11" t="s">
        <v>8219</v>
      </c>
      <c r="H55" t="s">
        <v>8224</v>
      </c>
      <c r="I55" t="s">
        <v>8246</v>
      </c>
      <c r="J55">
        <v>1396648800</v>
      </c>
      <c r="K55" s="7">
        <f>(((J55/60)/60)/24)+DATE(1970,1,1)</f>
        <v>41733.916666666664</v>
      </c>
      <c r="L55">
        <v>1395407445</v>
      </c>
      <c r="M55" s="7">
        <f>(((L55/60)/60)/24)+DATE(1970,1,1)</f>
        <v>41719.549131944441</v>
      </c>
      <c r="N55" t="b">
        <v>0</v>
      </c>
      <c r="O55">
        <v>117</v>
      </c>
      <c r="P55" s="5">
        <f>E55/O55</f>
        <v>28.111111111111111</v>
      </c>
      <c r="Q55" s="18" t="str">
        <f>LEFT(T55, FIND("/",T55)-1)</f>
        <v>film &amp; video</v>
      </c>
      <c r="R55" s="18" t="str">
        <f>RIGHT(T55, LEN(T55)-FIND("/",T55))</f>
        <v>television</v>
      </c>
      <c r="S55" t="b">
        <v>1</v>
      </c>
      <c r="T55" t="s">
        <v>8265</v>
      </c>
    </row>
    <row r="56" spans="1:20" ht="48" x14ac:dyDescent="0.2">
      <c r="A56">
        <v>54</v>
      </c>
      <c r="B56" s="3" t="s">
        <v>56</v>
      </c>
      <c r="C56" s="3" t="s">
        <v>4165</v>
      </c>
      <c r="D56" s="13">
        <v>10000</v>
      </c>
      <c r="E56" s="13">
        <v>10100</v>
      </c>
      <c r="F56" s="16">
        <f>(E56)/D56</f>
        <v>1.01</v>
      </c>
      <c r="G56" s="11" t="s">
        <v>8219</v>
      </c>
      <c r="H56" t="s">
        <v>8224</v>
      </c>
      <c r="I56" t="s">
        <v>8246</v>
      </c>
      <c r="J56">
        <v>1451063221</v>
      </c>
      <c r="K56" s="7">
        <f>(((J56/60)/60)/24)+DATE(1970,1,1)</f>
        <v>42363.713206018518</v>
      </c>
      <c r="L56">
        <v>1448471221</v>
      </c>
      <c r="M56" s="7">
        <f>(((L56/60)/60)/24)+DATE(1970,1,1)</f>
        <v>42333.713206018518</v>
      </c>
      <c r="N56" t="b">
        <v>0</v>
      </c>
      <c r="O56">
        <v>52</v>
      </c>
      <c r="P56" s="5">
        <f>E56/O56</f>
        <v>194.23076923076923</v>
      </c>
      <c r="Q56" s="18" t="str">
        <f>LEFT(T56, FIND("/",T56)-1)</f>
        <v>film &amp; video</v>
      </c>
      <c r="R56" s="18" t="str">
        <f>RIGHT(T56, LEN(T56)-FIND("/",T56))</f>
        <v>television</v>
      </c>
      <c r="S56" t="b">
        <v>1</v>
      </c>
      <c r="T56" t="s">
        <v>8265</v>
      </c>
    </row>
    <row r="57" spans="1:20" ht="48" x14ac:dyDescent="0.2">
      <c r="A57">
        <v>55</v>
      </c>
      <c r="B57" s="3" t="s">
        <v>57</v>
      </c>
      <c r="C57" s="3" t="s">
        <v>4166</v>
      </c>
      <c r="D57" s="13">
        <v>8600</v>
      </c>
      <c r="E57" s="13">
        <v>11090</v>
      </c>
      <c r="F57" s="16">
        <f>(E57)/D57</f>
        <v>1.2895348837209302</v>
      </c>
      <c r="G57" s="11" t="s">
        <v>8219</v>
      </c>
      <c r="H57" t="s">
        <v>8224</v>
      </c>
      <c r="I57" t="s">
        <v>8246</v>
      </c>
      <c r="J57">
        <v>1464390916</v>
      </c>
      <c r="K57" s="7">
        <f>(((J57/60)/60)/24)+DATE(1970,1,1)</f>
        <v>42517.968935185185</v>
      </c>
      <c r="L57">
        <v>1462576516</v>
      </c>
      <c r="M57" s="7">
        <f>(((L57/60)/60)/24)+DATE(1970,1,1)</f>
        <v>42496.968935185185</v>
      </c>
      <c r="N57" t="b">
        <v>0</v>
      </c>
      <c r="O57">
        <v>86</v>
      </c>
      <c r="P57" s="5">
        <f>E57/O57</f>
        <v>128.95348837209303</v>
      </c>
      <c r="Q57" s="18" t="str">
        <f>LEFT(T57, FIND("/",T57)-1)</f>
        <v>film &amp; video</v>
      </c>
      <c r="R57" s="18" t="str">
        <f>RIGHT(T57, LEN(T57)-FIND("/",T57))</f>
        <v>television</v>
      </c>
      <c r="S57" t="b">
        <v>1</v>
      </c>
      <c r="T57" t="s">
        <v>8265</v>
      </c>
    </row>
    <row r="58" spans="1:20" ht="32" x14ac:dyDescent="0.2">
      <c r="A58">
        <v>56</v>
      </c>
      <c r="B58" s="3" t="s">
        <v>58</v>
      </c>
      <c r="C58" s="3" t="s">
        <v>4167</v>
      </c>
      <c r="D58" s="13">
        <v>8000</v>
      </c>
      <c r="E58" s="13">
        <v>8581</v>
      </c>
      <c r="F58" s="16">
        <f>(E58)/D58</f>
        <v>1.0726249999999999</v>
      </c>
      <c r="G58" s="11" t="s">
        <v>8219</v>
      </c>
      <c r="H58" t="s">
        <v>8225</v>
      </c>
      <c r="I58" t="s">
        <v>8247</v>
      </c>
      <c r="J58">
        <v>1433779200</v>
      </c>
      <c r="K58" s="7">
        <f>(((J58/60)/60)/24)+DATE(1970,1,1)</f>
        <v>42163.666666666672</v>
      </c>
      <c r="L58">
        <v>1432559424</v>
      </c>
      <c r="M58" s="7">
        <f>(((L58/60)/60)/24)+DATE(1970,1,1)</f>
        <v>42149.548888888887</v>
      </c>
      <c r="N58" t="b">
        <v>0</v>
      </c>
      <c r="O58">
        <v>174</v>
      </c>
      <c r="P58" s="5">
        <f>E58/O58</f>
        <v>49.316091954022987</v>
      </c>
      <c r="Q58" s="18" t="str">
        <f>LEFT(T58, FIND("/",T58)-1)</f>
        <v>film &amp; video</v>
      </c>
      <c r="R58" s="18" t="str">
        <f>RIGHT(T58, LEN(T58)-FIND("/",T58))</f>
        <v>television</v>
      </c>
      <c r="S58" t="b">
        <v>1</v>
      </c>
      <c r="T58" t="s">
        <v>8265</v>
      </c>
    </row>
    <row r="59" spans="1:20" ht="48" x14ac:dyDescent="0.2">
      <c r="A59">
        <v>57</v>
      </c>
      <c r="B59" s="3" t="s">
        <v>59</v>
      </c>
      <c r="C59" s="3" t="s">
        <v>4168</v>
      </c>
      <c r="D59" s="13">
        <v>15000</v>
      </c>
      <c r="E59" s="13">
        <v>15285</v>
      </c>
      <c r="F59" s="16">
        <f>(E59)/D59</f>
        <v>1.0189999999999999</v>
      </c>
      <c r="G59" s="11" t="s">
        <v>8219</v>
      </c>
      <c r="H59" t="s">
        <v>8224</v>
      </c>
      <c r="I59" t="s">
        <v>8246</v>
      </c>
      <c r="J59">
        <v>1429991962</v>
      </c>
      <c r="K59" s="7">
        <f>(((J59/60)/60)/24)+DATE(1970,1,1)</f>
        <v>42119.83289351852</v>
      </c>
      <c r="L59">
        <v>1427399962</v>
      </c>
      <c r="M59" s="7">
        <f>(((L59/60)/60)/24)+DATE(1970,1,1)</f>
        <v>42089.83289351852</v>
      </c>
      <c r="N59" t="b">
        <v>0</v>
      </c>
      <c r="O59">
        <v>69</v>
      </c>
      <c r="P59" s="5">
        <f>E59/O59</f>
        <v>221.52173913043478</v>
      </c>
      <c r="Q59" s="18" t="str">
        <f>LEFT(T59, FIND("/",T59)-1)</f>
        <v>film &amp; video</v>
      </c>
      <c r="R59" s="18" t="str">
        <f>RIGHT(T59, LEN(T59)-FIND("/",T59))</f>
        <v>television</v>
      </c>
      <c r="S59" t="b">
        <v>1</v>
      </c>
      <c r="T59" t="s">
        <v>8265</v>
      </c>
    </row>
    <row r="60" spans="1:20" ht="32" x14ac:dyDescent="0.2">
      <c r="A60">
        <v>58</v>
      </c>
      <c r="B60" s="3" t="s">
        <v>60</v>
      </c>
      <c r="C60" s="3" t="s">
        <v>4169</v>
      </c>
      <c r="D60" s="13">
        <v>10000</v>
      </c>
      <c r="E60" s="13">
        <v>10291</v>
      </c>
      <c r="F60" s="16">
        <f>(E60)/D60</f>
        <v>1.0290999999999999</v>
      </c>
      <c r="G60" s="11" t="s">
        <v>8219</v>
      </c>
      <c r="H60" t="s">
        <v>8224</v>
      </c>
      <c r="I60" t="s">
        <v>8246</v>
      </c>
      <c r="J60">
        <v>1416423172</v>
      </c>
      <c r="K60" s="7">
        <f>(((J60/60)/60)/24)+DATE(1970,1,1)</f>
        <v>41962.786712962959</v>
      </c>
      <c r="L60">
        <v>1413827572</v>
      </c>
      <c r="M60" s="7">
        <f>(((L60/60)/60)/24)+DATE(1970,1,1)</f>
        <v>41932.745046296295</v>
      </c>
      <c r="N60" t="b">
        <v>0</v>
      </c>
      <c r="O60">
        <v>75</v>
      </c>
      <c r="P60" s="5">
        <f>E60/O60</f>
        <v>137.21333333333334</v>
      </c>
      <c r="Q60" s="18" t="str">
        <f>LEFT(T60, FIND("/",T60)-1)</f>
        <v>film &amp; video</v>
      </c>
      <c r="R60" s="18" t="str">
        <f>RIGHT(T60, LEN(T60)-FIND("/",T60))</f>
        <v>television</v>
      </c>
      <c r="S60" t="b">
        <v>1</v>
      </c>
      <c r="T60" t="s">
        <v>8265</v>
      </c>
    </row>
    <row r="61" spans="1:20" ht="48" x14ac:dyDescent="0.2">
      <c r="A61">
        <v>59</v>
      </c>
      <c r="B61" s="3" t="s">
        <v>61</v>
      </c>
      <c r="C61" s="3" t="s">
        <v>4170</v>
      </c>
      <c r="D61" s="13">
        <v>20000</v>
      </c>
      <c r="E61" s="13">
        <v>20025.14</v>
      </c>
      <c r="F61" s="16">
        <f>(E61)/D61</f>
        <v>1.0012570000000001</v>
      </c>
      <c r="G61" s="11" t="s">
        <v>8219</v>
      </c>
      <c r="H61" t="s">
        <v>8224</v>
      </c>
      <c r="I61" t="s">
        <v>8246</v>
      </c>
      <c r="J61">
        <v>1442264400</v>
      </c>
      <c r="K61" s="7">
        <f>(((J61/60)/60)/24)+DATE(1970,1,1)</f>
        <v>42261.875</v>
      </c>
      <c r="L61">
        <v>1439530776</v>
      </c>
      <c r="M61" s="7">
        <f>(((L61/60)/60)/24)+DATE(1970,1,1)</f>
        <v>42230.23583333334</v>
      </c>
      <c r="N61" t="b">
        <v>0</v>
      </c>
      <c r="O61">
        <v>33</v>
      </c>
      <c r="P61" s="5">
        <f>E61/O61</f>
        <v>606.82242424242418</v>
      </c>
      <c r="Q61" s="18" t="str">
        <f>LEFT(T61, FIND("/",T61)-1)</f>
        <v>film &amp; video</v>
      </c>
      <c r="R61" s="18" t="str">
        <f>RIGHT(T61, LEN(T61)-FIND("/",T61))</f>
        <v>television</v>
      </c>
      <c r="S61" t="b">
        <v>1</v>
      </c>
      <c r="T61" t="s">
        <v>8265</v>
      </c>
    </row>
    <row r="62" spans="1:20" ht="48" x14ac:dyDescent="0.2">
      <c r="A62">
        <v>60</v>
      </c>
      <c r="B62" s="3" t="s">
        <v>62</v>
      </c>
      <c r="C62" s="3" t="s">
        <v>4171</v>
      </c>
      <c r="D62" s="13">
        <v>4500</v>
      </c>
      <c r="E62" s="13">
        <v>4648.33</v>
      </c>
      <c r="F62" s="16">
        <f>(E62)/D62</f>
        <v>1.0329622222222221</v>
      </c>
      <c r="G62" s="11" t="s">
        <v>8219</v>
      </c>
      <c r="H62" t="s">
        <v>8225</v>
      </c>
      <c r="I62" t="s">
        <v>8247</v>
      </c>
      <c r="J62">
        <v>1395532800</v>
      </c>
      <c r="K62" s="7">
        <f>(((J62/60)/60)/24)+DATE(1970,1,1)</f>
        <v>41721</v>
      </c>
      <c r="L62">
        <v>1393882717</v>
      </c>
      <c r="M62" s="7">
        <f>(((L62/60)/60)/24)+DATE(1970,1,1)</f>
        <v>41701.901817129627</v>
      </c>
      <c r="N62" t="b">
        <v>0</v>
      </c>
      <c r="O62">
        <v>108</v>
      </c>
      <c r="P62" s="5">
        <f>E62/O62</f>
        <v>43.040092592592593</v>
      </c>
      <c r="Q62" s="18" t="str">
        <f>LEFT(T62, FIND("/",T62)-1)</f>
        <v>film &amp; video</v>
      </c>
      <c r="R62" s="18" t="str">
        <f>RIGHT(T62, LEN(T62)-FIND("/",T62))</f>
        <v>shorts</v>
      </c>
      <c r="S62" t="b">
        <v>1</v>
      </c>
      <c r="T62" t="s">
        <v>8266</v>
      </c>
    </row>
    <row r="63" spans="1:20" ht="48" x14ac:dyDescent="0.2">
      <c r="A63">
        <v>61</v>
      </c>
      <c r="B63" s="3" t="s">
        <v>63</v>
      </c>
      <c r="C63" s="3" t="s">
        <v>4172</v>
      </c>
      <c r="D63" s="13">
        <v>5000</v>
      </c>
      <c r="E63" s="13">
        <v>7415</v>
      </c>
      <c r="F63" s="16">
        <f>(E63)/D63</f>
        <v>1.4830000000000001</v>
      </c>
      <c r="G63" s="11" t="s">
        <v>8219</v>
      </c>
      <c r="H63" t="s">
        <v>8224</v>
      </c>
      <c r="I63" t="s">
        <v>8246</v>
      </c>
      <c r="J63">
        <v>1370547157</v>
      </c>
      <c r="K63" s="7">
        <f>(((J63/60)/60)/24)+DATE(1970,1,1)</f>
        <v>41431.814317129632</v>
      </c>
      <c r="L63">
        <v>1368646357</v>
      </c>
      <c r="M63" s="7">
        <f>(((L63/60)/60)/24)+DATE(1970,1,1)</f>
        <v>41409.814317129632</v>
      </c>
      <c r="N63" t="b">
        <v>0</v>
      </c>
      <c r="O63">
        <v>23</v>
      </c>
      <c r="P63" s="5">
        <f>E63/O63</f>
        <v>322.39130434782606</v>
      </c>
      <c r="Q63" s="18" t="str">
        <f>LEFT(T63, FIND("/",T63)-1)</f>
        <v>film &amp; video</v>
      </c>
      <c r="R63" s="18" t="str">
        <f>RIGHT(T63, LEN(T63)-FIND("/",T63))</f>
        <v>shorts</v>
      </c>
      <c r="S63" t="b">
        <v>1</v>
      </c>
      <c r="T63" t="s">
        <v>8266</v>
      </c>
    </row>
    <row r="64" spans="1:20" ht="48" x14ac:dyDescent="0.2">
      <c r="A64">
        <v>62</v>
      </c>
      <c r="B64" s="3" t="s">
        <v>64</v>
      </c>
      <c r="C64" s="3" t="s">
        <v>4173</v>
      </c>
      <c r="D64" s="13">
        <v>3000</v>
      </c>
      <c r="E64" s="13">
        <v>4642</v>
      </c>
      <c r="F64" s="16">
        <f>(E64)/D64</f>
        <v>1.5473333333333332</v>
      </c>
      <c r="G64" s="11" t="s">
        <v>8219</v>
      </c>
      <c r="H64" t="s">
        <v>8224</v>
      </c>
      <c r="I64" t="s">
        <v>8246</v>
      </c>
      <c r="J64">
        <v>1362337878</v>
      </c>
      <c r="K64" s="7">
        <f>(((J64/60)/60)/24)+DATE(1970,1,1)</f>
        <v>41336.799513888887</v>
      </c>
      <c r="L64">
        <v>1360177878</v>
      </c>
      <c r="M64" s="7">
        <f>(((L64/60)/60)/24)+DATE(1970,1,1)</f>
        <v>41311.799513888887</v>
      </c>
      <c r="N64" t="b">
        <v>0</v>
      </c>
      <c r="O64">
        <v>48</v>
      </c>
      <c r="P64" s="5">
        <f>E64/O64</f>
        <v>96.708333333333329</v>
      </c>
      <c r="Q64" s="18" t="str">
        <f>LEFT(T64, FIND("/",T64)-1)</f>
        <v>film &amp; video</v>
      </c>
      <c r="R64" s="18" t="str">
        <f>RIGHT(T64, LEN(T64)-FIND("/",T64))</f>
        <v>shorts</v>
      </c>
      <c r="S64" t="b">
        <v>1</v>
      </c>
      <c r="T64" t="s">
        <v>8266</v>
      </c>
    </row>
    <row r="65" spans="1:20" ht="48" x14ac:dyDescent="0.2">
      <c r="A65">
        <v>63</v>
      </c>
      <c r="B65" s="3" t="s">
        <v>65</v>
      </c>
      <c r="C65" s="3" t="s">
        <v>4174</v>
      </c>
      <c r="D65" s="13">
        <v>2000</v>
      </c>
      <c r="E65" s="13">
        <v>2270.37</v>
      </c>
      <c r="F65" s="16">
        <f>(E65)/D65</f>
        <v>1.1351849999999999</v>
      </c>
      <c r="G65" s="11" t="s">
        <v>8219</v>
      </c>
      <c r="H65" t="s">
        <v>8224</v>
      </c>
      <c r="I65" t="s">
        <v>8246</v>
      </c>
      <c r="J65">
        <v>1388206740</v>
      </c>
      <c r="K65" s="7">
        <f>(((J65/60)/60)/24)+DATE(1970,1,1)</f>
        <v>41636.207638888889</v>
      </c>
      <c r="L65">
        <v>1386194013</v>
      </c>
      <c r="M65" s="7">
        <f>(((L65/60)/60)/24)+DATE(1970,1,1)</f>
        <v>41612.912187499998</v>
      </c>
      <c r="N65" t="b">
        <v>0</v>
      </c>
      <c r="O65">
        <v>64</v>
      </c>
      <c r="P65" s="5">
        <f>E65/O65</f>
        <v>35.474531249999998</v>
      </c>
      <c r="Q65" s="18" t="str">
        <f>LEFT(T65, FIND("/",T65)-1)</f>
        <v>film &amp; video</v>
      </c>
      <c r="R65" s="18" t="str">
        <f>RIGHT(T65, LEN(T65)-FIND("/",T65))</f>
        <v>shorts</v>
      </c>
      <c r="S65" t="b">
        <v>1</v>
      </c>
      <c r="T65" t="s">
        <v>8266</v>
      </c>
    </row>
    <row r="66" spans="1:20" ht="48" x14ac:dyDescent="0.2">
      <c r="A66">
        <v>64</v>
      </c>
      <c r="B66" s="3" t="s">
        <v>66</v>
      </c>
      <c r="C66" s="3" t="s">
        <v>4175</v>
      </c>
      <c r="D66" s="13">
        <v>1200</v>
      </c>
      <c r="E66" s="13">
        <v>2080</v>
      </c>
      <c r="F66" s="16">
        <f>(E66)/D66</f>
        <v>1.7333333333333334</v>
      </c>
      <c r="G66" s="11" t="s">
        <v>8219</v>
      </c>
      <c r="H66" t="s">
        <v>8224</v>
      </c>
      <c r="I66" t="s">
        <v>8246</v>
      </c>
      <c r="J66">
        <v>1373243181</v>
      </c>
      <c r="K66" s="7">
        <f>(((J66/60)/60)/24)+DATE(1970,1,1)</f>
        <v>41463.01829861111</v>
      </c>
      <c r="L66">
        <v>1370651181</v>
      </c>
      <c r="M66" s="7">
        <f>(((L66/60)/60)/24)+DATE(1970,1,1)</f>
        <v>41433.01829861111</v>
      </c>
      <c r="N66" t="b">
        <v>0</v>
      </c>
      <c r="O66">
        <v>24</v>
      </c>
      <c r="P66" s="5">
        <f>E66/O66</f>
        <v>86.666666666666671</v>
      </c>
      <c r="Q66" s="18" t="str">
        <f>LEFT(T66, FIND("/",T66)-1)</f>
        <v>film &amp; video</v>
      </c>
      <c r="R66" s="18" t="str">
        <f>RIGHT(T66, LEN(T66)-FIND("/",T66))</f>
        <v>shorts</v>
      </c>
      <c r="S66" t="b">
        <v>1</v>
      </c>
      <c r="T66" t="s">
        <v>8266</v>
      </c>
    </row>
    <row r="67" spans="1:20" ht="32" x14ac:dyDescent="0.2">
      <c r="A67">
        <v>65</v>
      </c>
      <c r="B67" s="3" t="s">
        <v>67</v>
      </c>
      <c r="C67" s="3" t="s">
        <v>4176</v>
      </c>
      <c r="D67" s="13">
        <v>7000</v>
      </c>
      <c r="E67" s="13">
        <v>7527</v>
      </c>
      <c r="F67" s="16">
        <f>(E67)/D67</f>
        <v>1.0752857142857142</v>
      </c>
      <c r="G67" s="11" t="s">
        <v>8219</v>
      </c>
      <c r="H67" t="s">
        <v>8229</v>
      </c>
      <c r="I67" t="s">
        <v>8251</v>
      </c>
      <c r="J67">
        <v>1407736740</v>
      </c>
      <c r="K67" s="7">
        <f>(((J67/60)/60)/24)+DATE(1970,1,1)</f>
        <v>41862.249305555553</v>
      </c>
      <c r="L67">
        <v>1405453354</v>
      </c>
      <c r="M67" s="7">
        <f>(((L67/60)/60)/24)+DATE(1970,1,1)</f>
        <v>41835.821226851855</v>
      </c>
      <c r="N67" t="b">
        <v>0</v>
      </c>
      <c r="O67">
        <v>57</v>
      </c>
      <c r="P67" s="5">
        <f>E67/O67</f>
        <v>132.05263157894737</v>
      </c>
      <c r="Q67" s="18" t="str">
        <f>LEFT(T67, FIND("/",T67)-1)</f>
        <v>film &amp; video</v>
      </c>
      <c r="R67" s="18" t="str">
        <f>RIGHT(T67, LEN(T67)-FIND("/",T67))</f>
        <v>shorts</v>
      </c>
      <c r="S67" t="b">
        <v>1</v>
      </c>
      <c r="T67" t="s">
        <v>8266</v>
      </c>
    </row>
    <row r="68" spans="1:20" ht="32" x14ac:dyDescent="0.2">
      <c r="A68">
        <v>66</v>
      </c>
      <c r="B68" s="3" t="s">
        <v>68</v>
      </c>
      <c r="C68" s="3" t="s">
        <v>4177</v>
      </c>
      <c r="D68" s="13">
        <v>2000</v>
      </c>
      <c r="E68" s="13">
        <v>2372</v>
      </c>
      <c r="F68" s="16">
        <f>(E68)/D68</f>
        <v>1.1859999999999999</v>
      </c>
      <c r="G68" s="11" t="s">
        <v>8219</v>
      </c>
      <c r="H68" t="s">
        <v>8224</v>
      </c>
      <c r="I68" t="s">
        <v>8246</v>
      </c>
      <c r="J68">
        <v>1468873420</v>
      </c>
      <c r="K68" s="7">
        <f>(((J68/60)/60)/24)+DATE(1970,1,1)</f>
        <v>42569.849768518514</v>
      </c>
      <c r="L68">
        <v>1466281420</v>
      </c>
      <c r="M68" s="7">
        <f>(((L68/60)/60)/24)+DATE(1970,1,1)</f>
        <v>42539.849768518514</v>
      </c>
      <c r="N68" t="b">
        <v>0</v>
      </c>
      <c r="O68">
        <v>26</v>
      </c>
      <c r="P68" s="5">
        <f>E68/O68</f>
        <v>91.230769230769226</v>
      </c>
      <c r="Q68" s="18" t="str">
        <f>LEFT(T68, FIND("/",T68)-1)</f>
        <v>film &amp; video</v>
      </c>
      <c r="R68" s="18" t="str">
        <f>RIGHT(T68, LEN(T68)-FIND("/",T68))</f>
        <v>shorts</v>
      </c>
      <c r="S68" t="b">
        <v>1</v>
      </c>
      <c r="T68" t="s">
        <v>8266</v>
      </c>
    </row>
    <row r="69" spans="1:20" ht="48" x14ac:dyDescent="0.2">
      <c r="A69">
        <v>67</v>
      </c>
      <c r="B69" s="3" t="s">
        <v>69</v>
      </c>
      <c r="C69" s="3" t="s">
        <v>4178</v>
      </c>
      <c r="D69" s="13">
        <v>2000</v>
      </c>
      <c r="E69" s="13">
        <v>2325</v>
      </c>
      <c r="F69" s="16">
        <f>(E69)/D69</f>
        <v>1.1625000000000001</v>
      </c>
      <c r="G69" s="11" t="s">
        <v>8219</v>
      </c>
      <c r="H69" t="s">
        <v>8224</v>
      </c>
      <c r="I69" t="s">
        <v>8246</v>
      </c>
      <c r="J69">
        <v>1342360804</v>
      </c>
      <c r="K69" s="7">
        <f>(((J69/60)/60)/24)+DATE(1970,1,1)</f>
        <v>41105.583379629628</v>
      </c>
      <c r="L69">
        <v>1339768804</v>
      </c>
      <c r="M69" s="7">
        <f>(((L69/60)/60)/24)+DATE(1970,1,1)</f>
        <v>41075.583379629628</v>
      </c>
      <c r="N69" t="b">
        <v>0</v>
      </c>
      <c r="O69">
        <v>20</v>
      </c>
      <c r="P69" s="5">
        <f>E69/O69</f>
        <v>116.25</v>
      </c>
      <c r="Q69" s="18" t="str">
        <f>LEFT(T69, FIND("/",T69)-1)</f>
        <v>film &amp; video</v>
      </c>
      <c r="R69" s="18" t="str">
        <f>RIGHT(T69, LEN(T69)-FIND("/",T69))</f>
        <v>shorts</v>
      </c>
      <c r="S69" t="b">
        <v>1</v>
      </c>
      <c r="T69" t="s">
        <v>8266</v>
      </c>
    </row>
    <row r="70" spans="1:20" ht="64" x14ac:dyDescent="0.2">
      <c r="A70">
        <v>68</v>
      </c>
      <c r="B70" s="3" t="s">
        <v>70</v>
      </c>
      <c r="C70" s="3" t="s">
        <v>4179</v>
      </c>
      <c r="D70" s="13">
        <v>600</v>
      </c>
      <c r="E70" s="13">
        <v>763</v>
      </c>
      <c r="F70" s="16">
        <f>(E70)/D70</f>
        <v>1.2716666666666667</v>
      </c>
      <c r="G70" s="11" t="s">
        <v>8219</v>
      </c>
      <c r="H70" t="s">
        <v>8225</v>
      </c>
      <c r="I70" t="s">
        <v>8247</v>
      </c>
      <c r="J70">
        <v>1393162791</v>
      </c>
      <c r="K70" s="7">
        <f>(((J70/60)/60)/24)+DATE(1970,1,1)</f>
        <v>41693.569340277776</v>
      </c>
      <c r="L70">
        <v>1390570791</v>
      </c>
      <c r="M70" s="7">
        <f>(((L70/60)/60)/24)+DATE(1970,1,1)</f>
        <v>41663.569340277776</v>
      </c>
      <c r="N70" t="b">
        <v>0</v>
      </c>
      <c r="O70">
        <v>36</v>
      </c>
      <c r="P70" s="5">
        <f>E70/O70</f>
        <v>21.194444444444443</v>
      </c>
      <c r="Q70" s="18" t="str">
        <f>LEFT(T70, FIND("/",T70)-1)</f>
        <v>film &amp; video</v>
      </c>
      <c r="R70" s="18" t="str">
        <f>RIGHT(T70, LEN(T70)-FIND("/",T70))</f>
        <v>shorts</v>
      </c>
      <c r="S70" t="b">
        <v>1</v>
      </c>
      <c r="T70" t="s">
        <v>8266</v>
      </c>
    </row>
    <row r="71" spans="1:20" ht="48" x14ac:dyDescent="0.2">
      <c r="A71">
        <v>69</v>
      </c>
      <c r="B71" s="3" t="s">
        <v>71</v>
      </c>
      <c r="C71" s="3" t="s">
        <v>4180</v>
      </c>
      <c r="D71" s="13">
        <v>10000</v>
      </c>
      <c r="E71" s="13">
        <v>11094.23</v>
      </c>
      <c r="F71" s="16">
        <f>(E71)/D71</f>
        <v>1.109423</v>
      </c>
      <c r="G71" s="11" t="s">
        <v>8219</v>
      </c>
      <c r="H71" t="s">
        <v>8224</v>
      </c>
      <c r="I71" t="s">
        <v>8246</v>
      </c>
      <c r="J71">
        <v>1317538740</v>
      </c>
      <c r="K71" s="7">
        <f>(((J71/60)/60)/24)+DATE(1970,1,1)</f>
        <v>40818.290972222225</v>
      </c>
      <c r="L71">
        <v>1314765025</v>
      </c>
      <c r="M71" s="7">
        <f>(((L71/60)/60)/24)+DATE(1970,1,1)</f>
        <v>40786.187789351854</v>
      </c>
      <c r="N71" t="b">
        <v>0</v>
      </c>
      <c r="O71">
        <v>178</v>
      </c>
      <c r="P71" s="5">
        <f>E71/O71</f>
        <v>62.327134831460668</v>
      </c>
      <c r="Q71" s="18" t="str">
        <f>LEFT(T71, FIND("/",T71)-1)</f>
        <v>film &amp; video</v>
      </c>
      <c r="R71" s="18" t="str">
        <f>RIGHT(T71, LEN(T71)-FIND("/",T71))</f>
        <v>shorts</v>
      </c>
      <c r="S71" t="b">
        <v>1</v>
      </c>
      <c r="T71" t="s">
        <v>8266</v>
      </c>
    </row>
    <row r="72" spans="1:20" ht="48" x14ac:dyDescent="0.2">
      <c r="A72">
        <v>70</v>
      </c>
      <c r="B72" s="3" t="s">
        <v>72</v>
      </c>
      <c r="C72" s="3" t="s">
        <v>4181</v>
      </c>
      <c r="D72" s="13">
        <v>500</v>
      </c>
      <c r="E72" s="13">
        <v>636</v>
      </c>
      <c r="F72" s="16">
        <f>(E72)/D72</f>
        <v>1.272</v>
      </c>
      <c r="G72" s="11" t="s">
        <v>8219</v>
      </c>
      <c r="H72" t="s">
        <v>8224</v>
      </c>
      <c r="I72" t="s">
        <v>8246</v>
      </c>
      <c r="J72">
        <v>1315171845</v>
      </c>
      <c r="K72" s="7">
        <f>(((J72/60)/60)/24)+DATE(1970,1,1)</f>
        <v>40790.896354166667</v>
      </c>
      <c r="L72">
        <v>1309987845</v>
      </c>
      <c r="M72" s="7">
        <f>(((L72/60)/60)/24)+DATE(1970,1,1)</f>
        <v>40730.896354166667</v>
      </c>
      <c r="N72" t="b">
        <v>0</v>
      </c>
      <c r="O72">
        <v>17</v>
      </c>
      <c r="P72" s="5">
        <f>E72/O72</f>
        <v>37.411764705882355</v>
      </c>
      <c r="Q72" s="18" t="str">
        <f>LEFT(T72, FIND("/",T72)-1)</f>
        <v>film &amp; video</v>
      </c>
      <c r="R72" s="18" t="str">
        <f>RIGHT(T72, LEN(T72)-FIND("/",T72))</f>
        <v>shorts</v>
      </c>
      <c r="S72" t="b">
        <v>1</v>
      </c>
      <c r="T72" t="s">
        <v>8266</v>
      </c>
    </row>
    <row r="73" spans="1:20" ht="48" x14ac:dyDescent="0.2">
      <c r="A73">
        <v>71</v>
      </c>
      <c r="B73" s="3" t="s">
        <v>73</v>
      </c>
      <c r="C73" s="3" t="s">
        <v>4182</v>
      </c>
      <c r="D73" s="13">
        <v>1800</v>
      </c>
      <c r="E73" s="13">
        <v>2231</v>
      </c>
      <c r="F73" s="16">
        <f>(E73)/D73</f>
        <v>1.2394444444444443</v>
      </c>
      <c r="G73" s="11" t="s">
        <v>8219</v>
      </c>
      <c r="H73" t="s">
        <v>8224</v>
      </c>
      <c r="I73" t="s">
        <v>8246</v>
      </c>
      <c r="J73">
        <v>1338186657</v>
      </c>
      <c r="K73" s="7">
        <f>(((J73/60)/60)/24)+DATE(1970,1,1)</f>
        <v>41057.271493055552</v>
      </c>
      <c r="L73">
        <v>1333002657</v>
      </c>
      <c r="M73" s="7">
        <f>(((L73/60)/60)/24)+DATE(1970,1,1)</f>
        <v>40997.271493055552</v>
      </c>
      <c r="N73" t="b">
        <v>0</v>
      </c>
      <c r="O73">
        <v>32</v>
      </c>
      <c r="P73" s="5">
        <f>E73/O73</f>
        <v>69.71875</v>
      </c>
      <c r="Q73" s="18" t="str">
        <f>LEFT(T73, FIND("/",T73)-1)</f>
        <v>film &amp; video</v>
      </c>
      <c r="R73" s="18" t="str">
        <f>RIGHT(T73, LEN(T73)-FIND("/",T73))</f>
        <v>shorts</v>
      </c>
      <c r="S73" t="b">
        <v>1</v>
      </c>
      <c r="T73" t="s">
        <v>8266</v>
      </c>
    </row>
    <row r="74" spans="1:20" ht="48" x14ac:dyDescent="0.2">
      <c r="A74">
        <v>72</v>
      </c>
      <c r="B74" s="3" t="s">
        <v>74</v>
      </c>
      <c r="C74" s="3" t="s">
        <v>4183</v>
      </c>
      <c r="D74" s="13">
        <v>2200</v>
      </c>
      <c r="E74" s="13">
        <v>2385</v>
      </c>
      <c r="F74" s="16">
        <f>(E74)/D74</f>
        <v>1.084090909090909</v>
      </c>
      <c r="G74" s="11" t="s">
        <v>8219</v>
      </c>
      <c r="H74" t="s">
        <v>8224</v>
      </c>
      <c r="I74" t="s">
        <v>8246</v>
      </c>
      <c r="J74">
        <v>1352937600</v>
      </c>
      <c r="K74" s="7">
        <f>(((J74/60)/60)/24)+DATE(1970,1,1)</f>
        <v>41228</v>
      </c>
      <c r="L74">
        <v>1351210481</v>
      </c>
      <c r="M74" s="7">
        <f>(((L74/60)/60)/24)+DATE(1970,1,1)</f>
        <v>41208.010196759256</v>
      </c>
      <c r="N74" t="b">
        <v>0</v>
      </c>
      <c r="O74">
        <v>41</v>
      </c>
      <c r="P74" s="5">
        <f>E74/O74</f>
        <v>58.170731707317074</v>
      </c>
      <c r="Q74" s="18" t="str">
        <f>LEFT(T74, FIND("/",T74)-1)</f>
        <v>film &amp; video</v>
      </c>
      <c r="R74" s="18" t="str">
        <f>RIGHT(T74, LEN(T74)-FIND("/",T74))</f>
        <v>shorts</v>
      </c>
      <c r="S74" t="b">
        <v>1</v>
      </c>
      <c r="T74" t="s">
        <v>8266</v>
      </c>
    </row>
    <row r="75" spans="1:20" ht="48" x14ac:dyDescent="0.2">
      <c r="A75">
        <v>73</v>
      </c>
      <c r="B75" s="3" t="s">
        <v>75</v>
      </c>
      <c r="C75" s="3" t="s">
        <v>4184</v>
      </c>
      <c r="D75" s="13">
        <v>900</v>
      </c>
      <c r="E75" s="13">
        <v>900</v>
      </c>
      <c r="F75" s="16">
        <f>(E75)/D75</f>
        <v>1</v>
      </c>
      <c r="G75" s="11" t="s">
        <v>8219</v>
      </c>
      <c r="H75" t="s">
        <v>8224</v>
      </c>
      <c r="I75" t="s">
        <v>8246</v>
      </c>
      <c r="J75">
        <v>1304395140</v>
      </c>
      <c r="K75" s="7">
        <f>(((J75/60)/60)/24)+DATE(1970,1,1)</f>
        <v>40666.165972222225</v>
      </c>
      <c r="L75">
        <v>1297620584</v>
      </c>
      <c r="M75" s="7">
        <f>(((L75/60)/60)/24)+DATE(1970,1,1)</f>
        <v>40587.75675925926</v>
      </c>
      <c r="N75" t="b">
        <v>0</v>
      </c>
      <c r="O75">
        <v>18</v>
      </c>
      <c r="P75" s="5">
        <f>E75/O75</f>
        <v>50</v>
      </c>
      <c r="Q75" s="18" t="str">
        <f>LEFT(T75, FIND("/",T75)-1)</f>
        <v>film &amp; video</v>
      </c>
      <c r="R75" s="18" t="str">
        <f>RIGHT(T75, LEN(T75)-FIND("/",T75))</f>
        <v>shorts</v>
      </c>
      <c r="S75" t="b">
        <v>1</v>
      </c>
      <c r="T75" t="s">
        <v>8266</v>
      </c>
    </row>
    <row r="76" spans="1:20" ht="48" x14ac:dyDescent="0.2">
      <c r="A76">
        <v>74</v>
      </c>
      <c r="B76" s="3" t="s">
        <v>76</v>
      </c>
      <c r="C76" s="3" t="s">
        <v>4185</v>
      </c>
      <c r="D76" s="13">
        <v>500</v>
      </c>
      <c r="E76" s="13">
        <v>564.66</v>
      </c>
      <c r="F76" s="16">
        <f>(E76)/D76</f>
        <v>1.1293199999999999</v>
      </c>
      <c r="G76" s="11" t="s">
        <v>8219</v>
      </c>
      <c r="H76" t="s">
        <v>8230</v>
      </c>
      <c r="I76" t="s">
        <v>8249</v>
      </c>
      <c r="J76">
        <v>1453376495</v>
      </c>
      <c r="K76" s="7">
        <f>(((J76/60)/60)/24)+DATE(1970,1,1)</f>
        <v>42390.487210648149</v>
      </c>
      <c r="L76">
        <v>1450784495</v>
      </c>
      <c r="M76" s="7">
        <f>(((L76/60)/60)/24)+DATE(1970,1,1)</f>
        <v>42360.487210648149</v>
      </c>
      <c r="N76" t="b">
        <v>0</v>
      </c>
      <c r="O76">
        <v>29</v>
      </c>
      <c r="P76" s="5">
        <f>E76/O76</f>
        <v>19.471034482758618</v>
      </c>
      <c r="Q76" s="18" t="str">
        <f>LEFT(T76, FIND("/",T76)-1)</f>
        <v>film &amp; video</v>
      </c>
      <c r="R76" s="18" t="str">
        <f>RIGHT(T76, LEN(T76)-FIND("/",T76))</f>
        <v>shorts</v>
      </c>
      <c r="S76" t="b">
        <v>1</v>
      </c>
      <c r="T76" t="s">
        <v>8266</v>
      </c>
    </row>
    <row r="77" spans="1:20" ht="48" x14ac:dyDescent="0.2">
      <c r="A77">
        <v>75</v>
      </c>
      <c r="B77" s="3" t="s">
        <v>77</v>
      </c>
      <c r="C77" s="3" t="s">
        <v>4186</v>
      </c>
      <c r="D77" s="13">
        <v>3500</v>
      </c>
      <c r="E77" s="13">
        <v>4040</v>
      </c>
      <c r="F77" s="16">
        <f>(E77)/D77</f>
        <v>1.1542857142857144</v>
      </c>
      <c r="G77" s="11" t="s">
        <v>8219</v>
      </c>
      <c r="H77" t="s">
        <v>8224</v>
      </c>
      <c r="I77" t="s">
        <v>8246</v>
      </c>
      <c r="J77">
        <v>1366693272</v>
      </c>
      <c r="K77" s="7">
        <f>(((J77/60)/60)/24)+DATE(1970,1,1)</f>
        <v>41387.209166666667</v>
      </c>
      <c r="L77">
        <v>1364101272</v>
      </c>
      <c r="M77" s="7">
        <f>(((L77/60)/60)/24)+DATE(1970,1,1)</f>
        <v>41357.209166666667</v>
      </c>
      <c r="N77" t="b">
        <v>0</v>
      </c>
      <c r="O77">
        <v>47</v>
      </c>
      <c r="P77" s="5">
        <f>E77/O77</f>
        <v>85.957446808510639</v>
      </c>
      <c r="Q77" s="18" t="str">
        <f>LEFT(T77, FIND("/",T77)-1)</f>
        <v>film &amp; video</v>
      </c>
      <c r="R77" s="18" t="str">
        <f>RIGHT(T77, LEN(T77)-FIND("/",T77))</f>
        <v>shorts</v>
      </c>
      <c r="S77" t="b">
        <v>1</v>
      </c>
      <c r="T77" t="s">
        <v>8266</v>
      </c>
    </row>
    <row r="78" spans="1:20" ht="48" x14ac:dyDescent="0.2">
      <c r="A78">
        <v>76</v>
      </c>
      <c r="B78" s="3" t="s">
        <v>78</v>
      </c>
      <c r="C78" s="3" t="s">
        <v>4187</v>
      </c>
      <c r="D78" s="13">
        <v>300</v>
      </c>
      <c r="E78" s="13">
        <v>460</v>
      </c>
      <c r="F78" s="16">
        <f>(E78)/D78</f>
        <v>1.5333333333333334</v>
      </c>
      <c r="G78" s="11" t="s">
        <v>8219</v>
      </c>
      <c r="H78" t="s">
        <v>8224</v>
      </c>
      <c r="I78" t="s">
        <v>8246</v>
      </c>
      <c r="J78">
        <v>1325007358</v>
      </c>
      <c r="K78" s="7">
        <f>(((J78/60)/60)/24)+DATE(1970,1,1)</f>
        <v>40904.733310185184</v>
      </c>
      <c r="L78">
        <v>1319819758</v>
      </c>
      <c r="M78" s="7">
        <f>(((L78/60)/60)/24)+DATE(1970,1,1)</f>
        <v>40844.691643518519</v>
      </c>
      <c r="N78" t="b">
        <v>0</v>
      </c>
      <c r="O78">
        <v>15</v>
      </c>
      <c r="P78" s="5">
        <f>E78/O78</f>
        <v>30.666666666666668</v>
      </c>
      <c r="Q78" s="18" t="str">
        <f>LEFT(T78, FIND("/",T78)-1)</f>
        <v>film &amp; video</v>
      </c>
      <c r="R78" s="18" t="str">
        <f>RIGHT(T78, LEN(T78)-FIND("/",T78))</f>
        <v>shorts</v>
      </c>
      <c r="S78" t="b">
        <v>1</v>
      </c>
      <c r="T78" t="s">
        <v>8266</v>
      </c>
    </row>
    <row r="79" spans="1:20" ht="48" x14ac:dyDescent="0.2">
      <c r="A79">
        <v>77</v>
      </c>
      <c r="B79" s="3" t="s">
        <v>79</v>
      </c>
      <c r="C79" s="3" t="s">
        <v>4188</v>
      </c>
      <c r="D79" s="13">
        <v>400</v>
      </c>
      <c r="E79" s="13">
        <v>1570</v>
      </c>
      <c r="F79" s="16">
        <f>(E79)/D79</f>
        <v>3.9249999999999998</v>
      </c>
      <c r="G79" s="11" t="s">
        <v>8219</v>
      </c>
      <c r="H79" t="s">
        <v>8224</v>
      </c>
      <c r="I79" t="s">
        <v>8246</v>
      </c>
      <c r="J79">
        <v>1337569140</v>
      </c>
      <c r="K79" s="7">
        <f>(((J79/60)/60)/24)+DATE(1970,1,1)</f>
        <v>41050.124305555553</v>
      </c>
      <c r="L79">
        <v>1332991717</v>
      </c>
      <c r="M79" s="7">
        <f>(((L79/60)/60)/24)+DATE(1970,1,1)</f>
        <v>40997.144872685189</v>
      </c>
      <c r="N79" t="b">
        <v>0</v>
      </c>
      <c r="O79">
        <v>26</v>
      </c>
      <c r="P79" s="5">
        <f>E79/O79</f>
        <v>60.384615384615387</v>
      </c>
      <c r="Q79" s="18" t="str">
        <f>LEFT(T79, FIND("/",T79)-1)</f>
        <v>film &amp; video</v>
      </c>
      <c r="R79" s="18" t="str">
        <f>RIGHT(T79, LEN(T79)-FIND("/",T79))</f>
        <v>shorts</v>
      </c>
      <c r="S79" t="b">
        <v>1</v>
      </c>
      <c r="T79" t="s">
        <v>8266</v>
      </c>
    </row>
    <row r="80" spans="1:20" ht="96" x14ac:dyDescent="0.2">
      <c r="A80">
        <v>78</v>
      </c>
      <c r="B80" s="3" t="s">
        <v>80</v>
      </c>
      <c r="C80" s="3" t="s">
        <v>4189</v>
      </c>
      <c r="D80" s="13">
        <v>50</v>
      </c>
      <c r="E80" s="13">
        <v>1351</v>
      </c>
      <c r="F80" s="16">
        <f>(E80)/D80</f>
        <v>27.02</v>
      </c>
      <c r="G80" s="11" t="s">
        <v>8219</v>
      </c>
      <c r="H80" t="s">
        <v>8230</v>
      </c>
      <c r="I80" t="s">
        <v>8249</v>
      </c>
      <c r="J80">
        <v>1472751121</v>
      </c>
      <c r="K80" s="7">
        <f>(((J80/60)/60)/24)+DATE(1970,1,1)</f>
        <v>42614.730567129634</v>
      </c>
      <c r="L80">
        <v>1471887121</v>
      </c>
      <c r="M80" s="7">
        <f>(((L80/60)/60)/24)+DATE(1970,1,1)</f>
        <v>42604.730567129634</v>
      </c>
      <c r="N80" t="b">
        <v>0</v>
      </c>
      <c r="O80">
        <v>35</v>
      </c>
      <c r="P80" s="5">
        <f>E80/O80</f>
        <v>38.6</v>
      </c>
      <c r="Q80" s="18" t="str">
        <f>LEFT(T80, FIND("/",T80)-1)</f>
        <v>film &amp; video</v>
      </c>
      <c r="R80" s="18" t="str">
        <f>RIGHT(T80, LEN(T80)-FIND("/",T80))</f>
        <v>shorts</v>
      </c>
      <c r="S80" t="b">
        <v>1</v>
      </c>
      <c r="T80" t="s">
        <v>8266</v>
      </c>
    </row>
    <row r="81" spans="1:20" ht="48" x14ac:dyDescent="0.2">
      <c r="A81">
        <v>79</v>
      </c>
      <c r="B81" s="3" t="s">
        <v>81</v>
      </c>
      <c r="C81" s="3" t="s">
        <v>4190</v>
      </c>
      <c r="D81" s="13">
        <v>1300</v>
      </c>
      <c r="E81" s="13">
        <v>1651</v>
      </c>
      <c r="F81" s="16">
        <f>(E81)/D81</f>
        <v>1.27</v>
      </c>
      <c r="G81" s="11" t="s">
        <v>8219</v>
      </c>
      <c r="H81" t="s">
        <v>8225</v>
      </c>
      <c r="I81" t="s">
        <v>8247</v>
      </c>
      <c r="J81">
        <v>1398451093</v>
      </c>
      <c r="K81" s="7">
        <f>(((J81/60)/60)/24)+DATE(1970,1,1)</f>
        <v>41754.776539351849</v>
      </c>
      <c r="L81">
        <v>1395859093</v>
      </c>
      <c r="M81" s="7">
        <f>(((L81/60)/60)/24)+DATE(1970,1,1)</f>
        <v>41724.776539351849</v>
      </c>
      <c r="N81" t="b">
        <v>0</v>
      </c>
      <c r="O81">
        <v>41</v>
      </c>
      <c r="P81" s="5">
        <f>E81/O81</f>
        <v>40.268292682926827</v>
      </c>
      <c r="Q81" s="18" t="str">
        <f>LEFT(T81, FIND("/",T81)-1)</f>
        <v>film &amp; video</v>
      </c>
      <c r="R81" s="18" t="str">
        <f>RIGHT(T81, LEN(T81)-FIND("/",T81))</f>
        <v>shorts</v>
      </c>
      <c r="S81" t="b">
        <v>1</v>
      </c>
      <c r="T81" t="s">
        <v>8266</v>
      </c>
    </row>
    <row r="82" spans="1:20" ht="48" x14ac:dyDescent="0.2">
      <c r="A82">
        <v>80</v>
      </c>
      <c r="B82" s="3" t="s">
        <v>82</v>
      </c>
      <c r="C82" s="3" t="s">
        <v>4191</v>
      </c>
      <c r="D82" s="13">
        <v>12000</v>
      </c>
      <c r="E82" s="13">
        <v>12870</v>
      </c>
      <c r="F82" s="16">
        <f>(E82)/D82</f>
        <v>1.0725</v>
      </c>
      <c r="G82" s="11" t="s">
        <v>8219</v>
      </c>
      <c r="H82" t="s">
        <v>8224</v>
      </c>
      <c r="I82" t="s">
        <v>8246</v>
      </c>
      <c r="J82">
        <v>1386640856</v>
      </c>
      <c r="K82" s="7">
        <f>(((J82/60)/60)/24)+DATE(1970,1,1)</f>
        <v>41618.083981481483</v>
      </c>
      <c r="L82">
        <v>1383616856</v>
      </c>
      <c r="M82" s="7">
        <f>(((L82/60)/60)/24)+DATE(1970,1,1)</f>
        <v>41583.083981481483</v>
      </c>
      <c r="N82" t="b">
        <v>0</v>
      </c>
      <c r="O82">
        <v>47</v>
      </c>
      <c r="P82" s="5">
        <f>E82/O82</f>
        <v>273.82978723404256</v>
      </c>
      <c r="Q82" s="18" t="str">
        <f>LEFT(T82, FIND("/",T82)-1)</f>
        <v>film &amp; video</v>
      </c>
      <c r="R82" s="18" t="str">
        <f>RIGHT(T82, LEN(T82)-FIND("/",T82))</f>
        <v>shorts</v>
      </c>
      <c r="S82" t="b">
        <v>1</v>
      </c>
      <c r="T82" t="s">
        <v>8266</v>
      </c>
    </row>
    <row r="83" spans="1:20" ht="48" x14ac:dyDescent="0.2">
      <c r="A83">
        <v>81</v>
      </c>
      <c r="B83" s="3" t="s">
        <v>83</v>
      </c>
      <c r="C83" s="3" t="s">
        <v>4192</v>
      </c>
      <c r="D83" s="13">
        <v>750</v>
      </c>
      <c r="E83" s="13">
        <v>1485</v>
      </c>
      <c r="F83" s="16">
        <f>(E83)/D83</f>
        <v>1.98</v>
      </c>
      <c r="G83" s="11" t="s">
        <v>8219</v>
      </c>
      <c r="H83" t="s">
        <v>8224</v>
      </c>
      <c r="I83" t="s">
        <v>8246</v>
      </c>
      <c r="J83">
        <v>1342234920</v>
      </c>
      <c r="K83" s="7">
        <f>(((J83/60)/60)/24)+DATE(1970,1,1)</f>
        <v>41104.126388888886</v>
      </c>
      <c r="L83">
        <v>1341892127</v>
      </c>
      <c r="M83" s="7">
        <f>(((L83/60)/60)/24)+DATE(1970,1,1)</f>
        <v>41100.158877314818</v>
      </c>
      <c r="N83" t="b">
        <v>0</v>
      </c>
      <c r="O83">
        <v>28</v>
      </c>
      <c r="P83" s="5">
        <f>E83/O83</f>
        <v>53.035714285714285</v>
      </c>
      <c r="Q83" s="18" t="str">
        <f>LEFT(T83, FIND("/",T83)-1)</f>
        <v>film &amp; video</v>
      </c>
      <c r="R83" s="18" t="str">
        <f>RIGHT(T83, LEN(T83)-FIND("/",T83))</f>
        <v>shorts</v>
      </c>
      <c r="S83" t="b">
        <v>1</v>
      </c>
      <c r="T83" t="s">
        <v>8266</v>
      </c>
    </row>
    <row r="84" spans="1:20" ht="48" x14ac:dyDescent="0.2">
      <c r="A84">
        <v>82</v>
      </c>
      <c r="B84" s="3" t="s">
        <v>84</v>
      </c>
      <c r="C84" s="3" t="s">
        <v>4193</v>
      </c>
      <c r="D84" s="13">
        <v>4000</v>
      </c>
      <c r="E84" s="13">
        <v>4000.5</v>
      </c>
      <c r="F84" s="16">
        <f>(E84)/D84</f>
        <v>1.0001249999999999</v>
      </c>
      <c r="G84" s="11" t="s">
        <v>8219</v>
      </c>
      <c r="H84" t="s">
        <v>8224</v>
      </c>
      <c r="I84" t="s">
        <v>8246</v>
      </c>
      <c r="J84">
        <v>1318189261</v>
      </c>
      <c r="K84" s="7">
        <f>(((J84/60)/60)/24)+DATE(1970,1,1)</f>
        <v>40825.820150462961</v>
      </c>
      <c r="L84">
        <v>1315597261</v>
      </c>
      <c r="M84" s="7">
        <f>(((L84/60)/60)/24)+DATE(1970,1,1)</f>
        <v>40795.820150462961</v>
      </c>
      <c r="N84" t="b">
        <v>0</v>
      </c>
      <c r="O84">
        <v>100</v>
      </c>
      <c r="P84" s="5">
        <f>E84/O84</f>
        <v>40.005000000000003</v>
      </c>
      <c r="Q84" s="18" t="str">
        <f>LEFT(T84, FIND("/",T84)-1)</f>
        <v>film &amp; video</v>
      </c>
      <c r="R84" s="18" t="str">
        <f>RIGHT(T84, LEN(T84)-FIND("/",T84))</f>
        <v>shorts</v>
      </c>
      <c r="S84" t="b">
        <v>1</v>
      </c>
      <c r="T84" t="s">
        <v>8266</v>
      </c>
    </row>
    <row r="85" spans="1:20" ht="48" x14ac:dyDescent="0.2">
      <c r="A85">
        <v>83</v>
      </c>
      <c r="B85" s="3" t="s">
        <v>85</v>
      </c>
      <c r="C85" s="3" t="s">
        <v>4194</v>
      </c>
      <c r="D85" s="13">
        <v>200</v>
      </c>
      <c r="E85" s="13">
        <v>205</v>
      </c>
      <c r="F85" s="16">
        <f>(E85)/D85</f>
        <v>1.0249999999999999</v>
      </c>
      <c r="G85" s="11" t="s">
        <v>8219</v>
      </c>
      <c r="H85" t="s">
        <v>8225</v>
      </c>
      <c r="I85" t="s">
        <v>8247</v>
      </c>
      <c r="J85">
        <v>1424604600</v>
      </c>
      <c r="K85" s="7">
        <f>(((J85/60)/60)/24)+DATE(1970,1,1)</f>
        <v>42057.479166666672</v>
      </c>
      <c r="L85">
        <v>1423320389</v>
      </c>
      <c r="M85" s="7">
        <f>(((L85/60)/60)/24)+DATE(1970,1,1)</f>
        <v>42042.615613425922</v>
      </c>
      <c r="N85" t="b">
        <v>0</v>
      </c>
      <c r="O85">
        <v>13</v>
      </c>
      <c r="P85" s="5">
        <f>E85/O85</f>
        <v>15.76923076923077</v>
      </c>
      <c r="Q85" s="18" t="str">
        <f>LEFT(T85, FIND("/",T85)-1)</f>
        <v>film &amp; video</v>
      </c>
      <c r="R85" s="18" t="str">
        <f>RIGHT(T85, LEN(T85)-FIND("/",T85))</f>
        <v>shorts</v>
      </c>
      <c r="S85" t="b">
        <v>1</v>
      </c>
      <c r="T85" t="s">
        <v>8266</v>
      </c>
    </row>
    <row r="86" spans="1:20" ht="48" x14ac:dyDescent="0.2">
      <c r="A86">
        <v>84</v>
      </c>
      <c r="B86" s="3" t="s">
        <v>86</v>
      </c>
      <c r="C86" s="3" t="s">
        <v>4195</v>
      </c>
      <c r="D86" s="13">
        <v>500</v>
      </c>
      <c r="E86" s="13">
        <v>500</v>
      </c>
      <c r="F86" s="16">
        <f>(E86)/D86</f>
        <v>1</v>
      </c>
      <c r="G86" s="11" t="s">
        <v>8219</v>
      </c>
      <c r="H86" t="s">
        <v>8224</v>
      </c>
      <c r="I86" t="s">
        <v>8246</v>
      </c>
      <c r="J86">
        <v>1305483086</v>
      </c>
      <c r="K86" s="7">
        <f>(((J86/60)/60)/24)+DATE(1970,1,1)</f>
        <v>40678.757939814815</v>
      </c>
      <c r="L86">
        <v>1302891086</v>
      </c>
      <c r="M86" s="7">
        <f>(((L86/60)/60)/24)+DATE(1970,1,1)</f>
        <v>40648.757939814815</v>
      </c>
      <c r="N86" t="b">
        <v>0</v>
      </c>
      <c r="O86">
        <v>7</v>
      </c>
      <c r="P86" s="5">
        <f>E86/O86</f>
        <v>71.428571428571431</v>
      </c>
      <c r="Q86" s="18" t="str">
        <f>LEFT(T86, FIND("/",T86)-1)</f>
        <v>film &amp; video</v>
      </c>
      <c r="R86" s="18" t="str">
        <f>RIGHT(T86, LEN(T86)-FIND("/",T86))</f>
        <v>shorts</v>
      </c>
      <c r="S86" t="b">
        <v>1</v>
      </c>
      <c r="T86" t="s">
        <v>8266</v>
      </c>
    </row>
    <row r="87" spans="1:20" ht="48" x14ac:dyDescent="0.2">
      <c r="A87">
        <v>85</v>
      </c>
      <c r="B87" s="3" t="s">
        <v>87</v>
      </c>
      <c r="C87" s="3" t="s">
        <v>4196</v>
      </c>
      <c r="D87" s="13">
        <v>1200</v>
      </c>
      <c r="E87" s="13">
        <v>1506</v>
      </c>
      <c r="F87" s="16">
        <f>(E87)/D87</f>
        <v>1.2549999999999999</v>
      </c>
      <c r="G87" s="11" t="s">
        <v>8219</v>
      </c>
      <c r="H87" t="s">
        <v>8224</v>
      </c>
      <c r="I87" t="s">
        <v>8246</v>
      </c>
      <c r="J87">
        <v>1316746837</v>
      </c>
      <c r="K87" s="7">
        <f>(((J87/60)/60)/24)+DATE(1970,1,1)</f>
        <v>40809.125428240739</v>
      </c>
      <c r="L87">
        <v>1314154837</v>
      </c>
      <c r="M87" s="7">
        <f>(((L87/60)/60)/24)+DATE(1970,1,1)</f>
        <v>40779.125428240739</v>
      </c>
      <c r="N87" t="b">
        <v>0</v>
      </c>
      <c r="O87">
        <v>21</v>
      </c>
      <c r="P87" s="5">
        <f>E87/O87</f>
        <v>71.714285714285708</v>
      </c>
      <c r="Q87" s="18" t="str">
        <f>LEFT(T87, FIND("/",T87)-1)</f>
        <v>film &amp; video</v>
      </c>
      <c r="R87" s="18" t="str">
        <f>RIGHT(T87, LEN(T87)-FIND("/",T87))</f>
        <v>shorts</v>
      </c>
      <c r="S87" t="b">
        <v>1</v>
      </c>
      <c r="T87" t="s">
        <v>8266</v>
      </c>
    </row>
    <row r="88" spans="1:20" ht="48" x14ac:dyDescent="0.2">
      <c r="A88">
        <v>86</v>
      </c>
      <c r="B88" s="3" t="s">
        <v>88</v>
      </c>
      <c r="C88" s="3" t="s">
        <v>4197</v>
      </c>
      <c r="D88" s="13">
        <v>6000</v>
      </c>
      <c r="E88" s="13">
        <v>6388</v>
      </c>
      <c r="F88" s="16">
        <f>(E88)/D88</f>
        <v>1.0646666666666667</v>
      </c>
      <c r="G88" s="11" t="s">
        <v>8219</v>
      </c>
      <c r="H88" t="s">
        <v>8230</v>
      </c>
      <c r="I88" t="s">
        <v>8249</v>
      </c>
      <c r="J88">
        <v>1451226045</v>
      </c>
      <c r="K88" s="7">
        <f>(((J88/60)/60)/24)+DATE(1970,1,1)</f>
        <v>42365.59774305555</v>
      </c>
      <c r="L88">
        <v>1444828845</v>
      </c>
      <c r="M88" s="7">
        <f>(((L88/60)/60)/24)+DATE(1970,1,1)</f>
        <v>42291.556076388893</v>
      </c>
      <c r="N88" t="b">
        <v>0</v>
      </c>
      <c r="O88">
        <v>17</v>
      </c>
      <c r="P88" s="5">
        <f>E88/O88</f>
        <v>375.76470588235293</v>
      </c>
      <c r="Q88" s="18" t="str">
        <f>LEFT(T88, FIND("/",T88)-1)</f>
        <v>film &amp; video</v>
      </c>
      <c r="R88" s="18" t="str">
        <f>RIGHT(T88, LEN(T88)-FIND("/",T88))</f>
        <v>shorts</v>
      </c>
      <c r="S88" t="b">
        <v>1</v>
      </c>
      <c r="T88" t="s">
        <v>8266</v>
      </c>
    </row>
    <row r="89" spans="1:20" ht="48" x14ac:dyDescent="0.2">
      <c r="A89">
        <v>87</v>
      </c>
      <c r="B89" s="3" t="s">
        <v>89</v>
      </c>
      <c r="C89" s="3" t="s">
        <v>4198</v>
      </c>
      <c r="D89" s="13">
        <v>2500</v>
      </c>
      <c r="E89" s="13">
        <v>2615</v>
      </c>
      <c r="F89" s="16">
        <f>(E89)/D89</f>
        <v>1.046</v>
      </c>
      <c r="G89" s="11" t="s">
        <v>8219</v>
      </c>
      <c r="H89" t="s">
        <v>8224</v>
      </c>
      <c r="I89" t="s">
        <v>8246</v>
      </c>
      <c r="J89">
        <v>1275529260</v>
      </c>
      <c r="K89" s="7">
        <f>(((J89/60)/60)/24)+DATE(1970,1,1)</f>
        <v>40332.070138888892</v>
      </c>
      <c r="L89">
        <v>1274705803</v>
      </c>
      <c r="M89" s="7">
        <f>(((L89/60)/60)/24)+DATE(1970,1,1)</f>
        <v>40322.53938657407</v>
      </c>
      <c r="N89" t="b">
        <v>0</v>
      </c>
      <c r="O89">
        <v>25</v>
      </c>
      <c r="P89" s="5">
        <f>E89/O89</f>
        <v>104.6</v>
      </c>
      <c r="Q89" s="18" t="str">
        <f>LEFT(T89, FIND("/",T89)-1)</f>
        <v>film &amp; video</v>
      </c>
      <c r="R89" s="18" t="str">
        <f>RIGHT(T89, LEN(T89)-FIND("/",T89))</f>
        <v>shorts</v>
      </c>
      <c r="S89" t="b">
        <v>1</v>
      </c>
      <c r="T89" t="s">
        <v>8266</v>
      </c>
    </row>
    <row r="90" spans="1:20" ht="48" x14ac:dyDescent="0.2">
      <c r="A90">
        <v>88</v>
      </c>
      <c r="B90" s="3" t="s">
        <v>90</v>
      </c>
      <c r="C90" s="3" t="s">
        <v>4199</v>
      </c>
      <c r="D90" s="13">
        <v>3500</v>
      </c>
      <c r="E90" s="13">
        <v>3600</v>
      </c>
      <c r="F90" s="16">
        <f>(E90)/D90</f>
        <v>1.0285714285714285</v>
      </c>
      <c r="G90" s="11" t="s">
        <v>8219</v>
      </c>
      <c r="H90" t="s">
        <v>8224</v>
      </c>
      <c r="I90" t="s">
        <v>8246</v>
      </c>
      <c r="J90">
        <v>1403452131</v>
      </c>
      <c r="K90" s="7">
        <f>(((J90/60)/60)/24)+DATE(1970,1,1)</f>
        <v>41812.65892361111</v>
      </c>
      <c r="L90">
        <v>1401205731</v>
      </c>
      <c r="M90" s="7">
        <f>(((L90/60)/60)/24)+DATE(1970,1,1)</f>
        <v>41786.65892361111</v>
      </c>
      <c r="N90" t="b">
        <v>0</v>
      </c>
      <c r="O90">
        <v>60</v>
      </c>
      <c r="P90" s="5">
        <f>E90/O90</f>
        <v>60</v>
      </c>
      <c r="Q90" s="18" t="str">
        <f>LEFT(T90, FIND("/",T90)-1)</f>
        <v>film &amp; video</v>
      </c>
      <c r="R90" s="18" t="str">
        <f>RIGHT(T90, LEN(T90)-FIND("/",T90))</f>
        <v>shorts</v>
      </c>
      <c r="S90" t="b">
        <v>1</v>
      </c>
      <c r="T90" t="s">
        <v>8266</v>
      </c>
    </row>
    <row r="91" spans="1:20" ht="48" x14ac:dyDescent="0.2">
      <c r="A91">
        <v>89</v>
      </c>
      <c r="B91" s="3" t="s">
        <v>91</v>
      </c>
      <c r="C91" s="3" t="s">
        <v>4200</v>
      </c>
      <c r="D91" s="13">
        <v>6000</v>
      </c>
      <c r="E91" s="13">
        <v>6904</v>
      </c>
      <c r="F91" s="16">
        <f>(E91)/D91</f>
        <v>1.1506666666666667</v>
      </c>
      <c r="G91" s="11" t="s">
        <v>8219</v>
      </c>
      <c r="H91" t="s">
        <v>8224</v>
      </c>
      <c r="I91" t="s">
        <v>8246</v>
      </c>
      <c r="J91">
        <v>1370196192</v>
      </c>
      <c r="K91" s="7">
        <f>(((J91/60)/60)/24)+DATE(1970,1,1)</f>
        <v>41427.752222222225</v>
      </c>
      <c r="L91">
        <v>1368036192</v>
      </c>
      <c r="M91" s="7">
        <f>(((L91/60)/60)/24)+DATE(1970,1,1)</f>
        <v>41402.752222222225</v>
      </c>
      <c r="N91" t="b">
        <v>0</v>
      </c>
      <c r="O91">
        <v>56</v>
      </c>
      <c r="P91" s="5">
        <f>E91/O91</f>
        <v>123.28571428571429</v>
      </c>
      <c r="Q91" s="18" t="str">
        <f>LEFT(T91, FIND("/",T91)-1)</f>
        <v>film &amp; video</v>
      </c>
      <c r="R91" s="18" t="str">
        <f>RIGHT(T91, LEN(T91)-FIND("/",T91))</f>
        <v>shorts</v>
      </c>
      <c r="S91" t="b">
        <v>1</v>
      </c>
      <c r="T91" t="s">
        <v>8266</v>
      </c>
    </row>
    <row r="92" spans="1:20" ht="32" x14ac:dyDescent="0.2">
      <c r="A92">
        <v>90</v>
      </c>
      <c r="B92" s="3" t="s">
        <v>92</v>
      </c>
      <c r="C92" s="3" t="s">
        <v>4201</v>
      </c>
      <c r="D92" s="13">
        <v>500</v>
      </c>
      <c r="E92" s="13">
        <v>502</v>
      </c>
      <c r="F92" s="16">
        <f>(E92)/D92</f>
        <v>1.004</v>
      </c>
      <c r="G92" s="11" t="s">
        <v>8219</v>
      </c>
      <c r="H92" t="s">
        <v>8224</v>
      </c>
      <c r="I92" t="s">
        <v>8246</v>
      </c>
      <c r="J92">
        <v>1310454499</v>
      </c>
      <c r="K92" s="7">
        <f>(((J92/60)/60)/24)+DATE(1970,1,1)</f>
        <v>40736.297442129631</v>
      </c>
      <c r="L92">
        <v>1307862499</v>
      </c>
      <c r="M92" s="7">
        <f>(((L92/60)/60)/24)+DATE(1970,1,1)</f>
        <v>40706.297442129631</v>
      </c>
      <c r="N92" t="b">
        <v>0</v>
      </c>
      <c r="O92">
        <v>16</v>
      </c>
      <c r="P92" s="5">
        <f>E92/O92</f>
        <v>31.375</v>
      </c>
      <c r="Q92" s="18" t="str">
        <f>LEFT(T92, FIND("/",T92)-1)</f>
        <v>film &amp; video</v>
      </c>
      <c r="R92" s="18" t="str">
        <f>RIGHT(T92, LEN(T92)-FIND("/",T92))</f>
        <v>shorts</v>
      </c>
      <c r="S92" t="b">
        <v>1</v>
      </c>
      <c r="T92" t="s">
        <v>8266</v>
      </c>
    </row>
    <row r="93" spans="1:20" ht="48" x14ac:dyDescent="0.2">
      <c r="A93">
        <v>91</v>
      </c>
      <c r="B93" s="3" t="s">
        <v>93</v>
      </c>
      <c r="C93" s="3" t="s">
        <v>4202</v>
      </c>
      <c r="D93" s="13">
        <v>3000</v>
      </c>
      <c r="E93" s="13">
        <v>3600</v>
      </c>
      <c r="F93" s="16">
        <f>(E93)/D93</f>
        <v>1.2</v>
      </c>
      <c r="G93" s="11" t="s">
        <v>8219</v>
      </c>
      <c r="H93" t="s">
        <v>8224</v>
      </c>
      <c r="I93" t="s">
        <v>8246</v>
      </c>
      <c r="J93">
        <v>1305625164</v>
      </c>
      <c r="K93" s="7">
        <f>(((J93/60)/60)/24)+DATE(1970,1,1)</f>
        <v>40680.402361111112</v>
      </c>
      <c r="L93">
        <v>1300354764</v>
      </c>
      <c r="M93" s="7">
        <f>(((L93/60)/60)/24)+DATE(1970,1,1)</f>
        <v>40619.402361111112</v>
      </c>
      <c r="N93" t="b">
        <v>0</v>
      </c>
      <c r="O93">
        <v>46</v>
      </c>
      <c r="P93" s="5">
        <f>E93/O93</f>
        <v>78.260869565217391</v>
      </c>
      <c r="Q93" s="18" t="str">
        <f>LEFT(T93, FIND("/",T93)-1)</f>
        <v>film &amp; video</v>
      </c>
      <c r="R93" s="18" t="str">
        <f>RIGHT(T93, LEN(T93)-FIND("/",T93))</f>
        <v>shorts</v>
      </c>
      <c r="S93" t="b">
        <v>1</v>
      </c>
      <c r="T93" t="s">
        <v>8266</v>
      </c>
    </row>
    <row r="94" spans="1:20" ht="48" x14ac:dyDescent="0.2">
      <c r="A94">
        <v>92</v>
      </c>
      <c r="B94" s="3" t="s">
        <v>94</v>
      </c>
      <c r="C94" s="3" t="s">
        <v>4203</v>
      </c>
      <c r="D94" s="13">
        <v>5000</v>
      </c>
      <c r="E94" s="13">
        <v>5260</v>
      </c>
      <c r="F94" s="16">
        <f>(E94)/D94</f>
        <v>1.052</v>
      </c>
      <c r="G94" s="11" t="s">
        <v>8219</v>
      </c>
      <c r="H94" t="s">
        <v>8229</v>
      </c>
      <c r="I94" t="s">
        <v>8251</v>
      </c>
      <c r="J94">
        <v>1485936000</v>
      </c>
      <c r="K94" s="7">
        <f>(((J94/60)/60)/24)+DATE(1970,1,1)</f>
        <v>42767.333333333328</v>
      </c>
      <c r="L94">
        <v>1481949983</v>
      </c>
      <c r="M94" s="7">
        <f>(((L94/60)/60)/24)+DATE(1970,1,1)</f>
        <v>42721.198877314819</v>
      </c>
      <c r="N94" t="b">
        <v>0</v>
      </c>
      <c r="O94">
        <v>43</v>
      </c>
      <c r="P94" s="5">
        <f>E94/O94</f>
        <v>122.32558139534883</v>
      </c>
      <c r="Q94" s="18" t="str">
        <f>LEFT(T94, FIND("/",T94)-1)</f>
        <v>film &amp; video</v>
      </c>
      <c r="R94" s="18" t="str">
        <f>RIGHT(T94, LEN(T94)-FIND("/",T94))</f>
        <v>shorts</v>
      </c>
      <c r="S94" t="b">
        <v>1</v>
      </c>
      <c r="T94" t="s">
        <v>8266</v>
      </c>
    </row>
    <row r="95" spans="1:20" ht="48" x14ac:dyDescent="0.2">
      <c r="A95">
        <v>93</v>
      </c>
      <c r="B95" s="3" t="s">
        <v>95</v>
      </c>
      <c r="C95" s="3" t="s">
        <v>4204</v>
      </c>
      <c r="D95" s="13">
        <v>1000</v>
      </c>
      <c r="E95" s="13">
        <v>1106</v>
      </c>
      <c r="F95" s="16">
        <f>(E95)/D95</f>
        <v>1.1060000000000001</v>
      </c>
      <c r="G95" s="11" t="s">
        <v>8219</v>
      </c>
      <c r="H95" t="s">
        <v>8224</v>
      </c>
      <c r="I95" t="s">
        <v>8246</v>
      </c>
      <c r="J95">
        <v>1341349200</v>
      </c>
      <c r="K95" s="7">
        <f>(((J95/60)/60)/24)+DATE(1970,1,1)</f>
        <v>41093.875</v>
      </c>
      <c r="L95">
        <v>1338928537</v>
      </c>
      <c r="M95" s="7">
        <f>(((L95/60)/60)/24)+DATE(1970,1,1)</f>
        <v>41065.858067129629</v>
      </c>
      <c r="N95" t="b">
        <v>0</v>
      </c>
      <c r="O95">
        <v>15</v>
      </c>
      <c r="P95" s="5">
        <f>E95/O95</f>
        <v>73.733333333333334</v>
      </c>
      <c r="Q95" s="18" t="str">
        <f>LEFT(T95, FIND("/",T95)-1)</f>
        <v>film &amp; video</v>
      </c>
      <c r="R95" s="18" t="str">
        <f>RIGHT(T95, LEN(T95)-FIND("/",T95))</f>
        <v>shorts</v>
      </c>
      <c r="S95" t="b">
        <v>1</v>
      </c>
      <c r="T95" t="s">
        <v>8266</v>
      </c>
    </row>
    <row r="96" spans="1:20" ht="48" x14ac:dyDescent="0.2">
      <c r="A96">
        <v>94</v>
      </c>
      <c r="B96" s="3" t="s">
        <v>96</v>
      </c>
      <c r="C96" s="3" t="s">
        <v>4205</v>
      </c>
      <c r="D96" s="13">
        <v>250</v>
      </c>
      <c r="E96" s="13">
        <v>260</v>
      </c>
      <c r="F96" s="16">
        <f>(E96)/D96</f>
        <v>1.04</v>
      </c>
      <c r="G96" s="11" t="s">
        <v>8219</v>
      </c>
      <c r="H96" t="s">
        <v>8225</v>
      </c>
      <c r="I96" t="s">
        <v>8247</v>
      </c>
      <c r="J96">
        <v>1396890822</v>
      </c>
      <c r="K96" s="7">
        <f>(((J96/60)/60)/24)+DATE(1970,1,1)</f>
        <v>41736.717847222222</v>
      </c>
      <c r="L96">
        <v>1395162822</v>
      </c>
      <c r="M96" s="7">
        <f>(((L96/60)/60)/24)+DATE(1970,1,1)</f>
        <v>41716.717847222222</v>
      </c>
      <c r="N96" t="b">
        <v>0</v>
      </c>
      <c r="O96">
        <v>12</v>
      </c>
      <c r="P96" s="5">
        <f>E96/O96</f>
        <v>21.666666666666668</v>
      </c>
      <c r="Q96" s="18" t="str">
        <f>LEFT(T96, FIND("/",T96)-1)</f>
        <v>film &amp; video</v>
      </c>
      <c r="R96" s="18" t="str">
        <f>RIGHT(T96, LEN(T96)-FIND("/",T96))</f>
        <v>shorts</v>
      </c>
      <c r="S96" t="b">
        <v>1</v>
      </c>
      <c r="T96" t="s">
        <v>8266</v>
      </c>
    </row>
    <row r="97" spans="1:20" ht="48" x14ac:dyDescent="0.2">
      <c r="A97">
        <v>95</v>
      </c>
      <c r="B97" s="3" t="s">
        <v>97</v>
      </c>
      <c r="C97" s="3" t="s">
        <v>4206</v>
      </c>
      <c r="D97" s="13">
        <v>350</v>
      </c>
      <c r="E97" s="13">
        <v>460</v>
      </c>
      <c r="F97" s="16">
        <f>(E97)/D97</f>
        <v>1.3142857142857143</v>
      </c>
      <c r="G97" s="11" t="s">
        <v>8219</v>
      </c>
      <c r="H97" t="s">
        <v>8224</v>
      </c>
      <c r="I97" t="s">
        <v>8246</v>
      </c>
      <c r="J97">
        <v>1330214841</v>
      </c>
      <c r="K97" s="7">
        <f>(((J97/60)/60)/24)+DATE(1970,1,1)</f>
        <v>40965.005104166667</v>
      </c>
      <c r="L97">
        <v>1327622841</v>
      </c>
      <c r="M97" s="7">
        <f>(((L97/60)/60)/24)+DATE(1970,1,1)</f>
        <v>40935.005104166667</v>
      </c>
      <c r="N97" t="b">
        <v>0</v>
      </c>
      <c r="O97">
        <v>21</v>
      </c>
      <c r="P97" s="5">
        <f>E97/O97</f>
        <v>21.904761904761905</v>
      </c>
      <c r="Q97" s="18" t="str">
        <f>LEFT(T97, FIND("/",T97)-1)</f>
        <v>film &amp; video</v>
      </c>
      <c r="R97" s="18" t="str">
        <f>RIGHT(T97, LEN(T97)-FIND("/",T97))</f>
        <v>shorts</v>
      </c>
      <c r="S97" t="b">
        <v>1</v>
      </c>
      <c r="T97" t="s">
        <v>8266</v>
      </c>
    </row>
    <row r="98" spans="1:20" ht="48" x14ac:dyDescent="0.2">
      <c r="A98">
        <v>96</v>
      </c>
      <c r="B98" s="3" t="s">
        <v>98</v>
      </c>
      <c r="C98" s="3" t="s">
        <v>4207</v>
      </c>
      <c r="D98" s="13">
        <v>1500</v>
      </c>
      <c r="E98" s="13">
        <v>1720</v>
      </c>
      <c r="F98" s="16">
        <f>(E98)/D98</f>
        <v>1.1466666666666667</v>
      </c>
      <c r="G98" s="11" t="s">
        <v>8219</v>
      </c>
      <c r="H98" t="s">
        <v>8224</v>
      </c>
      <c r="I98" t="s">
        <v>8246</v>
      </c>
      <c r="J98">
        <v>1280631600</v>
      </c>
      <c r="K98" s="7">
        <f>(((J98/60)/60)/24)+DATE(1970,1,1)</f>
        <v>40391.125</v>
      </c>
      <c r="L98">
        <v>1274889241</v>
      </c>
      <c r="M98" s="7">
        <f>(((L98/60)/60)/24)+DATE(1970,1,1)</f>
        <v>40324.662511574075</v>
      </c>
      <c r="N98" t="b">
        <v>0</v>
      </c>
      <c r="O98">
        <v>34</v>
      </c>
      <c r="P98" s="5">
        <f>E98/O98</f>
        <v>50.588235294117645</v>
      </c>
      <c r="Q98" s="18" t="str">
        <f>LEFT(T98, FIND("/",T98)-1)</f>
        <v>film &amp; video</v>
      </c>
      <c r="R98" s="18" t="str">
        <f>RIGHT(T98, LEN(T98)-FIND("/",T98))</f>
        <v>shorts</v>
      </c>
      <c r="S98" t="b">
        <v>1</v>
      </c>
      <c r="T98" t="s">
        <v>8266</v>
      </c>
    </row>
    <row r="99" spans="1:20" ht="48" x14ac:dyDescent="0.2">
      <c r="A99">
        <v>97</v>
      </c>
      <c r="B99" s="3" t="s">
        <v>99</v>
      </c>
      <c r="C99" s="3" t="s">
        <v>4208</v>
      </c>
      <c r="D99" s="13">
        <v>400</v>
      </c>
      <c r="E99" s="13">
        <v>425</v>
      </c>
      <c r="F99" s="16">
        <f>(E99)/D99</f>
        <v>1.0625</v>
      </c>
      <c r="G99" s="11" t="s">
        <v>8219</v>
      </c>
      <c r="H99" t="s">
        <v>8224</v>
      </c>
      <c r="I99" t="s">
        <v>8246</v>
      </c>
      <c r="J99">
        <v>1310440482</v>
      </c>
      <c r="K99" s="7">
        <f>(((J99/60)/60)/24)+DATE(1970,1,1)</f>
        <v>40736.135208333333</v>
      </c>
      <c r="L99">
        <v>1307848482</v>
      </c>
      <c r="M99" s="7">
        <f>(((L99/60)/60)/24)+DATE(1970,1,1)</f>
        <v>40706.135208333333</v>
      </c>
      <c r="N99" t="b">
        <v>0</v>
      </c>
      <c r="O99">
        <v>8</v>
      </c>
      <c r="P99" s="5">
        <f>E99/O99</f>
        <v>53.125</v>
      </c>
      <c r="Q99" s="18" t="str">
        <f>LEFT(T99, FIND("/",T99)-1)</f>
        <v>film &amp; video</v>
      </c>
      <c r="R99" s="18" t="str">
        <f>RIGHT(T99, LEN(T99)-FIND("/",T99))</f>
        <v>shorts</v>
      </c>
      <c r="S99" t="b">
        <v>1</v>
      </c>
      <c r="T99" t="s">
        <v>8266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3">
        <v>3200</v>
      </c>
      <c r="E100" s="13">
        <v>3400</v>
      </c>
      <c r="F100" s="16">
        <f>(E100)/D100</f>
        <v>1.0625</v>
      </c>
      <c r="G100" s="11" t="s">
        <v>8219</v>
      </c>
      <c r="H100" t="s">
        <v>8224</v>
      </c>
      <c r="I100" t="s">
        <v>8246</v>
      </c>
      <c r="J100">
        <v>1354923000</v>
      </c>
      <c r="K100" s="7">
        <f>(((J100/60)/60)/24)+DATE(1970,1,1)</f>
        <v>41250.979166666664</v>
      </c>
      <c r="L100">
        <v>1351796674</v>
      </c>
      <c r="M100" s="7">
        <f>(((L100/60)/60)/24)+DATE(1970,1,1)</f>
        <v>41214.79483796296</v>
      </c>
      <c r="N100" t="b">
        <v>0</v>
      </c>
      <c r="O100">
        <v>60</v>
      </c>
      <c r="P100" s="5">
        <f>E100/O100</f>
        <v>56.666666666666664</v>
      </c>
      <c r="Q100" s="18" t="str">
        <f>LEFT(T100, FIND("/",T100)-1)</f>
        <v>film &amp; video</v>
      </c>
      <c r="R100" s="18" t="str">
        <f>RIGHT(T100, LEN(T100)-FIND("/",T100))</f>
        <v>shorts</v>
      </c>
      <c r="S100" t="b">
        <v>1</v>
      </c>
      <c r="T100" t="s">
        <v>8266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3">
        <v>1500</v>
      </c>
      <c r="E101" s="13">
        <v>1590.29</v>
      </c>
      <c r="F101" s="16">
        <f>(E101)/D101</f>
        <v>1.0601933333333333</v>
      </c>
      <c r="G101" s="11" t="s">
        <v>8219</v>
      </c>
      <c r="H101" t="s">
        <v>8224</v>
      </c>
      <c r="I101" t="s">
        <v>8246</v>
      </c>
      <c r="J101">
        <v>1390426799</v>
      </c>
      <c r="K101" s="7">
        <f>(((J101/60)/60)/24)+DATE(1970,1,1)</f>
        <v>41661.902766203704</v>
      </c>
      <c r="L101">
        <v>1387834799</v>
      </c>
      <c r="M101" s="7">
        <f>(((L101/60)/60)/24)+DATE(1970,1,1)</f>
        <v>41631.902766203704</v>
      </c>
      <c r="N101" t="b">
        <v>0</v>
      </c>
      <c r="O101">
        <v>39</v>
      </c>
      <c r="P101" s="5">
        <f>E101/O101</f>
        <v>40.776666666666664</v>
      </c>
      <c r="Q101" s="18" t="str">
        <f>LEFT(T101, FIND("/",T101)-1)</f>
        <v>film &amp; video</v>
      </c>
      <c r="R101" s="18" t="str">
        <f>RIGHT(T101, LEN(T101)-FIND("/",T101))</f>
        <v>shorts</v>
      </c>
      <c r="S101" t="b">
        <v>1</v>
      </c>
      <c r="T101" t="s">
        <v>8266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3">
        <v>5000</v>
      </c>
      <c r="E102" s="13">
        <v>5000</v>
      </c>
      <c r="F102" s="16">
        <f>(E102)/D102</f>
        <v>1</v>
      </c>
      <c r="G102" s="11" t="s">
        <v>8219</v>
      </c>
      <c r="H102" t="s">
        <v>8224</v>
      </c>
      <c r="I102" t="s">
        <v>8246</v>
      </c>
      <c r="J102">
        <v>1352055886</v>
      </c>
      <c r="K102" s="7">
        <f>(((J102/60)/60)/24)+DATE(1970,1,1)</f>
        <v>41217.794976851852</v>
      </c>
      <c r="L102">
        <v>1350324286</v>
      </c>
      <c r="M102" s="7">
        <f>(((L102/60)/60)/24)+DATE(1970,1,1)</f>
        <v>41197.753310185188</v>
      </c>
      <c r="N102" t="b">
        <v>0</v>
      </c>
      <c r="O102">
        <v>26</v>
      </c>
      <c r="P102" s="5">
        <f>E102/O102</f>
        <v>192.30769230769232</v>
      </c>
      <c r="Q102" s="18" t="str">
        <f>LEFT(T102, FIND("/",T102)-1)</f>
        <v>film &amp; video</v>
      </c>
      <c r="R102" s="18" t="str">
        <f>RIGHT(T102, LEN(T102)-FIND("/",T102))</f>
        <v>shorts</v>
      </c>
      <c r="S102" t="b">
        <v>1</v>
      </c>
      <c r="T102" t="s">
        <v>8266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3">
        <v>3500</v>
      </c>
      <c r="E103" s="13">
        <v>3500</v>
      </c>
      <c r="F103" s="16">
        <f>(E103)/D103</f>
        <v>1</v>
      </c>
      <c r="G103" s="11" t="s">
        <v>8219</v>
      </c>
      <c r="H103" t="s">
        <v>8224</v>
      </c>
      <c r="I103" t="s">
        <v>8246</v>
      </c>
      <c r="J103">
        <v>1359052710</v>
      </c>
      <c r="K103" s="7">
        <f>(((J103/60)/60)/24)+DATE(1970,1,1)</f>
        <v>41298.776736111111</v>
      </c>
      <c r="L103">
        <v>1356979110</v>
      </c>
      <c r="M103" s="7">
        <f>(((L103/60)/60)/24)+DATE(1970,1,1)</f>
        <v>41274.776736111111</v>
      </c>
      <c r="N103" t="b">
        <v>0</v>
      </c>
      <c r="O103">
        <v>35</v>
      </c>
      <c r="P103" s="5">
        <f>E103/O103</f>
        <v>100</v>
      </c>
      <c r="Q103" s="18" t="str">
        <f>LEFT(T103, FIND("/",T103)-1)</f>
        <v>film &amp; video</v>
      </c>
      <c r="R103" s="18" t="str">
        <f>RIGHT(T103, LEN(T103)-FIND("/",T103))</f>
        <v>shorts</v>
      </c>
      <c r="S103" t="b">
        <v>1</v>
      </c>
      <c r="T103" t="s">
        <v>8266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3">
        <v>6000</v>
      </c>
      <c r="E104" s="13">
        <v>7665</v>
      </c>
      <c r="F104" s="16">
        <f>(E104)/D104</f>
        <v>1.2775000000000001</v>
      </c>
      <c r="G104" s="11" t="s">
        <v>8219</v>
      </c>
      <c r="H104" t="s">
        <v>8224</v>
      </c>
      <c r="I104" t="s">
        <v>8246</v>
      </c>
      <c r="J104">
        <v>1293073733</v>
      </c>
      <c r="K104" s="7">
        <f>(((J104/60)/60)/24)+DATE(1970,1,1)</f>
        <v>40535.131168981483</v>
      </c>
      <c r="L104">
        <v>1290481733</v>
      </c>
      <c r="M104" s="7">
        <f>(((L104/60)/60)/24)+DATE(1970,1,1)</f>
        <v>40505.131168981483</v>
      </c>
      <c r="N104" t="b">
        <v>0</v>
      </c>
      <c r="O104">
        <v>65</v>
      </c>
      <c r="P104" s="5">
        <f>E104/O104</f>
        <v>117.92307692307692</v>
      </c>
      <c r="Q104" s="18" t="str">
        <f>LEFT(T104, FIND("/",T104)-1)</f>
        <v>film &amp; video</v>
      </c>
      <c r="R104" s="18" t="str">
        <f>RIGHT(T104, LEN(T104)-FIND("/",T104))</f>
        <v>shorts</v>
      </c>
      <c r="S104" t="b">
        <v>1</v>
      </c>
      <c r="T104" t="s">
        <v>8266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3">
        <v>1300</v>
      </c>
      <c r="E105" s="13">
        <v>1367</v>
      </c>
      <c r="F105" s="16">
        <f>(E105)/D105</f>
        <v>1.0515384615384615</v>
      </c>
      <c r="G105" s="11" t="s">
        <v>8219</v>
      </c>
      <c r="H105" t="s">
        <v>8225</v>
      </c>
      <c r="I105" t="s">
        <v>8247</v>
      </c>
      <c r="J105">
        <v>1394220030</v>
      </c>
      <c r="K105" s="7">
        <f>(((J105/60)/60)/24)+DATE(1970,1,1)</f>
        <v>41705.805902777778</v>
      </c>
      <c r="L105">
        <v>1392232830</v>
      </c>
      <c r="M105" s="7">
        <f>(((L105/60)/60)/24)+DATE(1970,1,1)</f>
        <v>41682.805902777778</v>
      </c>
      <c r="N105" t="b">
        <v>0</v>
      </c>
      <c r="O105">
        <v>49</v>
      </c>
      <c r="P105" s="5">
        <f>E105/O105</f>
        <v>27.897959183673468</v>
      </c>
      <c r="Q105" s="18" t="str">
        <f>LEFT(T105, FIND("/",T105)-1)</f>
        <v>film &amp; video</v>
      </c>
      <c r="R105" s="18" t="str">
        <f>RIGHT(T105, LEN(T105)-FIND("/",T105))</f>
        <v>shorts</v>
      </c>
      <c r="S105" t="b">
        <v>1</v>
      </c>
      <c r="T105" t="s">
        <v>8266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3">
        <v>500</v>
      </c>
      <c r="E106" s="13">
        <v>600</v>
      </c>
      <c r="F106" s="16">
        <f>(E106)/D106</f>
        <v>1.2</v>
      </c>
      <c r="G106" s="11" t="s">
        <v>8219</v>
      </c>
      <c r="H106" t="s">
        <v>8224</v>
      </c>
      <c r="I106" t="s">
        <v>8246</v>
      </c>
      <c r="J106">
        <v>1301792400</v>
      </c>
      <c r="K106" s="7">
        <f>(((J106/60)/60)/24)+DATE(1970,1,1)</f>
        <v>40636.041666666664</v>
      </c>
      <c r="L106">
        <v>1299775266</v>
      </c>
      <c r="M106" s="7">
        <f>(((L106/60)/60)/24)+DATE(1970,1,1)</f>
        <v>40612.695208333331</v>
      </c>
      <c r="N106" t="b">
        <v>0</v>
      </c>
      <c r="O106">
        <v>10</v>
      </c>
      <c r="P106" s="5">
        <f>E106/O106</f>
        <v>60</v>
      </c>
      <c r="Q106" s="18" t="str">
        <f>LEFT(T106, FIND("/",T106)-1)</f>
        <v>film &amp; video</v>
      </c>
      <c r="R106" s="18" t="str">
        <f>RIGHT(T106, LEN(T106)-FIND("/",T106))</f>
        <v>shorts</v>
      </c>
      <c r="S106" t="b">
        <v>1</v>
      </c>
      <c r="T106" t="s">
        <v>8266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3">
        <v>2200</v>
      </c>
      <c r="E107" s="13">
        <v>2363</v>
      </c>
      <c r="F107" s="16">
        <f>(E107)/D107</f>
        <v>1.074090909090909</v>
      </c>
      <c r="G107" s="11" t="s">
        <v>8219</v>
      </c>
      <c r="H107" t="s">
        <v>8224</v>
      </c>
      <c r="I107" t="s">
        <v>8246</v>
      </c>
      <c r="J107">
        <v>1463184000</v>
      </c>
      <c r="K107" s="7">
        <f>(((J107/60)/60)/24)+DATE(1970,1,1)</f>
        <v>42504</v>
      </c>
      <c r="L107">
        <v>1461605020</v>
      </c>
      <c r="M107" s="7">
        <f>(((L107/60)/60)/24)+DATE(1970,1,1)</f>
        <v>42485.724768518514</v>
      </c>
      <c r="N107" t="b">
        <v>0</v>
      </c>
      <c r="O107">
        <v>60</v>
      </c>
      <c r="P107" s="5">
        <f>E107/O107</f>
        <v>39.383333333333333</v>
      </c>
      <c r="Q107" s="18" t="str">
        <f>LEFT(T107, FIND("/",T107)-1)</f>
        <v>film &amp; video</v>
      </c>
      <c r="R107" s="18" t="str">
        <f>RIGHT(T107, LEN(T107)-FIND("/",T107))</f>
        <v>shorts</v>
      </c>
      <c r="S107" t="b">
        <v>1</v>
      </c>
      <c r="T107" t="s">
        <v>8266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3">
        <v>5000</v>
      </c>
      <c r="E108" s="13">
        <v>5025</v>
      </c>
      <c r="F108" s="16">
        <f>(E108)/D108</f>
        <v>1.0049999999999999</v>
      </c>
      <c r="G108" s="11" t="s">
        <v>8219</v>
      </c>
      <c r="H108" t="s">
        <v>8224</v>
      </c>
      <c r="I108" t="s">
        <v>8246</v>
      </c>
      <c r="J108">
        <v>1333391901</v>
      </c>
      <c r="K108" s="7">
        <f>(((J108/60)/60)/24)+DATE(1970,1,1)</f>
        <v>41001.776631944449</v>
      </c>
      <c r="L108">
        <v>1332182301</v>
      </c>
      <c r="M108" s="7">
        <f>(((L108/60)/60)/24)+DATE(1970,1,1)</f>
        <v>40987.776631944449</v>
      </c>
      <c r="N108" t="b">
        <v>0</v>
      </c>
      <c r="O108">
        <v>27</v>
      </c>
      <c r="P108" s="5">
        <f>E108/O108</f>
        <v>186.11111111111111</v>
      </c>
      <c r="Q108" s="18" t="str">
        <f>LEFT(T108, FIND("/",T108)-1)</f>
        <v>film &amp; video</v>
      </c>
      <c r="R108" s="18" t="str">
        <f>RIGHT(T108, LEN(T108)-FIND("/",T108))</f>
        <v>shorts</v>
      </c>
      <c r="S108" t="b">
        <v>1</v>
      </c>
      <c r="T108" t="s">
        <v>8266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3">
        <v>7500</v>
      </c>
      <c r="E109" s="13">
        <v>7685</v>
      </c>
      <c r="F109" s="16">
        <f>(E109)/D109</f>
        <v>1.0246666666666666</v>
      </c>
      <c r="G109" s="11" t="s">
        <v>8219</v>
      </c>
      <c r="H109" t="s">
        <v>8224</v>
      </c>
      <c r="I109" t="s">
        <v>8246</v>
      </c>
      <c r="J109">
        <v>1303688087</v>
      </c>
      <c r="K109" s="7">
        <f>(((J109/60)/60)/24)+DATE(1970,1,1)</f>
        <v>40657.982488425929</v>
      </c>
      <c r="L109">
        <v>1301787287</v>
      </c>
      <c r="M109" s="7">
        <f>(((L109/60)/60)/24)+DATE(1970,1,1)</f>
        <v>40635.982488425929</v>
      </c>
      <c r="N109" t="b">
        <v>0</v>
      </c>
      <c r="O109">
        <v>69</v>
      </c>
      <c r="P109" s="5">
        <f>E109/O109</f>
        <v>111.37681159420291</v>
      </c>
      <c r="Q109" s="18" t="str">
        <f>LEFT(T109, FIND("/",T109)-1)</f>
        <v>film &amp; video</v>
      </c>
      <c r="R109" s="18" t="str">
        <f>RIGHT(T109, LEN(T109)-FIND("/",T109))</f>
        <v>shorts</v>
      </c>
      <c r="S109" t="b">
        <v>1</v>
      </c>
      <c r="T109" t="s">
        <v>8266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3">
        <v>1500</v>
      </c>
      <c r="E110" s="13">
        <v>3700</v>
      </c>
      <c r="F110" s="16">
        <f>(E110)/D110</f>
        <v>2.4666666666666668</v>
      </c>
      <c r="G110" s="11" t="s">
        <v>8219</v>
      </c>
      <c r="H110" t="s">
        <v>8224</v>
      </c>
      <c r="I110" t="s">
        <v>8246</v>
      </c>
      <c r="J110">
        <v>1370011370</v>
      </c>
      <c r="K110" s="7">
        <f>(((J110/60)/60)/24)+DATE(1970,1,1)</f>
        <v>41425.613078703704</v>
      </c>
      <c r="L110">
        <v>1364827370</v>
      </c>
      <c r="M110" s="7">
        <f>(((L110/60)/60)/24)+DATE(1970,1,1)</f>
        <v>41365.613078703704</v>
      </c>
      <c r="N110" t="b">
        <v>0</v>
      </c>
      <c r="O110">
        <v>47</v>
      </c>
      <c r="P110" s="5">
        <f>E110/O110</f>
        <v>78.723404255319153</v>
      </c>
      <c r="Q110" s="18" t="str">
        <f>LEFT(T110, FIND("/",T110)-1)</f>
        <v>film &amp; video</v>
      </c>
      <c r="R110" s="18" t="str">
        <f>RIGHT(T110, LEN(T110)-FIND("/",T110))</f>
        <v>shorts</v>
      </c>
      <c r="S110" t="b">
        <v>1</v>
      </c>
      <c r="T110" t="s">
        <v>8266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3">
        <v>1000</v>
      </c>
      <c r="E111" s="13">
        <v>2195</v>
      </c>
      <c r="F111" s="16">
        <f>(E111)/D111</f>
        <v>2.1949999999999998</v>
      </c>
      <c r="G111" s="11" t="s">
        <v>8219</v>
      </c>
      <c r="H111" t="s">
        <v>8224</v>
      </c>
      <c r="I111" t="s">
        <v>8246</v>
      </c>
      <c r="J111">
        <v>1298680630</v>
      </c>
      <c r="K111" s="7">
        <f>(((J111/60)/60)/24)+DATE(1970,1,1)</f>
        <v>40600.025810185187</v>
      </c>
      <c r="L111">
        <v>1296088630</v>
      </c>
      <c r="M111" s="7">
        <f>(((L111/60)/60)/24)+DATE(1970,1,1)</f>
        <v>40570.025810185187</v>
      </c>
      <c r="N111" t="b">
        <v>0</v>
      </c>
      <c r="O111">
        <v>47</v>
      </c>
      <c r="P111" s="5">
        <f>E111/O111</f>
        <v>46.702127659574465</v>
      </c>
      <c r="Q111" s="18" t="str">
        <f>LEFT(T111, FIND("/",T111)-1)</f>
        <v>film &amp; video</v>
      </c>
      <c r="R111" s="18" t="str">
        <f>RIGHT(T111, LEN(T111)-FIND("/",T111))</f>
        <v>shorts</v>
      </c>
      <c r="S111" t="b">
        <v>1</v>
      </c>
      <c r="T111" t="s">
        <v>8266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3">
        <v>1300</v>
      </c>
      <c r="E112" s="13">
        <v>1700</v>
      </c>
      <c r="F112" s="16">
        <f>(E112)/D112</f>
        <v>1.3076923076923077</v>
      </c>
      <c r="G112" s="11" t="s">
        <v>8219</v>
      </c>
      <c r="H112" t="s">
        <v>8224</v>
      </c>
      <c r="I112" t="s">
        <v>8246</v>
      </c>
      <c r="J112">
        <v>1384408740</v>
      </c>
      <c r="K112" s="7">
        <f>(((J112/60)/60)/24)+DATE(1970,1,1)</f>
        <v>41592.249305555553</v>
      </c>
      <c r="L112">
        <v>1381445253</v>
      </c>
      <c r="M112" s="7">
        <f>(((L112/60)/60)/24)+DATE(1970,1,1)</f>
        <v>41557.949687500004</v>
      </c>
      <c r="N112" t="b">
        <v>0</v>
      </c>
      <c r="O112">
        <v>26</v>
      </c>
      <c r="P112" s="5">
        <f>E112/O112</f>
        <v>65.384615384615387</v>
      </c>
      <c r="Q112" s="18" t="str">
        <f>LEFT(T112, FIND("/",T112)-1)</f>
        <v>film &amp; video</v>
      </c>
      <c r="R112" s="18" t="str">
        <f>RIGHT(T112, LEN(T112)-FIND("/",T112))</f>
        <v>shorts</v>
      </c>
      <c r="S112" t="b">
        <v>1</v>
      </c>
      <c r="T112" t="s">
        <v>8266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3">
        <v>3500</v>
      </c>
      <c r="E113" s="13">
        <v>5410</v>
      </c>
      <c r="F113" s="16">
        <f>(E113)/D113</f>
        <v>1.5457142857142858</v>
      </c>
      <c r="G113" s="11" t="s">
        <v>8219</v>
      </c>
      <c r="H113" t="s">
        <v>8226</v>
      </c>
      <c r="I113" t="s">
        <v>8248</v>
      </c>
      <c r="J113">
        <v>1433059187</v>
      </c>
      <c r="K113" s="7">
        <f>(((J113/60)/60)/24)+DATE(1970,1,1)</f>
        <v>42155.333182870367</v>
      </c>
      <c r="L113">
        <v>1430467187</v>
      </c>
      <c r="M113" s="7">
        <f>(((L113/60)/60)/24)+DATE(1970,1,1)</f>
        <v>42125.333182870367</v>
      </c>
      <c r="N113" t="b">
        <v>0</v>
      </c>
      <c r="O113">
        <v>53</v>
      </c>
      <c r="P113" s="5">
        <f>E113/O113</f>
        <v>102.0754716981132</v>
      </c>
      <c r="Q113" s="18" t="str">
        <f>LEFT(T113, FIND("/",T113)-1)</f>
        <v>film &amp; video</v>
      </c>
      <c r="R113" s="18" t="str">
        <f>RIGHT(T113, LEN(T113)-FIND("/",T113))</f>
        <v>shorts</v>
      </c>
      <c r="S113" t="b">
        <v>1</v>
      </c>
      <c r="T113" t="s">
        <v>8266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3">
        <v>5000</v>
      </c>
      <c r="E114" s="13">
        <v>5200</v>
      </c>
      <c r="F114" s="16">
        <f>(E114)/D114</f>
        <v>1.04</v>
      </c>
      <c r="G114" s="11" t="s">
        <v>8219</v>
      </c>
      <c r="H114" t="s">
        <v>8224</v>
      </c>
      <c r="I114" t="s">
        <v>8246</v>
      </c>
      <c r="J114">
        <v>1397354400</v>
      </c>
      <c r="K114" s="7">
        <f>(((J114/60)/60)/24)+DATE(1970,1,1)</f>
        <v>41742.083333333336</v>
      </c>
      <c r="L114">
        <v>1395277318</v>
      </c>
      <c r="M114" s="7">
        <f>(((L114/60)/60)/24)+DATE(1970,1,1)</f>
        <v>41718.043032407404</v>
      </c>
      <c r="N114" t="b">
        <v>0</v>
      </c>
      <c r="O114">
        <v>81</v>
      </c>
      <c r="P114" s="5">
        <f>E114/O114</f>
        <v>64.197530864197532</v>
      </c>
      <c r="Q114" s="18" t="str">
        <f>LEFT(T114, FIND("/",T114)-1)</f>
        <v>film &amp; video</v>
      </c>
      <c r="R114" s="18" t="str">
        <f>RIGHT(T114, LEN(T114)-FIND("/",T114))</f>
        <v>shorts</v>
      </c>
      <c r="S114" t="b">
        <v>1</v>
      </c>
      <c r="T114" t="s">
        <v>8266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3">
        <v>5000</v>
      </c>
      <c r="E115" s="13">
        <v>7050</v>
      </c>
      <c r="F115" s="16">
        <f>(E115)/D115</f>
        <v>1.41</v>
      </c>
      <c r="G115" s="11" t="s">
        <v>8219</v>
      </c>
      <c r="H115" t="s">
        <v>8224</v>
      </c>
      <c r="I115" t="s">
        <v>8246</v>
      </c>
      <c r="J115">
        <v>1312642800</v>
      </c>
      <c r="K115" s="7">
        <f>(((J115/60)/60)/24)+DATE(1970,1,1)</f>
        <v>40761.625</v>
      </c>
      <c r="L115">
        <v>1311963128</v>
      </c>
      <c r="M115" s="7">
        <f>(((L115/60)/60)/24)+DATE(1970,1,1)</f>
        <v>40753.758425925924</v>
      </c>
      <c r="N115" t="b">
        <v>0</v>
      </c>
      <c r="O115">
        <v>78</v>
      </c>
      <c r="P115" s="5">
        <f>E115/O115</f>
        <v>90.384615384615387</v>
      </c>
      <c r="Q115" s="18" t="str">
        <f>LEFT(T115, FIND("/",T115)-1)</f>
        <v>film &amp; video</v>
      </c>
      <c r="R115" s="18" t="str">
        <f>RIGHT(T115, LEN(T115)-FIND("/",T115))</f>
        <v>shorts</v>
      </c>
      <c r="S115" t="b">
        <v>1</v>
      </c>
      <c r="T115" t="s">
        <v>8266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3">
        <v>3000</v>
      </c>
      <c r="E116" s="13">
        <v>3100</v>
      </c>
      <c r="F116" s="16">
        <f>(E116)/D116</f>
        <v>1.0333333333333334</v>
      </c>
      <c r="G116" s="11" t="s">
        <v>8219</v>
      </c>
      <c r="H116" t="s">
        <v>8224</v>
      </c>
      <c r="I116" t="s">
        <v>8246</v>
      </c>
      <c r="J116">
        <v>1326436488</v>
      </c>
      <c r="K116" s="7">
        <f>(((J116/60)/60)/24)+DATE(1970,1,1)</f>
        <v>40921.27416666667</v>
      </c>
      <c r="L116">
        <v>1321252488</v>
      </c>
      <c r="M116" s="7">
        <f>(((L116/60)/60)/24)+DATE(1970,1,1)</f>
        <v>40861.27416666667</v>
      </c>
      <c r="N116" t="b">
        <v>0</v>
      </c>
      <c r="O116">
        <v>35</v>
      </c>
      <c r="P116" s="5">
        <f>E116/O116</f>
        <v>88.571428571428569</v>
      </c>
      <c r="Q116" s="18" t="str">
        <f>LEFT(T116, FIND("/",T116)-1)</f>
        <v>film &amp; video</v>
      </c>
      <c r="R116" s="18" t="str">
        <f>RIGHT(T116, LEN(T116)-FIND("/",T116))</f>
        <v>shorts</v>
      </c>
      <c r="S116" t="b">
        <v>1</v>
      </c>
      <c r="T116" t="s">
        <v>8266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3">
        <v>450</v>
      </c>
      <c r="E117" s="13">
        <v>632</v>
      </c>
      <c r="F117" s="16">
        <f>(E117)/D117</f>
        <v>1.4044444444444444</v>
      </c>
      <c r="G117" s="11" t="s">
        <v>8219</v>
      </c>
      <c r="H117" t="s">
        <v>8224</v>
      </c>
      <c r="I117" t="s">
        <v>8246</v>
      </c>
      <c r="J117">
        <v>1328377444</v>
      </c>
      <c r="K117" s="7">
        <f>(((J117/60)/60)/24)+DATE(1970,1,1)</f>
        <v>40943.738935185182</v>
      </c>
      <c r="L117">
        <v>1326217444</v>
      </c>
      <c r="M117" s="7">
        <f>(((L117/60)/60)/24)+DATE(1970,1,1)</f>
        <v>40918.738935185182</v>
      </c>
      <c r="N117" t="b">
        <v>0</v>
      </c>
      <c r="O117">
        <v>22</v>
      </c>
      <c r="P117" s="5">
        <f>E117/O117</f>
        <v>28.727272727272727</v>
      </c>
      <c r="Q117" s="18" t="str">
        <f>LEFT(T117, FIND("/",T117)-1)</f>
        <v>film &amp; video</v>
      </c>
      <c r="R117" s="18" t="str">
        <f>RIGHT(T117, LEN(T117)-FIND("/",T117))</f>
        <v>shorts</v>
      </c>
      <c r="S117" t="b">
        <v>1</v>
      </c>
      <c r="T117" t="s">
        <v>8266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3">
        <v>3500</v>
      </c>
      <c r="E118" s="13">
        <v>3978</v>
      </c>
      <c r="F118" s="16">
        <f>(E118)/D118</f>
        <v>1.1365714285714286</v>
      </c>
      <c r="G118" s="11" t="s">
        <v>8219</v>
      </c>
      <c r="H118" t="s">
        <v>8224</v>
      </c>
      <c r="I118" t="s">
        <v>8246</v>
      </c>
      <c r="J118">
        <v>1302260155</v>
      </c>
      <c r="K118" s="7">
        <f>(((J118/60)/60)/24)+DATE(1970,1,1)</f>
        <v>40641.455497685187</v>
      </c>
      <c r="L118">
        <v>1298289355</v>
      </c>
      <c r="M118" s="7">
        <f>(((L118/60)/60)/24)+DATE(1970,1,1)</f>
        <v>40595.497164351851</v>
      </c>
      <c r="N118" t="b">
        <v>0</v>
      </c>
      <c r="O118">
        <v>57</v>
      </c>
      <c r="P118" s="5">
        <f>E118/O118</f>
        <v>69.78947368421052</v>
      </c>
      <c r="Q118" s="18" t="str">
        <f>LEFT(T118, FIND("/",T118)-1)</f>
        <v>film &amp; video</v>
      </c>
      <c r="R118" s="18" t="str">
        <f>RIGHT(T118, LEN(T118)-FIND("/",T118))</f>
        <v>shorts</v>
      </c>
      <c r="S118" t="b">
        <v>1</v>
      </c>
      <c r="T118" t="s">
        <v>8266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3">
        <v>4500</v>
      </c>
      <c r="E119" s="13">
        <v>4522.22</v>
      </c>
      <c r="F119" s="16">
        <f>(E119)/D119</f>
        <v>1.0049377777777779</v>
      </c>
      <c r="G119" s="11" t="s">
        <v>8219</v>
      </c>
      <c r="H119" t="s">
        <v>8224</v>
      </c>
      <c r="I119" t="s">
        <v>8246</v>
      </c>
      <c r="J119">
        <v>1276110000</v>
      </c>
      <c r="K119" s="7">
        <f>(((J119/60)/60)/24)+DATE(1970,1,1)</f>
        <v>40338.791666666664</v>
      </c>
      <c r="L119">
        <v>1268337744</v>
      </c>
      <c r="M119" s="7">
        <f>(((L119/60)/60)/24)+DATE(1970,1,1)</f>
        <v>40248.834999999999</v>
      </c>
      <c r="N119" t="b">
        <v>0</v>
      </c>
      <c r="O119">
        <v>27</v>
      </c>
      <c r="P119" s="5">
        <f>E119/O119</f>
        <v>167.48962962962963</v>
      </c>
      <c r="Q119" s="18" t="str">
        <f>LEFT(T119, FIND("/",T119)-1)</f>
        <v>film &amp; video</v>
      </c>
      <c r="R119" s="18" t="str">
        <f>RIGHT(T119, LEN(T119)-FIND("/",T119))</f>
        <v>shorts</v>
      </c>
      <c r="S119" t="b">
        <v>1</v>
      </c>
      <c r="T119" t="s">
        <v>8266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3">
        <v>5000</v>
      </c>
      <c r="E120" s="13">
        <v>5651.58</v>
      </c>
      <c r="F120" s="16">
        <f>(E120)/D120</f>
        <v>1.1303159999999999</v>
      </c>
      <c r="G120" s="11" t="s">
        <v>8219</v>
      </c>
      <c r="H120" t="s">
        <v>8224</v>
      </c>
      <c r="I120" t="s">
        <v>8246</v>
      </c>
      <c r="J120">
        <v>1311902236</v>
      </c>
      <c r="K120" s="7">
        <f>(((J120/60)/60)/24)+DATE(1970,1,1)</f>
        <v>40753.053657407407</v>
      </c>
      <c r="L120">
        <v>1309310236</v>
      </c>
      <c r="M120" s="7">
        <f>(((L120/60)/60)/24)+DATE(1970,1,1)</f>
        <v>40723.053657407407</v>
      </c>
      <c r="N120" t="b">
        <v>0</v>
      </c>
      <c r="O120">
        <v>39</v>
      </c>
      <c r="P120" s="5">
        <f>E120/O120</f>
        <v>144.91230769230768</v>
      </c>
      <c r="Q120" s="18" t="str">
        <f>LEFT(T120, FIND("/",T120)-1)</f>
        <v>film &amp; video</v>
      </c>
      <c r="R120" s="18" t="str">
        <f>RIGHT(T120, LEN(T120)-FIND("/",T120))</f>
        <v>shorts</v>
      </c>
      <c r="S120" t="b">
        <v>1</v>
      </c>
      <c r="T120" t="s">
        <v>8266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3">
        <v>3250</v>
      </c>
      <c r="E121" s="13">
        <v>3398.1</v>
      </c>
      <c r="F121" s="16">
        <f>(E121)/D121</f>
        <v>1.0455692307692308</v>
      </c>
      <c r="G121" s="11" t="s">
        <v>8219</v>
      </c>
      <c r="H121" t="s">
        <v>8224</v>
      </c>
      <c r="I121" t="s">
        <v>8246</v>
      </c>
      <c r="J121">
        <v>1313276400</v>
      </c>
      <c r="K121" s="7">
        <f>(((J121/60)/60)/24)+DATE(1970,1,1)</f>
        <v>40768.958333333336</v>
      </c>
      <c r="L121">
        <v>1310693986</v>
      </c>
      <c r="M121" s="7">
        <f>(((L121/60)/60)/24)+DATE(1970,1,1)</f>
        <v>40739.069282407407</v>
      </c>
      <c r="N121" t="b">
        <v>0</v>
      </c>
      <c r="O121">
        <v>37</v>
      </c>
      <c r="P121" s="5">
        <f>E121/O121</f>
        <v>91.840540540540545</v>
      </c>
      <c r="Q121" s="18" t="str">
        <f>LEFT(T121, FIND("/",T121)-1)</f>
        <v>film &amp; video</v>
      </c>
      <c r="R121" s="18" t="str">
        <f>RIGHT(T121, LEN(T121)-FIND("/",T121))</f>
        <v>shorts</v>
      </c>
      <c r="S121" t="b">
        <v>1</v>
      </c>
      <c r="T121" t="s">
        <v>8266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3">
        <v>70000</v>
      </c>
      <c r="E122" s="13">
        <v>10</v>
      </c>
      <c r="F122" s="16">
        <f>(E122)/D122</f>
        <v>1.4285714285714287E-4</v>
      </c>
      <c r="G122" s="11" t="s">
        <v>8220</v>
      </c>
      <c r="H122" t="s">
        <v>8231</v>
      </c>
      <c r="I122" t="s">
        <v>8252</v>
      </c>
      <c r="J122">
        <v>1475457107</v>
      </c>
      <c r="K122" s="7">
        <f>(((J122/60)/60)/24)+DATE(1970,1,1)</f>
        <v>42646.049849537041</v>
      </c>
      <c r="L122">
        <v>1472865107</v>
      </c>
      <c r="M122" s="7">
        <f>(((L122/60)/60)/24)+DATE(1970,1,1)</f>
        <v>42616.049849537041</v>
      </c>
      <c r="N122" t="b">
        <v>0</v>
      </c>
      <c r="O122">
        <v>1</v>
      </c>
      <c r="P122" s="5">
        <f>E122/O122</f>
        <v>10</v>
      </c>
      <c r="Q122" s="18" t="str">
        <f>LEFT(T122, FIND("/",T122)-1)</f>
        <v>film &amp; video</v>
      </c>
      <c r="R122" s="18" t="str">
        <f>RIGHT(T122, LEN(T122)-FIND("/",T122))</f>
        <v>science fiction</v>
      </c>
      <c r="S122" t="b">
        <v>0</v>
      </c>
      <c r="T122" t="s">
        <v>8267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3">
        <v>3000</v>
      </c>
      <c r="E123" s="13">
        <v>1</v>
      </c>
      <c r="F123" s="16">
        <f>(E123)/D123</f>
        <v>3.3333333333333332E-4</v>
      </c>
      <c r="G123" s="11" t="s">
        <v>8220</v>
      </c>
      <c r="H123" t="s">
        <v>8224</v>
      </c>
      <c r="I123" t="s">
        <v>8246</v>
      </c>
      <c r="J123">
        <v>1429352160</v>
      </c>
      <c r="K123" s="7">
        <f>(((J123/60)/60)/24)+DATE(1970,1,1)</f>
        <v>42112.427777777775</v>
      </c>
      <c r="L123">
        <v>1427993710</v>
      </c>
      <c r="M123" s="7">
        <f>(((L123/60)/60)/24)+DATE(1970,1,1)</f>
        <v>42096.704976851848</v>
      </c>
      <c r="N123" t="b">
        <v>0</v>
      </c>
      <c r="O123">
        <v>1</v>
      </c>
      <c r="P123" s="5">
        <f>E123/O123</f>
        <v>1</v>
      </c>
      <c r="Q123" s="18" t="str">
        <f>LEFT(T123, FIND("/",T123)-1)</f>
        <v>film &amp; video</v>
      </c>
      <c r="R123" s="18" t="str">
        <f>RIGHT(T123, LEN(T123)-FIND("/",T123))</f>
        <v>science fiction</v>
      </c>
      <c r="S123" t="b">
        <v>0</v>
      </c>
      <c r="T123" t="s">
        <v>8267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3">
        <v>100000000</v>
      </c>
      <c r="E124" s="13">
        <v>0</v>
      </c>
      <c r="F124" s="16">
        <f>(E124)/D124</f>
        <v>0</v>
      </c>
      <c r="G124" s="11" t="s">
        <v>8220</v>
      </c>
      <c r="H124" t="s">
        <v>8224</v>
      </c>
      <c r="I124" t="s">
        <v>8246</v>
      </c>
      <c r="J124">
        <v>1476094907</v>
      </c>
      <c r="K124" s="7">
        <f>(((J124/60)/60)/24)+DATE(1970,1,1)</f>
        <v>42653.431793981479</v>
      </c>
      <c r="L124">
        <v>1470910907</v>
      </c>
      <c r="M124" s="7">
        <f>(((L124/60)/60)/24)+DATE(1970,1,1)</f>
        <v>42593.431793981479</v>
      </c>
      <c r="N124" t="b">
        <v>0</v>
      </c>
      <c r="O124">
        <v>0</v>
      </c>
      <c r="P124" s="5" t="e">
        <f>E124/O124</f>
        <v>#DIV/0!</v>
      </c>
      <c r="Q124" s="18" t="str">
        <f>LEFT(T124, FIND("/",T124)-1)</f>
        <v>film &amp; video</v>
      </c>
      <c r="R124" s="18" t="str">
        <f>RIGHT(T124, LEN(T124)-FIND("/",T124))</f>
        <v>science fiction</v>
      </c>
      <c r="S124" t="b">
        <v>0</v>
      </c>
      <c r="T124" t="s">
        <v>8267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3">
        <v>55000</v>
      </c>
      <c r="E125" s="13">
        <v>151</v>
      </c>
      <c r="F125" s="16">
        <f>(E125)/D125</f>
        <v>2.7454545454545453E-3</v>
      </c>
      <c r="G125" s="11" t="s">
        <v>8220</v>
      </c>
      <c r="H125" t="s">
        <v>8224</v>
      </c>
      <c r="I125" t="s">
        <v>8246</v>
      </c>
      <c r="J125">
        <v>1414533600</v>
      </c>
      <c r="K125" s="7">
        <f>(((J125/60)/60)/24)+DATE(1970,1,1)</f>
        <v>41940.916666666664</v>
      </c>
      <c r="L125">
        <v>1411411564</v>
      </c>
      <c r="M125" s="7">
        <f>(((L125/60)/60)/24)+DATE(1970,1,1)</f>
        <v>41904.781990740739</v>
      </c>
      <c r="N125" t="b">
        <v>0</v>
      </c>
      <c r="O125">
        <v>6</v>
      </c>
      <c r="P125" s="5">
        <f>E125/O125</f>
        <v>25.166666666666668</v>
      </c>
      <c r="Q125" s="18" t="str">
        <f>LEFT(T125, FIND("/",T125)-1)</f>
        <v>film &amp; video</v>
      </c>
      <c r="R125" s="18" t="str">
        <f>RIGHT(T125, LEN(T125)-FIND("/",T125))</f>
        <v>science fiction</v>
      </c>
      <c r="S125" t="b">
        <v>0</v>
      </c>
      <c r="T125" t="s">
        <v>8267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3">
        <v>4000</v>
      </c>
      <c r="E126" s="13">
        <v>0</v>
      </c>
      <c r="F126" s="16">
        <f>(E126)/D126</f>
        <v>0</v>
      </c>
      <c r="G126" s="11" t="s">
        <v>8220</v>
      </c>
      <c r="H126" t="s">
        <v>8224</v>
      </c>
      <c r="I126" t="s">
        <v>8246</v>
      </c>
      <c r="J126">
        <v>1431728242</v>
      </c>
      <c r="K126" s="7">
        <f>(((J126/60)/60)/24)+DATE(1970,1,1)</f>
        <v>42139.928726851853</v>
      </c>
      <c r="L126">
        <v>1429568242</v>
      </c>
      <c r="M126" s="7">
        <f>(((L126/60)/60)/24)+DATE(1970,1,1)</f>
        <v>42114.928726851853</v>
      </c>
      <c r="N126" t="b">
        <v>0</v>
      </c>
      <c r="O126">
        <v>0</v>
      </c>
      <c r="P126" s="5" t="e">
        <f>E126/O126</f>
        <v>#DIV/0!</v>
      </c>
      <c r="Q126" s="18" t="str">
        <f>LEFT(T126, FIND("/",T126)-1)</f>
        <v>film &amp; video</v>
      </c>
      <c r="R126" s="18" t="str">
        <f>RIGHT(T126, LEN(T126)-FIND("/",T126))</f>
        <v>science fiction</v>
      </c>
      <c r="S126" t="b">
        <v>0</v>
      </c>
      <c r="T126" t="s">
        <v>8267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3">
        <v>500</v>
      </c>
      <c r="E127" s="13">
        <v>70</v>
      </c>
      <c r="F127" s="16">
        <f>(E127)/D127</f>
        <v>0.14000000000000001</v>
      </c>
      <c r="G127" s="11" t="s">
        <v>8220</v>
      </c>
      <c r="H127" t="s">
        <v>8229</v>
      </c>
      <c r="I127" t="s">
        <v>8251</v>
      </c>
      <c r="J127">
        <v>1486165880</v>
      </c>
      <c r="K127" s="7">
        <f>(((J127/60)/60)/24)+DATE(1970,1,1)</f>
        <v>42769.993981481486</v>
      </c>
      <c r="L127">
        <v>1480981880</v>
      </c>
      <c r="M127" s="7">
        <f>(((L127/60)/60)/24)+DATE(1970,1,1)</f>
        <v>42709.993981481486</v>
      </c>
      <c r="N127" t="b">
        <v>0</v>
      </c>
      <c r="O127">
        <v>6</v>
      </c>
      <c r="P127" s="5">
        <f>E127/O127</f>
        <v>11.666666666666666</v>
      </c>
      <c r="Q127" s="18" t="str">
        <f>LEFT(T127, FIND("/",T127)-1)</f>
        <v>film &amp; video</v>
      </c>
      <c r="R127" s="18" t="str">
        <f>RIGHT(T127, LEN(T127)-FIND("/",T127))</f>
        <v>science fiction</v>
      </c>
      <c r="S127" t="b">
        <v>0</v>
      </c>
      <c r="T127" t="s">
        <v>8267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3">
        <v>25000</v>
      </c>
      <c r="E128" s="13">
        <v>1387</v>
      </c>
      <c r="F128" s="16">
        <f>(E128)/D128</f>
        <v>5.5480000000000002E-2</v>
      </c>
      <c r="G128" s="11" t="s">
        <v>8220</v>
      </c>
      <c r="H128" t="s">
        <v>8224</v>
      </c>
      <c r="I128" t="s">
        <v>8246</v>
      </c>
      <c r="J128">
        <v>1433988000</v>
      </c>
      <c r="K128" s="7">
        <f>(((J128/60)/60)/24)+DATE(1970,1,1)</f>
        <v>42166.083333333328</v>
      </c>
      <c r="L128">
        <v>1431353337</v>
      </c>
      <c r="M128" s="7">
        <f>(((L128/60)/60)/24)+DATE(1970,1,1)</f>
        <v>42135.589548611111</v>
      </c>
      <c r="N128" t="b">
        <v>0</v>
      </c>
      <c r="O128">
        <v>13</v>
      </c>
      <c r="P128" s="5">
        <f>E128/O128</f>
        <v>106.69230769230769</v>
      </c>
      <c r="Q128" s="18" t="str">
        <f>LEFT(T128, FIND("/",T128)-1)</f>
        <v>film &amp; video</v>
      </c>
      <c r="R128" s="18" t="str">
        <f>RIGHT(T128, LEN(T128)-FIND("/",T128))</f>
        <v>science fiction</v>
      </c>
      <c r="S128" t="b">
        <v>0</v>
      </c>
      <c r="T128" t="s">
        <v>8267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3">
        <v>8000</v>
      </c>
      <c r="E129" s="13">
        <v>190</v>
      </c>
      <c r="F129" s="16">
        <f>(E129)/D129</f>
        <v>2.375E-2</v>
      </c>
      <c r="G129" s="11" t="s">
        <v>8220</v>
      </c>
      <c r="H129" t="s">
        <v>8224</v>
      </c>
      <c r="I129" t="s">
        <v>8246</v>
      </c>
      <c r="J129">
        <v>1428069541</v>
      </c>
      <c r="K129" s="7">
        <f>(((J129/60)/60)/24)+DATE(1970,1,1)</f>
        <v>42097.582650462966</v>
      </c>
      <c r="L129">
        <v>1425481141</v>
      </c>
      <c r="M129" s="7">
        <f>(((L129/60)/60)/24)+DATE(1970,1,1)</f>
        <v>42067.62431712963</v>
      </c>
      <c r="N129" t="b">
        <v>0</v>
      </c>
      <c r="O129">
        <v>4</v>
      </c>
      <c r="P129" s="5">
        <f>E129/O129</f>
        <v>47.5</v>
      </c>
      <c r="Q129" s="18" t="str">
        <f>LEFT(T129, FIND("/",T129)-1)</f>
        <v>film &amp; video</v>
      </c>
      <c r="R129" s="18" t="str">
        <f>RIGHT(T129, LEN(T129)-FIND("/",T129))</f>
        <v>science fiction</v>
      </c>
      <c r="S129" t="b">
        <v>0</v>
      </c>
      <c r="T129" t="s">
        <v>8267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3">
        <v>100000</v>
      </c>
      <c r="E130" s="13">
        <v>1867</v>
      </c>
      <c r="F130" s="16">
        <f>(E130)/D130</f>
        <v>1.8669999999999999E-2</v>
      </c>
      <c r="G130" s="11" t="s">
        <v>8220</v>
      </c>
      <c r="H130" t="s">
        <v>8224</v>
      </c>
      <c r="I130" t="s">
        <v>8246</v>
      </c>
      <c r="J130">
        <v>1476941293</v>
      </c>
      <c r="K130" s="7">
        <f>(((J130/60)/60)/24)+DATE(1970,1,1)</f>
        <v>42663.22792824074</v>
      </c>
      <c r="L130">
        <v>1473917293</v>
      </c>
      <c r="M130" s="7">
        <f>(((L130/60)/60)/24)+DATE(1970,1,1)</f>
        <v>42628.22792824074</v>
      </c>
      <c r="N130" t="b">
        <v>0</v>
      </c>
      <c r="O130">
        <v>6</v>
      </c>
      <c r="P130" s="5">
        <f>E130/O130</f>
        <v>311.16666666666669</v>
      </c>
      <c r="Q130" s="18" t="str">
        <f>LEFT(T130, FIND("/",T130)-1)</f>
        <v>film &amp; video</v>
      </c>
      <c r="R130" s="18" t="str">
        <f>RIGHT(T130, LEN(T130)-FIND("/",T130))</f>
        <v>science fiction</v>
      </c>
      <c r="S130" t="b">
        <v>0</v>
      </c>
      <c r="T130" t="s">
        <v>8267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3">
        <v>20000</v>
      </c>
      <c r="E131" s="13">
        <v>0</v>
      </c>
      <c r="F131" s="16">
        <f>(E131)/D131</f>
        <v>0</v>
      </c>
      <c r="G131" s="11" t="s">
        <v>8220</v>
      </c>
      <c r="H131" t="s">
        <v>8224</v>
      </c>
      <c r="I131" t="s">
        <v>8246</v>
      </c>
      <c r="J131">
        <v>1414708183</v>
      </c>
      <c r="K131" s="7">
        <f>(((J131/60)/60)/24)+DATE(1970,1,1)</f>
        <v>41942.937303240738</v>
      </c>
      <c r="L131">
        <v>1409524183</v>
      </c>
      <c r="M131" s="7">
        <f>(((L131/60)/60)/24)+DATE(1970,1,1)</f>
        <v>41882.937303240738</v>
      </c>
      <c r="N131" t="b">
        <v>0</v>
      </c>
      <c r="O131">
        <v>0</v>
      </c>
      <c r="P131" s="5" t="e">
        <f>E131/O131</f>
        <v>#DIV/0!</v>
      </c>
      <c r="Q131" s="18" t="str">
        <f>LEFT(T131, FIND("/",T131)-1)</f>
        <v>film &amp; video</v>
      </c>
      <c r="R131" s="18" t="str">
        <f>RIGHT(T131, LEN(T131)-FIND("/",T131))</f>
        <v>science fiction</v>
      </c>
      <c r="S131" t="b">
        <v>0</v>
      </c>
      <c r="T131" t="s">
        <v>8267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3">
        <v>600</v>
      </c>
      <c r="E132" s="13">
        <v>0</v>
      </c>
      <c r="F132" s="16">
        <f>(E132)/D132</f>
        <v>0</v>
      </c>
      <c r="G132" s="11" t="s">
        <v>8220</v>
      </c>
      <c r="H132" t="s">
        <v>8225</v>
      </c>
      <c r="I132" t="s">
        <v>8247</v>
      </c>
      <c r="J132">
        <v>1402949760</v>
      </c>
      <c r="K132" s="7">
        <f>(((J132/60)/60)/24)+DATE(1970,1,1)</f>
        <v>41806.844444444447</v>
      </c>
      <c r="L132">
        <v>1400536692</v>
      </c>
      <c r="M132" s="7">
        <f>(((L132/60)/60)/24)+DATE(1970,1,1)</f>
        <v>41778.915416666663</v>
      </c>
      <c r="N132" t="b">
        <v>0</v>
      </c>
      <c r="O132">
        <v>0</v>
      </c>
      <c r="P132" s="5" t="e">
        <f>E132/O132</f>
        <v>#DIV/0!</v>
      </c>
      <c r="Q132" s="18" t="str">
        <f>LEFT(T132, FIND("/",T132)-1)</f>
        <v>film &amp; video</v>
      </c>
      <c r="R132" s="18" t="str">
        <f>RIGHT(T132, LEN(T132)-FIND("/",T132))</f>
        <v>science fiction</v>
      </c>
      <c r="S132" t="b">
        <v>0</v>
      </c>
      <c r="T132" t="s">
        <v>8267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3">
        <v>1200</v>
      </c>
      <c r="E133" s="13">
        <v>0</v>
      </c>
      <c r="F133" s="16">
        <f>(E133)/D133</f>
        <v>0</v>
      </c>
      <c r="G133" s="11" t="s">
        <v>8220</v>
      </c>
      <c r="H133" t="s">
        <v>8224</v>
      </c>
      <c r="I133" t="s">
        <v>8246</v>
      </c>
      <c r="J133">
        <v>1467763200</v>
      </c>
      <c r="K133" s="7">
        <f>(((J133/60)/60)/24)+DATE(1970,1,1)</f>
        <v>42557</v>
      </c>
      <c r="L133">
        <v>1466453161</v>
      </c>
      <c r="M133" s="7">
        <f>(((L133/60)/60)/24)+DATE(1970,1,1)</f>
        <v>42541.837511574078</v>
      </c>
      <c r="N133" t="b">
        <v>0</v>
      </c>
      <c r="O133">
        <v>0</v>
      </c>
      <c r="P133" s="5" t="e">
        <f>E133/O133</f>
        <v>#DIV/0!</v>
      </c>
      <c r="Q133" s="18" t="str">
        <f>LEFT(T133, FIND("/",T133)-1)</f>
        <v>film &amp; video</v>
      </c>
      <c r="R133" s="18" t="str">
        <f>RIGHT(T133, LEN(T133)-FIND("/",T133))</f>
        <v>science fiction</v>
      </c>
      <c r="S133" t="b">
        <v>0</v>
      </c>
      <c r="T133" t="s">
        <v>8267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3">
        <v>80000</v>
      </c>
      <c r="E134" s="13">
        <v>7655</v>
      </c>
      <c r="F134" s="16">
        <f>(E134)/D134</f>
        <v>9.5687499999999995E-2</v>
      </c>
      <c r="G134" s="11" t="s">
        <v>8220</v>
      </c>
      <c r="H134" t="s">
        <v>8224</v>
      </c>
      <c r="I134" t="s">
        <v>8246</v>
      </c>
      <c r="J134">
        <v>1415392207</v>
      </c>
      <c r="K134" s="7">
        <f>(((J134/60)/60)/24)+DATE(1970,1,1)</f>
        <v>41950.854247685187</v>
      </c>
      <c r="L134">
        <v>1411500607</v>
      </c>
      <c r="M134" s="7">
        <f>(((L134/60)/60)/24)+DATE(1970,1,1)</f>
        <v>41905.812581018516</v>
      </c>
      <c r="N134" t="b">
        <v>0</v>
      </c>
      <c r="O134">
        <v>81</v>
      </c>
      <c r="P134" s="5">
        <f>E134/O134</f>
        <v>94.506172839506178</v>
      </c>
      <c r="Q134" s="18" t="str">
        <f>LEFT(T134, FIND("/",T134)-1)</f>
        <v>film &amp; video</v>
      </c>
      <c r="R134" s="18" t="str">
        <f>RIGHT(T134, LEN(T134)-FIND("/",T134))</f>
        <v>science fiction</v>
      </c>
      <c r="S134" t="b">
        <v>0</v>
      </c>
      <c r="T134" t="s">
        <v>8267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3">
        <v>71764</v>
      </c>
      <c r="E135" s="13">
        <v>0</v>
      </c>
      <c r="F135" s="16">
        <f>(E135)/D135</f>
        <v>0</v>
      </c>
      <c r="G135" s="11" t="s">
        <v>8220</v>
      </c>
      <c r="H135" t="s">
        <v>8224</v>
      </c>
      <c r="I135" t="s">
        <v>8246</v>
      </c>
      <c r="J135">
        <v>1464715860</v>
      </c>
      <c r="K135" s="7">
        <f>(((J135/60)/60)/24)+DATE(1970,1,1)</f>
        <v>42521.729861111111</v>
      </c>
      <c r="L135">
        <v>1462130584</v>
      </c>
      <c r="M135" s="7">
        <f>(((L135/60)/60)/24)+DATE(1970,1,1)</f>
        <v>42491.80768518518</v>
      </c>
      <c r="N135" t="b">
        <v>0</v>
      </c>
      <c r="O135">
        <v>0</v>
      </c>
      <c r="P135" s="5" t="e">
        <f>E135/O135</f>
        <v>#DIV/0!</v>
      </c>
      <c r="Q135" s="18" t="str">
        <f>LEFT(T135, FIND("/",T135)-1)</f>
        <v>film &amp; video</v>
      </c>
      <c r="R135" s="18" t="str">
        <f>RIGHT(T135, LEN(T135)-FIND("/",T135))</f>
        <v>science fiction</v>
      </c>
      <c r="S135" t="b">
        <v>0</v>
      </c>
      <c r="T135" t="s">
        <v>8267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3">
        <v>5000</v>
      </c>
      <c r="E136" s="13">
        <v>0</v>
      </c>
      <c r="F136" s="16">
        <f>(E136)/D136</f>
        <v>0</v>
      </c>
      <c r="G136" s="11" t="s">
        <v>8220</v>
      </c>
      <c r="H136" t="s">
        <v>8224</v>
      </c>
      <c r="I136" t="s">
        <v>8246</v>
      </c>
      <c r="J136">
        <v>1441386000</v>
      </c>
      <c r="K136" s="7">
        <f>(((J136/60)/60)/24)+DATE(1970,1,1)</f>
        <v>42251.708333333328</v>
      </c>
      <c r="L136">
        <v>1438811418</v>
      </c>
      <c r="M136" s="7">
        <f>(((L136/60)/60)/24)+DATE(1970,1,1)</f>
        <v>42221.909930555557</v>
      </c>
      <c r="N136" t="b">
        <v>0</v>
      </c>
      <c r="O136">
        <v>0</v>
      </c>
      <c r="P136" s="5" t="e">
        <f>E136/O136</f>
        <v>#DIV/0!</v>
      </c>
      <c r="Q136" s="18" t="str">
        <f>LEFT(T136, FIND("/",T136)-1)</f>
        <v>film &amp; video</v>
      </c>
      <c r="R136" s="18" t="str">
        <f>RIGHT(T136, LEN(T136)-FIND("/",T136))</f>
        <v>science fiction</v>
      </c>
      <c r="S136" t="b">
        <v>0</v>
      </c>
      <c r="T136" t="s">
        <v>8267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3">
        <v>3000</v>
      </c>
      <c r="E137" s="13">
        <v>403</v>
      </c>
      <c r="F137" s="16">
        <f>(E137)/D137</f>
        <v>0.13433333333333333</v>
      </c>
      <c r="G137" s="11" t="s">
        <v>8220</v>
      </c>
      <c r="H137" t="s">
        <v>8224</v>
      </c>
      <c r="I137" t="s">
        <v>8246</v>
      </c>
      <c r="J137">
        <v>1404241200</v>
      </c>
      <c r="K137" s="7">
        <f>(((J137/60)/60)/24)+DATE(1970,1,1)</f>
        <v>41821.791666666664</v>
      </c>
      <c r="L137">
        <v>1401354597</v>
      </c>
      <c r="M137" s="7">
        <f>(((L137/60)/60)/24)+DATE(1970,1,1)</f>
        <v>41788.381909722222</v>
      </c>
      <c r="N137" t="b">
        <v>0</v>
      </c>
      <c r="O137">
        <v>5</v>
      </c>
      <c r="P137" s="5">
        <f>E137/O137</f>
        <v>80.599999999999994</v>
      </c>
      <c r="Q137" s="18" t="str">
        <f>LEFT(T137, FIND("/",T137)-1)</f>
        <v>film &amp; video</v>
      </c>
      <c r="R137" s="18" t="str">
        <f>RIGHT(T137, LEN(T137)-FIND("/",T137))</f>
        <v>science fiction</v>
      </c>
      <c r="S137" t="b">
        <v>0</v>
      </c>
      <c r="T137" t="s">
        <v>8267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3">
        <v>3000</v>
      </c>
      <c r="E138" s="13">
        <v>0</v>
      </c>
      <c r="F138" s="16">
        <f>(E138)/D138</f>
        <v>0</v>
      </c>
      <c r="G138" s="11" t="s">
        <v>8220</v>
      </c>
      <c r="H138" t="s">
        <v>8224</v>
      </c>
      <c r="I138" t="s">
        <v>8246</v>
      </c>
      <c r="J138">
        <v>1431771360</v>
      </c>
      <c r="K138" s="7">
        <f>(((J138/60)/60)/24)+DATE(1970,1,1)</f>
        <v>42140.427777777775</v>
      </c>
      <c r="L138">
        <v>1427968234</v>
      </c>
      <c r="M138" s="7">
        <f>(((L138/60)/60)/24)+DATE(1970,1,1)</f>
        <v>42096.410115740742</v>
      </c>
      <c r="N138" t="b">
        <v>0</v>
      </c>
      <c r="O138">
        <v>0</v>
      </c>
      <c r="P138" s="5" t="e">
        <f>E138/O138</f>
        <v>#DIV/0!</v>
      </c>
      <c r="Q138" s="18" t="str">
        <f>LEFT(T138, FIND("/",T138)-1)</f>
        <v>film &amp; video</v>
      </c>
      <c r="R138" s="18" t="str">
        <f>RIGHT(T138, LEN(T138)-FIND("/",T138))</f>
        <v>science fiction</v>
      </c>
      <c r="S138" t="b">
        <v>0</v>
      </c>
      <c r="T138" t="s">
        <v>8267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3">
        <v>55000</v>
      </c>
      <c r="E139" s="13">
        <v>0</v>
      </c>
      <c r="F139" s="16">
        <f>(E139)/D139</f>
        <v>0</v>
      </c>
      <c r="G139" s="11" t="s">
        <v>8220</v>
      </c>
      <c r="H139" t="s">
        <v>8232</v>
      </c>
      <c r="I139" t="s">
        <v>8253</v>
      </c>
      <c r="J139">
        <v>1444657593</v>
      </c>
      <c r="K139" s="7">
        <f>(((J139/60)/60)/24)+DATE(1970,1,1)</f>
        <v>42289.573993055557</v>
      </c>
      <c r="L139">
        <v>1440337593</v>
      </c>
      <c r="M139" s="7">
        <f>(((L139/60)/60)/24)+DATE(1970,1,1)</f>
        <v>42239.573993055557</v>
      </c>
      <c r="N139" t="b">
        <v>0</v>
      </c>
      <c r="O139">
        <v>0</v>
      </c>
      <c r="P139" s="5" t="e">
        <f>E139/O139</f>
        <v>#DIV/0!</v>
      </c>
      <c r="Q139" s="18" t="str">
        <f>LEFT(T139, FIND("/",T139)-1)</f>
        <v>film &amp; video</v>
      </c>
      <c r="R139" s="18" t="str">
        <f>RIGHT(T139, LEN(T139)-FIND("/",T139))</f>
        <v>science fiction</v>
      </c>
      <c r="S139" t="b">
        <v>0</v>
      </c>
      <c r="T139" t="s">
        <v>8267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3">
        <v>150000</v>
      </c>
      <c r="E140" s="13">
        <v>4712</v>
      </c>
      <c r="F140" s="16">
        <f>(E140)/D140</f>
        <v>3.1413333333333335E-2</v>
      </c>
      <c r="G140" s="11" t="s">
        <v>8220</v>
      </c>
      <c r="H140" t="s">
        <v>8224</v>
      </c>
      <c r="I140" t="s">
        <v>8246</v>
      </c>
      <c r="J140">
        <v>1438405140</v>
      </c>
      <c r="K140" s="7">
        <f>(((J140/60)/60)/24)+DATE(1970,1,1)</f>
        <v>42217.207638888889</v>
      </c>
      <c r="L140">
        <v>1435731041</v>
      </c>
      <c r="M140" s="7">
        <f>(((L140/60)/60)/24)+DATE(1970,1,1)</f>
        <v>42186.257418981477</v>
      </c>
      <c r="N140" t="b">
        <v>0</v>
      </c>
      <c r="O140">
        <v>58</v>
      </c>
      <c r="P140" s="5">
        <f>E140/O140</f>
        <v>81.241379310344826</v>
      </c>
      <c r="Q140" s="18" t="str">
        <f>LEFT(T140, FIND("/",T140)-1)</f>
        <v>film &amp; video</v>
      </c>
      <c r="R140" s="18" t="str">
        <f>RIGHT(T140, LEN(T140)-FIND("/",T140))</f>
        <v>science fiction</v>
      </c>
      <c r="S140" t="b">
        <v>0</v>
      </c>
      <c r="T140" t="s">
        <v>8267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3">
        <v>500</v>
      </c>
      <c r="E141" s="13">
        <v>500</v>
      </c>
      <c r="F141" s="16">
        <f>(E141)/D141</f>
        <v>1</v>
      </c>
      <c r="G141" s="11" t="s">
        <v>8220</v>
      </c>
      <c r="H141" t="s">
        <v>8224</v>
      </c>
      <c r="I141" t="s">
        <v>8246</v>
      </c>
      <c r="J141">
        <v>1436738772</v>
      </c>
      <c r="K141" s="7">
        <f>(((J141/60)/60)/24)+DATE(1970,1,1)</f>
        <v>42197.920972222222</v>
      </c>
      <c r="L141">
        <v>1435874772</v>
      </c>
      <c r="M141" s="7">
        <f>(((L141/60)/60)/24)+DATE(1970,1,1)</f>
        <v>42187.920972222222</v>
      </c>
      <c r="N141" t="b">
        <v>0</v>
      </c>
      <c r="O141">
        <v>1</v>
      </c>
      <c r="P141" s="5">
        <f>E141/O141</f>
        <v>500</v>
      </c>
      <c r="Q141" s="18" t="str">
        <f>LEFT(T141, FIND("/",T141)-1)</f>
        <v>film &amp; video</v>
      </c>
      <c r="R141" s="18" t="str">
        <f>RIGHT(T141, LEN(T141)-FIND("/",T141))</f>
        <v>science fiction</v>
      </c>
      <c r="S141" t="b">
        <v>0</v>
      </c>
      <c r="T141" t="s">
        <v>8267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3">
        <v>200000</v>
      </c>
      <c r="E142" s="13">
        <v>0</v>
      </c>
      <c r="F142" s="16">
        <f>(E142)/D142</f>
        <v>0</v>
      </c>
      <c r="G142" s="11" t="s">
        <v>8220</v>
      </c>
      <c r="H142" t="s">
        <v>8224</v>
      </c>
      <c r="I142" t="s">
        <v>8246</v>
      </c>
      <c r="J142">
        <v>1426823132</v>
      </c>
      <c r="K142" s="7">
        <f>(((J142/60)/60)/24)+DATE(1970,1,1)</f>
        <v>42083.15662037037</v>
      </c>
      <c r="L142">
        <v>1424234732</v>
      </c>
      <c r="M142" s="7">
        <f>(((L142/60)/60)/24)+DATE(1970,1,1)</f>
        <v>42053.198287037041</v>
      </c>
      <c r="N142" t="b">
        <v>0</v>
      </c>
      <c r="O142">
        <v>0</v>
      </c>
      <c r="P142" s="5" t="e">
        <f>E142/O142</f>
        <v>#DIV/0!</v>
      </c>
      <c r="Q142" s="18" t="str">
        <f>LEFT(T142, FIND("/",T142)-1)</f>
        <v>film &amp; video</v>
      </c>
      <c r="R142" s="18" t="str">
        <f>RIGHT(T142, LEN(T142)-FIND("/",T142))</f>
        <v>science fiction</v>
      </c>
      <c r="S142" t="b">
        <v>0</v>
      </c>
      <c r="T142" t="s">
        <v>8267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3">
        <v>12000</v>
      </c>
      <c r="E143" s="13">
        <v>1293</v>
      </c>
      <c r="F143" s="16">
        <f>(E143)/D143</f>
        <v>0.10775</v>
      </c>
      <c r="G143" s="11" t="s">
        <v>8220</v>
      </c>
      <c r="H143" t="s">
        <v>8224</v>
      </c>
      <c r="I143" t="s">
        <v>8246</v>
      </c>
      <c r="J143">
        <v>1433043623</v>
      </c>
      <c r="K143" s="7">
        <f>(((J143/60)/60)/24)+DATE(1970,1,1)</f>
        <v>42155.153043981481</v>
      </c>
      <c r="L143">
        <v>1429155623</v>
      </c>
      <c r="M143" s="7">
        <f>(((L143/60)/60)/24)+DATE(1970,1,1)</f>
        <v>42110.153043981481</v>
      </c>
      <c r="N143" t="b">
        <v>0</v>
      </c>
      <c r="O143">
        <v>28</v>
      </c>
      <c r="P143" s="5">
        <f>E143/O143</f>
        <v>46.178571428571431</v>
      </c>
      <c r="Q143" s="18" t="str">
        <f>LEFT(T143, FIND("/",T143)-1)</f>
        <v>film &amp; video</v>
      </c>
      <c r="R143" s="18" t="str">
        <f>RIGHT(T143, LEN(T143)-FIND("/",T143))</f>
        <v>science fiction</v>
      </c>
      <c r="S143" t="b">
        <v>0</v>
      </c>
      <c r="T143" t="s">
        <v>8267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3">
        <v>3000</v>
      </c>
      <c r="E144" s="13">
        <v>10</v>
      </c>
      <c r="F144" s="16">
        <f>(E144)/D144</f>
        <v>3.3333333333333335E-3</v>
      </c>
      <c r="G144" s="11" t="s">
        <v>8220</v>
      </c>
      <c r="H144" t="s">
        <v>8224</v>
      </c>
      <c r="I144" t="s">
        <v>8246</v>
      </c>
      <c r="J144">
        <v>1416176778</v>
      </c>
      <c r="K144" s="7">
        <f>(((J144/60)/60)/24)+DATE(1970,1,1)</f>
        <v>41959.934930555552</v>
      </c>
      <c r="L144">
        <v>1414358778</v>
      </c>
      <c r="M144" s="7">
        <f>(((L144/60)/60)/24)+DATE(1970,1,1)</f>
        <v>41938.893263888887</v>
      </c>
      <c r="N144" t="b">
        <v>0</v>
      </c>
      <c r="O144">
        <v>1</v>
      </c>
      <c r="P144" s="5">
        <f>E144/O144</f>
        <v>10</v>
      </c>
      <c r="Q144" s="18" t="str">
        <f>LEFT(T144, FIND("/",T144)-1)</f>
        <v>film &amp; video</v>
      </c>
      <c r="R144" s="18" t="str">
        <f>RIGHT(T144, LEN(T144)-FIND("/",T144))</f>
        <v>science fiction</v>
      </c>
      <c r="S144" t="b">
        <v>0</v>
      </c>
      <c r="T144" t="s">
        <v>8267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3">
        <v>5500</v>
      </c>
      <c r="E145" s="13">
        <v>0</v>
      </c>
      <c r="F145" s="16">
        <f>(E145)/D145</f>
        <v>0</v>
      </c>
      <c r="G145" s="11" t="s">
        <v>8220</v>
      </c>
      <c r="H145" t="s">
        <v>8226</v>
      </c>
      <c r="I145" t="s">
        <v>8248</v>
      </c>
      <c r="J145">
        <v>1472882100</v>
      </c>
      <c r="K145" s="7">
        <f>(((J145/60)/60)/24)+DATE(1970,1,1)</f>
        <v>42616.246527777781</v>
      </c>
      <c r="L145">
        <v>1467941542</v>
      </c>
      <c r="M145" s="7">
        <f>(((L145/60)/60)/24)+DATE(1970,1,1)</f>
        <v>42559.064143518524</v>
      </c>
      <c r="N145" t="b">
        <v>0</v>
      </c>
      <c r="O145">
        <v>0</v>
      </c>
      <c r="P145" s="5" t="e">
        <f>E145/O145</f>
        <v>#DIV/0!</v>
      </c>
      <c r="Q145" s="18" t="str">
        <f>LEFT(T145, FIND("/",T145)-1)</f>
        <v>film &amp; video</v>
      </c>
      <c r="R145" s="18" t="str">
        <f>RIGHT(T145, LEN(T145)-FIND("/",T145))</f>
        <v>science fiction</v>
      </c>
      <c r="S145" t="b">
        <v>0</v>
      </c>
      <c r="T145" t="s">
        <v>8267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3">
        <v>7500</v>
      </c>
      <c r="E146" s="13">
        <v>2070</v>
      </c>
      <c r="F146" s="16">
        <f>(E146)/D146</f>
        <v>0.27600000000000002</v>
      </c>
      <c r="G146" s="11" t="s">
        <v>8220</v>
      </c>
      <c r="H146" t="s">
        <v>8229</v>
      </c>
      <c r="I146" t="s">
        <v>8251</v>
      </c>
      <c r="J146">
        <v>1428945472</v>
      </c>
      <c r="K146" s="7">
        <f>(((J146/60)/60)/24)+DATE(1970,1,1)</f>
        <v>42107.72074074074</v>
      </c>
      <c r="L146">
        <v>1423765072</v>
      </c>
      <c r="M146" s="7">
        <f>(((L146/60)/60)/24)+DATE(1970,1,1)</f>
        <v>42047.762407407412</v>
      </c>
      <c r="N146" t="b">
        <v>0</v>
      </c>
      <c r="O146">
        <v>37</v>
      </c>
      <c r="P146" s="5">
        <f>E146/O146</f>
        <v>55.945945945945944</v>
      </c>
      <c r="Q146" s="18" t="str">
        <f>LEFT(T146, FIND("/",T146)-1)</f>
        <v>film &amp; video</v>
      </c>
      <c r="R146" s="18" t="str">
        <f>RIGHT(T146, LEN(T146)-FIND("/",T146))</f>
        <v>science fiction</v>
      </c>
      <c r="S146" t="b">
        <v>0</v>
      </c>
      <c r="T146" t="s">
        <v>8267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3">
        <v>4500</v>
      </c>
      <c r="E147" s="13">
        <v>338</v>
      </c>
      <c r="F147" s="16">
        <f>(E147)/D147</f>
        <v>7.5111111111111115E-2</v>
      </c>
      <c r="G147" s="11" t="s">
        <v>8220</v>
      </c>
      <c r="H147" t="s">
        <v>8224</v>
      </c>
      <c r="I147" t="s">
        <v>8246</v>
      </c>
      <c r="J147">
        <v>1439298052</v>
      </c>
      <c r="K147" s="7">
        <f>(((J147/60)/60)/24)+DATE(1970,1,1)</f>
        <v>42227.542268518519</v>
      </c>
      <c r="L147">
        <v>1436965252</v>
      </c>
      <c r="M147" s="7">
        <f>(((L147/60)/60)/24)+DATE(1970,1,1)</f>
        <v>42200.542268518519</v>
      </c>
      <c r="N147" t="b">
        <v>0</v>
      </c>
      <c r="O147">
        <v>9</v>
      </c>
      <c r="P147" s="5">
        <f>E147/O147</f>
        <v>37.555555555555557</v>
      </c>
      <c r="Q147" s="18" t="str">
        <f>LEFT(T147, FIND("/",T147)-1)</f>
        <v>film &amp; video</v>
      </c>
      <c r="R147" s="18" t="str">
        <f>RIGHT(T147, LEN(T147)-FIND("/",T147))</f>
        <v>science fiction</v>
      </c>
      <c r="S147" t="b">
        <v>0</v>
      </c>
      <c r="T147" t="s">
        <v>8267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3">
        <v>20000</v>
      </c>
      <c r="E148" s="13">
        <v>115</v>
      </c>
      <c r="F148" s="16">
        <f>(E148)/D148</f>
        <v>5.7499999999999999E-3</v>
      </c>
      <c r="G148" s="11" t="s">
        <v>8220</v>
      </c>
      <c r="H148" t="s">
        <v>8224</v>
      </c>
      <c r="I148" t="s">
        <v>8246</v>
      </c>
      <c r="J148">
        <v>1484698998</v>
      </c>
      <c r="K148" s="7">
        <f>(((J148/60)/60)/24)+DATE(1970,1,1)</f>
        <v>42753.016180555554</v>
      </c>
      <c r="L148">
        <v>1479514998</v>
      </c>
      <c r="M148" s="7">
        <f>(((L148/60)/60)/24)+DATE(1970,1,1)</f>
        <v>42693.016180555554</v>
      </c>
      <c r="N148" t="b">
        <v>0</v>
      </c>
      <c r="O148">
        <v>3</v>
      </c>
      <c r="P148" s="5">
        <f>E148/O148</f>
        <v>38.333333333333336</v>
      </c>
      <c r="Q148" s="18" t="str">
        <f>LEFT(T148, FIND("/",T148)-1)</f>
        <v>film &amp; video</v>
      </c>
      <c r="R148" s="18" t="str">
        <f>RIGHT(T148, LEN(T148)-FIND("/",T148))</f>
        <v>science fiction</v>
      </c>
      <c r="S148" t="b">
        <v>0</v>
      </c>
      <c r="T148" t="s">
        <v>8267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3">
        <v>7000</v>
      </c>
      <c r="E149" s="13">
        <v>0</v>
      </c>
      <c r="F149" s="16">
        <f>(E149)/D149</f>
        <v>0</v>
      </c>
      <c r="G149" s="11" t="s">
        <v>8220</v>
      </c>
      <c r="H149" t="s">
        <v>8225</v>
      </c>
      <c r="I149" t="s">
        <v>8247</v>
      </c>
      <c r="J149">
        <v>1420741080</v>
      </c>
      <c r="K149" s="7">
        <f>(((J149/60)/60)/24)+DATE(1970,1,1)</f>
        <v>42012.762499999997</v>
      </c>
      <c r="L149">
        <v>1417026340</v>
      </c>
      <c r="M149" s="7">
        <f>(((L149/60)/60)/24)+DATE(1970,1,1)</f>
        <v>41969.767824074079</v>
      </c>
      <c r="N149" t="b">
        <v>0</v>
      </c>
      <c r="O149">
        <v>0</v>
      </c>
      <c r="P149" s="5" t="e">
        <f>E149/O149</f>
        <v>#DIV/0!</v>
      </c>
      <c r="Q149" s="18" t="str">
        <f>LEFT(T149, FIND("/",T149)-1)</f>
        <v>film &amp; video</v>
      </c>
      <c r="R149" s="18" t="str">
        <f>RIGHT(T149, LEN(T149)-FIND("/",T149))</f>
        <v>science fiction</v>
      </c>
      <c r="S149" t="b">
        <v>0</v>
      </c>
      <c r="T149" t="s">
        <v>8267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3">
        <v>50000</v>
      </c>
      <c r="E150" s="13">
        <v>40</v>
      </c>
      <c r="F150" s="16">
        <f>(E150)/D150</f>
        <v>8.0000000000000004E-4</v>
      </c>
      <c r="G150" s="11" t="s">
        <v>8220</v>
      </c>
      <c r="H150" t="s">
        <v>8224</v>
      </c>
      <c r="I150" t="s">
        <v>8246</v>
      </c>
      <c r="J150">
        <v>1456555536</v>
      </c>
      <c r="K150" s="7">
        <f>(((J150/60)/60)/24)+DATE(1970,1,1)</f>
        <v>42427.281666666662</v>
      </c>
      <c r="L150">
        <v>1453963536</v>
      </c>
      <c r="M150" s="7">
        <f>(((L150/60)/60)/24)+DATE(1970,1,1)</f>
        <v>42397.281666666662</v>
      </c>
      <c r="N150" t="b">
        <v>0</v>
      </c>
      <c r="O150">
        <v>2</v>
      </c>
      <c r="P150" s="5">
        <f>E150/O150</f>
        <v>20</v>
      </c>
      <c r="Q150" s="18" t="str">
        <f>LEFT(T150, FIND("/",T150)-1)</f>
        <v>film &amp; video</v>
      </c>
      <c r="R150" s="18" t="str">
        <f>RIGHT(T150, LEN(T150)-FIND("/",T150))</f>
        <v>science fiction</v>
      </c>
      <c r="S150" t="b">
        <v>0</v>
      </c>
      <c r="T150" t="s">
        <v>8267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3">
        <v>10000</v>
      </c>
      <c r="E151" s="13">
        <v>92</v>
      </c>
      <c r="F151" s="16">
        <f>(E151)/D151</f>
        <v>9.1999999999999998E-3</v>
      </c>
      <c r="G151" s="11" t="s">
        <v>8220</v>
      </c>
      <c r="H151" t="s">
        <v>8224</v>
      </c>
      <c r="I151" t="s">
        <v>8246</v>
      </c>
      <c r="J151">
        <v>1419494400</v>
      </c>
      <c r="K151" s="7">
        <f>(((J151/60)/60)/24)+DATE(1970,1,1)</f>
        <v>41998.333333333328</v>
      </c>
      <c r="L151">
        <v>1416888470</v>
      </c>
      <c r="M151" s="7">
        <f>(((L151/60)/60)/24)+DATE(1970,1,1)</f>
        <v>41968.172106481477</v>
      </c>
      <c r="N151" t="b">
        <v>0</v>
      </c>
      <c r="O151">
        <v>6</v>
      </c>
      <c r="P151" s="5">
        <f>E151/O151</f>
        <v>15.333333333333334</v>
      </c>
      <c r="Q151" s="18" t="str">
        <f>LEFT(T151, FIND("/",T151)-1)</f>
        <v>film &amp; video</v>
      </c>
      <c r="R151" s="18" t="str">
        <f>RIGHT(T151, LEN(T151)-FIND("/",T151))</f>
        <v>science fiction</v>
      </c>
      <c r="S151" t="b">
        <v>0</v>
      </c>
      <c r="T151" t="s">
        <v>8267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3">
        <v>130000</v>
      </c>
      <c r="E152" s="13">
        <v>30112</v>
      </c>
      <c r="F152" s="16">
        <f>(E152)/D152</f>
        <v>0.23163076923076922</v>
      </c>
      <c r="G152" s="11" t="s">
        <v>8220</v>
      </c>
      <c r="H152" t="s">
        <v>8224</v>
      </c>
      <c r="I152" t="s">
        <v>8246</v>
      </c>
      <c r="J152">
        <v>1432612382</v>
      </c>
      <c r="K152" s="7">
        <f>(((J152/60)/60)/24)+DATE(1970,1,1)</f>
        <v>42150.161828703705</v>
      </c>
      <c r="L152">
        <v>1427428382</v>
      </c>
      <c r="M152" s="7">
        <f>(((L152/60)/60)/24)+DATE(1970,1,1)</f>
        <v>42090.161828703705</v>
      </c>
      <c r="N152" t="b">
        <v>0</v>
      </c>
      <c r="O152">
        <v>67</v>
      </c>
      <c r="P152" s="5">
        <f>E152/O152</f>
        <v>449.43283582089555</v>
      </c>
      <c r="Q152" s="18" t="str">
        <f>LEFT(T152, FIND("/",T152)-1)</f>
        <v>film &amp; video</v>
      </c>
      <c r="R152" s="18" t="str">
        <f>RIGHT(T152, LEN(T152)-FIND("/",T152))</f>
        <v>science fiction</v>
      </c>
      <c r="S152" t="b">
        <v>0</v>
      </c>
      <c r="T152" t="s">
        <v>8267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3">
        <v>250000</v>
      </c>
      <c r="E153" s="13">
        <v>140</v>
      </c>
      <c r="F153" s="16">
        <f>(E153)/D153</f>
        <v>5.5999999999999995E-4</v>
      </c>
      <c r="G153" s="11" t="s">
        <v>8220</v>
      </c>
      <c r="H153" t="s">
        <v>8226</v>
      </c>
      <c r="I153" t="s">
        <v>8248</v>
      </c>
      <c r="J153">
        <v>1434633191</v>
      </c>
      <c r="K153" s="7">
        <f>(((J153/60)/60)/24)+DATE(1970,1,1)</f>
        <v>42173.550821759258</v>
      </c>
      <c r="L153">
        <v>1429449191</v>
      </c>
      <c r="M153" s="7">
        <f>(((L153/60)/60)/24)+DATE(1970,1,1)</f>
        <v>42113.550821759258</v>
      </c>
      <c r="N153" t="b">
        <v>0</v>
      </c>
      <c r="O153">
        <v>5</v>
      </c>
      <c r="P153" s="5">
        <f>E153/O153</f>
        <v>28</v>
      </c>
      <c r="Q153" s="18" t="str">
        <f>LEFT(T153, FIND("/",T153)-1)</f>
        <v>film &amp; video</v>
      </c>
      <c r="R153" s="18" t="str">
        <f>RIGHT(T153, LEN(T153)-FIND("/",T153))</f>
        <v>science fiction</v>
      </c>
      <c r="S153" t="b">
        <v>0</v>
      </c>
      <c r="T153" t="s">
        <v>8267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3">
        <v>380000</v>
      </c>
      <c r="E154" s="13">
        <v>30</v>
      </c>
      <c r="F154" s="16">
        <f>(E154)/D154</f>
        <v>7.8947368421052633E-5</v>
      </c>
      <c r="G154" s="11" t="s">
        <v>8220</v>
      </c>
      <c r="H154" t="s">
        <v>8224</v>
      </c>
      <c r="I154" t="s">
        <v>8246</v>
      </c>
      <c r="J154">
        <v>1411437100</v>
      </c>
      <c r="K154" s="7">
        <f>(((J154/60)/60)/24)+DATE(1970,1,1)</f>
        <v>41905.077546296299</v>
      </c>
      <c r="L154">
        <v>1408845100</v>
      </c>
      <c r="M154" s="7">
        <f>(((L154/60)/60)/24)+DATE(1970,1,1)</f>
        <v>41875.077546296299</v>
      </c>
      <c r="N154" t="b">
        <v>0</v>
      </c>
      <c r="O154">
        <v>2</v>
      </c>
      <c r="P154" s="5">
        <f>E154/O154</f>
        <v>15</v>
      </c>
      <c r="Q154" s="18" t="str">
        <f>LEFT(T154, FIND("/",T154)-1)</f>
        <v>film &amp; video</v>
      </c>
      <c r="R154" s="18" t="str">
        <f>RIGHT(T154, LEN(T154)-FIND("/",T154))</f>
        <v>science fiction</v>
      </c>
      <c r="S154" t="b">
        <v>0</v>
      </c>
      <c r="T154" t="s">
        <v>8267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3">
        <v>50000</v>
      </c>
      <c r="E155" s="13">
        <v>359</v>
      </c>
      <c r="F155" s="16">
        <f>(E155)/D155</f>
        <v>7.1799999999999998E-3</v>
      </c>
      <c r="G155" s="11" t="s">
        <v>8220</v>
      </c>
      <c r="H155" t="s">
        <v>8224</v>
      </c>
      <c r="I155" t="s">
        <v>8246</v>
      </c>
      <c r="J155">
        <v>1417532644</v>
      </c>
      <c r="K155" s="7">
        <f>(((J155/60)/60)/24)+DATE(1970,1,1)</f>
        <v>41975.627824074079</v>
      </c>
      <c r="L155">
        <v>1413900244</v>
      </c>
      <c r="M155" s="7">
        <f>(((L155/60)/60)/24)+DATE(1970,1,1)</f>
        <v>41933.586157407408</v>
      </c>
      <c r="N155" t="b">
        <v>0</v>
      </c>
      <c r="O155">
        <v>10</v>
      </c>
      <c r="P155" s="5">
        <f>E155/O155</f>
        <v>35.9</v>
      </c>
      <c r="Q155" s="18" t="str">
        <f>LEFT(T155, FIND("/",T155)-1)</f>
        <v>film &amp; video</v>
      </c>
      <c r="R155" s="18" t="str">
        <f>RIGHT(T155, LEN(T155)-FIND("/",T155))</f>
        <v>science fiction</v>
      </c>
      <c r="S155" t="b">
        <v>0</v>
      </c>
      <c r="T155" t="s">
        <v>8267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3">
        <v>1500</v>
      </c>
      <c r="E156" s="13">
        <v>40</v>
      </c>
      <c r="F156" s="16">
        <f>(E156)/D156</f>
        <v>2.6666666666666668E-2</v>
      </c>
      <c r="G156" s="11" t="s">
        <v>8220</v>
      </c>
      <c r="H156" t="s">
        <v>8224</v>
      </c>
      <c r="I156" t="s">
        <v>8246</v>
      </c>
      <c r="J156">
        <v>1433336895</v>
      </c>
      <c r="K156" s="7">
        <f>(((J156/60)/60)/24)+DATE(1970,1,1)</f>
        <v>42158.547395833331</v>
      </c>
      <c r="L156">
        <v>1429621695</v>
      </c>
      <c r="M156" s="7">
        <f>(((L156/60)/60)/24)+DATE(1970,1,1)</f>
        <v>42115.547395833331</v>
      </c>
      <c r="N156" t="b">
        <v>0</v>
      </c>
      <c r="O156">
        <v>3</v>
      </c>
      <c r="P156" s="5">
        <f>E156/O156</f>
        <v>13.333333333333334</v>
      </c>
      <c r="Q156" s="18" t="str">
        <f>LEFT(T156, FIND("/",T156)-1)</f>
        <v>film &amp; video</v>
      </c>
      <c r="R156" s="18" t="str">
        <f>RIGHT(T156, LEN(T156)-FIND("/",T156))</f>
        <v>science fiction</v>
      </c>
      <c r="S156" t="b">
        <v>0</v>
      </c>
      <c r="T156" t="s">
        <v>8267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3">
        <v>1350000</v>
      </c>
      <c r="E157" s="13">
        <v>81</v>
      </c>
      <c r="F157" s="16">
        <f>(E157)/D157</f>
        <v>6.0000000000000002E-5</v>
      </c>
      <c r="G157" s="11" t="s">
        <v>8220</v>
      </c>
      <c r="H157" t="s">
        <v>8224</v>
      </c>
      <c r="I157" t="s">
        <v>8246</v>
      </c>
      <c r="J157">
        <v>1437657935</v>
      </c>
      <c r="K157" s="7">
        <f>(((J157/60)/60)/24)+DATE(1970,1,1)</f>
        <v>42208.559432870374</v>
      </c>
      <c r="L157">
        <v>1434201935</v>
      </c>
      <c r="M157" s="7">
        <f>(((L157/60)/60)/24)+DATE(1970,1,1)</f>
        <v>42168.559432870374</v>
      </c>
      <c r="N157" t="b">
        <v>0</v>
      </c>
      <c r="O157">
        <v>4</v>
      </c>
      <c r="P157" s="5">
        <f>E157/O157</f>
        <v>20.25</v>
      </c>
      <c r="Q157" s="18" t="str">
        <f>LEFT(T157, FIND("/",T157)-1)</f>
        <v>film &amp; video</v>
      </c>
      <c r="R157" s="18" t="str">
        <f>RIGHT(T157, LEN(T157)-FIND("/",T157))</f>
        <v>science fiction</v>
      </c>
      <c r="S157" t="b">
        <v>0</v>
      </c>
      <c r="T157" t="s">
        <v>8267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3">
        <v>35000</v>
      </c>
      <c r="E158" s="13">
        <v>1785</v>
      </c>
      <c r="F158" s="16">
        <f>(E158)/D158</f>
        <v>5.0999999999999997E-2</v>
      </c>
      <c r="G158" s="11" t="s">
        <v>8220</v>
      </c>
      <c r="H158" t="s">
        <v>8229</v>
      </c>
      <c r="I158" t="s">
        <v>8251</v>
      </c>
      <c r="J158">
        <v>1407034796</v>
      </c>
      <c r="K158" s="7">
        <f>(((J158/60)/60)/24)+DATE(1970,1,1)</f>
        <v>41854.124953703707</v>
      </c>
      <c r="L158">
        <v>1401850796</v>
      </c>
      <c r="M158" s="7">
        <f>(((L158/60)/60)/24)+DATE(1970,1,1)</f>
        <v>41794.124953703707</v>
      </c>
      <c r="N158" t="b">
        <v>0</v>
      </c>
      <c r="O158">
        <v>15</v>
      </c>
      <c r="P158" s="5">
        <f>E158/O158</f>
        <v>119</v>
      </c>
      <c r="Q158" s="18" t="str">
        <f>LEFT(T158, FIND("/",T158)-1)</f>
        <v>film &amp; video</v>
      </c>
      <c r="R158" s="18" t="str">
        <f>RIGHT(T158, LEN(T158)-FIND("/",T158))</f>
        <v>science fiction</v>
      </c>
      <c r="S158" t="b">
        <v>0</v>
      </c>
      <c r="T158" t="s">
        <v>8267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3">
        <v>2995</v>
      </c>
      <c r="E159" s="13">
        <v>8</v>
      </c>
      <c r="F159" s="16">
        <f>(E159)/D159</f>
        <v>2.671118530884808E-3</v>
      </c>
      <c r="G159" s="11" t="s">
        <v>8220</v>
      </c>
      <c r="H159" t="s">
        <v>8224</v>
      </c>
      <c r="I159" t="s">
        <v>8246</v>
      </c>
      <c r="J159">
        <v>1456523572</v>
      </c>
      <c r="K159" s="7">
        <f>(((J159/60)/60)/24)+DATE(1970,1,1)</f>
        <v>42426.911712962959</v>
      </c>
      <c r="L159">
        <v>1453931572</v>
      </c>
      <c r="M159" s="7">
        <f>(((L159/60)/60)/24)+DATE(1970,1,1)</f>
        <v>42396.911712962959</v>
      </c>
      <c r="N159" t="b">
        <v>0</v>
      </c>
      <c r="O159">
        <v>2</v>
      </c>
      <c r="P159" s="5">
        <f>E159/O159</f>
        <v>4</v>
      </c>
      <c r="Q159" s="18" t="str">
        <f>LEFT(T159, FIND("/",T159)-1)</f>
        <v>film &amp; video</v>
      </c>
      <c r="R159" s="18" t="str">
        <f>RIGHT(T159, LEN(T159)-FIND("/",T159))</f>
        <v>science fiction</v>
      </c>
      <c r="S159" t="b">
        <v>0</v>
      </c>
      <c r="T159" t="s">
        <v>8267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3">
        <v>5000</v>
      </c>
      <c r="E160" s="13">
        <v>0</v>
      </c>
      <c r="F160" s="16">
        <f>(E160)/D160</f>
        <v>0</v>
      </c>
      <c r="G160" s="11" t="s">
        <v>8220</v>
      </c>
      <c r="H160" t="s">
        <v>8224</v>
      </c>
      <c r="I160" t="s">
        <v>8246</v>
      </c>
      <c r="J160">
        <v>1413942628</v>
      </c>
      <c r="K160" s="7">
        <f>(((J160/60)/60)/24)+DATE(1970,1,1)</f>
        <v>41934.07671296296</v>
      </c>
      <c r="L160">
        <v>1411350628</v>
      </c>
      <c r="M160" s="7">
        <f>(((L160/60)/60)/24)+DATE(1970,1,1)</f>
        <v>41904.07671296296</v>
      </c>
      <c r="N160" t="b">
        <v>0</v>
      </c>
      <c r="O160">
        <v>0</v>
      </c>
      <c r="P160" s="5" t="e">
        <f>E160/O160</f>
        <v>#DIV/0!</v>
      </c>
      <c r="Q160" s="18" t="str">
        <f>LEFT(T160, FIND("/",T160)-1)</f>
        <v>film &amp; video</v>
      </c>
      <c r="R160" s="18" t="str">
        <f>RIGHT(T160, LEN(T160)-FIND("/",T160))</f>
        <v>science fiction</v>
      </c>
      <c r="S160" t="b">
        <v>0</v>
      </c>
      <c r="T160" t="s">
        <v>8267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3">
        <v>500000</v>
      </c>
      <c r="E161" s="13">
        <v>10</v>
      </c>
      <c r="F161" s="16">
        <f>(E161)/D161</f>
        <v>2.0000000000000002E-5</v>
      </c>
      <c r="G161" s="11" t="s">
        <v>8220</v>
      </c>
      <c r="H161" t="s">
        <v>8224</v>
      </c>
      <c r="I161" t="s">
        <v>8246</v>
      </c>
      <c r="J161">
        <v>1467541545</v>
      </c>
      <c r="K161" s="7">
        <f>(((J161/60)/60)/24)+DATE(1970,1,1)</f>
        <v>42554.434548611112</v>
      </c>
      <c r="L161">
        <v>1464085545</v>
      </c>
      <c r="M161" s="7">
        <f>(((L161/60)/60)/24)+DATE(1970,1,1)</f>
        <v>42514.434548611112</v>
      </c>
      <c r="N161" t="b">
        <v>0</v>
      </c>
      <c r="O161">
        <v>1</v>
      </c>
      <c r="P161" s="5">
        <f>E161/O161</f>
        <v>10</v>
      </c>
      <c r="Q161" s="18" t="str">
        <f>LEFT(T161, FIND("/",T161)-1)</f>
        <v>film &amp; video</v>
      </c>
      <c r="R161" s="18" t="str">
        <f>RIGHT(T161, LEN(T161)-FIND("/",T161))</f>
        <v>science fiction</v>
      </c>
      <c r="S161" t="b">
        <v>0</v>
      </c>
      <c r="T161" t="s">
        <v>8267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3">
        <v>5000</v>
      </c>
      <c r="E162" s="13">
        <v>0</v>
      </c>
      <c r="F162" s="16">
        <f>(E162)/D162</f>
        <v>0</v>
      </c>
      <c r="G162" s="11" t="s">
        <v>8221</v>
      </c>
      <c r="H162" t="s">
        <v>8224</v>
      </c>
      <c r="I162" t="s">
        <v>8246</v>
      </c>
      <c r="J162">
        <v>1439675691</v>
      </c>
      <c r="K162" s="7">
        <f>(((J162/60)/60)/24)+DATE(1970,1,1)</f>
        <v>42231.913090277783</v>
      </c>
      <c r="L162">
        <v>1434491691</v>
      </c>
      <c r="M162" s="7">
        <f>(((L162/60)/60)/24)+DATE(1970,1,1)</f>
        <v>42171.913090277783</v>
      </c>
      <c r="N162" t="b">
        <v>0</v>
      </c>
      <c r="O162">
        <v>0</v>
      </c>
      <c r="P162" s="5" t="e">
        <f>E162/O162</f>
        <v>#DIV/0!</v>
      </c>
      <c r="Q162" s="18" t="str">
        <f>LEFT(T162, FIND("/",T162)-1)</f>
        <v>film &amp; video</v>
      </c>
      <c r="R162" s="18" t="str">
        <f>RIGHT(T162, LEN(T162)-FIND("/",T162))</f>
        <v>drama</v>
      </c>
      <c r="S162" t="b">
        <v>0</v>
      </c>
      <c r="T162" t="s">
        <v>8268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3">
        <v>50000</v>
      </c>
      <c r="E163" s="13">
        <v>5</v>
      </c>
      <c r="F163" s="16">
        <f>(E163)/D163</f>
        <v>1E-4</v>
      </c>
      <c r="G163" s="11" t="s">
        <v>8221</v>
      </c>
      <c r="H163" t="s">
        <v>8224</v>
      </c>
      <c r="I163" t="s">
        <v>8246</v>
      </c>
      <c r="J163">
        <v>1404318595</v>
      </c>
      <c r="K163" s="7">
        <f>(((J163/60)/60)/24)+DATE(1970,1,1)</f>
        <v>41822.687442129631</v>
      </c>
      <c r="L163">
        <v>1401726595</v>
      </c>
      <c r="M163" s="7">
        <f>(((L163/60)/60)/24)+DATE(1970,1,1)</f>
        <v>41792.687442129631</v>
      </c>
      <c r="N163" t="b">
        <v>0</v>
      </c>
      <c r="O163">
        <v>1</v>
      </c>
      <c r="P163" s="5">
        <f>E163/O163</f>
        <v>5</v>
      </c>
      <c r="Q163" s="18" t="str">
        <f>LEFT(T163, FIND("/",T163)-1)</f>
        <v>film &amp; video</v>
      </c>
      <c r="R163" s="18" t="str">
        <f>RIGHT(T163, LEN(T163)-FIND("/",T163))</f>
        <v>drama</v>
      </c>
      <c r="S163" t="b">
        <v>0</v>
      </c>
      <c r="T163" t="s">
        <v>8268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3">
        <v>2800</v>
      </c>
      <c r="E164" s="13">
        <v>435</v>
      </c>
      <c r="F164" s="16">
        <f>(E164)/D164</f>
        <v>0.15535714285714286</v>
      </c>
      <c r="G164" s="11" t="s">
        <v>8221</v>
      </c>
      <c r="H164" t="s">
        <v>8224</v>
      </c>
      <c r="I164" t="s">
        <v>8246</v>
      </c>
      <c r="J164">
        <v>1408232520</v>
      </c>
      <c r="K164" s="7">
        <f>(((J164/60)/60)/24)+DATE(1970,1,1)</f>
        <v>41867.987500000003</v>
      </c>
      <c r="L164">
        <v>1405393356</v>
      </c>
      <c r="M164" s="7">
        <f>(((L164/60)/60)/24)+DATE(1970,1,1)</f>
        <v>41835.126805555556</v>
      </c>
      <c r="N164" t="b">
        <v>0</v>
      </c>
      <c r="O164">
        <v>10</v>
      </c>
      <c r="P164" s="5">
        <f>E164/O164</f>
        <v>43.5</v>
      </c>
      <c r="Q164" s="18" t="str">
        <f>LEFT(T164, FIND("/",T164)-1)</f>
        <v>film &amp; video</v>
      </c>
      <c r="R164" s="18" t="str">
        <f>RIGHT(T164, LEN(T164)-FIND("/",T164))</f>
        <v>drama</v>
      </c>
      <c r="S164" t="b">
        <v>0</v>
      </c>
      <c r="T164" t="s">
        <v>8268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3">
        <v>2000000</v>
      </c>
      <c r="E165" s="13">
        <v>0</v>
      </c>
      <c r="F165" s="16">
        <f>(E165)/D165</f>
        <v>0</v>
      </c>
      <c r="G165" s="11" t="s">
        <v>8221</v>
      </c>
      <c r="H165" t="s">
        <v>8224</v>
      </c>
      <c r="I165" t="s">
        <v>8246</v>
      </c>
      <c r="J165">
        <v>1443657600</v>
      </c>
      <c r="K165" s="7">
        <f>(((J165/60)/60)/24)+DATE(1970,1,1)</f>
        <v>42278</v>
      </c>
      <c r="L165">
        <v>1440716654</v>
      </c>
      <c r="M165" s="7">
        <f>(((L165/60)/60)/24)+DATE(1970,1,1)</f>
        <v>42243.961273148147</v>
      </c>
      <c r="N165" t="b">
        <v>0</v>
      </c>
      <c r="O165">
        <v>0</v>
      </c>
      <c r="P165" s="5" t="e">
        <f>E165/O165</f>
        <v>#DIV/0!</v>
      </c>
      <c r="Q165" s="18" t="str">
        <f>LEFT(T165, FIND("/",T165)-1)</f>
        <v>film &amp; video</v>
      </c>
      <c r="R165" s="18" t="str">
        <f>RIGHT(T165, LEN(T165)-FIND("/",T165))</f>
        <v>drama</v>
      </c>
      <c r="S165" t="b">
        <v>0</v>
      </c>
      <c r="T165" t="s">
        <v>8268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3">
        <v>120000</v>
      </c>
      <c r="E166" s="13">
        <v>640</v>
      </c>
      <c r="F166" s="16">
        <f>(E166)/D166</f>
        <v>5.3333333333333332E-3</v>
      </c>
      <c r="G166" s="11" t="s">
        <v>8221</v>
      </c>
      <c r="H166" t="s">
        <v>8224</v>
      </c>
      <c r="I166" t="s">
        <v>8246</v>
      </c>
      <c r="J166">
        <v>1411150701</v>
      </c>
      <c r="K166" s="7">
        <f>(((J166/60)/60)/24)+DATE(1970,1,1)</f>
        <v>41901.762743055559</v>
      </c>
      <c r="L166">
        <v>1405966701</v>
      </c>
      <c r="M166" s="7">
        <f>(((L166/60)/60)/24)+DATE(1970,1,1)</f>
        <v>41841.762743055559</v>
      </c>
      <c r="N166" t="b">
        <v>0</v>
      </c>
      <c r="O166">
        <v>7</v>
      </c>
      <c r="P166" s="5">
        <f>E166/O166</f>
        <v>91.428571428571431</v>
      </c>
      <c r="Q166" s="18" t="str">
        <f>LEFT(T166, FIND("/",T166)-1)</f>
        <v>film &amp; video</v>
      </c>
      <c r="R166" s="18" t="str">
        <f>RIGHT(T166, LEN(T166)-FIND("/",T166))</f>
        <v>drama</v>
      </c>
      <c r="S166" t="b">
        <v>0</v>
      </c>
      <c r="T166" t="s">
        <v>8268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3">
        <v>17000</v>
      </c>
      <c r="E167" s="13">
        <v>0</v>
      </c>
      <c r="F167" s="16">
        <f>(E167)/D167</f>
        <v>0</v>
      </c>
      <c r="G167" s="11" t="s">
        <v>8221</v>
      </c>
      <c r="H167" t="s">
        <v>8225</v>
      </c>
      <c r="I167" t="s">
        <v>8247</v>
      </c>
      <c r="J167">
        <v>1452613724</v>
      </c>
      <c r="K167" s="7">
        <f>(((J167/60)/60)/24)+DATE(1970,1,1)</f>
        <v>42381.658842592587</v>
      </c>
      <c r="L167">
        <v>1450021724</v>
      </c>
      <c r="M167" s="7">
        <f>(((L167/60)/60)/24)+DATE(1970,1,1)</f>
        <v>42351.658842592587</v>
      </c>
      <c r="N167" t="b">
        <v>0</v>
      </c>
      <c r="O167">
        <v>0</v>
      </c>
      <c r="P167" s="5" t="e">
        <f>E167/O167</f>
        <v>#DIV/0!</v>
      </c>
      <c r="Q167" s="18" t="str">
        <f>LEFT(T167, FIND("/",T167)-1)</f>
        <v>film &amp; video</v>
      </c>
      <c r="R167" s="18" t="str">
        <f>RIGHT(T167, LEN(T167)-FIND("/",T167))</f>
        <v>drama</v>
      </c>
      <c r="S167" t="b">
        <v>0</v>
      </c>
      <c r="T167" t="s">
        <v>8268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3">
        <v>5000</v>
      </c>
      <c r="E168" s="13">
        <v>3000</v>
      </c>
      <c r="F168" s="16">
        <f>(E168)/D168</f>
        <v>0.6</v>
      </c>
      <c r="G168" s="11" t="s">
        <v>8221</v>
      </c>
      <c r="H168" t="s">
        <v>8224</v>
      </c>
      <c r="I168" t="s">
        <v>8246</v>
      </c>
      <c r="J168">
        <v>1484531362</v>
      </c>
      <c r="K168" s="7">
        <f>(((J168/60)/60)/24)+DATE(1970,1,1)</f>
        <v>42751.075949074075</v>
      </c>
      <c r="L168">
        <v>1481939362</v>
      </c>
      <c r="M168" s="7">
        <f>(((L168/60)/60)/24)+DATE(1970,1,1)</f>
        <v>42721.075949074075</v>
      </c>
      <c r="N168" t="b">
        <v>0</v>
      </c>
      <c r="O168">
        <v>1</v>
      </c>
      <c r="P168" s="5">
        <f>E168/O168</f>
        <v>3000</v>
      </c>
      <c r="Q168" s="18" t="str">
        <f>LEFT(T168, FIND("/",T168)-1)</f>
        <v>film &amp; video</v>
      </c>
      <c r="R168" s="18" t="str">
        <f>RIGHT(T168, LEN(T168)-FIND("/",T168))</f>
        <v>drama</v>
      </c>
      <c r="S168" t="b">
        <v>0</v>
      </c>
      <c r="T168" t="s">
        <v>8268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3">
        <v>110000</v>
      </c>
      <c r="E169" s="13">
        <v>11</v>
      </c>
      <c r="F169" s="16">
        <f>(E169)/D169</f>
        <v>1E-4</v>
      </c>
      <c r="G169" s="11" t="s">
        <v>8221</v>
      </c>
      <c r="H169" t="s">
        <v>8224</v>
      </c>
      <c r="I169" t="s">
        <v>8246</v>
      </c>
      <c r="J169">
        <v>1438726535</v>
      </c>
      <c r="K169" s="7">
        <f>(((J169/60)/60)/24)+DATE(1970,1,1)</f>
        <v>42220.927488425921</v>
      </c>
      <c r="L169">
        <v>1433542535</v>
      </c>
      <c r="M169" s="7">
        <f>(((L169/60)/60)/24)+DATE(1970,1,1)</f>
        <v>42160.927488425921</v>
      </c>
      <c r="N169" t="b">
        <v>0</v>
      </c>
      <c r="O169">
        <v>2</v>
      </c>
      <c r="P169" s="5">
        <f>E169/O169</f>
        <v>5.5</v>
      </c>
      <c r="Q169" s="18" t="str">
        <f>LEFT(T169, FIND("/",T169)-1)</f>
        <v>film &amp; video</v>
      </c>
      <c r="R169" s="18" t="str">
        <f>RIGHT(T169, LEN(T169)-FIND("/",T169))</f>
        <v>drama</v>
      </c>
      <c r="S169" t="b">
        <v>0</v>
      </c>
      <c r="T169" t="s">
        <v>8268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3">
        <v>8000</v>
      </c>
      <c r="E170" s="13">
        <v>325</v>
      </c>
      <c r="F170" s="16">
        <f>(E170)/D170</f>
        <v>4.0625000000000001E-2</v>
      </c>
      <c r="G170" s="11" t="s">
        <v>8221</v>
      </c>
      <c r="H170" t="s">
        <v>8224</v>
      </c>
      <c r="I170" t="s">
        <v>8246</v>
      </c>
      <c r="J170">
        <v>1426791770</v>
      </c>
      <c r="K170" s="7">
        <f>(((J170/60)/60)/24)+DATE(1970,1,1)</f>
        <v>42082.793634259258</v>
      </c>
      <c r="L170">
        <v>1424203370</v>
      </c>
      <c r="M170" s="7">
        <f>(((L170/60)/60)/24)+DATE(1970,1,1)</f>
        <v>42052.83530092593</v>
      </c>
      <c r="N170" t="b">
        <v>0</v>
      </c>
      <c r="O170">
        <v>3</v>
      </c>
      <c r="P170" s="5">
        <f>E170/O170</f>
        <v>108.33333333333333</v>
      </c>
      <c r="Q170" s="18" t="str">
        <f>LEFT(T170, FIND("/",T170)-1)</f>
        <v>film &amp; video</v>
      </c>
      <c r="R170" s="18" t="str">
        <f>RIGHT(T170, LEN(T170)-FIND("/",T170))</f>
        <v>drama</v>
      </c>
      <c r="S170" t="b">
        <v>0</v>
      </c>
      <c r="T170" t="s">
        <v>8268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3">
        <v>2500</v>
      </c>
      <c r="E171" s="13">
        <v>560</v>
      </c>
      <c r="F171" s="16">
        <f>(E171)/D171</f>
        <v>0.224</v>
      </c>
      <c r="G171" s="11" t="s">
        <v>8221</v>
      </c>
      <c r="H171" t="s">
        <v>8225</v>
      </c>
      <c r="I171" t="s">
        <v>8247</v>
      </c>
      <c r="J171">
        <v>1413634059</v>
      </c>
      <c r="K171" s="7">
        <f>(((J171/60)/60)/24)+DATE(1970,1,1)</f>
        <v>41930.505312499998</v>
      </c>
      <c r="L171">
        <v>1411042059</v>
      </c>
      <c r="M171" s="7">
        <f>(((L171/60)/60)/24)+DATE(1970,1,1)</f>
        <v>41900.505312499998</v>
      </c>
      <c r="N171" t="b">
        <v>0</v>
      </c>
      <c r="O171">
        <v>10</v>
      </c>
      <c r="P171" s="5">
        <f>E171/O171</f>
        <v>56</v>
      </c>
      <c r="Q171" s="18" t="str">
        <f>LEFT(T171, FIND("/",T171)-1)</f>
        <v>film &amp; video</v>
      </c>
      <c r="R171" s="18" t="str">
        <f>RIGHT(T171, LEN(T171)-FIND("/",T171))</f>
        <v>drama</v>
      </c>
      <c r="S171" t="b">
        <v>0</v>
      </c>
      <c r="T171" t="s">
        <v>8268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3">
        <v>10000</v>
      </c>
      <c r="E172" s="13">
        <v>325</v>
      </c>
      <c r="F172" s="16">
        <f>(E172)/D172</f>
        <v>3.2500000000000001E-2</v>
      </c>
      <c r="G172" s="11" t="s">
        <v>8221</v>
      </c>
      <c r="H172" t="s">
        <v>8224</v>
      </c>
      <c r="I172" t="s">
        <v>8246</v>
      </c>
      <c r="J172">
        <v>1440912480</v>
      </c>
      <c r="K172" s="7">
        <f>(((J172/60)/60)/24)+DATE(1970,1,1)</f>
        <v>42246.227777777778</v>
      </c>
      <c r="L172">
        <v>1438385283</v>
      </c>
      <c r="M172" s="7">
        <f>(((L172/60)/60)/24)+DATE(1970,1,1)</f>
        <v>42216.977812500001</v>
      </c>
      <c r="N172" t="b">
        <v>0</v>
      </c>
      <c r="O172">
        <v>10</v>
      </c>
      <c r="P172" s="5">
        <f>E172/O172</f>
        <v>32.5</v>
      </c>
      <c r="Q172" s="18" t="str">
        <f>LEFT(T172, FIND("/",T172)-1)</f>
        <v>film &amp; video</v>
      </c>
      <c r="R172" s="18" t="str">
        <f>RIGHT(T172, LEN(T172)-FIND("/",T172))</f>
        <v>drama</v>
      </c>
      <c r="S172" t="b">
        <v>0</v>
      </c>
      <c r="T172" t="s">
        <v>8268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3">
        <v>50000</v>
      </c>
      <c r="E173" s="13">
        <v>1</v>
      </c>
      <c r="F173" s="16">
        <f>(E173)/D173</f>
        <v>2.0000000000000002E-5</v>
      </c>
      <c r="G173" s="11" t="s">
        <v>8221</v>
      </c>
      <c r="H173" t="s">
        <v>8224</v>
      </c>
      <c r="I173" t="s">
        <v>8246</v>
      </c>
      <c r="J173">
        <v>1470975614</v>
      </c>
      <c r="K173" s="7">
        <f>(((J173/60)/60)/24)+DATE(1970,1,1)</f>
        <v>42594.180717592593</v>
      </c>
      <c r="L173">
        <v>1465791614</v>
      </c>
      <c r="M173" s="7">
        <f>(((L173/60)/60)/24)+DATE(1970,1,1)</f>
        <v>42534.180717592593</v>
      </c>
      <c r="N173" t="b">
        <v>0</v>
      </c>
      <c r="O173">
        <v>1</v>
      </c>
      <c r="P173" s="5">
        <f>E173/O173</f>
        <v>1</v>
      </c>
      <c r="Q173" s="18" t="str">
        <f>LEFT(T173, FIND("/",T173)-1)</f>
        <v>film &amp; video</v>
      </c>
      <c r="R173" s="18" t="str">
        <f>RIGHT(T173, LEN(T173)-FIND("/",T173))</f>
        <v>drama</v>
      </c>
      <c r="S173" t="b">
        <v>0</v>
      </c>
      <c r="T173" t="s">
        <v>8268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3">
        <v>95000</v>
      </c>
      <c r="E174" s="13">
        <v>0</v>
      </c>
      <c r="F174" s="16">
        <f>(E174)/D174</f>
        <v>0</v>
      </c>
      <c r="G174" s="11" t="s">
        <v>8221</v>
      </c>
      <c r="H174" t="s">
        <v>8224</v>
      </c>
      <c r="I174" t="s">
        <v>8246</v>
      </c>
      <c r="J174">
        <v>1426753723</v>
      </c>
      <c r="K174" s="7">
        <f>(((J174/60)/60)/24)+DATE(1970,1,1)</f>
        <v>42082.353275462956</v>
      </c>
      <c r="L174">
        <v>1423733323</v>
      </c>
      <c r="M174" s="7">
        <f>(((L174/60)/60)/24)+DATE(1970,1,1)</f>
        <v>42047.394942129627</v>
      </c>
      <c r="N174" t="b">
        <v>0</v>
      </c>
      <c r="O174">
        <v>0</v>
      </c>
      <c r="P174" s="5" t="e">
        <f>E174/O174</f>
        <v>#DIV/0!</v>
      </c>
      <c r="Q174" s="18" t="str">
        <f>LEFT(T174, FIND("/",T174)-1)</f>
        <v>film &amp; video</v>
      </c>
      <c r="R174" s="18" t="str">
        <f>RIGHT(T174, LEN(T174)-FIND("/",T174))</f>
        <v>drama</v>
      </c>
      <c r="S174" t="b">
        <v>0</v>
      </c>
      <c r="T174" t="s">
        <v>8268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3">
        <v>1110</v>
      </c>
      <c r="E175" s="13">
        <v>0</v>
      </c>
      <c r="F175" s="16">
        <f>(E175)/D175</f>
        <v>0</v>
      </c>
      <c r="G175" s="11" t="s">
        <v>8221</v>
      </c>
      <c r="H175" t="s">
        <v>8225</v>
      </c>
      <c r="I175" t="s">
        <v>8247</v>
      </c>
      <c r="J175">
        <v>1425131108</v>
      </c>
      <c r="K175" s="7">
        <f>(((J175/60)/60)/24)+DATE(1970,1,1)</f>
        <v>42063.573009259257</v>
      </c>
      <c r="L175">
        <v>1422539108</v>
      </c>
      <c r="M175" s="7">
        <f>(((L175/60)/60)/24)+DATE(1970,1,1)</f>
        <v>42033.573009259257</v>
      </c>
      <c r="N175" t="b">
        <v>0</v>
      </c>
      <c r="O175">
        <v>0</v>
      </c>
      <c r="P175" s="5" t="e">
        <f>E175/O175</f>
        <v>#DIV/0!</v>
      </c>
      <c r="Q175" s="18" t="str">
        <f>LEFT(T175, FIND("/",T175)-1)</f>
        <v>film &amp; video</v>
      </c>
      <c r="R175" s="18" t="str">
        <f>RIGHT(T175, LEN(T175)-FIND("/",T175))</f>
        <v>drama</v>
      </c>
      <c r="S175" t="b">
        <v>0</v>
      </c>
      <c r="T175" t="s">
        <v>8268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3">
        <v>6000</v>
      </c>
      <c r="E176" s="13">
        <v>0</v>
      </c>
      <c r="F176" s="16">
        <f>(E176)/D176</f>
        <v>0</v>
      </c>
      <c r="G176" s="11" t="s">
        <v>8221</v>
      </c>
      <c r="H176" t="s">
        <v>8233</v>
      </c>
      <c r="I176" t="s">
        <v>8249</v>
      </c>
      <c r="J176">
        <v>1431108776</v>
      </c>
      <c r="K176" s="7">
        <f>(((J176/60)/60)/24)+DATE(1970,1,1)</f>
        <v>42132.758981481486</v>
      </c>
      <c r="L176">
        <v>1425924776</v>
      </c>
      <c r="M176" s="7">
        <f>(((L176/60)/60)/24)+DATE(1970,1,1)</f>
        <v>42072.758981481486</v>
      </c>
      <c r="N176" t="b">
        <v>0</v>
      </c>
      <c r="O176">
        <v>0</v>
      </c>
      <c r="P176" s="5" t="e">
        <f>E176/O176</f>
        <v>#DIV/0!</v>
      </c>
      <c r="Q176" s="18" t="str">
        <f>LEFT(T176, FIND("/",T176)-1)</f>
        <v>film &amp; video</v>
      </c>
      <c r="R176" s="18" t="str">
        <f>RIGHT(T176, LEN(T176)-FIND("/",T176))</f>
        <v>drama</v>
      </c>
      <c r="S176" t="b">
        <v>0</v>
      </c>
      <c r="T176" t="s">
        <v>8268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3">
        <v>20000</v>
      </c>
      <c r="E177" s="13">
        <v>1297</v>
      </c>
      <c r="F177" s="16">
        <f>(E177)/D177</f>
        <v>6.4850000000000005E-2</v>
      </c>
      <c r="G177" s="11" t="s">
        <v>8221</v>
      </c>
      <c r="H177" t="s">
        <v>8225</v>
      </c>
      <c r="I177" t="s">
        <v>8247</v>
      </c>
      <c r="J177">
        <v>1409337611</v>
      </c>
      <c r="K177" s="7">
        <f>(((J177/60)/60)/24)+DATE(1970,1,1)</f>
        <v>41880.777905092589</v>
      </c>
      <c r="L177">
        <v>1407177611</v>
      </c>
      <c r="M177" s="7">
        <f>(((L177/60)/60)/24)+DATE(1970,1,1)</f>
        <v>41855.777905092589</v>
      </c>
      <c r="N177" t="b">
        <v>0</v>
      </c>
      <c r="O177">
        <v>26</v>
      </c>
      <c r="P177" s="5">
        <f>E177/O177</f>
        <v>49.884615384615387</v>
      </c>
      <c r="Q177" s="18" t="str">
        <f>LEFT(T177, FIND("/",T177)-1)</f>
        <v>film &amp; video</v>
      </c>
      <c r="R177" s="18" t="str">
        <f>RIGHT(T177, LEN(T177)-FIND("/",T177))</f>
        <v>drama</v>
      </c>
      <c r="S177" t="b">
        <v>0</v>
      </c>
      <c r="T177" t="s">
        <v>8268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3">
        <v>1500</v>
      </c>
      <c r="E178" s="13">
        <v>0</v>
      </c>
      <c r="F178" s="16">
        <f>(E178)/D178</f>
        <v>0</v>
      </c>
      <c r="G178" s="11" t="s">
        <v>8221</v>
      </c>
      <c r="H178" t="s">
        <v>8224</v>
      </c>
      <c r="I178" t="s">
        <v>8246</v>
      </c>
      <c r="J178">
        <v>1438803999</v>
      </c>
      <c r="K178" s="7">
        <f>(((J178/60)/60)/24)+DATE(1970,1,1)</f>
        <v>42221.824062500003</v>
      </c>
      <c r="L178">
        <v>1436211999</v>
      </c>
      <c r="M178" s="7">
        <f>(((L178/60)/60)/24)+DATE(1970,1,1)</f>
        <v>42191.824062500003</v>
      </c>
      <c r="N178" t="b">
        <v>0</v>
      </c>
      <c r="O178">
        <v>0</v>
      </c>
      <c r="P178" s="5" t="e">
        <f>E178/O178</f>
        <v>#DIV/0!</v>
      </c>
      <c r="Q178" s="18" t="str">
        <f>LEFT(T178, FIND("/",T178)-1)</f>
        <v>film &amp; video</v>
      </c>
      <c r="R178" s="18" t="str">
        <f>RIGHT(T178, LEN(T178)-FIND("/",T178))</f>
        <v>drama</v>
      </c>
      <c r="S178" t="b">
        <v>0</v>
      </c>
      <c r="T178" t="s">
        <v>8268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3">
        <v>450</v>
      </c>
      <c r="E179" s="13">
        <v>180</v>
      </c>
      <c r="F179" s="16">
        <f>(E179)/D179</f>
        <v>0.4</v>
      </c>
      <c r="G179" s="11" t="s">
        <v>8221</v>
      </c>
      <c r="H179" t="s">
        <v>8224</v>
      </c>
      <c r="I179" t="s">
        <v>8246</v>
      </c>
      <c r="J179">
        <v>1427155726</v>
      </c>
      <c r="K179" s="7">
        <f>(((J179/60)/60)/24)+DATE(1970,1,1)</f>
        <v>42087.00608796296</v>
      </c>
      <c r="L179">
        <v>1425690526</v>
      </c>
      <c r="M179" s="7">
        <f>(((L179/60)/60)/24)+DATE(1970,1,1)</f>
        <v>42070.047754629632</v>
      </c>
      <c r="N179" t="b">
        <v>0</v>
      </c>
      <c r="O179">
        <v>7</v>
      </c>
      <c r="P179" s="5">
        <f>E179/O179</f>
        <v>25.714285714285715</v>
      </c>
      <c r="Q179" s="18" t="str">
        <f>LEFT(T179, FIND("/",T179)-1)</f>
        <v>film &amp; video</v>
      </c>
      <c r="R179" s="18" t="str">
        <f>RIGHT(T179, LEN(T179)-FIND("/",T179))</f>
        <v>drama</v>
      </c>
      <c r="S179" t="b">
        <v>0</v>
      </c>
      <c r="T179" t="s">
        <v>8268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3">
        <v>500000</v>
      </c>
      <c r="E180" s="13">
        <v>0</v>
      </c>
      <c r="F180" s="16">
        <f>(E180)/D180</f>
        <v>0</v>
      </c>
      <c r="G180" s="11" t="s">
        <v>8221</v>
      </c>
      <c r="H180" t="s">
        <v>8227</v>
      </c>
      <c r="I180" t="s">
        <v>8249</v>
      </c>
      <c r="J180">
        <v>1448582145</v>
      </c>
      <c r="K180" s="7">
        <f>(((J180/60)/60)/24)+DATE(1970,1,1)</f>
        <v>42334.997048611112</v>
      </c>
      <c r="L180">
        <v>1445986545</v>
      </c>
      <c r="M180" s="7">
        <f>(((L180/60)/60)/24)+DATE(1970,1,1)</f>
        <v>42304.955381944441</v>
      </c>
      <c r="N180" t="b">
        <v>0</v>
      </c>
      <c r="O180">
        <v>0</v>
      </c>
      <c r="P180" s="5" t="e">
        <f>E180/O180</f>
        <v>#DIV/0!</v>
      </c>
      <c r="Q180" s="18" t="str">
        <f>LEFT(T180, FIND("/",T180)-1)</f>
        <v>film &amp; video</v>
      </c>
      <c r="R180" s="18" t="str">
        <f>RIGHT(T180, LEN(T180)-FIND("/",T180))</f>
        <v>drama</v>
      </c>
      <c r="S180" t="b">
        <v>0</v>
      </c>
      <c r="T180" t="s">
        <v>8268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3">
        <v>1000</v>
      </c>
      <c r="E181" s="13">
        <v>200</v>
      </c>
      <c r="F181" s="16">
        <f>(E181)/D181</f>
        <v>0.2</v>
      </c>
      <c r="G181" s="11" t="s">
        <v>8221</v>
      </c>
      <c r="H181" t="s">
        <v>8224</v>
      </c>
      <c r="I181" t="s">
        <v>8246</v>
      </c>
      <c r="J181">
        <v>1457056555</v>
      </c>
      <c r="K181" s="7">
        <f>(((J181/60)/60)/24)+DATE(1970,1,1)</f>
        <v>42433.080497685187</v>
      </c>
      <c r="L181">
        <v>1454464555</v>
      </c>
      <c r="M181" s="7">
        <f>(((L181/60)/60)/24)+DATE(1970,1,1)</f>
        <v>42403.080497685187</v>
      </c>
      <c r="N181" t="b">
        <v>0</v>
      </c>
      <c r="O181">
        <v>2</v>
      </c>
      <c r="P181" s="5">
        <f>E181/O181</f>
        <v>100</v>
      </c>
      <c r="Q181" s="18" t="str">
        <f>LEFT(T181, FIND("/",T181)-1)</f>
        <v>film &amp; video</v>
      </c>
      <c r="R181" s="18" t="str">
        <f>RIGHT(T181, LEN(T181)-FIND("/",T181))</f>
        <v>drama</v>
      </c>
      <c r="S181" t="b">
        <v>0</v>
      </c>
      <c r="T181" t="s">
        <v>8268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3">
        <v>1200</v>
      </c>
      <c r="E182" s="13">
        <v>401</v>
      </c>
      <c r="F182" s="16">
        <f>(E182)/D182</f>
        <v>0.33416666666666667</v>
      </c>
      <c r="G182" s="11" t="s">
        <v>8221</v>
      </c>
      <c r="H182" t="s">
        <v>8225</v>
      </c>
      <c r="I182" t="s">
        <v>8247</v>
      </c>
      <c r="J182">
        <v>1428951600</v>
      </c>
      <c r="K182" s="7">
        <f>(((J182/60)/60)/24)+DATE(1970,1,1)</f>
        <v>42107.791666666672</v>
      </c>
      <c r="L182">
        <v>1425512843</v>
      </c>
      <c r="M182" s="7">
        <f>(((L182/60)/60)/24)+DATE(1970,1,1)</f>
        <v>42067.991238425922</v>
      </c>
      <c r="N182" t="b">
        <v>0</v>
      </c>
      <c r="O182">
        <v>13</v>
      </c>
      <c r="P182" s="5">
        <f>E182/O182</f>
        <v>30.846153846153847</v>
      </c>
      <c r="Q182" s="18" t="str">
        <f>LEFT(T182, FIND("/",T182)-1)</f>
        <v>film &amp; video</v>
      </c>
      <c r="R182" s="18" t="str">
        <f>RIGHT(T182, LEN(T182)-FIND("/",T182))</f>
        <v>drama</v>
      </c>
      <c r="S182" t="b">
        <v>0</v>
      </c>
      <c r="T182" t="s">
        <v>8268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3">
        <v>3423</v>
      </c>
      <c r="E183" s="13">
        <v>722</v>
      </c>
      <c r="F183" s="16">
        <f>(E183)/D183</f>
        <v>0.21092608822670172</v>
      </c>
      <c r="G183" s="11" t="s">
        <v>8221</v>
      </c>
      <c r="H183" t="s">
        <v>8225</v>
      </c>
      <c r="I183" t="s">
        <v>8247</v>
      </c>
      <c r="J183">
        <v>1434995295</v>
      </c>
      <c r="K183" s="7">
        <f>(((J183/60)/60)/24)+DATE(1970,1,1)</f>
        <v>42177.741840277777</v>
      </c>
      <c r="L183">
        <v>1432403295</v>
      </c>
      <c r="M183" s="7">
        <f>(((L183/60)/60)/24)+DATE(1970,1,1)</f>
        <v>42147.741840277777</v>
      </c>
      <c r="N183" t="b">
        <v>0</v>
      </c>
      <c r="O183">
        <v>4</v>
      </c>
      <c r="P183" s="5">
        <f>E183/O183</f>
        <v>180.5</v>
      </c>
      <c r="Q183" s="18" t="str">
        <f>LEFT(T183, FIND("/",T183)-1)</f>
        <v>film &amp; video</v>
      </c>
      <c r="R183" s="18" t="str">
        <f>RIGHT(T183, LEN(T183)-FIND("/",T183))</f>
        <v>drama</v>
      </c>
      <c r="S183" t="b">
        <v>0</v>
      </c>
      <c r="T183" t="s">
        <v>8268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3">
        <v>1000</v>
      </c>
      <c r="E184" s="13">
        <v>0</v>
      </c>
      <c r="F184" s="16">
        <f>(E184)/D184</f>
        <v>0</v>
      </c>
      <c r="G184" s="11" t="s">
        <v>8221</v>
      </c>
      <c r="H184" t="s">
        <v>8224</v>
      </c>
      <c r="I184" t="s">
        <v>8246</v>
      </c>
      <c r="J184">
        <v>1483748232</v>
      </c>
      <c r="K184" s="7">
        <f>(((J184/60)/60)/24)+DATE(1970,1,1)</f>
        <v>42742.011944444443</v>
      </c>
      <c r="L184">
        <v>1481156232</v>
      </c>
      <c r="M184" s="7">
        <f>(((L184/60)/60)/24)+DATE(1970,1,1)</f>
        <v>42712.011944444443</v>
      </c>
      <c r="N184" t="b">
        <v>0</v>
      </c>
      <c r="O184">
        <v>0</v>
      </c>
      <c r="P184" s="5" t="e">
        <f>E184/O184</f>
        <v>#DIV/0!</v>
      </c>
      <c r="Q184" s="18" t="str">
        <f>LEFT(T184, FIND("/",T184)-1)</f>
        <v>film &amp; video</v>
      </c>
      <c r="R184" s="18" t="str">
        <f>RIGHT(T184, LEN(T184)-FIND("/",T184))</f>
        <v>drama</v>
      </c>
      <c r="S184" t="b">
        <v>0</v>
      </c>
      <c r="T184" t="s">
        <v>8268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3">
        <v>12500</v>
      </c>
      <c r="E185" s="13">
        <v>4482</v>
      </c>
      <c r="F185" s="16">
        <f>(E185)/D185</f>
        <v>0.35855999999999999</v>
      </c>
      <c r="G185" s="11" t="s">
        <v>8221</v>
      </c>
      <c r="H185" t="s">
        <v>8225</v>
      </c>
      <c r="I185" t="s">
        <v>8247</v>
      </c>
      <c r="J185">
        <v>1417033610</v>
      </c>
      <c r="K185" s="7">
        <f>(((J185/60)/60)/24)+DATE(1970,1,1)</f>
        <v>41969.851967592593</v>
      </c>
      <c r="L185">
        <v>1414438010</v>
      </c>
      <c r="M185" s="7">
        <f>(((L185/60)/60)/24)+DATE(1970,1,1)</f>
        <v>41939.810300925928</v>
      </c>
      <c r="N185" t="b">
        <v>0</v>
      </c>
      <c r="O185">
        <v>12</v>
      </c>
      <c r="P185" s="5">
        <f>E185/O185</f>
        <v>373.5</v>
      </c>
      <c r="Q185" s="18" t="str">
        <f>LEFT(T185, FIND("/",T185)-1)</f>
        <v>film &amp; video</v>
      </c>
      <c r="R185" s="18" t="str">
        <f>RIGHT(T185, LEN(T185)-FIND("/",T185))</f>
        <v>drama</v>
      </c>
      <c r="S185" t="b">
        <v>0</v>
      </c>
      <c r="T185" t="s">
        <v>8268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3">
        <v>1500</v>
      </c>
      <c r="E186" s="13">
        <v>51</v>
      </c>
      <c r="F186" s="16">
        <f>(E186)/D186</f>
        <v>3.4000000000000002E-2</v>
      </c>
      <c r="G186" s="11" t="s">
        <v>8221</v>
      </c>
      <c r="H186" t="s">
        <v>8229</v>
      </c>
      <c r="I186" t="s">
        <v>8251</v>
      </c>
      <c r="J186">
        <v>1409543940</v>
      </c>
      <c r="K186" s="7">
        <f>(((J186/60)/60)/24)+DATE(1970,1,1)</f>
        <v>41883.165972222225</v>
      </c>
      <c r="L186">
        <v>1404586762</v>
      </c>
      <c r="M186" s="7">
        <f>(((L186/60)/60)/24)+DATE(1970,1,1)</f>
        <v>41825.791226851856</v>
      </c>
      <c r="N186" t="b">
        <v>0</v>
      </c>
      <c r="O186">
        <v>2</v>
      </c>
      <c r="P186" s="5">
        <f>E186/O186</f>
        <v>25.5</v>
      </c>
      <c r="Q186" s="18" t="str">
        <f>LEFT(T186, FIND("/",T186)-1)</f>
        <v>film &amp; video</v>
      </c>
      <c r="R186" s="18" t="str">
        <f>RIGHT(T186, LEN(T186)-FIND("/",T186))</f>
        <v>drama</v>
      </c>
      <c r="S186" t="b">
        <v>0</v>
      </c>
      <c r="T186" t="s">
        <v>8268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3">
        <v>40000</v>
      </c>
      <c r="E187" s="13">
        <v>2200</v>
      </c>
      <c r="F187" s="16">
        <f>(E187)/D187</f>
        <v>5.5E-2</v>
      </c>
      <c r="G187" s="11" t="s">
        <v>8221</v>
      </c>
      <c r="H187" t="s">
        <v>8234</v>
      </c>
      <c r="I187" t="s">
        <v>8254</v>
      </c>
      <c r="J187">
        <v>1471557139</v>
      </c>
      <c r="K187" s="7">
        <f>(((J187/60)/60)/24)+DATE(1970,1,1)</f>
        <v>42600.91133101852</v>
      </c>
      <c r="L187">
        <v>1468965139</v>
      </c>
      <c r="M187" s="7">
        <f>(((L187/60)/60)/24)+DATE(1970,1,1)</f>
        <v>42570.91133101852</v>
      </c>
      <c r="N187" t="b">
        <v>0</v>
      </c>
      <c r="O187">
        <v>10</v>
      </c>
      <c r="P187" s="5">
        <f>E187/O187</f>
        <v>220</v>
      </c>
      <c r="Q187" s="18" t="str">
        <f>LEFT(T187, FIND("/",T187)-1)</f>
        <v>film &amp; video</v>
      </c>
      <c r="R187" s="18" t="str">
        <f>RIGHT(T187, LEN(T187)-FIND("/",T187))</f>
        <v>drama</v>
      </c>
      <c r="S187" t="b">
        <v>0</v>
      </c>
      <c r="T187" t="s">
        <v>8268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3">
        <v>5000</v>
      </c>
      <c r="E188" s="13">
        <v>0</v>
      </c>
      <c r="F188" s="16">
        <f>(E188)/D188</f>
        <v>0</v>
      </c>
      <c r="G188" s="11" t="s">
        <v>8221</v>
      </c>
      <c r="H188" t="s">
        <v>8224</v>
      </c>
      <c r="I188" t="s">
        <v>8246</v>
      </c>
      <c r="J188">
        <v>1488571200</v>
      </c>
      <c r="K188" s="7">
        <f>(((J188/60)/60)/24)+DATE(1970,1,1)</f>
        <v>42797.833333333328</v>
      </c>
      <c r="L188">
        <v>1485977434</v>
      </c>
      <c r="M188" s="7">
        <f>(((L188/60)/60)/24)+DATE(1970,1,1)</f>
        <v>42767.812893518523</v>
      </c>
      <c r="N188" t="b">
        <v>0</v>
      </c>
      <c r="O188">
        <v>0</v>
      </c>
      <c r="P188" s="5" t="e">
        <f>E188/O188</f>
        <v>#DIV/0!</v>
      </c>
      <c r="Q188" s="18" t="str">
        <f>LEFT(T188, FIND("/",T188)-1)</f>
        <v>film &amp; video</v>
      </c>
      <c r="R188" s="18" t="str">
        <f>RIGHT(T188, LEN(T188)-FIND("/",T188))</f>
        <v>drama</v>
      </c>
      <c r="S188" t="b">
        <v>0</v>
      </c>
      <c r="T188" t="s">
        <v>8268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3">
        <v>5000</v>
      </c>
      <c r="E189" s="13">
        <v>800</v>
      </c>
      <c r="F189" s="16">
        <f>(E189)/D189</f>
        <v>0.16</v>
      </c>
      <c r="G189" s="11" t="s">
        <v>8221</v>
      </c>
      <c r="H189" t="s">
        <v>8224</v>
      </c>
      <c r="I189" t="s">
        <v>8246</v>
      </c>
      <c r="J189">
        <v>1437461940</v>
      </c>
      <c r="K189" s="7">
        <f>(((J189/60)/60)/24)+DATE(1970,1,1)</f>
        <v>42206.290972222225</v>
      </c>
      <c r="L189">
        <v>1435383457</v>
      </c>
      <c r="M189" s="7">
        <f>(((L189/60)/60)/24)+DATE(1970,1,1)</f>
        <v>42182.234456018516</v>
      </c>
      <c r="N189" t="b">
        <v>0</v>
      </c>
      <c r="O189">
        <v>5</v>
      </c>
      <c r="P189" s="5">
        <f>E189/O189</f>
        <v>160</v>
      </c>
      <c r="Q189" s="18" t="str">
        <f>LEFT(T189, FIND("/",T189)-1)</f>
        <v>film &amp; video</v>
      </c>
      <c r="R189" s="18" t="str">
        <f>RIGHT(T189, LEN(T189)-FIND("/",T189))</f>
        <v>drama</v>
      </c>
      <c r="S189" t="b">
        <v>0</v>
      </c>
      <c r="T189" t="s">
        <v>8268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3">
        <v>1500</v>
      </c>
      <c r="E190" s="13">
        <v>0</v>
      </c>
      <c r="F190" s="16">
        <f>(E190)/D190</f>
        <v>0</v>
      </c>
      <c r="G190" s="11" t="s">
        <v>8221</v>
      </c>
      <c r="H190" t="s">
        <v>8224</v>
      </c>
      <c r="I190" t="s">
        <v>8246</v>
      </c>
      <c r="J190">
        <v>1409891015</v>
      </c>
      <c r="K190" s="7">
        <f>(((J190/60)/60)/24)+DATE(1970,1,1)</f>
        <v>41887.18304398148</v>
      </c>
      <c r="L190">
        <v>1407299015</v>
      </c>
      <c r="M190" s="7">
        <f>(((L190/60)/60)/24)+DATE(1970,1,1)</f>
        <v>41857.18304398148</v>
      </c>
      <c r="N190" t="b">
        <v>0</v>
      </c>
      <c r="O190">
        <v>0</v>
      </c>
      <c r="P190" s="5" t="e">
        <f>E190/O190</f>
        <v>#DIV/0!</v>
      </c>
      <c r="Q190" s="18" t="str">
        <f>LEFT(T190, FIND("/",T190)-1)</f>
        <v>film &amp; video</v>
      </c>
      <c r="R190" s="18" t="str">
        <f>RIGHT(T190, LEN(T190)-FIND("/",T190))</f>
        <v>drama</v>
      </c>
      <c r="S190" t="b">
        <v>0</v>
      </c>
      <c r="T190" t="s">
        <v>8268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3">
        <v>500000</v>
      </c>
      <c r="E191" s="13">
        <v>345</v>
      </c>
      <c r="F191" s="16">
        <f>(E191)/D191</f>
        <v>6.8999999999999997E-4</v>
      </c>
      <c r="G191" s="11" t="s">
        <v>8221</v>
      </c>
      <c r="H191" t="s">
        <v>8224</v>
      </c>
      <c r="I191" t="s">
        <v>8246</v>
      </c>
      <c r="J191">
        <v>1472920477</v>
      </c>
      <c r="K191" s="7">
        <f>(((J191/60)/60)/24)+DATE(1970,1,1)</f>
        <v>42616.690706018519</v>
      </c>
      <c r="L191">
        <v>1467736477</v>
      </c>
      <c r="M191" s="7">
        <f>(((L191/60)/60)/24)+DATE(1970,1,1)</f>
        <v>42556.690706018519</v>
      </c>
      <c r="N191" t="b">
        <v>0</v>
      </c>
      <c r="O191">
        <v>5</v>
      </c>
      <c r="P191" s="5">
        <f>E191/O191</f>
        <v>69</v>
      </c>
      <c r="Q191" s="18" t="str">
        <f>LEFT(T191, FIND("/",T191)-1)</f>
        <v>film &amp; video</v>
      </c>
      <c r="R191" s="18" t="str">
        <f>RIGHT(T191, LEN(T191)-FIND("/",T191))</f>
        <v>drama</v>
      </c>
      <c r="S191" t="b">
        <v>0</v>
      </c>
      <c r="T191" t="s">
        <v>8268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3">
        <v>12000</v>
      </c>
      <c r="E192" s="13">
        <v>50</v>
      </c>
      <c r="F192" s="16">
        <f>(E192)/D192</f>
        <v>4.1666666666666666E-3</v>
      </c>
      <c r="G192" s="11" t="s">
        <v>8221</v>
      </c>
      <c r="H192" t="s">
        <v>8224</v>
      </c>
      <c r="I192" t="s">
        <v>8246</v>
      </c>
      <c r="J192">
        <v>1466091446</v>
      </c>
      <c r="K192" s="7">
        <f>(((J192/60)/60)/24)+DATE(1970,1,1)</f>
        <v>42537.650995370372</v>
      </c>
      <c r="L192">
        <v>1465227446</v>
      </c>
      <c r="M192" s="7">
        <f>(((L192/60)/60)/24)+DATE(1970,1,1)</f>
        <v>42527.650995370372</v>
      </c>
      <c r="N192" t="b">
        <v>0</v>
      </c>
      <c r="O192">
        <v>1</v>
      </c>
      <c r="P192" s="5">
        <f>E192/O192</f>
        <v>50</v>
      </c>
      <c r="Q192" s="18" t="str">
        <f>LEFT(T192, FIND("/",T192)-1)</f>
        <v>film &amp; video</v>
      </c>
      <c r="R192" s="18" t="str">
        <f>RIGHT(T192, LEN(T192)-FIND("/",T192))</f>
        <v>drama</v>
      </c>
      <c r="S192" t="b">
        <v>0</v>
      </c>
      <c r="T192" t="s">
        <v>8268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3">
        <v>5000</v>
      </c>
      <c r="E193" s="13">
        <v>250</v>
      </c>
      <c r="F193" s="16">
        <f>(E193)/D193</f>
        <v>0.05</v>
      </c>
      <c r="G193" s="11" t="s">
        <v>8221</v>
      </c>
      <c r="H193" t="s">
        <v>8226</v>
      </c>
      <c r="I193" t="s">
        <v>8248</v>
      </c>
      <c r="J193">
        <v>1443782138</v>
      </c>
      <c r="K193" s="7">
        <f>(((J193/60)/60)/24)+DATE(1970,1,1)</f>
        <v>42279.441412037035</v>
      </c>
      <c r="L193">
        <v>1440326138</v>
      </c>
      <c r="M193" s="7">
        <f>(((L193/60)/60)/24)+DATE(1970,1,1)</f>
        <v>42239.441412037035</v>
      </c>
      <c r="N193" t="b">
        <v>0</v>
      </c>
      <c r="O193">
        <v>3</v>
      </c>
      <c r="P193" s="5">
        <f>E193/O193</f>
        <v>83.333333333333329</v>
      </c>
      <c r="Q193" s="18" t="str">
        <f>LEFT(T193, FIND("/",T193)-1)</f>
        <v>film &amp; video</v>
      </c>
      <c r="R193" s="18" t="str">
        <f>RIGHT(T193, LEN(T193)-FIND("/",T193))</f>
        <v>drama</v>
      </c>
      <c r="S193" t="b">
        <v>0</v>
      </c>
      <c r="T193" t="s">
        <v>8268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3">
        <v>1000000</v>
      </c>
      <c r="E194" s="13">
        <v>17</v>
      </c>
      <c r="F194" s="16">
        <f>(E194)/D194</f>
        <v>1.7E-5</v>
      </c>
      <c r="G194" s="11" t="s">
        <v>8221</v>
      </c>
      <c r="H194" t="s">
        <v>8224</v>
      </c>
      <c r="I194" t="s">
        <v>8246</v>
      </c>
      <c r="J194">
        <v>1413572432</v>
      </c>
      <c r="K194" s="7">
        <f>(((J194/60)/60)/24)+DATE(1970,1,1)</f>
        <v>41929.792037037041</v>
      </c>
      <c r="L194">
        <v>1410980432</v>
      </c>
      <c r="M194" s="7">
        <f>(((L194/60)/60)/24)+DATE(1970,1,1)</f>
        <v>41899.792037037041</v>
      </c>
      <c r="N194" t="b">
        <v>0</v>
      </c>
      <c r="O194">
        <v>3</v>
      </c>
      <c r="P194" s="5">
        <f>E194/O194</f>
        <v>5.666666666666667</v>
      </c>
      <c r="Q194" s="18" t="str">
        <f>LEFT(T194, FIND("/",T194)-1)</f>
        <v>film &amp; video</v>
      </c>
      <c r="R194" s="18" t="str">
        <f>RIGHT(T194, LEN(T194)-FIND("/",T194))</f>
        <v>drama</v>
      </c>
      <c r="S194" t="b">
        <v>0</v>
      </c>
      <c r="T194" t="s">
        <v>8268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3">
        <v>1000</v>
      </c>
      <c r="E195" s="13">
        <v>0</v>
      </c>
      <c r="F195" s="16">
        <f>(E195)/D195</f>
        <v>0</v>
      </c>
      <c r="G195" s="11" t="s">
        <v>8221</v>
      </c>
      <c r="H195" t="s">
        <v>8225</v>
      </c>
      <c r="I195" t="s">
        <v>8247</v>
      </c>
      <c r="J195">
        <v>1417217166</v>
      </c>
      <c r="K195" s="7">
        <f>(((J195/60)/60)/24)+DATE(1970,1,1)</f>
        <v>41971.976458333331</v>
      </c>
      <c r="L195">
        <v>1412029566</v>
      </c>
      <c r="M195" s="7">
        <f>(((L195/60)/60)/24)+DATE(1970,1,1)</f>
        <v>41911.934791666667</v>
      </c>
      <c r="N195" t="b">
        <v>0</v>
      </c>
      <c r="O195">
        <v>0</v>
      </c>
      <c r="P195" s="5" t="e">
        <f>E195/O195</f>
        <v>#DIV/0!</v>
      </c>
      <c r="Q195" s="18" t="str">
        <f>LEFT(T195, FIND("/",T195)-1)</f>
        <v>film &amp; video</v>
      </c>
      <c r="R195" s="18" t="str">
        <f>RIGHT(T195, LEN(T195)-FIND("/",T195))</f>
        <v>drama</v>
      </c>
      <c r="S195" t="b">
        <v>0</v>
      </c>
      <c r="T195" t="s">
        <v>8268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3">
        <v>2500</v>
      </c>
      <c r="E196" s="13">
        <v>3</v>
      </c>
      <c r="F196" s="16">
        <f>(E196)/D196</f>
        <v>1.1999999999999999E-3</v>
      </c>
      <c r="G196" s="11" t="s">
        <v>8221</v>
      </c>
      <c r="H196" t="s">
        <v>8225</v>
      </c>
      <c r="I196" t="s">
        <v>8247</v>
      </c>
      <c r="J196">
        <v>1457308531</v>
      </c>
      <c r="K196" s="7">
        <f>(((J196/60)/60)/24)+DATE(1970,1,1)</f>
        <v>42435.996886574074</v>
      </c>
      <c r="L196">
        <v>1452124531</v>
      </c>
      <c r="M196" s="7">
        <f>(((L196/60)/60)/24)+DATE(1970,1,1)</f>
        <v>42375.996886574074</v>
      </c>
      <c r="N196" t="b">
        <v>0</v>
      </c>
      <c r="O196">
        <v>3</v>
      </c>
      <c r="P196" s="5">
        <f>E196/O196</f>
        <v>1</v>
      </c>
      <c r="Q196" s="18" t="str">
        <f>LEFT(T196, FIND("/",T196)-1)</f>
        <v>film &amp; video</v>
      </c>
      <c r="R196" s="18" t="str">
        <f>RIGHT(T196, LEN(T196)-FIND("/",T196))</f>
        <v>drama</v>
      </c>
      <c r="S196" t="b">
        <v>0</v>
      </c>
      <c r="T196" t="s">
        <v>8268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3">
        <v>2000000</v>
      </c>
      <c r="E197" s="13">
        <v>0</v>
      </c>
      <c r="F197" s="16">
        <f>(E197)/D197</f>
        <v>0</v>
      </c>
      <c r="G197" s="11" t="s">
        <v>8221</v>
      </c>
      <c r="H197" t="s">
        <v>8224</v>
      </c>
      <c r="I197" t="s">
        <v>8246</v>
      </c>
      <c r="J197">
        <v>1436544332</v>
      </c>
      <c r="K197" s="7">
        <f>(((J197/60)/60)/24)+DATE(1970,1,1)</f>
        <v>42195.67050925926</v>
      </c>
      <c r="L197">
        <v>1431360332</v>
      </c>
      <c r="M197" s="7">
        <f>(((L197/60)/60)/24)+DATE(1970,1,1)</f>
        <v>42135.67050925926</v>
      </c>
      <c r="N197" t="b">
        <v>0</v>
      </c>
      <c r="O197">
        <v>0</v>
      </c>
      <c r="P197" s="5" t="e">
        <f>E197/O197</f>
        <v>#DIV/0!</v>
      </c>
      <c r="Q197" s="18" t="str">
        <f>LEFT(T197, FIND("/",T197)-1)</f>
        <v>film &amp; video</v>
      </c>
      <c r="R197" s="18" t="str">
        <f>RIGHT(T197, LEN(T197)-FIND("/",T197))</f>
        <v>drama</v>
      </c>
      <c r="S197" t="b">
        <v>0</v>
      </c>
      <c r="T197" t="s">
        <v>8268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3">
        <v>3500</v>
      </c>
      <c r="E198" s="13">
        <v>1465</v>
      </c>
      <c r="F198" s="16">
        <f>(E198)/D198</f>
        <v>0.41857142857142859</v>
      </c>
      <c r="G198" s="11" t="s">
        <v>8221</v>
      </c>
      <c r="H198" t="s">
        <v>8225</v>
      </c>
      <c r="I198" t="s">
        <v>8247</v>
      </c>
      <c r="J198">
        <v>1444510800</v>
      </c>
      <c r="K198" s="7">
        <f>(((J198/60)/60)/24)+DATE(1970,1,1)</f>
        <v>42287.875</v>
      </c>
      <c r="L198">
        <v>1442062898</v>
      </c>
      <c r="M198" s="7">
        <f>(((L198/60)/60)/24)+DATE(1970,1,1)</f>
        <v>42259.542800925927</v>
      </c>
      <c r="N198" t="b">
        <v>0</v>
      </c>
      <c r="O198">
        <v>19</v>
      </c>
      <c r="P198" s="5">
        <f>E198/O198</f>
        <v>77.10526315789474</v>
      </c>
      <c r="Q198" s="18" t="str">
        <f>LEFT(T198, FIND("/",T198)-1)</f>
        <v>film &amp; video</v>
      </c>
      <c r="R198" s="18" t="str">
        <f>RIGHT(T198, LEN(T198)-FIND("/",T198))</f>
        <v>drama</v>
      </c>
      <c r="S198" t="b">
        <v>0</v>
      </c>
      <c r="T198" t="s">
        <v>8268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3">
        <v>2500</v>
      </c>
      <c r="E199" s="13">
        <v>262</v>
      </c>
      <c r="F199" s="16">
        <f>(E199)/D199</f>
        <v>0.1048</v>
      </c>
      <c r="G199" s="11" t="s">
        <v>8221</v>
      </c>
      <c r="H199" t="s">
        <v>8225</v>
      </c>
      <c r="I199" t="s">
        <v>8247</v>
      </c>
      <c r="J199">
        <v>1487365200</v>
      </c>
      <c r="K199" s="7">
        <f>(((J199/60)/60)/24)+DATE(1970,1,1)</f>
        <v>42783.875</v>
      </c>
      <c r="L199">
        <v>1483734100</v>
      </c>
      <c r="M199" s="7">
        <f>(((L199/60)/60)/24)+DATE(1970,1,1)</f>
        <v>42741.848379629635</v>
      </c>
      <c r="N199" t="b">
        <v>0</v>
      </c>
      <c r="O199">
        <v>8</v>
      </c>
      <c r="P199" s="5">
        <f>E199/O199</f>
        <v>32.75</v>
      </c>
      <c r="Q199" s="18" t="str">
        <f>LEFT(T199, FIND("/",T199)-1)</f>
        <v>film &amp; video</v>
      </c>
      <c r="R199" s="18" t="str">
        <f>RIGHT(T199, LEN(T199)-FIND("/",T199))</f>
        <v>drama</v>
      </c>
      <c r="S199" t="b">
        <v>0</v>
      </c>
      <c r="T199" t="s">
        <v>8268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3">
        <v>25000</v>
      </c>
      <c r="E200" s="13">
        <v>279</v>
      </c>
      <c r="F200" s="16">
        <f>(E200)/D200</f>
        <v>1.116E-2</v>
      </c>
      <c r="G200" s="11" t="s">
        <v>8221</v>
      </c>
      <c r="H200" t="s">
        <v>8224</v>
      </c>
      <c r="I200" t="s">
        <v>8246</v>
      </c>
      <c r="J200">
        <v>1412500322</v>
      </c>
      <c r="K200" s="7">
        <f>(((J200/60)/60)/24)+DATE(1970,1,1)</f>
        <v>41917.383356481485</v>
      </c>
      <c r="L200">
        <v>1409908322</v>
      </c>
      <c r="M200" s="7">
        <f>(((L200/60)/60)/24)+DATE(1970,1,1)</f>
        <v>41887.383356481485</v>
      </c>
      <c r="N200" t="b">
        <v>0</v>
      </c>
      <c r="O200">
        <v>6</v>
      </c>
      <c r="P200" s="5">
        <f>E200/O200</f>
        <v>46.5</v>
      </c>
      <c r="Q200" s="18" t="str">
        <f>LEFT(T200, FIND("/",T200)-1)</f>
        <v>film &amp; video</v>
      </c>
      <c r="R200" s="18" t="str">
        <f>RIGHT(T200, LEN(T200)-FIND("/",T200))</f>
        <v>drama</v>
      </c>
      <c r="S200" t="b">
        <v>0</v>
      </c>
      <c r="T200" t="s">
        <v>8268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3">
        <v>10000</v>
      </c>
      <c r="E201" s="13">
        <v>0</v>
      </c>
      <c r="F201" s="16">
        <f>(E201)/D201</f>
        <v>0</v>
      </c>
      <c r="G201" s="11" t="s">
        <v>8221</v>
      </c>
      <c r="H201" t="s">
        <v>8224</v>
      </c>
      <c r="I201" t="s">
        <v>8246</v>
      </c>
      <c r="J201">
        <v>1472698702</v>
      </c>
      <c r="K201" s="7">
        <f>(((J201/60)/60)/24)+DATE(1970,1,1)</f>
        <v>42614.123865740738</v>
      </c>
      <c r="L201">
        <v>1470106702</v>
      </c>
      <c r="M201" s="7">
        <f>(((L201/60)/60)/24)+DATE(1970,1,1)</f>
        <v>42584.123865740738</v>
      </c>
      <c r="N201" t="b">
        <v>0</v>
      </c>
      <c r="O201">
        <v>0</v>
      </c>
      <c r="P201" s="5" t="e">
        <f>E201/O201</f>
        <v>#DIV/0!</v>
      </c>
      <c r="Q201" s="18" t="str">
        <f>LEFT(T201, FIND("/",T201)-1)</f>
        <v>film &amp; video</v>
      </c>
      <c r="R201" s="18" t="str">
        <f>RIGHT(T201, LEN(T201)-FIND("/",T201))</f>
        <v>drama</v>
      </c>
      <c r="S201" t="b">
        <v>0</v>
      </c>
      <c r="T201" t="s">
        <v>8268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3">
        <v>6000</v>
      </c>
      <c r="E202" s="13">
        <v>1571.55</v>
      </c>
      <c r="F202" s="16">
        <f>(E202)/D202</f>
        <v>0.26192500000000002</v>
      </c>
      <c r="G202" s="11" t="s">
        <v>8221</v>
      </c>
      <c r="H202" t="s">
        <v>8224</v>
      </c>
      <c r="I202" t="s">
        <v>8246</v>
      </c>
      <c r="J202">
        <v>1410746403</v>
      </c>
      <c r="K202" s="7">
        <f>(((J202/60)/60)/24)+DATE(1970,1,1)</f>
        <v>41897.083368055559</v>
      </c>
      <c r="L202">
        <v>1408154403</v>
      </c>
      <c r="M202" s="7">
        <f>(((L202/60)/60)/24)+DATE(1970,1,1)</f>
        <v>41867.083368055559</v>
      </c>
      <c r="N202" t="b">
        <v>0</v>
      </c>
      <c r="O202">
        <v>18</v>
      </c>
      <c r="P202" s="5">
        <f>E202/O202</f>
        <v>87.308333333333337</v>
      </c>
      <c r="Q202" s="18" t="str">
        <f>LEFT(T202, FIND("/",T202)-1)</f>
        <v>film &amp; video</v>
      </c>
      <c r="R202" s="18" t="str">
        <f>RIGHT(T202, LEN(T202)-FIND("/",T202))</f>
        <v>drama</v>
      </c>
      <c r="S202" t="b">
        <v>0</v>
      </c>
      <c r="T202" t="s">
        <v>8268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3">
        <v>650</v>
      </c>
      <c r="E203" s="13">
        <v>380</v>
      </c>
      <c r="F203" s="16">
        <f>(E203)/D203</f>
        <v>0.58461538461538465</v>
      </c>
      <c r="G203" s="11" t="s">
        <v>8221</v>
      </c>
      <c r="H203" t="s">
        <v>8224</v>
      </c>
      <c r="I203" t="s">
        <v>8246</v>
      </c>
      <c r="J203">
        <v>1423424329</v>
      </c>
      <c r="K203" s="7">
        <f>(((J203/60)/60)/24)+DATE(1970,1,1)</f>
        <v>42043.818622685183</v>
      </c>
      <c r="L203">
        <v>1421696329</v>
      </c>
      <c r="M203" s="7">
        <f>(((L203/60)/60)/24)+DATE(1970,1,1)</f>
        <v>42023.818622685183</v>
      </c>
      <c r="N203" t="b">
        <v>0</v>
      </c>
      <c r="O203">
        <v>7</v>
      </c>
      <c r="P203" s="5">
        <f>E203/O203</f>
        <v>54.285714285714285</v>
      </c>
      <c r="Q203" s="18" t="str">
        <f>LEFT(T203, FIND("/",T203)-1)</f>
        <v>film &amp; video</v>
      </c>
      <c r="R203" s="18" t="str">
        <f>RIGHT(T203, LEN(T203)-FIND("/",T203))</f>
        <v>drama</v>
      </c>
      <c r="S203" t="b">
        <v>0</v>
      </c>
      <c r="T203" t="s">
        <v>8268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3">
        <v>6000</v>
      </c>
      <c r="E204" s="13">
        <v>0</v>
      </c>
      <c r="F204" s="16">
        <f>(E204)/D204</f>
        <v>0</v>
      </c>
      <c r="G204" s="11" t="s">
        <v>8221</v>
      </c>
      <c r="H204" t="s">
        <v>8224</v>
      </c>
      <c r="I204" t="s">
        <v>8246</v>
      </c>
      <c r="J204">
        <v>1444337940</v>
      </c>
      <c r="K204" s="7">
        <f>(((J204/60)/60)/24)+DATE(1970,1,1)</f>
        <v>42285.874305555553</v>
      </c>
      <c r="L204">
        <v>1441750564</v>
      </c>
      <c r="M204" s="7">
        <f>(((L204/60)/60)/24)+DATE(1970,1,1)</f>
        <v>42255.927824074075</v>
      </c>
      <c r="N204" t="b">
        <v>0</v>
      </c>
      <c r="O204">
        <v>0</v>
      </c>
      <c r="P204" s="5" t="e">
        <f>E204/O204</f>
        <v>#DIV/0!</v>
      </c>
      <c r="Q204" s="18" t="str">
        <f>LEFT(T204, FIND("/",T204)-1)</f>
        <v>film &amp; video</v>
      </c>
      <c r="R204" s="18" t="str">
        <f>RIGHT(T204, LEN(T204)-FIND("/",T204))</f>
        <v>drama</v>
      </c>
      <c r="S204" t="b">
        <v>0</v>
      </c>
      <c r="T204" t="s">
        <v>8268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3">
        <v>2500</v>
      </c>
      <c r="E205" s="13">
        <v>746</v>
      </c>
      <c r="F205" s="16">
        <f>(E205)/D205</f>
        <v>0.2984</v>
      </c>
      <c r="G205" s="11" t="s">
        <v>8221</v>
      </c>
      <c r="H205" t="s">
        <v>8225</v>
      </c>
      <c r="I205" t="s">
        <v>8247</v>
      </c>
      <c r="J205">
        <v>1422562864</v>
      </c>
      <c r="K205" s="7">
        <f>(((J205/60)/60)/24)+DATE(1970,1,1)</f>
        <v>42033.847962962958</v>
      </c>
      <c r="L205">
        <v>1417378864</v>
      </c>
      <c r="M205" s="7">
        <f>(((L205/60)/60)/24)+DATE(1970,1,1)</f>
        <v>41973.847962962958</v>
      </c>
      <c r="N205" t="b">
        <v>0</v>
      </c>
      <c r="O205">
        <v>8</v>
      </c>
      <c r="P205" s="5">
        <f>E205/O205</f>
        <v>93.25</v>
      </c>
      <c r="Q205" s="18" t="str">
        <f>LEFT(T205, FIND("/",T205)-1)</f>
        <v>film &amp; video</v>
      </c>
      <c r="R205" s="18" t="str">
        <f>RIGHT(T205, LEN(T205)-FIND("/",T205))</f>
        <v>drama</v>
      </c>
      <c r="S205" t="b">
        <v>0</v>
      </c>
      <c r="T205" t="s">
        <v>8268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3">
        <v>300000</v>
      </c>
      <c r="E206" s="13">
        <v>152165</v>
      </c>
      <c r="F206" s="16">
        <f>(E206)/D206</f>
        <v>0.50721666666666665</v>
      </c>
      <c r="G206" s="11" t="s">
        <v>8221</v>
      </c>
      <c r="H206" t="s">
        <v>8226</v>
      </c>
      <c r="I206" t="s">
        <v>8248</v>
      </c>
      <c r="J206">
        <v>1470319203</v>
      </c>
      <c r="K206" s="7">
        <f>(((J206/60)/60)/24)+DATE(1970,1,1)</f>
        <v>42586.583368055552</v>
      </c>
      <c r="L206">
        <v>1467727203</v>
      </c>
      <c r="M206" s="7">
        <f>(((L206/60)/60)/24)+DATE(1970,1,1)</f>
        <v>42556.583368055552</v>
      </c>
      <c r="N206" t="b">
        <v>0</v>
      </c>
      <c r="O206">
        <v>1293</v>
      </c>
      <c r="P206" s="5">
        <f>E206/O206</f>
        <v>117.68368136117556</v>
      </c>
      <c r="Q206" s="18" t="str">
        <f>LEFT(T206, FIND("/",T206)-1)</f>
        <v>film &amp; video</v>
      </c>
      <c r="R206" s="18" t="str">
        <f>RIGHT(T206, LEN(T206)-FIND("/",T206))</f>
        <v>drama</v>
      </c>
      <c r="S206" t="b">
        <v>0</v>
      </c>
      <c r="T206" t="s">
        <v>8268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3">
        <v>8000</v>
      </c>
      <c r="E207" s="13">
        <v>1300</v>
      </c>
      <c r="F207" s="16">
        <f>(E207)/D207</f>
        <v>0.16250000000000001</v>
      </c>
      <c r="G207" s="11" t="s">
        <v>8221</v>
      </c>
      <c r="H207" t="s">
        <v>8224</v>
      </c>
      <c r="I207" t="s">
        <v>8246</v>
      </c>
      <c r="J207">
        <v>1444144222</v>
      </c>
      <c r="K207" s="7">
        <f>(((J207/60)/60)/24)+DATE(1970,1,1)</f>
        <v>42283.632199074069</v>
      </c>
      <c r="L207">
        <v>1441120222</v>
      </c>
      <c r="M207" s="7">
        <f>(((L207/60)/60)/24)+DATE(1970,1,1)</f>
        <v>42248.632199074069</v>
      </c>
      <c r="N207" t="b">
        <v>0</v>
      </c>
      <c r="O207">
        <v>17</v>
      </c>
      <c r="P207" s="5">
        <f>E207/O207</f>
        <v>76.470588235294116</v>
      </c>
      <c r="Q207" s="18" t="str">
        <f>LEFT(T207, FIND("/",T207)-1)</f>
        <v>film &amp; video</v>
      </c>
      <c r="R207" s="18" t="str">
        <f>RIGHT(T207, LEN(T207)-FIND("/",T207))</f>
        <v>drama</v>
      </c>
      <c r="S207" t="b">
        <v>0</v>
      </c>
      <c r="T207" t="s">
        <v>8268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3">
        <v>12700</v>
      </c>
      <c r="E208" s="13">
        <v>0</v>
      </c>
      <c r="F208" s="16">
        <f>(E208)/D208</f>
        <v>0</v>
      </c>
      <c r="G208" s="11" t="s">
        <v>8221</v>
      </c>
      <c r="H208" t="s">
        <v>8224</v>
      </c>
      <c r="I208" t="s">
        <v>8246</v>
      </c>
      <c r="J208">
        <v>1470441983</v>
      </c>
      <c r="K208" s="7">
        <f>(((J208/60)/60)/24)+DATE(1970,1,1)</f>
        <v>42588.004432870366</v>
      </c>
      <c r="L208">
        <v>1468627583</v>
      </c>
      <c r="M208" s="7">
        <f>(((L208/60)/60)/24)+DATE(1970,1,1)</f>
        <v>42567.004432870366</v>
      </c>
      <c r="N208" t="b">
        <v>0</v>
      </c>
      <c r="O208">
        <v>0</v>
      </c>
      <c r="P208" s="5" t="e">
        <f>E208/O208</f>
        <v>#DIV/0!</v>
      </c>
      <c r="Q208" s="18" t="str">
        <f>LEFT(T208, FIND("/",T208)-1)</f>
        <v>film &amp; video</v>
      </c>
      <c r="R208" s="18" t="str">
        <f>RIGHT(T208, LEN(T208)-FIND("/",T208))</f>
        <v>drama</v>
      </c>
      <c r="S208" t="b">
        <v>0</v>
      </c>
      <c r="T208" t="s">
        <v>8268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3">
        <v>14000</v>
      </c>
      <c r="E209" s="13">
        <v>2130</v>
      </c>
      <c r="F209" s="16">
        <f>(E209)/D209</f>
        <v>0.15214285714285714</v>
      </c>
      <c r="G209" s="11" t="s">
        <v>8221</v>
      </c>
      <c r="H209" t="s">
        <v>8229</v>
      </c>
      <c r="I209" t="s">
        <v>8251</v>
      </c>
      <c r="J209">
        <v>1420346638</v>
      </c>
      <c r="K209" s="7">
        <f>(((J209/60)/60)/24)+DATE(1970,1,1)</f>
        <v>42008.197199074071</v>
      </c>
      <c r="L209">
        <v>1417754638</v>
      </c>
      <c r="M209" s="7">
        <f>(((L209/60)/60)/24)+DATE(1970,1,1)</f>
        <v>41978.197199074071</v>
      </c>
      <c r="N209" t="b">
        <v>0</v>
      </c>
      <c r="O209">
        <v>13</v>
      </c>
      <c r="P209" s="5">
        <f>E209/O209</f>
        <v>163.84615384615384</v>
      </c>
      <c r="Q209" s="18" t="str">
        <f>LEFT(T209, FIND("/",T209)-1)</f>
        <v>film &amp; video</v>
      </c>
      <c r="R209" s="18" t="str">
        <f>RIGHT(T209, LEN(T209)-FIND("/",T209))</f>
        <v>drama</v>
      </c>
      <c r="S209" t="b">
        <v>0</v>
      </c>
      <c r="T209" t="s">
        <v>8268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3">
        <v>50000</v>
      </c>
      <c r="E210" s="13">
        <v>0</v>
      </c>
      <c r="F210" s="16">
        <f>(E210)/D210</f>
        <v>0</v>
      </c>
      <c r="G210" s="11" t="s">
        <v>8221</v>
      </c>
      <c r="H210" t="s">
        <v>8226</v>
      </c>
      <c r="I210" t="s">
        <v>8248</v>
      </c>
      <c r="J210">
        <v>1418719967</v>
      </c>
      <c r="K210" s="7">
        <f>(((J210/60)/60)/24)+DATE(1970,1,1)</f>
        <v>41989.369988425926</v>
      </c>
      <c r="L210">
        <v>1416127967</v>
      </c>
      <c r="M210" s="7">
        <f>(((L210/60)/60)/24)+DATE(1970,1,1)</f>
        <v>41959.369988425926</v>
      </c>
      <c r="N210" t="b">
        <v>0</v>
      </c>
      <c r="O210">
        <v>0</v>
      </c>
      <c r="P210" s="5" t="e">
        <f>E210/O210</f>
        <v>#DIV/0!</v>
      </c>
      <c r="Q210" s="18" t="str">
        <f>LEFT(T210, FIND("/",T210)-1)</f>
        <v>film &amp; video</v>
      </c>
      <c r="R210" s="18" t="str">
        <f>RIGHT(T210, LEN(T210)-FIND("/",T210))</f>
        <v>drama</v>
      </c>
      <c r="S210" t="b">
        <v>0</v>
      </c>
      <c r="T210" t="s">
        <v>8268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3">
        <v>25000</v>
      </c>
      <c r="E211" s="13">
        <v>0</v>
      </c>
      <c r="F211" s="16">
        <f>(E211)/D211</f>
        <v>0</v>
      </c>
      <c r="G211" s="11" t="s">
        <v>8221</v>
      </c>
      <c r="H211" t="s">
        <v>8224</v>
      </c>
      <c r="I211" t="s">
        <v>8246</v>
      </c>
      <c r="J211">
        <v>1436566135</v>
      </c>
      <c r="K211" s="7">
        <f>(((J211/60)/60)/24)+DATE(1970,1,1)</f>
        <v>42195.922858796301</v>
      </c>
      <c r="L211">
        <v>1433974135</v>
      </c>
      <c r="M211" s="7">
        <f>(((L211/60)/60)/24)+DATE(1970,1,1)</f>
        <v>42165.922858796301</v>
      </c>
      <c r="N211" t="b">
        <v>0</v>
      </c>
      <c r="O211">
        <v>0</v>
      </c>
      <c r="P211" s="5" t="e">
        <f>E211/O211</f>
        <v>#DIV/0!</v>
      </c>
      <c r="Q211" s="18" t="str">
        <f>LEFT(T211, FIND("/",T211)-1)</f>
        <v>film &amp; video</v>
      </c>
      <c r="R211" s="18" t="str">
        <f>RIGHT(T211, LEN(T211)-FIND("/",T211))</f>
        <v>drama</v>
      </c>
      <c r="S211" t="b">
        <v>0</v>
      </c>
      <c r="T211" t="s">
        <v>8268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3">
        <v>12000</v>
      </c>
      <c r="E212" s="13">
        <v>3030</v>
      </c>
      <c r="F212" s="16">
        <f>(E212)/D212</f>
        <v>0.2525</v>
      </c>
      <c r="G212" s="11" t="s">
        <v>8221</v>
      </c>
      <c r="H212" t="s">
        <v>8224</v>
      </c>
      <c r="I212" t="s">
        <v>8246</v>
      </c>
      <c r="J212">
        <v>1443675600</v>
      </c>
      <c r="K212" s="7">
        <f>(((J212/60)/60)/24)+DATE(1970,1,1)</f>
        <v>42278.208333333328</v>
      </c>
      <c r="L212">
        <v>1441157592</v>
      </c>
      <c r="M212" s="7">
        <f>(((L212/60)/60)/24)+DATE(1970,1,1)</f>
        <v>42249.064722222218</v>
      </c>
      <c r="N212" t="b">
        <v>0</v>
      </c>
      <c r="O212">
        <v>33</v>
      </c>
      <c r="P212" s="5">
        <f>E212/O212</f>
        <v>91.818181818181813</v>
      </c>
      <c r="Q212" s="18" t="str">
        <f>LEFT(T212, FIND("/",T212)-1)</f>
        <v>film &amp; video</v>
      </c>
      <c r="R212" s="18" t="str">
        <f>RIGHT(T212, LEN(T212)-FIND("/",T212))</f>
        <v>drama</v>
      </c>
      <c r="S212" t="b">
        <v>0</v>
      </c>
      <c r="T212" t="s">
        <v>8268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3">
        <v>5000</v>
      </c>
      <c r="E213" s="13">
        <v>2230</v>
      </c>
      <c r="F213" s="16">
        <f>(E213)/D213</f>
        <v>0.44600000000000001</v>
      </c>
      <c r="G213" s="11" t="s">
        <v>8221</v>
      </c>
      <c r="H213" t="s">
        <v>8224</v>
      </c>
      <c r="I213" t="s">
        <v>8246</v>
      </c>
      <c r="J213">
        <v>1442634617</v>
      </c>
      <c r="K213" s="7">
        <f>(((J213/60)/60)/24)+DATE(1970,1,1)</f>
        <v>42266.159918981488</v>
      </c>
      <c r="L213">
        <v>1440042617</v>
      </c>
      <c r="M213" s="7">
        <f>(((L213/60)/60)/24)+DATE(1970,1,1)</f>
        <v>42236.159918981488</v>
      </c>
      <c r="N213" t="b">
        <v>0</v>
      </c>
      <c r="O213">
        <v>12</v>
      </c>
      <c r="P213" s="5">
        <f>E213/O213</f>
        <v>185.83333333333334</v>
      </c>
      <c r="Q213" s="18" t="str">
        <f>LEFT(T213, FIND("/",T213)-1)</f>
        <v>film &amp; video</v>
      </c>
      <c r="R213" s="18" t="str">
        <f>RIGHT(T213, LEN(T213)-FIND("/",T213))</f>
        <v>drama</v>
      </c>
      <c r="S213" t="b">
        <v>0</v>
      </c>
      <c r="T213" t="s">
        <v>8268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3">
        <v>6300</v>
      </c>
      <c r="E214" s="13">
        <v>1</v>
      </c>
      <c r="F214" s="16">
        <f>(E214)/D214</f>
        <v>1.5873015873015873E-4</v>
      </c>
      <c r="G214" s="11" t="s">
        <v>8221</v>
      </c>
      <c r="H214" t="s">
        <v>8224</v>
      </c>
      <c r="I214" t="s">
        <v>8246</v>
      </c>
      <c r="J214">
        <v>1460837320</v>
      </c>
      <c r="K214" s="7">
        <f>(((J214/60)/60)/24)+DATE(1970,1,1)</f>
        <v>42476.839351851857</v>
      </c>
      <c r="L214">
        <v>1455656920</v>
      </c>
      <c r="M214" s="7">
        <f>(((L214/60)/60)/24)+DATE(1970,1,1)</f>
        <v>42416.881018518514</v>
      </c>
      <c r="N214" t="b">
        <v>0</v>
      </c>
      <c r="O214">
        <v>1</v>
      </c>
      <c r="P214" s="5">
        <f>E214/O214</f>
        <v>1</v>
      </c>
      <c r="Q214" s="18" t="str">
        <f>LEFT(T214, FIND("/",T214)-1)</f>
        <v>film &amp; video</v>
      </c>
      <c r="R214" s="18" t="str">
        <f>RIGHT(T214, LEN(T214)-FIND("/",T214))</f>
        <v>drama</v>
      </c>
      <c r="S214" t="b">
        <v>0</v>
      </c>
      <c r="T214" t="s">
        <v>8268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3">
        <v>50000</v>
      </c>
      <c r="E215" s="13">
        <v>20</v>
      </c>
      <c r="F215" s="16">
        <f>(E215)/D215</f>
        <v>4.0000000000000002E-4</v>
      </c>
      <c r="G215" s="11" t="s">
        <v>8221</v>
      </c>
      <c r="H215" t="s">
        <v>8224</v>
      </c>
      <c r="I215" t="s">
        <v>8246</v>
      </c>
      <c r="J215">
        <v>1439734001</v>
      </c>
      <c r="K215" s="7">
        <f>(((J215/60)/60)/24)+DATE(1970,1,1)</f>
        <v>42232.587974537033</v>
      </c>
      <c r="L215">
        <v>1437142547</v>
      </c>
      <c r="M215" s="7">
        <f>(((L215/60)/60)/24)+DATE(1970,1,1)</f>
        <v>42202.594293981485</v>
      </c>
      <c r="N215" t="b">
        <v>0</v>
      </c>
      <c r="O215">
        <v>1</v>
      </c>
      <c r="P215" s="5">
        <f>E215/O215</f>
        <v>20</v>
      </c>
      <c r="Q215" s="18" t="str">
        <f>LEFT(T215, FIND("/",T215)-1)</f>
        <v>film &amp; video</v>
      </c>
      <c r="R215" s="18" t="str">
        <f>RIGHT(T215, LEN(T215)-FIND("/",T215))</f>
        <v>drama</v>
      </c>
      <c r="S215" t="b">
        <v>0</v>
      </c>
      <c r="T215" t="s">
        <v>8268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3">
        <v>12500</v>
      </c>
      <c r="E216" s="13">
        <v>1</v>
      </c>
      <c r="F216" s="16">
        <f>(E216)/D216</f>
        <v>8.0000000000000007E-5</v>
      </c>
      <c r="G216" s="11" t="s">
        <v>8221</v>
      </c>
      <c r="H216" t="s">
        <v>8224</v>
      </c>
      <c r="I216" t="s">
        <v>8246</v>
      </c>
      <c r="J216">
        <v>1425655349</v>
      </c>
      <c r="K216" s="7">
        <f>(((J216/60)/60)/24)+DATE(1970,1,1)</f>
        <v>42069.64061342593</v>
      </c>
      <c r="L216">
        <v>1420471349</v>
      </c>
      <c r="M216" s="7">
        <f>(((L216/60)/60)/24)+DATE(1970,1,1)</f>
        <v>42009.64061342593</v>
      </c>
      <c r="N216" t="b">
        <v>0</v>
      </c>
      <c r="O216">
        <v>1</v>
      </c>
      <c r="P216" s="5">
        <f>E216/O216</f>
        <v>1</v>
      </c>
      <c r="Q216" s="18" t="str">
        <f>LEFT(T216, FIND("/",T216)-1)</f>
        <v>film &amp; video</v>
      </c>
      <c r="R216" s="18" t="str">
        <f>RIGHT(T216, LEN(T216)-FIND("/",T216))</f>
        <v>drama</v>
      </c>
      <c r="S216" t="b">
        <v>0</v>
      </c>
      <c r="T216" t="s">
        <v>8268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3">
        <v>4400</v>
      </c>
      <c r="E217" s="13">
        <v>10</v>
      </c>
      <c r="F217" s="16">
        <f>(E217)/D217</f>
        <v>2.2727272727272726E-3</v>
      </c>
      <c r="G217" s="11" t="s">
        <v>8221</v>
      </c>
      <c r="H217" t="s">
        <v>8225</v>
      </c>
      <c r="I217" t="s">
        <v>8247</v>
      </c>
      <c r="J217">
        <v>1455753540</v>
      </c>
      <c r="K217" s="7">
        <f>(((J217/60)/60)/24)+DATE(1970,1,1)</f>
        <v>42417.999305555553</v>
      </c>
      <c r="L217">
        <v>1452058282</v>
      </c>
      <c r="M217" s="7">
        <f>(((L217/60)/60)/24)+DATE(1970,1,1)</f>
        <v>42375.230115740742</v>
      </c>
      <c r="N217" t="b">
        <v>0</v>
      </c>
      <c r="O217">
        <v>1</v>
      </c>
      <c r="P217" s="5">
        <f>E217/O217</f>
        <v>10</v>
      </c>
      <c r="Q217" s="18" t="str">
        <f>LEFT(T217, FIND("/",T217)-1)</f>
        <v>film &amp; video</v>
      </c>
      <c r="R217" s="18" t="str">
        <f>RIGHT(T217, LEN(T217)-FIND("/",T217))</f>
        <v>drama</v>
      </c>
      <c r="S217" t="b">
        <v>0</v>
      </c>
      <c r="T217" t="s">
        <v>8268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3">
        <v>50000</v>
      </c>
      <c r="E218" s="13">
        <v>27849.22</v>
      </c>
      <c r="F218" s="16">
        <f>(E218)/D218</f>
        <v>0.55698440000000005</v>
      </c>
      <c r="G218" s="11" t="s">
        <v>8221</v>
      </c>
      <c r="H218" t="s">
        <v>8224</v>
      </c>
      <c r="I218" t="s">
        <v>8246</v>
      </c>
      <c r="J218">
        <v>1429740037</v>
      </c>
      <c r="K218" s="7">
        <f>(((J218/60)/60)/24)+DATE(1970,1,1)</f>
        <v>42116.917094907403</v>
      </c>
      <c r="L218">
        <v>1425423637</v>
      </c>
      <c r="M218" s="7">
        <f>(((L218/60)/60)/24)+DATE(1970,1,1)</f>
        <v>42066.958761574075</v>
      </c>
      <c r="N218" t="b">
        <v>0</v>
      </c>
      <c r="O218">
        <v>84</v>
      </c>
      <c r="P218" s="5">
        <f>E218/O218</f>
        <v>331.53833333333336</v>
      </c>
      <c r="Q218" s="18" t="str">
        <f>LEFT(T218, FIND("/",T218)-1)</f>
        <v>film &amp; video</v>
      </c>
      <c r="R218" s="18" t="str">
        <f>RIGHT(T218, LEN(T218)-FIND("/",T218))</f>
        <v>drama</v>
      </c>
      <c r="S218" t="b">
        <v>0</v>
      </c>
      <c r="T218" t="s">
        <v>8268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3">
        <v>100000</v>
      </c>
      <c r="E219" s="13">
        <v>11943</v>
      </c>
      <c r="F219" s="16">
        <f>(E219)/D219</f>
        <v>0.11942999999999999</v>
      </c>
      <c r="G219" s="11" t="s">
        <v>8221</v>
      </c>
      <c r="H219" t="s">
        <v>8235</v>
      </c>
      <c r="I219" t="s">
        <v>8255</v>
      </c>
      <c r="J219">
        <v>1419780149</v>
      </c>
      <c r="K219" s="7">
        <f>(((J219/60)/60)/24)+DATE(1970,1,1)</f>
        <v>42001.64061342593</v>
      </c>
      <c r="L219">
        <v>1417101749</v>
      </c>
      <c r="M219" s="7">
        <f>(((L219/60)/60)/24)+DATE(1970,1,1)</f>
        <v>41970.64061342593</v>
      </c>
      <c r="N219" t="b">
        <v>0</v>
      </c>
      <c r="O219">
        <v>38</v>
      </c>
      <c r="P219" s="5">
        <f>E219/O219</f>
        <v>314.28947368421052</v>
      </c>
      <c r="Q219" s="18" t="str">
        <f>LEFT(T219, FIND("/",T219)-1)</f>
        <v>film &amp; video</v>
      </c>
      <c r="R219" s="18" t="str">
        <f>RIGHT(T219, LEN(T219)-FIND("/",T219))</f>
        <v>drama</v>
      </c>
      <c r="S219" t="b">
        <v>0</v>
      </c>
      <c r="T219" t="s">
        <v>8268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3">
        <v>5000</v>
      </c>
      <c r="E220" s="13">
        <v>100</v>
      </c>
      <c r="F220" s="16">
        <f>(E220)/D220</f>
        <v>0.02</v>
      </c>
      <c r="G220" s="11" t="s">
        <v>8221</v>
      </c>
      <c r="H220" t="s">
        <v>8224</v>
      </c>
      <c r="I220" t="s">
        <v>8246</v>
      </c>
      <c r="J220">
        <v>1431702289</v>
      </c>
      <c r="K220" s="7">
        <f>(((J220/60)/60)/24)+DATE(1970,1,1)</f>
        <v>42139.628344907411</v>
      </c>
      <c r="L220">
        <v>1426518289</v>
      </c>
      <c r="M220" s="7">
        <f>(((L220/60)/60)/24)+DATE(1970,1,1)</f>
        <v>42079.628344907411</v>
      </c>
      <c r="N220" t="b">
        <v>0</v>
      </c>
      <c r="O220">
        <v>1</v>
      </c>
      <c r="P220" s="5">
        <f>E220/O220</f>
        <v>100</v>
      </c>
      <c r="Q220" s="18" t="str">
        <f>LEFT(T220, FIND("/",T220)-1)</f>
        <v>film &amp; video</v>
      </c>
      <c r="R220" s="18" t="str">
        <f>RIGHT(T220, LEN(T220)-FIND("/",T220))</f>
        <v>drama</v>
      </c>
      <c r="S220" t="b">
        <v>0</v>
      </c>
      <c r="T220" t="s">
        <v>8268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3">
        <v>50000</v>
      </c>
      <c r="E221" s="13">
        <v>8815</v>
      </c>
      <c r="F221" s="16">
        <f>(E221)/D221</f>
        <v>0.17630000000000001</v>
      </c>
      <c r="G221" s="11" t="s">
        <v>8221</v>
      </c>
      <c r="H221" t="s">
        <v>8224</v>
      </c>
      <c r="I221" t="s">
        <v>8246</v>
      </c>
      <c r="J221">
        <v>1459493940</v>
      </c>
      <c r="K221" s="7">
        <f>(((J221/60)/60)/24)+DATE(1970,1,1)</f>
        <v>42461.290972222225</v>
      </c>
      <c r="L221">
        <v>1456732225</v>
      </c>
      <c r="M221" s="7">
        <f>(((L221/60)/60)/24)+DATE(1970,1,1)</f>
        <v>42429.326678240745</v>
      </c>
      <c r="N221" t="b">
        <v>0</v>
      </c>
      <c r="O221">
        <v>76</v>
      </c>
      <c r="P221" s="5">
        <f>E221/O221</f>
        <v>115.98684210526316</v>
      </c>
      <c r="Q221" s="18" t="str">
        <f>LEFT(T221, FIND("/",T221)-1)</f>
        <v>film &amp; video</v>
      </c>
      <c r="R221" s="18" t="str">
        <f>RIGHT(T221, LEN(T221)-FIND("/",T221))</f>
        <v>drama</v>
      </c>
      <c r="S221" t="b">
        <v>0</v>
      </c>
      <c r="T221" t="s">
        <v>8268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3">
        <v>50000</v>
      </c>
      <c r="E222" s="13">
        <v>360</v>
      </c>
      <c r="F222" s="16">
        <f>(E222)/D222</f>
        <v>7.1999999999999998E-3</v>
      </c>
      <c r="G222" s="11" t="s">
        <v>8221</v>
      </c>
      <c r="H222" t="s">
        <v>8224</v>
      </c>
      <c r="I222" t="s">
        <v>8246</v>
      </c>
      <c r="J222">
        <v>1440101160</v>
      </c>
      <c r="K222" s="7">
        <f>(((J222/60)/60)/24)+DATE(1970,1,1)</f>
        <v>42236.837499999994</v>
      </c>
      <c r="L222">
        <v>1436542030</v>
      </c>
      <c r="M222" s="7">
        <f>(((L222/60)/60)/24)+DATE(1970,1,1)</f>
        <v>42195.643865740742</v>
      </c>
      <c r="N222" t="b">
        <v>0</v>
      </c>
      <c r="O222">
        <v>3</v>
      </c>
      <c r="P222" s="5">
        <f>E222/O222</f>
        <v>120</v>
      </c>
      <c r="Q222" s="18" t="str">
        <f>LEFT(T222, FIND("/",T222)-1)</f>
        <v>film &amp; video</v>
      </c>
      <c r="R222" s="18" t="str">
        <f>RIGHT(T222, LEN(T222)-FIND("/",T222))</f>
        <v>drama</v>
      </c>
      <c r="S222" t="b">
        <v>0</v>
      </c>
      <c r="T222" t="s">
        <v>8268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3">
        <v>50000</v>
      </c>
      <c r="E223" s="13">
        <v>0</v>
      </c>
      <c r="F223" s="16">
        <f>(E223)/D223</f>
        <v>0</v>
      </c>
      <c r="G223" s="11" t="s">
        <v>8221</v>
      </c>
      <c r="H223" t="s">
        <v>8224</v>
      </c>
      <c r="I223" t="s">
        <v>8246</v>
      </c>
      <c r="J223">
        <v>1427569564</v>
      </c>
      <c r="K223" s="7">
        <f>(((J223/60)/60)/24)+DATE(1970,1,1)</f>
        <v>42091.79587962963</v>
      </c>
      <c r="L223">
        <v>1422389164</v>
      </c>
      <c r="M223" s="7">
        <f>(((L223/60)/60)/24)+DATE(1970,1,1)</f>
        <v>42031.837546296301</v>
      </c>
      <c r="N223" t="b">
        <v>0</v>
      </c>
      <c r="O223">
        <v>0</v>
      </c>
      <c r="P223" s="5" t="e">
        <f>E223/O223</f>
        <v>#DIV/0!</v>
      </c>
      <c r="Q223" s="18" t="str">
        <f>LEFT(T223, FIND("/",T223)-1)</f>
        <v>film &amp; video</v>
      </c>
      <c r="R223" s="18" t="str">
        <f>RIGHT(T223, LEN(T223)-FIND("/",T223))</f>
        <v>drama</v>
      </c>
      <c r="S223" t="b">
        <v>0</v>
      </c>
      <c r="T223" t="s">
        <v>8268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3">
        <v>1000</v>
      </c>
      <c r="E224" s="13">
        <v>130</v>
      </c>
      <c r="F224" s="16">
        <f>(E224)/D224</f>
        <v>0.13</v>
      </c>
      <c r="G224" s="11" t="s">
        <v>8221</v>
      </c>
      <c r="H224" t="s">
        <v>8224</v>
      </c>
      <c r="I224" t="s">
        <v>8246</v>
      </c>
      <c r="J224">
        <v>1427423940</v>
      </c>
      <c r="K224" s="7">
        <f>(((J224/60)/60)/24)+DATE(1970,1,1)</f>
        <v>42090.110416666663</v>
      </c>
      <c r="L224">
        <v>1422383318</v>
      </c>
      <c r="M224" s="7">
        <f>(((L224/60)/60)/24)+DATE(1970,1,1)</f>
        <v>42031.769884259258</v>
      </c>
      <c r="N224" t="b">
        <v>0</v>
      </c>
      <c r="O224">
        <v>2</v>
      </c>
      <c r="P224" s="5">
        <f>E224/O224</f>
        <v>65</v>
      </c>
      <c r="Q224" s="18" t="str">
        <f>LEFT(T224, FIND("/",T224)-1)</f>
        <v>film &amp; video</v>
      </c>
      <c r="R224" s="18" t="str">
        <f>RIGHT(T224, LEN(T224)-FIND("/",T224))</f>
        <v>drama</v>
      </c>
      <c r="S224" t="b">
        <v>0</v>
      </c>
      <c r="T224" t="s">
        <v>8268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3">
        <v>1500000</v>
      </c>
      <c r="E225" s="13">
        <v>0</v>
      </c>
      <c r="F225" s="16">
        <f>(E225)/D225</f>
        <v>0</v>
      </c>
      <c r="G225" s="11" t="s">
        <v>8221</v>
      </c>
      <c r="H225" t="s">
        <v>8224</v>
      </c>
      <c r="I225" t="s">
        <v>8246</v>
      </c>
      <c r="J225">
        <v>1463879100</v>
      </c>
      <c r="K225" s="7">
        <f>(((J225/60)/60)/24)+DATE(1970,1,1)</f>
        <v>42512.045138888891</v>
      </c>
      <c r="L225">
        <v>1461287350</v>
      </c>
      <c r="M225" s="7">
        <f>(((L225/60)/60)/24)+DATE(1970,1,1)</f>
        <v>42482.048032407409</v>
      </c>
      <c r="N225" t="b">
        <v>0</v>
      </c>
      <c r="O225">
        <v>0</v>
      </c>
      <c r="P225" s="5" t="e">
        <f>E225/O225</f>
        <v>#DIV/0!</v>
      </c>
      <c r="Q225" s="18" t="str">
        <f>LEFT(T225, FIND("/",T225)-1)</f>
        <v>film &amp; video</v>
      </c>
      <c r="R225" s="18" t="str">
        <f>RIGHT(T225, LEN(T225)-FIND("/",T225))</f>
        <v>drama</v>
      </c>
      <c r="S225" t="b">
        <v>0</v>
      </c>
      <c r="T225" t="s">
        <v>8268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3">
        <v>6000000</v>
      </c>
      <c r="E226" s="13">
        <v>0</v>
      </c>
      <c r="F226" s="16">
        <f>(E226)/D226</f>
        <v>0</v>
      </c>
      <c r="G226" s="11" t="s">
        <v>8221</v>
      </c>
      <c r="H226" t="s">
        <v>8226</v>
      </c>
      <c r="I226" t="s">
        <v>8248</v>
      </c>
      <c r="J226">
        <v>1436506726</v>
      </c>
      <c r="K226" s="7">
        <f>(((J226/60)/60)/24)+DATE(1970,1,1)</f>
        <v>42195.235254629632</v>
      </c>
      <c r="L226">
        <v>1431322726</v>
      </c>
      <c r="M226" s="7">
        <f>(((L226/60)/60)/24)+DATE(1970,1,1)</f>
        <v>42135.235254629632</v>
      </c>
      <c r="N226" t="b">
        <v>0</v>
      </c>
      <c r="O226">
        <v>0</v>
      </c>
      <c r="P226" s="5" t="e">
        <f>E226/O226</f>
        <v>#DIV/0!</v>
      </c>
      <c r="Q226" s="18" t="str">
        <f>LEFT(T226, FIND("/",T226)-1)</f>
        <v>film &amp; video</v>
      </c>
      <c r="R226" s="18" t="str">
        <f>RIGHT(T226, LEN(T226)-FIND("/",T226))</f>
        <v>drama</v>
      </c>
      <c r="S226" t="b">
        <v>0</v>
      </c>
      <c r="T226" t="s">
        <v>8268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3">
        <v>200</v>
      </c>
      <c r="E227" s="13">
        <v>0</v>
      </c>
      <c r="F227" s="16">
        <f>(E227)/D227</f>
        <v>0</v>
      </c>
      <c r="G227" s="11" t="s">
        <v>8221</v>
      </c>
      <c r="H227" t="s">
        <v>8224</v>
      </c>
      <c r="I227" t="s">
        <v>8246</v>
      </c>
      <c r="J227">
        <v>1460153054</v>
      </c>
      <c r="K227" s="7">
        <f>(((J227/60)/60)/24)+DATE(1970,1,1)</f>
        <v>42468.919606481482</v>
      </c>
      <c r="L227">
        <v>1457564654</v>
      </c>
      <c r="M227" s="7">
        <f>(((L227/60)/60)/24)+DATE(1970,1,1)</f>
        <v>42438.961273148147</v>
      </c>
      <c r="N227" t="b">
        <v>0</v>
      </c>
      <c r="O227">
        <v>0</v>
      </c>
      <c r="P227" s="5" t="e">
        <f>E227/O227</f>
        <v>#DIV/0!</v>
      </c>
      <c r="Q227" s="18" t="str">
        <f>LEFT(T227, FIND("/",T227)-1)</f>
        <v>film &amp; video</v>
      </c>
      <c r="R227" s="18" t="str">
        <f>RIGHT(T227, LEN(T227)-FIND("/",T227))</f>
        <v>drama</v>
      </c>
      <c r="S227" t="b">
        <v>0</v>
      </c>
      <c r="T227" t="s">
        <v>8268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3">
        <v>29000</v>
      </c>
      <c r="E228" s="13">
        <v>250</v>
      </c>
      <c r="F228" s="16">
        <f>(E228)/D228</f>
        <v>8.6206896551724137E-3</v>
      </c>
      <c r="G228" s="11" t="s">
        <v>8221</v>
      </c>
      <c r="H228" t="s">
        <v>8225</v>
      </c>
      <c r="I228" t="s">
        <v>8247</v>
      </c>
      <c r="J228">
        <v>1433064540</v>
      </c>
      <c r="K228" s="7">
        <f>(((J228/60)/60)/24)+DATE(1970,1,1)</f>
        <v>42155.395138888889</v>
      </c>
      <c r="L228">
        <v>1428854344</v>
      </c>
      <c r="M228" s="7">
        <f>(((L228/60)/60)/24)+DATE(1970,1,1)</f>
        <v>42106.666018518517</v>
      </c>
      <c r="N228" t="b">
        <v>0</v>
      </c>
      <c r="O228">
        <v>2</v>
      </c>
      <c r="P228" s="5">
        <f>E228/O228</f>
        <v>125</v>
      </c>
      <c r="Q228" s="18" t="str">
        <f>LEFT(T228, FIND("/",T228)-1)</f>
        <v>film &amp; video</v>
      </c>
      <c r="R228" s="18" t="str">
        <f>RIGHT(T228, LEN(T228)-FIND("/",T228))</f>
        <v>drama</v>
      </c>
      <c r="S228" t="b">
        <v>0</v>
      </c>
      <c r="T228" t="s">
        <v>8268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3">
        <v>28000</v>
      </c>
      <c r="E229" s="13">
        <v>0</v>
      </c>
      <c r="F229" s="16">
        <f>(E229)/D229</f>
        <v>0</v>
      </c>
      <c r="G229" s="11" t="s">
        <v>8221</v>
      </c>
      <c r="H229" t="s">
        <v>8224</v>
      </c>
      <c r="I229" t="s">
        <v>8246</v>
      </c>
      <c r="J229">
        <v>1436477241</v>
      </c>
      <c r="K229" s="7">
        <f>(((J229/60)/60)/24)+DATE(1970,1,1)</f>
        <v>42194.893993055557</v>
      </c>
      <c r="L229">
        <v>1433885241</v>
      </c>
      <c r="M229" s="7">
        <f>(((L229/60)/60)/24)+DATE(1970,1,1)</f>
        <v>42164.893993055557</v>
      </c>
      <c r="N229" t="b">
        <v>0</v>
      </c>
      <c r="O229">
        <v>0</v>
      </c>
      <c r="P229" s="5" t="e">
        <f>E229/O229</f>
        <v>#DIV/0!</v>
      </c>
      <c r="Q229" s="18" t="str">
        <f>LEFT(T229, FIND("/",T229)-1)</f>
        <v>film &amp; video</v>
      </c>
      <c r="R229" s="18" t="str">
        <f>RIGHT(T229, LEN(T229)-FIND("/",T229))</f>
        <v>drama</v>
      </c>
      <c r="S229" t="b">
        <v>0</v>
      </c>
      <c r="T229" t="s">
        <v>8268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3">
        <v>8000</v>
      </c>
      <c r="E230" s="13">
        <v>0</v>
      </c>
      <c r="F230" s="16">
        <f>(E230)/D230</f>
        <v>0</v>
      </c>
      <c r="G230" s="11" t="s">
        <v>8221</v>
      </c>
      <c r="H230" t="s">
        <v>8225</v>
      </c>
      <c r="I230" t="s">
        <v>8247</v>
      </c>
      <c r="J230">
        <v>1433176105</v>
      </c>
      <c r="K230" s="7">
        <f>(((J230/60)/60)/24)+DATE(1970,1,1)</f>
        <v>42156.686400462961</v>
      </c>
      <c r="L230">
        <v>1427992105</v>
      </c>
      <c r="M230" s="7">
        <f>(((L230/60)/60)/24)+DATE(1970,1,1)</f>
        <v>42096.686400462961</v>
      </c>
      <c r="N230" t="b">
        <v>0</v>
      </c>
      <c r="O230">
        <v>0</v>
      </c>
      <c r="P230" s="5" t="e">
        <f>E230/O230</f>
        <v>#DIV/0!</v>
      </c>
      <c r="Q230" s="18" t="str">
        <f>LEFT(T230, FIND("/",T230)-1)</f>
        <v>film &amp; video</v>
      </c>
      <c r="R230" s="18" t="str">
        <f>RIGHT(T230, LEN(T230)-FIND("/",T230))</f>
        <v>drama</v>
      </c>
      <c r="S230" t="b">
        <v>0</v>
      </c>
      <c r="T230" t="s">
        <v>8268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3">
        <v>3000</v>
      </c>
      <c r="E231" s="13">
        <v>0</v>
      </c>
      <c r="F231" s="16">
        <f>(E231)/D231</f>
        <v>0</v>
      </c>
      <c r="G231" s="11" t="s">
        <v>8221</v>
      </c>
      <c r="H231" t="s">
        <v>8236</v>
      </c>
      <c r="I231" t="s">
        <v>8249</v>
      </c>
      <c r="J231">
        <v>1455402297</v>
      </c>
      <c r="K231" s="7">
        <f>(((J231/60)/60)/24)+DATE(1970,1,1)</f>
        <v>42413.933993055558</v>
      </c>
      <c r="L231">
        <v>1452810297</v>
      </c>
      <c r="M231" s="7">
        <f>(((L231/60)/60)/24)+DATE(1970,1,1)</f>
        <v>42383.933993055558</v>
      </c>
      <c r="N231" t="b">
        <v>0</v>
      </c>
      <c r="O231">
        <v>0</v>
      </c>
      <c r="P231" s="5" t="e">
        <f>E231/O231</f>
        <v>#DIV/0!</v>
      </c>
      <c r="Q231" s="18" t="str">
        <f>LEFT(T231, FIND("/",T231)-1)</f>
        <v>film &amp; video</v>
      </c>
      <c r="R231" s="18" t="str">
        <f>RIGHT(T231, LEN(T231)-FIND("/",T231))</f>
        <v>drama</v>
      </c>
      <c r="S231" t="b">
        <v>0</v>
      </c>
      <c r="T231" t="s">
        <v>8268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3">
        <v>15000</v>
      </c>
      <c r="E232" s="13">
        <v>60</v>
      </c>
      <c r="F232" s="16">
        <f>(E232)/D232</f>
        <v>4.0000000000000001E-3</v>
      </c>
      <c r="G232" s="11" t="s">
        <v>8221</v>
      </c>
      <c r="H232" t="s">
        <v>8224</v>
      </c>
      <c r="I232" t="s">
        <v>8246</v>
      </c>
      <c r="J232">
        <v>1433443151</v>
      </c>
      <c r="K232" s="7">
        <f>(((J232/60)/60)/24)+DATE(1970,1,1)</f>
        <v>42159.777210648142</v>
      </c>
      <c r="L232">
        <v>1430851151</v>
      </c>
      <c r="M232" s="7">
        <f>(((L232/60)/60)/24)+DATE(1970,1,1)</f>
        <v>42129.777210648142</v>
      </c>
      <c r="N232" t="b">
        <v>0</v>
      </c>
      <c r="O232">
        <v>2</v>
      </c>
      <c r="P232" s="5">
        <f>E232/O232</f>
        <v>30</v>
      </c>
      <c r="Q232" s="18" t="str">
        <f>LEFT(T232, FIND("/",T232)-1)</f>
        <v>film &amp; video</v>
      </c>
      <c r="R232" s="18" t="str">
        <f>RIGHT(T232, LEN(T232)-FIND("/",T232))</f>
        <v>drama</v>
      </c>
      <c r="S232" t="b">
        <v>0</v>
      </c>
      <c r="T232" t="s">
        <v>8268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3">
        <v>1500000</v>
      </c>
      <c r="E233" s="13">
        <v>0</v>
      </c>
      <c r="F233" s="16">
        <f>(E233)/D233</f>
        <v>0</v>
      </c>
      <c r="G233" s="11" t="s">
        <v>8221</v>
      </c>
      <c r="H233" t="s">
        <v>8224</v>
      </c>
      <c r="I233" t="s">
        <v>8246</v>
      </c>
      <c r="J233">
        <v>1451775651</v>
      </c>
      <c r="K233" s="7">
        <f>(((J233/60)/60)/24)+DATE(1970,1,1)</f>
        <v>42371.958923611113</v>
      </c>
      <c r="L233">
        <v>1449183651</v>
      </c>
      <c r="M233" s="7">
        <f>(((L233/60)/60)/24)+DATE(1970,1,1)</f>
        <v>42341.958923611113</v>
      </c>
      <c r="N233" t="b">
        <v>0</v>
      </c>
      <c r="O233">
        <v>0</v>
      </c>
      <c r="P233" s="5" t="e">
        <f>E233/O233</f>
        <v>#DIV/0!</v>
      </c>
      <c r="Q233" s="18" t="str">
        <f>LEFT(T233, FIND("/",T233)-1)</f>
        <v>film &amp; video</v>
      </c>
      <c r="R233" s="18" t="str">
        <f>RIGHT(T233, LEN(T233)-FIND("/",T233))</f>
        <v>drama</v>
      </c>
      <c r="S233" t="b">
        <v>0</v>
      </c>
      <c r="T233" t="s">
        <v>8268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3">
        <v>4000</v>
      </c>
      <c r="E234" s="13">
        <v>110</v>
      </c>
      <c r="F234" s="16">
        <f>(E234)/D234</f>
        <v>2.75E-2</v>
      </c>
      <c r="G234" s="11" t="s">
        <v>8221</v>
      </c>
      <c r="H234" t="s">
        <v>8225</v>
      </c>
      <c r="I234" t="s">
        <v>8247</v>
      </c>
      <c r="J234">
        <v>1425066546</v>
      </c>
      <c r="K234" s="7">
        <f>(((J234/60)/60)/24)+DATE(1970,1,1)</f>
        <v>42062.82576388889</v>
      </c>
      <c r="L234">
        <v>1422474546</v>
      </c>
      <c r="M234" s="7">
        <f>(((L234/60)/60)/24)+DATE(1970,1,1)</f>
        <v>42032.82576388889</v>
      </c>
      <c r="N234" t="b">
        <v>0</v>
      </c>
      <c r="O234">
        <v>7</v>
      </c>
      <c r="P234" s="5">
        <f>E234/O234</f>
        <v>15.714285714285714</v>
      </c>
      <c r="Q234" s="18" t="str">
        <f>LEFT(T234, FIND("/",T234)-1)</f>
        <v>film &amp; video</v>
      </c>
      <c r="R234" s="18" t="str">
        <f>RIGHT(T234, LEN(T234)-FIND("/",T234))</f>
        <v>drama</v>
      </c>
      <c r="S234" t="b">
        <v>0</v>
      </c>
      <c r="T234" t="s">
        <v>8268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3">
        <v>350000</v>
      </c>
      <c r="E235" s="13">
        <v>0</v>
      </c>
      <c r="F235" s="16">
        <f>(E235)/D235</f>
        <v>0</v>
      </c>
      <c r="G235" s="11" t="s">
        <v>8221</v>
      </c>
      <c r="H235" t="s">
        <v>8224</v>
      </c>
      <c r="I235" t="s">
        <v>8246</v>
      </c>
      <c r="J235">
        <v>1475185972</v>
      </c>
      <c r="K235" s="7">
        <f>(((J235/60)/60)/24)+DATE(1970,1,1)</f>
        <v>42642.911712962959</v>
      </c>
      <c r="L235">
        <v>1472593972</v>
      </c>
      <c r="M235" s="7">
        <f>(((L235/60)/60)/24)+DATE(1970,1,1)</f>
        <v>42612.911712962959</v>
      </c>
      <c r="N235" t="b">
        <v>0</v>
      </c>
      <c r="O235">
        <v>0</v>
      </c>
      <c r="P235" s="5" t="e">
        <f>E235/O235</f>
        <v>#DIV/0!</v>
      </c>
      <c r="Q235" s="18" t="str">
        <f>LEFT(T235, FIND("/",T235)-1)</f>
        <v>film &amp; video</v>
      </c>
      <c r="R235" s="18" t="str">
        <f>RIGHT(T235, LEN(T235)-FIND("/",T235))</f>
        <v>drama</v>
      </c>
      <c r="S235" t="b">
        <v>0</v>
      </c>
      <c r="T235" t="s">
        <v>8268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3">
        <v>1000</v>
      </c>
      <c r="E236" s="13">
        <v>401</v>
      </c>
      <c r="F236" s="16">
        <f>(E236)/D236</f>
        <v>0.40100000000000002</v>
      </c>
      <c r="G236" s="11" t="s">
        <v>8221</v>
      </c>
      <c r="H236" t="s">
        <v>8224</v>
      </c>
      <c r="I236" t="s">
        <v>8246</v>
      </c>
      <c r="J236">
        <v>1434847859</v>
      </c>
      <c r="K236" s="7">
        <f>(((J236/60)/60)/24)+DATE(1970,1,1)</f>
        <v>42176.035405092596</v>
      </c>
      <c r="L236">
        <v>1431391859</v>
      </c>
      <c r="M236" s="7">
        <f>(((L236/60)/60)/24)+DATE(1970,1,1)</f>
        <v>42136.035405092596</v>
      </c>
      <c r="N236" t="b">
        <v>0</v>
      </c>
      <c r="O236">
        <v>5</v>
      </c>
      <c r="P236" s="5">
        <f>E236/O236</f>
        <v>80.2</v>
      </c>
      <c r="Q236" s="18" t="str">
        <f>LEFT(T236, FIND("/",T236)-1)</f>
        <v>film &amp; video</v>
      </c>
      <c r="R236" s="18" t="str">
        <f>RIGHT(T236, LEN(T236)-FIND("/",T236))</f>
        <v>drama</v>
      </c>
      <c r="S236" t="b">
        <v>0</v>
      </c>
      <c r="T236" t="s">
        <v>8268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3">
        <v>10000</v>
      </c>
      <c r="E237" s="13">
        <v>0</v>
      </c>
      <c r="F237" s="16">
        <f>(E237)/D237</f>
        <v>0</v>
      </c>
      <c r="G237" s="11" t="s">
        <v>8221</v>
      </c>
      <c r="H237" t="s">
        <v>8224</v>
      </c>
      <c r="I237" t="s">
        <v>8246</v>
      </c>
      <c r="J237">
        <v>1436478497</v>
      </c>
      <c r="K237" s="7">
        <f>(((J237/60)/60)/24)+DATE(1970,1,1)</f>
        <v>42194.908530092594</v>
      </c>
      <c r="L237">
        <v>1433886497</v>
      </c>
      <c r="M237" s="7">
        <f>(((L237/60)/60)/24)+DATE(1970,1,1)</f>
        <v>42164.908530092594</v>
      </c>
      <c r="N237" t="b">
        <v>0</v>
      </c>
      <c r="O237">
        <v>0</v>
      </c>
      <c r="P237" s="5" t="e">
        <f>E237/O237</f>
        <v>#DIV/0!</v>
      </c>
      <c r="Q237" s="18" t="str">
        <f>LEFT(T237, FIND("/",T237)-1)</f>
        <v>film &amp; video</v>
      </c>
      <c r="R237" s="18" t="str">
        <f>RIGHT(T237, LEN(T237)-FIND("/",T237))</f>
        <v>drama</v>
      </c>
      <c r="S237" t="b">
        <v>0</v>
      </c>
      <c r="T237" t="s">
        <v>8268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3">
        <v>150000</v>
      </c>
      <c r="E238" s="13">
        <v>0</v>
      </c>
      <c r="F238" s="16">
        <f>(E238)/D238</f>
        <v>0</v>
      </c>
      <c r="G238" s="11" t="s">
        <v>8221</v>
      </c>
      <c r="H238" t="s">
        <v>8224</v>
      </c>
      <c r="I238" t="s">
        <v>8246</v>
      </c>
      <c r="J238">
        <v>1451952000</v>
      </c>
      <c r="K238" s="7">
        <f>(((J238/60)/60)/24)+DATE(1970,1,1)</f>
        <v>42374</v>
      </c>
      <c r="L238">
        <v>1447380099</v>
      </c>
      <c r="M238" s="7">
        <f>(((L238/60)/60)/24)+DATE(1970,1,1)</f>
        <v>42321.08447916666</v>
      </c>
      <c r="N238" t="b">
        <v>0</v>
      </c>
      <c r="O238">
        <v>0</v>
      </c>
      <c r="P238" s="5" t="e">
        <f>E238/O238</f>
        <v>#DIV/0!</v>
      </c>
      <c r="Q238" s="18" t="str">
        <f>LEFT(T238, FIND("/",T238)-1)</f>
        <v>film &amp; video</v>
      </c>
      <c r="R238" s="18" t="str">
        <f>RIGHT(T238, LEN(T238)-FIND("/",T238))</f>
        <v>drama</v>
      </c>
      <c r="S238" t="b">
        <v>0</v>
      </c>
      <c r="T238" t="s">
        <v>8268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3">
        <v>15000</v>
      </c>
      <c r="E239" s="13">
        <v>50</v>
      </c>
      <c r="F239" s="16">
        <f>(E239)/D239</f>
        <v>3.3333333333333335E-3</v>
      </c>
      <c r="G239" s="11" t="s">
        <v>8221</v>
      </c>
      <c r="H239" t="s">
        <v>8224</v>
      </c>
      <c r="I239" t="s">
        <v>8246</v>
      </c>
      <c r="J239">
        <v>1457445069</v>
      </c>
      <c r="K239" s="7">
        <f>(((J239/60)/60)/24)+DATE(1970,1,1)</f>
        <v>42437.577187499999</v>
      </c>
      <c r="L239">
        <v>1452261069</v>
      </c>
      <c r="M239" s="7">
        <f>(((L239/60)/60)/24)+DATE(1970,1,1)</f>
        <v>42377.577187499999</v>
      </c>
      <c r="N239" t="b">
        <v>0</v>
      </c>
      <c r="O239">
        <v>1</v>
      </c>
      <c r="P239" s="5">
        <f>E239/O239</f>
        <v>50</v>
      </c>
      <c r="Q239" s="18" t="str">
        <f>LEFT(T239, FIND("/",T239)-1)</f>
        <v>film &amp; video</v>
      </c>
      <c r="R239" s="18" t="str">
        <f>RIGHT(T239, LEN(T239)-FIND("/",T239))</f>
        <v>drama</v>
      </c>
      <c r="S239" t="b">
        <v>0</v>
      </c>
      <c r="T239" t="s">
        <v>8268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3">
        <v>26000</v>
      </c>
      <c r="E240" s="13">
        <v>0</v>
      </c>
      <c r="F240" s="16">
        <f>(E240)/D240</f>
        <v>0</v>
      </c>
      <c r="G240" s="11" t="s">
        <v>8221</v>
      </c>
      <c r="H240" t="s">
        <v>8224</v>
      </c>
      <c r="I240" t="s">
        <v>8246</v>
      </c>
      <c r="J240">
        <v>1483088400</v>
      </c>
      <c r="K240" s="7">
        <f>(((J240/60)/60)/24)+DATE(1970,1,1)</f>
        <v>42734.375</v>
      </c>
      <c r="L240">
        <v>1481324760</v>
      </c>
      <c r="M240" s="7">
        <f>(((L240/60)/60)/24)+DATE(1970,1,1)</f>
        <v>42713.962499999994</v>
      </c>
      <c r="N240" t="b">
        <v>0</v>
      </c>
      <c r="O240">
        <v>0</v>
      </c>
      <c r="P240" s="5" t="e">
        <f>E240/O240</f>
        <v>#DIV/0!</v>
      </c>
      <c r="Q240" s="18" t="str">
        <f>LEFT(T240, FIND("/",T240)-1)</f>
        <v>film &amp; video</v>
      </c>
      <c r="R240" s="18" t="str">
        <f>RIGHT(T240, LEN(T240)-FIND("/",T240))</f>
        <v>drama</v>
      </c>
      <c r="S240" t="b">
        <v>0</v>
      </c>
      <c r="T240" t="s">
        <v>8268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3">
        <v>1000</v>
      </c>
      <c r="E241" s="13">
        <v>250</v>
      </c>
      <c r="F241" s="16">
        <f>(E241)/D241</f>
        <v>0.25</v>
      </c>
      <c r="G241" s="11" t="s">
        <v>8221</v>
      </c>
      <c r="H241" t="s">
        <v>8226</v>
      </c>
      <c r="I241" t="s">
        <v>8248</v>
      </c>
      <c r="J241">
        <v>1446984000</v>
      </c>
      <c r="K241" s="7">
        <f>(((J241/60)/60)/24)+DATE(1970,1,1)</f>
        <v>42316.5</v>
      </c>
      <c r="L241">
        <v>1445308730</v>
      </c>
      <c r="M241" s="7">
        <f>(((L241/60)/60)/24)+DATE(1970,1,1)</f>
        <v>42297.110300925924</v>
      </c>
      <c r="N241" t="b">
        <v>0</v>
      </c>
      <c r="O241">
        <v>5</v>
      </c>
      <c r="P241" s="5">
        <f>E241/O241</f>
        <v>50</v>
      </c>
      <c r="Q241" s="18" t="str">
        <f>LEFT(T241, FIND("/",T241)-1)</f>
        <v>film &amp; video</v>
      </c>
      <c r="R241" s="18" t="str">
        <f>RIGHT(T241, LEN(T241)-FIND("/",T241))</f>
        <v>drama</v>
      </c>
      <c r="S241" t="b">
        <v>0</v>
      </c>
      <c r="T241" t="s">
        <v>8268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3">
        <v>15000</v>
      </c>
      <c r="E242" s="13">
        <v>16145.12</v>
      </c>
      <c r="F242" s="16">
        <f>(E242)/D242</f>
        <v>1.0763413333333334</v>
      </c>
      <c r="G242" s="11" t="s">
        <v>8219</v>
      </c>
      <c r="H242" t="s">
        <v>8224</v>
      </c>
      <c r="I242" t="s">
        <v>8246</v>
      </c>
      <c r="J242">
        <v>1367773211</v>
      </c>
      <c r="K242" s="7">
        <f>(((J242/60)/60)/24)+DATE(1970,1,1)</f>
        <v>41399.708460648151</v>
      </c>
      <c r="L242">
        <v>1363885211</v>
      </c>
      <c r="M242" s="7">
        <f>(((L242/60)/60)/24)+DATE(1970,1,1)</f>
        <v>41354.708460648151</v>
      </c>
      <c r="N242" t="b">
        <v>1</v>
      </c>
      <c r="O242">
        <v>137</v>
      </c>
      <c r="P242" s="5">
        <f>E242/O242</f>
        <v>117.84759124087591</v>
      </c>
      <c r="Q242" s="18" t="str">
        <f>LEFT(T242, FIND("/",T242)-1)</f>
        <v>film &amp; video</v>
      </c>
      <c r="R242" s="18" t="str">
        <f>RIGHT(T242, LEN(T242)-FIND("/",T242))</f>
        <v>documentary</v>
      </c>
      <c r="S242" t="b">
        <v>1</v>
      </c>
      <c r="T242" t="s">
        <v>8269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3">
        <v>36400</v>
      </c>
      <c r="E243" s="13">
        <v>41000</v>
      </c>
      <c r="F243" s="16">
        <f>(E243)/D243</f>
        <v>1.1263736263736264</v>
      </c>
      <c r="G243" s="11" t="s">
        <v>8219</v>
      </c>
      <c r="H243" t="s">
        <v>8224</v>
      </c>
      <c r="I243" t="s">
        <v>8246</v>
      </c>
      <c r="J243">
        <v>1419180304</v>
      </c>
      <c r="K243" s="7">
        <f>(((J243/60)/60)/24)+DATE(1970,1,1)</f>
        <v>41994.697962962964</v>
      </c>
      <c r="L243">
        <v>1415292304</v>
      </c>
      <c r="M243" s="7">
        <f>(((L243/60)/60)/24)+DATE(1970,1,1)</f>
        <v>41949.697962962964</v>
      </c>
      <c r="N243" t="b">
        <v>1</v>
      </c>
      <c r="O243">
        <v>376</v>
      </c>
      <c r="P243" s="5">
        <f>E243/O243</f>
        <v>109.04255319148936</v>
      </c>
      <c r="Q243" s="18" t="str">
        <f>LEFT(T243, FIND("/",T243)-1)</f>
        <v>film &amp; video</v>
      </c>
      <c r="R243" s="18" t="str">
        <f>RIGHT(T243, LEN(T243)-FIND("/",T243))</f>
        <v>documentary</v>
      </c>
      <c r="S243" t="b">
        <v>1</v>
      </c>
      <c r="T243" t="s">
        <v>8269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3">
        <v>13000</v>
      </c>
      <c r="E244" s="13">
        <v>14750</v>
      </c>
      <c r="F244" s="16">
        <f>(E244)/D244</f>
        <v>1.1346153846153846</v>
      </c>
      <c r="G244" s="11" t="s">
        <v>8219</v>
      </c>
      <c r="H244" t="s">
        <v>8224</v>
      </c>
      <c r="I244" t="s">
        <v>8246</v>
      </c>
      <c r="J244">
        <v>1324381790</v>
      </c>
      <c r="K244" s="7">
        <f>(((J244/60)/60)/24)+DATE(1970,1,1)</f>
        <v>40897.492939814816</v>
      </c>
      <c r="L244">
        <v>1321357790</v>
      </c>
      <c r="M244" s="7">
        <f>(((L244/60)/60)/24)+DATE(1970,1,1)</f>
        <v>40862.492939814816</v>
      </c>
      <c r="N244" t="b">
        <v>1</v>
      </c>
      <c r="O244">
        <v>202</v>
      </c>
      <c r="P244" s="5">
        <f>E244/O244</f>
        <v>73.019801980198025</v>
      </c>
      <c r="Q244" s="18" t="str">
        <f>LEFT(T244, FIND("/",T244)-1)</f>
        <v>film &amp; video</v>
      </c>
      <c r="R244" s="18" t="str">
        <f>RIGHT(T244, LEN(T244)-FIND("/",T244))</f>
        <v>documentary</v>
      </c>
      <c r="S244" t="b">
        <v>1</v>
      </c>
      <c r="T244" t="s">
        <v>8269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3">
        <v>25000</v>
      </c>
      <c r="E245" s="13">
        <v>25648</v>
      </c>
      <c r="F245" s="16">
        <f>(E245)/D245</f>
        <v>1.0259199999999999</v>
      </c>
      <c r="G245" s="11" t="s">
        <v>8219</v>
      </c>
      <c r="H245" t="s">
        <v>8224</v>
      </c>
      <c r="I245" t="s">
        <v>8246</v>
      </c>
      <c r="J245">
        <v>1393031304</v>
      </c>
      <c r="K245" s="7">
        <f>(((J245/60)/60)/24)+DATE(1970,1,1)</f>
        <v>41692.047500000001</v>
      </c>
      <c r="L245">
        <v>1390439304</v>
      </c>
      <c r="M245" s="7">
        <f>(((L245/60)/60)/24)+DATE(1970,1,1)</f>
        <v>41662.047500000001</v>
      </c>
      <c r="N245" t="b">
        <v>1</v>
      </c>
      <c r="O245">
        <v>328</v>
      </c>
      <c r="P245" s="5">
        <f>E245/O245</f>
        <v>78.195121951219505</v>
      </c>
      <c r="Q245" s="18" t="str">
        <f>LEFT(T245, FIND("/",T245)-1)</f>
        <v>film &amp; video</v>
      </c>
      <c r="R245" s="18" t="str">
        <f>RIGHT(T245, LEN(T245)-FIND("/",T245))</f>
        <v>documentary</v>
      </c>
      <c r="S245" t="b">
        <v>1</v>
      </c>
      <c r="T245" t="s">
        <v>8269</v>
      </c>
    </row>
    <row r="246" spans="1:20" ht="48" x14ac:dyDescent="0.2">
      <c r="A246">
        <v>244</v>
      </c>
      <c r="B246" s="4">
        <v>39756</v>
      </c>
      <c r="C246" s="3" t="s">
        <v>4354</v>
      </c>
      <c r="D246" s="13">
        <v>3500</v>
      </c>
      <c r="E246" s="13">
        <v>3981.5</v>
      </c>
      <c r="F246" s="16">
        <f>(E246)/D246</f>
        <v>1.1375714285714287</v>
      </c>
      <c r="G246" s="11" t="s">
        <v>8219</v>
      </c>
      <c r="H246" t="s">
        <v>8224</v>
      </c>
      <c r="I246" t="s">
        <v>8246</v>
      </c>
      <c r="J246">
        <v>1268723160</v>
      </c>
      <c r="K246" s="7">
        <f>(((J246/60)/60)/24)+DATE(1970,1,1)</f>
        <v>40253.29583333333</v>
      </c>
      <c r="L246">
        <v>1265269559</v>
      </c>
      <c r="M246" s="7">
        <f>(((L246/60)/60)/24)+DATE(1970,1,1)</f>
        <v>40213.323599537034</v>
      </c>
      <c r="N246" t="b">
        <v>1</v>
      </c>
      <c r="O246">
        <v>84</v>
      </c>
      <c r="P246" s="5">
        <f>E246/O246</f>
        <v>47.398809523809526</v>
      </c>
      <c r="Q246" s="18" t="str">
        <f>LEFT(T246, FIND("/",T246)-1)</f>
        <v>film &amp; video</v>
      </c>
      <c r="R246" s="18" t="str">
        <f>RIGHT(T246, LEN(T246)-FIND("/",T246))</f>
        <v>documentary</v>
      </c>
      <c r="S246" t="b">
        <v>1</v>
      </c>
      <c r="T246" t="s">
        <v>8269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3">
        <v>5000</v>
      </c>
      <c r="E247" s="13">
        <v>5186</v>
      </c>
      <c r="F247" s="16">
        <f>(E247)/D247</f>
        <v>1.0371999999999999</v>
      </c>
      <c r="G247" s="11" t="s">
        <v>8219</v>
      </c>
      <c r="H247" t="s">
        <v>8224</v>
      </c>
      <c r="I247" t="s">
        <v>8246</v>
      </c>
      <c r="J247">
        <v>1345079785</v>
      </c>
      <c r="K247" s="7">
        <f>(((J247/60)/60)/24)+DATE(1970,1,1)</f>
        <v>41137.053067129629</v>
      </c>
      <c r="L247">
        <v>1342487785</v>
      </c>
      <c r="M247" s="7">
        <f>(((L247/60)/60)/24)+DATE(1970,1,1)</f>
        <v>41107.053067129629</v>
      </c>
      <c r="N247" t="b">
        <v>1</v>
      </c>
      <c r="O247">
        <v>96</v>
      </c>
      <c r="P247" s="5">
        <f>E247/O247</f>
        <v>54.020833333333336</v>
      </c>
      <c r="Q247" s="18" t="str">
        <f>LEFT(T247, FIND("/",T247)-1)</f>
        <v>film &amp; video</v>
      </c>
      <c r="R247" s="18" t="str">
        <f>RIGHT(T247, LEN(T247)-FIND("/",T247))</f>
        <v>documentary</v>
      </c>
      <c r="S247" t="b">
        <v>1</v>
      </c>
      <c r="T247" t="s">
        <v>8269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3">
        <v>5000</v>
      </c>
      <c r="E248" s="13">
        <v>15273</v>
      </c>
      <c r="F248" s="16">
        <f>(E248)/D248</f>
        <v>3.0546000000000002</v>
      </c>
      <c r="G248" s="11" t="s">
        <v>8219</v>
      </c>
      <c r="H248" t="s">
        <v>8224</v>
      </c>
      <c r="I248" t="s">
        <v>8246</v>
      </c>
      <c r="J248">
        <v>1292665405</v>
      </c>
      <c r="K248" s="7">
        <f>(((J248/60)/60)/24)+DATE(1970,1,1)</f>
        <v>40530.405150462961</v>
      </c>
      <c r="L248">
        <v>1288341805</v>
      </c>
      <c r="M248" s="7">
        <f>(((L248/60)/60)/24)+DATE(1970,1,1)</f>
        <v>40480.363483796296</v>
      </c>
      <c r="N248" t="b">
        <v>1</v>
      </c>
      <c r="O248">
        <v>223</v>
      </c>
      <c r="P248" s="5">
        <f>E248/O248</f>
        <v>68.488789237668158</v>
      </c>
      <c r="Q248" s="18" t="str">
        <f>LEFT(T248, FIND("/",T248)-1)</f>
        <v>film &amp; video</v>
      </c>
      <c r="R248" s="18" t="str">
        <f>RIGHT(T248, LEN(T248)-FIND("/",T248))</f>
        <v>documentary</v>
      </c>
      <c r="S248" t="b">
        <v>1</v>
      </c>
      <c r="T248" t="s">
        <v>8269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3">
        <v>5000</v>
      </c>
      <c r="E249" s="13">
        <v>6705</v>
      </c>
      <c r="F249" s="16">
        <f>(E249)/D249</f>
        <v>1.341</v>
      </c>
      <c r="G249" s="11" t="s">
        <v>8219</v>
      </c>
      <c r="H249" t="s">
        <v>8224</v>
      </c>
      <c r="I249" t="s">
        <v>8246</v>
      </c>
      <c r="J249">
        <v>1287200340</v>
      </c>
      <c r="K249" s="7">
        <f>(((J249/60)/60)/24)+DATE(1970,1,1)</f>
        <v>40467.152083333334</v>
      </c>
      <c r="L249">
        <v>1284042614</v>
      </c>
      <c r="M249" s="7">
        <f>(((L249/60)/60)/24)+DATE(1970,1,1)</f>
        <v>40430.604328703703</v>
      </c>
      <c r="N249" t="b">
        <v>1</v>
      </c>
      <c r="O249">
        <v>62</v>
      </c>
      <c r="P249" s="5">
        <f>E249/O249</f>
        <v>108.14516129032258</v>
      </c>
      <c r="Q249" s="18" t="str">
        <f>LEFT(T249, FIND("/",T249)-1)</f>
        <v>film &amp; video</v>
      </c>
      <c r="R249" s="18" t="str">
        <f>RIGHT(T249, LEN(T249)-FIND("/",T249))</f>
        <v>documentary</v>
      </c>
      <c r="S249" t="b">
        <v>1</v>
      </c>
      <c r="T249" t="s">
        <v>8269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3">
        <v>85000</v>
      </c>
      <c r="E250" s="13">
        <v>86133</v>
      </c>
      <c r="F250" s="16">
        <f>(E250)/D250</f>
        <v>1.0133294117647058</v>
      </c>
      <c r="G250" s="11" t="s">
        <v>8219</v>
      </c>
      <c r="H250" t="s">
        <v>8224</v>
      </c>
      <c r="I250" t="s">
        <v>8246</v>
      </c>
      <c r="J250">
        <v>1325961309</v>
      </c>
      <c r="K250" s="7">
        <f>(((J250/60)/60)/24)+DATE(1970,1,1)</f>
        <v>40915.774409722224</v>
      </c>
      <c r="L250">
        <v>1322073309</v>
      </c>
      <c r="M250" s="7">
        <f>(((L250/60)/60)/24)+DATE(1970,1,1)</f>
        <v>40870.774409722224</v>
      </c>
      <c r="N250" t="b">
        <v>1</v>
      </c>
      <c r="O250">
        <v>146</v>
      </c>
      <c r="P250" s="5">
        <f>E250/O250</f>
        <v>589.95205479452056</v>
      </c>
      <c r="Q250" s="18" t="str">
        <f>LEFT(T250, FIND("/",T250)-1)</f>
        <v>film &amp; video</v>
      </c>
      <c r="R250" s="18" t="str">
        <f>RIGHT(T250, LEN(T250)-FIND("/",T250))</f>
        <v>documentary</v>
      </c>
      <c r="S250" t="b">
        <v>1</v>
      </c>
      <c r="T250" t="s">
        <v>8269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3">
        <v>10000</v>
      </c>
      <c r="E251" s="13">
        <v>11292</v>
      </c>
      <c r="F251" s="16">
        <f>(E251)/D251</f>
        <v>1.1292</v>
      </c>
      <c r="G251" s="11" t="s">
        <v>8219</v>
      </c>
      <c r="H251" t="s">
        <v>8224</v>
      </c>
      <c r="I251" t="s">
        <v>8246</v>
      </c>
      <c r="J251">
        <v>1282498800</v>
      </c>
      <c r="K251" s="7">
        <f>(((J251/60)/60)/24)+DATE(1970,1,1)</f>
        <v>40412.736111111109</v>
      </c>
      <c r="L251">
        <v>1275603020</v>
      </c>
      <c r="M251" s="7">
        <f>(((L251/60)/60)/24)+DATE(1970,1,1)</f>
        <v>40332.923842592594</v>
      </c>
      <c r="N251" t="b">
        <v>1</v>
      </c>
      <c r="O251">
        <v>235</v>
      </c>
      <c r="P251" s="5">
        <f>E251/O251</f>
        <v>48.051063829787232</v>
      </c>
      <c r="Q251" s="18" t="str">
        <f>LEFT(T251, FIND("/",T251)-1)</f>
        <v>film &amp; video</v>
      </c>
      <c r="R251" s="18" t="str">
        <f>RIGHT(T251, LEN(T251)-FIND("/",T251))</f>
        <v>documentary</v>
      </c>
      <c r="S251" t="b">
        <v>1</v>
      </c>
      <c r="T251" t="s">
        <v>8269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3">
        <v>30000</v>
      </c>
      <c r="E252" s="13">
        <v>31675</v>
      </c>
      <c r="F252" s="16">
        <f>(E252)/D252</f>
        <v>1.0558333333333334</v>
      </c>
      <c r="G252" s="11" t="s">
        <v>8219</v>
      </c>
      <c r="H252" t="s">
        <v>8224</v>
      </c>
      <c r="I252" t="s">
        <v>8246</v>
      </c>
      <c r="J252">
        <v>1370525691</v>
      </c>
      <c r="K252" s="7">
        <f>(((J252/60)/60)/24)+DATE(1970,1,1)</f>
        <v>41431.565868055557</v>
      </c>
      <c r="L252">
        <v>1367933691</v>
      </c>
      <c r="M252" s="7">
        <f>(((L252/60)/60)/24)+DATE(1970,1,1)</f>
        <v>41401.565868055557</v>
      </c>
      <c r="N252" t="b">
        <v>1</v>
      </c>
      <c r="O252">
        <v>437</v>
      </c>
      <c r="P252" s="5">
        <f>E252/O252</f>
        <v>72.482837528604122</v>
      </c>
      <c r="Q252" s="18" t="str">
        <f>LEFT(T252, FIND("/",T252)-1)</f>
        <v>film &amp; video</v>
      </c>
      <c r="R252" s="18" t="str">
        <f>RIGHT(T252, LEN(T252)-FIND("/",T252))</f>
        <v>documentary</v>
      </c>
      <c r="S252" t="b">
        <v>1</v>
      </c>
      <c r="T252" t="s">
        <v>8269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3">
        <v>3500</v>
      </c>
      <c r="E253" s="13">
        <v>4395</v>
      </c>
      <c r="F253" s="16">
        <f>(E253)/D253</f>
        <v>1.2557142857142858</v>
      </c>
      <c r="G253" s="11" t="s">
        <v>8219</v>
      </c>
      <c r="H253" t="s">
        <v>8224</v>
      </c>
      <c r="I253" t="s">
        <v>8246</v>
      </c>
      <c r="J253">
        <v>1337194800</v>
      </c>
      <c r="K253" s="7">
        <f>(((J253/60)/60)/24)+DATE(1970,1,1)</f>
        <v>41045.791666666664</v>
      </c>
      <c r="L253">
        <v>1334429646</v>
      </c>
      <c r="M253" s="7">
        <f>(((L253/60)/60)/24)+DATE(1970,1,1)</f>
        <v>41013.787569444445</v>
      </c>
      <c r="N253" t="b">
        <v>1</v>
      </c>
      <c r="O253">
        <v>77</v>
      </c>
      <c r="P253" s="5">
        <f>E253/O253</f>
        <v>57.077922077922075</v>
      </c>
      <c r="Q253" s="18" t="str">
        <f>LEFT(T253, FIND("/",T253)-1)</f>
        <v>film &amp; video</v>
      </c>
      <c r="R253" s="18" t="str">
        <f>RIGHT(T253, LEN(T253)-FIND("/",T253))</f>
        <v>documentary</v>
      </c>
      <c r="S253" t="b">
        <v>1</v>
      </c>
      <c r="T253" t="s">
        <v>8269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3">
        <v>5000</v>
      </c>
      <c r="E254" s="13">
        <v>9228</v>
      </c>
      <c r="F254" s="16">
        <f>(E254)/D254</f>
        <v>1.8455999999999999</v>
      </c>
      <c r="G254" s="11" t="s">
        <v>8219</v>
      </c>
      <c r="H254" t="s">
        <v>8224</v>
      </c>
      <c r="I254" t="s">
        <v>8246</v>
      </c>
      <c r="J254">
        <v>1275364740</v>
      </c>
      <c r="K254" s="7">
        <f>(((J254/60)/60)/24)+DATE(1970,1,1)</f>
        <v>40330.165972222225</v>
      </c>
      <c r="L254">
        <v>1269878058</v>
      </c>
      <c r="M254" s="7">
        <f>(((L254/60)/60)/24)+DATE(1970,1,1)</f>
        <v>40266.662708333337</v>
      </c>
      <c r="N254" t="b">
        <v>1</v>
      </c>
      <c r="O254">
        <v>108</v>
      </c>
      <c r="P254" s="5">
        <f>E254/O254</f>
        <v>85.444444444444443</v>
      </c>
      <c r="Q254" s="18" t="str">
        <f>LEFT(T254, FIND("/",T254)-1)</f>
        <v>film &amp; video</v>
      </c>
      <c r="R254" s="18" t="str">
        <f>RIGHT(T254, LEN(T254)-FIND("/",T254))</f>
        <v>documentary</v>
      </c>
      <c r="S254" t="b">
        <v>1</v>
      </c>
      <c r="T254" t="s">
        <v>8269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3">
        <v>1500</v>
      </c>
      <c r="E255" s="13">
        <v>1511</v>
      </c>
      <c r="F255" s="16">
        <f>(E255)/D255</f>
        <v>1.0073333333333334</v>
      </c>
      <c r="G255" s="11" t="s">
        <v>8219</v>
      </c>
      <c r="H255" t="s">
        <v>8224</v>
      </c>
      <c r="I255" t="s">
        <v>8246</v>
      </c>
      <c r="J255">
        <v>1329320235</v>
      </c>
      <c r="K255" s="7">
        <f>(((J255/60)/60)/24)+DATE(1970,1,1)</f>
        <v>40954.650868055556</v>
      </c>
      <c r="L255">
        <v>1326728235</v>
      </c>
      <c r="M255" s="7">
        <f>(((L255/60)/60)/24)+DATE(1970,1,1)</f>
        <v>40924.650868055556</v>
      </c>
      <c r="N255" t="b">
        <v>1</v>
      </c>
      <c r="O255">
        <v>7</v>
      </c>
      <c r="P255" s="5">
        <f>E255/O255</f>
        <v>215.85714285714286</v>
      </c>
      <c r="Q255" s="18" t="str">
        <f>LEFT(T255, FIND("/",T255)-1)</f>
        <v>film &amp; video</v>
      </c>
      <c r="R255" s="18" t="str">
        <f>RIGHT(T255, LEN(T255)-FIND("/",T255))</f>
        <v>documentary</v>
      </c>
      <c r="S255" t="b">
        <v>1</v>
      </c>
      <c r="T255" t="s">
        <v>8269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3">
        <v>24000</v>
      </c>
      <c r="E256" s="13">
        <v>28067.34</v>
      </c>
      <c r="F256" s="16">
        <f>(E256)/D256</f>
        <v>1.1694724999999999</v>
      </c>
      <c r="G256" s="11" t="s">
        <v>8219</v>
      </c>
      <c r="H256" t="s">
        <v>8224</v>
      </c>
      <c r="I256" t="s">
        <v>8246</v>
      </c>
      <c r="J256">
        <v>1445047200</v>
      </c>
      <c r="K256" s="7">
        <f>(((J256/60)/60)/24)+DATE(1970,1,1)</f>
        <v>42294.083333333328</v>
      </c>
      <c r="L256">
        <v>1442443910</v>
      </c>
      <c r="M256" s="7">
        <f>(((L256/60)/60)/24)+DATE(1970,1,1)</f>
        <v>42263.952662037031</v>
      </c>
      <c r="N256" t="b">
        <v>1</v>
      </c>
      <c r="O256">
        <v>314</v>
      </c>
      <c r="P256" s="5">
        <f>E256/O256</f>
        <v>89.38643312101911</v>
      </c>
      <c r="Q256" s="18" t="str">
        <f>LEFT(T256, FIND("/",T256)-1)</f>
        <v>film &amp; video</v>
      </c>
      <c r="R256" s="18" t="str">
        <f>RIGHT(T256, LEN(T256)-FIND("/",T256))</f>
        <v>documentary</v>
      </c>
      <c r="S256" t="b">
        <v>1</v>
      </c>
      <c r="T256" t="s">
        <v>8269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3">
        <v>8000</v>
      </c>
      <c r="E257" s="13">
        <v>8538.66</v>
      </c>
      <c r="F257" s="16">
        <f>(E257)/D257</f>
        <v>1.0673325</v>
      </c>
      <c r="G257" s="11" t="s">
        <v>8219</v>
      </c>
      <c r="H257" t="s">
        <v>8224</v>
      </c>
      <c r="I257" t="s">
        <v>8246</v>
      </c>
      <c r="J257">
        <v>1300275482</v>
      </c>
      <c r="K257" s="7">
        <f>(((J257/60)/60)/24)+DATE(1970,1,1)</f>
        <v>40618.48474537037</v>
      </c>
      <c r="L257">
        <v>1297687082</v>
      </c>
      <c r="M257" s="7">
        <f>(((L257/60)/60)/24)+DATE(1970,1,1)</f>
        <v>40588.526412037041</v>
      </c>
      <c r="N257" t="b">
        <v>1</v>
      </c>
      <c r="O257">
        <v>188</v>
      </c>
      <c r="P257" s="5">
        <f>E257/O257</f>
        <v>45.418404255319146</v>
      </c>
      <c r="Q257" s="18" t="str">
        <f>LEFT(T257, FIND("/",T257)-1)</f>
        <v>film &amp; video</v>
      </c>
      <c r="R257" s="18" t="str">
        <f>RIGHT(T257, LEN(T257)-FIND("/",T257))</f>
        <v>documentary</v>
      </c>
      <c r="S257" t="b">
        <v>1</v>
      </c>
      <c r="T257" t="s">
        <v>8269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3">
        <v>13000</v>
      </c>
      <c r="E258" s="13">
        <v>18083</v>
      </c>
      <c r="F258" s="16">
        <f>(E258)/D258</f>
        <v>1.391</v>
      </c>
      <c r="G258" s="11" t="s">
        <v>8219</v>
      </c>
      <c r="H258" t="s">
        <v>8224</v>
      </c>
      <c r="I258" t="s">
        <v>8246</v>
      </c>
      <c r="J258">
        <v>1363458467</v>
      </c>
      <c r="K258" s="7">
        <f>(((J258/60)/60)/24)+DATE(1970,1,1)</f>
        <v>41349.769293981481</v>
      </c>
      <c r="L258">
        <v>1360866467</v>
      </c>
      <c r="M258" s="7">
        <f>(((L258/60)/60)/24)+DATE(1970,1,1)</f>
        <v>41319.769293981481</v>
      </c>
      <c r="N258" t="b">
        <v>1</v>
      </c>
      <c r="O258">
        <v>275</v>
      </c>
      <c r="P258" s="5">
        <f>E258/O258</f>
        <v>65.756363636363631</v>
      </c>
      <c r="Q258" s="18" t="str">
        <f>LEFT(T258, FIND("/",T258)-1)</f>
        <v>film &amp; video</v>
      </c>
      <c r="R258" s="18" t="str">
        <f>RIGHT(T258, LEN(T258)-FIND("/",T258))</f>
        <v>documentary</v>
      </c>
      <c r="S258" t="b">
        <v>1</v>
      </c>
      <c r="T258" t="s">
        <v>8269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3">
        <v>35000</v>
      </c>
      <c r="E259" s="13">
        <v>37354.269999999997</v>
      </c>
      <c r="F259" s="16">
        <f>(E259)/D259</f>
        <v>1.0672648571428571</v>
      </c>
      <c r="G259" s="11" t="s">
        <v>8219</v>
      </c>
      <c r="H259" t="s">
        <v>8224</v>
      </c>
      <c r="I259" t="s">
        <v>8246</v>
      </c>
      <c r="J259">
        <v>1463670162</v>
      </c>
      <c r="K259" s="7">
        <f>(((J259/60)/60)/24)+DATE(1970,1,1)</f>
        <v>42509.626875000002</v>
      </c>
      <c r="L259">
        <v>1461078162</v>
      </c>
      <c r="M259" s="7">
        <f>(((L259/60)/60)/24)+DATE(1970,1,1)</f>
        <v>42479.626875000002</v>
      </c>
      <c r="N259" t="b">
        <v>1</v>
      </c>
      <c r="O259">
        <v>560</v>
      </c>
      <c r="P259" s="5">
        <f>E259/O259</f>
        <v>66.70405357142856</v>
      </c>
      <c r="Q259" s="18" t="str">
        <f>LEFT(T259, FIND("/",T259)-1)</f>
        <v>film &amp; video</v>
      </c>
      <c r="R259" s="18" t="str">
        <f>RIGHT(T259, LEN(T259)-FIND("/",T259))</f>
        <v>documentary</v>
      </c>
      <c r="S259" t="b">
        <v>1</v>
      </c>
      <c r="T259" t="s">
        <v>8269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3">
        <v>30000</v>
      </c>
      <c r="E260" s="13">
        <v>57342</v>
      </c>
      <c r="F260" s="16">
        <f>(E260)/D260</f>
        <v>1.9114</v>
      </c>
      <c r="G260" s="11" t="s">
        <v>8219</v>
      </c>
      <c r="H260" t="s">
        <v>8224</v>
      </c>
      <c r="I260" t="s">
        <v>8246</v>
      </c>
      <c r="J260">
        <v>1308359666</v>
      </c>
      <c r="K260" s="7">
        <f>(((J260/60)/60)/24)+DATE(1970,1,1)</f>
        <v>40712.051689814813</v>
      </c>
      <c r="L260">
        <v>1305767666</v>
      </c>
      <c r="M260" s="7">
        <f>(((L260/60)/60)/24)+DATE(1970,1,1)</f>
        <v>40682.051689814813</v>
      </c>
      <c r="N260" t="b">
        <v>1</v>
      </c>
      <c r="O260">
        <v>688</v>
      </c>
      <c r="P260" s="5">
        <f>E260/O260</f>
        <v>83.345930232558146</v>
      </c>
      <c r="Q260" s="18" t="str">
        <f>LEFT(T260, FIND("/",T260)-1)</f>
        <v>film &amp; video</v>
      </c>
      <c r="R260" s="18" t="str">
        <f>RIGHT(T260, LEN(T260)-FIND("/",T260))</f>
        <v>documentary</v>
      </c>
      <c r="S260" t="b">
        <v>1</v>
      </c>
      <c r="T260" t="s">
        <v>8269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3">
        <v>75000</v>
      </c>
      <c r="E261" s="13">
        <v>98953.42</v>
      </c>
      <c r="F261" s="16">
        <f>(E261)/D261</f>
        <v>1.3193789333333332</v>
      </c>
      <c r="G261" s="11" t="s">
        <v>8219</v>
      </c>
      <c r="H261" t="s">
        <v>8224</v>
      </c>
      <c r="I261" t="s">
        <v>8246</v>
      </c>
      <c r="J261">
        <v>1428514969</v>
      </c>
      <c r="K261" s="7">
        <f>(((J261/60)/60)/24)+DATE(1970,1,1)</f>
        <v>42102.738067129627</v>
      </c>
      <c r="L261">
        <v>1425922969</v>
      </c>
      <c r="M261" s="7">
        <f>(((L261/60)/60)/24)+DATE(1970,1,1)</f>
        <v>42072.738067129627</v>
      </c>
      <c r="N261" t="b">
        <v>1</v>
      </c>
      <c r="O261">
        <v>942</v>
      </c>
      <c r="P261" s="5">
        <f>E261/O261</f>
        <v>105.04609341825902</v>
      </c>
      <c r="Q261" s="18" t="str">
        <f>LEFT(T261, FIND("/",T261)-1)</f>
        <v>film &amp; video</v>
      </c>
      <c r="R261" s="18" t="str">
        <f>RIGHT(T261, LEN(T261)-FIND("/",T261))</f>
        <v>documentary</v>
      </c>
      <c r="S261" t="b">
        <v>1</v>
      </c>
      <c r="T261" t="s">
        <v>8269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3">
        <v>10000</v>
      </c>
      <c r="E262" s="13">
        <v>10640</v>
      </c>
      <c r="F262" s="16">
        <f>(E262)/D262</f>
        <v>1.0640000000000001</v>
      </c>
      <c r="G262" s="11" t="s">
        <v>8219</v>
      </c>
      <c r="H262" t="s">
        <v>8224</v>
      </c>
      <c r="I262" t="s">
        <v>8246</v>
      </c>
      <c r="J262">
        <v>1279360740</v>
      </c>
      <c r="K262" s="7">
        <f>(((J262/60)/60)/24)+DATE(1970,1,1)</f>
        <v>40376.415972222225</v>
      </c>
      <c r="L262">
        <v>1275415679</v>
      </c>
      <c r="M262" s="7">
        <f>(((L262/60)/60)/24)+DATE(1970,1,1)</f>
        <v>40330.755543981482</v>
      </c>
      <c r="N262" t="b">
        <v>1</v>
      </c>
      <c r="O262">
        <v>88</v>
      </c>
      <c r="P262" s="5">
        <f>E262/O262</f>
        <v>120.90909090909091</v>
      </c>
      <c r="Q262" s="18" t="str">
        <f>LEFT(T262, FIND("/",T262)-1)</f>
        <v>film &amp; video</v>
      </c>
      <c r="R262" s="18" t="str">
        <f>RIGHT(T262, LEN(T262)-FIND("/",T262))</f>
        <v>documentary</v>
      </c>
      <c r="S262" t="b">
        <v>1</v>
      </c>
      <c r="T262" t="s">
        <v>8269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3">
        <v>20000</v>
      </c>
      <c r="E263" s="13">
        <v>21480</v>
      </c>
      <c r="F263" s="16">
        <f>(E263)/D263</f>
        <v>1.0740000000000001</v>
      </c>
      <c r="G263" s="11" t="s">
        <v>8219</v>
      </c>
      <c r="H263" t="s">
        <v>8224</v>
      </c>
      <c r="I263" t="s">
        <v>8246</v>
      </c>
      <c r="J263">
        <v>1339080900</v>
      </c>
      <c r="K263" s="7">
        <f>(((J263/60)/60)/24)+DATE(1970,1,1)</f>
        <v>41067.621527777781</v>
      </c>
      <c r="L263">
        <v>1334783704</v>
      </c>
      <c r="M263" s="7">
        <f>(((L263/60)/60)/24)+DATE(1970,1,1)</f>
        <v>41017.885462962964</v>
      </c>
      <c r="N263" t="b">
        <v>1</v>
      </c>
      <c r="O263">
        <v>220</v>
      </c>
      <c r="P263" s="5">
        <f>E263/O263</f>
        <v>97.63636363636364</v>
      </c>
      <c r="Q263" s="18" t="str">
        <f>LEFT(T263, FIND("/",T263)-1)</f>
        <v>film &amp; video</v>
      </c>
      <c r="R263" s="18" t="str">
        <f>RIGHT(T263, LEN(T263)-FIND("/",T263))</f>
        <v>documentary</v>
      </c>
      <c r="S263" t="b">
        <v>1</v>
      </c>
      <c r="T263" t="s">
        <v>8269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3">
        <v>2500</v>
      </c>
      <c r="E264" s="13">
        <v>6000</v>
      </c>
      <c r="F264" s="16">
        <f>(E264)/D264</f>
        <v>2.4</v>
      </c>
      <c r="G264" s="11" t="s">
        <v>8219</v>
      </c>
      <c r="H264" t="s">
        <v>8224</v>
      </c>
      <c r="I264" t="s">
        <v>8246</v>
      </c>
      <c r="J264">
        <v>1298699828</v>
      </c>
      <c r="K264" s="7">
        <f>(((J264/60)/60)/24)+DATE(1970,1,1)</f>
        <v>40600.24800925926</v>
      </c>
      <c r="L264">
        <v>1294811828</v>
      </c>
      <c r="M264" s="7">
        <f>(((L264/60)/60)/24)+DATE(1970,1,1)</f>
        <v>40555.24800925926</v>
      </c>
      <c r="N264" t="b">
        <v>1</v>
      </c>
      <c r="O264">
        <v>145</v>
      </c>
      <c r="P264" s="5">
        <f>E264/O264</f>
        <v>41.379310344827587</v>
      </c>
      <c r="Q264" s="18" t="str">
        <f>LEFT(T264, FIND("/",T264)-1)</f>
        <v>film &amp; video</v>
      </c>
      <c r="R264" s="18" t="str">
        <f>RIGHT(T264, LEN(T264)-FIND("/",T264))</f>
        <v>documentary</v>
      </c>
      <c r="S264" t="b">
        <v>1</v>
      </c>
      <c r="T264" t="s">
        <v>8269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3">
        <v>25000</v>
      </c>
      <c r="E265" s="13">
        <v>29520.27</v>
      </c>
      <c r="F265" s="16">
        <f>(E265)/D265</f>
        <v>1.1808107999999999</v>
      </c>
      <c r="G265" s="11" t="s">
        <v>8219</v>
      </c>
      <c r="H265" t="s">
        <v>8224</v>
      </c>
      <c r="I265" t="s">
        <v>8246</v>
      </c>
      <c r="J265">
        <v>1348786494</v>
      </c>
      <c r="K265" s="7">
        <f>(((J265/60)/60)/24)+DATE(1970,1,1)</f>
        <v>41179.954791666663</v>
      </c>
      <c r="L265">
        <v>1346194494</v>
      </c>
      <c r="M265" s="7">
        <f>(((L265/60)/60)/24)+DATE(1970,1,1)</f>
        <v>41149.954791666663</v>
      </c>
      <c r="N265" t="b">
        <v>1</v>
      </c>
      <c r="O265">
        <v>963</v>
      </c>
      <c r="P265" s="5">
        <f>E265/O265</f>
        <v>30.654485981308412</v>
      </c>
      <c r="Q265" s="18" t="str">
        <f>LEFT(T265, FIND("/",T265)-1)</f>
        <v>film &amp; video</v>
      </c>
      <c r="R265" s="18" t="str">
        <f>RIGHT(T265, LEN(T265)-FIND("/",T265))</f>
        <v>documentary</v>
      </c>
      <c r="S265" t="b">
        <v>1</v>
      </c>
      <c r="T265" t="s">
        <v>8269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3">
        <v>5000</v>
      </c>
      <c r="E266" s="13">
        <v>5910</v>
      </c>
      <c r="F266" s="16">
        <f>(E266)/D266</f>
        <v>1.1819999999999999</v>
      </c>
      <c r="G266" s="11" t="s">
        <v>8219</v>
      </c>
      <c r="H266" t="s">
        <v>8224</v>
      </c>
      <c r="I266" t="s">
        <v>8246</v>
      </c>
      <c r="J266">
        <v>1336747995</v>
      </c>
      <c r="K266" s="7">
        <f>(((J266/60)/60)/24)+DATE(1970,1,1)</f>
        <v>41040.620312500003</v>
      </c>
      <c r="L266">
        <v>1334155995</v>
      </c>
      <c r="M266" s="7">
        <f>(((L266/60)/60)/24)+DATE(1970,1,1)</f>
        <v>41010.620312500003</v>
      </c>
      <c r="N266" t="b">
        <v>1</v>
      </c>
      <c r="O266">
        <v>91</v>
      </c>
      <c r="P266" s="5">
        <f>E266/O266</f>
        <v>64.945054945054949</v>
      </c>
      <c r="Q266" s="18" t="str">
        <f>LEFT(T266, FIND("/",T266)-1)</f>
        <v>film &amp; video</v>
      </c>
      <c r="R266" s="18" t="str">
        <f>RIGHT(T266, LEN(T266)-FIND("/",T266))</f>
        <v>documentary</v>
      </c>
      <c r="S266" t="b">
        <v>1</v>
      </c>
      <c r="T266" t="s">
        <v>8269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3">
        <v>5000</v>
      </c>
      <c r="E267" s="13">
        <v>5555</v>
      </c>
      <c r="F267" s="16">
        <f>(E267)/D267</f>
        <v>1.111</v>
      </c>
      <c r="G267" s="11" t="s">
        <v>8219</v>
      </c>
      <c r="H267" t="s">
        <v>8224</v>
      </c>
      <c r="I267" t="s">
        <v>8246</v>
      </c>
      <c r="J267">
        <v>1273522560</v>
      </c>
      <c r="K267" s="7">
        <f>(((J267/60)/60)/24)+DATE(1970,1,1)</f>
        <v>40308.844444444447</v>
      </c>
      <c r="L267">
        <v>1269928430</v>
      </c>
      <c r="M267" s="7">
        <f>(((L267/60)/60)/24)+DATE(1970,1,1)</f>
        <v>40267.245717592588</v>
      </c>
      <c r="N267" t="b">
        <v>1</v>
      </c>
      <c r="O267">
        <v>58</v>
      </c>
      <c r="P267" s="5">
        <f>E267/O267</f>
        <v>95.775862068965523</v>
      </c>
      <c r="Q267" s="18" t="str">
        <f>LEFT(T267, FIND("/",T267)-1)</f>
        <v>film &amp; video</v>
      </c>
      <c r="R267" s="18" t="str">
        <f>RIGHT(T267, LEN(T267)-FIND("/",T267))</f>
        <v>documentary</v>
      </c>
      <c r="S267" t="b">
        <v>1</v>
      </c>
      <c r="T267" t="s">
        <v>8269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3">
        <v>1000</v>
      </c>
      <c r="E268" s="13">
        <v>1455</v>
      </c>
      <c r="F268" s="16">
        <f>(E268)/D268</f>
        <v>1.4550000000000001</v>
      </c>
      <c r="G268" s="11" t="s">
        <v>8219</v>
      </c>
      <c r="H268" t="s">
        <v>8224</v>
      </c>
      <c r="I268" t="s">
        <v>8246</v>
      </c>
      <c r="J268">
        <v>1271994660</v>
      </c>
      <c r="K268" s="7">
        <f>(((J268/60)/60)/24)+DATE(1970,1,1)</f>
        <v>40291.160416666666</v>
      </c>
      <c r="L268">
        <v>1264565507</v>
      </c>
      <c r="M268" s="7">
        <f>(((L268/60)/60)/24)+DATE(1970,1,1)</f>
        <v>40205.174849537041</v>
      </c>
      <c r="N268" t="b">
        <v>1</v>
      </c>
      <c r="O268">
        <v>36</v>
      </c>
      <c r="P268" s="5">
        <f>E268/O268</f>
        <v>40.416666666666664</v>
      </c>
      <c r="Q268" s="18" t="str">
        <f>LEFT(T268, FIND("/",T268)-1)</f>
        <v>film &amp; video</v>
      </c>
      <c r="R268" s="18" t="str">
        <f>RIGHT(T268, LEN(T268)-FIND("/",T268))</f>
        <v>documentary</v>
      </c>
      <c r="S268" t="b">
        <v>1</v>
      </c>
      <c r="T268" t="s">
        <v>8269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3">
        <v>9850</v>
      </c>
      <c r="E269" s="13">
        <v>12965.44</v>
      </c>
      <c r="F269" s="16">
        <f>(E269)/D269</f>
        <v>1.3162883248730965</v>
      </c>
      <c r="G269" s="11" t="s">
        <v>8219</v>
      </c>
      <c r="H269" t="s">
        <v>8225</v>
      </c>
      <c r="I269" t="s">
        <v>8247</v>
      </c>
      <c r="J269">
        <v>1403693499</v>
      </c>
      <c r="K269" s="7">
        <f>(((J269/60)/60)/24)+DATE(1970,1,1)</f>
        <v>41815.452534722222</v>
      </c>
      <c r="L269">
        <v>1401101499</v>
      </c>
      <c r="M269" s="7">
        <f>(((L269/60)/60)/24)+DATE(1970,1,1)</f>
        <v>41785.452534722222</v>
      </c>
      <c r="N269" t="b">
        <v>1</v>
      </c>
      <c r="O269">
        <v>165</v>
      </c>
      <c r="P269" s="5">
        <f>E269/O269</f>
        <v>78.578424242424248</v>
      </c>
      <c r="Q269" s="18" t="str">
        <f>LEFT(T269, FIND("/",T269)-1)</f>
        <v>film &amp; video</v>
      </c>
      <c r="R269" s="18" t="str">
        <f>RIGHT(T269, LEN(T269)-FIND("/",T269))</f>
        <v>documentary</v>
      </c>
      <c r="S269" t="b">
        <v>1</v>
      </c>
      <c r="T269" t="s">
        <v>8269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3">
        <v>5000</v>
      </c>
      <c r="E270" s="13">
        <v>5570</v>
      </c>
      <c r="F270" s="16">
        <f>(E270)/D270</f>
        <v>1.1140000000000001</v>
      </c>
      <c r="G270" s="11" t="s">
        <v>8219</v>
      </c>
      <c r="H270" t="s">
        <v>8224</v>
      </c>
      <c r="I270" t="s">
        <v>8246</v>
      </c>
      <c r="J270">
        <v>1320640778</v>
      </c>
      <c r="K270" s="7">
        <f>(((J270/60)/60)/24)+DATE(1970,1,1)</f>
        <v>40854.194189814814</v>
      </c>
      <c r="L270">
        <v>1316749178</v>
      </c>
      <c r="M270" s="7">
        <f>(((L270/60)/60)/24)+DATE(1970,1,1)</f>
        <v>40809.15252314815</v>
      </c>
      <c r="N270" t="b">
        <v>1</v>
      </c>
      <c r="O270">
        <v>111</v>
      </c>
      <c r="P270" s="5">
        <f>E270/O270</f>
        <v>50.18018018018018</v>
      </c>
      <c r="Q270" s="18" t="str">
        <f>LEFT(T270, FIND("/",T270)-1)</f>
        <v>film &amp; video</v>
      </c>
      <c r="R270" s="18" t="str">
        <f>RIGHT(T270, LEN(T270)-FIND("/",T270))</f>
        <v>documentary</v>
      </c>
      <c r="S270" t="b">
        <v>1</v>
      </c>
      <c r="T270" t="s">
        <v>8269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3">
        <v>100000</v>
      </c>
      <c r="E271" s="13">
        <v>147233.76999999999</v>
      </c>
      <c r="F271" s="16">
        <f>(E271)/D271</f>
        <v>1.4723377</v>
      </c>
      <c r="G271" s="11" t="s">
        <v>8219</v>
      </c>
      <c r="H271" t="s">
        <v>8226</v>
      </c>
      <c r="I271" t="s">
        <v>8248</v>
      </c>
      <c r="J271">
        <v>1487738622</v>
      </c>
      <c r="K271" s="7">
        <f>(((J271/60)/60)/24)+DATE(1970,1,1)</f>
        <v>42788.197013888886</v>
      </c>
      <c r="L271">
        <v>1485146622</v>
      </c>
      <c r="M271" s="7">
        <f>(((L271/60)/60)/24)+DATE(1970,1,1)</f>
        <v>42758.197013888886</v>
      </c>
      <c r="N271" t="b">
        <v>1</v>
      </c>
      <c r="O271">
        <v>1596</v>
      </c>
      <c r="P271" s="5">
        <f>E271/O271</f>
        <v>92.251735588972423</v>
      </c>
      <c r="Q271" s="18" t="str">
        <f>LEFT(T271, FIND("/",T271)-1)</f>
        <v>film &amp; video</v>
      </c>
      <c r="R271" s="18" t="str">
        <f>RIGHT(T271, LEN(T271)-FIND("/",T271))</f>
        <v>documentary</v>
      </c>
      <c r="S271" t="b">
        <v>1</v>
      </c>
      <c r="T271" t="s">
        <v>8269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3">
        <v>2300</v>
      </c>
      <c r="E272" s="13">
        <v>3510</v>
      </c>
      <c r="F272" s="16">
        <f>(E272)/D272</f>
        <v>1.5260869565217392</v>
      </c>
      <c r="G272" s="11" t="s">
        <v>8219</v>
      </c>
      <c r="H272" t="s">
        <v>8224</v>
      </c>
      <c r="I272" t="s">
        <v>8246</v>
      </c>
      <c r="J272">
        <v>1306296000</v>
      </c>
      <c r="K272" s="7">
        <f>(((J272/60)/60)/24)+DATE(1970,1,1)</f>
        <v>40688.166666666664</v>
      </c>
      <c r="L272">
        <v>1301950070</v>
      </c>
      <c r="M272" s="7">
        <f>(((L272/60)/60)/24)+DATE(1970,1,1)</f>
        <v>40637.866550925923</v>
      </c>
      <c r="N272" t="b">
        <v>1</v>
      </c>
      <c r="O272">
        <v>61</v>
      </c>
      <c r="P272" s="5">
        <f>E272/O272</f>
        <v>57.540983606557376</v>
      </c>
      <c r="Q272" s="18" t="str">
        <f>LEFT(T272, FIND("/",T272)-1)</f>
        <v>film &amp; video</v>
      </c>
      <c r="R272" s="18" t="str">
        <f>RIGHT(T272, LEN(T272)-FIND("/",T272))</f>
        <v>documentary</v>
      </c>
      <c r="S272" t="b">
        <v>1</v>
      </c>
      <c r="T272" t="s">
        <v>8269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3">
        <v>30000</v>
      </c>
      <c r="E273" s="13">
        <v>31404</v>
      </c>
      <c r="F273" s="16">
        <f>(E273)/D273</f>
        <v>1.0468</v>
      </c>
      <c r="G273" s="11" t="s">
        <v>8219</v>
      </c>
      <c r="H273" t="s">
        <v>8224</v>
      </c>
      <c r="I273" t="s">
        <v>8246</v>
      </c>
      <c r="J273">
        <v>1388649600</v>
      </c>
      <c r="K273" s="7">
        <f>(((J273/60)/60)/24)+DATE(1970,1,1)</f>
        <v>41641.333333333336</v>
      </c>
      <c r="L273">
        <v>1386123861</v>
      </c>
      <c r="M273" s="7">
        <f>(((L273/60)/60)/24)+DATE(1970,1,1)</f>
        <v>41612.10024305556</v>
      </c>
      <c r="N273" t="b">
        <v>1</v>
      </c>
      <c r="O273">
        <v>287</v>
      </c>
      <c r="P273" s="5">
        <f>E273/O273</f>
        <v>109.42160278745645</v>
      </c>
      <c r="Q273" s="18" t="str">
        <f>LEFT(T273, FIND("/",T273)-1)</f>
        <v>film &amp; video</v>
      </c>
      <c r="R273" s="18" t="str">
        <f>RIGHT(T273, LEN(T273)-FIND("/",T273))</f>
        <v>documentary</v>
      </c>
      <c r="S273" t="b">
        <v>1</v>
      </c>
      <c r="T273" t="s">
        <v>8269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3">
        <v>3000</v>
      </c>
      <c r="E274" s="13">
        <v>5323.01</v>
      </c>
      <c r="F274" s="16">
        <f>(E274)/D274</f>
        <v>1.7743366666666667</v>
      </c>
      <c r="G274" s="11" t="s">
        <v>8219</v>
      </c>
      <c r="H274" t="s">
        <v>8224</v>
      </c>
      <c r="I274" t="s">
        <v>8246</v>
      </c>
      <c r="J274">
        <v>1272480540</v>
      </c>
      <c r="K274" s="7">
        <f>(((J274/60)/60)/24)+DATE(1970,1,1)</f>
        <v>40296.78402777778</v>
      </c>
      <c r="L274">
        <v>1267220191</v>
      </c>
      <c r="M274" s="7">
        <f>(((L274/60)/60)/24)+DATE(1970,1,1)</f>
        <v>40235.900358796294</v>
      </c>
      <c r="N274" t="b">
        <v>1</v>
      </c>
      <c r="O274">
        <v>65</v>
      </c>
      <c r="P274" s="5">
        <f>E274/O274</f>
        <v>81.892461538461546</v>
      </c>
      <c r="Q274" s="18" t="str">
        <f>LEFT(T274, FIND("/",T274)-1)</f>
        <v>film &amp; video</v>
      </c>
      <c r="R274" s="18" t="str">
        <f>RIGHT(T274, LEN(T274)-FIND("/",T274))</f>
        <v>documentary</v>
      </c>
      <c r="S274" t="b">
        <v>1</v>
      </c>
      <c r="T274" t="s">
        <v>8269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3">
        <v>5000</v>
      </c>
      <c r="E275" s="13">
        <v>5388.79</v>
      </c>
      <c r="F275" s="16">
        <f>(E275)/D275</f>
        <v>1.077758</v>
      </c>
      <c r="G275" s="11" t="s">
        <v>8219</v>
      </c>
      <c r="H275" t="s">
        <v>8224</v>
      </c>
      <c r="I275" t="s">
        <v>8246</v>
      </c>
      <c r="J275">
        <v>1309694266</v>
      </c>
      <c r="K275" s="7">
        <f>(((J275/60)/60)/24)+DATE(1970,1,1)</f>
        <v>40727.498449074075</v>
      </c>
      <c r="L275">
        <v>1307102266</v>
      </c>
      <c r="M275" s="7">
        <f>(((L275/60)/60)/24)+DATE(1970,1,1)</f>
        <v>40697.498449074075</v>
      </c>
      <c r="N275" t="b">
        <v>1</v>
      </c>
      <c r="O275">
        <v>118</v>
      </c>
      <c r="P275" s="5">
        <f>E275/O275</f>
        <v>45.667711864406776</v>
      </c>
      <c r="Q275" s="18" t="str">
        <f>LEFT(T275, FIND("/",T275)-1)</f>
        <v>film &amp; video</v>
      </c>
      <c r="R275" s="18" t="str">
        <f>RIGHT(T275, LEN(T275)-FIND("/",T275))</f>
        <v>documentary</v>
      </c>
      <c r="S275" t="b">
        <v>1</v>
      </c>
      <c r="T275" t="s">
        <v>8269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3">
        <v>4000</v>
      </c>
      <c r="E276" s="13">
        <v>6240</v>
      </c>
      <c r="F276" s="16">
        <f>(E276)/D276</f>
        <v>1.56</v>
      </c>
      <c r="G276" s="11" t="s">
        <v>8219</v>
      </c>
      <c r="H276" t="s">
        <v>8224</v>
      </c>
      <c r="I276" t="s">
        <v>8246</v>
      </c>
      <c r="J276">
        <v>1333609140</v>
      </c>
      <c r="K276" s="7">
        <f>(((J276/60)/60)/24)+DATE(1970,1,1)</f>
        <v>41004.290972222225</v>
      </c>
      <c r="L276">
        <v>1330638829</v>
      </c>
      <c r="M276" s="7">
        <f>(((L276/60)/60)/24)+DATE(1970,1,1)</f>
        <v>40969.912372685183</v>
      </c>
      <c r="N276" t="b">
        <v>1</v>
      </c>
      <c r="O276">
        <v>113</v>
      </c>
      <c r="P276" s="5">
        <f>E276/O276</f>
        <v>55.221238938053098</v>
      </c>
      <c r="Q276" s="18" t="str">
        <f>LEFT(T276, FIND("/",T276)-1)</f>
        <v>film &amp; video</v>
      </c>
      <c r="R276" s="18" t="str">
        <f>RIGHT(T276, LEN(T276)-FIND("/",T276))</f>
        <v>documentary</v>
      </c>
      <c r="S276" t="b">
        <v>1</v>
      </c>
      <c r="T276" t="s">
        <v>8269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3">
        <v>20000</v>
      </c>
      <c r="E277" s="13">
        <v>21679</v>
      </c>
      <c r="F277" s="16">
        <f>(E277)/D277</f>
        <v>1.08395</v>
      </c>
      <c r="G277" s="11" t="s">
        <v>8219</v>
      </c>
      <c r="H277" t="s">
        <v>8224</v>
      </c>
      <c r="I277" t="s">
        <v>8246</v>
      </c>
      <c r="J277">
        <v>1352511966</v>
      </c>
      <c r="K277" s="7">
        <f>(((J277/60)/60)/24)+DATE(1970,1,1)</f>
        <v>41223.073680555557</v>
      </c>
      <c r="L277">
        <v>1349916366</v>
      </c>
      <c r="M277" s="7">
        <f>(((L277/60)/60)/24)+DATE(1970,1,1)</f>
        <v>41193.032013888893</v>
      </c>
      <c r="N277" t="b">
        <v>1</v>
      </c>
      <c r="O277">
        <v>332</v>
      </c>
      <c r="P277" s="5">
        <f>E277/O277</f>
        <v>65.298192771084331</v>
      </c>
      <c r="Q277" s="18" t="str">
        <f>LEFT(T277, FIND("/",T277)-1)</f>
        <v>film &amp; video</v>
      </c>
      <c r="R277" s="18" t="str">
        <f>RIGHT(T277, LEN(T277)-FIND("/",T277))</f>
        <v>documentary</v>
      </c>
      <c r="S277" t="b">
        <v>1</v>
      </c>
      <c r="T277" t="s">
        <v>8269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3">
        <v>4000</v>
      </c>
      <c r="E278" s="13">
        <v>5904</v>
      </c>
      <c r="F278" s="16">
        <f>(E278)/D278</f>
        <v>1.476</v>
      </c>
      <c r="G278" s="11" t="s">
        <v>8219</v>
      </c>
      <c r="H278" t="s">
        <v>8224</v>
      </c>
      <c r="I278" t="s">
        <v>8246</v>
      </c>
      <c r="J278">
        <v>1335574674</v>
      </c>
      <c r="K278" s="7">
        <f>(((J278/60)/60)/24)+DATE(1970,1,1)</f>
        <v>41027.040208333332</v>
      </c>
      <c r="L278">
        <v>1330394274</v>
      </c>
      <c r="M278" s="7">
        <f>(((L278/60)/60)/24)+DATE(1970,1,1)</f>
        <v>40967.081874999996</v>
      </c>
      <c r="N278" t="b">
        <v>1</v>
      </c>
      <c r="O278">
        <v>62</v>
      </c>
      <c r="P278" s="5">
        <f>E278/O278</f>
        <v>95.225806451612897</v>
      </c>
      <c r="Q278" s="18" t="str">
        <f>LEFT(T278, FIND("/",T278)-1)</f>
        <v>film &amp; video</v>
      </c>
      <c r="R278" s="18" t="str">
        <f>RIGHT(T278, LEN(T278)-FIND("/",T278))</f>
        <v>documentary</v>
      </c>
      <c r="S278" t="b">
        <v>1</v>
      </c>
      <c r="T278" t="s">
        <v>8269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3">
        <v>65000</v>
      </c>
      <c r="E279" s="13">
        <v>71748</v>
      </c>
      <c r="F279" s="16">
        <f>(E279)/D279</f>
        <v>1.1038153846153846</v>
      </c>
      <c r="G279" s="11" t="s">
        <v>8219</v>
      </c>
      <c r="H279" t="s">
        <v>8224</v>
      </c>
      <c r="I279" t="s">
        <v>8246</v>
      </c>
      <c r="J279">
        <v>1432416219</v>
      </c>
      <c r="K279" s="7">
        <f>(((J279/60)/60)/24)+DATE(1970,1,1)</f>
        <v>42147.891423611116</v>
      </c>
      <c r="L279">
        <v>1429824219</v>
      </c>
      <c r="M279" s="7">
        <f>(((L279/60)/60)/24)+DATE(1970,1,1)</f>
        <v>42117.891423611116</v>
      </c>
      <c r="N279" t="b">
        <v>1</v>
      </c>
      <c r="O279">
        <v>951</v>
      </c>
      <c r="P279" s="5">
        <f>E279/O279</f>
        <v>75.444794952681391</v>
      </c>
      <c r="Q279" s="18" t="str">
        <f>LEFT(T279, FIND("/",T279)-1)</f>
        <v>film &amp; video</v>
      </c>
      <c r="R279" s="18" t="str">
        <f>RIGHT(T279, LEN(T279)-FIND("/",T279))</f>
        <v>documentary</v>
      </c>
      <c r="S279" t="b">
        <v>1</v>
      </c>
      <c r="T279" t="s">
        <v>8269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3">
        <v>27000</v>
      </c>
      <c r="E280" s="13">
        <v>40594</v>
      </c>
      <c r="F280" s="16">
        <f>(E280)/D280</f>
        <v>1.5034814814814814</v>
      </c>
      <c r="G280" s="11" t="s">
        <v>8219</v>
      </c>
      <c r="H280" t="s">
        <v>8224</v>
      </c>
      <c r="I280" t="s">
        <v>8246</v>
      </c>
      <c r="J280">
        <v>1350003539</v>
      </c>
      <c r="K280" s="7">
        <f>(((J280/60)/60)/24)+DATE(1970,1,1)</f>
        <v>41194.040960648148</v>
      </c>
      <c r="L280">
        <v>1347411539</v>
      </c>
      <c r="M280" s="7">
        <f>(((L280/60)/60)/24)+DATE(1970,1,1)</f>
        <v>41164.040960648148</v>
      </c>
      <c r="N280" t="b">
        <v>1</v>
      </c>
      <c r="O280">
        <v>415</v>
      </c>
      <c r="P280" s="5">
        <f>E280/O280</f>
        <v>97.816867469879512</v>
      </c>
      <c r="Q280" s="18" t="str">
        <f>LEFT(T280, FIND("/",T280)-1)</f>
        <v>film &amp; video</v>
      </c>
      <c r="R280" s="18" t="str">
        <f>RIGHT(T280, LEN(T280)-FIND("/",T280))</f>
        <v>documentary</v>
      </c>
      <c r="S280" t="b">
        <v>1</v>
      </c>
      <c r="T280" t="s">
        <v>8269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3">
        <v>17000</v>
      </c>
      <c r="E281" s="13">
        <v>26744.11</v>
      </c>
      <c r="F281" s="16">
        <f>(E281)/D281</f>
        <v>1.5731829411764706</v>
      </c>
      <c r="G281" s="11" t="s">
        <v>8219</v>
      </c>
      <c r="H281" t="s">
        <v>8224</v>
      </c>
      <c r="I281" t="s">
        <v>8246</v>
      </c>
      <c r="J281">
        <v>1488160860</v>
      </c>
      <c r="K281" s="7">
        <f>(((J281/60)/60)/24)+DATE(1970,1,1)</f>
        <v>42793.084027777775</v>
      </c>
      <c r="L281">
        <v>1485237096</v>
      </c>
      <c r="M281" s="7">
        <f>(((L281/60)/60)/24)+DATE(1970,1,1)</f>
        <v>42759.244166666671</v>
      </c>
      <c r="N281" t="b">
        <v>1</v>
      </c>
      <c r="O281">
        <v>305</v>
      </c>
      <c r="P281" s="5">
        <f>E281/O281</f>
        <v>87.685606557377056</v>
      </c>
      <c r="Q281" s="18" t="str">
        <f>LEFT(T281, FIND("/",T281)-1)</f>
        <v>film &amp; video</v>
      </c>
      <c r="R281" s="18" t="str">
        <f>RIGHT(T281, LEN(T281)-FIND("/",T281))</f>
        <v>documentary</v>
      </c>
      <c r="S281" t="b">
        <v>1</v>
      </c>
      <c r="T281" t="s">
        <v>8269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3">
        <v>75000</v>
      </c>
      <c r="E282" s="13">
        <v>117108</v>
      </c>
      <c r="F282" s="16">
        <f>(E282)/D282</f>
        <v>1.5614399999999999</v>
      </c>
      <c r="G282" s="11" t="s">
        <v>8219</v>
      </c>
      <c r="H282" t="s">
        <v>8224</v>
      </c>
      <c r="I282" t="s">
        <v>8246</v>
      </c>
      <c r="J282">
        <v>1401459035</v>
      </c>
      <c r="K282" s="7">
        <f>(((J282/60)/60)/24)+DATE(1970,1,1)</f>
        <v>41789.590682870366</v>
      </c>
      <c r="L282">
        <v>1397571035</v>
      </c>
      <c r="M282" s="7">
        <f>(((L282/60)/60)/24)+DATE(1970,1,1)</f>
        <v>41744.590682870366</v>
      </c>
      <c r="N282" t="b">
        <v>1</v>
      </c>
      <c r="O282">
        <v>2139</v>
      </c>
      <c r="P282" s="5">
        <f>E282/O282</f>
        <v>54.748948106591868</v>
      </c>
      <c r="Q282" s="18" t="str">
        <f>LEFT(T282, FIND("/",T282)-1)</f>
        <v>film &amp; video</v>
      </c>
      <c r="R282" s="18" t="str">
        <f>RIGHT(T282, LEN(T282)-FIND("/",T282))</f>
        <v>documentary</v>
      </c>
      <c r="S282" t="b">
        <v>1</v>
      </c>
      <c r="T282" t="s">
        <v>8269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3">
        <v>5500</v>
      </c>
      <c r="E283" s="13">
        <v>6632.32</v>
      </c>
      <c r="F283" s="16">
        <f>(E283)/D283</f>
        <v>1.2058763636363636</v>
      </c>
      <c r="G283" s="11" t="s">
        <v>8219</v>
      </c>
      <c r="H283" t="s">
        <v>8224</v>
      </c>
      <c r="I283" t="s">
        <v>8246</v>
      </c>
      <c r="J283">
        <v>1249932360</v>
      </c>
      <c r="K283" s="7">
        <f>(((J283/60)/60)/24)+DATE(1970,1,1)</f>
        <v>40035.80972222222</v>
      </c>
      <c r="L283">
        <v>1242532513</v>
      </c>
      <c r="M283" s="7">
        <f>(((L283/60)/60)/24)+DATE(1970,1,1)</f>
        <v>39950.163344907407</v>
      </c>
      <c r="N283" t="b">
        <v>1</v>
      </c>
      <c r="O283">
        <v>79</v>
      </c>
      <c r="P283" s="5">
        <f>E283/O283</f>
        <v>83.953417721518989</v>
      </c>
      <c r="Q283" s="18" t="str">
        <f>LEFT(T283, FIND("/",T283)-1)</f>
        <v>film &amp; video</v>
      </c>
      <c r="R283" s="18" t="str">
        <f>RIGHT(T283, LEN(T283)-FIND("/",T283))</f>
        <v>documentary</v>
      </c>
      <c r="S283" t="b">
        <v>1</v>
      </c>
      <c r="T283" t="s">
        <v>8269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3">
        <v>45000</v>
      </c>
      <c r="E284" s="13">
        <v>45535</v>
      </c>
      <c r="F284" s="16">
        <f>(E284)/D284</f>
        <v>1.0118888888888888</v>
      </c>
      <c r="G284" s="11" t="s">
        <v>8219</v>
      </c>
      <c r="H284" t="s">
        <v>8224</v>
      </c>
      <c r="I284" t="s">
        <v>8246</v>
      </c>
      <c r="J284">
        <v>1266876000</v>
      </c>
      <c r="K284" s="7">
        <f>(((J284/60)/60)/24)+DATE(1970,1,1)</f>
        <v>40231.916666666664</v>
      </c>
      <c r="L284">
        <v>1263679492</v>
      </c>
      <c r="M284" s="7">
        <f>(((L284/60)/60)/24)+DATE(1970,1,1)</f>
        <v>40194.920046296298</v>
      </c>
      <c r="N284" t="b">
        <v>1</v>
      </c>
      <c r="O284">
        <v>179</v>
      </c>
      <c r="P284" s="5">
        <f>E284/O284</f>
        <v>254.38547486033519</v>
      </c>
      <c r="Q284" s="18" t="str">
        <f>LEFT(T284, FIND("/",T284)-1)</f>
        <v>film &amp; video</v>
      </c>
      <c r="R284" s="18" t="str">
        <f>RIGHT(T284, LEN(T284)-FIND("/",T284))</f>
        <v>documentary</v>
      </c>
      <c r="S284" t="b">
        <v>1</v>
      </c>
      <c r="T284" t="s">
        <v>8269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3">
        <v>18000</v>
      </c>
      <c r="E285" s="13">
        <v>20569.05</v>
      </c>
      <c r="F285" s="16">
        <f>(E285)/D285</f>
        <v>1.142725</v>
      </c>
      <c r="G285" s="11" t="s">
        <v>8219</v>
      </c>
      <c r="H285" t="s">
        <v>8224</v>
      </c>
      <c r="I285" t="s">
        <v>8246</v>
      </c>
      <c r="J285">
        <v>1306904340</v>
      </c>
      <c r="K285" s="7">
        <f>(((J285/60)/60)/24)+DATE(1970,1,1)</f>
        <v>40695.207638888889</v>
      </c>
      <c r="L285">
        <v>1305219744</v>
      </c>
      <c r="M285" s="7">
        <f>(((L285/60)/60)/24)+DATE(1970,1,1)</f>
        <v>40675.71</v>
      </c>
      <c r="N285" t="b">
        <v>1</v>
      </c>
      <c r="O285">
        <v>202</v>
      </c>
      <c r="P285" s="5">
        <f>E285/O285</f>
        <v>101.8269801980198</v>
      </c>
      <c r="Q285" s="18" t="str">
        <f>LEFT(T285, FIND("/",T285)-1)</f>
        <v>film &amp; video</v>
      </c>
      <c r="R285" s="18" t="str">
        <f>RIGHT(T285, LEN(T285)-FIND("/",T285))</f>
        <v>documentary</v>
      </c>
      <c r="S285" t="b">
        <v>1</v>
      </c>
      <c r="T285" t="s">
        <v>8269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3">
        <v>40000</v>
      </c>
      <c r="E286" s="13">
        <v>41850.46</v>
      </c>
      <c r="F286" s="16">
        <f>(E286)/D286</f>
        <v>1.0462615</v>
      </c>
      <c r="G286" s="11" t="s">
        <v>8219</v>
      </c>
      <c r="H286" t="s">
        <v>8224</v>
      </c>
      <c r="I286" t="s">
        <v>8246</v>
      </c>
      <c r="J286">
        <v>1327167780</v>
      </c>
      <c r="K286" s="7">
        <f>(((J286/60)/60)/24)+DATE(1970,1,1)</f>
        <v>40929.738194444442</v>
      </c>
      <c r="L286">
        <v>1325007780</v>
      </c>
      <c r="M286" s="7">
        <f>(((L286/60)/60)/24)+DATE(1970,1,1)</f>
        <v>40904.738194444442</v>
      </c>
      <c r="N286" t="b">
        <v>1</v>
      </c>
      <c r="O286">
        <v>760</v>
      </c>
      <c r="P286" s="5">
        <f>E286/O286</f>
        <v>55.066394736842106</v>
      </c>
      <c r="Q286" s="18" t="str">
        <f>LEFT(T286, FIND("/",T286)-1)</f>
        <v>film &amp; video</v>
      </c>
      <c r="R286" s="18" t="str">
        <f>RIGHT(T286, LEN(T286)-FIND("/",T286))</f>
        <v>documentary</v>
      </c>
      <c r="S286" t="b">
        <v>1</v>
      </c>
      <c r="T286" t="s">
        <v>8269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3">
        <v>14000</v>
      </c>
      <c r="E287" s="13">
        <v>32035.51</v>
      </c>
      <c r="F287" s="16">
        <f>(E287)/D287</f>
        <v>2.2882507142857142</v>
      </c>
      <c r="G287" s="11" t="s">
        <v>8219</v>
      </c>
      <c r="H287" t="s">
        <v>8224</v>
      </c>
      <c r="I287" t="s">
        <v>8246</v>
      </c>
      <c r="J287">
        <v>1379614128</v>
      </c>
      <c r="K287" s="7">
        <f>(((J287/60)/60)/24)+DATE(1970,1,1)</f>
        <v>41536.756111111114</v>
      </c>
      <c r="L287">
        <v>1377022128</v>
      </c>
      <c r="M287" s="7">
        <f>(((L287/60)/60)/24)+DATE(1970,1,1)</f>
        <v>41506.756111111114</v>
      </c>
      <c r="N287" t="b">
        <v>1</v>
      </c>
      <c r="O287">
        <v>563</v>
      </c>
      <c r="P287" s="5">
        <f>E287/O287</f>
        <v>56.901438721136763</v>
      </c>
      <c r="Q287" s="18" t="str">
        <f>LEFT(T287, FIND("/",T287)-1)</f>
        <v>film &amp; video</v>
      </c>
      <c r="R287" s="18" t="str">
        <f>RIGHT(T287, LEN(T287)-FIND("/",T287))</f>
        <v>documentary</v>
      </c>
      <c r="S287" t="b">
        <v>1</v>
      </c>
      <c r="T287" t="s">
        <v>8269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3">
        <v>15000</v>
      </c>
      <c r="E288" s="13">
        <v>16373</v>
      </c>
      <c r="F288" s="16">
        <f>(E288)/D288</f>
        <v>1.0915333333333332</v>
      </c>
      <c r="G288" s="11" t="s">
        <v>8219</v>
      </c>
      <c r="H288" t="s">
        <v>8224</v>
      </c>
      <c r="I288" t="s">
        <v>8246</v>
      </c>
      <c r="J288">
        <v>1364236524</v>
      </c>
      <c r="K288" s="7">
        <f>(((J288/60)/60)/24)+DATE(1970,1,1)</f>
        <v>41358.774583333332</v>
      </c>
      <c r="L288">
        <v>1360352124</v>
      </c>
      <c r="M288" s="7">
        <f>(((L288/60)/60)/24)+DATE(1970,1,1)</f>
        <v>41313.816249999996</v>
      </c>
      <c r="N288" t="b">
        <v>1</v>
      </c>
      <c r="O288">
        <v>135</v>
      </c>
      <c r="P288" s="5">
        <f>E288/O288</f>
        <v>121.28148148148148</v>
      </c>
      <c r="Q288" s="18" t="str">
        <f>LEFT(T288, FIND("/",T288)-1)</f>
        <v>film &amp; video</v>
      </c>
      <c r="R288" s="18" t="str">
        <f>RIGHT(T288, LEN(T288)-FIND("/",T288))</f>
        <v>documentary</v>
      </c>
      <c r="S288" t="b">
        <v>1</v>
      </c>
      <c r="T288" t="s">
        <v>8269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3">
        <v>15000</v>
      </c>
      <c r="E289" s="13">
        <v>26445</v>
      </c>
      <c r="F289" s="16">
        <f>(E289)/D289</f>
        <v>1.7629999999999999</v>
      </c>
      <c r="G289" s="11" t="s">
        <v>8219</v>
      </c>
      <c r="H289" t="s">
        <v>8224</v>
      </c>
      <c r="I289" t="s">
        <v>8246</v>
      </c>
      <c r="J289">
        <v>1351828800</v>
      </c>
      <c r="K289" s="7">
        <f>(((J289/60)/60)/24)+DATE(1970,1,1)</f>
        <v>41215.166666666664</v>
      </c>
      <c r="L289">
        <v>1349160018</v>
      </c>
      <c r="M289" s="7">
        <f>(((L289/60)/60)/24)+DATE(1970,1,1)</f>
        <v>41184.277986111112</v>
      </c>
      <c r="N289" t="b">
        <v>1</v>
      </c>
      <c r="O289">
        <v>290</v>
      </c>
      <c r="P289" s="5">
        <f>E289/O289</f>
        <v>91.189655172413794</v>
      </c>
      <c r="Q289" s="18" t="str">
        <f>LEFT(T289, FIND("/",T289)-1)</f>
        <v>film &amp; video</v>
      </c>
      <c r="R289" s="18" t="str">
        <f>RIGHT(T289, LEN(T289)-FIND("/",T289))</f>
        <v>documentary</v>
      </c>
      <c r="S289" t="b">
        <v>1</v>
      </c>
      <c r="T289" t="s">
        <v>8269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3">
        <v>50000</v>
      </c>
      <c r="E290" s="13">
        <v>51605.31</v>
      </c>
      <c r="F290" s="16">
        <f>(E290)/D290</f>
        <v>1.0321061999999999</v>
      </c>
      <c r="G290" s="11" t="s">
        <v>8219</v>
      </c>
      <c r="H290" t="s">
        <v>8224</v>
      </c>
      <c r="I290" t="s">
        <v>8246</v>
      </c>
      <c r="J290">
        <v>1340683393</v>
      </c>
      <c r="K290" s="7">
        <f>(((J290/60)/60)/24)+DATE(1970,1,1)</f>
        <v>41086.168900462959</v>
      </c>
      <c r="L290">
        <v>1337659393</v>
      </c>
      <c r="M290" s="7">
        <f>(((L290/60)/60)/24)+DATE(1970,1,1)</f>
        <v>41051.168900462959</v>
      </c>
      <c r="N290" t="b">
        <v>1</v>
      </c>
      <c r="O290">
        <v>447</v>
      </c>
      <c r="P290" s="5">
        <f>E290/O290</f>
        <v>115.44812080536913</v>
      </c>
      <c r="Q290" s="18" t="str">
        <f>LEFT(T290, FIND("/",T290)-1)</f>
        <v>film &amp; video</v>
      </c>
      <c r="R290" s="18" t="str">
        <f>RIGHT(T290, LEN(T290)-FIND("/",T290))</f>
        <v>documentary</v>
      </c>
      <c r="S290" t="b">
        <v>1</v>
      </c>
      <c r="T290" t="s">
        <v>8269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3">
        <v>15000</v>
      </c>
      <c r="E291" s="13">
        <v>15723</v>
      </c>
      <c r="F291" s="16">
        <f>(E291)/D291</f>
        <v>1.0482</v>
      </c>
      <c r="G291" s="11" t="s">
        <v>8219</v>
      </c>
      <c r="H291" t="s">
        <v>8225</v>
      </c>
      <c r="I291" t="s">
        <v>8247</v>
      </c>
      <c r="J291">
        <v>1383389834</v>
      </c>
      <c r="K291" s="7">
        <f>(((J291/60)/60)/24)+DATE(1970,1,1)</f>
        <v>41580.456412037034</v>
      </c>
      <c r="L291">
        <v>1380797834</v>
      </c>
      <c r="M291" s="7">
        <f>(((L291/60)/60)/24)+DATE(1970,1,1)</f>
        <v>41550.456412037034</v>
      </c>
      <c r="N291" t="b">
        <v>1</v>
      </c>
      <c r="O291">
        <v>232</v>
      </c>
      <c r="P291" s="5">
        <f>E291/O291</f>
        <v>67.771551724137936</v>
      </c>
      <c r="Q291" s="18" t="str">
        <f>LEFT(T291, FIND("/",T291)-1)</f>
        <v>film &amp; video</v>
      </c>
      <c r="R291" s="18" t="str">
        <f>RIGHT(T291, LEN(T291)-FIND("/",T291))</f>
        <v>documentary</v>
      </c>
      <c r="S291" t="b">
        <v>1</v>
      </c>
      <c r="T291" t="s">
        <v>8269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3">
        <v>4500</v>
      </c>
      <c r="E292" s="13">
        <v>4800.8</v>
      </c>
      <c r="F292" s="16">
        <f>(E292)/D292</f>
        <v>1.0668444444444445</v>
      </c>
      <c r="G292" s="11" t="s">
        <v>8219</v>
      </c>
      <c r="H292" t="s">
        <v>8224</v>
      </c>
      <c r="I292" t="s">
        <v>8246</v>
      </c>
      <c r="J292">
        <v>1296633540</v>
      </c>
      <c r="K292" s="7">
        <f>(((J292/60)/60)/24)+DATE(1970,1,1)</f>
        <v>40576.332638888889</v>
      </c>
      <c r="L292">
        <v>1292316697</v>
      </c>
      <c r="M292" s="7">
        <f>(((L292/60)/60)/24)+DATE(1970,1,1)</f>
        <v>40526.36917824074</v>
      </c>
      <c r="N292" t="b">
        <v>1</v>
      </c>
      <c r="O292">
        <v>168</v>
      </c>
      <c r="P292" s="5">
        <f>E292/O292</f>
        <v>28.576190476190476</v>
      </c>
      <c r="Q292" s="18" t="str">
        <f>LEFT(T292, FIND("/",T292)-1)</f>
        <v>film &amp; video</v>
      </c>
      <c r="R292" s="18" t="str">
        <f>RIGHT(T292, LEN(T292)-FIND("/",T292))</f>
        <v>documentary</v>
      </c>
      <c r="S292" t="b">
        <v>1</v>
      </c>
      <c r="T292" t="s">
        <v>8269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3">
        <v>5000</v>
      </c>
      <c r="E293" s="13">
        <v>6001</v>
      </c>
      <c r="F293" s="16">
        <f>(E293)/D293</f>
        <v>1.2001999999999999</v>
      </c>
      <c r="G293" s="11" t="s">
        <v>8219</v>
      </c>
      <c r="H293" t="s">
        <v>8224</v>
      </c>
      <c r="I293" t="s">
        <v>8246</v>
      </c>
      <c r="J293">
        <v>1367366460</v>
      </c>
      <c r="K293" s="7">
        <f>(((J293/60)/60)/24)+DATE(1970,1,1)</f>
        <v>41395.000694444447</v>
      </c>
      <c r="L293">
        <v>1365791246</v>
      </c>
      <c r="M293" s="7">
        <f>(((L293/60)/60)/24)+DATE(1970,1,1)</f>
        <v>41376.769050925926</v>
      </c>
      <c r="N293" t="b">
        <v>1</v>
      </c>
      <c r="O293">
        <v>128</v>
      </c>
      <c r="P293" s="5">
        <f>E293/O293</f>
        <v>46.8828125</v>
      </c>
      <c r="Q293" s="18" t="str">
        <f>LEFT(T293, FIND("/",T293)-1)</f>
        <v>film &amp; video</v>
      </c>
      <c r="R293" s="18" t="str">
        <f>RIGHT(T293, LEN(T293)-FIND("/",T293))</f>
        <v>documentary</v>
      </c>
      <c r="S293" t="b">
        <v>1</v>
      </c>
      <c r="T293" t="s">
        <v>8269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3">
        <v>75000</v>
      </c>
      <c r="E294" s="13">
        <v>76130.2</v>
      </c>
      <c r="F294" s="16">
        <f>(E294)/D294</f>
        <v>1.0150693333333334</v>
      </c>
      <c r="G294" s="11" t="s">
        <v>8219</v>
      </c>
      <c r="H294" t="s">
        <v>8224</v>
      </c>
      <c r="I294" t="s">
        <v>8246</v>
      </c>
      <c r="J294">
        <v>1319860740</v>
      </c>
      <c r="K294" s="7">
        <f>(((J294/60)/60)/24)+DATE(1970,1,1)</f>
        <v>40845.165972222225</v>
      </c>
      <c r="L294">
        <v>1317064599</v>
      </c>
      <c r="M294" s="7">
        <f>(((L294/60)/60)/24)+DATE(1970,1,1)</f>
        <v>40812.803229166668</v>
      </c>
      <c r="N294" t="b">
        <v>1</v>
      </c>
      <c r="O294">
        <v>493</v>
      </c>
      <c r="P294" s="5">
        <f>E294/O294</f>
        <v>154.42231237322514</v>
      </c>
      <c r="Q294" s="18" t="str">
        <f>LEFT(T294, FIND("/",T294)-1)</f>
        <v>film &amp; video</v>
      </c>
      <c r="R294" s="18" t="str">
        <f>RIGHT(T294, LEN(T294)-FIND("/",T294))</f>
        <v>documentary</v>
      </c>
      <c r="S294" t="b">
        <v>1</v>
      </c>
      <c r="T294" t="s">
        <v>8269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3">
        <v>26000</v>
      </c>
      <c r="E295" s="13">
        <v>26360</v>
      </c>
      <c r="F295" s="16">
        <f>(E295)/D295</f>
        <v>1.0138461538461538</v>
      </c>
      <c r="G295" s="11" t="s">
        <v>8219</v>
      </c>
      <c r="H295" t="s">
        <v>8224</v>
      </c>
      <c r="I295" t="s">
        <v>8246</v>
      </c>
      <c r="J295">
        <v>1398009714</v>
      </c>
      <c r="K295" s="7">
        <f>(((J295/60)/60)/24)+DATE(1970,1,1)</f>
        <v>41749.667986111112</v>
      </c>
      <c r="L295">
        <v>1395417714</v>
      </c>
      <c r="M295" s="7">
        <f>(((L295/60)/60)/24)+DATE(1970,1,1)</f>
        <v>41719.667986111112</v>
      </c>
      <c r="N295" t="b">
        <v>1</v>
      </c>
      <c r="O295">
        <v>131</v>
      </c>
      <c r="P295" s="5">
        <f>E295/O295</f>
        <v>201.22137404580153</v>
      </c>
      <c r="Q295" s="18" t="str">
        <f>LEFT(T295, FIND("/",T295)-1)</f>
        <v>film &amp; video</v>
      </c>
      <c r="R295" s="18" t="str">
        <f>RIGHT(T295, LEN(T295)-FIND("/",T295))</f>
        <v>documentary</v>
      </c>
      <c r="S295" t="b">
        <v>1</v>
      </c>
      <c r="T295" t="s">
        <v>8269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3">
        <v>5000</v>
      </c>
      <c r="E296" s="13">
        <v>5000</v>
      </c>
      <c r="F296" s="16">
        <f>(E296)/D296</f>
        <v>1</v>
      </c>
      <c r="G296" s="11" t="s">
        <v>8219</v>
      </c>
      <c r="H296" t="s">
        <v>8224</v>
      </c>
      <c r="I296" t="s">
        <v>8246</v>
      </c>
      <c r="J296">
        <v>1279555200</v>
      </c>
      <c r="K296" s="7">
        <f>(((J296/60)/60)/24)+DATE(1970,1,1)</f>
        <v>40378.666666666664</v>
      </c>
      <c r="L296">
        <v>1276480894</v>
      </c>
      <c r="M296" s="7">
        <f>(((L296/60)/60)/24)+DATE(1970,1,1)</f>
        <v>40343.084421296298</v>
      </c>
      <c r="N296" t="b">
        <v>1</v>
      </c>
      <c r="O296">
        <v>50</v>
      </c>
      <c r="P296" s="5">
        <f>E296/O296</f>
        <v>100</v>
      </c>
      <c r="Q296" s="18" t="str">
        <f>LEFT(T296, FIND("/",T296)-1)</f>
        <v>film &amp; video</v>
      </c>
      <c r="R296" s="18" t="str">
        <f>RIGHT(T296, LEN(T296)-FIND("/",T296))</f>
        <v>documentary</v>
      </c>
      <c r="S296" t="b">
        <v>1</v>
      </c>
      <c r="T296" t="s">
        <v>8269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3">
        <v>50000</v>
      </c>
      <c r="E297" s="13">
        <v>66554.559999999998</v>
      </c>
      <c r="F297" s="16">
        <f>(E297)/D297</f>
        <v>1.3310911999999999</v>
      </c>
      <c r="G297" s="11" t="s">
        <v>8219</v>
      </c>
      <c r="H297" t="s">
        <v>8224</v>
      </c>
      <c r="I297" t="s">
        <v>8246</v>
      </c>
      <c r="J297">
        <v>1383264000</v>
      </c>
      <c r="K297" s="7">
        <f>(((J297/60)/60)/24)+DATE(1970,1,1)</f>
        <v>41579</v>
      </c>
      <c r="L297">
        <v>1378080409</v>
      </c>
      <c r="M297" s="7">
        <f>(((L297/60)/60)/24)+DATE(1970,1,1)</f>
        <v>41519.004733796297</v>
      </c>
      <c r="N297" t="b">
        <v>1</v>
      </c>
      <c r="O297">
        <v>665</v>
      </c>
      <c r="P297" s="5">
        <f>E297/O297</f>
        <v>100.08204511278196</v>
      </c>
      <c r="Q297" s="18" t="str">
        <f>LEFT(T297, FIND("/",T297)-1)</f>
        <v>film &amp; video</v>
      </c>
      <c r="R297" s="18" t="str">
        <f>RIGHT(T297, LEN(T297)-FIND("/",T297))</f>
        <v>documentary</v>
      </c>
      <c r="S297" t="b">
        <v>1</v>
      </c>
      <c r="T297" t="s">
        <v>8269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3">
        <v>25000</v>
      </c>
      <c r="E298" s="13">
        <v>29681.55</v>
      </c>
      <c r="F298" s="16">
        <f>(E298)/D298</f>
        <v>1.187262</v>
      </c>
      <c r="G298" s="11" t="s">
        <v>8219</v>
      </c>
      <c r="H298" t="s">
        <v>8224</v>
      </c>
      <c r="I298" t="s">
        <v>8246</v>
      </c>
      <c r="J298">
        <v>1347017083</v>
      </c>
      <c r="K298" s="7">
        <f>(((J298/60)/60)/24)+DATE(1970,1,1)</f>
        <v>41159.475497685184</v>
      </c>
      <c r="L298">
        <v>1344857083</v>
      </c>
      <c r="M298" s="7">
        <f>(((L298/60)/60)/24)+DATE(1970,1,1)</f>
        <v>41134.475497685184</v>
      </c>
      <c r="N298" t="b">
        <v>1</v>
      </c>
      <c r="O298">
        <v>129</v>
      </c>
      <c r="P298" s="5">
        <f>E298/O298</f>
        <v>230.08953488372092</v>
      </c>
      <c r="Q298" s="18" t="str">
        <f>LEFT(T298, FIND("/",T298)-1)</f>
        <v>film &amp; video</v>
      </c>
      <c r="R298" s="18" t="str">
        <f>RIGHT(T298, LEN(T298)-FIND("/",T298))</f>
        <v>documentary</v>
      </c>
      <c r="S298" t="b">
        <v>1</v>
      </c>
      <c r="T298" t="s">
        <v>8269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3">
        <v>20000</v>
      </c>
      <c r="E299" s="13">
        <v>20128</v>
      </c>
      <c r="F299" s="16">
        <f>(E299)/D299</f>
        <v>1.0064</v>
      </c>
      <c r="G299" s="11" t="s">
        <v>8219</v>
      </c>
      <c r="H299" t="s">
        <v>8224</v>
      </c>
      <c r="I299" t="s">
        <v>8246</v>
      </c>
      <c r="J299">
        <v>1430452740</v>
      </c>
      <c r="K299" s="7">
        <f>(((J299/60)/60)/24)+DATE(1970,1,1)</f>
        <v>42125.165972222225</v>
      </c>
      <c r="L299">
        <v>1427390901</v>
      </c>
      <c r="M299" s="7">
        <f>(((L299/60)/60)/24)+DATE(1970,1,1)</f>
        <v>42089.72802083334</v>
      </c>
      <c r="N299" t="b">
        <v>1</v>
      </c>
      <c r="O299">
        <v>142</v>
      </c>
      <c r="P299" s="5">
        <f>E299/O299</f>
        <v>141.74647887323943</v>
      </c>
      <c r="Q299" s="18" t="str">
        <f>LEFT(T299, FIND("/",T299)-1)</f>
        <v>film &amp; video</v>
      </c>
      <c r="R299" s="18" t="str">
        <f>RIGHT(T299, LEN(T299)-FIND("/",T299))</f>
        <v>documentary</v>
      </c>
      <c r="S299" t="b">
        <v>1</v>
      </c>
      <c r="T299" t="s">
        <v>8269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3">
        <v>126000</v>
      </c>
      <c r="E300" s="13">
        <v>137254.84</v>
      </c>
      <c r="F300" s="16">
        <f>(E300)/D300</f>
        <v>1.089324126984127</v>
      </c>
      <c r="G300" s="11" t="s">
        <v>8219</v>
      </c>
      <c r="H300" t="s">
        <v>8224</v>
      </c>
      <c r="I300" t="s">
        <v>8246</v>
      </c>
      <c r="J300">
        <v>1399669200</v>
      </c>
      <c r="K300" s="7">
        <f>(((J300/60)/60)/24)+DATE(1970,1,1)</f>
        <v>41768.875</v>
      </c>
      <c r="L300">
        <v>1394536048</v>
      </c>
      <c r="M300" s="7">
        <f>(((L300/60)/60)/24)+DATE(1970,1,1)</f>
        <v>41709.463518518518</v>
      </c>
      <c r="N300" t="b">
        <v>1</v>
      </c>
      <c r="O300">
        <v>2436</v>
      </c>
      <c r="P300" s="5">
        <f>E300/O300</f>
        <v>56.344351395730705</v>
      </c>
      <c r="Q300" s="18" t="str">
        <f>LEFT(T300, FIND("/",T300)-1)</f>
        <v>film &amp; video</v>
      </c>
      <c r="R300" s="18" t="str">
        <f>RIGHT(T300, LEN(T300)-FIND("/",T300))</f>
        <v>documentary</v>
      </c>
      <c r="S300" t="b">
        <v>1</v>
      </c>
      <c r="T300" t="s">
        <v>8269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3">
        <v>10000</v>
      </c>
      <c r="E301" s="13">
        <v>17895.25</v>
      </c>
      <c r="F301" s="16">
        <f>(E301)/D301</f>
        <v>1.789525</v>
      </c>
      <c r="G301" s="11" t="s">
        <v>8219</v>
      </c>
      <c r="H301" t="s">
        <v>8224</v>
      </c>
      <c r="I301" t="s">
        <v>8246</v>
      </c>
      <c r="J301">
        <v>1289975060</v>
      </c>
      <c r="K301" s="7">
        <f>(((J301/60)/60)/24)+DATE(1970,1,1)</f>
        <v>40499.266898148147</v>
      </c>
      <c r="L301">
        <v>1287379460</v>
      </c>
      <c r="M301" s="7">
        <f>(((L301/60)/60)/24)+DATE(1970,1,1)</f>
        <v>40469.225231481483</v>
      </c>
      <c r="N301" t="b">
        <v>1</v>
      </c>
      <c r="O301">
        <v>244</v>
      </c>
      <c r="P301" s="5">
        <f>E301/O301</f>
        <v>73.341188524590166</v>
      </c>
      <c r="Q301" s="18" t="str">
        <f>LEFT(T301, FIND("/",T301)-1)</f>
        <v>film &amp; video</v>
      </c>
      <c r="R301" s="18" t="str">
        <f>RIGHT(T301, LEN(T301)-FIND("/",T301))</f>
        <v>documentary</v>
      </c>
      <c r="S301" t="b">
        <v>1</v>
      </c>
      <c r="T301" t="s">
        <v>8269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3">
        <v>25000</v>
      </c>
      <c r="E302" s="13">
        <v>25430.66</v>
      </c>
      <c r="F302" s="16">
        <f>(E302)/D302</f>
        <v>1.0172264</v>
      </c>
      <c r="G302" s="11" t="s">
        <v>8219</v>
      </c>
      <c r="H302" t="s">
        <v>8224</v>
      </c>
      <c r="I302" t="s">
        <v>8246</v>
      </c>
      <c r="J302">
        <v>1303686138</v>
      </c>
      <c r="K302" s="7">
        <f>(((J302/60)/60)/24)+DATE(1970,1,1)</f>
        <v>40657.959930555553</v>
      </c>
      <c r="L302">
        <v>1301007738</v>
      </c>
      <c r="M302" s="7">
        <f>(((L302/60)/60)/24)+DATE(1970,1,1)</f>
        <v>40626.959930555553</v>
      </c>
      <c r="N302" t="b">
        <v>1</v>
      </c>
      <c r="O302">
        <v>298</v>
      </c>
      <c r="P302" s="5">
        <f>E302/O302</f>
        <v>85.337785234899329</v>
      </c>
      <c r="Q302" s="18" t="str">
        <f>LEFT(T302, FIND("/",T302)-1)</f>
        <v>film &amp; video</v>
      </c>
      <c r="R302" s="18" t="str">
        <f>RIGHT(T302, LEN(T302)-FIND("/",T302))</f>
        <v>documentary</v>
      </c>
      <c r="S302" t="b">
        <v>1</v>
      </c>
      <c r="T302" t="s">
        <v>8269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3">
        <v>13000</v>
      </c>
      <c r="E303" s="13">
        <v>15435.55</v>
      </c>
      <c r="F303" s="16">
        <f>(E303)/D303</f>
        <v>1.1873499999999999</v>
      </c>
      <c r="G303" s="11" t="s">
        <v>8219</v>
      </c>
      <c r="H303" t="s">
        <v>8224</v>
      </c>
      <c r="I303" t="s">
        <v>8246</v>
      </c>
      <c r="J303">
        <v>1363711335</v>
      </c>
      <c r="K303" s="7">
        <f>(((J303/60)/60)/24)+DATE(1970,1,1)</f>
        <v>41352.696006944447</v>
      </c>
      <c r="L303">
        <v>1360258935</v>
      </c>
      <c r="M303" s="7">
        <f>(((L303/60)/60)/24)+DATE(1970,1,1)</f>
        <v>41312.737673611111</v>
      </c>
      <c r="N303" t="b">
        <v>1</v>
      </c>
      <c r="O303">
        <v>251</v>
      </c>
      <c r="P303" s="5">
        <f>E303/O303</f>
        <v>61.496215139442228</v>
      </c>
      <c r="Q303" s="18" t="str">
        <f>LEFT(T303, FIND("/",T303)-1)</f>
        <v>film &amp; video</v>
      </c>
      <c r="R303" s="18" t="str">
        <f>RIGHT(T303, LEN(T303)-FIND("/",T303))</f>
        <v>documentary</v>
      </c>
      <c r="S303" t="b">
        <v>1</v>
      </c>
      <c r="T303" t="s">
        <v>8269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3">
        <v>10000</v>
      </c>
      <c r="E304" s="13">
        <v>10046</v>
      </c>
      <c r="F304" s="16">
        <f>(E304)/D304</f>
        <v>1.0045999999999999</v>
      </c>
      <c r="G304" s="11" t="s">
        <v>8219</v>
      </c>
      <c r="H304" t="s">
        <v>8224</v>
      </c>
      <c r="I304" t="s">
        <v>8246</v>
      </c>
      <c r="J304">
        <v>1330115638</v>
      </c>
      <c r="K304" s="7">
        <f>(((J304/60)/60)/24)+DATE(1970,1,1)</f>
        <v>40963.856921296298</v>
      </c>
      <c r="L304">
        <v>1327523638</v>
      </c>
      <c r="M304" s="7">
        <f>(((L304/60)/60)/24)+DATE(1970,1,1)</f>
        <v>40933.856921296298</v>
      </c>
      <c r="N304" t="b">
        <v>1</v>
      </c>
      <c r="O304">
        <v>108</v>
      </c>
      <c r="P304" s="5">
        <f>E304/O304</f>
        <v>93.018518518518519</v>
      </c>
      <c r="Q304" s="18" t="str">
        <f>LEFT(T304, FIND("/",T304)-1)</f>
        <v>film &amp; video</v>
      </c>
      <c r="R304" s="18" t="str">
        <f>RIGHT(T304, LEN(T304)-FIND("/",T304))</f>
        <v>documentary</v>
      </c>
      <c r="S304" t="b">
        <v>1</v>
      </c>
      <c r="T304" t="s">
        <v>8269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3">
        <v>3000</v>
      </c>
      <c r="E305" s="13">
        <v>4124</v>
      </c>
      <c r="F305" s="16">
        <f>(E305)/D305</f>
        <v>1.3746666666666667</v>
      </c>
      <c r="G305" s="11" t="s">
        <v>8219</v>
      </c>
      <c r="H305" t="s">
        <v>8224</v>
      </c>
      <c r="I305" t="s">
        <v>8246</v>
      </c>
      <c r="J305">
        <v>1338601346</v>
      </c>
      <c r="K305" s="7">
        <f>(((J305/60)/60)/24)+DATE(1970,1,1)</f>
        <v>41062.071134259262</v>
      </c>
      <c r="L305">
        <v>1336009346</v>
      </c>
      <c r="M305" s="7">
        <f>(((L305/60)/60)/24)+DATE(1970,1,1)</f>
        <v>41032.071134259262</v>
      </c>
      <c r="N305" t="b">
        <v>1</v>
      </c>
      <c r="O305">
        <v>82</v>
      </c>
      <c r="P305" s="5">
        <f>E305/O305</f>
        <v>50.292682926829265</v>
      </c>
      <c r="Q305" s="18" t="str">
        <f>LEFT(T305, FIND("/",T305)-1)</f>
        <v>film &amp; video</v>
      </c>
      <c r="R305" s="18" t="str">
        <f>RIGHT(T305, LEN(T305)-FIND("/",T305))</f>
        <v>documentary</v>
      </c>
      <c r="S305" t="b">
        <v>1</v>
      </c>
      <c r="T305" t="s">
        <v>8269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3">
        <v>3400</v>
      </c>
      <c r="E306" s="13">
        <v>7876</v>
      </c>
      <c r="F306" s="16">
        <f>(E306)/D306</f>
        <v>2.3164705882352941</v>
      </c>
      <c r="G306" s="11" t="s">
        <v>8219</v>
      </c>
      <c r="H306" t="s">
        <v>8224</v>
      </c>
      <c r="I306" t="s">
        <v>8246</v>
      </c>
      <c r="J306">
        <v>1346464800</v>
      </c>
      <c r="K306" s="7">
        <f>(((J306/60)/60)/24)+DATE(1970,1,1)</f>
        <v>41153.083333333336</v>
      </c>
      <c r="L306">
        <v>1343096197</v>
      </c>
      <c r="M306" s="7">
        <f>(((L306/60)/60)/24)+DATE(1970,1,1)</f>
        <v>41114.094872685186</v>
      </c>
      <c r="N306" t="b">
        <v>1</v>
      </c>
      <c r="O306">
        <v>74</v>
      </c>
      <c r="P306" s="5">
        <f>E306/O306</f>
        <v>106.43243243243244</v>
      </c>
      <c r="Q306" s="18" t="str">
        <f>LEFT(T306, FIND("/",T306)-1)</f>
        <v>film &amp; video</v>
      </c>
      <c r="R306" s="18" t="str">
        <f>RIGHT(T306, LEN(T306)-FIND("/",T306))</f>
        <v>documentary</v>
      </c>
      <c r="S306" t="b">
        <v>1</v>
      </c>
      <c r="T306" t="s">
        <v>8269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3">
        <v>7500</v>
      </c>
      <c r="E307" s="13">
        <v>9775</v>
      </c>
      <c r="F307" s="16">
        <f>(E307)/D307</f>
        <v>1.3033333333333332</v>
      </c>
      <c r="G307" s="11" t="s">
        <v>8219</v>
      </c>
      <c r="H307" t="s">
        <v>8224</v>
      </c>
      <c r="I307" t="s">
        <v>8246</v>
      </c>
      <c r="J307">
        <v>1331392049</v>
      </c>
      <c r="K307" s="7">
        <f>(((J307/60)/60)/24)+DATE(1970,1,1)</f>
        <v>40978.630196759259</v>
      </c>
      <c r="L307">
        <v>1328800049</v>
      </c>
      <c r="M307" s="7">
        <f>(((L307/60)/60)/24)+DATE(1970,1,1)</f>
        <v>40948.630196759259</v>
      </c>
      <c r="N307" t="b">
        <v>1</v>
      </c>
      <c r="O307">
        <v>189</v>
      </c>
      <c r="P307" s="5">
        <f>E307/O307</f>
        <v>51.719576719576722</v>
      </c>
      <c r="Q307" s="18" t="str">
        <f>LEFT(T307, FIND("/",T307)-1)</f>
        <v>film &amp; video</v>
      </c>
      <c r="R307" s="18" t="str">
        <f>RIGHT(T307, LEN(T307)-FIND("/",T307))</f>
        <v>documentary</v>
      </c>
      <c r="S307" t="b">
        <v>1</v>
      </c>
      <c r="T307" t="s">
        <v>8269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3">
        <v>1000</v>
      </c>
      <c r="E308" s="13">
        <v>2929</v>
      </c>
      <c r="F308" s="16">
        <f>(E308)/D308</f>
        <v>2.9289999999999998</v>
      </c>
      <c r="G308" s="11" t="s">
        <v>8219</v>
      </c>
      <c r="H308" t="s">
        <v>8224</v>
      </c>
      <c r="I308" t="s">
        <v>8246</v>
      </c>
      <c r="J308">
        <v>1363806333</v>
      </c>
      <c r="K308" s="7">
        <f>(((J308/60)/60)/24)+DATE(1970,1,1)</f>
        <v>41353.795520833337</v>
      </c>
      <c r="L308">
        <v>1362081933</v>
      </c>
      <c r="M308" s="7">
        <f>(((L308/60)/60)/24)+DATE(1970,1,1)</f>
        <v>41333.837187500001</v>
      </c>
      <c r="N308" t="b">
        <v>1</v>
      </c>
      <c r="O308">
        <v>80</v>
      </c>
      <c r="P308" s="5">
        <f>E308/O308</f>
        <v>36.612499999999997</v>
      </c>
      <c r="Q308" s="18" t="str">
        <f>LEFT(T308, FIND("/",T308)-1)</f>
        <v>film &amp; video</v>
      </c>
      <c r="R308" s="18" t="str">
        <f>RIGHT(T308, LEN(T308)-FIND("/",T308))</f>
        <v>documentary</v>
      </c>
      <c r="S308" t="b">
        <v>1</v>
      </c>
      <c r="T308" t="s">
        <v>8269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3">
        <v>22000</v>
      </c>
      <c r="E309" s="13">
        <v>24490</v>
      </c>
      <c r="F309" s="16">
        <f>(E309)/D309</f>
        <v>1.1131818181818183</v>
      </c>
      <c r="G309" s="11" t="s">
        <v>8219</v>
      </c>
      <c r="H309" t="s">
        <v>8224</v>
      </c>
      <c r="I309" t="s">
        <v>8246</v>
      </c>
      <c r="J309">
        <v>1360276801</v>
      </c>
      <c r="K309" s="7">
        <f>(((J309/60)/60)/24)+DATE(1970,1,1)</f>
        <v>41312.944456018515</v>
      </c>
      <c r="L309">
        <v>1357684801</v>
      </c>
      <c r="M309" s="7">
        <f>(((L309/60)/60)/24)+DATE(1970,1,1)</f>
        <v>41282.944456018515</v>
      </c>
      <c r="N309" t="b">
        <v>1</v>
      </c>
      <c r="O309">
        <v>576</v>
      </c>
      <c r="P309" s="5">
        <f>E309/O309</f>
        <v>42.517361111111114</v>
      </c>
      <c r="Q309" s="18" t="str">
        <f>LEFT(T309, FIND("/",T309)-1)</f>
        <v>film &amp; video</v>
      </c>
      <c r="R309" s="18" t="str">
        <f>RIGHT(T309, LEN(T309)-FIND("/",T309))</f>
        <v>documentary</v>
      </c>
      <c r="S309" t="b">
        <v>1</v>
      </c>
      <c r="T309" t="s">
        <v>8269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3">
        <v>12000</v>
      </c>
      <c r="E310" s="13">
        <v>12668</v>
      </c>
      <c r="F310" s="16">
        <f>(E310)/D310</f>
        <v>1.0556666666666668</v>
      </c>
      <c r="G310" s="11" t="s">
        <v>8219</v>
      </c>
      <c r="H310" t="s">
        <v>8224</v>
      </c>
      <c r="I310" t="s">
        <v>8246</v>
      </c>
      <c r="J310">
        <v>1299775210</v>
      </c>
      <c r="K310" s="7">
        <f>(((J310/60)/60)/24)+DATE(1970,1,1)</f>
        <v>40612.694560185184</v>
      </c>
      <c r="L310">
        <v>1295887210</v>
      </c>
      <c r="M310" s="7">
        <f>(((L310/60)/60)/24)+DATE(1970,1,1)</f>
        <v>40567.694560185184</v>
      </c>
      <c r="N310" t="b">
        <v>1</v>
      </c>
      <c r="O310">
        <v>202</v>
      </c>
      <c r="P310" s="5">
        <f>E310/O310</f>
        <v>62.712871287128714</v>
      </c>
      <c r="Q310" s="18" t="str">
        <f>LEFT(T310, FIND("/",T310)-1)</f>
        <v>film &amp; video</v>
      </c>
      <c r="R310" s="18" t="str">
        <f>RIGHT(T310, LEN(T310)-FIND("/",T310))</f>
        <v>documentary</v>
      </c>
      <c r="S310" t="b">
        <v>1</v>
      </c>
      <c r="T310" t="s">
        <v>8269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3">
        <v>18000</v>
      </c>
      <c r="E311" s="13">
        <v>21410</v>
      </c>
      <c r="F311" s="16">
        <f>(E311)/D311</f>
        <v>1.1894444444444445</v>
      </c>
      <c r="G311" s="11" t="s">
        <v>8219</v>
      </c>
      <c r="H311" t="s">
        <v>8224</v>
      </c>
      <c r="I311" t="s">
        <v>8246</v>
      </c>
      <c r="J311">
        <v>1346695334</v>
      </c>
      <c r="K311" s="7">
        <f>(((J311/60)/60)/24)+DATE(1970,1,1)</f>
        <v>41155.751550925925</v>
      </c>
      <c r="L311">
        <v>1344880934</v>
      </c>
      <c r="M311" s="7">
        <f>(((L311/60)/60)/24)+DATE(1970,1,1)</f>
        <v>41134.751550925925</v>
      </c>
      <c r="N311" t="b">
        <v>1</v>
      </c>
      <c r="O311">
        <v>238</v>
      </c>
      <c r="P311" s="5">
        <f>E311/O311</f>
        <v>89.957983193277315</v>
      </c>
      <c r="Q311" s="18" t="str">
        <f>LEFT(T311, FIND("/",T311)-1)</f>
        <v>film &amp; video</v>
      </c>
      <c r="R311" s="18" t="str">
        <f>RIGHT(T311, LEN(T311)-FIND("/",T311))</f>
        <v>documentary</v>
      </c>
      <c r="S311" t="b">
        <v>1</v>
      </c>
      <c r="T311" t="s">
        <v>8269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3">
        <v>1000</v>
      </c>
      <c r="E312" s="13">
        <v>1041.29</v>
      </c>
      <c r="F312" s="16">
        <f>(E312)/D312</f>
        <v>1.04129</v>
      </c>
      <c r="G312" s="11" t="s">
        <v>8219</v>
      </c>
      <c r="H312" t="s">
        <v>8224</v>
      </c>
      <c r="I312" t="s">
        <v>8246</v>
      </c>
      <c r="J312">
        <v>1319076000</v>
      </c>
      <c r="K312" s="7">
        <f>(((J312/60)/60)/24)+DATE(1970,1,1)</f>
        <v>40836.083333333336</v>
      </c>
      <c r="L312">
        <v>1317788623</v>
      </c>
      <c r="M312" s="7">
        <f>(((L312/60)/60)/24)+DATE(1970,1,1)</f>
        <v>40821.183136574073</v>
      </c>
      <c r="N312" t="b">
        <v>1</v>
      </c>
      <c r="O312">
        <v>36</v>
      </c>
      <c r="P312" s="5">
        <f>E312/O312</f>
        <v>28.924722222222222</v>
      </c>
      <c r="Q312" s="18" t="str">
        <f>LEFT(T312, FIND("/",T312)-1)</f>
        <v>film &amp; video</v>
      </c>
      <c r="R312" s="18" t="str">
        <f>RIGHT(T312, LEN(T312)-FIND("/",T312))</f>
        <v>documentary</v>
      </c>
      <c r="S312" t="b">
        <v>1</v>
      </c>
      <c r="T312" t="s">
        <v>8269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3">
        <v>20000</v>
      </c>
      <c r="E313" s="13">
        <v>20820.330000000002</v>
      </c>
      <c r="F313" s="16">
        <f>(E313)/D313</f>
        <v>1.0410165</v>
      </c>
      <c r="G313" s="11" t="s">
        <v>8219</v>
      </c>
      <c r="H313" t="s">
        <v>8224</v>
      </c>
      <c r="I313" t="s">
        <v>8246</v>
      </c>
      <c r="J313">
        <v>1325404740</v>
      </c>
      <c r="K313" s="7">
        <f>(((J313/60)/60)/24)+DATE(1970,1,1)</f>
        <v>40909.332638888889</v>
      </c>
      <c r="L313">
        <v>1321852592</v>
      </c>
      <c r="M313" s="7">
        <f>(((L313/60)/60)/24)+DATE(1970,1,1)</f>
        <v>40868.219814814816</v>
      </c>
      <c r="N313" t="b">
        <v>1</v>
      </c>
      <c r="O313">
        <v>150</v>
      </c>
      <c r="P313" s="5">
        <f>E313/O313</f>
        <v>138.8022</v>
      </c>
      <c r="Q313" s="18" t="str">
        <f>LEFT(T313, FIND("/",T313)-1)</f>
        <v>film &amp; video</v>
      </c>
      <c r="R313" s="18" t="str">
        <f>RIGHT(T313, LEN(T313)-FIND("/",T313))</f>
        <v>documentary</v>
      </c>
      <c r="S313" t="b">
        <v>1</v>
      </c>
      <c r="T313" t="s">
        <v>8269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3">
        <v>8000</v>
      </c>
      <c r="E314" s="13">
        <v>8950</v>
      </c>
      <c r="F314" s="16">
        <f>(E314)/D314</f>
        <v>1.1187499999999999</v>
      </c>
      <c r="G314" s="11" t="s">
        <v>8219</v>
      </c>
      <c r="H314" t="s">
        <v>8224</v>
      </c>
      <c r="I314" t="s">
        <v>8246</v>
      </c>
      <c r="J314">
        <v>1365973432</v>
      </c>
      <c r="K314" s="7">
        <f>(((J314/60)/60)/24)+DATE(1970,1,1)</f>
        <v>41378.877685185187</v>
      </c>
      <c r="L314">
        <v>1363381432</v>
      </c>
      <c r="M314" s="7">
        <f>(((L314/60)/60)/24)+DATE(1970,1,1)</f>
        <v>41348.877685185187</v>
      </c>
      <c r="N314" t="b">
        <v>1</v>
      </c>
      <c r="O314">
        <v>146</v>
      </c>
      <c r="P314" s="5">
        <f>E314/O314</f>
        <v>61.301369863013697</v>
      </c>
      <c r="Q314" s="18" t="str">
        <f>LEFT(T314, FIND("/",T314)-1)</f>
        <v>film &amp; video</v>
      </c>
      <c r="R314" s="18" t="str">
        <f>RIGHT(T314, LEN(T314)-FIND("/",T314))</f>
        <v>documentary</v>
      </c>
      <c r="S314" t="b">
        <v>1</v>
      </c>
      <c r="T314" t="s">
        <v>8269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3">
        <v>17000</v>
      </c>
      <c r="E315" s="13">
        <v>17805</v>
      </c>
      <c r="F315" s="16">
        <f>(E315)/D315</f>
        <v>1.0473529411764706</v>
      </c>
      <c r="G315" s="11" t="s">
        <v>8219</v>
      </c>
      <c r="H315" t="s">
        <v>8224</v>
      </c>
      <c r="I315" t="s">
        <v>8246</v>
      </c>
      <c r="J315">
        <v>1281542340</v>
      </c>
      <c r="K315" s="7">
        <f>(((J315/60)/60)/24)+DATE(1970,1,1)</f>
        <v>40401.665972222225</v>
      </c>
      <c r="L315">
        <v>1277702894</v>
      </c>
      <c r="M315" s="7">
        <f>(((L315/60)/60)/24)+DATE(1970,1,1)</f>
        <v>40357.227939814817</v>
      </c>
      <c r="N315" t="b">
        <v>1</v>
      </c>
      <c r="O315">
        <v>222</v>
      </c>
      <c r="P315" s="5">
        <f>E315/O315</f>
        <v>80.202702702702709</v>
      </c>
      <c r="Q315" s="18" t="str">
        <f>LEFT(T315, FIND("/",T315)-1)</f>
        <v>film &amp; video</v>
      </c>
      <c r="R315" s="18" t="str">
        <f>RIGHT(T315, LEN(T315)-FIND("/",T315))</f>
        <v>documentary</v>
      </c>
      <c r="S315" t="b">
        <v>1</v>
      </c>
      <c r="T315" t="s">
        <v>8269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3">
        <v>1000</v>
      </c>
      <c r="E316" s="13">
        <v>3851.5</v>
      </c>
      <c r="F316" s="16">
        <f>(E316)/D316</f>
        <v>3.8515000000000001</v>
      </c>
      <c r="G316" s="11" t="s">
        <v>8219</v>
      </c>
      <c r="H316" t="s">
        <v>8224</v>
      </c>
      <c r="I316" t="s">
        <v>8246</v>
      </c>
      <c r="J316">
        <v>1362167988</v>
      </c>
      <c r="K316" s="7">
        <f>(((J316/60)/60)/24)+DATE(1970,1,1)</f>
        <v>41334.833194444444</v>
      </c>
      <c r="L316">
        <v>1359575988</v>
      </c>
      <c r="M316" s="7">
        <f>(((L316/60)/60)/24)+DATE(1970,1,1)</f>
        <v>41304.833194444444</v>
      </c>
      <c r="N316" t="b">
        <v>1</v>
      </c>
      <c r="O316">
        <v>120</v>
      </c>
      <c r="P316" s="5">
        <f>E316/O316</f>
        <v>32.095833333333331</v>
      </c>
      <c r="Q316" s="18" t="str">
        <f>LEFT(T316, FIND("/",T316)-1)</f>
        <v>film &amp; video</v>
      </c>
      <c r="R316" s="18" t="str">
        <f>RIGHT(T316, LEN(T316)-FIND("/",T316))</f>
        <v>documentary</v>
      </c>
      <c r="S316" t="b">
        <v>1</v>
      </c>
      <c r="T316" t="s">
        <v>8269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3">
        <v>25000</v>
      </c>
      <c r="E317" s="13">
        <v>25312</v>
      </c>
      <c r="F317" s="16">
        <f>(E317)/D317</f>
        <v>1.01248</v>
      </c>
      <c r="G317" s="11" t="s">
        <v>8219</v>
      </c>
      <c r="H317" t="s">
        <v>8224</v>
      </c>
      <c r="I317" t="s">
        <v>8246</v>
      </c>
      <c r="J317">
        <v>1345660334</v>
      </c>
      <c r="K317" s="7">
        <f>(((J317/60)/60)/24)+DATE(1970,1,1)</f>
        <v>41143.77238425926</v>
      </c>
      <c r="L317">
        <v>1343068334</v>
      </c>
      <c r="M317" s="7">
        <f>(((L317/60)/60)/24)+DATE(1970,1,1)</f>
        <v>41113.77238425926</v>
      </c>
      <c r="N317" t="b">
        <v>1</v>
      </c>
      <c r="O317">
        <v>126</v>
      </c>
      <c r="P317" s="5">
        <f>E317/O317</f>
        <v>200.88888888888889</v>
      </c>
      <c r="Q317" s="18" t="str">
        <f>LEFT(T317, FIND("/",T317)-1)</f>
        <v>film &amp; video</v>
      </c>
      <c r="R317" s="18" t="str">
        <f>RIGHT(T317, LEN(T317)-FIND("/",T317))</f>
        <v>documentary</v>
      </c>
      <c r="S317" t="b">
        <v>1</v>
      </c>
      <c r="T317" t="s">
        <v>8269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3">
        <v>15000</v>
      </c>
      <c r="E318" s="13">
        <v>17066</v>
      </c>
      <c r="F318" s="16">
        <f>(E318)/D318</f>
        <v>1.1377333333333333</v>
      </c>
      <c r="G318" s="11" t="s">
        <v>8219</v>
      </c>
      <c r="H318" t="s">
        <v>8229</v>
      </c>
      <c r="I318" t="s">
        <v>8251</v>
      </c>
      <c r="J318">
        <v>1418273940</v>
      </c>
      <c r="K318" s="7">
        <f>(((J318/60)/60)/24)+DATE(1970,1,1)</f>
        <v>41984.207638888889</v>
      </c>
      <c r="L318">
        <v>1415398197</v>
      </c>
      <c r="M318" s="7">
        <f>(((L318/60)/60)/24)+DATE(1970,1,1)</f>
        <v>41950.923576388886</v>
      </c>
      <c r="N318" t="b">
        <v>1</v>
      </c>
      <c r="O318">
        <v>158</v>
      </c>
      <c r="P318" s="5">
        <f>E318/O318</f>
        <v>108.01265822784811</v>
      </c>
      <c r="Q318" s="18" t="str">
        <f>LEFT(T318, FIND("/",T318)-1)</f>
        <v>film &amp; video</v>
      </c>
      <c r="R318" s="18" t="str">
        <f>RIGHT(T318, LEN(T318)-FIND("/",T318))</f>
        <v>documentary</v>
      </c>
      <c r="S318" t="b">
        <v>1</v>
      </c>
      <c r="T318" t="s">
        <v>8269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3">
        <v>30000</v>
      </c>
      <c r="E319" s="13">
        <v>30241</v>
      </c>
      <c r="F319" s="16">
        <f>(E319)/D319</f>
        <v>1.0080333333333333</v>
      </c>
      <c r="G319" s="11" t="s">
        <v>8219</v>
      </c>
      <c r="H319" t="s">
        <v>8224</v>
      </c>
      <c r="I319" t="s">
        <v>8246</v>
      </c>
      <c r="J319">
        <v>1386778483</v>
      </c>
      <c r="K319" s="7">
        <f>(((J319/60)/60)/24)+DATE(1970,1,1)</f>
        <v>41619.676886574074</v>
      </c>
      <c r="L319">
        <v>1384186483</v>
      </c>
      <c r="M319" s="7">
        <f>(((L319/60)/60)/24)+DATE(1970,1,1)</f>
        <v>41589.676886574074</v>
      </c>
      <c r="N319" t="b">
        <v>1</v>
      </c>
      <c r="O319">
        <v>316</v>
      </c>
      <c r="P319" s="5">
        <f>E319/O319</f>
        <v>95.699367088607602</v>
      </c>
      <c r="Q319" s="18" t="str">
        <f>LEFT(T319, FIND("/",T319)-1)</f>
        <v>film &amp; video</v>
      </c>
      <c r="R319" s="18" t="str">
        <f>RIGHT(T319, LEN(T319)-FIND("/",T319))</f>
        <v>documentary</v>
      </c>
      <c r="S319" t="b">
        <v>1</v>
      </c>
      <c r="T319" t="s">
        <v>8269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3">
        <v>5000</v>
      </c>
      <c r="E320" s="13">
        <v>14166</v>
      </c>
      <c r="F320" s="16">
        <f>(E320)/D320</f>
        <v>2.8332000000000002</v>
      </c>
      <c r="G320" s="11" t="s">
        <v>8219</v>
      </c>
      <c r="H320" t="s">
        <v>8224</v>
      </c>
      <c r="I320" t="s">
        <v>8246</v>
      </c>
      <c r="J320">
        <v>1364342151</v>
      </c>
      <c r="K320" s="7">
        <f>(((J320/60)/60)/24)+DATE(1970,1,1)</f>
        <v>41359.997118055559</v>
      </c>
      <c r="L320">
        <v>1361753751</v>
      </c>
      <c r="M320" s="7">
        <f>(((L320/60)/60)/24)+DATE(1970,1,1)</f>
        <v>41330.038784722223</v>
      </c>
      <c r="N320" t="b">
        <v>1</v>
      </c>
      <c r="O320">
        <v>284</v>
      </c>
      <c r="P320" s="5">
        <f>E320/O320</f>
        <v>49.880281690140848</v>
      </c>
      <c r="Q320" s="18" t="str">
        <f>LEFT(T320, FIND("/",T320)-1)</f>
        <v>film &amp; video</v>
      </c>
      <c r="R320" s="18" t="str">
        <f>RIGHT(T320, LEN(T320)-FIND("/",T320))</f>
        <v>documentary</v>
      </c>
      <c r="S320" t="b">
        <v>1</v>
      </c>
      <c r="T320" t="s">
        <v>8269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3">
        <v>5000</v>
      </c>
      <c r="E321" s="13">
        <v>5634</v>
      </c>
      <c r="F321" s="16">
        <f>(E321)/D321</f>
        <v>1.1268</v>
      </c>
      <c r="G321" s="11" t="s">
        <v>8219</v>
      </c>
      <c r="H321" t="s">
        <v>8224</v>
      </c>
      <c r="I321" t="s">
        <v>8246</v>
      </c>
      <c r="J321">
        <v>1265097540</v>
      </c>
      <c r="K321" s="7">
        <f>(((J321/60)/60)/24)+DATE(1970,1,1)</f>
        <v>40211.332638888889</v>
      </c>
      <c r="L321">
        <v>1257538029</v>
      </c>
      <c r="M321" s="7">
        <f>(((L321/60)/60)/24)+DATE(1970,1,1)</f>
        <v>40123.83829861111</v>
      </c>
      <c r="N321" t="b">
        <v>1</v>
      </c>
      <c r="O321">
        <v>51</v>
      </c>
      <c r="P321" s="5">
        <f>E321/O321</f>
        <v>110.47058823529412</v>
      </c>
      <c r="Q321" s="18" t="str">
        <f>LEFT(T321, FIND("/",T321)-1)</f>
        <v>film &amp; video</v>
      </c>
      <c r="R321" s="18" t="str">
        <f>RIGHT(T321, LEN(T321)-FIND("/",T321))</f>
        <v>documentary</v>
      </c>
      <c r="S321" t="b">
        <v>1</v>
      </c>
      <c r="T321" t="s">
        <v>8269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3">
        <v>20000</v>
      </c>
      <c r="E322" s="13">
        <v>21316</v>
      </c>
      <c r="F322" s="16">
        <f>(E322)/D322</f>
        <v>1.0658000000000001</v>
      </c>
      <c r="G322" s="11" t="s">
        <v>8219</v>
      </c>
      <c r="H322" t="s">
        <v>8225</v>
      </c>
      <c r="I322" t="s">
        <v>8247</v>
      </c>
      <c r="J322">
        <v>1450825200</v>
      </c>
      <c r="K322" s="7">
        <f>(((J322/60)/60)/24)+DATE(1970,1,1)</f>
        <v>42360.958333333328</v>
      </c>
      <c r="L322">
        <v>1448284433</v>
      </c>
      <c r="M322" s="7">
        <f>(((L322/60)/60)/24)+DATE(1970,1,1)</f>
        <v>42331.551307870366</v>
      </c>
      <c r="N322" t="b">
        <v>1</v>
      </c>
      <c r="O322">
        <v>158</v>
      </c>
      <c r="P322" s="5">
        <f>E322/O322</f>
        <v>134.91139240506328</v>
      </c>
      <c r="Q322" s="18" t="str">
        <f>LEFT(T322, FIND("/",T322)-1)</f>
        <v>film &amp; video</v>
      </c>
      <c r="R322" s="18" t="str">
        <f>RIGHT(T322, LEN(T322)-FIND("/",T322))</f>
        <v>documentary</v>
      </c>
      <c r="S322" t="b">
        <v>1</v>
      </c>
      <c r="T322" t="s">
        <v>8269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3">
        <v>35000</v>
      </c>
      <c r="E323" s="13">
        <v>35932</v>
      </c>
      <c r="F323" s="16">
        <f>(E323)/D323</f>
        <v>1.0266285714285714</v>
      </c>
      <c r="G323" s="11" t="s">
        <v>8219</v>
      </c>
      <c r="H323" t="s">
        <v>8236</v>
      </c>
      <c r="I323" t="s">
        <v>8249</v>
      </c>
      <c r="J323">
        <v>1478605386</v>
      </c>
      <c r="K323" s="7">
        <f>(((J323/60)/60)/24)+DATE(1970,1,1)</f>
        <v>42682.488263888896</v>
      </c>
      <c r="L323">
        <v>1475577786</v>
      </c>
      <c r="M323" s="7">
        <f>(((L323/60)/60)/24)+DATE(1970,1,1)</f>
        <v>42647.446597222224</v>
      </c>
      <c r="N323" t="b">
        <v>1</v>
      </c>
      <c r="O323">
        <v>337</v>
      </c>
      <c r="P323" s="5">
        <f>E323/O323</f>
        <v>106.62314540059347</v>
      </c>
      <c r="Q323" s="18" t="str">
        <f>LEFT(T323, FIND("/",T323)-1)</f>
        <v>film &amp; video</v>
      </c>
      <c r="R323" s="18" t="str">
        <f>RIGHT(T323, LEN(T323)-FIND("/",T323))</f>
        <v>documentary</v>
      </c>
      <c r="S323" t="b">
        <v>1</v>
      </c>
      <c r="T323" t="s">
        <v>8269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3">
        <v>25000</v>
      </c>
      <c r="E324" s="13">
        <v>26978</v>
      </c>
      <c r="F324" s="16">
        <f>(E324)/D324</f>
        <v>1.0791200000000001</v>
      </c>
      <c r="G324" s="11" t="s">
        <v>8219</v>
      </c>
      <c r="H324" t="s">
        <v>8224</v>
      </c>
      <c r="I324" t="s">
        <v>8246</v>
      </c>
      <c r="J324">
        <v>1463146848</v>
      </c>
      <c r="K324" s="7">
        <f>(((J324/60)/60)/24)+DATE(1970,1,1)</f>
        <v>42503.57</v>
      </c>
      <c r="L324">
        <v>1460554848</v>
      </c>
      <c r="M324" s="7">
        <f>(((L324/60)/60)/24)+DATE(1970,1,1)</f>
        <v>42473.57</v>
      </c>
      <c r="N324" t="b">
        <v>1</v>
      </c>
      <c r="O324">
        <v>186</v>
      </c>
      <c r="P324" s="5">
        <f>E324/O324</f>
        <v>145.04301075268816</v>
      </c>
      <c r="Q324" s="18" t="str">
        <f>LEFT(T324, FIND("/",T324)-1)</f>
        <v>film &amp; video</v>
      </c>
      <c r="R324" s="18" t="str">
        <f>RIGHT(T324, LEN(T324)-FIND("/",T324))</f>
        <v>documentary</v>
      </c>
      <c r="S324" t="b">
        <v>1</v>
      </c>
      <c r="T324" t="s">
        <v>8269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3">
        <v>5400</v>
      </c>
      <c r="E325" s="13">
        <v>6646</v>
      </c>
      <c r="F325" s="16">
        <f>(E325)/D325</f>
        <v>1.2307407407407407</v>
      </c>
      <c r="G325" s="11" t="s">
        <v>8219</v>
      </c>
      <c r="H325" t="s">
        <v>8224</v>
      </c>
      <c r="I325" t="s">
        <v>8246</v>
      </c>
      <c r="J325">
        <v>1482307140</v>
      </c>
      <c r="K325" s="7">
        <f>(((J325/60)/60)/24)+DATE(1970,1,1)</f>
        <v>42725.332638888889</v>
      </c>
      <c r="L325">
        <v>1479886966</v>
      </c>
      <c r="M325" s="7">
        <f>(((L325/60)/60)/24)+DATE(1970,1,1)</f>
        <v>42697.32136574074</v>
      </c>
      <c r="N325" t="b">
        <v>1</v>
      </c>
      <c r="O325">
        <v>58</v>
      </c>
      <c r="P325" s="5">
        <f>E325/O325</f>
        <v>114.58620689655173</v>
      </c>
      <c r="Q325" s="18" t="str">
        <f>LEFT(T325, FIND("/",T325)-1)</f>
        <v>film &amp; video</v>
      </c>
      <c r="R325" s="18" t="str">
        <f>RIGHT(T325, LEN(T325)-FIND("/",T325))</f>
        <v>documentary</v>
      </c>
      <c r="S325" t="b">
        <v>1</v>
      </c>
      <c r="T325" t="s">
        <v>8269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3">
        <v>8500</v>
      </c>
      <c r="E326" s="13">
        <v>8636</v>
      </c>
      <c r="F326" s="16">
        <f>(E326)/D326</f>
        <v>1.016</v>
      </c>
      <c r="G326" s="11" t="s">
        <v>8219</v>
      </c>
      <c r="H326" t="s">
        <v>8224</v>
      </c>
      <c r="I326" t="s">
        <v>8246</v>
      </c>
      <c r="J326">
        <v>1438441308</v>
      </c>
      <c r="K326" s="7">
        <f>(((J326/60)/60)/24)+DATE(1970,1,1)</f>
        <v>42217.626250000001</v>
      </c>
      <c r="L326">
        <v>1435590108</v>
      </c>
      <c r="M326" s="7">
        <f>(((L326/60)/60)/24)+DATE(1970,1,1)</f>
        <v>42184.626250000001</v>
      </c>
      <c r="N326" t="b">
        <v>1</v>
      </c>
      <c r="O326">
        <v>82</v>
      </c>
      <c r="P326" s="5">
        <f>E326/O326</f>
        <v>105.3170731707317</v>
      </c>
      <c r="Q326" s="18" t="str">
        <f>LEFT(T326, FIND("/",T326)-1)</f>
        <v>film &amp; video</v>
      </c>
      <c r="R326" s="18" t="str">
        <f>RIGHT(T326, LEN(T326)-FIND("/",T326))</f>
        <v>documentary</v>
      </c>
      <c r="S326" t="b">
        <v>1</v>
      </c>
      <c r="T326" t="s">
        <v>8269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3">
        <v>50000</v>
      </c>
      <c r="E327" s="13">
        <v>52198</v>
      </c>
      <c r="F327" s="16">
        <f>(E327)/D327</f>
        <v>1.04396</v>
      </c>
      <c r="G327" s="11" t="s">
        <v>8219</v>
      </c>
      <c r="H327" t="s">
        <v>8224</v>
      </c>
      <c r="I327" t="s">
        <v>8246</v>
      </c>
      <c r="J327">
        <v>1482208233</v>
      </c>
      <c r="K327" s="7">
        <f>(((J327/60)/60)/24)+DATE(1970,1,1)</f>
        <v>42724.187881944439</v>
      </c>
      <c r="L327">
        <v>1479184233</v>
      </c>
      <c r="M327" s="7">
        <f>(((L327/60)/60)/24)+DATE(1970,1,1)</f>
        <v>42689.187881944439</v>
      </c>
      <c r="N327" t="b">
        <v>1</v>
      </c>
      <c r="O327">
        <v>736</v>
      </c>
      <c r="P327" s="5">
        <f>E327/O327</f>
        <v>70.921195652173907</v>
      </c>
      <c r="Q327" s="18" t="str">
        <f>LEFT(T327, FIND("/",T327)-1)</f>
        <v>film &amp; video</v>
      </c>
      <c r="R327" s="18" t="str">
        <f>RIGHT(T327, LEN(T327)-FIND("/",T327))</f>
        <v>documentary</v>
      </c>
      <c r="S327" t="b">
        <v>1</v>
      </c>
      <c r="T327" t="s">
        <v>8269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3">
        <v>150000</v>
      </c>
      <c r="E328" s="13">
        <v>169394.6</v>
      </c>
      <c r="F328" s="16">
        <f>(E328)/D328</f>
        <v>1.1292973333333334</v>
      </c>
      <c r="G328" s="11" t="s">
        <v>8219</v>
      </c>
      <c r="H328" t="s">
        <v>8224</v>
      </c>
      <c r="I328" t="s">
        <v>8246</v>
      </c>
      <c r="J328">
        <v>1489532220</v>
      </c>
      <c r="K328" s="7">
        <f>(((J328/60)/60)/24)+DATE(1970,1,1)</f>
        <v>42808.956250000003</v>
      </c>
      <c r="L328">
        <v>1486625606</v>
      </c>
      <c r="M328" s="7">
        <f>(((L328/60)/60)/24)+DATE(1970,1,1)</f>
        <v>42775.314884259264</v>
      </c>
      <c r="N328" t="b">
        <v>1</v>
      </c>
      <c r="O328">
        <v>1151</v>
      </c>
      <c r="P328" s="5">
        <f>E328/O328</f>
        <v>147.17167680278018</v>
      </c>
      <c r="Q328" s="18" t="str">
        <f>LEFT(T328, FIND("/",T328)-1)</f>
        <v>film &amp; video</v>
      </c>
      <c r="R328" s="18" t="str">
        <f>RIGHT(T328, LEN(T328)-FIND("/",T328))</f>
        <v>documentary</v>
      </c>
      <c r="S328" t="b">
        <v>1</v>
      </c>
      <c r="T328" t="s">
        <v>8269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3">
        <v>4000</v>
      </c>
      <c r="E329" s="13">
        <v>5456</v>
      </c>
      <c r="F329" s="16">
        <f>(E329)/D329</f>
        <v>1.3640000000000001</v>
      </c>
      <c r="G329" s="11" t="s">
        <v>8219</v>
      </c>
      <c r="H329" t="s">
        <v>8224</v>
      </c>
      <c r="I329" t="s">
        <v>8246</v>
      </c>
      <c r="J329">
        <v>1427011200</v>
      </c>
      <c r="K329" s="7">
        <f>(((J329/60)/60)/24)+DATE(1970,1,1)</f>
        <v>42085.333333333328</v>
      </c>
      <c r="L329">
        <v>1424669929</v>
      </c>
      <c r="M329" s="7">
        <f>(((L329/60)/60)/24)+DATE(1970,1,1)</f>
        <v>42058.235289351855</v>
      </c>
      <c r="N329" t="b">
        <v>1</v>
      </c>
      <c r="O329">
        <v>34</v>
      </c>
      <c r="P329" s="5">
        <f>E329/O329</f>
        <v>160.47058823529412</v>
      </c>
      <c r="Q329" s="18" t="str">
        <f>LEFT(T329, FIND("/",T329)-1)</f>
        <v>film &amp; video</v>
      </c>
      <c r="R329" s="18" t="str">
        <f>RIGHT(T329, LEN(T329)-FIND("/",T329))</f>
        <v>documentary</v>
      </c>
      <c r="S329" t="b">
        <v>1</v>
      </c>
      <c r="T329" t="s">
        <v>8269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3">
        <v>75000</v>
      </c>
      <c r="E330" s="13">
        <v>77710.8</v>
      </c>
      <c r="F330" s="16">
        <f>(E330)/D330</f>
        <v>1.036144</v>
      </c>
      <c r="G330" s="11" t="s">
        <v>8219</v>
      </c>
      <c r="H330" t="s">
        <v>8224</v>
      </c>
      <c r="I330" t="s">
        <v>8246</v>
      </c>
      <c r="J330">
        <v>1446350400</v>
      </c>
      <c r="K330" s="7">
        <f>(((J330/60)/60)/24)+DATE(1970,1,1)</f>
        <v>42309.166666666672</v>
      </c>
      <c r="L330">
        <v>1443739388</v>
      </c>
      <c r="M330" s="7">
        <f>(((L330/60)/60)/24)+DATE(1970,1,1)</f>
        <v>42278.946620370371</v>
      </c>
      <c r="N330" t="b">
        <v>1</v>
      </c>
      <c r="O330">
        <v>498</v>
      </c>
      <c r="P330" s="5">
        <f>E330/O330</f>
        <v>156.04578313253012</v>
      </c>
      <c r="Q330" s="18" t="str">
        <f>LEFT(T330, FIND("/",T330)-1)</f>
        <v>film &amp; video</v>
      </c>
      <c r="R330" s="18" t="str">
        <f>RIGHT(T330, LEN(T330)-FIND("/",T330))</f>
        <v>documentary</v>
      </c>
      <c r="S330" t="b">
        <v>1</v>
      </c>
      <c r="T330" t="s">
        <v>8269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3">
        <v>10000</v>
      </c>
      <c r="E331" s="13">
        <v>10550</v>
      </c>
      <c r="F331" s="16">
        <f>(E331)/D331</f>
        <v>1.0549999999999999</v>
      </c>
      <c r="G331" s="11" t="s">
        <v>8219</v>
      </c>
      <c r="H331" t="s">
        <v>8224</v>
      </c>
      <c r="I331" t="s">
        <v>8246</v>
      </c>
      <c r="J331">
        <v>1446868800</v>
      </c>
      <c r="K331" s="7">
        <f>(((J331/60)/60)/24)+DATE(1970,1,1)</f>
        <v>42315.166666666672</v>
      </c>
      <c r="L331">
        <v>1444821127</v>
      </c>
      <c r="M331" s="7">
        <f>(((L331/60)/60)/24)+DATE(1970,1,1)</f>
        <v>42291.46674768519</v>
      </c>
      <c r="N331" t="b">
        <v>1</v>
      </c>
      <c r="O331">
        <v>167</v>
      </c>
      <c r="P331" s="5">
        <f>E331/O331</f>
        <v>63.17365269461078</v>
      </c>
      <c r="Q331" s="18" t="str">
        <f>LEFT(T331, FIND("/",T331)-1)</f>
        <v>film &amp; video</v>
      </c>
      <c r="R331" s="18" t="str">
        <f>RIGHT(T331, LEN(T331)-FIND("/",T331))</f>
        <v>documentary</v>
      </c>
      <c r="S331" t="b">
        <v>1</v>
      </c>
      <c r="T331" t="s">
        <v>8269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3">
        <v>35000</v>
      </c>
      <c r="E332" s="13">
        <v>35640</v>
      </c>
      <c r="F332" s="16">
        <f>(E332)/D332</f>
        <v>1.0182857142857142</v>
      </c>
      <c r="G332" s="11" t="s">
        <v>8219</v>
      </c>
      <c r="H332" t="s">
        <v>8224</v>
      </c>
      <c r="I332" t="s">
        <v>8246</v>
      </c>
      <c r="J332">
        <v>1368763140</v>
      </c>
      <c r="K332" s="7">
        <f>(((J332/60)/60)/24)+DATE(1970,1,1)</f>
        <v>41411.165972222225</v>
      </c>
      <c r="L332">
        <v>1366028563</v>
      </c>
      <c r="M332" s="7">
        <f>(((L332/60)/60)/24)+DATE(1970,1,1)</f>
        <v>41379.515775462962</v>
      </c>
      <c r="N332" t="b">
        <v>1</v>
      </c>
      <c r="O332">
        <v>340</v>
      </c>
      <c r="P332" s="5">
        <f>E332/O332</f>
        <v>104.82352941176471</v>
      </c>
      <c r="Q332" s="18" t="str">
        <f>LEFT(T332, FIND("/",T332)-1)</f>
        <v>film &amp; video</v>
      </c>
      <c r="R332" s="18" t="str">
        <f>RIGHT(T332, LEN(T332)-FIND("/",T332))</f>
        <v>documentary</v>
      </c>
      <c r="S332" t="b">
        <v>1</v>
      </c>
      <c r="T332" t="s">
        <v>8269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3">
        <v>40000</v>
      </c>
      <c r="E333" s="13">
        <v>42642</v>
      </c>
      <c r="F333" s="16">
        <f>(E333)/D333</f>
        <v>1.0660499999999999</v>
      </c>
      <c r="G333" s="11" t="s">
        <v>8219</v>
      </c>
      <c r="H333" t="s">
        <v>8224</v>
      </c>
      <c r="I333" t="s">
        <v>8246</v>
      </c>
      <c r="J333">
        <v>1466171834</v>
      </c>
      <c r="K333" s="7">
        <f>(((J333/60)/60)/24)+DATE(1970,1,1)</f>
        <v>42538.581412037034</v>
      </c>
      <c r="L333">
        <v>1463493434</v>
      </c>
      <c r="M333" s="7">
        <f>(((L333/60)/60)/24)+DATE(1970,1,1)</f>
        <v>42507.581412037034</v>
      </c>
      <c r="N333" t="b">
        <v>1</v>
      </c>
      <c r="O333">
        <v>438</v>
      </c>
      <c r="P333" s="5">
        <f>E333/O333</f>
        <v>97.356164383561648</v>
      </c>
      <c r="Q333" s="18" t="str">
        <f>LEFT(T333, FIND("/",T333)-1)</f>
        <v>film &amp; video</v>
      </c>
      <c r="R333" s="18" t="str">
        <f>RIGHT(T333, LEN(T333)-FIND("/",T333))</f>
        <v>documentary</v>
      </c>
      <c r="S333" t="b">
        <v>1</v>
      </c>
      <c r="T333" t="s">
        <v>8269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3">
        <v>100000</v>
      </c>
      <c r="E334" s="13">
        <v>113015</v>
      </c>
      <c r="F334" s="16">
        <f>(E334)/D334</f>
        <v>1.13015</v>
      </c>
      <c r="G334" s="11" t="s">
        <v>8219</v>
      </c>
      <c r="H334" t="s">
        <v>8224</v>
      </c>
      <c r="I334" t="s">
        <v>8246</v>
      </c>
      <c r="J334">
        <v>1446019200</v>
      </c>
      <c r="K334" s="7">
        <f>(((J334/60)/60)/24)+DATE(1970,1,1)</f>
        <v>42305.333333333328</v>
      </c>
      <c r="L334">
        <v>1442420377</v>
      </c>
      <c r="M334" s="7">
        <f>(((L334/60)/60)/24)+DATE(1970,1,1)</f>
        <v>42263.680289351847</v>
      </c>
      <c r="N334" t="b">
        <v>1</v>
      </c>
      <c r="O334">
        <v>555</v>
      </c>
      <c r="P334" s="5">
        <f>E334/O334</f>
        <v>203.63063063063063</v>
      </c>
      <c r="Q334" s="18" t="str">
        <f>LEFT(T334, FIND("/",T334)-1)</f>
        <v>film &amp; video</v>
      </c>
      <c r="R334" s="18" t="str">
        <f>RIGHT(T334, LEN(T334)-FIND("/",T334))</f>
        <v>documentary</v>
      </c>
      <c r="S334" t="b">
        <v>1</v>
      </c>
      <c r="T334" t="s">
        <v>8269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3">
        <v>40000</v>
      </c>
      <c r="E335" s="13">
        <v>50091</v>
      </c>
      <c r="F335" s="16">
        <f>(E335)/D335</f>
        <v>1.252275</v>
      </c>
      <c r="G335" s="11" t="s">
        <v>8219</v>
      </c>
      <c r="H335" t="s">
        <v>8224</v>
      </c>
      <c r="I335" t="s">
        <v>8246</v>
      </c>
      <c r="J335">
        <v>1460038591</v>
      </c>
      <c r="K335" s="7">
        <f>(((J335/60)/60)/24)+DATE(1970,1,1)</f>
        <v>42467.59480324074</v>
      </c>
      <c r="L335">
        <v>1457450191</v>
      </c>
      <c r="M335" s="7">
        <f>(((L335/60)/60)/24)+DATE(1970,1,1)</f>
        <v>42437.636469907404</v>
      </c>
      <c r="N335" t="b">
        <v>1</v>
      </c>
      <c r="O335">
        <v>266</v>
      </c>
      <c r="P335" s="5">
        <f>E335/O335</f>
        <v>188.31203007518798</v>
      </c>
      <c r="Q335" s="18" t="str">
        <f>LEFT(T335, FIND("/",T335)-1)</f>
        <v>film &amp; video</v>
      </c>
      <c r="R335" s="18" t="str">
        <f>RIGHT(T335, LEN(T335)-FIND("/",T335))</f>
        <v>documentary</v>
      </c>
      <c r="S335" t="b">
        <v>1</v>
      </c>
      <c r="T335" t="s">
        <v>8269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3">
        <v>10000</v>
      </c>
      <c r="E336" s="13">
        <v>10119</v>
      </c>
      <c r="F336" s="16">
        <f>(E336)/D336</f>
        <v>1.0119</v>
      </c>
      <c r="G336" s="11" t="s">
        <v>8219</v>
      </c>
      <c r="H336" t="s">
        <v>8224</v>
      </c>
      <c r="I336" t="s">
        <v>8246</v>
      </c>
      <c r="J336">
        <v>1431716400</v>
      </c>
      <c r="K336" s="7">
        <f>(((J336/60)/60)/24)+DATE(1970,1,1)</f>
        <v>42139.791666666672</v>
      </c>
      <c r="L336">
        <v>1428423757</v>
      </c>
      <c r="M336" s="7">
        <f>(((L336/60)/60)/24)+DATE(1970,1,1)</f>
        <v>42101.682372685187</v>
      </c>
      <c r="N336" t="b">
        <v>1</v>
      </c>
      <c r="O336">
        <v>69</v>
      </c>
      <c r="P336" s="5">
        <f>E336/O336</f>
        <v>146.65217391304347</v>
      </c>
      <c r="Q336" s="18" t="str">
        <f>LEFT(T336, FIND("/",T336)-1)</f>
        <v>film &amp; video</v>
      </c>
      <c r="R336" s="18" t="str">
        <f>RIGHT(T336, LEN(T336)-FIND("/",T336))</f>
        <v>documentary</v>
      </c>
      <c r="S336" t="b">
        <v>1</v>
      </c>
      <c r="T336" t="s">
        <v>8269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3">
        <v>8500</v>
      </c>
      <c r="E337" s="13">
        <v>8735</v>
      </c>
      <c r="F337" s="16">
        <f>(E337)/D337</f>
        <v>1.0276470588235294</v>
      </c>
      <c r="G337" s="11" t="s">
        <v>8219</v>
      </c>
      <c r="H337" t="s">
        <v>8224</v>
      </c>
      <c r="I337" t="s">
        <v>8246</v>
      </c>
      <c r="J337">
        <v>1431122400</v>
      </c>
      <c r="K337" s="7">
        <f>(((J337/60)/60)/24)+DATE(1970,1,1)</f>
        <v>42132.916666666672</v>
      </c>
      <c r="L337">
        <v>1428428515</v>
      </c>
      <c r="M337" s="7">
        <f>(((L337/60)/60)/24)+DATE(1970,1,1)</f>
        <v>42101.737442129626</v>
      </c>
      <c r="N337" t="b">
        <v>1</v>
      </c>
      <c r="O337">
        <v>80</v>
      </c>
      <c r="P337" s="5">
        <f>E337/O337</f>
        <v>109.1875</v>
      </c>
      <c r="Q337" s="18" t="str">
        <f>LEFT(T337, FIND("/",T337)-1)</f>
        <v>film &amp; video</v>
      </c>
      <c r="R337" s="18" t="str">
        <f>RIGHT(T337, LEN(T337)-FIND("/",T337))</f>
        <v>documentary</v>
      </c>
      <c r="S337" t="b">
        <v>1</v>
      </c>
      <c r="T337" t="s">
        <v>8269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3">
        <v>25000</v>
      </c>
      <c r="E338" s="13">
        <v>29209.78</v>
      </c>
      <c r="F338" s="16">
        <f>(E338)/D338</f>
        <v>1.1683911999999999</v>
      </c>
      <c r="G338" s="11" t="s">
        <v>8219</v>
      </c>
      <c r="H338" t="s">
        <v>8224</v>
      </c>
      <c r="I338" t="s">
        <v>8246</v>
      </c>
      <c r="J338">
        <v>1447427918</v>
      </c>
      <c r="K338" s="7">
        <f>(((J338/60)/60)/24)+DATE(1970,1,1)</f>
        <v>42321.637939814813</v>
      </c>
      <c r="L338">
        <v>1444832318</v>
      </c>
      <c r="M338" s="7">
        <f>(((L338/60)/60)/24)+DATE(1970,1,1)</f>
        <v>42291.596273148149</v>
      </c>
      <c r="N338" t="b">
        <v>1</v>
      </c>
      <c r="O338">
        <v>493</v>
      </c>
      <c r="P338" s="5">
        <f>E338/O338</f>
        <v>59.249046653144013</v>
      </c>
      <c r="Q338" s="18" t="str">
        <f>LEFT(T338, FIND("/",T338)-1)</f>
        <v>film &amp; video</v>
      </c>
      <c r="R338" s="18" t="str">
        <f>RIGHT(T338, LEN(T338)-FIND("/",T338))</f>
        <v>documentary</v>
      </c>
      <c r="S338" t="b">
        <v>1</v>
      </c>
      <c r="T338" t="s">
        <v>8269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3">
        <v>3000</v>
      </c>
      <c r="E339" s="13">
        <v>3035.05</v>
      </c>
      <c r="F339" s="16">
        <f>(E339)/D339</f>
        <v>1.0116833333333335</v>
      </c>
      <c r="G339" s="11" t="s">
        <v>8219</v>
      </c>
      <c r="H339" t="s">
        <v>8224</v>
      </c>
      <c r="I339" t="s">
        <v>8246</v>
      </c>
      <c r="J339">
        <v>1426298708</v>
      </c>
      <c r="K339" s="7">
        <f>(((J339/60)/60)/24)+DATE(1970,1,1)</f>
        <v>42077.086898148147</v>
      </c>
      <c r="L339">
        <v>1423710308</v>
      </c>
      <c r="M339" s="7">
        <f>(((L339/60)/60)/24)+DATE(1970,1,1)</f>
        <v>42047.128564814819</v>
      </c>
      <c r="N339" t="b">
        <v>1</v>
      </c>
      <c r="O339">
        <v>31</v>
      </c>
      <c r="P339" s="5">
        <f>E339/O339</f>
        <v>97.904838709677421</v>
      </c>
      <c r="Q339" s="18" t="str">
        <f>LEFT(T339, FIND("/",T339)-1)</f>
        <v>film &amp; video</v>
      </c>
      <c r="R339" s="18" t="str">
        <f>RIGHT(T339, LEN(T339)-FIND("/",T339))</f>
        <v>documentary</v>
      </c>
      <c r="S339" t="b">
        <v>1</v>
      </c>
      <c r="T339" t="s">
        <v>8269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3">
        <v>15000</v>
      </c>
      <c r="E340" s="13">
        <v>16520.04</v>
      </c>
      <c r="F340" s="16">
        <f>(E340)/D340</f>
        <v>1.1013360000000001</v>
      </c>
      <c r="G340" s="11" t="s">
        <v>8219</v>
      </c>
      <c r="H340" t="s">
        <v>8224</v>
      </c>
      <c r="I340" t="s">
        <v>8246</v>
      </c>
      <c r="J340">
        <v>1472864400</v>
      </c>
      <c r="K340" s="7">
        <f>(((J340/60)/60)/24)+DATE(1970,1,1)</f>
        <v>42616.041666666672</v>
      </c>
      <c r="L340">
        <v>1468001290</v>
      </c>
      <c r="M340" s="7">
        <f>(((L340/60)/60)/24)+DATE(1970,1,1)</f>
        <v>42559.755671296298</v>
      </c>
      <c r="N340" t="b">
        <v>1</v>
      </c>
      <c r="O340">
        <v>236</v>
      </c>
      <c r="P340" s="5">
        <f>E340/O340</f>
        <v>70.000169491525426</v>
      </c>
      <c r="Q340" s="18" t="str">
        <f>LEFT(T340, FIND("/",T340)-1)</f>
        <v>film &amp; video</v>
      </c>
      <c r="R340" s="18" t="str">
        <f>RIGHT(T340, LEN(T340)-FIND("/",T340))</f>
        <v>documentary</v>
      </c>
      <c r="S340" t="b">
        <v>1</v>
      </c>
      <c r="T340" t="s">
        <v>8269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3">
        <v>6000</v>
      </c>
      <c r="E341" s="13">
        <v>6485</v>
      </c>
      <c r="F341" s="16">
        <f>(E341)/D341</f>
        <v>1.0808333333333333</v>
      </c>
      <c r="G341" s="11" t="s">
        <v>8219</v>
      </c>
      <c r="H341" t="s">
        <v>8224</v>
      </c>
      <c r="I341" t="s">
        <v>8246</v>
      </c>
      <c r="J341">
        <v>1430331268</v>
      </c>
      <c r="K341" s="7">
        <f>(((J341/60)/60)/24)+DATE(1970,1,1)</f>
        <v>42123.760046296295</v>
      </c>
      <c r="L341">
        <v>1427739268</v>
      </c>
      <c r="M341" s="7">
        <f>(((L341/60)/60)/24)+DATE(1970,1,1)</f>
        <v>42093.760046296295</v>
      </c>
      <c r="N341" t="b">
        <v>1</v>
      </c>
      <c r="O341">
        <v>89</v>
      </c>
      <c r="P341" s="5">
        <f>E341/O341</f>
        <v>72.865168539325836</v>
      </c>
      <c r="Q341" s="18" t="str">
        <f>LEFT(T341, FIND("/",T341)-1)</f>
        <v>film &amp; video</v>
      </c>
      <c r="R341" s="18" t="str">
        <f>RIGHT(T341, LEN(T341)-FIND("/",T341))</f>
        <v>documentary</v>
      </c>
      <c r="S341" t="b">
        <v>1</v>
      </c>
      <c r="T341" t="s">
        <v>8269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3">
        <v>35000</v>
      </c>
      <c r="E342" s="13">
        <v>43758</v>
      </c>
      <c r="F342" s="16">
        <f>(E342)/D342</f>
        <v>1.2502285714285715</v>
      </c>
      <c r="G342" s="11" t="s">
        <v>8219</v>
      </c>
      <c r="H342" t="s">
        <v>8224</v>
      </c>
      <c r="I342" t="s">
        <v>8246</v>
      </c>
      <c r="J342">
        <v>1489006800</v>
      </c>
      <c r="K342" s="7">
        <f>(((J342/60)/60)/24)+DATE(1970,1,1)</f>
        <v>42802.875</v>
      </c>
      <c r="L342">
        <v>1486397007</v>
      </c>
      <c r="M342" s="7">
        <f>(((L342/60)/60)/24)+DATE(1970,1,1)</f>
        <v>42772.669062500005</v>
      </c>
      <c r="N342" t="b">
        <v>1</v>
      </c>
      <c r="O342">
        <v>299</v>
      </c>
      <c r="P342" s="5">
        <f>E342/O342</f>
        <v>146.34782608695653</v>
      </c>
      <c r="Q342" s="18" t="str">
        <f>LEFT(T342, FIND("/",T342)-1)</f>
        <v>film &amp; video</v>
      </c>
      <c r="R342" s="18" t="str">
        <f>RIGHT(T342, LEN(T342)-FIND("/",T342))</f>
        <v>documentary</v>
      </c>
      <c r="S342" t="b">
        <v>1</v>
      </c>
      <c r="T342" t="s">
        <v>8269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3">
        <v>3500</v>
      </c>
      <c r="E343" s="13">
        <v>3735</v>
      </c>
      <c r="F343" s="16">
        <f>(E343)/D343</f>
        <v>1.0671428571428572</v>
      </c>
      <c r="G343" s="11" t="s">
        <v>8219</v>
      </c>
      <c r="H343" t="s">
        <v>8224</v>
      </c>
      <c r="I343" t="s">
        <v>8246</v>
      </c>
      <c r="J343">
        <v>1412135940</v>
      </c>
      <c r="K343" s="7">
        <f>(((J343/60)/60)/24)+DATE(1970,1,1)</f>
        <v>41913.165972222225</v>
      </c>
      <c r="L343">
        <v>1410555998</v>
      </c>
      <c r="M343" s="7">
        <f>(((L343/60)/60)/24)+DATE(1970,1,1)</f>
        <v>41894.879606481481</v>
      </c>
      <c r="N343" t="b">
        <v>1</v>
      </c>
      <c r="O343">
        <v>55</v>
      </c>
      <c r="P343" s="5">
        <f>E343/O343</f>
        <v>67.909090909090907</v>
      </c>
      <c r="Q343" s="18" t="str">
        <f>LEFT(T343, FIND("/",T343)-1)</f>
        <v>film &amp; video</v>
      </c>
      <c r="R343" s="18" t="str">
        <f>RIGHT(T343, LEN(T343)-FIND("/",T343))</f>
        <v>documentary</v>
      </c>
      <c r="S343" t="b">
        <v>1</v>
      </c>
      <c r="T343" t="s">
        <v>8269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3">
        <v>55000</v>
      </c>
      <c r="E344" s="13">
        <v>55201.52</v>
      </c>
      <c r="F344" s="16">
        <f>(E344)/D344</f>
        <v>1.0036639999999999</v>
      </c>
      <c r="G344" s="11" t="s">
        <v>8219</v>
      </c>
      <c r="H344" t="s">
        <v>8224</v>
      </c>
      <c r="I344" t="s">
        <v>8246</v>
      </c>
      <c r="J344">
        <v>1461955465</v>
      </c>
      <c r="K344" s="7">
        <f>(((J344/60)/60)/24)+DATE(1970,1,1)</f>
        <v>42489.780844907407</v>
      </c>
      <c r="L344">
        <v>1459363465</v>
      </c>
      <c r="M344" s="7">
        <f>(((L344/60)/60)/24)+DATE(1970,1,1)</f>
        <v>42459.780844907407</v>
      </c>
      <c r="N344" t="b">
        <v>1</v>
      </c>
      <c r="O344">
        <v>325</v>
      </c>
      <c r="P344" s="5">
        <f>E344/O344</f>
        <v>169.85083076923075</v>
      </c>
      <c r="Q344" s="18" t="str">
        <f>LEFT(T344, FIND("/",T344)-1)</f>
        <v>film &amp; video</v>
      </c>
      <c r="R344" s="18" t="str">
        <f>RIGHT(T344, LEN(T344)-FIND("/",T344))</f>
        <v>documentary</v>
      </c>
      <c r="S344" t="b">
        <v>1</v>
      </c>
      <c r="T344" t="s">
        <v>8269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3">
        <v>30000</v>
      </c>
      <c r="E345" s="13">
        <v>30608.59</v>
      </c>
      <c r="F345" s="16">
        <f>(E345)/D345</f>
        <v>1.0202863333333334</v>
      </c>
      <c r="G345" s="11" t="s">
        <v>8219</v>
      </c>
      <c r="H345" t="s">
        <v>8224</v>
      </c>
      <c r="I345" t="s">
        <v>8246</v>
      </c>
      <c r="J345">
        <v>1415934000</v>
      </c>
      <c r="K345" s="7">
        <f>(((J345/60)/60)/24)+DATE(1970,1,1)</f>
        <v>41957.125</v>
      </c>
      <c r="L345">
        <v>1413308545</v>
      </c>
      <c r="M345" s="7">
        <f>(((L345/60)/60)/24)+DATE(1970,1,1)</f>
        <v>41926.73778935185</v>
      </c>
      <c r="N345" t="b">
        <v>1</v>
      </c>
      <c r="O345">
        <v>524</v>
      </c>
      <c r="P345" s="5">
        <f>E345/O345</f>
        <v>58.413339694656486</v>
      </c>
      <c r="Q345" s="18" t="str">
        <f>LEFT(T345, FIND("/",T345)-1)</f>
        <v>film &amp; video</v>
      </c>
      <c r="R345" s="18" t="str">
        <f>RIGHT(T345, LEN(T345)-FIND("/",T345))</f>
        <v>documentary</v>
      </c>
      <c r="S345" t="b">
        <v>1</v>
      </c>
      <c r="T345" t="s">
        <v>8269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3">
        <v>33500</v>
      </c>
      <c r="E346" s="13">
        <v>34198</v>
      </c>
      <c r="F346" s="16">
        <f>(E346)/D346</f>
        <v>1.0208358208955224</v>
      </c>
      <c r="G346" s="11" t="s">
        <v>8219</v>
      </c>
      <c r="H346" t="s">
        <v>8224</v>
      </c>
      <c r="I346" t="s">
        <v>8246</v>
      </c>
      <c r="J346">
        <v>1433125200</v>
      </c>
      <c r="K346" s="7">
        <f>(((J346/60)/60)/24)+DATE(1970,1,1)</f>
        <v>42156.097222222219</v>
      </c>
      <c r="L346">
        <v>1429312694</v>
      </c>
      <c r="M346" s="7">
        <f>(((L346/60)/60)/24)+DATE(1970,1,1)</f>
        <v>42111.970995370371</v>
      </c>
      <c r="N346" t="b">
        <v>1</v>
      </c>
      <c r="O346">
        <v>285</v>
      </c>
      <c r="P346" s="5">
        <f>E346/O346</f>
        <v>119.99298245614035</v>
      </c>
      <c r="Q346" s="18" t="str">
        <f>LEFT(T346, FIND("/",T346)-1)</f>
        <v>film &amp; video</v>
      </c>
      <c r="R346" s="18" t="str">
        <f>RIGHT(T346, LEN(T346)-FIND("/",T346))</f>
        <v>documentary</v>
      </c>
      <c r="S346" t="b">
        <v>1</v>
      </c>
      <c r="T346" t="s">
        <v>8269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3">
        <v>14500</v>
      </c>
      <c r="E347" s="13">
        <v>17875</v>
      </c>
      <c r="F347" s="16">
        <f>(E347)/D347</f>
        <v>1.2327586206896552</v>
      </c>
      <c r="G347" s="11" t="s">
        <v>8219</v>
      </c>
      <c r="H347" t="s">
        <v>8224</v>
      </c>
      <c r="I347" t="s">
        <v>8246</v>
      </c>
      <c r="J347">
        <v>1432161590</v>
      </c>
      <c r="K347" s="7">
        <f>(((J347/60)/60)/24)+DATE(1970,1,1)</f>
        <v>42144.944328703699</v>
      </c>
      <c r="L347">
        <v>1429569590</v>
      </c>
      <c r="M347" s="7">
        <f>(((L347/60)/60)/24)+DATE(1970,1,1)</f>
        <v>42114.944328703699</v>
      </c>
      <c r="N347" t="b">
        <v>1</v>
      </c>
      <c r="O347">
        <v>179</v>
      </c>
      <c r="P347" s="5">
        <f>E347/O347</f>
        <v>99.860335195530723</v>
      </c>
      <c r="Q347" s="18" t="str">
        <f>LEFT(T347, FIND("/",T347)-1)</f>
        <v>film &amp; video</v>
      </c>
      <c r="R347" s="18" t="str">
        <f>RIGHT(T347, LEN(T347)-FIND("/",T347))</f>
        <v>documentary</v>
      </c>
      <c r="S347" t="b">
        <v>1</v>
      </c>
      <c r="T347" t="s">
        <v>8269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3">
        <v>10000</v>
      </c>
      <c r="E348" s="13">
        <v>17028.88</v>
      </c>
      <c r="F348" s="16">
        <f>(E348)/D348</f>
        <v>1.7028880000000002</v>
      </c>
      <c r="G348" s="11" t="s">
        <v>8219</v>
      </c>
      <c r="H348" t="s">
        <v>8224</v>
      </c>
      <c r="I348" t="s">
        <v>8246</v>
      </c>
      <c r="J348">
        <v>1444824021</v>
      </c>
      <c r="K348" s="7">
        <f>(((J348/60)/60)/24)+DATE(1970,1,1)</f>
        <v>42291.500243055561</v>
      </c>
      <c r="L348">
        <v>1442232021</v>
      </c>
      <c r="M348" s="7">
        <f>(((L348/60)/60)/24)+DATE(1970,1,1)</f>
        <v>42261.500243055561</v>
      </c>
      <c r="N348" t="b">
        <v>1</v>
      </c>
      <c r="O348">
        <v>188</v>
      </c>
      <c r="P348" s="5">
        <f>E348/O348</f>
        <v>90.579148936170213</v>
      </c>
      <c r="Q348" s="18" t="str">
        <f>LEFT(T348, FIND("/",T348)-1)</f>
        <v>film &amp; video</v>
      </c>
      <c r="R348" s="18" t="str">
        <f>RIGHT(T348, LEN(T348)-FIND("/",T348))</f>
        <v>documentary</v>
      </c>
      <c r="S348" t="b">
        <v>1</v>
      </c>
      <c r="T348" t="s">
        <v>8269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3">
        <v>40000</v>
      </c>
      <c r="E349" s="13">
        <v>44636.2</v>
      </c>
      <c r="F349" s="16">
        <f>(E349)/D349</f>
        <v>1.1159049999999999</v>
      </c>
      <c r="G349" s="11" t="s">
        <v>8219</v>
      </c>
      <c r="H349" t="s">
        <v>8224</v>
      </c>
      <c r="I349" t="s">
        <v>8246</v>
      </c>
      <c r="J349">
        <v>1447505609</v>
      </c>
      <c r="K349" s="7">
        <f>(((J349/60)/60)/24)+DATE(1970,1,1)</f>
        <v>42322.537141203706</v>
      </c>
      <c r="L349">
        <v>1444910009</v>
      </c>
      <c r="M349" s="7">
        <f>(((L349/60)/60)/24)+DATE(1970,1,1)</f>
        <v>42292.495474537034</v>
      </c>
      <c r="N349" t="b">
        <v>1</v>
      </c>
      <c r="O349">
        <v>379</v>
      </c>
      <c r="P349" s="5">
        <f>E349/O349</f>
        <v>117.77361477572559</v>
      </c>
      <c r="Q349" s="18" t="str">
        <f>LEFT(T349, FIND("/",T349)-1)</f>
        <v>film &amp; video</v>
      </c>
      <c r="R349" s="18" t="str">
        <f>RIGHT(T349, LEN(T349)-FIND("/",T349))</f>
        <v>documentary</v>
      </c>
      <c r="S349" t="b">
        <v>1</v>
      </c>
      <c r="T349" t="s">
        <v>8269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3">
        <v>10000</v>
      </c>
      <c r="E350" s="13">
        <v>10300</v>
      </c>
      <c r="F350" s="16">
        <f>(E350)/D350</f>
        <v>1.03</v>
      </c>
      <c r="G350" s="11" t="s">
        <v>8219</v>
      </c>
      <c r="H350" t="s">
        <v>8224</v>
      </c>
      <c r="I350" t="s">
        <v>8246</v>
      </c>
      <c r="J350">
        <v>1440165916</v>
      </c>
      <c r="K350" s="7">
        <f>(((J350/60)/60)/24)+DATE(1970,1,1)</f>
        <v>42237.58699074074</v>
      </c>
      <c r="L350">
        <v>1437573916</v>
      </c>
      <c r="M350" s="7">
        <f>(((L350/60)/60)/24)+DATE(1970,1,1)</f>
        <v>42207.58699074074</v>
      </c>
      <c r="N350" t="b">
        <v>1</v>
      </c>
      <c r="O350">
        <v>119</v>
      </c>
      <c r="P350" s="5">
        <f>E350/O350</f>
        <v>86.554621848739501</v>
      </c>
      <c r="Q350" s="18" t="str">
        <f>LEFT(T350, FIND("/",T350)-1)</f>
        <v>film &amp; video</v>
      </c>
      <c r="R350" s="18" t="str">
        <f>RIGHT(T350, LEN(T350)-FIND("/",T350))</f>
        <v>documentary</v>
      </c>
      <c r="S350" t="b">
        <v>1</v>
      </c>
      <c r="T350" t="s">
        <v>8269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3">
        <v>11260</v>
      </c>
      <c r="E351" s="13">
        <v>12007.18</v>
      </c>
      <c r="F351" s="16">
        <f>(E351)/D351</f>
        <v>1.0663570159857905</v>
      </c>
      <c r="G351" s="11" t="s">
        <v>8219</v>
      </c>
      <c r="H351" t="s">
        <v>8224</v>
      </c>
      <c r="I351" t="s">
        <v>8246</v>
      </c>
      <c r="J351">
        <v>1487937508</v>
      </c>
      <c r="K351" s="7">
        <f>(((J351/60)/60)/24)+DATE(1970,1,1)</f>
        <v>42790.498935185184</v>
      </c>
      <c r="L351">
        <v>1485345508</v>
      </c>
      <c r="M351" s="7">
        <f>(((L351/60)/60)/24)+DATE(1970,1,1)</f>
        <v>42760.498935185184</v>
      </c>
      <c r="N351" t="b">
        <v>1</v>
      </c>
      <c r="O351">
        <v>167</v>
      </c>
      <c r="P351" s="5">
        <f>E351/O351</f>
        <v>71.899281437125751</v>
      </c>
      <c r="Q351" s="18" t="str">
        <f>LEFT(T351, FIND("/",T351)-1)</f>
        <v>film &amp; video</v>
      </c>
      <c r="R351" s="18" t="str">
        <f>RIGHT(T351, LEN(T351)-FIND("/",T351))</f>
        <v>documentary</v>
      </c>
      <c r="S351" t="b">
        <v>1</v>
      </c>
      <c r="T351" t="s">
        <v>8269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3">
        <v>25000</v>
      </c>
      <c r="E352" s="13">
        <v>28690</v>
      </c>
      <c r="F352" s="16">
        <f>(E352)/D352</f>
        <v>1.1476</v>
      </c>
      <c r="G352" s="11" t="s">
        <v>8219</v>
      </c>
      <c r="H352" t="s">
        <v>8224</v>
      </c>
      <c r="I352" t="s">
        <v>8246</v>
      </c>
      <c r="J352">
        <v>1473566340</v>
      </c>
      <c r="K352" s="7">
        <f>(((J352/60)/60)/24)+DATE(1970,1,1)</f>
        <v>42624.165972222225</v>
      </c>
      <c r="L352">
        <v>1470274509</v>
      </c>
      <c r="M352" s="7">
        <f>(((L352/60)/60)/24)+DATE(1970,1,1)</f>
        <v>42586.066076388888</v>
      </c>
      <c r="N352" t="b">
        <v>1</v>
      </c>
      <c r="O352">
        <v>221</v>
      </c>
      <c r="P352" s="5">
        <f>E352/O352</f>
        <v>129.81900452488688</v>
      </c>
      <c r="Q352" s="18" t="str">
        <f>LEFT(T352, FIND("/",T352)-1)</f>
        <v>film &amp; video</v>
      </c>
      <c r="R352" s="18" t="str">
        <f>RIGHT(T352, LEN(T352)-FIND("/",T352))</f>
        <v>documentary</v>
      </c>
      <c r="S352" t="b">
        <v>1</v>
      </c>
      <c r="T352" t="s">
        <v>8269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3">
        <v>34000</v>
      </c>
      <c r="E353" s="13">
        <v>43296</v>
      </c>
      <c r="F353" s="16">
        <f>(E353)/D353</f>
        <v>1.2734117647058822</v>
      </c>
      <c r="G353" s="11" t="s">
        <v>8219</v>
      </c>
      <c r="H353" t="s">
        <v>8227</v>
      </c>
      <c r="I353" t="s">
        <v>8249</v>
      </c>
      <c r="J353">
        <v>1460066954</v>
      </c>
      <c r="K353" s="7">
        <f>(((J353/60)/60)/24)+DATE(1970,1,1)</f>
        <v>42467.923078703709</v>
      </c>
      <c r="L353">
        <v>1456614554</v>
      </c>
      <c r="M353" s="7">
        <f>(((L353/60)/60)/24)+DATE(1970,1,1)</f>
        <v>42427.964745370366</v>
      </c>
      <c r="N353" t="b">
        <v>1</v>
      </c>
      <c r="O353">
        <v>964</v>
      </c>
      <c r="P353" s="5">
        <f>E353/O353</f>
        <v>44.912863070539416</v>
      </c>
      <c r="Q353" s="18" t="str">
        <f>LEFT(T353, FIND("/",T353)-1)</f>
        <v>film &amp; video</v>
      </c>
      <c r="R353" s="18" t="str">
        <f>RIGHT(T353, LEN(T353)-FIND("/",T353))</f>
        <v>documentary</v>
      </c>
      <c r="S353" t="b">
        <v>1</v>
      </c>
      <c r="T353" t="s">
        <v>8269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3">
        <v>10000</v>
      </c>
      <c r="E354" s="13">
        <v>11656</v>
      </c>
      <c r="F354" s="16">
        <f>(E354)/D354</f>
        <v>1.1656</v>
      </c>
      <c r="G354" s="11" t="s">
        <v>8219</v>
      </c>
      <c r="H354" t="s">
        <v>8224</v>
      </c>
      <c r="I354" t="s">
        <v>8246</v>
      </c>
      <c r="J354">
        <v>1412740868</v>
      </c>
      <c r="K354" s="7">
        <f>(((J354/60)/60)/24)+DATE(1970,1,1)</f>
        <v>41920.167453703703</v>
      </c>
      <c r="L354">
        <v>1410148868</v>
      </c>
      <c r="M354" s="7">
        <f>(((L354/60)/60)/24)+DATE(1970,1,1)</f>
        <v>41890.167453703703</v>
      </c>
      <c r="N354" t="b">
        <v>1</v>
      </c>
      <c r="O354">
        <v>286</v>
      </c>
      <c r="P354" s="5">
        <f>E354/O354</f>
        <v>40.755244755244753</v>
      </c>
      <c r="Q354" s="18" t="str">
        <f>LEFT(T354, FIND("/",T354)-1)</f>
        <v>film &amp; video</v>
      </c>
      <c r="R354" s="18" t="str">
        <f>RIGHT(T354, LEN(T354)-FIND("/",T354))</f>
        <v>documentary</v>
      </c>
      <c r="S354" t="b">
        <v>1</v>
      </c>
      <c r="T354" t="s">
        <v>8269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3">
        <v>58425</v>
      </c>
      <c r="E355" s="13">
        <v>63460.18</v>
      </c>
      <c r="F355" s="16">
        <f>(E355)/D355</f>
        <v>1.0861819426615318</v>
      </c>
      <c r="G355" s="11" t="s">
        <v>8219</v>
      </c>
      <c r="H355" t="s">
        <v>8224</v>
      </c>
      <c r="I355" t="s">
        <v>8246</v>
      </c>
      <c r="J355">
        <v>1447963219</v>
      </c>
      <c r="K355" s="7">
        <f>(((J355/60)/60)/24)+DATE(1970,1,1)</f>
        <v>42327.833553240736</v>
      </c>
      <c r="L355">
        <v>1445367619</v>
      </c>
      <c r="M355" s="7">
        <f>(((L355/60)/60)/24)+DATE(1970,1,1)</f>
        <v>42297.791886574079</v>
      </c>
      <c r="N355" t="b">
        <v>1</v>
      </c>
      <c r="O355">
        <v>613</v>
      </c>
      <c r="P355" s="5">
        <f>E355/O355</f>
        <v>103.52394779771615</v>
      </c>
      <c r="Q355" s="18" t="str">
        <f>LEFT(T355, FIND("/",T355)-1)</f>
        <v>film &amp; video</v>
      </c>
      <c r="R355" s="18" t="str">
        <f>RIGHT(T355, LEN(T355)-FIND("/",T355))</f>
        <v>documentary</v>
      </c>
      <c r="S355" t="b">
        <v>1</v>
      </c>
      <c r="T355" t="s">
        <v>8269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3">
        <v>3500</v>
      </c>
      <c r="E356" s="13">
        <v>3638</v>
      </c>
      <c r="F356" s="16">
        <f>(E356)/D356</f>
        <v>1.0394285714285714</v>
      </c>
      <c r="G356" s="11" t="s">
        <v>8219</v>
      </c>
      <c r="H356" t="s">
        <v>8224</v>
      </c>
      <c r="I356" t="s">
        <v>8246</v>
      </c>
      <c r="J356">
        <v>1460141521</v>
      </c>
      <c r="K356" s="7">
        <f>(((J356/60)/60)/24)+DATE(1970,1,1)</f>
        <v>42468.786122685182</v>
      </c>
      <c r="L356">
        <v>1457553121</v>
      </c>
      <c r="M356" s="7">
        <f>(((L356/60)/60)/24)+DATE(1970,1,1)</f>
        <v>42438.827789351853</v>
      </c>
      <c r="N356" t="b">
        <v>1</v>
      </c>
      <c r="O356">
        <v>29</v>
      </c>
      <c r="P356" s="5">
        <f>E356/O356</f>
        <v>125.44827586206897</v>
      </c>
      <c r="Q356" s="18" t="str">
        <f>LEFT(T356, FIND("/",T356)-1)</f>
        <v>film &amp; video</v>
      </c>
      <c r="R356" s="18" t="str">
        <f>RIGHT(T356, LEN(T356)-FIND("/",T356))</f>
        <v>documentary</v>
      </c>
      <c r="S356" t="b">
        <v>1</v>
      </c>
      <c r="T356" t="s">
        <v>8269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3">
        <v>35000</v>
      </c>
      <c r="E357" s="13">
        <v>40690</v>
      </c>
      <c r="F357" s="16">
        <f>(E357)/D357</f>
        <v>1.1625714285714286</v>
      </c>
      <c r="G357" s="11" t="s">
        <v>8219</v>
      </c>
      <c r="H357" t="s">
        <v>8224</v>
      </c>
      <c r="I357" t="s">
        <v>8246</v>
      </c>
      <c r="J357">
        <v>1417420994</v>
      </c>
      <c r="K357" s="7">
        <f>(((J357/60)/60)/24)+DATE(1970,1,1)</f>
        <v>41974.3355787037</v>
      </c>
      <c r="L357">
        <v>1414738994</v>
      </c>
      <c r="M357" s="7">
        <f>(((L357/60)/60)/24)+DATE(1970,1,1)</f>
        <v>41943.293912037036</v>
      </c>
      <c r="N357" t="b">
        <v>1</v>
      </c>
      <c r="O357">
        <v>165</v>
      </c>
      <c r="P357" s="5">
        <f>E357/O357</f>
        <v>246.60606060606059</v>
      </c>
      <c r="Q357" s="18" t="str">
        <f>LEFT(T357, FIND("/",T357)-1)</f>
        <v>film &amp; video</v>
      </c>
      <c r="R357" s="18" t="str">
        <f>RIGHT(T357, LEN(T357)-FIND("/",T357))</f>
        <v>documentary</v>
      </c>
      <c r="S357" t="b">
        <v>1</v>
      </c>
      <c r="T357" t="s">
        <v>8269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3">
        <v>7500</v>
      </c>
      <c r="E358" s="13">
        <v>7701.93</v>
      </c>
      <c r="F358" s="16">
        <f>(E358)/D358</f>
        <v>1.0269239999999999</v>
      </c>
      <c r="G358" s="11" t="s">
        <v>8219</v>
      </c>
      <c r="H358" t="s">
        <v>8224</v>
      </c>
      <c r="I358" t="s">
        <v>8246</v>
      </c>
      <c r="J358">
        <v>1458152193</v>
      </c>
      <c r="K358" s="7">
        <f>(((J358/60)/60)/24)+DATE(1970,1,1)</f>
        <v>42445.761493055557</v>
      </c>
      <c r="L358">
        <v>1455563793</v>
      </c>
      <c r="M358" s="7">
        <f>(((L358/60)/60)/24)+DATE(1970,1,1)</f>
        <v>42415.803159722222</v>
      </c>
      <c r="N358" t="b">
        <v>1</v>
      </c>
      <c r="O358">
        <v>97</v>
      </c>
      <c r="P358" s="5">
        <f>E358/O358</f>
        <v>79.401340206185566</v>
      </c>
      <c r="Q358" s="18" t="str">
        <f>LEFT(T358, FIND("/",T358)-1)</f>
        <v>film &amp; video</v>
      </c>
      <c r="R358" s="18" t="str">
        <f>RIGHT(T358, LEN(T358)-FIND("/",T358))</f>
        <v>documentary</v>
      </c>
      <c r="S358" t="b">
        <v>1</v>
      </c>
      <c r="T358" t="s">
        <v>8269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3">
        <v>15000</v>
      </c>
      <c r="E359" s="13">
        <v>26100</v>
      </c>
      <c r="F359" s="16">
        <f>(E359)/D359</f>
        <v>1.74</v>
      </c>
      <c r="G359" s="11" t="s">
        <v>8219</v>
      </c>
      <c r="H359" t="s">
        <v>8224</v>
      </c>
      <c r="I359" t="s">
        <v>8246</v>
      </c>
      <c r="J359">
        <v>1429852797</v>
      </c>
      <c r="K359" s="7">
        <f>(((J359/60)/60)/24)+DATE(1970,1,1)</f>
        <v>42118.222187499996</v>
      </c>
      <c r="L359">
        <v>1426396797</v>
      </c>
      <c r="M359" s="7">
        <f>(((L359/60)/60)/24)+DATE(1970,1,1)</f>
        <v>42078.222187499996</v>
      </c>
      <c r="N359" t="b">
        <v>1</v>
      </c>
      <c r="O359">
        <v>303</v>
      </c>
      <c r="P359" s="5">
        <f>E359/O359</f>
        <v>86.138613861386133</v>
      </c>
      <c r="Q359" s="18" t="str">
        <f>LEFT(T359, FIND("/",T359)-1)</f>
        <v>film &amp; video</v>
      </c>
      <c r="R359" s="18" t="str">
        <f>RIGHT(T359, LEN(T359)-FIND("/",T359))</f>
        <v>documentary</v>
      </c>
      <c r="S359" t="b">
        <v>1</v>
      </c>
      <c r="T359" t="s">
        <v>8269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3">
        <v>50000</v>
      </c>
      <c r="E360" s="13">
        <v>51544</v>
      </c>
      <c r="F360" s="16">
        <f>(E360)/D360</f>
        <v>1.03088</v>
      </c>
      <c r="G360" s="11" t="s">
        <v>8219</v>
      </c>
      <c r="H360" t="s">
        <v>8224</v>
      </c>
      <c r="I360" t="s">
        <v>8246</v>
      </c>
      <c r="J360">
        <v>1466002800</v>
      </c>
      <c r="K360" s="7">
        <f>(((J360/60)/60)/24)+DATE(1970,1,1)</f>
        <v>42536.625</v>
      </c>
      <c r="L360">
        <v>1463517521</v>
      </c>
      <c r="M360" s="7">
        <f>(((L360/60)/60)/24)+DATE(1970,1,1)</f>
        <v>42507.860196759255</v>
      </c>
      <c r="N360" t="b">
        <v>1</v>
      </c>
      <c r="O360">
        <v>267</v>
      </c>
      <c r="P360" s="5">
        <f>E360/O360</f>
        <v>193.04868913857678</v>
      </c>
      <c r="Q360" s="18" t="str">
        <f>LEFT(T360, FIND("/",T360)-1)</f>
        <v>film &amp; video</v>
      </c>
      <c r="R360" s="18" t="str">
        <f>RIGHT(T360, LEN(T360)-FIND("/",T360))</f>
        <v>documentary</v>
      </c>
      <c r="S360" t="b">
        <v>1</v>
      </c>
      <c r="T360" t="s">
        <v>8269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3">
        <v>24200</v>
      </c>
      <c r="E361" s="13">
        <v>25375</v>
      </c>
      <c r="F361" s="16">
        <f>(E361)/D361</f>
        <v>1.0485537190082646</v>
      </c>
      <c r="G361" s="11" t="s">
        <v>8219</v>
      </c>
      <c r="H361" t="s">
        <v>8224</v>
      </c>
      <c r="I361" t="s">
        <v>8246</v>
      </c>
      <c r="J361">
        <v>1415941920</v>
      </c>
      <c r="K361" s="7">
        <f>(((J361/60)/60)/24)+DATE(1970,1,1)</f>
        <v>41957.216666666667</v>
      </c>
      <c r="L361">
        <v>1414028490</v>
      </c>
      <c r="M361" s="7">
        <f>(((L361/60)/60)/24)+DATE(1970,1,1)</f>
        <v>41935.070486111108</v>
      </c>
      <c r="N361" t="b">
        <v>1</v>
      </c>
      <c r="O361">
        <v>302</v>
      </c>
      <c r="P361" s="5">
        <f>E361/O361</f>
        <v>84.023178807947019</v>
      </c>
      <c r="Q361" s="18" t="str">
        <f>LEFT(T361, FIND("/",T361)-1)</f>
        <v>film &amp; video</v>
      </c>
      <c r="R361" s="18" t="str">
        <f>RIGHT(T361, LEN(T361)-FIND("/",T361))</f>
        <v>documentary</v>
      </c>
      <c r="S361" t="b">
        <v>1</v>
      </c>
      <c r="T361" t="s">
        <v>8269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3">
        <v>12000</v>
      </c>
      <c r="E362" s="13">
        <v>12165</v>
      </c>
      <c r="F362" s="16">
        <f>(E362)/D362</f>
        <v>1.0137499999999999</v>
      </c>
      <c r="G362" s="11" t="s">
        <v>8219</v>
      </c>
      <c r="H362" t="s">
        <v>8224</v>
      </c>
      <c r="I362" t="s">
        <v>8246</v>
      </c>
      <c r="J362">
        <v>1437621060</v>
      </c>
      <c r="K362" s="7">
        <f>(((J362/60)/60)/24)+DATE(1970,1,1)</f>
        <v>42208.132638888885</v>
      </c>
      <c r="L362">
        <v>1433799180</v>
      </c>
      <c r="M362" s="7">
        <f>(((L362/60)/60)/24)+DATE(1970,1,1)</f>
        <v>42163.897916666669</v>
      </c>
      <c r="N362" t="b">
        <v>0</v>
      </c>
      <c r="O362">
        <v>87</v>
      </c>
      <c r="P362" s="5">
        <f>E362/O362</f>
        <v>139.82758620689654</v>
      </c>
      <c r="Q362" s="18" t="str">
        <f>LEFT(T362, FIND("/",T362)-1)</f>
        <v>film &amp; video</v>
      </c>
      <c r="R362" s="18" t="str">
        <f>RIGHT(T362, LEN(T362)-FIND("/",T362))</f>
        <v>documentary</v>
      </c>
      <c r="S362" t="b">
        <v>1</v>
      </c>
      <c r="T362" t="s">
        <v>8269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3">
        <v>35000</v>
      </c>
      <c r="E363" s="13">
        <v>38876.949999999997</v>
      </c>
      <c r="F363" s="16">
        <f>(E363)/D363</f>
        <v>1.1107699999999998</v>
      </c>
      <c r="G363" s="11" t="s">
        <v>8219</v>
      </c>
      <c r="H363" t="s">
        <v>8224</v>
      </c>
      <c r="I363" t="s">
        <v>8246</v>
      </c>
      <c r="J363">
        <v>1416704506</v>
      </c>
      <c r="K363" s="7">
        <f>(((J363/60)/60)/24)+DATE(1970,1,1)</f>
        <v>41966.042893518519</v>
      </c>
      <c r="L363">
        <v>1414108906</v>
      </c>
      <c r="M363" s="7">
        <f>(((L363/60)/60)/24)+DATE(1970,1,1)</f>
        <v>41936.001226851848</v>
      </c>
      <c r="N363" t="b">
        <v>0</v>
      </c>
      <c r="O363">
        <v>354</v>
      </c>
      <c r="P363" s="5">
        <f>E363/O363</f>
        <v>109.82189265536722</v>
      </c>
      <c r="Q363" s="18" t="str">
        <f>LEFT(T363, FIND("/",T363)-1)</f>
        <v>film &amp; video</v>
      </c>
      <c r="R363" s="18" t="str">
        <f>RIGHT(T363, LEN(T363)-FIND("/",T363))</f>
        <v>documentary</v>
      </c>
      <c r="S363" t="b">
        <v>1</v>
      </c>
      <c r="T363" t="s">
        <v>8269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3">
        <v>9665</v>
      </c>
      <c r="E364" s="13">
        <v>12000</v>
      </c>
      <c r="F364" s="16">
        <f>(E364)/D364</f>
        <v>1.2415933781686497</v>
      </c>
      <c r="G364" s="11" t="s">
        <v>8219</v>
      </c>
      <c r="H364" t="s">
        <v>8224</v>
      </c>
      <c r="I364" t="s">
        <v>8246</v>
      </c>
      <c r="J364">
        <v>1407456000</v>
      </c>
      <c r="K364" s="7">
        <f>(((J364/60)/60)/24)+DATE(1970,1,1)</f>
        <v>41859</v>
      </c>
      <c r="L364">
        <v>1405573391</v>
      </c>
      <c r="M364" s="7">
        <f>(((L364/60)/60)/24)+DATE(1970,1,1)</f>
        <v>41837.210543981484</v>
      </c>
      <c r="N364" t="b">
        <v>0</v>
      </c>
      <c r="O364">
        <v>86</v>
      </c>
      <c r="P364" s="5">
        <f>E364/O364</f>
        <v>139.53488372093022</v>
      </c>
      <c r="Q364" s="18" t="str">
        <f>LEFT(T364, FIND("/",T364)-1)</f>
        <v>film &amp; video</v>
      </c>
      <c r="R364" s="18" t="str">
        <f>RIGHT(T364, LEN(T364)-FIND("/",T364))</f>
        <v>documentary</v>
      </c>
      <c r="S364" t="b">
        <v>1</v>
      </c>
      <c r="T364" t="s">
        <v>8269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3">
        <v>8925</v>
      </c>
      <c r="E365" s="13">
        <v>9044</v>
      </c>
      <c r="F365" s="16">
        <f>(E365)/D365</f>
        <v>1.0133333333333334</v>
      </c>
      <c r="G365" s="11" t="s">
        <v>8219</v>
      </c>
      <c r="H365" t="s">
        <v>8224</v>
      </c>
      <c r="I365" t="s">
        <v>8246</v>
      </c>
      <c r="J365">
        <v>1272828120</v>
      </c>
      <c r="K365" s="7">
        <f>(((J365/60)/60)/24)+DATE(1970,1,1)</f>
        <v>40300.806944444441</v>
      </c>
      <c r="L365">
        <v>1268934736</v>
      </c>
      <c r="M365" s="7">
        <f>(((L365/60)/60)/24)+DATE(1970,1,1)</f>
        <v>40255.744629629626</v>
      </c>
      <c r="N365" t="b">
        <v>0</v>
      </c>
      <c r="O365">
        <v>26</v>
      </c>
      <c r="P365" s="5">
        <f>E365/O365</f>
        <v>347.84615384615387</v>
      </c>
      <c r="Q365" s="18" t="str">
        <f>LEFT(T365, FIND("/",T365)-1)</f>
        <v>film &amp; video</v>
      </c>
      <c r="R365" s="18" t="str">
        <f>RIGHT(T365, LEN(T365)-FIND("/",T365))</f>
        <v>documentary</v>
      </c>
      <c r="S365" t="b">
        <v>1</v>
      </c>
      <c r="T365" t="s">
        <v>8269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3">
        <v>7000</v>
      </c>
      <c r="E366" s="13">
        <v>7711.3</v>
      </c>
      <c r="F366" s="16">
        <f>(E366)/D366</f>
        <v>1.1016142857142857</v>
      </c>
      <c r="G366" s="11" t="s">
        <v>8219</v>
      </c>
      <c r="H366" t="s">
        <v>8224</v>
      </c>
      <c r="I366" t="s">
        <v>8246</v>
      </c>
      <c r="J366">
        <v>1403323140</v>
      </c>
      <c r="K366" s="7">
        <f>(((J366/60)/60)/24)+DATE(1970,1,1)</f>
        <v>41811.165972222225</v>
      </c>
      <c r="L366">
        <v>1400704672</v>
      </c>
      <c r="M366" s="7">
        <f>(((L366/60)/60)/24)+DATE(1970,1,1)</f>
        <v>41780.859629629631</v>
      </c>
      <c r="N366" t="b">
        <v>0</v>
      </c>
      <c r="O366">
        <v>113</v>
      </c>
      <c r="P366" s="5">
        <f>E366/O366</f>
        <v>68.24159292035398</v>
      </c>
      <c r="Q366" s="18" t="str">
        <f>LEFT(T366, FIND("/",T366)-1)</f>
        <v>film &amp; video</v>
      </c>
      <c r="R366" s="18" t="str">
        <f>RIGHT(T366, LEN(T366)-FIND("/",T366))</f>
        <v>documentary</v>
      </c>
      <c r="S366" t="b">
        <v>1</v>
      </c>
      <c r="T366" t="s">
        <v>8269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3">
        <v>15000</v>
      </c>
      <c r="E367" s="13">
        <v>15596</v>
      </c>
      <c r="F367" s="16">
        <f>(E367)/D367</f>
        <v>1.0397333333333334</v>
      </c>
      <c r="G367" s="11" t="s">
        <v>8219</v>
      </c>
      <c r="H367" t="s">
        <v>8225</v>
      </c>
      <c r="I367" t="s">
        <v>8247</v>
      </c>
      <c r="J367">
        <v>1393597999</v>
      </c>
      <c r="K367" s="7">
        <f>(((J367/60)/60)/24)+DATE(1970,1,1)</f>
        <v>41698.606469907405</v>
      </c>
      <c r="L367">
        <v>1391005999</v>
      </c>
      <c r="M367" s="7">
        <f>(((L367/60)/60)/24)+DATE(1970,1,1)</f>
        <v>41668.606469907405</v>
      </c>
      <c r="N367" t="b">
        <v>0</v>
      </c>
      <c r="O367">
        <v>65</v>
      </c>
      <c r="P367" s="5">
        <f>E367/O367</f>
        <v>239.93846153846152</v>
      </c>
      <c r="Q367" s="18" t="str">
        <f>LEFT(T367, FIND("/",T367)-1)</f>
        <v>film &amp; video</v>
      </c>
      <c r="R367" s="18" t="str">
        <f>RIGHT(T367, LEN(T367)-FIND("/",T367))</f>
        <v>documentary</v>
      </c>
      <c r="S367" t="b">
        <v>1</v>
      </c>
      <c r="T367" t="s">
        <v>8269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3">
        <v>38000</v>
      </c>
      <c r="E368" s="13">
        <v>38500</v>
      </c>
      <c r="F368" s="16">
        <f>(E368)/D368</f>
        <v>1.013157894736842</v>
      </c>
      <c r="G368" s="11" t="s">
        <v>8219</v>
      </c>
      <c r="H368" t="s">
        <v>8224</v>
      </c>
      <c r="I368" t="s">
        <v>8246</v>
      </c>
      <c r="J368">
        <v>1337540518</v>
      </c>
      <c r="K368" s="7">
        <f>(((J368/60)/60)/24)+DATE(1970,1,1)</f>
        <v>41049.793032407404</v>
      </c>
      <c r="L368">
        <v>1334948518</v>
      </c>
      <c r="M368" s="7">
        <f>(((L368/60)/60)/24)+DATE(1970,1,1)</f>
        <v>41019.793032407404</v>
      </c>
      <c r="N368" t="b">
        <v>0</v>
      </c>
      <c r="O368">
        <v>134</v>
      </c>
      <c r="P368" s="5">
        <f>E368/O368</f>
        <v>287.31343283582089</v>
      </c>
      <c r="Q368" s="18" t="str">
        <f>LEFT(T368, FIND("/",T368)-1)</f>
        <v>film &amp; video</v>
      </c>
      <c r="R368" s="18" t="str">
        <f>RIGHT(T368, LEN(T368)-FIND("/",T368))</f>
        <v>documentary</v>
      </c>
      <c r="S368" t="b">
        <v>1</v>
      </c>
      <c r="T368" t="s">
        <v>8269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3">
        <v>10000</v>
      </c>
      <c r="E369" s="13">
        <v>10335.01</v>
      </c>
      <c r="F369" s="16">
        <f>(E369)/D369</f>
        <v>1.033501</v>
      </c>
      <c r="G369" s="11" t="s">
        <v>8219</v>
      </c>
      <c r="H369" t="s">
        <v>8224</v>
      </c>
      <c r="I369" t="s">
        <v>8246</v>
      </c>
      <c r="J369">
        <v>1367384340</v>
      </c>
      <c r="K369" s="7">
        <f>(((J369/60)/60)/24)+DATE(1970,1,1)</f>
        <v>41395.207638888889</v>
      </c>
      <c r="L369">
        <v>1363960278</v>
      </c>
      <c r="M369" s="7">
        <f>(((L369/60)/60)/24)+DATE(1970,1,1)</f>
        <v>41355.577291666668</v>
      </c>
      <c r="N369" t="b">
        <v>0</v>
      </c>
      <c r="O369">
        <v>119</v>
      </c>
      <c r="P369" s="5">
        <f>E369/O369</f>
        <v>86.84882352941176</v>
      </c>
      <c r="Q369" s="18" t="str">
        <f>LEFT(T369, FIND("/",T369)-1)</f>
        <v>film &amp; video</v>
      </c>
      <c r="R369" s="18" t="str">
        <f>RIGHT(T369, LEN(T369)-FIND("/",T369))</f>
        <v>documentary</v>
      </c>
      <c r="S369" t="b">
        <v>1</v>
      </c>
      <c r="T369" t="s">
        <v>8269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3">
        <v>12500</v>
      </c>
      <c r="E370" s="13">
        <v>13014</v>
      </c>
      <c r="F370" s="16">
        <f>(E370)/D370</f>
        <v>1.04112</v>
      </c>
      <c r="G370" s="11" t="s">
        <v>8219</v>
      </c>
      <c r="H370" t="s">
        <v>8224</v>
      </c>
      <c r="I370" t="s">
        <v>8246</v>
      </c>
      <c r="J370">
        <v>1426426322</v>
      </c>
      <c r="K370" s="7">
        <f>(((J370/60)/60)/24)+DATE(1970,1,1)</f>
        <v>42078.563912037032</v>
      </c>
      <c r="L370">
        <v>1423405922</v>
      </c>
      <c r="M370" s="7">
        <f>(((L370/60)/60)/24)+DATE(1970,1,1)</f>
        <v>42043.605578703704</v>
      </c>
      <c r="N370" t="b">
        <v>0</v>
      </c>
      <c r="O370">
        <v>159</v>
      </c>
      <c r="P370" s="5">
        <f>E370/O370</f>
        <v>81.84905660377359</v>
      </c>
      <c r="Q370" s="18" t="str">
        <f>LEFT(T370, FIND("/",T370)-1)</f>
        <v>film &amp; video</v>
      </c>
      <c r="R370" s="18" t="str">
        <f>RIGHT(T370, LEN(T370)-FIND("/",T370))</f>
        <v>documentary</v>
      </c>
      <c r="S370" t="b">
        <v>1</v>
      </c>
      <c r="T370" t="s">
        <v>8269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3">
        <v>6500</v>
      </c>
      <c r="E371" s="13">
        <v>7160.12</v>
      </c>
      <c r="F371" s="16">
        <f>(E371)/D371</f>
        <v>1.1015569230769231</v>
      </c>
      <c r="G371" s="11" t="s">
        <v>8219</v>
      </c>
      <c r="H371" t="s">
        <v>8224</v>
      </c>
      <c r="I371" t="s">
        <v>8246</v>
      </c>
      <c r="J371">
        <v>1326633269</v>
      </c>
      <c r="K371" s="7">
        <f>(((J371/60)/60)/24)+DATE(1970,1,1)</f>
        <v>40923.551724537036</v>
      </c>
      <c r="L371">
        <v>1324041269</v>
      </c>
      <c r="M371" s="7">
        <f>(((L371/60)/60)/24)+DATE(1970,1,1)</f>
        <v>40893.551724537036</v>
      </c>
      <c r="N371" t="b">
        <v>0</v>
      </c>
      <c r="O371">
        <v>167</v>
      </c>
      <c r="P371" s="5">
        <f>E371/O371</f>
        <v>42.874970059880241</v>
      </c>
      <c r="Q371" s="18" t="str">
        <f>LEFT(T371, FIND("/",T371)-1)</f>
        <v>film &amp; video</v>
      </c>
      <c r="R371" s="18" t="str">
        <f>RIGHT(T371, LEN(T371)-FIND("/",T371))</f>
        <v>documentary</v>
      </c>
      <c r="S371" t="b">
        <v>1</v>
      </c>
      <c r="T371" t="s">
        <v>8269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3">
        <v>25000</v>
      </c>
      <c r="E372" s="13">
        <v>30505</v>
      </c>
      <c r="F372" s="16">
        <f>(E372)/D372</f>
        <v>1.2202</v>
      </c>
      <c r="G372" s="11" t="s">
        <v>8219</v>
      </c>
      <c r="H372" t="s">
        <v>8224</v>
      </c>
      <c r="I372" t="s">
        <v>8246</v>
      </c>
      <c r="J372">
        <v>1483729500</v>
      </c>
      <c r="K372" s="7">
        <f>(((J372/60)/60)/24)+DATE(1970,1,1)</f>
        <v>42741.795138888891</v>
      </c>
      <c r="L372">
        <v>1481137500</v>
      </c>
      <c r="M372" s="7">
        <f>(((L372/60)/60)/24)+DATE(1970,1,1)</f>
        <v>42711.795138888891</v>
      </c>
      <c r="N372" t="b">
        <v>0</v>
      </c>
      <c r="O372">
        <v>43</v>
      </c>
      <c r="P372" s="5">
        <f>E372/O372</f>
        <v>709.41860465116281</v>
      </c>
      <c r="Q372" s="18" t="str">
        <f>LEFT(T372, FIND("/",T372)-1)</f>
        <v>film &amp; video</v>
      </c>
      <c r="R372" s="18" t="str">
        <f>RIGHT(T372, LEN(T372)-FIND("/",T372))</f>
        <v>documentary</v>
      </c>
      <c r="S372" t="b">
        <v>1</v>
      </c>
      <c r="T372" t="s">
        <v>8269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3">
        <v>150000</v>
      </c>
      <c r="E373" s="13">
        <v>171253</v>
      </c>
      <c r="F373" s="16">
        <f>(E373)/D373</f>
        <v>1.1416866666666667</v>
      </c>
      <c r="G373" s="11" t="s">
        <v>8219</v>
      </c>
      <c r="H373" t="s">
        <v>8224</v>
      </c>
      <c r="I373" t="s">
        <v>8246</v>
      </c>
      <c r="J373">
        <v>1359743139</v>
      </c>
      <c r="K373" s="7">
        <f>(((J373/60)/60)/24)+DATE(1970,1,1)</f>
        <v>41306.767812500002</v>
      </c>
      <c r="L373">
        <v>1355855139</v>
      </c>
      <c r="M373" s="7">
        <f>(((L373/60)/60)/24)+DATE(1970,1,1)</f>
        <v>41261.767812500002</v>
      </c>
      <c r="N373" t="b">
        <v>0</v>
      </c>
      <c r="O373">
        <v>1062</v>
      </c>
      <c r="P373" s="5">
        <f>E373/O373</f>
        <v>161.25517890772127</v>
      </c>
      <c r="Q373" s="18" t="str">
        <f>LEFT(T373, FIND("/",T373)-1)</f>
        <v>film &amp; video</v>
      </c>
      <c r="R373" s="18" t="str">
        <f>RIGHT(T373, LEN(T373)-FIND("/",T373))</f>
        <v>documentary</v>
      </c>
      <c r="S373" t="b">
        <v>1</v>
      </c>
      <c r="T373" t="s">
        <v>8269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3">
        <v>300</v>
      </c>
      <c r="E374" s="13">
        <v>376</v>
      </c>
      <c r="F374" s="16">
        <f>(E374)/D374</f>
        <v>1.2533333333333334</v>
      </c>
      <c r="G374" s="11" t="s">
        <v>8219</v>
      </c>
      <c r="H374" t="s">
        <v>8225</v>
      </c>
      <c r="I374" t="s">
        <v>8247</v>
      </c>
      <c r="J374">
        <v>1459872000</v>
      </c>
      <c r="K374" s="7">
        <f>(((J374/60)/60)/24)+DATE(1970,1,1)</f>
        <v>42465.666666666672</v>
      </c>
      <c r="L374">
        <v>1456408244</v>
      </c>
      <c r="M374" s="7">
        <f>(((L374/60)/60)/24)+DATE(1970,1,1)</f>
        <v>42425.576898148152</v>
      </c>
      <c r="N374" t="b">
        <v>0</v>
      </c>
      <c r="O374">
        <v>9</v>
      </c>
      <c r="P374" s="5">
        <f>E374/O374</f>
        <v>41.777777777777779</v>
      </c>
      <c r="Q374" s="18" t="str">
        <f>LEFT(T374, FIND("/",T374)-1)</f>
        <v>film &amp; video</v>
      </c>
      <c r="R374" s="18" t="str">
        <f>RIGHT(T374, LEN(T374)-FIND("/",T374))</f>
        <v>documentary</v>
      </c>
      <c r="S374" t="b">
        <v>1</v>
      </c>
      <c r="T374" t="s">
        <v>8269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3">
        <v>7500</v>
      </c>
      <c r="E375" s="13">
        <v>8000</v>
      </c>
      <c r="F375" s="16">
        <f>(E375)/D375</f>
        <v>1.0666666666666667</v>
      </c>
      <c r="G375" s="11" t="s">
        <v>8219</v>
      </c>
      <c r="H375" t="s">
        <v>8224</v>
      </c>
      <c r="I375" t="s">
        <v>8246</v>
      </c>
      <c r="J375">
        <v>1342648398</v>
      </c>
      <c r="K375" s="7">
        <f>(((J375/60)/60)/24)+DATE(1970,1,1)</f>
        <v>41108.91201388889</v>
      </c>
      <c r="L375">
        <v>1340056398</v>
      </c>
      <c r="M375" s="7">
        <f>(((L375/60)/60)/24)+DATE(1970,1,1)</f>
        <v>41078.91201388889</v>
      </c>
      <c r="N375" t="b">
        <v>0</v>
      </c>
      <c r="O375">
        <v>89</v>
      </c>
      <c r="P375" s="5">
        <f>E375/O375</f>
        <v>89.887640449438209</v>
      </c>
      <c r="Q375" s="18" t="str">
        <f>LEFT(T375, FIND("/",T375)-1)</f>
        <v>film &amp; video</v>
      </c>
      <c r="R375" s="18" t="str">
        <f>RIGHT(T375, LEN(T375)-FIND("/",T375))</f>
        <v>documentary</v>
      </c>
      <c r="S375" t="b">
        <v>1</v>
      </c>
      <c r="T375" t="s">
        <v>8269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3">
        <v>6000</v>
      </c>
      <c r="E376" s="13">
        <v>7839</v>
      </c>
      <c r="F376" s="16">
        <f>(E376)/D376</f>
        <v>1.3065</v>
      </c>
      <c r="G376" s="11" t="s">
        <v>8219</v>
      </c>
      <c r="H376" t="s">
        <v>8224</v>
      </c>
      <c r="I376" t="s">
        <v>8246</v>
      </c>
      <c r="J376">
        <v>1316208031</v>
      </c>
      <c r="K376" s="7">
        <f>(((J376/60)/60)/24)+DATE(1970,1,1)</f>
        <v>40802.889247685183</v>
      </c>
      <c r="L376">
        <v>1312320031</v>
      </c>
      <c r="M376" s="7">
        <f>(((L376/60)/60)/24)+DATE(1970,1,1)</f>
        <v>40757.889247685183</v>
      </c>
      <c r="N376" t="b">
        <v>0</v>
      </c>
      <c r="O376">
        <v>174</v>
      </c>
      <c r="P376" s="5">
        <f>E376/O376</f>
        <v>45.051724137931032</v>
      </c>
      <c r="Q376" s="18" t="str">
        <f>LEFT(T376, FIND("/",T376)-1)</f>
        <v>film &amp; video</v>
      </c>
      <c r="R376" s="18" t="str">
        <f>RIGHT(T376, LEN(T376)-FIND("/",T376))</f>
        <v>documentary</v>
      </c>
      <c r="S376" t="b">
        <v>1</v>
      </c>
      <c r="T376" t="s">
        <v>8269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3">
        <v>500</v>
      </c>
      <c r="E377" s="13">
        <v>600</v>
      </c>
      <c r="F377" s="16">
        <f>(E377)/D377</f>
        <v>1.2</v>
      </c>
      <c r="G377" s="11" t="s">
        <v>8219</v>
      </c>
      <c r="H377" t="s">
        <v>8224</v>
      </c>
      <c r="I377" t="s">
        <v>8246</v>
      </c>
      <c r="J377">
        <v>1393694280</v>
      </c>
      <c r="K377" s="7">
        <f>(((J377/60)/60)/24)+DATE(1970,1,1)</f>
        <v>41699.720833333333</v>
      </c>
      <c r="L377">
        <v>1390088311</v>
      </c>
      <c r="M377" s="7">
        <f>(((L377/60)/60)/24)+DATE(1970,1,1)</f>
        <v>41657.985081018516</v>
      </c>
      <c r="N377" t="b">
        <v>0</v>
      </c>
      <c r="O377">
        <v>14</v>
      </c>
      <c r="P377" s="5">
        <f>E377/O377</f>
        <v>42.857142857142854</v>
      </c>
      <c r="Q377" s="18" t="str">
        <f>LEFT(T377, FIND("/",T377)-1)</f>
        <v>film &amp; video</v>
      </c>
      <c r="R377" s="18" t="str">
        <f>RIGHT(T377, LEN(T377)-FIND("/",T377))</f>
        <v>documentary</v>
      </c>
      <c r="S377" t="b">
        <v>1</v>
      </c>
      <c r="T377" t="s">
        <v>8269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3">
        <v>2450</v>
      </c>
      <c r="E378" s="13">
        <v>2596</v>
      </c>
      <c r="F378" s="16">
        <f>(E378)/D378</f>
        <v>1.0595918367346939</v>
      </c>
      <c r="G378" s="11" t="s">
        <v>8219</v>
      </c>
      <c r="H378" t="s">
        <v>8225</v>
      </c>
      <c r="I378" t="s">
        <v>8247</v>
      </c>
      <c r="J378">
        <v>1472122316</v>
      </c>
      <c r="K378" s="7">
        <f>(((J378/60)/60)/24)+DATE(1970,1,1)</f>
        <v>42607.452731481477</v>
      </c>
      <c r="L378">
        <v>1469443916</v>
      </c>
      <c r="M378" s="7">
        <f>(((L378/60)/60)/24)+DATE(1970,1,1)</f>
        <v>42576.452731481477</v>
      </c>
      <c r="N378" t="b">
        <v>0</v>
      </c>
      <c r="O378">
        <v>48</v>
      </c>
      <c r="P378" s="5">
        <f>E378/O378</f>
        <v>54.083333333333336</v>
      </c>
      <c r="Q378" s="18" t="str">
        <f>LEFT(T378, FIND("/",T378)-1)</f>
        <v>film &amp; video</v>
      </c>
      <c r="R378" s="18" t="str">
        <f>RIGHT(T378, LEN(T378)-FIND("/",T378))</f>
        <v>documentary</v>
      </c>
      <c r="S378" t="b">
        <v>1</v>
      </c>
      <c r="T378" t="s">
        <v>8269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3">
        <v>12000</v>
      </c>
      <c r="E379" s="13">
        <v>13728</v>
      </c>
      <c r="F379" s="16">
        <f>(E379)/D379</f>
        <v>1.1439999999999999</v>
      </c>
      <c r="G379" s="11" t="s">
        <v>8219</v>
      </c>
      <c r="H379" t="s">
        <v>8224</v>
      </c>
      <c r="I379" t="s">
        <v>8246</v>
      </c>
      <c r="J379">
        <v>1447484460</v>
      </c>
      <c r="K379" s="7">
        <f>(((J379/60)/60)/24)+DATE(1970,1,1)</f>
        <v>42322.292361111111</v>
      </c>
      <c r="L379">
        <v>1444888868</v>
      </c>
      <c r="M379" s="7">
        <f>(((L379/60)/60)/24)+DATE(1970,1,1)</f>
        <v>42292.250787037032</v>
      </c>
      <c r="N379" t="b">
        <v>0</v>
      </c>
      <c r="O379">
        <v>133</v>
      </c>
      <c r="P379" s="5">
        <f>E379/O379</f>
        <v>103.21804511278195</v>
      </c>
      <c r="Q379" s="18" t="str">
        <f>LEFT(T379, FIND("/",T379)-1)</f>
        <v>film &amp; video</v>
      </c>
      <c r="R379" s="18" t="str">
        <f>RIGHT(T379, LEN(T379)-FIND("/",T379))</f>
        <v>documentary</v>
      </c>
      <c r="S379" t="b">
        <v>1</v>
      </c>
      <c r="T379" t="s">
        <v>8269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3">
        <v>3000</v>
      </c>
      <c r="E380" s="13">
        <v>3353</v>
      </c>
      <c r="F380" s="16">
        <f>(E380)/D380</f>
        <v>1.1176666666666666</v>
      </c>
      <c r="G380" s="11" t="s">
        <v>8219</v>
      </c>
      <c r="H380" t="s">
        <v>8229</v>
      </c>
      <c r="I380" t="s">
        <v>8251</v>
      </c>
      <c r="J380">
        <v>1453765920</v>
      </c>
      <c r="K380" s="7">
        <f>(((J380/60)/60)/24)+DATE(1970,1,1)</f>
        <v>42394.994444444441</v>
      </c>
      <c r="L380">
        <v>1451655808</v>
      </c>
      <c r="M380" s="7">
        <f>(((L380/60)/60)/24)+DATE(1970,1,1)</f>
        <v>42370.571851851855</v>
      </c>
      <c r="N380" t="b">
        <v>0</v>
      </c>
      <c r="O380">
        <v>83</v>
      </c>
      <c r="P380" s="5">
        <f>E380/O380</f>
        <v>40.397590361445786</v>
      </c>
      <c r="Q380" s="18" t="str">
        <f>LEFT(T380, FIND("/",T380)-1)</f>
        <v>film &amp; video</v>
      </c>
      <c r="R380" s="18" t="str">
        <f>RIGHT(T380, LEN(T380)-FIND("/",T380))</f>
        <v>documentary</v>
      </c>
      <c r="S380" t="b">
        <v>1</v>
      </c>
      <c r="T380" t="s">
        <v>8269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3">
        <v>15000</v>
      </c>
      <c r="E381" s="13">
        <v>17412</v>
      </c>
      <c r="F381" s="16">
        <f>(E381)/D381</f>
        <v>1.1608000000000001</v>
      </c>
      <c r="G381" s="11" t="s">
        <v>8219</v>
      </c>
      <c r="H381" t="s">
        <v>8224</v>
      </c>
      <c r="I381" t="s">
        <v>8246</v>
      </c>
      <c r="J381">
        <v>1336062672</v>
      </c>
      <c r="K381" s="7">
        <f>(((J381/60)/60)/24)+DATE(1970,1,1)</f>
        <v>41032.688333333332</v>
      </c>
      <c r="L381">
        <v>1332174672</v>
      </c>
      <c r="M381" s="7">
        <f>(((L381/60)/60)/24)+DATE(1970,1,1)</f>
        <v>40987.688333333332</v>
      </c>
      <c r="N381" t="b">
        <v>0</v>
      </c>
      <c r="O381">
        <v>149</v>
      </c>
      <c r="P381" s="5">
        <f>E381/O381</f>
        <v>116.85906040268456</v>
      </c>
      <c r="Q381" s="18" t="str">
        <f>LEFT(T381, FIND("/",T381)-1)</f>
        <v>film &amp; video</v>
      </c>
      <c r="R381" s="18" t="str">
        <f>RIGHT(T381, LEN(T381)-FIND("/",T381))</f>
        <v>documentary</v>
      </c>
      <c r="S381" t="b">
        <v>1</v>
      </c>
      <c r="T381" t="s">
        <v>8269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3">
        <v>4000</v>
      </c>
      <c r="E382" s="13">
        <v>5660</v>
      </c>
      <c r="F382" s="16">
        <f>(E382)/D382</f>
        <v>1.415</v>
      </c>
      <c r="G382" s="11" t="s">
        <v>8219</v>
      </c>
      <c r="H382" t="s">
        <v>8224</v>
      </c>
      <c r="I382" t="s">
        <v>8246</v>
      </c>
      <c r="J382">
        <v>1453569392</v>
      </c>
      <c r="K382" s="7">
        <f>(((J382/60)/60)/24)+DATE(1970,1,1)</f>
        <v>42392.719814814816</v>
      </c>
      <c r="L382">
        <v>1451409392</v>
      </c>
      <c r="M382" s="7">
        <f>(((L382/60)/60)/24)+DATE(1970,1,1)</f>
        <v>42367.719814814816</v>
      </c>
      <c r="N382" t="b">
        <v>0</v>
      </c>
      <c r="O382">
        <v>49</v>
      </c>
      <c r="P382" s="5">
        <f>E382/O382</f>
        <v>115.51020408163265</v>
      </c>
      <c r="Q382" s="18" t="str">
        <f>LEFT(T382, FIND("/",T382)-1)</f>
        <v>film &amp; video</v>
      </c>
      <c r="R382" s="18" t="str">
        <f>RIGHT(T382, LEN(T382)-FIND("/",T382))</f>
        <v>documentary</v>
      </c>
      <c r="S382" t="b">
        <v>1</v>
      </c>
      <c r="T382" t="s">
        <v>8269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3">
        <v>25000</v>
      </c>
      <c r="E383" s="13">
        <v>26182.5</v>
      </c>
      <c r="F383" s="16">
        <f>(E383)/D383</f>
        <v>1.0472999999999999</v>
      </c>
      <c r="G383" s="11" t="s">
        <v>8219</v>
      </c>
      <c r="H383" t="s">
        <v>8224</v>
      </c>
      <c r="I383" t="s">
        <v>8246</v>
      </c>
      <c r="J383">
        <v>1343624400</v>
      </c>
      <c r="K383" s="7">
        <f>(((J383/60)/60)/24)+DATE(1970,1,1)</f>
        <v>41120.208333333336</v>
      </c>
      <c r="L383">
        <v>1340642717</v>
      </c>
      <c r="M383" s="7">
        <f>(((L383/60)/60)/24)+DATE(1970,1,1)</f>
        <v>41085.698113425926</v>
      </c>
      <c r="N383" t="b">
        <v>0</v>
      </c>
      <c r="O383">
        <v>251</v>
      </c>
      <c r="P383" s="5">
        <f>E383/O383</f>
        <v>104.31274900398407</v>
      </c>
      <c r="Q383" s="18" t="str">
        <f>LEFT(T383, FIND("/",T383)-1)</f>
        <v>film &amp; video</v>
      </c>
      <c r="R383" s="18" t="str">
        <f>RIGHT(T383, LEN(T383)-FIND("/",T383))</f>
        <v>documentary</v>
      </c>
      <c r="S383" t="b">
        <v>1</v>
      </c>
      <c r="T383" t="s">
        <v>8269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3">
        <v>600</v>
      </c>
      <c r="E384" s="13">
        <v>1535</v>
      </c>
      <c r="F384" s="16">
        <f>(E384)/D384</f>
        <v>2.5583333333333331</v>
      </c>
      <c r="G384" s="11" t="s">
        <v>8219</v>
      </c>
      <c r="H384" t="s">
        <v>8224</v>
      </c>
      <c r="I384" t="s">
        <v>8246</v>
      </c>
      <c r="J384">
        <v>1346950900</v>
      </c>
      <c r="K384" s="7">
        <f>(((J384/60)/60)/24)+DATE(1970,1,1)</f>
        <v>41158.709490740745</v>
      </c>
      <c r="L384">
        <v>1345741300</v>
      </c>
      <c r="M384" s="7">
        <f>(((L384/60)/60)/24)+DATE(1970,1,1)</f>
        <v>41144.709490740745</v>
      </c>
      <c r="N384" t="b">
        <v>0</v>
      </c>
      <c r="O384">
        <v>22</v>
      </c>
      <c r="P384" s="5">
        <f>E384/O384</f>
        <v>69.772727272727266</v>
      </c>
      <c r="Q384" s="18" t="str">
        <f>LEFT(T384, FIND("/",T384)-1)</f>
        <v>film &amp; video</v>
      </c>
      <c r="R384" s="18" t="str">
        <f>RIGHT(T384, LEN(T384)-FIND("/",T384))</f>
        <v>documentary</v>
      </c>
      <c r="S384" t="b">
        <v>1</v>
      </c>
      <c r="T384" t="s">
        <v>8269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3">
        <v>999</v>
      </c>
      <c r="E385" s="13">
        <v>2065</v>
      </c>
      <c r="F385" s="16">
        <f>(E385)/D385</f>
        <v>2.0670670670670672</v>
      </c>
      <c r="G385" s="11" t="s">
        <v>8219</v>
      </c>
      <c r="H385" t="s">
        <v>8224</v>
      </c>
      <c r="I385" t="s">
        <v>8246</v>
      </c>
      <c r="J385">
        <v>1400467759</v>
      </c>
      <c r="K385" s="7">
        <f>(((J385/60)/60)/24)+DATE(1970,1,1)</f>
        <v>41778.117581018516</v>
      </c>
      <c r="L385">
        <v>1398480559</v>
      </c>
      <c r="M385" s="7">
        <f>(((L385/60)/60)/24)+DATE(1970,1,1)</f>
        <v>41755.117581018516</v>
      </c>
      <c r="N385" t="b">
        <v>0</v>
      </c>
      <c r="O385">
        <v>48</v>
      </c>
      <c r="P385" s="5">
        <f>E385/O385</f>
        <v>43.020833333333336</v>
      </c>
      <c r="Q385" s="18" t="str">
        <f>LEFT(T385, FIND("/",T385)-1)</f>
        <v>film &amp; video</v>
      </c>
      <c r="R385" s="18" t="str">
        <f>RIGHT(T385, LEN(T385)-FIND("/",T385))</f>
        <v>documentary</v>
      </c>
      <c r="S385" t="b">
        <v>1</v>
      </c>
      <c r="T385" t="s">
        <v>8269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3">
        <v>20000</v>
      </c>
      <c r="E386" s="13">
        <v>22421</v>
      </c>
      <c r="F386" s="16">
        <f>(E386)/D386</f>
        <v>1.1210500000000001</v>
      </c>
      <c r="G386" s="11" t="s">
        <v>8219</v>
      </c>
      <c r="H386" t="s">
        <v>8224</v>
      </c>
      <c r="I386" t="s">
        <v>8246</v>
      </c>
      <c r="J386">
        <v>1420569947</v>
      </c>
      <c r="K386" s="7">
        <f>(((J386/60)/60)/24)+DATE(1970,1,1)</f>
        <v>42010.781793981485</v>
      </c>
      <c r="L386">
        <v>1417977947</v>
      </c>
      <c r="M386" s="7">
        <f>(((L386/60)/60)/24)+DATE(1970,1,1)</f>
        <v>41980.781793981485</v>
      </c>
      <c r="N386" t="b">
        <v>0</v>
      </c>
      <c r="O386">
        <v>383</v>
      </c>
      <c r="P386" s="5">
        <f>E386/O386</f>
        <v>58.540469973890339</v>
      </c>
      <c r="Q386" s="18" t="str">
        <f>LEFT(T386, FIND("/",T386)-1)</f>
        <v>film &amp; video</v>
      </c>
      <c r="R386" s="18" t="str">
        <f>RIGHT(T386, LEN(T386)-FIND("/",T386))</f>
        <v>documentary</v>
      </c>
      <c r="S386" t="b">
        <v>1</v>
      </c>
      <c r="T386" t="s">
        <v>8269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3">
        <v>25000</v>
      </c>
      <c r="E387" s="13">
        <v>26495.5</v>
      </c>
      <c r="F387" s="16">
        <f>(E387)/D387</f>
        <v>1.05982</v>
      </c>
      <c r="G387" s="11" t="s">
        <v>8219</v>
      </c>
      <c r="H387" t="s">
        <v>8224</v>
      </c>
      <c r="I387" t="s">
        <v>8246</v>
      </c>
      <c r="J387">
        <v>1416582101</v>
      </c>
      <c r="K387" s="7">
        <f>(((J387/60)/60)/24)+DATE(1970,1,1)</f>
        <v>41964.626168981486</v>
      </c>
      <c r="L387">
        <v>1413986501</v>
      </c>
      <c r="M387" s="7">
        <f>(((L387/60)/60)/24)+DATE(1970,1,1)</f>
        <v>41934.584502314814</v>
      </c>
      <c r="N387" t="b">
        <v>0</v>
      </c>
      <c r="O387">
        <v>237</v>
      </c>
      <c r="P387" s="5">
        <f>E387/O387</f>
        <v>111.79535864978902</v>
      </c>
      <c r="Q387" s="18" t="str">
        <f>LEFT(T387, FIND("/",T387)-1)</f>
        <v>film &amp; video</v>
      </c>
      <c r="R387" s="18" t="str">
        <f>RIGHT(T387, LEN(T387)-FIND("/",T387))</f>
        <v>documentary</v>
      </c>
      <c r="S387" t="b">
        <v>1</v>
      </c>
      <c r="T387" t="s">
        <v>8269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3">
        <v>600</v>
      </c>
      <c r="E388" s="13">
        <v>601</v>
      </c>
      <c r="F388" s="16">
        <f>(E388)/D388</f>
        <v>1.0016666666666667</v>
      </c>
      <c r="G388" s="11" t="s">
        <v>8219</v>
      </c>
      <c r="H388" t="s">
        <v>8224</v>
      </c>
      <c r="I388" t="s">
        <v>8246</v>
      </c>
      <c r="J388">
        <v>1439246991</v>
      </c>
      <c r="K388" s="7">
        <f>(((J388/60)/60)/24)+DATE(1970,1,1)</f>
        <v>42226.951284722221</v>
      </c>
      <c r="L388">
        <v>1437950991</v>
      </c>
      <c r="M388" s="7">
        <f>(((L388/60)/60)/24)+DATE(1970,1,1)</f>
        <v>42211.951284722221</v>
      </c>
      <c r="N388" t="b">
        <v>0</v>
      </c>
      <c r="O388">
        <v>13</v>
      </c>
      <c r="P388" s="5">
        <f>E388/O388</f>
        <v>46.230769230769234</v>
      </c>
      <c r="Q388" s="18" t="str">
        <f>LEFT(T388, FIND("/",T388)-1)</f>
        <v>film &amp; video</v>
      </c>
      <c r="R388" s="18" t="str">
        <f>RIGHT(T388, LEN(T388)-FIND("/",T388))</f>
        <v>documentary</v>
      </c>
      <c r="S388" t="b">
        <v>1</v>
      </c>
      <c r="T388" t="s">
        <v>8269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3">
        <v>38000</v>
      </c>
      <c r="E389" s="13">
        <v>81316</v>
      </c>
      <c r="F389" s="16">
        <f>(E389)/D389</f>
        <v>2.1398947368421051</v>
      </c>
      <c r="G389" s="11" t="s">
        <v>8219</v>
      </c>
      <c r="H389" t="s">
        <v>8224</v>
      </c>
      <c r="I389" t="s">
        <v>8246</v>
      </c>
      <c r="J389">
        <v>1439618400</v>
      </c>
      <c r="K389" s="7">
        <f>(((J389/60)/60)/24)+DATE(1970,1,1)</f>
        <v>42231.25</v>
      </c>
      <c r="L389">
        <v>1436976858</v>
      </c>
      <c r="M389" s="7">
        <f>(((L389/60)/60)/24)+DATE(1970,1,1)</f>
        <v>42200.67659722222</v>
      </c>
      <c r="N389" t="b">
        <v>0</v>
      </c>
      <c r="O389">
        <v>562</v>
      </c>
      <c r="P389" s="5">
        <f>E389/O389</f>
        <v>144.69039145907473</v>
      </c>
      <c r="Q389" s="18" t="str">
        <f>LEFT(T389, FIND("/",T389)-1)</f>
        <v>film &amp; video</v>
      </c>
      <c r="R389" s="18" t="str">
        <f>RIGHT(T389, LEN(T389)-FIND("/",T389))</f>
        <v>documentary</v>
      </c>
      <c r="S389" t="b">
        <v>1</v>
      </c>
      <c r="T389" t="s">
        <v>8269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3">
        <v>5000</v>
      </c>
      <c r="E390" s="13">
        <v>6308</v>
      </c>
      <c r="F390" s="16">
        <f>(E390)/D390</f>
        <v>1.2616000000000001</v>
      </c>
      <c r="G390" s="11" t="s">
        <v>8219</v>
      </c>
      <c r="H390" t="s">
        <v>8224</v>
      </c>
      <c r="I390" t="s">
        <v>8246</v>
      </c>
      <c r="J390">
        <v>1469670580</v>
      </c>
      <c r="K390" s="7">
        <f>(((J390/60)/60)/24)+DATE(1970,1,1)</f>
        <v>42579.076157407413</v>
      </c>
      <c r="L390">
        <v>1467078580</v>
      </c>
      <c r="M390" s="7">
        <f>(((L390/60)/60)/24)+DATE(1970,1,1)</f>
        <v>42549.076157407413</v>
      </c>
      <c r="N390" t="b">
        <v>0</v>
      </c>
      <c r="O390">
        <v>71</v>
      </c>
      <c r="P390" s="5">
        <f>E390/O390</f>
        <v>88.845070422535215</v>
      </c>
      <c r="Q390" s="18" t="str">
        <f>LEFT(T390, FIND("/",T390)-1)</f>
        <v>film &amp; video</v>
      </c>
      <c r="R390" s="18" t="str">
        <f>RIGHT(T390, LEN(T390)-FIND("/",T390))</f>
        <v>documentary</v>
      </c>
      <c r="S390" t="b">
        <v>1</v>
      </c>
      <c r="T390" t="s">
        <v>8269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3">
        <v>68000</v>
      </c>
      <c r="E391" s="13">
        <v>123444.12</v>
      </c>
      <c r="F391" s="16">
        <f>(E391)/D391</f>
        <v>1.8153547058823529</v>
      </c>
      <c r="G391" s="11" t="s">
        <v>8219</v>
      </c>
      <c r="H391" t="s">
        <v>8224</v>
      </c>
      <c r="I391" t="s">
        <v>8246</v>
      </c>
      <c r="J391">
        <v>1394233140</v>
      </c>
      <c r="K391" s="7">
        <f>(((J391/60)/60)/24)+DATE(1970,1,1)</f>
        <v>41705.957638888889</v>
      </c>
      <c r="L391">
        <v>1391477450</v>
      </c>
      <c r="M391" s="7">
        <f>(((L391/60)/60)/24)+DATE(1970,1,1)</f>
        <v>41674.063078703701</v>
      </c>
      <c r="N391" t="b">
        <v>0</v>
      </c>
      <c r="O391">
        <v>1510</v>
      </c>
      <c r="P391" s="5">
        <f>E391/O391</f>
        <v>81.75107284768211</v>
      </c>
      <c r="Q391" s="18" t="str">
        <f>LEFT(T391, FIND("/",T391)-1)</f>
        <v>film &amp; video</v>
      </c>
      <c r="R391" s="18" t="str">
        <f>RIGHT(T391, LEN(T391)-FIND("/",T391))</f>
        <v>documentary</v>
      </c>
      <c r="S391" t="b">
        <v>1</v>
      </c>
      <c r="T391" t="s">
        <v>8269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3">
        <v>1000</v>
      </c>
      <c r="E392" s="13">
        <v>1000</v>
      </c>
      <c r="F392" s="16">
        <f>(E392)/D392</f>
        <v>1</v>
      </c>
      <c r="G392" s="11" t="s">
        <v>8219</v>
      </c>
      <c r="H392" t="s">
        <v>8224</v>
      </c>
      <c r="I392" t="s">
        <v>8246</v>
      </c>
      <c r="J392">
        <v>1431046372</v>
      </c>
      <c r="K392" s="7">
        <f>(((J392/60)/60)/24)+DATE(1970,1,1)</f>
        <v>42132.036712962959</v>
      </c>
      <c r="L392">
        <v>1429318372</v>
      </c>
      <c r="M392" s="7">
        <f>(((L392/60)/60)/24)+DATE(1970,1,1)</f>
        <v>42112.036712962959</v>
      </c>
      <c r="N392" t="b">
        <v>0</v>
      </c>
      <c r="O392">
        <v>14</v>
      </c>
      <c r="P392" s="5">
        <f>E392/O392</f>
        <v>71.428571428571431</v>
      </c>
      <c r="Q392" s="18" t="str">
        <f>LEFT(T392, FIND("/",T392)-1)</f>
        <v>film &amp; video</v>
      </c>
      <c r="R392" s="18" t="str">
        <f>RIGHT(T392, LEN(T392)-FIND("/",T392))</f>
        <v>documentary</v>
      </c>
      <c r="S392" t="b">
        <v>1</v>
      </c>
      <c r="T392" t="s">
        <v>8269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3">
        <v>20000</v>
      </c>
      <c r="E393" s="13">
        <v>20122</v>
      </c>
      <c r="F393" s="16">
        <f>(E393)/D393</f>
        <v>1.0061</v>
      </c>
      <c r="G393" s="11" t="s">
        <v>8219</v>
      </c>
      <c r="H393" t="s">
        <v>8224</v>
      </c>
      <c r="I393" t="s">
        <v>8246</v>
      </c>
      <c r="J393">
        <v>1324169940</v>
      </c>
      <c r="K393" s="7">
        <f>(((J393/60)/60)/24)+DATE(1970,1,1)</f>
        <v>40895.040972222225</v>
      </c>
      <c r="L393">
        <v>1321578051</v>
      </c>
      <c r="M393" s="7">
        <f>(((L393/60)/60)/24)+DATE(1970,1,1)</f>
        <v>40865.042256944449</v>
      </c>
      <c r="N393" t="b">
        <v>0</v>
      </c>
      <c r="O393">
        <v>193</v>
      </c>
      <c r="P393" s="5">
        <f>E393/O393</f>
        <v>104.25906735751295</v>
      </c>
      <c r="Q393" s="18" t="str">
        <f>LEFT(T393, FIND("/",T393)-1)</f>
        <v>film &amp; video</v>
      </c>
      <c r="R393" s="18" t="str">
        <f>RIGHT(T393, LEN(T393)-FIND("/",T393))</f>
        <v>documentary</v>
      </c>
      <c r="S393" t="b">
        <v>1</v>
      </c>
      <c r="T393" t="s">
        <v>8269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3">
        <v>18500</v>
      </c>
      <c r="E394" s="13">
        <v>18667</v>
      </c>
      <c r="F394" s="16">
        <f>(E394)/D394</f>
        <v>1.009027027027027</v>
      </c>
      <c r="G394" s="11" t="s">
        <v>8219</v>
      </c>
      <c r="H394" t="s">
        <v>8224</v>
      </c>
      <c r="I394" t="s">
        <v>8246</v>
      </c>
      <c r="J394">
        <v>1315450800</v>
      </c>
      <c r="K394" s="7">
        <f>(((J394/60)/60)/24)+DATE(1970,1,1)</f>
        <v>40794.125</v>
      </c>
      <c r="L394">
        <v>1312823571</v>
      </c>
      <c r="M394" s="7">
        <f>(((L394/60)/60)/24)+DATE(1970,1,1)</f>
        <v>40763.717256944445</v>
      </c>
      <c r="N394" t="b">
        <v>0</v>
      </c>
      <c r="O394">
        <v>206</v>
      </c>
      <c r="P394" s="5">
        <f>E394/O394</f>
        <v>90.616504854368927</v>
      </c>
      <c r="Q394" s="18" t="str">
        <f>LEFT(T394, FIND("/",T394)-1)</f>
        <v>film &amp; video</v>
      </c>
      <c r="R394" s="18" t="str">
        <f>RIGHT(T394, LEN(T394)-FIND("/",T394))</f>
        <v>documentary</v>
      </c>
      <c r="S394" t="b">
        <v>1</v>
      </c>
      <c r="T394" t="s">
        <v>8269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3">
        <v>50000</v>
      </c>
      <c r="E395" s="13">
        <v>55223</v>
      </c>
      <c r="F395" s="16">
        <f>(E395)/D395</f>
        <v>1.10446</v>
      </c>
      <c r="G395" s="11" t="s">
        <v>8219</v>
      </c>
      <c r="H395" t="s">
        <v>8224</v>
      </c>
      <c r="I395" t="s">
        <v>8246</v>
      </c>
      <c r="J395">
        <v>1381424452</v>
      </c>
      <c r="K395" s="7">
        <f>(((J395/60)/60)/24)+DATE(1970,1,1)</f>
        <v>41557.708935185183</v>
      </c>
      <c r="L395">
        <v>1378746052</v>
      </c>
      <c r="M395" s="7">
        <f>(((L395/60)/60)/24)+DATE(1970,1,1)</f>
        <v>41526.708935185183</v>
      </c>
      <c r="N395" t="b">
        <v>0</v>
      </c>
      <c r="O395">
        <v>351</v>
      </c>
      <c r="P395" s="5">
        <f>E395/O395</f>
        <v>157.33048433048432</v>
      </c>
      <c r="Q395" s="18" t="str">
        <f>LEFT(T395, FIND("/",T395)-1)</f>
        <v>film &amp; video</v>
      </c>
      <c r="R395" s="18" t="str">
        <f>RIGHT(T395, LEN(T395)-FIND("/",T395))</f>
        <v>documentary</v>
      </c>
      <c r="S395" t="b">
        <v>1</v>
      </c>
      <c r="T395" t="s">
        <v>8269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3">
        <v>4700</v>
      </c>
      <c r="E396" s="13">
        <v>5259</v>
      </c>
      <c r="F396" s="16">
        <f>(E396)/D396</f>
        <v>1.118936170212766</v>
      </c>
      <c r="G396" s="11" t="s">
        <v>8219</v>
      </c>
      <c r="H396" t="s">
        <v>8227</v>
      </c>
      <c r="I396" t="s">
        <v>8249</v>
      </c>
      <c r="J396">
        <v>1460918282</v>
      </c>
      <c r="K396" s="7">
        <f>(((J396/60)/60)/24)+DATE(1970,1,1)</f>
        <v>42477.776412037041</v>
      </c>
      <c r="L396">
        <v>1455737882</v>
      </c>
      <c r="M396" s="7">
        <f>(((L396/60)/60)/24)+DATE(1970,1,1)</f>
        <v>42417.818078703705</v>
      </c>
      <c r="N396" t="b">
        <v>0</v>
      </c>
      <c r="O396">
        <v>50</v>
      </c>
      <c r="P396" s="5">
        <f>E396/O396</f>
        <v>105.18</v>
      </c>
      <c r="Q396" s="18" t="str">
        <f>LEFT(T396, FIND("/",T396)-1)</f>
        <v>film &amp; video</v>
      </c>
      <c r="R396" s="18" t="str">
        <f>RIGHT(T396, LEN(T396)-FIND("/",T396))</f>
        <v>documentary</v>
      </c>
      <c r="S396" t="b">
        <v>1</v>
      </c>
      <c r="T396" t="s">
        <v>8269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3">
        <v>10000</v>
      </c>
      <c r="E397" s="13">
        <v>10804.45</v>
      </c>
      <c r="F397" s="16">
        <f>(E397)/D397</f>
        <v>1.0804450000000001</v>
      </c>
      <c r="G397" s="11" t="s">
        <v>8219</v>
      </c>
      <c r="H397" t="s">
        <v>8224</v>
      </c>
      <c r="I397" t="s">
        <v>8246</v>
      </c>
      <c r="J397">
        <v>1335562320</v>
      </c>
      <c r="K397" s="7">
        <f>(((J397/60)/60)/24)+DATE(1970,1,1)</f>
        <v>41026.897222222222</v>
      </c>
      <c r="L397">
        <v>1332452960</v>
      </c>
      <c r="M397" s="7">
        <f>(((L397/60)/60)/24)+DATE(1970,1,1)</f>
        <v>40990.909259259257</v>
      </c>
      <c r="N397" t="b">
        <v>0</v>
      </c>
      <c r="O397">
        <v>184</v>
      </c>
      <c r="P397" s="5">
        <f>E397/O397</f>
        <v>58.719836956521746</v>
      </c>
      <c r="Q397" s="18" t="str">
        <f>LEFT(T397, FIND("/",T397)-1)</f>
        <v>film &amp; video</v>
      </c>
      <c r="R397" s="18" t="str">
        <f>RIGHT(T397, LEN(T397)-FIND("/",T397))</f>
        <v>documentary</v>
      </c>
      <c r="S397" t="b">
        <v>1</v>
      </c>
      <c r="T397" t="s">
        <v>8269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3">
        <v>15000</v>
      </c>
      <c r="E398" s="13">
        <v>16000</v>
      </c>
      <c r="F398" s="16">
        <f>(E398)/D398</f>
        <v>1.0666666666666667</v>
      </c>
      <c r="G398" s="11" t="s">
        <v>8219</v>
      </c>
      <c r="H398" t="s">
        <v>8224</v>
      </c>
      <c r="I398" t="s">
        <v>8246</v>
      </c>
      <c r="J398">
        <v>1341668006</v>
      </c>
      <c r="K398" s="7">
        <f>(((J398/60)/60)/24)+DATE(1970,1,1)</f>
        <v>41097.564884259256</v>
      </c>
      <c r="L398">
        <v>1340372006</v>
      </c>
      <c r="M398" s="7">
        <f>(((L398/60)/60)/24)+DATE(1970,1,1)</f>
        <v>41082.564884259256</v>
      </c>
      <c r="N398" t="b">
        <v>0</v>
      </c>
      <c r="O398">
        <v>196</v>
      </c>
      <c r="P398" s="5">
        <f>E398/O398</f>
        <v>81.632653061224488</v>
      </c>
      <c r="Q398" s="18" t="str">
        <f>LEFT(T398, FIND("/",T398)-1)</f>
        <v>film &amp; video</v>
      </c>
      <c r="R398" s="18" t="str">
        <f>RIGHT(T398, LEN(T398)-FIND("/",T398))</f>
        <v>documentary</v>
      </c>
      <c r="S398" t="b">
        <v>1</v>
      </c>
      <c r="T398" t="s">
        <v>8269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3">
        <v>12444</v>
      </c>
      <c r="E399" s="13">
        <v>12929.35</v>
      </c>
      <c r="F399" s="16">
        <f>(E399)/D399</f>
        <v>1.0390027322404372</v>
      </c>
      <c r="G399" s="11" t="s">
        <v>8219</v>
      </c>
      <c r="H399" t="s">
        <v>8224</v>
      </c>
      <c r="I399" t="s">
        <v>8246</v>
      </c>
      <c r="J399">
        <v>1283312640</v>
      </c>
      <c r="K399" s="7">
        <f>(((J399/60)/60)/24)+DATE(1970,1,1)</f>
        <v>40422.155555555553</v>
      </c>
      <c r="L399">
        <v>1279651084</v>
      </c>
      <c r="M399" s="7">
        <f>(((L399/60)/60)/24)+DATE(1970,1,1)</f>
        <v>40379.776435185187</v>
      </c>
      <c r="N399" t="b">
        <v>0</v>
      </c>
      <c r="O399">
        <v>229</v>
      </c>
      <c r="P399" s="5">
        <f>E399/O399</f>
        <v>56.460043668122275</v>
      </c>
      <c r="Q399" s="18" t="str">
        <f>LEFT(T399, FIND("/",T399)-1)</f>
        <v>film &amp; video</v>
      </c>
      <c r="R399" s="18" t="str">
        <f>RIGHT(T399, LEN(T399)-FIND("/",T399))</f>
        <v>documentary</v>
      </c>
      <c r="S399" t="b">
        <v>1</v>
      </c>
      <c r="T399" t="s">
        <v>8269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3">
        <v>7500</v>
      </c>
      <c r="E400" s="13">
        <v>9387</v>
      </c>
      <c r="F400" s="16">
        <f>(E400)/D400</f>
        <v>1.2516</v>
      </c>
      <c r="G400" s="11" t="s">
        <v>8219</v>
      </c>
      <c r="H400" t="s">
        <v>8224</v>
      </c>
      <c r="I400" t="s">
        <v>8246</v>
      </c>
      <c r="J400">
        <v>1430334126</v>
      </c>
      <c r="K400" s="7">
        <f>(((J400/60)/60)/24)+DATE(1970,1,1)</f>
        <v>42123.793124999997</v>
      </c>
      <c r="L400">
        <v>1426446126</v>
      </c>
      <c r="M400" s="7">
        <f>(((L400/60)/60)/24)+DATE(1970,1,1)</f>
        <v>42078.793124999997</v>
      </c>
      <c r="N400" t="b">
        <v>0</v>
      </c>
      <c r="O400">
        <v>67</v>
      </c>
      <c r="P400" s="5">
        <f>E400/O400</f>
        <v>140.1044776119403</v>
      </c>
      <c r="Q400" s="18" t="str">
        <f>LEFT(T400, FIND("/",T400)-1)</f>
        <v>film &amp; video</v>
      </c>
      <c r="R400" s="18" t="str">
        <f>RIGHT(T400, LEN(T400)-FIND("/",T400))</f>
        <v>documentary</v>
      </c>
      <c r="S400" t="b">
        <v>1</v>
      </c>
      <c r="T400" t="s">
        <v>8269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3">
        <v>20000</v>
      </c>
      <c r="E401" s="13">
        <v>21361</v>
      </c>
      <c r="F401" s="16">
        <f>(E401)/D401</f>
        <v>1.0680499999999999</v>
      </c>
      <c r="G401" s="11" t="s">
        <v>8219</v>
      </c>
      <c r="H401" t="s">
        <v>8225</v>
      </c>
      <c r="I401" t="s">
        <v>8247</v>
      </c>
      <c r="J401">
        <v>1481716800</v>
      </c>
      <c r="K401" s="7">
        <f>(((J401/60)/60)/24)+DATE(1970,1,1)</f>
        <v>42718.5</v>
      </c>
      <c r="L401">
        <v>1479070867</v>
      </c>
      <c r="M401" s="7">
        <f>(((L401/60)/60)/24)+DATE(1970,1,1)</f>
        <v>42687.875775462962</v>
      </c>
      <c r="N401" t="b">
        <v>0</v>
      </c>
      <c r="O401">
        <v>95</v>
      </c>
      <c r="P401" s="5">
        <f>E401/O401</f>
        <v>224.85263157894738</v>
      </c>
      <c r="Q401" s="18" t="str">
        <f>LEFT(T401, FIND("/",T401)-1)</f>
        <v>film &amp; video</v>
      </c>
      <c r="R401" s="18" t="str">
        <f>RIGHT(T401, LEN(T401)-FIND("/",T401))</f>
        <v>documentary</v>
      </c>
      <c r="S401" t="b">
        <v>1</v>
      </c>
      <c r="T401" t="s">
        <v>8269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3">
        <v>10000</v>
      </c>
      <c r="E402" s="13">
        <v>11230.25</v>
      </c>
      <c r="F402" s="16">
        <f>(E402)/D402</f>
        <v>1.1230249999999999</v>
      </c>
      <c r="G402" s="11" t="s">
        <v>8219</v>
      </c>
      <c r="H402" t="s">
        <v>8224</v>
      </c>
      <c r="I402" t="s">
        <v>8246</v>
      </c>
      <c r="J402">
        <v>1400297400</v>
      </c>
      <c r="K402" s="7">
        <f>(((J402/60)/60)/24)+DATE(1970,1,1)</f>
        <v>41776.145833333336</v>
      </c>
      <c r="L402">
        <v>1397661347</v>
      </c>
      <c r="M402" s="7">
        <f>(((L402/60)/60)/24)+DATE(1970,1,1)</f>
        <v>41745.635960648149</v>
      </c>
      <c r="N402" t="b">
        <v>0</v>
      </c>
      <c r="O402">
        <v>62</v>
      </c>
      <c r="P402" s="5">
        <f>E402/O402</f>
        <v>181.13306451612902</v>
      </c>
      <c r="Q402" s="18" t="str">
        <f>LEFT(T402, FIND("/",T402)-1)</f>
        <v>film &amp; video</v>
      </c>
      <c r="R402" s="18" t="str">
        <f>RIGHT(T402, LEN(T402)-FIND("/",T402))</f>
        <v>documentary</v>
      </c>
      <c r="S402" t="b">
        <v>1</v>
      </c>
      <c r="T402" t="s">
        <v>8269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3">
        <v>50000</v>
      </c>
      <c r="E403" s="13">
        <v>51906</v>
      </c>
      <c r="F403" s="16">
        <f>(E403)/D403</f>
        <v>1.0381199999999999</v>
      </c>
      <c r="G403" s="11" t="s">
        <v>8219</v>
      </c>
      <c r="H403" t="s">
        <v>8224</v>
      </c>
      <c r="I403" t="s">
        <v>8246</v>
      </c>
      <c r="J403">
        <v>1312747970</v>
      </c>
      <c r="K403" s="7">
        <f>(((J403/60)/60)/24)+DATE(1970,1,1)</f>
        <v>40762.842245370368</v>
      </c>
      <c r="L403">
        <v>1310155970</v>
      </c>
      <c r="M403" s="7">
        <f>(((L403/60)/60)/24)+DATE(1970,1,1)</f>
        <v>40732.842245370368</v>
      </c>
      <c r="N403" t="b">
        <v>0</v>
      </c>
      <c r="O403">
        <v>73</v>
      </c>
      <c r="P403" s="5">
        <f>E403/O403</f>
        <v>711.04109589041093</v>
      </c>
      <c r="Q403" s="18" t="str">
        <f>LEFT(T403, FIND("/",T403)-1)</f>
        <v>film &amp; video</v>
      </c>
      <c r="R403" s="18" t="str">
        <f>RIGHT(T403, LEN(T403)-FIND("/",T403))</f>
        <v>documentary</v>
      </c>
      <c r="S403" t="b">
        <v>1</v>
      </c>
      <c r="T403" t="s">
        <v>8269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3">
        <v>2000</v>
      </c>
      <c r="E404" s="13">
        <v>2833</v>
      </c>
      <c r="F404" s="16">
        <f>(E404)/D404</f>
        <v>1.4165000000000001</v>
      </c>
      <c r="G404" s="11" t="s">
        <v>8219</v>
      </c>
      <c r="H404" t="s">
        <v>8224</v>
      </c>
      <c r="I404" t="s">
        <v>8246</v>
      </c>
      <c r="J404">
        <v>1446731817</v>
      </c>
      <c r="K404" s="7">
        <f>(((J404/60)/60)/24)+DATE(1970,1,1)</f>
        <v>42313.58121527778</v>
      </c>
      <c r="L404">
        <v>1444913817</v>
      </c>
      <c r="M404" s="7">
        <f>(((L404/60)/60)/24)+DATE(1970,1,1)</f>
        <v>42292.539548611108</v>
      </c>
      <c r="N404" t="b">
        <v>0</v>
      </c>
      <c r="O404">
        <v>43</v>
      </c>
      <c r="P404" s="5">
        <f>E404/O404</f>
        <v>65.883720930232556</v>
      </c>
      <c r="Q404" s="18" t="str">
        <f>LEFT(T404, FIND("/",T404)-1)</f>
        <v>film &amp; video</v>
      </c>
      <c r="R404" s="18" t="str">
        <f>RIGHT(T404, LEN(T404)-FIND("/",T404))</f>
        <v>documentary</v>
      </c>
      <c r="S404" t="b">
        <v>1</v>
      </c>
      <c r="T404" t="s">
        <v>8269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3">
        <v>5000</v>
      </c>
      <c r="E405" s="13">
        <v>5263</v>
      </c>
      <c r="F405" s="16">
        <f>(E405)/D405</f>
        <v>1.0526</v>
      </c>
      <c r="G405" s="11" t="s">
        <v>8219</v>
      </c>
      <c r="H405" t="s">
        <v>8224</v>
      </c>
      <c r="I405" t="s">
        <v>8246</v>
      </c>
      <c r="J405">
        <v>1312960080</v>
      </c>
      <c r="K405" s="7">
        <f>(((J405/60)/60)/24)+DATE(1970,1,1)</f>
        <v>40765.297222222223</v>
      </c>
      <c r="L405">
        <v>1308900441</v>
      </c>
      <c r="M405" s="7">
        <f>(((L405/60)/60)/24)+DATE(1970,1,1)</f>
        <v>40718.310659722221</v>
      </c>
      <c r="N405" t="b">
        <v>0</v>
      </c>
      <c r="O405">
        <v>70</v>
      </c>
      <c r="P405" s="5">
        <f>E405/O405</f>
        <v>75.185714285714283</v>
      </c>
      <c r="Q405" s="18" t="str">
        <f>LEFT(T405, FIND("/",T405)-1)</f>
        <v>film &amp; video</v>
      </c>
      <c r="R405" s="18" t="str">
        <f>RIGHT(T405, LEN(T405)-FIND("/",T405))</f>
        <v>documentary</v>
      </c>
      <c r="S405" t="b">
        <v>1</v>
      </c>
      <c r="T405" t="s">
        <v>8269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3">
        <v>35000</v>
      </c>
      <c r="E406" s="13">
        <v>36082</v>
      </c>
      <c r="F406" s="16">
        <f>(E406)/D406</f>
        <v>1.0309142857142857</v>
      </c>
      <c r="G406" s="11" t="s">
        <v>8219</v>
      </c>
      <c r="H406" t="s">
        <v>8224</v>
      </c>
      <c r="I406" t="s">
        <v>8246</v>
      </c>
      <c r="J406">
        <v>1391641440</v>
      </c>
      <c r="K406" s="7">
        <f>(((J406/60)/60)/24)+DATE(1970,1,1)</f>
        <v>41675.961111111108</v>
      </c>
      <c r="L406">
        <v>1389107062</v>
      </c>
      <c r="M406" s="7">
        <f>(((L406/60)/60)/24)+DATE(1970,1,1)</f>
        <v>41646.628032407411</v>
      </c>
      <c r="N406" t="b">
        <v>0</v>
      </c>
      <c r="O406">
        <v>271</v>
      </c>
      <c r="P406" s="5">
        <f>E406/O406</f>
        <v>133.14391143911439</v>
      </c>
      <c r="Q406" s="18" t="str">
        <f>LEFT(T406, FIND("/",T406)-1)</f>
        <v>film &amp; video</v>
      </c>
      <c r="R406" s="18" t="str">
        <f>RIGHT(T406, LEN(T406)-FIND("/",T406))</f>
        <v>documentary</v>
      </c>
      <c r="S406" t="b">
        <v>1</v>
      </c>
      <c r="T406" t="s">
        <v>8269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3">
        <v>2820</v>
      </c>
      <c r="E407" s="13">
        <v>3036</v>
      </c>
      <c r="F407" s="16">
        <f>(E407)/D407</f>
        <v>1.0765957446808512</v>
      </c>
      <c r="G407" s="11" t="s">
        <v>8219</v>
      </c>
      <c r="H407" t="s">
        <v>8224</v>
      </c>
      <c r="I407" t="s">
        <v>8246</v>
      </c>
      <c r="J407">
        <v>1394071339</v>
      </c>
      <c r="K407" s="7">
        <f>(((J407/60)/60)/24)+DATE(1970,1,1)</f>
        <v>41704.08494212963</v>
      </c>
      <c r="L407">
        <v>1391479339</v>
      </c>
      <c r="M407" s="7">
        <f>(((L407/60)/60)/24)+DATE(1970,1,1)</f>
        <v>41674.08494212963</v>
      </c>
      <c r="N407" t="b">
        <v>0</v>
      </c>
      <c r="O407">
        <v>55</v>
      </c>
      <c r="P407" s="5">
        <f>E407/O407</f>
        <v>55.2</v>
      </c>
      <c r="Q407" s="18" t="str">
        <f>LEFT(T407, FIND("/",T407)-1)</f>
        <v>film &amp; video</v>
      </c>
      <c r="R407" s="18" t="str">
        <f>RIGHT(T407, LEN(T407)-FIND("/",T407))</f>
        <v>documentary</v>
      </c>
      <c r="S407" t="b">
        <v>1</v>
      </c>
      <c r="T407" t="s">
        <v>8269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3">
        <v>2800</v>
      </c>
      <c r="E408" s="13">
        <v>3015.73</v>
      </c>
      <c r="F408" s="16">
        <f>(E408)/D408</f>
        <v>1.0770464285714285</v>
      </c>
      <c r="G408" s="11" t="s">
        <v>8219</v>
      </c>
      <c r="H408" t="s">
        <v>8224</v>
      </c>
      <c r="I408" t="s">
        <v>8246</v>
      </c>
      <c r="J408">
        <v>1304920740</v>
      </c>
      <c r="K408" s="7">
        <f>(((J408/60)/60)/24)+DATE(1970,1,1)</f>
        <v>40672.249305555553</v>
      </c>
      <c r="L408">
        <v>1301975637</v>
      </c>
      <c r="M408" s="7">
        <f>(((L408/60)/60)/24)+DATE(1970,1,1)</f>
        <v>40638.162465277775</v>
      </c>
      <c r="N408" t="b">
        <v>0</v>
      </c>
      <c r="O408">
        <v>35</v>
      </c>
      <c r="P408" s="5">
        <f>E408/O408</f>
        <v>86.163714285714292</v>
      </c>
      <c r="Q408" s="18" t="str">
        <f>LEFT(T408, FIND("/",T408)-1)</f>
        <v>film &amp; video</v>
      </c>
      <c r="R408" s="18" t="str">
        <f>RIGHT(T408, LEN(T408)-FIND("/",T408))</f>
        <v>documentary</v>
      </c>
      <c r="S408" t="b">
        <v>1</v>
      </c>
      <c r="T408" t="s">
        <v>8269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3">
        <v>2000</v>
      </c>
      <c r="E409" s="13">
        <v>2031</v>
      </c>
      <c r="F409" s="16">
        <f>(E409)/D409</f>
        <v>1.0155000000000001</v>
      </c>
      <c r="G409" s="11" t="s">
        <v>8219</v>
      </c>
      <c r="H409" t="s">
        <v>8224</v>
      </c>
      <c r="I409" t="s">
        <v>8246</v>
      </c>
      <c r="J409">
        <v>1321739650</v>
      </c>
      <c r="K409" s="7">
        <f>(((J409/60)/60)/24)+DATE(1970,1,1)</f>
        <v>40866.912615740745</v>
      </c>
      <c r="L409">
        <v>1316552050</v>
      </c>
      <c r="M409" s="7">
        <f>(((L409/60)/60)/24)+DATE(1970,1,1)</f>
        <v>40806.870949074073</v>
      </c>
      <c r="N409" t="b">
        <v>0</v>
      </c>
      <c r="O409">
        <v>22</v>
      </c>
      <c r="P409" s="5">
        <f>E409/O409</f>
        <v>92.318181818181813</v>
      </c>
      <c r="Q409" s="18" t="str">
        <f>LEFT(T409, FIND("/",T409)-1)</f>
        <v>film &amp; video</v>
      </c>
      <c r="R409" s="18" t="str">
        <f>RIGHT(T409, LEN(T409)-FIND("/",T409))</f>
        <v>documentary</v>
      </c>
      <c r="S409" t="b">
        <v>1</v>
      </c>
      <c r="T409" t="s">
        <v>8269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3">
        <v>6000</v>
      </c>
      <c r="E410" s="13">
        <v>6086.26</v>
      </c>
      <c r="F410" s="16">
        <f>(E410)/D410</f>
        <v>1.0143766666666667</v>
      </c>
      <c r="G410" s="11" t="s">
        <v>8219</v>
      </c>
      <c r="H410" t="s">
        <v>8224</v>
      </c>
      <c r="I410" t="s">
        <v>8246</v>
      </c>
      <c r="J410">
        <v>1383676790</v>
      </c>
      <c r="K410" s="7">
        <f>(((J410/60)/60)/24)+DATE(1970,1,1)</f>
        <v>41583.777662037035</v>
      </c>
      <c r="L410">
        <v>1380217190</v>
      </c>
      <c r="M410" s="7">
        <f>(((L410/60)/60)/24)+DATE(1970,1,1)</f>
        <v>41543.735995370371</v>
      </c>
      <c r="N410" t="b">
        <v>0</v>
      </c>
      <c r="O410">
        <v>38</v>
      </c>
      <c r="P410" s="5">
        <f>E410/O410</f>
        <v>160.16473684210527</v>
      </c>
      <c r="Q410" s="18" t="str">
        <f>LEFT(T410, FIND("/",T410)-1)</f>
        <v>film &amp; video</v>
      </c>
      <c r="R410" s="18" t="str">
        <f>RIGHT(T410, LEN(T410)-FIND("/",T410))</f>
        <v>documentary</v>
      </c>
      <c r="S410" t="b">
        <v>1</v>
      </c>
      <c r="T410" t="s">
        <v>8269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3">
        <v>500</v>
      </c>
      <c r="E411" s="13">
        <v>684</v>
      </c>
      <c r="F411" s="16">
        <f>(E411)/D411</f>
        <v>1.3680000000000001</v>
      </c>
      <c r="G411" s="11" t="s">
        <v>8219</v>
      </c>
      <c r="H411" t="s">
        <v>8225</v>
      </c>
      <c r="I411" t="s">
        <v>8247</v>
      </c>
      <c r="J411">
        <v>1469220144</v>
      </c>
      <c r="K411" s="7">
        <f>(((J411/60)/60)/24)+DATE(1970,1,1)</f>
        <v>42573.862777777773</v>
      </c>
      <c r="L411">
        <v>1466628144</v>
      </c>
      <c r="M411" s="7">
        <f>(((L411/60)/60)/24)+DATE(1970,1,1)</f>
        <v>42543.862777777773</v>
      </c>
      <c r="N411" t="b">
        <v>0</v>
      </c>
      <c r="O411">
        <v>15</v>
      </c>
      <c r="P411" s="5">
        <f>E411/O411</f>
        <v>45.6</v>
      </c>
      <c r="Q411" s="18" t="str">
        <f>LEFT(T411, FIND("/",T411)-1)</f>
        <v>film &amp; video</v>
      </c>
      <c r="R411" s="18" t="str">
        <f>RIGHT(T411, LEN(T411)-FIND("/",T411))</f>
        <v>documentary</v>
      </c>
      <c r="S411" t="b">
        <v>1</v>
      </c>
      <c r="T411" t="s">
        <v>8269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3">
        <v>1000</v>
      </c>
      <c r="E412" s="13">
        <v>1283</v>
      </c>
      <c r="F412" s="16">
        <f>(E412)/D412</f>
        <v>1.2829999999999999</v>
      </c>
      <c r="G412" s="11" t="s">
        <v>8219</v>
      </c>
      <c r="H412" t="s">
        <v>8229</v>
      </c>
      <c r="I412" t="s">
        <v>8251</v>
      </c>
      <c r="J412">
        <v>1434670397</v>
      </c>
      <c r="K412" s="7">
        <f>(((J412/60)/60)/24)+DATE(1970,1,1)</f>
        <v>42173.981446759266</v>
      </c>
      <c r="L412">
        <v>1429486397</v>
      </c>
      <c r="M412" s="7">
        <f>(((L412/60)/60)/24)+DATE(1970,1,1)</f>
        <v>42113.981446759266</v>
      </c>
      <c r="N412" t="b">
        <v>0</v>
      </c>
      <c r="O412">
        <v>7</v>
      </c>
      <c r="P412" s="5">
        <f>E412/O412</f>
        <v>183.28571428571428</v>
      </c>
      <c r="Q412" s="18" t="str">
        <f>LEFT(T412, FIND("/",T412)-1)</f>
        <v>film &amp; video</v>
      </c>
      <c r="R412" s="18" t="str">
        <f>RIGHT(T412, LEN(T412)-FIND("/",T412))</f>
        <v>documentary</v>
      </c>
      <c r="S412" t="b">
        <v>1</v>
      </c>
      <c r="T412" t="s">
        <v>8269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3">
        <v>30000</v>
      </c>
      <c r="E413" s="13">
        <v>30315</v>
      </c>
      <c r="F413" s="16">
        <f>(E413)/D413</f>
        <v>1.0105</v>
      </c>
      <c r="G413" s="11" t="s">
        <v>8219</v>
      </c>
      <c r="H413" t="s">
        <v>8224</v>
      </c>
      <c r="I413" t="s">
        <v>8246</v>
      </c>
      <c r="J413">
        <v>1387688400</v>
      </c>
      <c r="K413" s="7">
        <f>(((J413/60)/60)/24)+DATE(1970,1,1)</f>
        <v>41630.208333333336</v>
      </c>
      <c r="L413">
        <v>1384920804</v>
      </c>
      <c r="M413" s="7">
        <f>(((L413/60)/60)/24)+DATE(1970,1,1)</f>
        <v>41598.17597222222</v>
      </c>
      <c r="N413" t="b">
        <v>0</v>
      </c>
      <c r="O413">
        <v>241</v>
      </c>
      <c r="P413" s="5">
        <f>E413/O413</f>
        <v>125.78838174273859</v>
      </c>
      <c r="Q413" s="18" t="str">
        <f>LEFT(T413, FIND("/",T413)-1)</f>
        <v>film &amp; video</v>
      </c>
      <c r="R413" s="18" t="str">
        <f>RIGHT(T413, LEN(T413)-FIND("/",T413))</f>
        <v>documentary</v>
      </c>
      <c r="S413" t="b">
        <v>1</v>
      </c>
      <c r="T413" t="s">
        <v>8269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3">
        <v>2500</v>
      </c>
      <c r="E414" s="13">
        <v>3171</v>
      </c>
      <c r="F414" s="16">
        <f>(E414)/D414</f>
        <v>1.2684</v>
      </c>
      <c r="G414" s="11" t="s">
        <v>8219</v>
      </c>
      <c r="H414" t="s">
        <v>8224</v>
      </c>
      <c r="I414" t="s">
        <v>8246</v>
      </c>
      <c r="J414">
        <v>1343238578</v>
      </c>
      <c r="K414" s="7">
        <f>(((J414/60)/60)/24)+DATE(1970,1,1)</f>
        <v>41115.742800925924</v>
      </c>
      <c r="L414">
        <v>1341856178</v>
      </c>
      <c r="M414" s="7">
        <f>(((L414/60)/60)/24)+DATE(1970,1,1)</f>
        <v>41099.742800925924</v>
      </c>
      <c r="N414" t="b">
        <v>0</v>
      </c>
      <c r="O414">
        <v>55</v>
      </c>
      <c r="P414" s="5">
        <f>E414/O414</f>
        <v>57.654545454545456</v>
      </c>
      <c r="Q414" s="18" t="str">
        <f>LEFT(T414, FIND("/",T414)-1)</f>
        <v>film &amp; video</v>
      </c>
      <c r="R414" s="18" t="str">
        <f>RIGHT(T414, LEN(T414)-FIND("/",T414))</f>
        <v>documentary</v>
      </c>
      <c r="S414" t="b">
        <v>1</v>
      </c>
      <c r="T414" t="s">
        <v>8269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3">
        <v>12800</v>
      </c>
      <c r="E415" s="13">
        <v>13451</v>
      </c>
      <c r="F415" s="16">
        <f>(E415)/D415</f>
        <v>1.0508593749999999</v>
      </c>
      <c r="G415" s="11" t="s">
        <v>8219</v>
      </c>
      <c r="H415" t="s">
        <v>8224</v>
      </c>
      <c r="I415" t="s">
        <v>8246</v>
      </c>
      <c r="J415">
        <v>1342731811</v>
      </c>
      <c r="K415" s="7">
        <f>(((J415/60)/60)/24)+DATE(1970,1,1)</f>
        <v>41109.877442129626</v>
      </c>
      <c r="L415">
        <v>1340139811</v>
      </c>
      <c r="M415" s="7">
        <f>(((L415/60)/60)/24)+DATE(1970,1,1)</f>
        <v>41079.877442129626</v>
      </c>
      <c r="N415" t="b">
        <v>0</v>
      </c>
      <c r="O415">
        <v>171</v>
      </c>
      <c r="P415" s="5">
        <f>E415/O415</f>
        <v>78.660818713450297</v>
      </c>
      <c r="Q415" s="18" t="str">
        <f>LEFT(T415, FIND("/",T415)-1)</f>
        <v>film &amp; video</v>
      </c>
      <c r="R415" s="18" t="str">
        <f>RIGHT(T415, LEN(T415)-FIND("/",T415))</f>
        <v>documentary</v>
      </c>
      <c r="S415" t="b">
        <v>1</v>
      </c>
      <c r="T415" t="s">
        <v>8269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3">
        <v>18500</v>
      </c>
      <c r="E416" s="13">
        <v>19028</v>
      </c>
      <c r="F416" s="16">
        <f>(E416)/D416</f>
        <v>1.0285405405405406</v>
      </c>
      <c r="G416" s="11" t="s">
        <v>8219</v>
      </c>
      <c r="H416" t="s">
        <v>8224</v>
      </c>
      <c r="I416" t="s">
        <v>8246</v>
      </c>
      <c r="J416">
        <v>1381541465</v>
      </c>
      <c r="K416" s="7">
        <f>(((J416/60)/60)/24)+DATE(1970,1,1)</f>
        <v>41559.063252314816</v>
      </c>
      <c r="L416">
        <v>1378949465</v>
      </c>
      <c r="M416" s="7">
        <f>(((L416/60)/60)/24)+DATE(1970,1,1)</f>
        <v>41529.063252314816</v>
      </c>
      <c r="N416" t="b">
        <v>0</v>
      </c>
      <c r="O416">
        <v>208</v>
      </c>
      <c r="P416" s="5">
        <f>E416/O416</f>
        <v>91.480769230769226</v>
      </c>
      <c r="Q416" s="18" t="str">
        <f>LEFT(T416, FIND("/",T416)-1)</f>
        <v>film &amp; video</v>
      </c>
      <c r="R416" s="18" t="str">
        <f>RIGHT(T416, LEN(T416)-FIND("/",T416))</f>
        <v>documentary</v>
      </c>
      <c r="S416" t="b">
        <v>1</v>
      </c>
      <c r="T416" t="s">
        <v>8269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3">
        <v>1400</v>
      </c>
      <c r="E417" s="13">
        <v>1430.06</v>
      </c>
      <c r="F417" s="16">
        <f>(E417)/D417</f>
        <v>1.0214714285714286</v>
      </c>
      <c r="G417" s="11" t="s">
        <v>8219</v>
      </c>
      <c r="H417" t="s">
        <v>8229</v>
      </c>
      <c r="I417" t="s">
        <v>8251</v>
      </c>
      <c r="J417">
        <v>1413547200</v>
      </c>
      <c r="K417" s="7">
        <f>(((J417/60)/60)/24)+DATE(1970,1,1)</f>
        <v>41929.5</v>
      </c>
      <c r="L417">
        <v>1411417602</v>
      </c>
      <c r="M417" s="7">
        <f>(((L417/60)/60)/24)+DATE(1970,1,1)</f>
        <v>41904.851875</v>
      </c>
      <c r="N417" t="b">
        <v>0</v>
      </c>
      <c r="O417">
        <v>21</v>
      </c>
      <c r="P417" s="5">
        <f>E417/O417</f>
        <v>68.09809523809524</v>
      </c>
      <c r="Q417" s="18" t="str">
        <f>LEFT(T417, FIND("/",T417)-1)</f>
        <v>film &amp; video</v>
      </c>
      <c r="R417" s="18" t="str">
        <f>RIGHT(T417, LEN(T417)-FIND("/",T417))</f>
        <v>documentary</v>
      </c>
      <c r="S417" t="b">
        <v>1</v>
      </c>
      <c r="T417" t="s">
        <v>8269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3">
        <v>1000</v>
      </c>
      <c r="E418" s="13">
        <v>1202.17</v>
      </c>
      <c r="F418" s="16">
        <f>(E418)/D418</f>
        <v>1.2021700000000002</v>
      </c>
      <c r="G418" s="11" t="s">
        <v>8219</v>
      </c>
      <c r="H418" t="s">
        <v>8224</v>
      </c>
      <c r="I418" t="s">
        <v>8246</v>
      </c>
      <c r="J418">
        <v>1391851831</v>
      </c>
      <c r="K418" s="7">
        <f>(((J418/60)/60)/24)+DATE(1970,1,1)</f>
        <v>41678.396192129629</v>
      </c>
      <c r="L418">
        <v>1389259831</v>
      </c>
      <c r="M418" s="7">
        <f>(((L418/60)/60)/24)+DATE(1970,1,1)</f>
        <v>41648.396192129629</v>
      </c>
      <c r="N418" t="b">
        <v>0</v>
      </c>
      <c r="O418">
        <v>25</v>
      </c>
      <c r="P418" s="5">
        <f>E418/O418</f>
        <v>48.086800000000004</v>
      </c>
      <c r="Q418" s="18" t="str">
        <f>LEFT(T418, FIND("/",T418)-1)</f>
        <v>film &amp; video</v>
      </c>
      <c r="R418" s="18" t="str">
        <f>RIGHT(T418, LEN(T418)-FIND("/",T418))</f>
        <v>documentary</v>
      </c>
      <c r="S418" t="b">
        <v>1</v>
      </c>
      <c r="T418" t="s">
        <v>8269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3">
        <v>10500</v>
      </c>
      <c r="E419" s="13">
        <v>10526</v>
      </c>
      <c r="F419" s="16">
        <f>(E419)/D419</f>
        <v>1.0024761904761905</v>
      </c>
      <c r="G419" s="11" t="s">
        <v>8219</v>
      </c>
      <c r="H419" t="s">
        <v>8224</v>
      </c>
      <c r="I419" t="s">
        <v>8246</v>
      </c>
      <c r="J419">
        <v>1365395580</v>
      </c>
      <c r="K419" s="7">
        <f>(((J419/60)/60)/24)+DATE(1970,1,1)</f>
        <v>41372.189583333333</v>
      </c>
      <c r="L419">
        <v>1364426260</v>
      </c>
      <c r="M419" s="7">
        <f>(((L419/60)/60)/24)+DATE(1970,1,1)</f>
        <v>41360.970601851855</v>
      </c>
      <c r="N419" t="b">
        <v>0</v>
      </c>
      <c r="O419">
        <v>52</v>
      </c>
      <c r="P419" s="5">
        <f>E419/O419</f>
        <v>202.42307692307693</v>
      </c>
      <c r="Q419" s="18" t="str">
        <f>LEFT(T419, FIND("/",T419)-1)</f>
        <v>film &amp; video</v>
      </c>
      <c r="R419" s="18" t="str">
        <f>RIGHT(T419, LEN(T419)-FIND("/",T419))</f>
        <v>documentary</v>
      </c>
      <c r="S419" t="b">
        <v>1</v>
      </c>
      <c r="T419" t="s">
        <v>8269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3">
        <v>22400</v>
      </c>
      <c r="E420" s="13">
        <v>22542</v>
      </c>
      <c r="F420" s="16">
        <f>(E420)/D420</f>
        <v>1.0063392857142857</v>
      </c>
      <c r="G420" s="11" t="s">
        <v>8219</v>
      </c>
      <c r="H420" t="s">
        <v>8224</v>
      </c>
      <c r="I420" t="s">
        <v>8246</v>
      </c>
      <c r="J420">
        <v>1437633997</v>
      </c>
      <c r="K420" s="7">
        <f>(((J420/60)/60)/24)+DATE(1970,1,1)</f>
        <v>42208.282372685186</v>
      </c>
      <c r="L420">
        <v>1435041997</v>
      </c>
      <c r="M420" s="7">
        <f>(((L420/60)/60)/24)+DATE(1970,1,1)</f>
        <v>42178.282372685186</v>
      </c>
      <c r="N420" t="b">
        <v>0</v>
      </c>
      <c r="O420">
        <v>104</v>
      </c>
      <c r="P420" s="5">
        <f>E420/O420</f>
        <v>216.75</v>
      </c>
      <c r="Q420" s="18" t="str">
        <f>LEFT(T420, FIND("/",T420)-1)</f>
        <v>film &amp; video</v>
      </c>
      <c r="R420" s="18" t="str">
        <f>RIGHT(T420, LEN(T420)-FIND("/",T420))</f>
        <v>documentary</v>
      </c>
      <c r="S420" t="b">
        <v>1</v>
      </c>
      <c r="T420" t="s">
        <v>8269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3">
        <v>8000</v>
      </c>
      <c r="E421" s="13">
        <v>8035</v>
      </c>
      <c r="F421" s="16">
        <f>(E421)/D421</f>
        <v>1.004375</v>
      </c>
      <c r="G421" s="11" t="s">
        <v>8219</v>
      </c>
      <c r="H421" t="s">
        <v>8224</v>
      </c>
      <c r="I421" t="s">
        <v>8246</v>
      </c>
      <c r="J421">
        <v>1372536787</v>
      </c>
      <c r="K421" s="7">
        <f>(((J421/60)/60)/24)+DATE(1970,1,1)</f>
        <v>41454.842442129629</v>
      </c>
      <c r="L421">
        <v>1367352787</v>
      </c>
      <c r="M421" s="7">
        <f>(((L421/60)/60)/24)+DATE(1970,1,1)</f>
        <v>41394.842442129629</v>
      </c>
      <c r="N421" t="b">
        <v>0</v>
      </c>
      <c r="O421">
        <v>73</v>
      </c>
      <c r="P421" s="5">
        <f>E421/O421</f>
        <v>110.06849315068493</v>
      </c>
      <c r="Q421" s="18" t="str">
        <f>LEFT(T421, FIND("/",T421)-1)</f>
        <v>film &amp; video</v>
      </c>
      <c r="R421" s="18" t="str">
        <f>RIGHT(T421, LEN(T421)-FIND("/",T421))</f>
        <v>documentary</v>
      </c>
      <c r="S421" t="b">
        <v>1</v>
      </c>
      <c r="T421" t="s">
        <v>8269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3">
        <v>3300</v>
      </c>
      <c r="E422" s="13">
        <v>14.5</v>
      </c>
      <c r="F422" s="16">
        <f>(E422)/D422</f>
        <v>4.3939393939393936E-3</v>
      </c>
      <c r="G422" s="11" t="s">
        <v>8221</v>
      </c>
      <c r="H422" t="s">
        <v>8224</v>
      </c>
      <c r="I422" t="s">
        <v>8246</v>
      </c>
      <c r="J422">
        <v>1394772031</v>
      </c>
      <c r="K422" s="7">
        <f>(((J422/60)/60)/24)+DATE(1970,1,1)</f>
        <v>41712.194803240738</v>
      </c>
      <c r="L422">
        <v>1392183631</v>
      </c>
      <c r="M422" s="7">
        <f>(((L422/60)/60)/24)+DATE(1970,1,1)</f>
        <v>41682.23646990741</v>
      </c>
      <c r="N422" t="b">
        <v>0</v>
      </c>
      <c r="O422">
        <v>3</v>
      </c>
      <c r="P422" s="5">
        <f>E422/O422</f>
        <v>4.833333333333333</v>
      </c>
      <c r="Q422" s="18" t="str">
        <f>LEFT(T422, FIND("/",T422)-1)</f>
        <v>film &amp; video</v>
      </c>
      <c r="R422" s="18" t="str">
        <f>RIGHT(T422, LEN(T422)-FIND("/",T422))</f>
        <v>animation</v>
      </c>
      <c r="S422" t="b">
        <v>0</v>
      </c>
      <c r="T422" t="s">
        <v>8270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3">
        <v>15000</v>
      </c>
      <c r="E423" s="13">
        <v>301</v>
      </c>
      <c r="F423" s="16">
        <f>(E423)/D423</f>
        <v>2.0066666666666667E-2</v>
      </c>
      <c r="G423" s="11" t="s">
        <v>8221</v>
      </c>
      <c r="H423" t="s">
        <v>8224</v>
      </c>
      <c r="I423" t="s">
        <v>8246</v>
      </c>
      <c r="J423">
        <v>1440157656</v>
      </c>
      <c r="K423" s="7">
        <f>(((J423/60)/60)/24)+DATE(1970,1,1)</f>
        <v>42237.491388888884</v>
      </c>
      <c r="L423">
        <v>1434973656</v>
      </c>
      <c r="M423" s="7">
        <f>(((L423/60)/60)/24)+DATE(1970,1,1)</f>
        <v>42177.491388888884</v>
      </c>
      <c r="N423" t="b">
        <v>0</v>
      </c>
      <c r="O423">
        <v>6</v>
      </c>
      <c r="P423" s="5">
        <f>E423/O423</f>
        <v>50.166666666666664</v>
      </c>
      <c r="Q423" s="18" t="str">
        <f>LEFT(T423, FIND("/",T423)-1)</f>
        <v>film &amp; video</v>
      </c>
      <c r="R423" s="18" t="str">
        <f>RIGHT(T423, LEN(T423)-FIND("/",T423))</f>
        <v>animation</v>
      </c>
      <c r="S423" t="b">
        <v>0</v>
      </c>
      <c r="T423" t="s">
        <v>8270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3">
        <v>40000</v>
      </c>
      <c r="E424" s="13">
        <v>430</v>
      </c>
      <c r="F424" s="16">
        <f>(E424)/D424</f>
        <v>1.0749999999999999E-2</v>
      </c>
      <c r="G424" s="11" t="s">
        <v>8221</v>
      </c>
      <c r="H424" t="s">
        <v>8224</v>
      </c>
      <c r="I424" t="s">
        <v>8246</v>
      </c>
      <c r="J424">
        <v>1410416097</v>
      </c>
      <c r="K424" s="7">
        <f>(((J424/60)/60)/24)+DATE(1970,1,1)</f>
        <v>41893.260381944441</v>
      </c>
      <c r="L424">
        <v>1407824097</v>
      </c>
      <c r="M424" s="7">
        <f>(((L424/60)/60)/24)+DATE(1970,1,1)</f>
        <v>41863.260381944441</v>
      </c>
      <c r="N424" t="b">
        <v>0</v>
      </c>
      <c r="O424">
        <v>12</v>
      </c>
      <c r="P424" s="5">
        <f>E424/O424</f>
        <v>35.833333333333336</v>
      </c>
      <c r="Q424" s="18" t="str">
        <f>LEFT(T424, FIND("/",T424)-1)</f>
        <v>film &amp; video</v>
      </c>
      <c r="R424" s="18" t="str">
        <f>RIGHT(T424, LEN(T424)-FIND("/",T424))</f>
        <v>animation</v>
      </c>
      <c r="S424" t="b">
        <v>0</v>
      </c>
      <c r="T424" t="s">
        <v>8270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3">
        <v>20000</v>
      </c>
      <c r="E425" s="13">
        <v>153</v>
      </c>
      <c r="F425" s="16">
        <f>(E425)/D425</f>
        <v>7.6499999999999997E-3</v>
      </c>
      <c r="G425" s="11" t="s">
        <v>8221</v>
      </c>
      <c r="H425" t="s">
        <v>8224</v>
      </c>
      <c r="I425" t="s">
        <v>8246</v>
      </c>
      <c r="J425">
        <v>1370470430</v>
      </c>
      <c r="K425" s="7">
        <f>(((J425/60)/60)/24)+DATE(1970,1,1)</f>
        <v>41430.92627314815</v>
      </c>
      <c r="L425">
        <v>1367878430</v>
      </c>
      <c r="M425" s="7">
        <f>(((L425/60)/60)/24)+DATE(1970,1,1)</f>
        <v>41400.92627314815</v>
      </c>
      <c r="N425" t="b">
        <v>0</v>
      </c>
      <c r="O425">
        <v>13</v>
      </c>
      <c r="P425" s="5">
        <f>E425/O425</f>
        <v>11.76923076923077</v>
      </c>
      <c r="Q425" s="18" t="str">
        <f>LEFT(T425, FIND("/",T425)-1)</f>
        <v>film &amp; video</v>
      </c>
      <c r="R425" s="18" t="str">
        <f>RIGHT(T425, LEN(T425)-FIND("/",T425))</f>
        <v>animation</v>
      </c>
      <c r="S425" t="b">
        <v>0</v>
      </c>
      <c r="T425" t="s">
        <v>8270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3">
        <v>3000</v>
      </c>
      <c r="E426" s="13">
        <v>203.9</v>
      </c>
      <c r="F426" s="16">
        <f>(E426)/D426</f>
        <v>6.7966666666666675E-2</v>
      </c>
      <c r="G426" s="11" t="s">
        <v>8221</v>
      </c>
      <c r="H426" t="s">
        <v>8224</v>
      </c>
      <c r="I426" t="s">
        <v>8246</v>
      </c>
      <c r="J426">
        <v>1332748899</v>
      </c>
      <c r="K426" s="7">
        <f>(((J426/60)/60)/24)+DATE(1970,1,1)</f>
        <v>40994.334479166668</v>
      </c>
      <c r="L426">
        <v>1327568499</v>
      </c>
      <c r="M426" s="7">
        <f>(((L426/60)/60)/24)+DATE(1970,1,1)</f>
        <v>40934.376145833332</v>
      </c>
      <c r="N426" t="b">
        <v>0</v>
      </c>
      <c r="O426">
        <v>5</v>
      </c>
      <c r="P426" s="5">
        <f>E426/O426</f>
        <v>40.78</v>
      </c>
      <c r="Q426" s="18" t="str">
        <f>LEFT(T426, FIND("/",T426)-1)</f>
        <v>film &amp; video</v>
      </c>
      <c r="R426" s="18" t="str">
        <f>RIGHT(T426, LEN(T426)-FIND("/",T426))</f>
        <v>animation</v>
      </c>
      <c r="S426" t="b">
        <v>0</v>
      </c>
      <c r="T426" t="s">
        <v>8270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3">
        <v>50000</v>
      </c>
      <c r="E427" s="13">
        <v>6</v>
      </c>
      <c r="F427" s="16">
        <f>(E427)/D427</f>
        <v>1.2E-4</v>
      </c>
      <c r="G427" s="11" t="s">
        <v>8221</v>
      </c>
      <c r="H427" t="s">
        <v>8224</v>
      </c>
      <c r="I427" t="s">
        <v>8246</v>
      </c>
      <c r="J427">
        <v>1448660404</v>
      </c>
      <c r="K427" s="7">
        <f>(((J427/60)/60)/24)+DATE(1970,1,1)</f>
        <v>42335.902824074074</v>
      </c>
      <c r="L427">
        <v>1443472804</v>
      </c>
      <c r="M427" s="7">
        <f>(((L427/60)/60)/24)+DATE(1970,1,1)</f>
        <v>42275.861157407402</v>
      </c>
      <c r="N427" t="b">
        <v>0</v>
      </c>
      <c r="O427">
        <v>2</v>
      </c>
      <c r="P427" s="5">
        <f>E427/O427</f>
        <v>3</v>
      </c>
      <c r="Q427" s="18" t="str">
        <f>LEFT(T427, FIND("/",T427)-1)</f>
        <v>film &amp; video</v>
      </c>
      <c r="R427" s="18" t="str">
        <f>RIGHT(T427, LEN(T427)-FIND("/",T427))</f>
        <v>animation</v>
      </c>
      <c r="S427" t="b">
        <v>0</v>
      </c>
      <c r="T427" t="s">
        <v>8270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3">
        <v>10000</v>
      </c>
      <c r="E428" s="13">
        <v>133</v>
      </c>
      <c r="F428" s="16">
        <f>(E428)/D428</f>
        <v>1.3299999999999999E-2</v>
      </c>
      <c r="G428" s="11" t="s">
        <v>8221</v>
      </c>
      <c r="H428" t="s">
        <v>8224</v>
      </c>
      <c r="I428" t="s">
        <v>8246</v>
      </c>
      <c r="J428">
        <v>1456851914</v>
      </c>
      <c r="K428" s="7">
        <f>(((J428/60)/60)/24)+DATE(1970,1,1)</f>
        <v>42430.711967592593</v>
      </c>
      <c r="L428">
        <v>1454259914</v>
      </c>
      <c r="M428" s="7">
        <f>(((L428/60)/60)/24)+DATE(1970,1,1)</f>
        <v>42400.711967592593</v>
      </c>
      <c r="N428" t="b">
        <v>0</v>
      </c>
      <c r="O428">
        <v>8</v>
      </c>
      <c r="P428" s="5">
        <f>E428/O428</f>
        <v>16.625</v>
      </c>
      <c r="Q428" s="18" t="str">
        <f>LEFT(T428, FIND("/",T428)-1)</f>
        <v>film &amp; video</v>
      </c>
      <c r="R428" s="18" t="str">
        <f>RIGHT(T428, LEN(T428)-FIND("/",T428))</f>
        <v>animation</v>
      </c>
      <c r="S428" t="b">
        <v>0</v>
      </c>
      <c r="T428" t="s">
        <v>8270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3">
        <v>6500</v>
      </c>
      <c r="E429" s="13">
        <v>0</v>
      </c>
      <c r="F429" s="16">
        <f>(E429)/D429</f>
        <v>0</v>
      </c>
      <c r="G429" s="11" t="s">
        <v>8221</v>
      </c>
      <c r="H429" t="s">
        <v>8224</v>
      </c>
      <c r="I429" t="s">
        <v>8246</v>
      </c>
      <c r="J429">
        <v>1445540340</v>
      </c>
      <c r="K429" s="7">
        <f>(((J429/60)/60)/24)+DATE(1970,1,1)</f>
        <v>42299.790972222225</v>
      </c>
      <c r="L429">
        <v>1444340940</v>
      </c>
      <c r="M429" s="7">
        <f>(((L429/60)/60)/24)+DATE(1970,1,1)</f>
        <v>42285.909027777772</v>
      </c>
      <c r="N429" t="b">
        <v>0</v>
      </c>
      <c r="O429">
        <v>0</v>
      </c>
      <c r="P429" s="5" t="e">
        <f>E429/O429</f>
        <v>#DIV/0!</v>
      </c>
      <c r="Q429" s="18" t="str">
        <f>LEFT(T429, FIND("/",T429)-1)</f>
        <v>film &amp; video</v>
      </c>
      <c r="R429" s="18" t="str">
        <f>RIGHT(T429, LEN(T429)-FIND("/",T429))</f>
        <v>animation</v>
      </c>
      <c r="S429" t="b">
        <v>0</v>
      </c>
      <c r="T429" t="s">
        <v>8270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3">
        <v>12000</v>
      </c>
      <c r="E430" s="13">
        <v>676</v>
      </c>
      <c r="F430" s="16">
        <f>(E430)/D430</f>
        <v>5.6333333333333332E-2</v>
      </c>
      <c r="G430" s="11" t="s">
        <v>8221</v>
      </c>
      <c r="H430" t="s">
        <v>8224</v>
      </c>
      <c r="I430" t="s">
        <v>8246</v>
      </c>
      <c r="J430">
        <v>1402956000</v>
      </c>
      <c r="K430" s="7">
        <f>(((J430/60)/60)/24)+DATE(1970,1,1)</f>
        <v>41806.916666666664</v>
      </c>
      <c r="L430">
        <v>1400523845</v>
      </c>
      <c r="M430" s="7">
        <f>(((L430/60)/60)/24)+DATE(1970,1,1)</f>
        <v>41778.766724537039</v>
      </c>
      <c r="N430" t="b">
        <v>0</v>
      </c>
      <c r="O430">
        <v>13</v>
      </c>
      <c r="P430" s="5">
        <f>E430/O430</f>
        <v>52</v>
      </c>
      <c r="Q430" s="18" t="str">
        <f>LEFT(T430, FIND("/",T430)-1)</f>
        <v>film &amp; video</v>
      </c>
      <c r="R430" s="18" t="str">
        <f>RIGHT(T430, LEN(T430)-FIND("/",T430))</f>
        <v>animation</v>
      </c>
      <c r="S430" t="b">
        <v>0</v>
      </c>
      <c r="T430" t="s">
        <v>8270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3">
        <v>5000</v>
      </c>
      <c r="E431" s="13">
        <v>0</v>
      </c>
      <c r="F431" s="16">
        <f>(E431)/D431</f>
        <v>0</v>
      </c>
      <c r="G431" s="11" t="s">
        <v>8221</v>
      </c>
      <c r="H431" t="s">
        <v>8224</v>
      </c>
      <c r="I431" t="s">
        <v>8246</v>
      </c>
      <c r="J431">
        <v>1259297940</v>
      </c>
      <c r="K431" s="7">
        <f>(((J431/60)/60)/24)+DATE(1970,1,1)</f>
        <v>40144.207638888889</v>
      </c>
      <c r="L431">
        <v>1252964282</v>
      </c>
      <c r="M431" s="7">
        <f>(((L431/60)/60)/24)+DATE(1970,1,1)</f>
        <v>40070.901412037041</v>
      </c>
      <c r="N431" t="b">
        <v>0</v>
      </c>
      <c r="O431">
        <v>0</v>
      </c>
      <c r="P431" s="5" t="e">
        <f>E431/O431</f>
        <v>#DIV/0!</v>
      </c>
      <c r="Q431" s="18" t="str">
        <f>LEFT(T431, FIND("/",T431)-1)</f>
        <v>film &amp; video</v>
      </c>
      <c r="R431" s="18" t="str">
        <f>RIGHT(T431, LEN(T431)-FIND("/",T431))</f>
        <v>animation</v>
      </c>
      <c r="S431" t="b">
        <v>0</v>
      </c>
      <c r="T431" t="s">
        <v>8270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3">
        <v>1000</v>
      </c>
      <c r="E432" s="13">
        <v>24</v>
      </c>
      <c r="F432" s="16">
        <f>(E432)/D432</f>
        <v>2.4E-2</v>
      </c>
      <c r="G432" s="11" t="s">
        <v>8221</v>
      </c>
      <c r="H432" t="s">
        <v>8224</v>
      </c>
      <c r="I432" t="s">
        <v>8246</v>
      </c>
      <c r="J432">
        <v>1378866867</v>
      </c>
      <c r="K432" s="7">
        <f>(((J432/60)/60)/24)+DATE(1970,1,1)</f>
        <v>41528.107256944444</v>
      </c>
      <c r="L432">
        <v>1377570867</v>
      </c>
      <c r="M432" s="7">
        <f>(((L432/60)/60)/24)+DATE(1970,1,1)</f>
        <v>41513.107256944444</v>
      </c>
      <c r="N432" t="b">
        <v>0</v>
      </c>
      <c r="O432">
        <v>5</v>
      </c>
      <c r="P432" s="5">
        <f>E432/O432</f>
        <v>4.8</v>
      </c>
      <c r="Q432" s="18" t="str">
        <f>LEFT(T432, FIND("/",T432)-1)</f>
        <v>film &amp; video</v>
      </c>
      <c r="R432" s="18" t="str">
        <f>RIGHT(T432, LEN(T432)-FIND("/",T432))</f>
        <v>animation</v>
      </c>
      <c r="S432" t="b">
        <v>0</v>
      </c>
      <c r="T432" t="s">
        <v>8270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3">
        <v>3000</v>
      </c>
      <c r="E433" s="13">
        <v>415</v>
      </c>
      <c r="F433" s="16">
        <f>(E433)/D433</f>
        <v>0.13833333333333334</v>
      </c>
      <c r="G433" s="11" t="s">
        <v>8221</v>
      </c>
      <c r="H433" t="s">
        <v>8225</v>
      </c>
      <c r="I433" t="s">
        <v>8247</v>
      </c>
      <c r="J433">
        <v>1467752083</v>
      </c>
      <c r="K433" s="7">
        <f>(((J433/60)/60)/24)+DATE(1970,1,1)</f>
        <v>42556.871331018512</v>
      </c>
      <c r="L433">
        <v>1465160083</v>
      </c>
      <c r="M433" s="7">
        <f>(((L433/60)/60)/24)+DATE(1970,1,1)</f>
        <v>42526.871331018512</v>
      </c>
      <c r="N433" t="b">
        <v>0</v>
      </c>
      <c r="O433">
        <v>8</v>
      </c>
      <c r="P433" s="5">
        <f>E433/O433</f>
        <v>51.875</v>
      </c>
      <c r="Q433" s="18" t="str">
        <f>LEFT(T433, FIND("/",T433)-1)</f>
        <v>film &amp; video</v>
      </c>
      <c r="R433" s="18" t="str">
        <f>RIGHT(T433, LEN(T433)-FIND("/",T433))</f>
        <v>animation</v>
      </c>
      <c r="S433" t="b">
        <v>0</v>
      </c>
      <c r="T433" t="s">
        <v>8270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3">
        <v>6000</v>
      </c>
      <c r="E434" s="13">
        <v>570</v>
      </c>
      <c r="F434" s="16">
        <f>(E434)/D434</f>
        <v>9.5000000000000001E-2</v>
      </c>
      <c r="G434" s="11" t="s">
        <v>8221</v>
      </c>
      <c r="H434" t="s">
        <v>8224</v>
      </c>
      <c r="I434" t="s">
        <v>8246</v>
      </c>
      <c r="J434">
        <v>1445448381</v>
      </c>
      <c r="K434" s="7">
        <f>(((J434/60)/60)/24)+DATE(1970,1,1)</f>
        <v>42298.726631944446</v>
      </c>
      <c r="L434">
        <v>1440264381</v>
      </c>
      <c r="M434" s="7">
        <f>(((L434/60)/60)/24)+DATE(1970,1,1)</f>
        <v>42238.726631944446</v>
      </c>
      <c r="N434" t="b">
        <v>0</v>
      </c>
      <c r="O434">
        <v>8</v>
      </c>
      <c r="P434" s="5">
        <f>E434/O434</f>
        <v>71.25</v>
      </c>
      <c r="Q434" s="18" t="str">
        <f>LEFT(T434, FIND("/",T434)-1)</f>
        <v>film &amp; video</v>
      </c>
      <c r="R434" s="18" t="str">
        <f>RIGHT(T434, LEN(T434)-FIND("/",T434))</f>
        <v>animation</v>
      </c>
      <c r="S434" t="b">
        <v>0</v>
      </c>
      <c r="T434" t="s">
        <v>8270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3">
        <v>3000</v>
      </c>
      <c r="E435" s="13">
        <v>0</v>
      </c>
      <c r="F435" s="16">
        <f>(E435)/D435</f>
        <v>0</v>
      </c>
      <c r="G435" s="11" t="s">
        <v>8221</v>
      </c>
      <c r="H435" t="s">
        <v>8224</v>
      </c>
      <c r="I435" t="s">
        <v>8246</v>
      </c>
      <c r="J435">
        <v>1444576022</v>
      </c>
      <c r="K435" s="7">
        <f>(((J435/60)/60)/24)+DATE(1970,1,1)</f>
        <v>42288.629884259266</v>
      </c>
      <c r="L435">
        <v>1439392022</v>
      </c>
      <c r="M435" s="7">
        <f>(((L435/60)/60)/24)+DATE(1970,1,1)</f>
        <v>42228.629884259266</v>
      </c>
      <c r="N435" t="b">
        <v>0</v>
      </c>
      <c r="O435">
        <v>0</v>
      </c>
      <c r="P435" s="5" t="e">
        <f>E435/O435</f>
        <v>#DIV/0!</v>
      </c>
      <c r="Q435" s="18" t="str">
        <f>LEFT(T435, FIND("/",T435)-1)</f>
        <v>film &amp; video</v>
      </c>
      <c r="R435" s="18" t="str">
        <f>RIGHT(T435, LEN(T435)-FIND("/",T435))</f>
        <v>animation</v>
      </c>
      <c r="S435" t="b">
        <v>0</v>
      </c>
      <c r="T435" t="s">
        <v>8270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3">
        <v>2500</v>
      </c>
      <c r="E436" s="13">
        <v>125</v>
      </c>
      <c r="F436" s="16">
        <f>(E436)/D436</f>
        <v>0.05</v>
      </c>
      <c r="G436" s="11" t="s">
        <v>8221</v>
      </c>
      <c r="H436" t="s">
        <v>8224</v>
      </c>
      <c r="I436" t="s">
        <v>8246</v>
      </c>
      <c r="J436">
        <v>1385931702</v>
      </c>
      <c r="K436" s="7">
        <f>(((J436/60)/60)/24)+DATE(1970,1,1)</f>
        <v>41609.876180555555</v>
      </c>
      <c r="L436">
        <v>1383076902</v>
      </c>
      <c r="M436" s="7">
        <f>(((L436/60)/60)/24)+DATE(1970,1,1)</f>
        <v>41576.834513888891</v>
      </c>
      <c r="N436" t="b">
        <v>0</v>
      </c>
      <c r="O436">
        <v>2</v>
      </c>
      <c r="P436" s="5">
        <f>E436/O436</f>
        <v>62.5</v>
      </c>
      <c r="Q436" s="18" t="str">
        <f>LEFT(T436, FIND("/",T436)-1)</f>
        <v>film &amp; video</v>
      </c>
      <c r="R436" s="18" t="str">
        <f>RIGHT(T436, LEN(T436)-FIND("/",T436))</f>
        <v>animation</v>
      </c>
      <c r="S436" t="b">
        <v>0</v>
      </c>
      <c r="T436" t="s">
        <v>8270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3">
        <v>110000</v>
      </c>
      <c r="E437" s="13">
        <v>3</v>
      </c>
      <c r="F437" s="16">
        <f>(E437)/D437</f>
        <v>2.7272727272727273E-5</v>
      </c>
      <c r="G437" s="11" t="s">
        <v>8221</v>
      </c>
      <c r="H437" t="s">
        <v>8224</v>
      </c>
      <c r="I437" t="s">
        <v>8246</v>
      </c>
      <c r="J437">
        <v>1379094980</v>
      </c>
      <c r="K437" s="7">
        <f>(((J437/60)/60)/24)+DATE(1970,1,1)</f>
        <v>41530.747453703705</v>
      </c>
      <c r="L437">
        <v>1376502980</v>
      </c>
      <c r="M437" s="7">
        <f>(((L437/60)/60)/24)+DATE(1970,1,1)</f>
        <v>41500.747453703705</v>
      </c>
      <c r="N437" t="b">
        <v>0</v>
      </c>
      <c r="O437">
        <v>3</v>
      </c>
      <c r="P437" s="5">
        <f>E437/O437</f>
        <v>1</v>
      </c>
      <c r="Q437" s="18" t="str">
        <f>LEFT(T437, FIND("/",T437)-1)</f>
        <v>film &amp; video</v>
      </c>
      <c r="R437" s="18" t="str">
        <f>RIGHT(T437, LEN(T437)-FIND("/",T437))</f>
        <v>animation</v>
      </c>
      <c r="S437" t="b">
        <v>0</v>
      </c>
      <c r="T437" t="s">
        <v>8270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3">
        <v>1000</v>
      </c>
      <c r="E438" s="13">
        <v>0</v>
      </c>
      <c r="F438" s="16">
        <f>(E438)/D438</f>
        <v>0</v>
      </c>
      <c r="G438" s="11" t="s">
        <v>8221</v>
      </c>
      <c r="H438" t="s">
        <v>8224</v>
      </c>
      <c r="I438" t="s">
        <v>8246</v>
      </c>
      <c r="J438">
        <v>1375260113</v>
      </c>
      <c r="K438" s="7">
        <f>(((J438/60)/60)/24)+DATE(1970,1,1)</f>
        <v>41486.36241898148</v>
      </c>
      <c r="L438">
        <v>1372668113</v>
      </c>
      <c r="M438" s="7">
        <f>(((L438/60)/60)/24)+DATE(1970,1,1)</f>
        <v>41456.36241898148</v>
      </c>
      <c r="N438" t="b">
        <v>0</v>
      </c>
      <c r="O438">
        <v>0</v>
      </c>
      <c r="P438" s="5" t="e">
        <f>E438/O438</f>
        <v>#DIV/0!</v>
      </c>
      <c r="Q438" s="18" t="str">
        <f>LEFT(T438, FIND("/",T438)-1)</f>
        <v>film &amp; video</v>
      </c>
      <c r="R438" s="18" t="str">
        <f>RIGHT(T438, LEN(T438)-FIND("/",T438))</f>
        <v>animation</v>
      </c>
      <c r="S438" t="b">
        <v>0</v>
      </c>
      <c r="T438" t="s">
        <v>8270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3">
        <v>7000</v>
      </c>
      <c r="E439" s="13">
        <v>0</v>
      </c>
      <c r="F439" s="16">
        <f>(E439)/D439</f>
        <v>0</v>
      </c>
      <c r="G439" s="11" t="s">
        <v>8221</v>
      </c>
      <c r="H439" t="s">
        <v>8229</v>
      </c>
      <c r="I439" t="s">
        <v>8251</v>
      </c>
      <c r="J439">
        <v>1475912326</v>
      </c>
      <c r="K439" s="7">
        <f>(((J439/60)/60)/24)+DATE(1970,1,1)</f>
        <v>42651.31858796296</v>
      </c>
      <c r="L439">
        <v>1470728326</v>
      </c>
      <c r="M439" s="7">
        <f>(((L439/60)/60)/24)+DATE(1970,1,1)</f>
        <v>42591.31858796296</v>
      </c>
      <c r="N439" t="b">
        <v>0</v>
      </c>
      <c r="O439">
        <v>0</v>
      </c>
      <c r="P439" s="5" t="e">
        <f>E439/O439</f>
        <v>#DIV/0!</v>
      </c>
      <c r="Q439" s="18" t="str">
        <f>LEFT(T439, FIND("/",T439)-1)</f>
        <v>film &amp; video</v>
      </c>
      <c r="R439" s="18" t="str">
        <f>RIGHT(T439, LEN(T439)-FIND("/",T439))</f>
        <v>animation</v>
      </c>
      <c r="S439" t="b">
        <v>0</v>
      </c>
      <c r="T439" t="s">
        <v>8270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3">
        <v>20000</v>
      </c>
      <c r="E440" s="13">
        <v>1876</v>
      </c>
      <c r="F440" s="16">
        <f>(E440)/D440</f>
        <v>9.3799999999999994E-2</v>
      </c>
      <c r="G440" s="11" t="s">
        <v>8221</v>
      </c>
      <c r="H440" t="s">
        <v>8224</v>
      </c>
      <c r="I440" t="s">
        <v>8246</v>
      </c>
      <c r="J440">
        <v>1447830958</v>
      </c>
      <c r="K440" s="7">
        <f>(((J440/60)/60)/24)+DATE(1970,1,1)</f>
        <v>42326.302754629629</v>
      </c>
      <c r="L440">
        <v>1445235358</v>
      </c>
      <c r="M440" s="7">
        <f>(((L440/60)/60)/24)+DATE(1970,1,1)</f>
        <v>42296.261087962965</v>
      </c>
      <c r="N440" t="b">
        <v>0</v>
      </c>
      <c r="O440">
        <v>11</v>
      </c>
      <c r="P440" s="5">
        <f>E440/O440</f>
        <v>170.54545454545453</v>
      </c>
      <c r="Q440" s="18" t="str">
        <f>LEFT(T440, FIND("/",T440)-1)</f>
        <v>film &amp; video</v>
      </c>
      <c r="R440" s="18" t="str">
        <f>RIGHT(T440, LEN(T440)-FIND("/",T440))</f>
        <v>animation</v>
      </c>
      <c r="S440" t="b">
        <v>0</v>
      </c>
      <c r="T440" t="s">
        <v>8270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3">
        <v>450</v>
      </c>
      <c r="E441" s="13">
        <v>0</v>
      </c>
      <c r="F441" s="16">
        <f>(E441)/D441</f>
        <v>0</v>
      </c>
      <c r="G441" s="11" t="s">
        <v>8221</v>
      </c>
      <c r="H441" t="s">
        <v>8224</v>
      </c>
      <c r="I441" t="s">
        <v>8246</v>
      </c>
      <c r="J441">
        <v>1413569818</v>
      </c>
      <c r="K441" s="7">
        <f>(((J441/60)/60)/24)+DATE(1970,1,1)</f>
        <v>41929.761782407404</v>
      </c>
      <c r="L441">
        <v>1412705818</v>
      </c>
      <c r="M441" s="7">
        <f>(((L441/60)/60)/24)+DATE(1970,1,1)</f>
        <v>41919.761782407404</v>
      </c>
      <c r="N441" t="b">
        <v>0</v>
      </c>
      <c r="O441">
        <v>0</v>
      </c>
      <c r="P441" s="5" t="e">
        <f>E441/O441</f>
        <v>#DIV/0!</v>
      </c>
      <c r="Q441" s="18" t="str">
        <f>LEFT(T441, FIND("/",T441)-1)</f>
        <v>film &amp; video</v>
      </c>
      <c r="R441" s="18" t="str">
        <f>RIGHT(T441, LEN(T441)-FIND("/",T441))</f>
        <v>animation</v>
      </c>
      <c r="S441" t="b">
        <v>0</v>
      </c>
      <c r="T441" t="s">
        <v>8270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3">
        <v>5000</v>
      </c>
      <c r="E442" s="13">
        <v>5</v>
      </c>
      <c r="F442" s="16">
        <f>(E442)/D442</f>
        <v>1E-3</v>
      </c>
      <c r="G442" s="11" t="s">
        <v>8221</v>
      </c>
      <c r="H442" t="s">
        <v>8224</v>
      </c>
      <c r="I442" t="s">
        <v>8246</v>
      </c>
      <c r="J442">
        <v>1458859153</v>
      </c>
      <c r="K442" s="7">
        <f>(((J442/60)/60)/24)+DATE(1970,1,1)</f>
        <v>42453.943900462968</v>
      </c>
      <c r="L442">
        <v>1456270753</v>
      </c>
      <c r="M442" s="7">
        <f>(((L442/60)/60)/24)+DATE(1970,1,1)</f>
        <v>42423.985567129625</v>
      </c>
      <c r="N442" t="b">
        <v>0</v>
      </c>
      <c r="O442">
        <v>1</v>
      </c>
      <c r="P442" s="5">
        <f>E442/O442</f>
        <v>5</v>
      </c>
      <c r="Q442" s="18" t="str">
        <f>LEFT(T442, FIND("/",T442)-1)</f>
        <v>film &amp; video</v>
      </c>
      <c r="R442" s="18" t="str">
        <f>RIGHT(T442, LEN(T442)-FIND("/",T442))</f>
        <v>animation</v>
      </c>
      <c r="S442" t="b">
        <v>0</v>
      </c>
      <c r="T442" t="s">
        <v>8270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3">
        <v>400</v>
      </c>
      <c r="E443" s="13">
        <v>0</v>
      </c>
      <c r="F443" s="16">
        <f>(E443)/D443</f>
        <v>0</v>
      </c>
      <c r="G443" s="11" t="s">
        <v>8221</v>
      </c>
      <c r="H443" t="s">
        <v>8225</v>
      </c>
      <c r="I443" t="s">
        <v>8247</v>
      </c>
      <c r="J443">
        <v>1383418996</v>
      </c>
      <c r="K443" s="7">
        <f>(((J443/60)/60)/24)+DATE(1970,1,1)</f>
        <v>41580.793935185182</v>
      </c>
      <c r="L443">
        <v>1380826996</v>
      </c>
      <c r="M443" s="7">
        <f>(((L443/60)/60)/24)+DATE(1970,1,1)</f>
        <v>41550.793935185182</v>
      </c>
      <c r="N443" t="b">
        <v>0</v>
      </c>
      <c r="O443">
        <v>0</v>
      </c>
      <c r="P443" s="5" t="e">
        <f>E443/O443</f>
        <v>#DIV/0!</v>
      </c>
      <c r="Q443" s="18" t="str">
        <f>LEFT(T443, FIND("/",T443)-1)</f>
        <v>film &amp; video</v>
      </c>
      <c r="R443" s="18" t="str">
        <f>RIGHT(T443, LEN(T443)-FIND("/",T443))</f>
        <v>animation</v>
      </c>
      <c r="S443" t="b">
        <v>0</v>
      </c>
      <c r="T443" t="s">
        <v>8270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3">
        <v>17000</v>
      </c>
      <c r="E444" s="13">
        <v>6691</v>
      </c>
      <c r="F444" s="16">
        <f>(E444)/D444</f>
        <v>0.39358823529411763</v>
      </c>
      <c r="G444" s="11" t="s">
        <v>8221</v>
      </c>
      <c r="H444" t="s">
        <v>8224</v>
      </c>
      <c r="I444" t="s">
        <v>8246</v>
      </c>
      <c r="J444">
        <v>1424380783</v>
      </c>
      <c r="K444" s="7">
        <f>(((J444/60)/60)/24)+DATE(1970,1,1)</f>
        <v>42054.888692129629</v>
      </c>
      <c r="L444">
        <v>1421788783</v>
      </c>
      <c r="M444" s="7">
        <f>(((L444/60)/60)/24)+DATE(1970,1,1)</f>
        <v>42024.888692129629</v>
      </c>
      <c r="N444" t="b">
        <v>0</v>
      </c>
      <c r="O444">
        <v>17</v>
      </c>
      <c r="P444" s="5">
        <f>E444/O444</f>
        <v>393.58823529411762</v>
      </c>
      <c r="Q444" s="18" t="str">
        <f>LEFT(T444, FIND("/",T444)-1)</f>
        <v>film &amp; video</v>
      </c>
      <c r="R444" s="18" t="str">
        <f>RIGHT(T444, LEN(T444)-FIND("/",T444))</f>
        <v>animation</v>
      </c>
      <c r="S444" t="b">
        <v>0</v>
      </c>
      <c r="T444" t="s">
        <v>8270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3">
        <v>10000</v>
      </c>
      <c r="E445" s="13">
        <v>10</v>
      </c>
      <c r="F445" s="16">
        <f>(E445)/D445</f>
        <v>1E-3</v>
      </c>
      <c r="G445" s="11" t="s">
        <v>8221</v>
      </c>
      <c r="H445" t="s">
        <v>8229</v>
      </c>
      <c r="I445" t="s">
        <v>8251</v>
      </c>
      <c r="J445">
        <v>1391991701</v>
      </c>
      <c r="K445" s="7">
        <f>(((J445/60)/60)/24)+DATE(1970,1,1)</f>
        <v>41680.015057870369</v>
      </c>
      <c r="L445">
        <v>1389399701</v>
      </c>
      <c r="M445" s="7">
        <f>(((L445/60)/60)/24)+DATE(1970,1,1)</f>
        <v>41650.015057870369</v>
      </c>
      <c r="N445" t="b">
        <v>0</v>
      </c>
      <c r="O445">
        <v>2</v>
      </c>
      <c r="P445" s="5">
        <f>E445/O445</f>
        <v>5</v>
      </c>
      <c r="Q445" s="18" t="str">
        <f>LEFT(T445, FIND("/",T445)-1)</f>
        <v>film &amp; video</v>
      </c>
      <c r="R445" s="18" t="str">
        <f>RIGHT(T445, LEN(T445)-FIND("/",T445))</f>
        <v>animation</v>
      </c>
      <c r="S445" t="b">
        <v>0</v>
      </c>
      <c r="T445" t="s">
        <v>8270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3">
        <v>1000</v>
      </c>
      <c r="E446" s="13">
        <v>50</v>
      </c>
      <c r="F446" s="16">
        <f>(E446)/D446</f>
        <v>0.05</v>
      </c>
      <c r="G446" s="11" t="s">
        <v>8221</v>
      </c>
      <c r="H446" t="s">
        <v>8224</v>
      </c>
      <c r="I446" t="s">
        <v>8246</v>
      </c>
      <c r="J446">
        <v>1329342361</v>
      </c>
      <c r="K446" s="7">
        <f>(((J446/60)/60)/24)+DATE(1970,1,1)</f>
        <v>40954.906956018516</v>
      </c>
      <c r="L446">
        <v>1324158361</v>
      </c>
      <c r="M446" s="7">
        <f>(((L446/60)/60)/24)+DATE(1970,1,1)</f>
        <v>40894.906956018516</v>
      </c>
      <c r="N446" t="b">
        <v>0</v>
      </c>
      <c r="O446">
        <v>1</v>
      </c>
      <c r="P446" s="5">
        <f>E446/O446</f>
        <v>50</v>
      </c>
      <c r="Q446" s="18" t="str">
        <f>LEFT(T446, FIND("/",T446)-1)</f>
        <v>film &amp; video</v>
      </c>
      <c r="R446" s="18" t="str">
        <f>RIGHT(T446, LEN(T446)-FIND("/",T446))</f>
        <v>animation</v>
      </c>
      <c r="S446" t="b">
        <v>0</v>
      </c>
      <c r="T446" t="s">
        <v>8270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3">
        <v>60000</v>
      </c>
      <c r="E447" s="13">
        <v>2</v>
      </c>
      <c r="F447" s="16">
        <f>(E447)/D447</f>
        <v>3.3333333333333335E-5</v>
      </c>
      <c r="G447" s="11" t="s">
        <v>8221</v>
      </c>
      <c r="H447" t="s">
        <v>8224</v>
      </c>
      <c r="I447" t="s">
        <v>8246</v>
      </c>
      <c r="J447">
        <v>1432195375</v>
      </c>
      <c r="K447" s="7">
        <f>(((J447/60)/60)/24)+DATE(1970,1,1)</f>
        <v>42145.335358796292</v>
      </c>
      <c r="L447">
        <v>1430899375</v>
      </c>
      <c r="M447" s="7">
        <f>(((L447/60)/60)/24)+DATE(1970,1,1)</f>
        <v>42130.335358796292</v>
      </c>
      <c r="N447" t="b">
        <v>0</v>
      </c>
      <c r="O447">
        <v>2</v>
      </c>
      <c r="P447" s="5">
        <f>E447/O447</f>
        <v>1</v>
      </c>
      <c r="Q447" s="18" t="str">
        <f>LEFT(T447, FIND("/",T447)-1)</f>
        <v>film &amp; video</v>
      </c>
      <c r="R447" s="18" t="str">
        <f>RIGHT(T447, LEN(T447)-FIND("/",T447))</f>
        <v>animation</v>
      </c>
      <c r="S447" t="b">
        <v>0</v>
      </c>
      <c r="T447" t="s">
        <v>8270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3">
        <v>10500</v>
      </c>
      <c r="E448" s="13">
        <v>766</v>
      </c>
      <c r="F448" s="16">
        <f>(E448)/D448</f>
        <v>7.2952380952380949E-2</v>
      </c>
      <c r="G448" s="11" t="s">
        <v>8221</v>
      </c>
      <c r="H448" t="s">
        <v>8224</v>
      </c>
      <c r="I448" t="s">
        <v>8246</v>
      </c>
      <c r="J448">
        <v>1425434420</v>
      </c>
      <c r="K448" s="7">
        <f>(((J448/60)/60)/24)+DATE(1970,1,1)</f>
        <v>42067.083564814813</v>
      </c>
      <c r="L448">
        <v>1422842420</v>
      </c>
      <c r="M448" s="7">
        <f>(((L448/60)/60)/24)+DATE(1970,1,1)</f>
        <v>42037.083564814813</v>
      </c>
      <c r="N448" t="b">
        <v>0</v>
      </c>
      <c r="O448">
        <v>16</v>
      </c>
      <c r="P448" s="5">
        <f>E448/O448</f>
        <v>47.875</v>
      </c>
      <c r="Q448" s="18" t="str">
        <f>LEFT(T448, FIND("/",T448)-1)</f>
        <v>film &amp; video</v>
      </c>
      <c r="R448" s="18" t="str">
        <f>RIGHT(T448, LEN(T448)-FIND("/",T448))</f>
        <v>animation</v>
      </c>
      <c r="S448" t="b">
        <v>0</v>
      </c>
      <c r="T448" t="s">
        <v>8270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3">
        <v>30000</v>
      </c>
      <c r="E449" s="13">
        <v>5</v>
      </c>
      <c r="F449" s="16">
        <f>(E449)/D449</f>
        <v>1.6666666666666666E-4</v>
      </c>
      <c r="G449" s="11" t="s">
        <v>8221</v>
      </c>
      <c r="H449" t="s">
        <v>8225</v>
      </c>
      <c r="I449" t="s">
        <v>8247</v>
      </c>
      <c r="J449">
        <v>1364041163</v>
      </c>
      <c r="K449" s="7">
        <f>(((J449/60)/60)/24)+DATE(1970,1,1)</f>
        <v>41356.513460648144</v>
      </c>
      <c r="L449">
        <v>1361884763</v>
      </c>
      <c r="M449" s="7">
        <f>(((L449/60)/60)/24)+DATE(1970,1,1)</f>
        <v>41331.555127314816</v>
      </c>
      <c r="N449" t="b">
        <v>0</v>
      </c>
      <c r="O449">
        <v>1</v>
      </c>
      <c r="P449" s="5">
        <f>E449/O449</f>
        <v>5</v>
      </c>
      <c r="Q449" s="18" t="str">
        <f>LEFT(T449, FIND("/",T449)-1)</f>
        <v>film &amp; video</v>
      </c>
      <c r="R449" s="18" t="str">
        <f>RIGHT(T449, LEN(T449)-FIND("/",T449))</f>
        <v>animation</v>
      </c>
      <c r="S449" t="b">
        <v>0</v>
      </c>
      <c r="T449" t="s">
        <v>8270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3">
        <v>2500</v>
      </c>
      <c r="E450" s="13">
        <v>82.01</v>
      </c>
      <c r="F450" s="16">
        <f>(E450)/D450</f>
        <v>3.2804E-2</v>
      </c>
      <c r="G450" s="11" t="s">
        <v>8221</v>
      </c>
      <c r="H450" t="s">
        <v>8224</v>
      </c>
      <c r="I450" t="s">
        <v>8246</v>
      </c>
      <c r="J450">
        <v>1400091095</v>
      </c>
      <c r="K450" s="7">
        <f>(((J450/60)/60)/24)+DATE(1970,1,1)</f>
        <v>41773.758043981477</v>
      </c>
      <c r="L450">
        <v>1398363095</v>
      </c>
      <c r="M450" s="7">
        <f>(((L450/60)/60)/24)+DATE(1970,1,1)</f>
        <v>41753.758043981477</v>
      </c>
      <c r="N450" t="b">
        <v>0</v>
      </c>
      <c r="O450">
        <v>4</v>
      </c>
      <c r="P450" s="5">
        <f>E450/O450</f>
        <v>20.502500000000001</v>
      </c>
      <c r="Q450" s="18" t="str">
        <f>LEFT(T450, FIND("/",T450)-1)</f>
        <v>film &amp; video</v>
      </c>
      <c r="R450" s="18" t="str">
        <f>RIGHT(T450, LEN(T450)-FIND("/",T450))</f>
        <v>animation</v>
      </c>
      <c r="S450" t="b">
        <v>0</v>
      </c>
      <c r="T450" t="s">
        <v>8270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3">
        <v>2000</v>
      </c>
      <c r="E451" s="13">
        <v>45</v>
      </c>
      <c r="F451" s="16">
        <f>(E451)/D451</f>
        <v>2.2499999999999999E-2</v>
      </c>
      <c r="G451" s="11" t="s">
        <v>8221</v>
      </c>
      <c r="H451" t="s">
        <v>8225</v>
      </c>
      <c r="I451" t="s">
        <v>8247</v>
      </c>
      <c r="J451">
        <v>1382017085</v>
      </c>
      <c r="K451" s="7">
        <f>(((J451/60)/60)/24)+DATE(1970,1,1)</f>
        <v>41564.568113425928</v>
      </c>
      <c r="L451">
        <v>1379425085</v>
      </c>
      <c r="M451" s="7">
        <f>(((L451/60)/60)/24)+DATE(1970,1,1)</f>
        <v>41534.568113425928</v>
      </c>
      <c r="N451" t="b">
        <v>0</v>
      </c>
      <c r="O451">
        <v>5</v>
      </c>
      <c r="P451" s="5">
        <f>E451/O451</f>
        <v>9</v>
      </c>
      <c r="Q451" s="18" t="str">
        <f>LEFT(T451, FIND("/",T451)-1)</f>
        <v>film &amp; video</v>
      </c>
      <c r="R451" s="18" t="str">
        <f>RIGHT(T451, LEN(T451)-FIND("/",T451))</f>
        <v>animation</v>
      </c>
      <c r="S451" t="b">
        <v>0</v>
      </c>
      <c r="T451" t="s">
        <v>8270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3">
        <v>50000</v>
      </c>
      <c r="E452" s="13">
        <v>396</v>
      </c>
      <c r="F452" s="16">
        <f>(E452)/D452</f>
        <v>7.92E-3</v>
      </c>
      <c r="G452" s="11" t="s">
        <v>8221</v>
      </c>
      <c r="H452" t="s">
        <v>8224</v>
      </c>
      <c r="I452" t="s">
        <v>8246</v>
      </c>
      <c r="J452">
        <v>1392417800</v>
      </c>
      <c r="K452" s="7">
        <f>(((J452/60)/60)/24)+DATE(1970,1,1)</f>
        <v>41684.946759259255</v>
      </c>
      <c r="L452">
        <v>1389825800</v>
      </c>
      <c r="M452" s="7">
        <f>(((L452/60)/60)/24)+DATE(1970,1,1)</f>
        <v>41654.946759259255</v>
      </c>
      <c r="N452" t="b">
        <v>0</v>
      </c>
      <c r="O452">
        <v>7</v>
      </c>
      <c r="P452" s="5">
        <f>E452/O452</f>
        <v>56.571428571428569</v>
      </c>
      <c r="Q452" s="18" t="str">
        <f>LEFT(T452, FIND("/",T452)-1)</f>
        <v>film &amp; video</v>
      </c>
      <c r="R452" s="18" t="str">
        <f>RIGHT(T452, LEN(T452)-FIND("/",T452))</f>
        <v>animation</v>
      </c>
      <c r="S452" t="b">
        <v>0</v>
      </c>
      <c r="T452" t="s">
        <v>8270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3">
        <v>20000</v>
      </c>
      <c r="E453" s="13">
        <v>0</v>
      </c>
      <c r="F453" s="16">
        <f>(E453)/D453</f>
        <v>0</v>
      </c>
      <c r="G453" s="11" t="s">
        <v>8221</v>
      </c>
      <c r="H453" t="s">
        <v>8224</v>
      </c>
      <c r="I453" t="s">
        <v>8246</v>
      </c>
      <c r="J453">
        <v>1390669791</v>
      </c>
      <c r="K453" s="7">
        <f>(((J453/60)/60)/24)+DATE(1970,1,1)</f>
        <v>41664.715173611112</v>
      </c>
      <c r="L453">
        <v>1388077791</v>
      </c>
      <c r="M453" s="7">
        <f>(((L453/60)/60)/24)+DATE(1970,1,1)</f>
        <v>41634.715173611112</v>
      </c>
      <c r="N453" t="b">
        <v>0</v>
      </c>
      <c r="O453">
        <v>0</v>
      </c>
      <c r="P453" s="5" t="e">
        <f>E453/O453</f>
        <v>#DIV/0!</v>
      </c>
      <c r="Q453" s="18" t="str">
        <f>LEFT(T453, FIND("/",T453)-1)</f>
        <v>film &amp; video</v>
      </c>
      <c r="R453" s="18" t="str">
        <f>RIGHT(T453, LEN(T453)-FIND("/",T453))</f>
        <v>animation</v>
      </c>
      <c r="S453" t="b">
        <v>0</v>
      </c>
      <c r="T453" t="s">
        <v>8270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3">
        <v>750</v>
      </c>
      <c r="E454" s="13">
        <v>480</v>
      </c>
      <c r="F454" s="16">
        <f>(E454)/D454</f>
        <v>0.64</v>
      </c>
      <c r="G454" s="11" t="s">
        <v>8221</v>
      </c>
      <c r="H454" t="s">
        <v>8224</v>
      </c>
      <c r="I454" t="s">
        <v>8246</v>
      </c>
      <c r="J454">
        <v>1431536015</v>
      </c>
      <c r="K454" s="7">
        <f>(((J454/60)/60)/24)+DATE(1970,1,1)</f>
        <v>42137.703877314809</v>
      </c>
      <c r="L454">
        <v>1428944015</v>
      </c>
      <c r="M454" s="7">
        <f>(((L454/60)/60)/24)+DATE(1970,1,1)</f>
        <v>42107.703877314809</v>
      </c>
      <c r="N454" t="b">
        <v>0</v>
      </c>
      <c r="O454">
        <v>12</v>
      </c>
      <c r="P454" s="5">
        <f>E454/O454</f>
        <v>40</v>
      </c>
      <c r="Q454" s="18" t="str">
        <f>LEFT(T454, FIND("/",T454)-1)</f>
        <v>film &amp; video</v>
      </c>
      <c r="R454" s="18" t="str">
        <f>RIGHT(T454, LEN(T454)-FIND("/",T454))</f>
        <v>animation</v>
      </c>
      <c r="S454" t="b">
        <v>0</v>
      </c>
      <c r="T454" t="s">
        <v>8270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3">
        <v>94875</v>
      </c>
      <c r="E455" s="13">
        <v>26</v>
      </c>
      <c r="F455" s="16">
        <f>(E455)/D455</f>
        <v>2.740447957839262E-4</v>
      </c>
      <c r="G455" s="11" t="s">
        <v>8221</v>
      </c>
      <c r="H455" t="s">
        <v>8224</v>
      </c>
      <c r="I455" t="s">
        <v>8246</v>
      </c>
      <c r="J455">
        <v>1424375279</v>
      </c>
      <c r="K455" s="7">
        <f>(((J455/60)/60)/24)+DATE(1970,1,1)</f>
        <v>42054.824988425928</v>
      </c>
      <c r="L455">
        <v>1422992879</v>
      </c>
      <c r="M455" s="7">
        <f>(((L455/60)/60)/24)+DATE(1970,1,1)</f>
        <v>42038.824988425928</v>
      </c>
      <c r="N455" t="b">
        <v>0</v>
      </c>
      <c r="O455">
        <v>2</v>
      </c>
      <c r="P455" s="5">
        <f>E455/O455</f>
        <v>13</v>
      </c>
      <c r="Q455" s="18" t="str">
        <f>LEFT(T455, FIND("/",T455)-1)</f>
        <v>film &amp; video</v>
      </c>
      <c r="R455" s="18" t="str">
        <f>RIGHT(T455, LEN(T455)-FIND("/",T455))</f>
        <v>animation</v>
      </c>
      <c r="S455" t="b">
        <v>0</v>
      </c>
      <c r="T455" t="s">
        <v>8270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3">
        <v>10000</v>
      </c>
      <c r="E456" s="13">
        <v>82</v>
      </c>
      <c r="F456" s="16">
        <f>(E456)/D456</f>
        <v>8.2000000000000007E-3</v>
      </c>
      <c r="G456" s="11" t="s">
        <v>8221</v>
      </c>
      <c r="H456" t="s">
        <v>8224</v>
      </c>
      <c r="I456" t="s">
        <v>8246</v>
      </c>
      <c r="J456">
        <v>1417007640</v>
      </c>
      <c r="K456" s="7">
        <f>(((J456/60)/60)/24)+DATE(1970,1,1)</f>
        <v>41969.551388888889</v>
      </c>
      <c r="L456">
        <v>1414343571</v>
      </c>
      <c r="M456" s="7">
        <f>(((L456/60)/60)/24)+DATE(1970,1,1)</f>
        <v>41938.717256944445</v>
      </c>
      <c r="N456" t="b">
        <v>0</v>
      </c>
      <c r="O456">
        <v>5</v>
      </c>
      <c r="P456" s="5">
        <f>E456/O456</f>
        <v>16.399999999999999</v>
      </c>
      <c r="Q456" s="18" t="str">
        <f>LEFT(T456, FIND("/",T456)-1)</f>
        <v>film &amp; video</v>
      </c>
      <c r="R456" s="18" t="str">
        <f>RIGHT(T456, LEN(T456)-FIND("/",T456))</f>
        <v>animation</v>
      </c>
      <c r="S456" t="b">
        <v>0</v>
      </c>
      <c r="T456" t="s">
        <v>8270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3">
        <v>65000</v>
      </c>
      <c r="E457" s="13">
        <v>45</v>
      </c>
      <c r="F457" s="16">
        <f>(E457)/D457</f>
        <v>6.9230769230769226E-4</v>
      </c>
      <c r="G457" s="11" t="s">
        <v>8221</v>
      </c>
      <c r="H457" t="s">
        <v>8224</v>
      </c>
      <c r="I457" t="s">
        <v>8246</v>
      </c>
      <c r="J457">
        <v>1334622660</v>
      </c>
      <c r="K457" s="7">
        <f>(((J457/60)/60)/24)+DATE(1970,1,1)</f>
        <v>41016.021527777775</v>
      </c>
      <c r="L457">
        <v>1330733022</v>
      </c>
      <c r="M457" s="7">
        <f>(((L457/60)/60)/24)+DATE(1970,1,1)</f>
        <v>40971.002569444441</v>
      </c>
      <c r="N457" t="b">
        <v>0</v>
      </c>
      <c r="O457">
        <v>2</v>
      </c>
      <c r="P457" s="5">
        <f>E457/O457</f>
        <v>22.5</v>
      </c>
      <c r="Q457" s="18" t="str">
        <f>LEFT(T457, FIND("/",T457)-1)</f>
        <v>film &amp; video</v>
      </c>
      <c r="R457" s="18" t="str">
        <f>RIGHT(T457, LEN(T457)-FIND("/",T457))</f>
        <v>animation</v>
      </c>
      <c r="S457" t="b">
        <v>0</v>
      </c>
      <c r="T457" t="s">
        <v>8270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3">
        <v>8888</v>
      </c>
      <c r="E458" s="13">
        <v>61</v>
      </c>
      <c r="F458" s="16">
        <f>(E458)/D458</f>
        <v>6.8631863186318634E-3</v>
      </c>
      <c r="G458" s="11" t="s">
        <v>8221</v>
      </c>
      <c r="H458" t="s">
        <v>8224</v>
      </c>
      <c r="I458" t="s">
        <v>8246</v>
      </c>
      <c r="J458">
        <v>1382414340</v>
      </c>
      <c r="K458" s="7">
        <f>(((J458/60)/60)/24)+DATE(1970,1,1)</f>
        <v>41569.165972222225</v>
      </c>
      <c r="L458">
        <v>1380559201</v>
      </c>
      <c r="M458" s="7">
        <f>(((L458/60)/60)/24)+DATE(1970,1,1)</f>
        <v>41547.694456018515</v>
      </c>
      <c r="N458" t="b">
        <v>0</v>
      </c>
      <c r="O458">
        <v>3</v>
      </c>
      <c r="P458" s="5">
        <f>E458/O458</f>
        <v>20.333333333333332</v>
      </c>
      <c r="Q458" s="18" t="str">
        <f>LEFT(T458, FIND("/",T458)-1)</f>
        <v>film &amp; video</v>
      </c>
      <c r="R458" s="18" t="str">
        <f>RIGHT(T458, LEN(T458)-FIND("/",T458))</f>
        <v>animation</v>
      </c>
      <c r="S458" t="b">
        <v>0</v>
      </c>
      <c r="T458" t="s">
        <v>8270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3">
        <v>20000</v>
      </c>
      <c r="E459" s="13">
        <v>0</v>
      </c>
      <c r="F459" s="16">
        <f>(E459)/D459</f>
        <v>0</v>
      </c>
      <c r="G459" s="11" t="s">
        <v>8221</v>
      </c>
      <c r="H459" t="s">
        <v>8229</v>
      </c>
      <c r="I459" t="s">
        <v>8251</v>
      </c>
      <c r="J459">
        <v>1408213512</v>
      </c>
      <c r="K459" s="7">
        <f>(((J459/60)/60)/24)+DATE(1970,1,1)</f>
        <v>41867.767500000002</v>
      </c>
      <c r="L459">
        <v>1405621512</v>
      </c>
      <c r="M459" s="7">
        <f>(((L459/60)/60)/24)+DATE(1970,1,1)</f>
        <v>41837.767500000002</v>
      </c>
      <c r="N459" t="b">
        <v>0</v>
      </c>
      <c r="O459">
        <v>0</v>
      </c>
      <c r="P459" s="5" t="e">
        <f>E459/O459</f>
        <v>#DIV/0!</v>
      </c>
      <c r="Q459" s="18" t="str">
        <f>LEFT(T459, FIND("/",T459)-1)</f>
        <v>film &amp; video</v>
      </c>
      <c r="R459" s="18" t="str">
        <f>RIGHT(T459, LEN(T459)-FIND("/",T459))</f>
        <v>animation</v>
      </c>
      <c r="S459" t="b">
        <v>0</v>
      </c>
      <c r="T459" t="s">
        <v>8270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3">
        <v>10000</v>
      </c>
      <c r="E460" s="13">
        <v>821</v>
      </c>
      <c r="F460" s="16">
        <f>(E460)/D460</f>
        <v>8.2100000000000006E-2</v>
      </c>
      <c r="G460" s="11" t="s">
        <v>8221</v>
      </c>
      <c r="H460" t="s">
        <v>8225</v>
      </c>
      <c r="I460" t="s">
        <v>8247</v>
      </c>
      <c r="J460">
        <v>1368550060</v>
      </c>
      <c r="K460" s="7">
        <f>(((J460/60)/60)/24)+DATE(1970,1,1)</f>
        <v>41408.69976851852</v>
      </c>
      <c r="L460">
        <v>1365958060</v>
      </c>
      <c r="M460" s="7">
        <f>(((L460/60)/60)/24)+DATE(1970,1,1)</f>
        <v>41378.69976851852</v>
      </c>
      <c r="N460" t="b">
        <v>0</v>
      </c>
      <c r="O460">
        <v>49</v>
      </c>
      <c r="P460" s="5">
        <f>E460/O460</f>
        <v>16.755102040816325</v>
      </c>
      <c r="Q460" s="18" t="str">
        <f>LEFT(T460, FIND("/",T460)-1)</f>
        <v>film &amp; video</v>
      </c>
      <c r="R460" s="18" t="str">
        <f>RIGHT(T460, LEN(T460)-FIND("/",T460))</f>
        <v>animation</v>
      </c>
      <c r="S460" t="b">
        <v>0</v>
      </c>
      <c r="T460" t="s">
        <v>8270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3">
        <v>39000</v>
      </c>
      <c r="E461" s="13">
        <v>25</v>
      </c>
      <c r="F461" s="16">
        <f>(E461)/D461</f>
        <v>6.4102564102564103E-4</v>
      </c>
      <c r="G461" s="11" t="s">
        <v>8221</v>
      </c>
      <c r="H461" t="s">
        <v>8224</v>
      </c>
      <c r="I461" t="s">
        <v>8246</v>
      </c>
      <c r="J461">
        <v>1321201327</v>
      </c>
      <c r="K461" s="7">
        <f>(((J461/60)/60)/24)+DATE(1970,1,1)</f>
        <v>40860.682025462964</v>
      </c>
      <c r="L461">
        <v>1316013727</v>
      </c>
      <c r="M461" s="7">
        <f>(((L461/60)/60)/24)+DATE(1970,1,1)</f>
        <v>40800.6403587963</v>
      </c>
      <c r="N461" t="b">
        <v>0</v>
      </c>
      <c r="O461">
        <v>1</v>
      </c>
      <c r="P461" s="5">
        <f>E461/O461</f>
        <v>25</v>
      </c>
      <c r="Q461" s="18" t="str">
        <f>LEFT(T461, FIND("/",T461)-1)</f>
        <v>film &amp; video</v>
      </c>
      <c r="R461" s="18" t="str">
        <f>RIGHT(T461, LEN(T461)-FIND("/",T461))</f>
        <v>animation</v>
      </c>
      <c r="S461" t="b">
        <v>0</v>
      </c>
      <c r="T461" t="s">
        <v>8270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3">
        <v>8500</v>
      </c>
      <c r="E462" s="13">
        <v>25</v>
      </c>
      <c r="F462" s="16">
        <f>(E462)/D462</f>
        <v>2.9411764705882353E-3</v>
      </c>
      <c r="G462" s="11" t="s">
        <v>8221</v>
      </c>
      <c r="H462" t="s">
        <v>8224</v>
      </c>
      <c r="I462" t="s">
        <v>8246</v>
      </c>
      <c r="J462">
        <v>1401595200</v>
      </c>
      <c r="K462" s="7">
        <f>(((J462/60)/60)/24)+DATE(1970,1,1)</f>
        <v>41791.166666666664</v>
      </c>
      <c r="L462">
        <v>1398862875</v>
      </c>
      <c r="M462" s="7">
        <f>(((L462/60)/60)/24)+DATE(1970,1,1)</f>
        <v>41759.542534722219</v>
      </c>
      <c r="N462" t="b">
        <v>0</v>
      </c>
      <c r="O462">
        <v>2</v>
      </c>
      <c r="P462" s="5">
        <f>E462/O462</f>
        <v>12.5</v>
      </c>
      <c r="Q462" s="18" t="str">
        <f>LEFT(T462, FIND("/",T462)-1)</f>
        <v>film &amp; video</v>
      </c>
      <c r="R462" s="18" t="str">
        <f>RIGHT(T462, LEN(T462)-FIND("/",T462))</f>
        <v>animation</v>
      </c>
      <c r="S462" t="b">
        <v>0</v>
      </c>
      <c r="T462" t="s">
        <v>8270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3">
        <v>550</v>
      </c>
      <c r="E463" s="13">
        <v>0</v>
      </c>
      <c r="F463" s="16">
        <f>(E463)/D463</f>
        <v>0</v>
      </c>
      <c r="G463" s="11" t="s">
        <v>8221</v>
      </c>
      <c r="H463" t="s">
        <v>8225</v>
      </c>
      <c r="I463" t="s">
        <v>8247</v>
      </c>
      <c r="J463">
        <v>1370204367</v>
      </c>
      <c r="K463" s="7">
        <f>(((J463/60)/60)/24)+DATE(1970,1,1)</f>
        <v>41427.84684027778</v>
      </c>
      <c r="L463">
        <v>1368476367</v>
      </c>
      <c r="M463" s="7">
        <f>(((L463/60)/60)/24)+DATE(1970,1,1)</f>
        <v>41407.84684027778</v>
      </c>
      <c r="N463" t="b">
        <v>0</v>
      </c>
      <c r="O463">
        <v>0</v>
      </c>
      <c r="P463" s="5" t="e">
        <f>E463/O463</f>
        <v>#DIV/0!</v>
      </c>
      <c r="Q463" s="18" t="str">
        <f>LEFT(T463, FIND("/",T463)-1)</f>
        <v>film &amp; video</v>
      </c>
      <c r="R463" s="18" t="str">
        <f>RIGHT(T463, LEN(T463)-FIND("/",T463))</f>
        <v>animation</v>
      </c>
      <c r="S463" t="b">
        <v>0</v>
      </c>
      <c r="T463" t="s">
        <v>8270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3">
        <v>100000</v>
      </c>
      <c r="E464" s="13">
        <v>0</v>
      </c>
      <c r="F464" s="16">
        <f>(E464)/D464</f>
        <v>0</v>
      </c>
      <c r="G464" s="11" t="s">
        <v>8221</v>
      </c>
      <c r="H464" t="s">
        <v>8224</v>
      </c>
      <c r="I464" t="s">
        <v>8246</v>
      </c>
      <c r="J464">
        <v>1312945341</v>
      </c>
      <c r="K464" s="7">
        <f>(((J464/60)/60)/24)+DATE(1970,1,1)</f>
        <v>40765.126631944448</v>
      </c>
      <c r="L464">
        <v>1307761341</v>
      </c>
      <c r="M464" s="7">
        <f>(((L464/60)/60)/24)+DATE(1970,1,1)</f>
        <v>40705.126631944448</v>
      </c>
      <c r="N464" t="b">
        <v>0</v>
      </c>
      <c r="O464">
        <v>0</v>
      </c>
      <c r="P464" s="5" t="e">
        <f>E464/O464</f>
        <v>#DIV/0!</v>
      </c>
      <c r="Q464" s="18" t="str">
        <f>LEFT(T464, FIND("/",T464)-1)</f>
        <v>film &amp; video</v>
      </c>
      <c r="R464" s="18" t="str">
        <f>RIGHT(T464, LEN(T464)-FIND("/",T464))</f>
        <v>animation</v>
      </c>
      <c r="S464" t="b">
        <v>0</v>
      </c>
      <c r="T464" t="s">
        <v>8270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3">
        <v>55000</v>
      </c>
      <c r="E465" s="13">
        <v>1250</v>
      </c>
      <c r="F465" s="16">
        <f>(E465)/D465</f>
        <v>2.2727272727272728E-2</v>
      </c>
      <c r="G465" s="11" t="s">
        <v>8221</v>
      </c>
      <c r="H465" t="s">
        <v>8224</v>
      </c>
      <c r="I465" t="s">
        <v>8246</v>
      </c>
      <c r="J465">
        <v>1316883753</v>
      </c>
      <c r="K465" s="7">
        <f>(((J465/60)/60)/24)+DATE(1970,1,1)</f>
        <v>40810.710104166668</v>
      </c>
      <c r="L465">
        <v>1311699753</v>
      </c>
      <c r="M465" s="7">
        <f>(((L465/60)/60)/24)+DATE(1970,1,1)</f>
        <v>40750.710104166668</v>
      </c>
      <c r="N465" t="b">
        <v>0</v>
      </c>
      <c r="O465">
        <v>11</v>
      </c>
      <c r="P465" s="5">
        <f>E465/O465</f>
        <v>113.63636363636364</v>
      </c>
      <c r="Q465" s="18" t="str">
        <f>LEFT(T465, FIND("/",T465)-1)</f>
        <v>film &amp; video</v>
      </c>
      <c r="R465" s="18" t="str">
        <f>RIGHT(T465, LEN(T465)-FIND("/",T465))</f>
        <v>animation</v>
      </c>
      <c r="S465" t="b">
        <v>0</v>
      </c>
      <c r="T465" t="s">
        <v>8270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3">
        <v>1010</v>
      </c>
      <c r="E466" s="13">
        <v>1</v>
      </c>
      <c r="F466" s="16">
        <f>(E466)/D466</f>
        <v>9.9009900990099011E-4</v>
      </c>
      <c r="G466" s="11" t="s">
        <v>8221</v>
      </c>
      <c r="H466" t="s">
        <v>8236</v>
      </c>
      <c r="I466" t="s">
        <v>8249</v>
      </c>
      <c r="J466">
        <v>1463602935</v>
      </c>
      <c r="K466" s="7">
        <f>(((J466/60)/60)/24)+DATE(1970,1,1)</f>
        <v>42508.848784722228</v>
      </c>
      <c r="L466">
        <v>1461874935</v>
      </c>
      <c r="M466" s="7">
        <f>(((L466/60)/60)/24)+DATE(1970,1,1)</f>
        <v>42488.848784722228</v>
      </c>
      <c r="N466" t="b">
        <v>0</v>
      </c>
      <c r="O466">
        <v>1</v>
      </c>
      <c r="P466" s="5">
        <f>E466/O466</f>
        <v>1</v>
      </c>
      <c r="Q466" s="18" t="str">
        <f>LEFT(T466, FIND("/",T466)-1)</f>
        <v>film &amp; video</v>
      </c>
      <c r="R466" s="18" t="str">
        <f>RIGHT(T466, LEN(T466)-FIND("/",T466))</f>
        <v>animation</v>
      </c>
      <c r="S466" t="b">
        <v>0</v>
      </c>
      <c r="T466" t="s">
        <v>8270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3">
        <v>512</v>
      </c>
      <c r="E467" s="13">
        <v>138</v>
      </c>
      <c r="F467" s="16">
        <f>(E467)/D467</f>
        <v>0.26953125</v>
      </c>
      <c r="G467" s="11" t="s">
        <v>8221</v>
      </c>
      <c r="H467" t="s">
        <v>8224</v>
      </c>
      <c r="I467" t="s">
        <v>8246</v>
      </c>
      <c r="J467">
        <v>1403837574</v>
      </c>
      <c r="K467" s="7">
        <f>(((J467/60)/60)/24)+DATE(1970,1,1)</f>
        <v>41817.120069444441</v>
      </c>
      <c r="L467">
        <v>1402455174</v>
      </c>
      <c r="M467" s="7">
        <f>(((L467/60)/60)/24)+DATE(1970,1,1)</f>
        <v>41801.120069444441</v>
      </c>
      <c r="N467" t="b">
        <v>0</v>
      </c>
      <c r="O467">
        <v>8</v>
      </c>
      <c r="P467" s="5">
        <f>E467/O467</f>
        <v>17.25</v>
      </c>
      <c r="Q467" s="18" t="str">
        <f>LEFT(T467, FIND("/",T467)-1)</f>
        <v>film &amp; video</v>
      </c>
      <c r="R467" s="18" t="str">
        <f>RIGHT(T467, LEN(T467)-FIND("/",T467))</f>
        <v>animation</v>
      </c>
      <c r="S467" t="b">
        <v>0</v>
      </c>
      <c r="T467" t="s">
        <v>8270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3">
        <v>10000</v>
      </c>
      <c r="E468" s="13">
        <v>76</v>
      </c>
      <c r="F468" s="16">
        <f>(E468)/D468</f>
        <v>7.6E-3</v>
      </c>
      <c r="G468" s="11" t="s">
        <v>8221</v>
      </c>
      <c r="H468" t="s">
        <v>8224</v>
      </c>
      <c r="I468" t="s">
        <v>8246</v>
      </c>
      <c r="J468">
        <v>1347057464</v>
      </c>
      <c r="K468" s="7">
        <f>(((J468/60)/60)/24)+DATE(1970,1,1)</f>
        <v>41159.942870370374</v>
      </c>
      <c r="L468">
        <v>1344465464</v>
      </c>
      <c r="M468" s="7">
        <f>(((L468/60)/60)/24)+DATE(1970,1,1)</f>
        <v>41129.942870370374</v>
      </c>
      <c r="N468" t="b">
        <v>0</v>
      </c>
      <c r="O468">
        <v>5</v>
      </c>
      <c r="P468" s="5">
        <f>E468/O468</f>
        <v>15.2</v>
      </c>
      <c r="Q468" s="18" t="str">
        <f>LEFT(T468, FIND("/",T468)-1)</f>
        <v>film &amp; video</v>
      </c>
      <c r="R468" s="18" t="str">
        <f>RIGHT(T468, LEN(T468)-FIND("/",T468))</f>
        <v>animation</v>
      </c>
      <c r="S468" t="b">
        <v>0</v>
      </c>
      <c r="T468" t="s">
        <v>8270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3">
        <v>20000</v>
      </c>
      <c r="E469" s="13">
        <v>4315</v>
      </c>
      <c r="F469" s="16">
        <f>(E469)/D469</f>
        <v>0.21575</v>
      </c>
      <c r="G469" s="11" t="s">
        <v>8221</v>
      </c>
      <c r="H469" t="s">
        <v>8224</v>
      </c>
      <c r="I469" t="s">
        <v>8246</v>
      </c>
      <c r="J469">
        <v>1348849134</v>
      </c>
      <c r="K469" s="7">
        <f>(((J469/60)/60)/24)+DATE(1970,1,1)</f>
        <v>41180.679791666669</v>
      </c>
      <c r="L469">
        <v>1344961134</v>
      </c>
      <c r="M469" s="7">
        <f>(((L469/60)/60)/24)+DATE(1970,1,1)</f>
        <v>41135.679791666669</v>
      </c>
      <c r="N469" t="b">
        <v>0</v>
      </c>
      <c r="O469">
        <v>39</v>
      </c>
      <c r="P469" s="5">
        <f>E469/O469</f>
        <v>110.64102564102564</v>
      </c>
      <c r="Q469" s="18" t="str">
        <f>LEFT(T469, FIND("/",T469)-1)</f>
        <v>film &amp; video</v>
      </c>
      <c r="R469" s="18" t="str">
        <f>RIGHT(T469, LEN(T469)-FIND("/",T469))</f>
        <v>animation</v>
      </c>
      <c r="S469" t="b">
        <v>0</v>
      </c>
      <c r="T469" t="s">
        <v>8270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3">
        <v>7500</v>
      </c>
      <c r="E470" s="13">
        <v>0</v>
      </c>
      <c r="F470" s="16">
        <f>(E470)/D470</f>
        <v>0</v>
      </c>
      <c r="G470" s="11" t="s">
        <v>8221</v>
      </c>
      <c r="H470" t="s">
        <v>8224</v>
      </c>
      <c r="I470" t="s">
        <v>8246</v>
      </c>
      <c r="J470">
        <v>1341978665</v>
      </c>
      <c r="K470" s="7">
        <f>(((J470/60)/60)/24)+DATE(1970,1,1)</f>
        <v>41101.160474537035</v>
      </c>
      <c r="L470">
        <v>1336795283</v>
      </c>
      <c r="M470" s="7">
        <f>(((L470/60)/60)/24)+DATE(1970,1,1)</f>
        <v>41041.167627314811</v>
      </c>
      <c r="N470" t="b">
        <v>0</v>
      </c>
      <c r="O470">
        <v>0</v>
      </c>
      <c r="P470" s="5" t="e">
        <f>E470/O470</f>
        <v>#DIV/0!</v>
      </c>
      <c r="Q470" s="18" t="str">
        <f>LEFT(T470, FIND("/",T470)-1)</f>
        <v>film &amp; video</v>
      </c>
      <c r="R470" s="18" t="str">
        <f>RIGHT(T470, LEN(T470)-FIND("/",T470))</f>
        <v>animation</v>
      </c>
      <c r="S470" t="b">
        <v>0</v>
      </c>
      <c r="T470" t="s">
        <v>8270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3">
        <v>6000</v>
      </c>
      <c r="E471" s="13">
        <v>0</v>
      </c>
      <c r="F471" s="16">
        <f>(E471)/D471</f>
        <v>0</v>
      </c>
      <c r="G471" s="11" t="s">
        <v>8221</v>
      </c>
      <c r="H471" t="s">
        <v>8225</v>
      </c>
      <c r="I471" t="s">
        <v>8247</v>
      </c>
      <c r="J471">
        <v>1409960724</v>
      </c>
      <c r="K471" s="7">
        <f>(((J471/60)/60)/24)+DATE(1970,1,1)</f>
        <v>41887.989861111113</v>
      </c>
      <c r="L471">
        <v>1404776724</v>
      </c>
      <c r="M471" s="7">
        <f>(((L471/60)/60)/24)+DATE(1970,1,1)</f>
        <v>41827.989861111113</v>
      </c>
      <c r="N471" t="b">
        <v>0</v>
      </c>
      <c r="O471">
        <v>0</v>
      </c>
      <c r="P471" s="5" t="e">
        <f>E471/O471</f>
        <v>#DIV/0!</v>
      </c>
      <c r="Q471" s="18" t="str">
        <f>LEFT(T471, FIND("/",T471)-1)</f>
        <v>film &amp; video</v>
      </c>
      <c r="R471" s="18" t="str">
        <f>RIGHT(T471, LEN(T471)-FIND("/",T471))</f>
        <v>animation</v>
      </c>
      <c r="S471" t="b">
        <v>0</v>
      </c>
      <c r="T471" t="s">
        <v>8270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3">
        <v>5000</v>
      </c>
      <c r="E472" s="13">
        <v>51</v>
      </c>
      <c r="F472" s="16">
        <f>(E472)/D472</f>
        <v>1.0200000000000001E-2</v>
      </c>
      <c r="G472" s="11" t="s">
        <v>8221</v>
      </c>
      <c r="H472" t="s">
        <v>8224</v>
      </c>
      <c r="I472" t="s">
        <v>8246</v>
      </c>
      <c r="J472">
        <v>1389844800</v>
      </c>
      <c r="K472" s="7">
        <f>(((J472/60)/60)/24)+DATE(1970,1,1)</f>
        <v>41655.166666666664</v>
      </c>
      <c r="L472">
        <v>1385524889</v>
      </c>
      <c r="M472" s="7">
        <f>(((L472/60)/60)/24)+DATE(1970,1,1)</f>
        <v>41605.167696759258</v>
      </c>
      <c r="N472" t="b">
        <v>0</v>
      </c>
      <c r="O472">
        <v>2</v>
      </c>
      <c r="P472" s="5">
        <f>E472/O472</f>
        <v>25.5</v>
      </c>
      <c r="Q472" s="18" t="str">
        <f>LEFT(T472, FIND("/",T472)-1)</f>
        <v>film &amp; video</v>
      </c>
      <c r="R472" s="18" t="str">
        <f>RIGHT(T472, LEN(T472)-FIND("/",T472))</f>
        <v>animation</v>
      </c>
      <c r="S472" t="b">
        <v>0</v>
      </c>
      <c r="T472" t="s">
        <v>8270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3">
        <v>55000</v>
      </c>
      <c r="E473" s="13">
        <v>6541</v>
      </c>
      <c r="F473" s="16">
        <f>(E473)/D473</f>
        <v>0.11892727272727273</v>
      </c>
      <c r="G473" s="11" t="s">
        <v>8221</v>
      </c>
      <c r="H473" t="s">
        <v>8224</v>
      </c>
      <c r="I473" t="s">
        <v>8246</v>
      </c>
      <c r="J473">
        <v>1397924379</v>
      </c>
      <c r="K473" s="7">
        <f>(((J473/60)/60)/24)+DATE(1970,1,1)</f>
        <v>41748.680312500001</v>
      </c>
      <c r="L473">
        <v>1394039979</v>
      </c>
      <c r="M473" s="7">
        <f>(((L473/60)/60)/24)+DATE(1970,1,1)</f>
        <v>41703.721979166665</v>
      </c>
      <c r="N473" t="b">
        <v>0</v>
      </c>
      <c r="O473">
        <v>170</v>
      </c>
      <c r="P473" s="5">
        <f>E473/O473</f>
        <v>38.476470588235294</v>
      </c>
      <c r="Q473" s="18" t="str">
        <f>LEFT(T473, FIND("/",T473)-1)</f>
        <v>film &amp; video</v>
      </c>
      <c r="R473" s="18" t="str">
        <f>RIGHT(T473, LEN(T473)-FIND("/",T473))</f>
        <v>animation</v>
      </c>
      <c r="S473" t="b">
        <v>0</v>
      </c>
      <c r="T473" t="s">
        <v>8270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3">
        <v>800</v>
      </c>
      <c r="E474" s="13">
        <v>141</v>
      </c>
      <c r="F474" s="16">
        <f>(E474)/D474</f>
        <v>0.17624999999999999</v>
      </c>
      <c r="G474" s="11" t="s">
        <v>8221</v>
      </c>
      <c r="H474" t="s">
        <v>8224</v>
      </c>
      <c r="I474" t="s">
        <v>8246</v>
      </c>
      <c r="J474">
        <v>1408831718</v>
      </c>
      <c r="K474" s="7">
        <f>(((J474/60)/60)/24)+DATE(1970,1,1)</f>
        <v>41874.922662037039</v>
      </c>
      <c r="L474">
        <v>1406239718</v>
      </c>
      <c r="M474" s="7">
        <f>(((L474/60)/60)/24)+DATE(1970,1,1)</f>
        <v>41844.922662037039</v>
      </c>
      <c r="N474" t="b">
        <v>0</v>
      </c>
      <c r="O474">
        <v>5</v>
      </c>
      <c r="P474" s="5">
        <f>E474/O474</f>
        <v>28.2</v>
      </c>
      <c r="Q474" s="18" t="str">
        <f>LEFT(T474, FIND("/",T474)-1)</f>
        <v>film &amp; video</v>
      </c>
      <c r="R474" s="18" t="str">
        <f>RIGHT(T474, LEN(T474)-FIND("/",T474))</f>
        <v>animation</v>
      </c>
      <c r="S474" t="b">
        <v>0</v>
      </c>
      <c r="T474" t="s">
        <v>8270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3">
        <v>30000</v>
      </c>
      <c r="E475" s="13">
        <v>861</v>
      </c>
      <c r="F475" s="16">
        <f>(E475)/D475</f>
        <v>2.87E-2</v>
      </c>
      <c r="G475" s="11" t="s">
        <v>8221</v>
      </c>
      <c r="H475" t="s">
        <v>8224</v>
      </c>
      <c r="I475" t="s">
        <v>8246</v>
      </c>
      <c r="J475">
        <v>1410972319</v>
      </c>
      <c r="K475" s="7">
        <f>(((J475/60)/60)/24)+DATE(1970,1,1)</f>
        <v>41899.698136574072</v>
      </c>
      <c r="L475">
        <v>1408380319</v>
      </c>
      <c r="M475" s="7">
        <f>(((L475/60)/60)/24)+DATE(1970,1,1)</f>
        <v>41869.698136574072</v>
      </c>
      <c r="N475" t="b">
        <v>0</v>
      </c>
      <c r="O475">
        <v>14</v>
      </c>
      <c r="P475" s="5">
        <f>E475/O475</f>
        <v>61.5</v>
      </c>
      <c r="Q475" s="18" t="str">
        <f>LEFT(T475, FIND("/",T475)-1)</f>
        <v>film &amp; video</v>
      </c>
      <c r="R475" s="18" t="str">
        <f>RIGHT(T475, LEN(T475)-FIND("/",T475))</f>
        <v>animation</v>
      </c>
      <c r="S475" t="b">
        <v>0</v>
      </c>
      <c r="T475" t="s">
        <v>8270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3">
        <v>3300</v>
      </c>
      <c r="E476" s="13">
        <v>1</v>
      </c>
      <c r="F476" s="16">
        <f>(E476)/D476</f>
        <v>3.0303030303030303E-4</v>
      </c>
      <c r="G476" s="11" t="s">
        <v>8221</v>
      </c>
      <c r="H476" t="s">
        <v>8224</v>
      </c>
      <c r="I476" t="s">
        <v>8246</v>
      </c>
      <c r="J476">
        <v>1487318029</v>
      </c>
      <c r="K476" s="7">
        <f>(((J476/60)/60)/24)+DATE(1970,1,1)</f>
        <v>42783.329039351855</v>
      </c>
      <c r="L476">
        <v>1484726029</v>
      </c>
      <c r="M476" s="7">
        <f>(((L476/60)/60)/24)+DATE(1970,1,1)</f>
        <v>42753.329039351855</v>
      </c>
      <c r="N476" t="b">
        <v>0</v>
      </c>
      <c r="O476">
        <v>1</v>
      </c>
      <c r="P476" s="5">
        <f>E476/O476</f>
        <v>1</v>
      </c>
      <c r="Q476" s="18" t="str">
        <f>LEFT(T476, FIND("/",T476)-1)</f>
        <v>film &amp; video</v>
      </c>
      <c r="R476" s="18" t="str">
        <f>RIGHT(T476, LEN(T476)-FIND("/",T476))</f>
        <v>animation</v>
      </c>
      <c r="S476" t="b">
        <v>0</v>
      </c>
      <c r="T476" t="s">
        <v>8270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3">
        <v>2000</v>
      </c>
      <c r="E477" s="13">
        <v>0</v>
      </c>
      <c r="F477" s="16">
        <f>(E477)/D477</f>
        <v>0</v>
      </c>
      <c r="G477" s="11" t="s">
        <v>8221</v>
      </c>
      <c r="H477" t="s">
        <v>8224</v>
      </c>
      <c r="I477" t="s">
        <v>8246</v>
      </c>
      <c r="J477">
        <v>1430877843</v>
      </c>
      <c r="K477" s="7">
        <f>(((J477/60)/60)/24)+DATE(1970,1,1)</f>
        <v>42130.086145833338</v>
      </c>
      <c r="L477">
        <v>1428285843</v>
      </c>
      <c r="M477" s="7">
        <f>(((L477/60)/60)/24)+DATE(1970,1,1)</f>
        <v>42100.086145833338</v>
      </c>
      <c r="N477" t="b">
        <v>0</v>
      </c>
      <c r="O477">
        <v>0</v>
      </c>
      <c r="P477" s="5" t="e">
        <f>E477/O477</f>
        <v>#DIV/0!</v>
      </c>
      <c r="Q477" s="18" t="str">
        <f>LEFT(T477, FIND("/",T477)-1)</f>
        <v>film &amp; video</v>
      </c>
      <c r="R477" s="18" t="str">
        <f>RIGHT(T477, LEN(T477)-FIND("/",T477))</f>
        <v>animation</v>
      </c>
      <c r="S477" t="b">
        <v>0</v>
      </c>
      <c r="T477" t="s">
        <v>8270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3">
        <v>220000</v>
      </c>
      <c r="E478" s="13">
        <v>4906.59</v>
      </c>
      <c r="F478" s="16">
        <f>(E478)/D478</f>
        <v>2.2302681818181819E-2</v>
      </c>
      <c r="G478" s="11" t="s">
        <v>8221</v>
      </c>
      <c r="H478" t="s">
        <v>8224</v>
      </c>
      <c r="I478" t="s">
        <v>8246</v>
      </c>
      <c r="J478">
        <v>1401767940</v>
      </c>
      <c r="K478" s="7">
        <f>(((J478/60)/60)/24)+DATE(1970,1,1)</f>
        <v>41793.165972222225</v>
      </c>
      <c r="L478">
        <v>1398727441</v>
      </c>
      <c r="M478" s="7">
        <f>(((L478/60)/60)/24)+DATE(1970,1,1)</f>
        <v>41757.975011574075</v>
      </c>
      <c r="N478" t="b">
        <v>0</v>
      </c>
      <c r="O478">
        <v>124</v>
      </c>
      <c r="P478" s="5">
        <f>E478/O478</f>
        <v>39.569274193548388</v>
      </c>
      <c r="Q478" s="18" t="str">
        <f>LEFT(T478, FIND("/",T478)-1)</f>
        <v>film &amp; video</v>
      </c>
      <c r="R478" s="18" t="str">
        <f>RIGHT(T478, LEN(T478)-FIND("/",T478))</f>
        <v>animation</v>
      </c>
      <c r="S478" t="b">
        <v>0</v>
      </c>
      <c r="T478" t="s">
        <v>8270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3">
        <v>1500</v>
      </c>
      <c r="E479" s="13">
        <v>0</v>
      </c>
      <c r="F479" s="16">
        <f>(E479)/D479</f>
        <v>0</v>
      </c>
      <c r="G479" s="11" t="s">
        <v>8221</v>
      </c>
      <c r="H479" t="s">
        <v>8224</v>
      </c>
      <c r="I479" t="s">
        <v>8246</v>
      </c>
      <c r="J479">
        <v>1337371334</v>
      </c>
      <c r="K479" s="7">
        <f>(((J479/60)/60)/24)+DATE(1970,1,1)</f>
        <v>41047.83488425926</v>
      </c>
      <c r="L479">
        <v>1332187334</v>
      </c>
      <c r="M479" s="7">
        <f>(((L479/60)/60)/24)+DATE(1970,1,1)</f>
        <v>40987.83488425926</v>
      </c>
      <c r="N479" t="b">
        <v>0</v>
      </c>
      <c r="O479">
        <v>0</v>
      </c>
      <c r="P479" s="5" t="e">
        <f>E479/O479</f>
        <v>#DIV/0!</v>
      </c>
      <c r="Q479" s="18" t="str">
        <f>LEFT(T479, FIND("/",T479)-1)</f>
        <v>film &amp; video</v>
      </c>
      <c r="R479" s="18" t="str">
        <f>RIGHT(T479, LEN(T479)-FIND("/",T479))</f>
        <v>animation</v>
      </c>
      <c r="S479" t="b">
        <v>0</v>
      </c>
      <c r="T479" t="s">
        <v>8270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3">
        <v>10000</v>
      </c>
      <c r="E480" s="13">
        <v>0</v>
      </c>
      <c r="F480" s="16">
        <f>(E480)/D480</f>
        <v>0</v>
      </c>
      <c r="G480" s="11" t="s">
        <v>8221</v>
      </c>
      <c r="H480" t="s">
        <v>8224</v>
      </c>
      <c r="I480" t="s">
        <v>8246</v>
      </c>
      <c r="J480">
        <v>1427921509</v>
      </c>
      <c r="K480" s="7">
        <f>(((J480/60)/60)/24)+DATE(1970,1,1)</f>
        <v>42095.869317129633</v>
      </c>
      <c r="L480">
        <v>1425333109</v>
      </c>
      <c r="M480" s="7">
        <f>(((L480/60)/60)/24)+DATE(1970,1,1)</f>
        <v>42065.910983796297</v>
      </c>
      <c r="N480" t="b">
        <v>0</v>
      </c>
      <c r="O480">
        <v>0</v>
      </c>
      <c r="P480" s="5" t="e">
        <f>E480/O480</f>
        <v>#DIV/0!</v>
      </c>
      <c r="Q480" s="18" t="str">
        <f>LEFT(T480, FIND("/",T480)-1)</f>
        <v>film &amp; video</v>
      </c>
      <c r="R480" s="18" t="str">
        <f>RIGHT(T480, LEN(T480)-FIND("/",T480))</f>
        <v>animation</v>
      </c>
      <c r="S480" t="b">
        <v>0</v>
      </c>
      <c r="T480" t="s">
        <v>8270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3">
        <v>15000</v>
      </c>
      <c r="E481" s="13">
        <v>4884</v>
      </c>
      <c r="F481" s="16">
        <f>(E481)/D481</f>
        <v>0.3256</v>
      </c>
      <c r="G481" s="11" t="s">
        <v>8221</v>
      </c>
      <c r="H481" t="s">
        <v>8224</v>
      </c>
      <c r="I481" t="s">
        <v>8246</v>
      </c>
      <c r="J481">
        <v>1416566835</v>
      </c>
      <c r="K481" s="7">
        <f>(((J481/60)/60)/24)+DATE(1970,1,1)</f>
        <v>41964.449479166666</v>
      </c>
      <c r="L481">
        <v>1411379235</v>
      </c>
      <c r="M481" s="7">
        <f>(((L481/60)/60)/24)+DATE(1970,1,1)</f>
        <v>41904.407812500001</v>
      </c>
      <c r="N481" t="b">
        <v>0</v>
      </c>
      <c r="O481">
        <v>55</v>
      </c>
      <c r="P481" s="5">
        <f>E481/O481</f>
        <v>88.8</v>
      </c>
      <c r="Q481" s="18" t="str">
        <f>LEFT(T481, FIND("/",T481)-1)</f>
        <v>film &amp; video</v>
      </c>
      <c r="R481" s="18" t="str">
        <f>RIGHT(T481, LEN(T481)-FIND("/",T481))</f>
        <v>animation</v>
      </c>
      <c r="S481" t="b">
        <v>0</v>
      </c>
      <c r="T481" t="s">
        <v>8270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3">
        <v>40000</v>
      </c>
      <c r="E482" s="13">
        <v>7764</v>
      </c>
      <c r="F482" s="16">
        <f>(E482)/D482</f>
        <v>0.19409999999999999</v>
      </c>
      <c r="G482" s="11" t="s">
        <v>8221</v>
      </c>
      <c r="H482" t="s">
        <v>8224</v>
      </c>
      <c r="I482" t="s">
        <v>8246</v>
      </c>
      <c r="J482">
        <v>1376049615</v>
      </c>
      <c r="K482" s="7">
        <f>(((J482/60)/60)/24)+DATE(1970,1,1)</f>
        <v>41495.500173611108</v>
      </c>
      <c r="L482">
        <v>1373457615</v>
      </c>
      <c r="M482" s="7">
        <f>(((L482/60)/60)/24)+DATE(1970,1,1)</f>
        <v>41465.500173611108</v>
      </c>
      <c r="N482" t="b">
        <v>0</v>
      </c>
      <c r="O482">
        <v>140</v>
      </c>
      <c r="P482" s="5">
        <f>E482/O482</f>
        <v>55.457142857142856</v>
      </c>
      <c r="Q482" s="18" t="str">
        <f>LEFT(T482, FIND("/",T482)-1)</f>
        <v>film &amp; video</v>
      </c>
      <c r="R482" s="18" t="str">
        <f>RIGHT(T482, LEN(T482)-FIND("/",T482))</f>
        <v>animation</v>
      </c>
      <c r="S482" t="b">
        <v>0</v>
      </c>
      <c r="T482" t="s">
        <v>8270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3">
        <v>30000</v>
      </c>
      <c r="E483" s="13">
        <v>1830</v>
      </c>
      <c r="F483" s="16">
        <f>(E483)/D483</f>
        <v>6.0999999999999999E-2</v>
      </c>
      <c r="G483" s="11" t="s">
        <v>8221</v>
      </c>
      <c r="H483" t="s">
        <v>8224</v>
      </c>
      <c r="I483" t="s">
        <v>8246</v>
      </c>
      <c r="J483">
        <v>1349885289</v>
      </c>
      <c r="K483" s="7">
        <f>(((J483/60)/60)/24)+DATE(1970,1,1)</f>
        <v>41192.672326388885</v>
      </c>
      <c r="L483">
        <v>1347293289</v>
      </c>
      <c r="M483" s="7">
        <f>(((L483/60)/60)/24)+DATE(1970,1,1)</f>
        <v>41162.672326388885</v>
      </c>
      <c r="N483" t="b">
        <v>0</v>
      </c>
      <c r="O483">
        <v>21</v>
      </c>
      <c r="P483" s="5">
        <f>E483/O483</f>
        <v>87.142857142857139</v>
      </c>
      <c r="Q483" s="18" t="str">
        <f>LEFT(T483, FIND("/",T483)-1)</f>
        <v>film &amp; video</v>
      </c>
      <c r="R483" s="18" t="str">
        <f>RIGHT(T483, LEN(T483)-FIND("/",T483))</f>
        <v>animation</v>
      </c>
      <c r="S483" t="b">
        <v>0</v>
      </c>
      <c r="T483" t="s">
        <v>8270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3">
        <v>10000</v>
      </c>
      <c r="E484" s="13">
        <v>10</v>
      </c>
      <c r="F484" s="16">
        <f>(E484)/D484</f>
        <v>1E-3</v>
      </c>
      <c r="G484" s="11" t="s">
        <v>8221</v>
      </c>
      <c r="H484" t="s">
        <v>8224</v>
      </c>
      <c r="I484" t="s">
        <v>8246</v>
      </c>
      <c r="J484">
        <v>1460644440</v>
      </c>
      <c r="K484" s="7">
        <f>(((J484/60)/60)/24)+DATE(1970,1,1)</f>
        <v>42474.606944444444</v>
      </c>
      <c r="L484">
        <v>1458336690</v>
      </c>
      <c r="M484" s="7">
        <f>(((L484/60)/60)/24)+DATE(1970,1,1)</f>
        <v>42447.896875000006</v>
      </c>
      <c r="N484" t="b">
        <v>0</v>
      </c>
      <c r="O484">
        <v>1</v>
      </c>
      <c r="P484" s="5">
        <f>E484/O484</f>
        <v>10</v>
      </c>
      <c r="Q484" s="18" t="str">
        <f>LEFT(T484, FIND("/",T484)-1)</f>
        <v>film &amp; video</v>
      </c>
      <c r="R484" s="18" t="str">
        <f>RIGHT(T484, LEN(T484)-FIND("/",T484))</f>
        <v>animation</v>
      </c>
      <c r="S484" t="b">
        <v>0</v>
      </c>
      <c r="T484" t="s">
        <v>8270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3">
        <v>15000</v>
      </c>
      <c r="E485" s="13">
        <v>7530</v>
      </c>
      <c r="F485" s="16">
        <f>(E485)/D485</f>
        <v>0.502</v>
      </c>
      <c r="G485" s="11" t="s">
        <v>8221</v>
      </c>
      <c r="H485" t="s">
        <v>8225</v>
      </c>
      <c r="I485" t="s">
        <v>8247</v>
      </c>
      <c r="J485">
        <v>1359434672</v>
      </c>
      <c r="K485" s="7">
        <f>(((J485/60)/60)/24)+DATE(1970,1,1)</f>
        <v>41303.197592592594</v>
      </c>
      <c r="L485">
        <v>1354250672</v>
      </c>
      <c r="M485" s="7">
        <f>(((L485/60)/60)/24)+DATE(1970,1,1)</f>
        <v>41243.197592592594</v>
      </c>
      <c r="N485" t="b">
        <v>0</v>
      </c>
      <c r="O485">
        <v>147</v>
      </c>
      <c r="P485" s="5">
        <f>E485/O485</f>
        <v>51.224489795918366</v>
      </c>
      <c r="Q485" s="18" t="str">
        <f>LEFT(T485, FIND("/",T485)-1)</f>
        <v>film &amp; video</v>
      </c>
      <c r="R485" s="18" t="str">
        <f>RIGHT(T485, LEN(T485)-FIND("/",T485))</f>
        <v>animation</v>
      </c>
      <c r="S485" t="b">
        <v>0</v>
      </c>
      <c r="T485" t="s">
        <v>8270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3">
        <v>80000</v>
      </c>
      <c r="E486" s="13">
        <v>149</v>
      </c>
      <c r="F486" s="16">
        <f>(E486)/D486</f>
        <v>1.8625E-3</v>
      </c>
      <c r="G486" s="11" t="s">
        <v>8221</v>
      </c>
      <c r="H486" t="s">
        <v>8225</v>
      </c>
      <c r="I486" t="s">
        <v>8247</v>
      </c>
      <c r="J486">
        <v>1446766372</v>
      </c>
      <c r="K486" s="7">
        <f>(((J486/60)/60)/24)+DATE(1970,1,1)</f>
        <v>42313.981157407412</v>
      </c>
      <c r="L486">
        <v>1443220372</v>
      </c>
      <c r="M486" s="7">
        <f>(((L486/60)/60)/24)+DATE(1970,1,1)</f>
        <v>42272.93949074074</v>
      </c>
      <c r="N486" t="b">
        <v>0</v>
      </c>
      <c r="O486">
        <v>11</v>
      </c>
      <c r="P486" s="5">
        <f>E486/O486</f>
        <v>13.545454545454545</v>
      </c>
      <c r="Q486" s="18" t="str">
        <f>LEFT(T486, FIND("/",T486)-1)</f>
        <v>film &amp; video</v>
      </c>
      <c r="R486" s="18" t="str">
        <f>RIGHT(T486, LEN(T486)-FIND("/",T486))</f>
        <v>animation</v>
      </c>
      <c r="S486" t="b">
        <v>0</v>
      </c>
      <c r="T486" t="s">
        <v>8270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3">
        <v>37956</v>
      </c>
      <c r="E487" s="13">
        <v>8315.01</v>
      </c>
      <c r="F487" s="16">
        <f>(E487)/D487</f>
        <v>0.21906971229845085</v>
      </c>
      <c r="G487" s="11" t="s">
        <v>8221</v>
      </c>
      <c r="H487" t="s">
        <v>8225</v>
      </c>
      <c r="I487" t="s">
        <v>8247</v>
      </c>
      <c r="J487">
        <v>1368792499</v>
      </c>
      <c r="K487" s="7">
        <f>(((J487/60)/60)/24)+DATE(1970,1,1)</f>
        <v>41411.50577546296</v>
      </c>
      <c r="L487">
        <v>1366200499</v>
      </c>
      <c r="M487" s="7">
        <f>(((L487/60)/60)/24)+DATE(1970,1,1)</f>
        <v>41381.50577546296</v>
      </c>
      <c r="N487" t="b">
        <v>0</v>
      </c>
      <c r="O487">
        <v>125</v>
      </c>
      <c r="P487" s="5">
        <f>E487/O487</f>
        <v>66.520080000000007</v>
      </c>
      <c r="Q487" s="18" t="str">
        <f>LEFT(T487, FIND("/",T487)-1)</f>
        <v>film &amp; video</v>
      </c>
      <c r="R487" s="18" t="str">
        <f>RIGHT(T487, LEN(T487)-FIND("/",T487))</f>
        <v>animation</v>
      </c>
      <c r="S487" t="b">
        <v>0</v>
      </c>
      <c r="T487" t="s">
        <v>8270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3">
        <v>550000</v>
      </c>
      <c r="E488" s="13">
        <v>50</v>
      </c>
      <c r="F488" s="16">
        <f>(E488)/D488</f>
        <v>9.0909090909090904E-5</v>
      </c>
      <c r="G488" s="11" t="s">
        <v>8221</v>
      </c>
      <c r="H488" t="s">
        <v>8226</v>
      </c>
      <c r="I488" t="s">
        <v>8248</v>
      </c>
      <c r="J488">
        <v>1401662239</v>
      </c>
      <c r="K488" s="7">
        <f>(((J488/60)/60)/24)+DATE(1970,1,1)</f>
        <v>41791.94258101852</v>
      </c>
      <c r="L488">
        <v>1399070239</v>
      </c>
      <c r="M488" s="7">
        <f>(((L488/60)/60)/24)+DATE(1970,1,1)</f>
        <v>41761.94258101852</v>
      </c>
      <c r="N488" t="b">
        <v>0</v>
      </c>
      <c r="O488">
        <v>1</v>
      </c>
      <c r="P488" s="5">
        <f>E488/O488</f>
        <v>50</v>
      </c>
      <c r="Q488" s="18" t="str">
        <f>LEFT(T488, FIND("/",T488)-1)</f>
        <v>film &amp; video</v>
      </c>
      <c r="R488" s="18" t="str">
        <f>RIGHT(T488, LEN(T488)-FIND("/",T488))</f>
        <v>animation</v>
      </c>
      <c r="S488" t="b">
        <v>0</v>
      </c>
      <c r="T488" t="s">
        <v>8270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3">
        <v>50000</v>
      </c>
      <c r="E489" s="13">
        <v>0</v>
      </c>
      <c r="F489" s="16">
        <f>(E489)/D489</f>
        <v>0</v>
      </c>
      <c r="G489" s="11" t="s">
        <v>8221</v>
      </c>
      <c r="H489" t="s">
        <v>8229</v>
      </c>
      <c r="I489" t="s">
        <v>8251</v>
      </c>
      <c r="J489">
        <v>1482678994</v>
      </c>
      <c r="K489" s="7">
        <f>(((J489/60)/60)/24)+DATE(1970,1,1)</f>
        <v>42729.636504629627</v>
      </c>
      <c r="L489">
        <v>1477491394</v>
      </c>
      <c r="M489" s="7">
        <f>(((L489/60)/60)/24)+DATE(1970,1,1)</f>
        <v>42669.594837962963</v>
      </c>
      <c r="N489" t="b">
        <v>0</v>
      </c>
      <c r="O489">
        <v>0</v>
      </c>
      <c r="P489" s="5" t="e">
        <f>E489/O489</f>
        <v>#DIV/0!</v>
      </c>
      <c r="Q489" s="18" t="str">
        <f>LEFT(T489, FIND("/",T489)-1)</f>
        <v>film &amp; video</v>
      </c>
      <c r="R489" s="18" t="str">
        <f>RIGHT(T489, LEN(T489)-FIND("/",T489))</f>
        <v>animation</v>
      </c>
      <c r="S489" t="b">
        <v>0</v>
      </c>
      <c r="T489" t="s">
        <v>8270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3">
        <v>12000</v>
      </c>
      <c r="E490" s="13">
        <v>0</v>
      </c>
      <c r="F490" s="16">
        <f>(E490)/D490</f>
        <v>0</v>
      </c>
      <c r="G490" s="11" t="s">
        <v>8221</v>
      </c>
      <c r="H490" t="s">
        <v>8224</v>
      </c>
      <c r="I490" t="s">
        <v>8246</v>
      </c>
      <c r="J490">
        <v>1483924700</v>
      </c>
      <c r="K490" s="7">
        <f>(((J490/60)/60)/24)+DATE(1970,1,1)</f>
        <v>42744.054398148146</v>
      </c>
      <c r="L490">
        <v>1481332700</v>
      </c>
      <c r="M490" s="7">
        <f>(((L490/60)/60)/24)+DATE(1970,1,1)</f>
        <v>42714.054398148146</v>
      </c>
      <c r="N490" t="b">
        <v>0</v>
      </c>
      <c r="O490">
        <v>0</v>
      </c>
      <c r="P490" s="5" t="e">
        <f>E490/O490</f>
        <v>#DIV/0!</v>
      </c>
      <c r="Q490" s="18" t="str">
        <f>LEFT(T490, FIND("/",T490)-1)</f>
        <v>film &amp; video</v>
      </c>
      <c r="R490" s="18" t="str">
        <f>RIGHT(T490, LEN(T490)-FIND("/",T490))</f>
        <v>animation</v>
      </c>
      <c r="S490" t="b">
        <v>0</v>
      </c>
      <c r="T490" t="s">
        <v>8270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3">
        <v>74997</v>
      </c>
      <c r="E491" s="13">
        <v>215</v>
      </c>
      <c r="F491" s="16">
        <f>(E491)/D491</f>
        <v>2.8667813379201833E-3</v>
      </c>
      <c r="G491" s="11" t="s">
        <v>8221</v>
      </c>
      <c r="H491" t="s">
        <v>8224</v>
      </c>
      <c r="I491" t="s">
        <v>8246</v>
      </c>
      <c r="J491">
        <v>1325763180</v>
      </c>
      <c r="K491" s="7">
        <f>(((J491/60)/60)/24)+DATE(1970,1,1)</f>
        <v>40913.481249999997</v>
      </c>
      <c r="L491">
        <v>1323084816</v>
      </c>
      <c r="M491" s="7">
        <f>(((L491/60)/60)/24)+DATE(1970,1,1)</f>
        <v>40882.481666666667</v>
      </c>
      <c r="N491" t="b">
        <v>0</v>
      </c>
      <c r="O491">
        <v>3</v>
      </c>
      <c r="P491" s="5">
        <f>E491/O491</f>
        <v>71.666666666666671</v>
      </c>
      <c r="Q491" s="18" t="str">
        <f>LEFT(T491, FIND("/",T491)-1)</f>
        <v>film &amp; video</v>
      </c>
      <c r="R491" s="18" t="str">
        <f>RIGHT(T491, LEN(T491)-FIND("/",T491))</f>
        <v>animation</v>
      </c>
      <c r="S491" t="b">
        <v>0</v>
      </c>
      <c r="T491" t="s">
        <v>8270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3">
        <v>1000</v>
      </c>
      <c r="E492" s="13">
        <v>0</v>
      </c>
      <c r="F492" s="16">
        <f>(E492)/D492</f>
        <v>0</v>
      </c>
      <c r="G492" s="11" t="s">
        <v>8221</v>
      </c>
      <c r="H492" t="s">
        <v>8224</v>
      </c>
      <c r="I492" t="s">
        <v>8246</v>
      </c>
      <c r="J492">
        <v>1345677285</v>
      </c>
      <c r="K492" s="7">
        <f>(((J492/60)/60)/24)+DATE(1970,1,1)</f>
        <v>41143.968576388892</v>
      </c>
      <c r="L492">
        <v>1343085285</v>
      </c>
      <c r="M492" s="7">
        <f>(((L492/60)/60)/24)+DATE(1970,1,1)</f>
        <v>41113.968576388892</v>
      </c>
      <c r="N492" t="b">
        <v>0</v>
      </c>
      <c r="O492">
        <v>0</v>
      </c>
      <c r="P492" s="5" t="e">
        <f>E492/O492</f>
        <v>#DIV/0!</v>
      </c>
      <c r="Q492" s="18" t="str">
        <f>LEFT(T492, FIND("/",T492)-1)</f>
        <v>film &amp; video</v>
      </c>
      <c r="R492" s="18" t="str">
        <f>RIGHT(T492, LEN(T492)-FIND("/",T492))</f>
        <v>animation</v>
      </c>
      <c r="S492" t="b">
        <v>0</v>
      </c>
      <c r="T492" t="s">
        <v>8270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3">
        <v>10000</v>
      </c>
      <c r="E493" s="13">
        <v>0</v>
      </c>
      <c r="F493" s="16">
        <f>(E493)/D493</f>
        <v>0</v>
      </c>
      <c r="G493" s="11" t="s">
        <v>8221</v>
      </c>
      <c r="H493" t="s">
        <v>8224</v>
      </c>
      <c r="I493" t="s">
        <v>8246</v>
      </c>
      <c r="J493">
        <v>1453937699</v>
      </c>
      <c r="K493" s="7">
        <f>(((J493/60)/60)/24)+DATE(1970,1,1)</f>
        <v>42396.982627314821</v>
      </c>
      <c r="L493">
        <v>1451345699</v>
      </c>
      <c r="M493" s="7">
        <f>(((L493/60)/60)/24)+DATE(1970,1,1)</f>
        <v>42366.982627314821</v>
      </c>
      <c r="N493" t="b">
        <v>0</v>
      </c>
      <c r="O493">
        <v>0</v>
      </c>
      <c r="P493" s="5" t="e">
        <f>E493/O493</f>
        <v>#DIV/0!</v>
      </c>
      <c r="Q493" s="18" t="str">
        <f>LEFT(T493, FIND("/",T493)-1)</f>
        <v>film &amp; video</v>
      </c>
      <c r="R493" s="18" t="str">
        <f>RIGHT(T493, LEN(T493)-FIND("/",T493))</f>
        <v>animation</v>
      </c>
      <c r="S493" t="b">
        <v>0</v>
      </c>
      <c r="T493" t="s">
        <v>8270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3">
        <v>10000000</v>
      </c>
      <c r="E494" s="13">
        <v>0</v>
      </c>
      <c r="F494" s="16">
        <f>(E494)/D494</f>
        <v>0</v>
      </c>
      <c r="G494" s="11" t="s">
        <v>8221</v>
      </c>
      <c r="H494" t="s">
        <v>8235</v>
      </c>
      <c r="I494" t="s">
        <v>8255</v>
      </c>
      <c r="J494">
        <v>1476319830</v>
      </c>
      <c r="K494" s="7">
        <f>(((J494/60)/60)/24)+DATE(1970,1,1)</f>
        <v>42656.03506944445</v>
      </c>
      <c r="L494">
        <v>1471135830</v>
      </c>
      <c r="M494" s="7">
        <f>(((L494/60)/60)/24)+DATE(1970,1,1)</f>
        <v>42596.03506944445</v>
      </c>
      <c r="N494" t="b">
        <v>0</v>
      </c>
      <c r="O494">
        <v>0</v>
      </c>
      <c r="P494" s="5" t="e">
        <f>E494/O494</f>
        <v>#DIV/0!</v>
      </c>
      <c r="Q494" s="18" t="str">
        <f>LEFT(T494, FIND("/",T494)-1)</f>
        <v>film &amp; video</v>
      </c>
      <c r="R494" s="18" t="str">
        <f>RIGHT(T494, LEN(T494)-FIND("/",T494))</f>
        <v>animation</v>
      </c>
      <c r="S494" t="b">
        <v>0</v>
      </c>
      <c r="T494" t="s">
        <v>8270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3">
        <v>30000</v>
      </c>
      <c r="E495" s="13">
        <v>0</v>
      </c>
      <c r="F495" s="16">
        <f>(E495)/D495</f>
        <v>0</v>
      </c>
      <c r="G495" s="11" t="s">
        <v>8221</v>
      </c>
      <c r="H495" t="s">
        <v>8225</v>
      </c>
      <c r="I495" t="s">
        <v>8247</v>
      </c>
      <c r="J495">
        <v>1432142738</v>
      </c>
      <c r="K495" s="7">
        <f>(((J495/60)/60)/24)+DATE(1970,1,1)</f>
        <v>42144.726134259254</v>
      </c>
      <c r="L495">
        <v>1429550738</v>
      </c>
      <c r="M495" s="7">
        <f>(((L495/60)/60)/24)+DATE(1970,1,1)</f>
        <v>42114.726134259254</v>
      </c>
      <c r="N495" t="b">
        <v>0</v>
      </c>
      <c r="O495">
        <v>0</v>
      </c>
      <c r="P495" s="5" t="e">
        <f>E495/O495</f>
        <v>#DIV/0!</v>
      </c>
      <c r="Q495" s="18" t="str">
        <f>LEFT(T495, FIND("/",T495)-1)</f>
        <v>film &amp; video</v>
      </c>
      <c r="R495" s="18" t="str">
        <f>RIGHT(T495, LEN(T495)-FIND("/",T495))</f>
        <v>animation</v>
      </c>
      <c r="S495" t="b">
        <v>0</v>
      </c>
      <c r="T495" t="s">
        <v>8270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3">
        <v>20000</v>
      </c>
      <c r="E496" s="13">
        <v>31</v>
      </c>
      <c r="F496" s="16">
        <f>(E496)/D496</f>
        <v>1.5499999999999999E-3</v>
      </c>
      <c r="G496" s="11" t="s">
        <v>8221</v>
      </c>
      <c r="H496" t="s">
        <v>8224</v>
      </c>
      <c r="I496" t="s">
        <v>8246</v>
      </c>
      <c r="J496">
        <v>1404356400</v>
      </c>
      <c r="K496" s="7">
        <f>(((J496/60)/60)/24)+DATE(1970,1,1)</f>
        <v>41823.125</v>
      </c>
      <c r="L496">
        <v>1402343765</v>
      </c>
      <c r="M496" s="7">
        <f>(((L496/60)/60)/24)+DATE(1970,1,1)</f>
        <v>41799.830613425926</v>
      </c>
      <c r="N496" t="b">
        <v>0</v>
      </c>
      <c r="O496">
        <v>3</v>
      </c>
      <c r="P496" s="5">
        <f>E496/O496</f>
        <v>10.333333333333334</v>
      </c>
      <c r="Q496" s="18" t="str">
        <f>LEFT(T496, FIND("/",T496)-1)</f>
        <v>film &amp; video</v>
      </c>
      <c r="R496" s="18" t="str">
        <f>RIGHT(T496, LEN(T496)-FIND("/",T496))</f>
        <v>animation</v>
      </c>
      <c r="S496" t="b">
        <v>0</v>
      </c>
      <c r="T496" t="s">
        <v>8270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3">
        <v>7000</v>
      </c>
      <c r="E497" s="13">
        <v>0</v>
      </c>
      <c r="F497" s="16">
        <f>(E497)/D497</f>
        <v>0</v>
      </c>
      <c r="G497" s="11" t="s">
        <v>8221</v>
      </c>
      <c r="H497" t="s">
        <v>8224</v>
      </c>
      <c r="I497" t="s">
        <v>8246</v>
      </c>
      <c r="J497">
        <v>1437076305</v>
      </c>
      <c r="K497" s="7">
        <f>(((J497/60)/60)/24)+DATE(1970,1,1)</f>
        <v>42201.827604166669</v>
      </c>
      <c r="L497">
        <v>1434484305</v>
      </c>
      <c r="M497" s="7">
        <f>(((L497/60)/60)/24)+DATE(1970,1,1)</f>
        <v>42171.827604166669</v>
      </c>
      <c r="N497" t="b">
        <v>0</v>
      </c>
      <c r="O497">
        <v>0</v>
      </c>
      <c r="P497" s="5" t="e">
        <f>E497/O497</f>
        <v>#DIV/0!</v>
      </c>
      <c r="Q497" s="18" t="str">
        <f>LEFT(T497, FIND("/",T497)-1)</f>
        <v>film &amp; video</v>
      </c>
      <c r="R497" s="18" t="str">
        <f>RIGHT(T497, LEN(T497)-FIND("/",T497))</f>
        <v>animation</v>
      </c>
      <c r="S497" t="b">
        <v>0</v>
      </c>
      <c r="T497" t="s">
        <v>8270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3">
        <v>60000</v>
      </c>
      <c r="E498" s="13">
        <v>1</v>
      </c>
      <c r="F498" s="16">
        <f>(E498)/D498</f>
        <v>1.6666666666666667E-5</v>
      </c>
      <c r="G498" s="11" t="s">
        <v>8221</v>
      </c>
      <c r="H498" t="s">
        <v>8224</v>
      </c>
      <c r="I498" t="s">
        <v>8246</v>
      </c>
      <c r="J498">
        <v>1392070874</v>
      </c>
      <c r="K498" s="7">
        <f>(((J498/60)/60)/24)+DATE(1970,1,1)</f>
        <v>41680.93141203704</v>
      </c>
      <c r="L498">
        <v>1386886874</v>
      </c>
      <c r="M498" s="7">
        <f>(((L498/60)/60)/24)+DATE(1970,1,1)</f>
        <v>41620.93141203704</v>
      </c>
      <c r="N498" t="b">
        <v>0</v>
      </c>
      <c r="O498">
        <v>1</v>
      </c>
      <c r="P498" s="5">
        <f>E498/O498</f>
        <v>1</v>
      </c>
      <c r="Q498" s="18" t="str">
        <f>LEFT(T498, FIND("/",T498)-1)</f>
        <v>film &amp; video</v>
      </c>
      <c r="R498" s="18" t="str">
        <f>RIGHT(T498, LEN(T498)-FIND("/",T498))</f>
        <v>animation</v>
      </c>
      <c r="S498" t="b">
        <v>0</v>
      </c>
      <c r="T498" t="s">
        <v>8270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3">
        <v>4480</v>
      </c>
      <c r="E499" s="13">
        <v>30</v>
      </c>
      <c r="F499" s="16">
        <f>(E499)/D499</f>
        <v>6.6964285714285711E-3</v>
      </c>
      <c r="G499" s="11" t="s">
        <v>8221</v>
      </c>
      <c r="H499" t="s">
        <v>8224</v>
      </c>
      <c r="I499" t="s">
        <v>8246</v>
      </c>
      <c r="J499">
        <v>1419483600</v>
      </c>
      <c r="K499" s="7">
        <f>(((J499/60)/60)/24)+DATE(1970,1,1)</f>
        <v>41998.208333333328</v>
      </c>
      <c r="L499">
        <v>1414889665</v>
      </c>
      <c r="M499" s="7">
        <f>(((L499/60)/60)/24)+DATE(1970,1,1)</f>
        <v>41945.037789351853</v>
      </c>
      <c r="N499" t="b">
        <v>0</v>
      </c>
      <c r="O499">
        <v>3</v>
      </c>
      <c r="P499" s="5">
        <f>E499/O499</f>
        <v>10</v>
      </c>
      <c r="Q499" s="18" t="str">
        <f>LEFT(T499, FIND("/",T499)-1)</f>
        <v>film &amp; video</v>
      </c>
      <c r="R499" s="18" t="str">
        <f>RIGHT(T499, LEN(T499)-FIND("/",T499))</f>
        <v>animation</v>
      </c>
      <c r="S499" t="b">
        <v>0</v>
      </c>
      <c r="T499" t="s">
        <v>8270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3">
        <v>65108</v>
      </c>
      <c r="E500" s="13">
        <v>2994</v>
      </c>
      <c r="F500" s="16">
        <f>(E500)/D500</f>
        <v>4.5985132395404561E-2</v>
      </c>
      <c r="G500" s="11" t="s">
        <v>8221</v>
      </c>
      <c r="H500" t="s">
        <v>8224</v>
      </c>
      <c r="I500" t="s">
        <v>8246</v>
      </c>
      <c r="J500">
        <v>1324664249</v>
      </c>
      <c r="K500" s="7">
        <f>(((J500/60)/60)/24)+DATE(1970,1,1)</f>
        <v>40900.762141203704</v>
      </c>
      <c r="L500">
        <v>1321035449</v>
      </c>
      <c r="M500" s="7">
        <f>(((L500/60)/60)/24)+DATE(1970,1,1)</f>
        <v>40858.762141203704</v>
      </c>
      <c r="N500" t="b">
        <v>0</v>
      </c>
      <c r="O500">
        <v>22</v>
      </c>
      <c r="P500" s="5">
        <f>E500/O500</f>
        <v>136.09090909090909</v>
      </c>
      <c r="Q500" s="18" t="str">
        <f>LEFT(T500, FIND("/",T500)-1)</f>
        <v>film &amp; video</v>
      </c>
      <c r="R500" s="18" t="str">
        <f>RIGHT(T500, LEN(T500)-FIND("/",T500))</f>
        <v>animation</v>
      </c>
      <c r="S500" t="b">
        <v>0</v>
      </c>
      <c r="T500" t="s">
        <v>8270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3">
        <v>20000</v>
      </c>
      <c r="E501" s="13">
        <v>1910</v>
      </c>
      <c r="F501" s="16">
        <f>(E501)/D501</f>
        <v>9.5500000000000002E-2</v>
      </c>
      <c r="G501" s="11" t="s">
        <v>8221</v>
      </c>
      <c r="H501" t="s">
        <v>8224</v>
      </c>
      <c r="I501" t="s">
        <v>8246</v>
      </c>
      <c r="J501">
        <v>1255381140</v>
      </c>
      <c r="K501" s="7">
        <f>(((J501/60)/60)/24)+DATE(1970,1,1)</f>
        <v>40098.874305555553</v>
      </c>
      <c r="L501">
        <v>1250630968</v>
      </c>
      <c r="M501" s="7">
        <f>(((L501/60)/60)/24)+DATE(1970,1,1)</f>
        <v>40043.895462962959</v>
      </c>
      <c r="N501" t="b">
        <v>0</v>
      </c>
      <c r="O501">
        <v>26</v>
      </c>
      <c r="P501" s="5">
        <f>E501/O501</f>
        <v>73.461538461538467</v>
      </c>
      <c r="Q501" s="18" t="str">
        <f>LEFT(T501, FIND("/",T501)-1)</f>
        <v>film &amp; video</v>
      </c>
      <c r="R501" s="18" t="str">
        <f>RIGHT(T501, LEN(T501)-FIND("/",T501))</f>
        <v>animation</v>
      </c>
      <c r="S501" t="b">
        <v>0</v>
      </c>
      <c r="T501" t="s">
        <v>8270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3">
        <v>6500</v>
      </c>
      <c r="E502" s="13">
        <v>215</v>
      </c>
      <c r="F502" s="16">
        <f>(E502)/D502</f>
        <v>3.307692307692308E-2</v>
      </c>
      <c r="G502" s="11" t="s">
        <v>8221</v>
      </c>
      <c r="H502" t="s">
        <v>8224</v>
      </c>
      <c r="I502" t="s">
        <v>8246</v>
      </c>
      <c r="J502">
        <v>1273356960</v>
      </c>
      <c r="K502" s="7">
        <f>(((J502/60)/60)/24)+DATE(1970,1,1)</f>
        <v>40306.927777777775</v>
      </c>
      <c r="L502">
        <v>1268255751</v>
      </c>
      <c r="M502" s="7">
        <f>(((L502/60)/60)/24)+DATE(1970,1,1)</f>
        <v>40247.886006944449</v>
      </c>
      <c r="N502" t="b">
        <v>0</v>
      </c>
      <c r="O502">
        <v>4</v>
      </c>
      <c r="P502" s="5">
        <f>E502/O502</f>
        <v>53.75</v>
      </c>
      <c r="Q502" s="18" t="str">
        <f>LEFT(T502, FIND("/",T502)-1)</f>
        <v>film &amp; video</v>
      </c>
      <c r="R502" s="18" t="str">
        <f>RIGHT(T502, LEN(T502)-FIND("/",T502))</f>
        <v>animation</v>
      </c>
      <c r="S502" t="b">
        <v>0</v>
      </c>
      <c r="T502" t="s">
        <v>8270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3">
        <v>10000</v>
      </c>
      <c r="E503" s="13">
        <v>0</v>
      </c>
      <c r="F503" s="16">
        <f>(E503)/D503</f>
        <v>0</v>
      </c>
      <c r="G503" s="11" t="s">
        <v>8221</v>
      </c>
      <c r="H503" t="s">
        <v>8224</v>
      </c>
      <c r="I503" t="s">
        <v>8246</v>
      </c>
      <c r="J503">
        <v>1310189851</v>
      </c>
      <c r="K503" s="7">
        <f>(((J503/60)/60)/24)+DATE(1970,1,1)</f>
        <v>40733.234386574077</v>
      </c>
      <c r="L503">
        <v>1307597851</v>
      </c>
      <c r="M503" s="7">
        <f>(((L503/60)/60)/24)+DATE(1970,1,1)</f>
        <v>40703.234386574077</v>
      </c>
      <c r="N503" t="b">
        <v>0</v>
      </c>
      <c r="O503">
        <v>0</v>
      </c>
      <c r="P503" s="5" t="e">
        <f>E503/O503</f>
        <v>#DIV/0!</v>
      </c>
      <c r="Q503" s="18" t="str">
        <f>LEFT(T503, FIND("/",T503)-1)</f>
        <v>film &amp; video</v>
      </c>
      <c r="R503" s="18" t="str">
        <f>RIGHT(T503, LEN(T503)-FIND("/",T503))</f>
        <v>animation</v>
      </c>
      <c r="S503" t="b">
        <v>0</v>
      </c>
      <c r="T503" t="s">
        <v>8270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3">
        <v>20000</v>
      </c>
      <c r="E504" s="13">
        <v>230</v>
      </c>
      <c r="F504" s="16">
        <f>(E504)/D504</f>
        <v>1.15E-2</v>
      </c>
      <c r="G504" s="11" t="s">
        <v>8221</v>
      </c>
      <c r="H504" t="s">
        <v>8224</v>
      </c>
      <c r="I504" t="s">
        <v>8246</v>
      </c>
      <c r="J504">
        <v>1332073025</v>
      </c>
      <c r="K504" s="7">
        <f>(((J504/60)/60)/24)+DATE(1970,1,1)</f>
        <v>40986.511863425927</v>
      </c>
      <c r="L504">
        <v>1329484625</v>
      </c>
      <c r="M504" s="7">
        <f>(((L504/60)/60)/24)+DATE(1970,1,1)</f>
        <v>40956.553530092591</v>
      </c>
      <c r="N504" t="b">
        <v>0</v>
      </c>
      <c r="O504">
        <v>4</v>
      </c>
      <c r="P504" s="5">
        <f>E504/O504</f>
        <v>57.5</v>
      </c>
      <c r="Q504" s="18" t="str">
        <f>LEFT(T504, FIND("/",T504)-1)</f>
        <v>film &amp; video</v>
      </c>
      <c r="R504" s="18" t="str">
        <f>RIGHT(T504, LEN(T504)-FIND("/",T504))</f>
        <v>animation</v>
      </c>
      <c r="S504" t="b">
        <v>0</v>
      </c>
      <c r="T504" t="s">
        <v>8270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3">
        <v>6500</v>
      </c>
      <c r="E505" s="13">
        <v>114</v>
      </c>
      <c r="F505" s="16">
        <f>(E505)/D505</f>
        <v>1.7538461538461537E-2</v>
      </c>
      <c r="G505" s="11" t="s">
        <v>8221</v>
      </c>
      <c r="H505" t="s">
        <v>8225</v>
      </c>
      <c r="I505" t="s">
        <v>8247</v>
      </c>
      <c r="J505">
        <v>1421498303</v>
      </c>
      <c r="K505" s="7">
        <f>(((J505/60)/60)/24)+DATE(1970,1,1)</f>
        <v>42021.526655092588</v>
      </c>
      <c r="L505">
        <v>1418906303</v>
      </c>
      <c r="M505" s="7">
        <f>(((L505/60)/60)/24)+DATE(1970,1,1)</f>
        <v>41991.526655092588</v>
      </c>
      <c r="N505" t="b">
        <v>0</v>
      </c>
      <c r="O505">
        <v>9</v>
      </c>
      <c r="P505" s="5">
        <f>E505/O505</f>
        <v>12.666666666666666</v>
      </c>
      <c r="Q505" s="18" t="str">
        <f>LEFT(T505, FIND("/",T505)-1)</f>
        <v>film &amp; video</v>
      </c>
      <c r="R505" s="18" t="str">
        <f>RIGHT(T505, LEN(T505)-FIND("/",T505))</f>
        <v>animation</v>
      </c>
      <c r="S505" t="b">
        <v>0</v>
      </c>
      <c r="T505" t="s">
        <v>8270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3">
        <v>24500</v>
      </c>
      <c r="E506" s="13">
        <v>335</v>
      </c>
      <c r="F506" s="16">
        <f>(E506)/D506</f>
        <v>1.3673469387755101E-2</v>
      </c>
      <c r="G506" s="11" t="s">
        <v>8221</v>
      </c>
      <c r="H506" t="s">
        <v>8224</v>
      </c>
      <c r="I506" t="s">
        <v>8246</v>
      </c>
      <c r="J506">
        <v>1334097387</v>
      </c>
      <c r="K506" s="7">
        <f>(((J506/60)/60)/24)+DATE(1970,1,1)</f>
        <v>41009.941979166666</v>
      </c>
      <c r="L506">
        <v>1328916987</v>
      </c>
      <c r="M506" s="7">
        <f>(((L506/60)/60)/24)+DATE(1970,1,1)</f>
        <v>40949.98364583333</v>
      </c>
      <c r="N506" t="b">
        <v>0</v>
      </c>
      <c r="O506">
        <v>5</v>
      </c>
      <c r="P506" s="5">
        <f>E506/O506</f>
        <v>67</v>
      </c>
      <c r="Q506" s="18" t="str">
        <f>LEFT(T506, FIND("/",T506)-1)</f>
        <v>film &amp; video</v>
      </c>
      <c r="R506" s="18" t="str">
        <f>RIGHT(T506, LEN(T506)-FIND("/",T506))</f>
        <v>animation</v>
      </c>
      <c r="S506" t="b">
        <v>0</v>
      </c>
      <c r="T506" t="s">
        <v>8270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3">
        <v>12000</v>
      </c>
      <c r="E507" s="13">
        <v>52</v>
      </c>
      <c r="F507" s="16">
        <f>(E507)/D507</f>
        <v>4.3333333333333331E-3</v>
      </c>
      <c r="G507" s="11" t="s">
        <v>8221</v>
      </c>
      <c r="H507" t="s">
        <v>8224</v>
      </c>
      <c r="I507" t="s">
        <v>8246</v>
      </c>
      <c r="J507">
        <v>1451010086</v>
      </c>
      <c r="K507" s="7">
        <f>(((J507/60)/60)/24)+DATE(1970,1,1)</f>
        <v>42363.098217592589</v>
      </c>
      <c r="L507">
        <v>1447122086</v>
      </c>
      <c r="M507" s="7">
        <f>(((L507/60)/60)/24)+DATE(1970,1,1)</f>
        <v>42318.098217592589</v>
      </c>
      <c r="N507" t="b">
        <v>0</v>
      </c>
      <c r="O507">
        <v>14</v>
      </c>
      <c r="P507" s="5">
        <f>E507/O507</f>
        <v>3.7142857142857144</v>
      </c>
      <c r="Q507" s="18" t="str">
        <f>LEFT(T507, FIND("/",T507)-1)</f>
        <v>film &amp; video</v>
      </c>
      <c r="R507" s="18" t="str">
        <f>RIGHT(T507, LEN(T507)-FIND("/",T507))</f>
        <v>animation</v>
      </c>
      <c r="S507" t="b">
        <v>0</v>
      </c>
      <c r="T507" t="s">
        <v>8270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3">
        <v>200000</v>
      </c>
      <c r="E508" s="13">
        <v>250</v>
      </c>
      <c r="F508" s="16">
        <f>(E508)/D508</f>
        <v>1.25E-3</v>
      </c>
      <c r="G508" s="11" t="s">
        <v>8221</v>
      </c>
      <c r="H508" t="s">
        <v>8224</v>
      </c>
      <c r="I508" t="s">
        <v>8246</v>
      </c>
      <c r="J508">
        <v>1376140520</v>
      </c>
      <c r="K508" s="7">
        <f>(((J508/60)/60)/24)+DATE(1970,1,1)</f>
        <v>41496.552314814813</v>
      </c>
      <c r="L508">
        <v>1373548520</v>
      </c>
      <c r="M508" s="7">
        <f>(((L508/60)/60)/24)+DATE(1970,1,1)</f>
        <v>41466.552314814813</v>
      </c>
      <c r="N508" t="b">
        <v>0</v>
      </c>
      <c r="O508">
        <v>1</v>
      </c>
      <c r="P508" s="5">
        <f>E508/O508</f>
        <v>250</v>
      </c>
      <c r="Q508" s="18" t="str">
        <f>LEFT(T508, FIND("/",T508)-1)</f>
        <v>film &amp; video</v>
      </c>
      <c r="R508" s="18" t="str">
        <f>RIGHT(T508, LEN(T508)-FIND("/",T508))</f>
        <v>animation</v>
      </c>
      <c r="S508" t="b">
        <v>0</v>
      </c>
      <c r="T508" t="s">
        <v>8270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3">
        <v>20000</v>
      </c>
      <c r="E509" s="13">
        <v>640</v>
      </c>
      <c r="F509" s="16">
        <f>(E509)/D509</f>
        <v>3.2000000000000001E-2</v>
      </c>
      <c r="G509" s="11" t="s">
        <v>8221</v>
      </c>
      <c r="H509" t="s">
        <v>8224</v>
      </c>
      <c r="I509" t="s">
        <v>8246</v>
      </c>
      <c r="J509">
        <v>1350687657</v>
      </c>
      <c r="K509" s="7">
        <f>(((J509/60)/60)/24)+DATE(1970,1,1)</f>
        <v>41201.958993055552</v>
      </c>
      <c r="L509">
        <v>1346799657</v>
      </c>
      <c r="M509" s="7">
        <f>(((L509/60)/60)/24)+DATE(1970,1,1)</f>
        <v>41156.958993055552</v>
      </c>
      <c r="N509" t="b">
        <v>0</v>
      </c>
      <c r="O509">
        <v>10</v>
      </c>
      <c r="P509" s="5">
        <f>E509/O509</f>
        <v>64</v>
      </c>
      <c r="Q509" s="18" t="str">
        <f>LEFT(T509, FIND("/",T509)-1)</f>
        <v>film &amp; video</v>
      </c>
      <c r="R509" s="18" t="str">
        <f>RIGHT(T509, LEN(T509)-FIND("/",T509))</f>
        <v>animation</v>
      </c>
      <c r="S509" t="b">
        <v>0</v>
      </c>
      <c r="T509" t="s">
        <v>8270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3">
        <v>50000</v>
      </c>
      <c r="E510" s="13">
        <v>400</v>
      </c>
      <c r="F510" s="16">
        <f>(E510)/D510</f>
        <v>8.0000000000000002E-3</v>
      </c>
      <c r="G510" s="11" t="s">
        <v>8221</v>
      </c>
      <c r="H510" t="s">
        <v>8224</v>
      </c>
      <c r="I510" t="s">
        <v>8246</v>
      </c>
      <c r="J510">
        <v>1337955240</v>
      </c>
      <c r="K510" s="7">
        <f>(((J510/60)/60)/24)+DATE(1970,1,1)</f>
        <v>41054.593055555553</v>
      </c>
      <c r="L510">
        <v>1332808501</v>
      </c>
      <c r="M510" s="7">
        <f>(((L510/60)/60)/24)+DATE(1970,1,1)</f>
        <v>40995.024317129632</v>
      </c>
      <c r="N510" t="b">
        <v>0</v>
      </c>
      <c r="O510">
        <v>3</v>
      </c>
      <c r="P510" s="5">
        <f>E510/O510</f>
        <v>133.33333333333334</v>
      </c>
      <c r="Q510" s="18" t="str">
        <f>LEFT(T510, FIND("/",T510)-1)</f>
        <v>film &amp; video</v>
      </c>
      <c r="R510" s="18" t="str">
        <f>RIGHT(T510, LEN(T510)-FIND("/",T510))</f>
        <v>animation</v>
      </c>
      <c r="S510" t="b">
        <v>0</v>
      </c>
      <c r="T510" t="s">
        <v>8270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3">
        <v>5000</v>
      </c>
      <c r="E511" s="13">
        <v>10</v>
      </c>
      <c r="F511" s="16">
        <f>(E511)/D511</f>
        <v>2E-3</v>
      </c>
      <c r="G511" s="11" t="s">
        <v>8221</v>
      </c>
      <c r="H511" t="s">
        <v>8225</v>
      </c>
      <c r="I511" t="s">
        <v>8247</v>
      </c>
      <c r="J511">
        <v>1435504170</v>
      </c>
      <c r="K511" s="7">
        <f>(((J511/60)/60)/24)+DATE(1970,1,1)</f>
        <v>42183.631597222222</v>
      </c>
      <c r="L511">
        <v>1432912170</v>
      </c>
      <c r="M511" s="7">
        <f>(((L511/60)/60)/24)+DATE(1970,1,1)</f>
        <v>42153.631597222222</v>
      </c>
      <c r="N511" t="b">
        <v>0</v>
      </c>
      <c r="O511">
        <v>1</v>
      </c>
      <c r="P511" s="5">
        <f>E511/O511</f>
        <v>10</v>
      </c>
      <c r="Q511" s="18" t="str">
        <f>LEFT(T511, FIND("/",T511)-1)</f>
        <v>film &amp; video</v>
      </c>
      <c r="R511" s="18" t="str">
        <f>RIGHT(T511, LEN(T511)-FIND("/",T511))</f>
        <v>animation</v>
      </c>
      <c r="S511" t="b">
        <v>0</v>
      </c>
      <c r="T511" t="s">
        <v>8270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3">
        <v>14000</v>
      </c>
      <c r="E512" s="13">
        <v>0</v>
      </c>
      <c r="F512" s="16">
        <f>(E512)/D512</f>
        <v>0</v>
      </c>
      <c r="G512" s="11" t="s">
        <v>8221</v>
      </c>
      <c r="H512" t="s">
        <v>8224</v>
      </c>
      <c r="I512" t="s">
        <v>8246</v>
      </c>
      <c r="J512">
        <v>1456805639</v>
      </c>
      <c r="K512" s="7">
        <f>(((J512/60)/60)/24)+DATE(1970,1,1)</f>
        <v>42430.176377314812</v>
      </c>
      <c r="L512">
        <v>1454213639</v>
      </c>
      <c r="M512" s="7">
        <f>(((L512/60)/60)/24)+DATE(1970,1,1)</f>
        <v>42400.176377314812</v>
      </c>
      <c r="N512" t="b">
        <v>0</v>
      </c>
      <c r="O512">
        <v>0</v>
      </c>
      <c r="P512" s="5" t="e">
        <f>E512/O512</f>
        <v>#DIV/0!</v>
      </c>
      <c r="Q512" s="18" t="str">
        <f>LEFT(T512, FIND("/",T512)-1)</f>
        <v>film &amp; video</v>
      </c>
      <c r="R512" s="18" t="str">
        <f>RIGHT(T512, LEN(T512)-FIND("/",T512))</f>
        <v>animation</v>
      </c>
      <c r="S512" t="b">
        <v>0</v>
      </c>
      <c r="T512" t="s">
        <v>8270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3">
        <v>5000</v>
      </c>
      <c r="E513" s="13">
        <v>150</v>
      </c>
      <c r="F513" s="16">
        <f>(E513)/D513</f>
        <v>0.03</v>
      </c>
      <c r="G513" s="11" t="s">
        <v>8221</v>
      </c>
      <c r="H513" t="s">
        <v>8224</v>
      </c>
      <c r="I513" t="s">
        <v>8246</v>
      </c>
      <c r="J513">
        <v>1365228982</v>
      </c>
      <c r="K513" s="7">
        <f>(((J513/60)/60)/24)+DATE(1970,1,1)</f>
        <v>41370.261365740742</v>
      </c>
      <c r="L513">
        <v>1362640582</v>
      </c>
      <c r="M513" s="7">
        <f>(((L513/60)/60)/24)+DATE(1970,1,1)</f>
        <v>41340.303032407406</v>
      </c>
      <c r="N513" t="b">
        <v>0</v>
      </c>
      <c r="O513">
        <v>5</v>
      </c>
      <c r="P513" s="5">
        <f>E513/O513</f>
        <v>30</v>
      </c>
      <c r="Q513" s="18" t="str">
        <f>LEFT(T513, FIND("/",T513)-1)</f>
        <v>film &amp; video</v>
      </c>
      <c r="R513" s="18" t="str">
        <f>RIGHT(T513, LEN(T513)-FIND("/",T513))</f>
        <v>animation</v>
      </c>
      <c r="S513" t="b">
        <v>0</v>
      </c>
      <c r="T513" t="s">
        <v>8270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3">
        <v>8000</v>
      </c>
      <c r="E514" s="13">
        <v>11</v>
      </c>
      <c r="F514" s="16">
        <f>(E514)/D514</f>
        <v>1.3749999999999999E-3</v>
      </c>
      <c r="G514" s="11" t="s">
        <v>8221</v>
      </c>
      <c r="H514" t="s">
        <v>8224</v>
      </c>
      <c r="I514" t="s">
        <v>8246</v>
      </c>
      <c r="J514">
        <v>1479667727</v>
      </c>
      <c r="K514" s="7">
        <f>(((J514/60)/60)/24)+DATE(1970,1,1)</f>
        <v>42694.783877314811</v>
      </c>
      <c r="L514">
        <v>1475776127</v>
      </c>
      <c r="M514" s="7">
        <f>(((L514/60)/60)/24)+DATE(1970,1,1)</f>
        <v>42649.742210648154</v>
      </c>
      <c r="N514" t="b">
        <v>0</v>
      </c>
      <c r="O514">
        <v>2</v>
      </c>
      <c r="P514" s="5">
        <f>E514/O514</f>
        <v>5.5</v>
      </c>
      <c r="Q514" s="18" t="str">
        <f>LEFT(T514, FIND("/",T514)-1)</f>
        <v>film &amp; video</v>
      </c>
      <c r="R514" s="18" t="str">
        <f>RIGHT(T514, LEN(T514)-FIND("/",T514))</f>
        <v>animation</v>
      </c>
      <c r="S514" t="b">
        <v>0</v>
      </c>
      <c r="T514" t="s">
        <v>8270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3">
        <v>50000</v>
      </c>
      <c r="E515" s="13">
        <v>6962</v>
      </c>
      <c r="F515" s="16">
        <f>(E515)/D515</f>
        <v>0.13924</v>
      </c>
      <c r="G515" s="11" t="s">
        <v>8221</v>
      </c>
      <c r="H515" t="s">
        <v>8224</v>
      </c>
      <c r="I515" t="s">
        <v>8246</v>
      </c>
      <c r="J515">
        <v>1471244400</v>
      </c>
      <c r="K515" s="7">
        <f>(((J515/60)/60)/24)+DATE(1970,1,1)</f>
        <v>42597.291666666672</v>
      </c>
      <c r="L515">
        <v>1467387705</v>
      </c>
      <c r="M515" s="7">
        <f>(((L515/60)/60)/24)+DATE(1970,1,1)</f>
        <v>42552.653993055559</v>
      </c>
      <c r="N515" t="b">
        <v>0</v>
      </c>
      <c r="O515">
        <v>68</v>
      </c>
      <c r="P515" s="5">
        <f>E515/O515</f>
        <v>102.38235294117646</v>
      </c>
      <c r="Q515" s="18" t="str">
        <f>LEFT(T515, FIND("/",T515)-1)</f>
        <v>film &amp; video</v>
      </c>
      <c r="R515" s="18" t="str">
        <f>RIGHT(T515, LEN(T515)-FIND("/",T515))</f>
        <v>animation</v>
      </c>
      <c r="S515" t="b">
        <v>0</v>
      </c>
      <c r="T515" t="s">
        <v>8270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3">
        <v>1500</v>
      </c>
      <c r="E516" s="13">
        <v>50</v>
      </c>
      <c r="F516" s="16">
        <f>(E516)/D516</f>
        <v>3.3333333333333333E-2</v>
      </c>
      <c r="G516" s="11" t="s">
        <v>8221</v>
      </c>
      <c r="H516" t="s">
        <v>8229</v>
      </c>
      <c r="I516" t="s">
        <v>8251</v>
      </c>
      <c r="J516">
        <v>1407595447</v>
      </c>
      <c r="K516" s="7">
        <f>(((J516/60)/60)/24)+DATE(1970,1,1)</f>
        <v>41860.613969907405</v>
      </c>
      <c r="L516">
        <v>1405003447</v>
      </c>
      <c r="M516" s="7">
        <f>(((L516/60)/60)/24)+DATE(1970,1,1)</f>
        <v>41830.613969907405</v>
      </c>
      <c r="N516" t="b">
        <v>0</v>
      </c>
      <c r="O516">
        <v>3</v>
      </c>
      <c r="P516" s="5">
        <f>E516/O516</f>
        <v>16.666666666666668</v>
      </c>
      <c r="Q516" s="18" t="str">
        <f>LEFT(T516, FIND("/",T516)-1)</f>
        <v>film &amp; video</v>
      </c>
      <c r="R516" s="18" t="str">
        <f>RIGHT(T516, LEN(T516)-FIND("/",T516))</f>
        <v>animation</v>
      </c>
      <c r="S516" t="b">
        <v>0</v>
      </c>
      <c r="T516" t="s">
        <v>8270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3">
        <v>97000</v>
      </c>
      <c r="E517" s="13">
        <v>24651</v>
      </c>
      <c r="F517" s="16">
        <f>(E517)/D517</f>
        <v>0.25413402061855672</v>
      </c>
      <c r="G517" s="11" t="s">
        <v>8221</v>
      </c>
      <c r="H517" t="s">
        <v>8224</v>
      </c>
      <c r="I517" t="s">
        <v>8246</v>
      </c>
      <c r="J517">
        <v>1451389601</v>
      </c>
      <c r="K517" s="7">
        <f>(((J517/60)/60)/24)+DATE(1970,1,1)</f>
        <v>42367.490752314814</v>
      </c>
      <c r="L517">
        <v>1447933601</v>
      </c>
      <c r="M517" s="7">
        <f>(((L517/60)/60)/24)+DATE(1970,1,1)</f>
        <v>42327.490752314814</v>
      </c>
      <c r="N517" t="b">
        <v>0</v>
      </c>
      <c r="O517">
        <v>34</v>
      </c>
      <c r="P517" s="5">
        <f>E517/O517</f>
        <v>725.02941176470586</v>
      </c>
      <c r="Q517" s="18" t="str">
        <f>LEFT(T517, FIND("/",T517)-1)</f>
        <v>film &amp; video</v>
      </c>
      <c r="R517" s="18" t="str">
        <f>RIGHT(T517, LEN(T517)-FIND("/",T517))</f>
        <v>animation</v>
      </c>
      <c r="S517" t="b">
        <v>0</v>
      </c>
      <c r="T517" t="s">
        <v>8270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3">
        <v>5000</v>
      </c>
      <c r="E518" s="13">
        <v>0</v>
      </c>
      <c r="F518" s="16">
        <f>(E518)/D518</f>
        <v>0</v>
      </c>
      <c r="G518" s="11" t="s">
        <v>8221</v>
      </c>
      <c r="H518" t="s">
        <v>8225</v>
      </c>
      <c r="I518" t="s">
        <v>8247</v>
      </c>
      <c r="J518">
        <v>1432752080</v>
      </c>
      <c r="K518" s="7">
        <f>(((J518/60)/60)/24)+DATE(1970,1,1)</f>
        <v>42151.778703703705</v>
      </c>
      <c r="L518">
        <v>1427568080</v>
      </c>
      <c r="M518" s="7">
        <f>(((L518/60)/60)/24)+DATE(1970,1,1)</f>
        <v>42091.778703703705</v>
      </c>
      <c r="N518" t="b">
        <v>0</v>
      </c>
      <c r="O518">
        <v>0</v>
      </c>
      <c r="P518" s="5" t="e">
        <f>E518/O518</f>
        <v>#DIV/0!</v>
      </c>
      <c r="Q518" s="18" t="str">
        <f>LEFT(T518, FIND("/",T518)-1)</f>
        <v>film &amp; video</v>
      </c>
      <c r="R518" s="18" t="str">
        <f>RIGHT(T518, LEN(T518)-FIND("/",T518))</f>
        <v>animation</v>
      </c>
      <c r="S518" t="b">
        <v>0</v>
      </c>
      <c r="T518" t="s">
        <v>8270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3">
        <v>15000</v>
      </c>
      <c r="E519" s="13">
        <v>205</v>
      </c>
      <c r="F519" s="16">
        <f>(E519)/D519</f>
        <v>1.3666666666666667E-2</v>
      </c>
      <c r="G519" s="11" t="s">
        <v>8221</v>
      </c>
      <c r="H519" t="s">
        <v>8224</v>
      </c>
      <c r="I519" t="s">
        <v>8246</v>
      </c>
      <c r="J519">
        <v>1486046761</v>
      </c>
      <c r="K519" s="7">
        <f>(((J519/60)/60)/24)+DATE(1970,1,1)</f>
        <v>42768.615289351852</v>
      </c>
      <c r="L519">
        <v>1483454761</v>
      </c>
      <c r="M519" s="7">
        <f>(((L519/60)/60)/24)+DATE(1970,1,1)</f>
        <v>42738.615289351852</v>
      </c>
      <c r="N519" t="b">
        <v>0</v>
      </c>
      <c r="O519">
        <v>3</v>
      </c>
      <c r="P519" s="5">
        <f>E519/O519</f>
        <v>68.333333333333329</v>
      </c>
      <c r="Q519" s="18" t="str">
        <f>LEFT(T519, FIND("/",T519)-1)</f>
        <v>film &amp; video</v>
      </c>
      <c r="R519" s="18" t="str">
        <f>RIGHT(T519, LEN(T519)-FIND("/",T519))</f>
        <v>animation</v>
      </c>
      <c r="S519" t="b">
        <v>0</v>
      </c>
      <c r="T519" t="s">
        <v>8270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3">
        <v>7175</v>
      </c>
      <c r="E520" s="13">
        <v>0</v>
      </c>
      <c r="F520" s="16">
        <f>(E520)/D520</f>
        <v>0</v>
      </c>
      <c r="G520" s="11" t="s">
        <v>8221</v>
      </c>
      <c r="H520" t="s">
        <v>8224</v>
      </c>
      <c r="I520" t="s">
        <v>8246</v>
      </c>
      <c r="J520">
        <v>1441550760</v>
      </c>
      <c r="K520" s="7">
        <f>(((J520/60)/60)/24)+DATE(1970,1,1)</f>
        <v>42253.615277777775</v>
      </c>
      <c r="L520">
        <v>1438958824</v>
      </c>
      <c r="M520" s="7">
        <f>(((L520/60)/60)/24)+DATE(1970,1,1)</f>
        <v>42223.616018518514</v>
      </c>
      <c r="N520" t="b">
        <v>0</v>
      </c>
      <c r="O520">
        <v>0</v>
      </c>
      <c r="P520" s="5" t="e">
        <f>E520/O520</f>
        <v>#DIV/0!</v>
      </c>
      <c r="Q520" s="18" t="str">
        <f>LEFT(T520, FIND("/",T520)-1)</f>
        <v>film &amp; video</v>
      </c>
      <c r="R520" s="18" t="str">
        <f>RIGHT(T520, LEN(T520)-FIND("/",T520))</f>
        <v>animation</v>
      </c>
      <c r="S520" t="b">
        <v>0</v>
      </c>
      <c r="T520" t="s">
        <v>8270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3">
        <v>12001</v>
      </c>
      <c r="E521" s="13">
        <v>2746</v>
      </c>
      <c r="F521" s="16">
        <f>(E521)/D521</f>
        <v>0.22881426547787684</v>
      </c>
      <c r="G521" s="11" t="s">
        <v>8221</v>
      </c>
      <c r="H521" t="s">
        <v>8224</v>
      </c>
      <c r="I521" t="s">
        <v>8246</v>
      </c>
      <c r="J521">
        <v>1354699421</v>
      </c>
      <c r="K521" s="7">
        <f>(((J521/60)/60)/24)+DATE(1970,1,1)</f>
        <v>41248.391446759262</v>
      </c>
      <c r="L521">
        <v>1352107421</v>
      </c>
      <c r="M521" s="7">
        <f>(((L521/60)/60)/24)+DATE(1970,1,1)</f>
        <v>41218.391446759262</v>
      </c>
      <c r="N521" t="b">
        <v>0</v>
      </c>
      <c r="O521">
        <v>70</v>
      </c>
      <c r="P521" s="5">
        <f>E521/O521</f>
        <v>39.228571428571428</v>
      </c>
      <c r="Q521" s="18" t="str">
        <f>LEFT(T521, FIND("/",T521)-1)</f>
        <v>film &amp; video</v>
      </c>
      <c r="R521" s="18" t="str">
        <f>RIGHT(T521, LEN(T521)-FIND("/",T521))</f>
        <v>animation</v>
      </c>
      <c r="S521" t="b">
        <v>0</v>
      </c>
      <c r="T521" t="s">
        <v>8270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3">
        <v>5000</v>
      </c>
      <c r="E522" s="13">
        <v>5105</v>
      </c>
      <c r="F522" s="16">
        <f>(E522)/D522</f>
        <v>1.0209999999999999</v>
      </c>
      <c r="G522" s="11" t="s">
        <v>8219</v>
      </c>
      <c r="H522" t="s">
        <v>8225</v>
      </c>
      <c r="I522" t="s">
        <v>8247</v>
      </c>
      <c r="J522">
        <v>1449766261</v>
      </c>
      <c r="K522" s="7">
        <f>(((J522/60)/60)/24)+DATE(1970,1,1)</f>
        <v>42348.702094907407</v>
      </c>
      <c r="L522">
        <v>1447174261</v>
      </c>
      <c r="M522" s="7">
        <f>(((L522/60)/60)/24)+DATE(1970,1,1)</f>
        <v>42318.702094907407</v>
      </c>
      <c r="N522" t="b">
        <v>0</v>
      </c>
      <c r="O522">
        <v>34</v>
      </c>
      <c r="P522" s="5">
        <f>E522/O522</f>
        <v>150.14705882352942</v>
      </c>
      <c r="Q522" s="18" t="str">
        <f>LEFT(T522, FIND("/",T522)-1)</f>
        <v>theater</v>
      </c>
      <c r="R522" s="18" t="str">
        <f>RIGHT(T522, LEN(T522)-FIND("/",T522))</f>
        <v>plays</v>
      </c>
      <c r="S522" t="b">
        <v>1</v>
      </c>
      <c r="T522" t="s">
        <v>8271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3">
        <v>5000</v>
      </c>
      <c r="E523" s="13">
        <v>5232</v>
      </c>
      <c r="F523" s="16">
        <f>(E523)/D523</f>
        <v>1.0464</v>
      </c>
      <c r="G523" s="11" t="s">
        <v>8219</v>
      </c>
      <c r="H523" t="s">
        <v>8224</v>
      </c>
      <c r="I523" t="s">
        <v>8246</v>
      </c>
      <c r="J523">
        <v>1477976340</v>
      </c>
      <c r="K523" s="7">
        <f>(((J523/60)/60)/24)+DATE(1970,1,1)</f>
        <v>42675.207638888889</v>
      </c>
      <c r="L523">
        <v>1475460819</v>
      </c>
      <c r="M523" s="7">
        <f>(((L523/60)/60)/24)+DATE(1970,1,1)</f>
        <v>42646.092812499999</v>
      </c>
      <c r="N523" t="b">
        <v>0</v>
      </c>
      <c r="O523">
        <v>56</v>
      </c>
      <c r="P523" s="5">
        <f>E523/O523</f>
        <v>93.428571428571431</v>
      </c>
      <c r="Q523" s="18" t="str">
        <f>LEFT(T523, FIND("/",T523)-1)</f>
        <v>theater</v>
      </c>
      <c r="R523" s="18" t="str">
        <f>RIGHT(T523, LEN(T523)-FIND("/",T523))</f>
        <v>plays</v>
      </c>
      <c r="S523" t="b">
        <v>1</v>
      </c>
      <c r="T523" t="s">
        <v>8271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3">
        <v>3000</v>
      </c>
      <c r="E524" s="13">
        <v>3440</v>
      </c>
      <c r="F524" s="16">
        <f>(E524)/D524</f>
        <v>1.1466666666666667</v>
      </c>
      <c r="G524" s="11" t="s">
        <v>8219</v>
      </c>
      <c r="H524" t="s">
        <v>8224</v>
      </c>
      <c r="I524" t="s">
        <v>8246</v>
      </c>
      <c r="J524">
        <v>1458518325</v>
      </c>
      <c r="K524" s="7">
        <f>(((J524/60)/60)/24)+DATE(1970,1,1)</f>
        <v>42449.999131944445</v>
      </c>
      <c r="L524">
        <v>1456793925</v>
      </c>
      <c r="M524" s="7">
        <f>(((L524/60)/60)/24)+DATE(1970,1,1)</f>
        <v>42430.040798611109</v>
      </c>
      <c r="N524" t="b">
        <v>0</v>
      </c>
      <c r="O524">
        <v>31</v>
      </c>
      <c r="P524" s="5">
        <f>E524/O524</f>
        <v>110.96774193548387</v>
      </c>
      <c r="Q524" s="18" t="str">
        <f>LEFT(T524, FIND("/",T524)-1)</f>
        <v>theater</v>
      </c>
      <c r="R524" s="18" t="str">
        <f>RIGHT(T524, LEN(T524)-FIND("/",T524))</f>
        <v>plays</v>
      </c>
      <c r="S524" t="b">
        <v>1</v>
      </c>
      <c r="T524" t="s">
        <v>8271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3">
        <v>5000</v>
      </c>
      <c r="E525" s="13">
        <v>6030</v>
      </c>
      <c r="F525" s="16">
        <f>(E525)/D525</f>
        <v>1.206</v>
      </c>
      <c r="G525" s="11" t="s">
        <v>8219</v>
      </c>
      <c r="H525" t="s">
        <v>8224</v>
      </c>
      <c r="I525" t="s">
        <v>8246</v>
      </c>
      <c r="J525">
        <v>1442805076</v>
      </c>
      <c r="K525" s="7">
        <f>(((J525/60)/60)/24)+DATE(1970,1,1)</f>
        <v>42268.13282407407</v>
      </c>
      <c r="L525">
        <v>1440213076</v>
      </c>
      <c r="M525" s="7">
        <f>(((L525/60)/60)/24)+DATE(1970,1,1)</f>
        <v>42238.13282407407</v>
      </c>
      <c r="N525" t="b">
        <v>0</v>
      </c>
      <c r="O525">
        <v>84</v>
      </c>
      <c r="P525" s="5">
        <f>E525/O525</f>
        <v>71.785714285714292</v>
      </c>
      <c r="Q525" s="18" t="str">
        <f>LEFT(T525, FIND("/",T525)-1)</f>
        <v>theater</v>
      </c>
      <c r="R525" s="18" t="str">
        <f>RIGHT(T525, LEN(T525)-FIND("/",T525))</f>
        <v>plays</v>
      </c>
      <c r="S525" t="b">
        <v>1</v>
      </c>
      <c r="T525" t="s">
        <v>8271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3">
        <v>3500</v>
      </c>
      <c r="E526" s="13">
        <v>3803.55</v>
      </c>
      <c r="F526" s="16">
        <f>(E526)/D526</f>
        <v>1.0867285714285715</v>
      </c>
      <c r="G526" s="11" t="s">
        <v>8219</v>
      </c>
      <c r="H526" t="s">
        <v>8225</v>
      </c>
      <c r="I526" t="s">
        <v>8247</v>
      </c>
      <c r="J526">
        <v>1464801169</v>
      </c>
      <c r="K526" s="7">
        <f>(((J526/60)/60)/24)+DATE(1970,1,1)</f>
        <v>42522.717233796298</v>
      </c>
      <c r="L526">
        <v>1462209169</v>
      </c>
      <c r="M526" s="7">
        <f>(((L526/60)/60)/24)+DATE(1970,1,1)</f>
        <v>42492.717233796298</v>
      </c>
      <c r="N526" t="b">
        <v>0</v>
      </c>
      <c r="O526">
        <v>130</v>
      </c>
      <c r="P526" s="5">
        <f>E526/O526</f>
        <v>29.258076923076924</v>
      </c>
      <c r="Q526" s="18" t="str">
        <f>LEFT(T526, FIND("/",T526)-1)</f>
        <v>theater</v>
      </c>
      <c r="R526" s="18" t="str">
        <f>RIGHT(T526, LEN(T526)-FIND("/",T526))</f>
        <v>plays</v>
      </c>
      <c r="S526" t="b">
        <v>1</v>
      </c>
      <c r="T526" t="s">
        <v>8271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3">
        <v>12000</v>
      </c>
      <c r="E527" s="13">
        <v>12000</v>
      </c>
      <c r="F527" s="16">
        <f>(E527)/D527</f>
        <v>1</v>
      </c>
      <c r="G527" s="11" t="s">
        <v>8219</v>
      </c>
      <c r="H527" t="s">
        <v>8224</v>
      </c>
      <c r="I527" t="s">
        <v>8246</v>
      </c>
      <c r="J527">
        <v>1410601041</v>
      </c>
      <c r="K527" s="7">
        <f>(((J527/60)/60)/24)+DATE(1970,1,1)</f>
        <v>41895.400937500002</v>
      </c>
      <c r="L527">
        <v>1406713041</v>
      </c>
      <c r="M527" s="7">
        <f>(((L527/60)/60)/24)+DATE(1970,1,1)</f>
        <v>41850.400937500002</v>
      </c>
      <c r="N527" t="b">
        <v>0</v>
      </c>
      <c r="O527">
        <v>12</v>
      </c>
      <c r="P527" s="5">
        <f>E527/O527</f>
        <v>1000</v>
      </c>
      <c r="Q527" s="18" t="str">
        <f>LEFT(T527, FIND("/",T527)-1)</f>
        <v>theater</v>
      </c>
      <c r="R527" s="18" t="str">
        <f>RIGHT(T527, LEN(T527)-FIND("/",T527))</f>
        <v>plays</v>
      </c>
      <c r="S527" t="b">
        <v>1</v>
      </c>
      <c r="T527" t="s">
        <v>8271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3">
        <v>1500</v>
      </c>
      <c r="E528" s="13">
        <v>1710</v>
      </c>
      <c r="F528" s="16">
        <f>(E528)/D528</f>
        <v>1.1399999999999999</v>
      </c>
      <c r="G528" s="11" t="s">
        <v>8219</v>
      </c>
      <c r="H528" t="s">
        <v>8225</v>
      </c>
      <c r="I528" t="s">
        <v>8247</v>
      </c>
      <c r="J528">
        <v>1438966800</v>
      </c>
      <c r="K528" s="7">
        <f>(((J528/60)/60)/24)+DATE(1970,1,1)</f>
        <v>42223.708333333328</v>
      </c>
      <c r="L528">
        <v>1436278344</v>
      </c>
      <c r="M528" s="7">
        <f>(((L528/60)/60)/24)+DATE(1970,1,1)</f>
        <v>42192.591944444444</v>
      </c>
      <c r="N528" t="b">
        <v>0</v>
      </c>
      <c r="O528">
        <v>23</v>
      </c>
      <c r="P528" s="5">
        <f>E528/O528</f>
        <v>74.347826086956516</v>
      </c>
      <c r="Q528" s="18" t="str">
        <f>LEFT(T528, FIND("/",T528)-1)</f>
        <v>theater</v>
      </c>
      <c r="R528" s="18" t="str">
        <f>RIGHT(T528, LEN(T528)-FIND("/",T528))</f>
        <v>plays</v>
      </c>
      <c r="S528" t="b">
        <v>1</v>
      </c>
      <c r="T528" t="s">
        <v>8271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3">
        <v>10000</v>
      </c>
      <c r="E529" s="13">
        <v>10085</v>
      </c>
      <c r="F529" s="16">
        <f>(E529)/D529</f>
        <v>1.0085</v>
      </c>
      <c r="G529" s="11" t="s">
        <v>8219</v>
      </c>
      <c r="H529" t="s">
        <v>8224</v>
      </c>
      <c r="I529" t="s">
        <v>8246</v>
      </c>
      <c r="J529">
        <v>1487347500</v>
      </c>
      <c r="K529" s="7">
        <f>(((J529/60)/60)/24)+DATE(1970,1,1)</f>
        <v>42783.670138888891</v>
      </c>
      <c r="L529">
        <v>1484715366</v>
      </c>
      <c r="M529" s="7">
        <f>(((L529/60)/60)/24)+DATE(1970,1,1)</f>
        <v>42753.205625000002</v>
      </c>
      <c r="N529" t="b">
        <v>0</v>
      </c>
      <c r="O529">
        <v>158</v>
      </c>
      <c r="P529" s="5">
        <f>E529/O529</f>
        <v>63.829113924050631</v>
      </c>
      <c r="Q529" s="18" t="str">
        <f>LEFT(T529, FIND("/",T529)-1)</f>
        <v>theater</v>
      </c>
      <c r="R529" s="18" t="str">
        <f>RIGHT(T529, LEN(T529)-FIND("/",T529))</f>
        <v>plays</v>
      </c>
      <c r="S529" t="b">
        <v>1</v>
      </c>
      <c r="T529" t="s">
        <v>8271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3">
        <v>1150</v>
      </c>
      <c r="E530" s="13">
        <v>1330</v>
      </c>
      <c r="F530" s="16">
        <f>(E530)/D530</f>
        <v>1.1565217391304348</v>
      </c>
      <c r="G530" s="11" t="s">
        <v>8219</v>
      </c>
      <c r="H530" t="s">
        <v>8224</v>
      </c>
      <c r="I530" t="s">
        <v>8246</v>
      </c>
      <c r="J530">
        <v>1434921600</v>
      </c>
      <c r="K530" s="7">
        <f>(((J530/60)/60)/24)+DATE(1970,1,1)</f>
        <v>42176.888888888891</v>
      </c>
      <c r="L530">
        <v>1433109907</v>
      </c>
      <c r="M530" s="7">
        <f>(((L530/60)/60)/24)+DATE(1970,1,1)</f>
        <v>42155.920219907406</v>
      </c>
      <c r="N530" t="b">
        <v>0</v>
      </c>
      <c r="O530">
        <v>30</v>
      </c>
      <c r="P530" s="5">
        <f>E530/O530</f>
        <v>44.333333333333336</v>
      </c>
      <c r="Q530" s="18" t="str">
        <f>LEFT(T530, FIND("/",T530)-1)</f>
        <v>theater</v>
      </c>
      <c r="R530" s="18" t="str">
        <f>RIGHT(T530, LEN(T530)-FIND("/",T530))</f>
        <v>plays</v>
      </c>
      <c r="S530" t="b">
        <v>1</v>
      </c>
      <c r="T530" t="s">
        <v>8271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3">
        <v>1200</v>
      </c>
      <c r="E531" s="13">
        <v>1565</v>
      </c>
      <c r="F531" s="16">
        <f>(E531)/D531</f>
        <v>1.3041666666666667</v>
      </c>
      <c r="G531" s="11" t="s">
        <v>8219</v>
      </c>
      <c r="H531" t="s">
        <v>8229</v>
      </c>
      <c r="I531" t="s">
        <v>8251</v>
      </c>
      <c r="J531">
        <v>1484110800</v>
      </c>
      <c r="K531" s="7">
        <f>(((J531/60)/60)/24)+DATE(1970,1,1)</f>
        <v>42746.208333333328</v>
      </c>
      <c r="L531">
        <v>1482281094</v>
      </c>
      <c r="M531" s="7">
        <f>(((L531/60)/60)/24)+DATE(1970,1,1)</f>
        <v>42725.031180555554</v>
      </c>
      <c r="N531" t="b">
        <v>0</v>
      </c>
      <c r="O531">
        <v>18</v>
      </c>
      <c r="P531" s="5">
        <f>E531/O531</f>
        <v>86.944444444444443</v>
      </c>
      <c r="Q531" s="18" t="str">
        <f>LEFT(T531, FIND("/",T531)-1)</f>
        <v>theater</v>
      </c>
      <c r="R531" s="18" t="str">
        <f>RIGHT(T531, LEN(T531)-FIND("/",T531))</f>
        <v>plays</v>
      </c>
      <c r="S531" t="b">
        <v>1</v>
      </c>
      <c r="T531" t="s">
        <v>8271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3">
        <v>3405</v>
      </c>
      <c r="E532" s="13">
        <v>3670</v>
      </c>
      <c r="F532" s="16">
        <f>(E532)/D532</f>
        <v>1.0778267254038179</v>
      </c>
      <c r="G532" s="11" t="s">
        <v>8219</v>
      </c>
      <c r="H532" t="s">
        <v>8224</v>
      </c>
      <c r="I532" t="s">
        <v>8246</v>
      </c>
      <c r="J532">
        <v>1435111200</v>
      </c>
      <c r="K532" s="7">
        <f>(((J532/60)/60)/24)+DATE(1970,1,1)</f>
        <v>42179.083333333328</v>
      </c>
      <c r="L532">
        <v>1433254268</v>
      </c>
      <c r="M532" s="7">
        <f>(((L532/60)/60)/24)+DATE(1970,1,1)</f>
        <v>42157.591064814813</v>
      </c>
      <c r="N532" t="b">
        <v>0</v>
      </c>
      <c r="O532">
        <v>29</v>
      </c>
      <c r="P532" s="5">
        <f>E532/O532</f>
        <v>126.55172413793103</v>
      </c>
      <c r="Q532" s="18" t="str">
        <f>LEFT(T532, FIND("/",T532)-1)</f>
        <v>theater</v>
      </c>
      <c r="R532" s="18" t="str">
        <f>RIGHT(T532, LEN(T532)-FIND("/",T532))</f>
        <v>plays</v>
      </c>
      <c r="S532" t="b">
        <v>1</v>
      </c>
      <c r="T532" t="s">
        <v>8271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3">
        <v>4000</v>
      </c>
      <c r="E533" s="13">
        <v>4000</v>
      </c>
      <c r="F533" s="16">
        <f>(E533)/D533</f>
        <v>1</v>
      </c>
      <c r="G533" s="11" t="s">
        <v>8219</v>
      </c>
      <c r="H533" t="s">
        <v>8224</v>
      </c>
      <c r="I533" t="s">
        <v>8246</v>
      </c>
      <c r="J533">
        <v>1481957940</v>
      </c>
      <c r="K533" s="7">
        <f>(((J533/60)/60)/24)+DATE(1970,1,1)</f>
        <v>42721.290972222225</v>
      </c>
      <c r="L533">
        <v>1478050429</v>
      </c>
      <c r="M533" s="7">
        <f>(((L533/60)/60)/24)+DATE(1970,1,1)</f>
        <v>42676.065150462964</v>
      </c>
      <c r="N533" t="b">
        <v>0</v>
      </c>
      <c r="O533">
        <v>31</v>
      </c>
      <c r="P533" s="5">
        <f>E533/O533</f>
        <v>129.03225806451613</v>
      </c>
      <c r="Q533" s="18" t="str">
        <f>LEFT(T533, FIND("/",T533)-1)</f>
        <v>theater</v>
      </c>
      <c r="R533" s="18" t="str">
        <f>RIGHT(T533, LEN(T533)-FIND("/",T533))</f>
        <v>plays</v>
      </c>
      <c r="S533" t="b">
        <v>1</v>
      </c>
      <c r="T533" t="s">
        <v>8271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3">
        <v>10000</v>
      </c>
      <c r="E534" s="13">
        <v>12325</v>
      </c>
      <c r="F534" s="16">
        <f>(E534)/D534</f>
        <v>1.2324999999999999</v>
      </c>
      <c r="G534" s="11" t="s">
        <v>8219</v>
      </c>
      <c r="H534" t="s">
        <v>8224</v>
      </c>
      <c r="I534" t="s">
        <v>8246</v>
      </c>
      <c r="J534">
        <v>1463098208</v>
      </c>
      <c r="K534" s="7">
        <f>(((J534/60)/60)/24)+DATE(1970,1,1)</f>
        <v>42503.007037037038</v>
      </c>
      <c r="L534">
        <v>1460506208</v>
      </c>
      <c r="M534" s="7">
        <f>(((L534/60)/60)/24)+DATE(1970,1,1)</f>
        <v>42473.007037037038</v>
      </c>
      <c r="N534" t="b">
        <v>0</v>
      </c>
      <c r="O534">
        <v>173</v>
      </c>
      <c r="P534" s="5">
        <f>E534/O534</f>
        <v>71.242774566473983</v>
      </c>
      <c r="Q534" s="18" t="str">
        <f>LEFT(T534, FIND("/",T534)-1)</f>
        <v>theater</v>
      </c>
      <c r="R534" s="18" t="str">
        <f>RIGHT(T534, LEN(T534)-FIND("/",T534))</f>
        <v>plays</v>
      </c>
      <c r="S534" t="b">
        <v>1</v>
      </c>
      <c r="T534" t="s">
        <v>8271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3">
        <v>2000</v>
      </c>
      <c r="E535" s="13">
        <v>2004</v>
      </c>
      <c r="F535" s="16">
        <f>(E535)/D535</f>
        <v>1.002</v>
      </c>
      <c r="G535" s="11" t="s">
        <v>8219</v>
      </c>
      <c r="H535" t="s">
        <v>8225</v>
      </c>
      <c r="I535" t="s">
        <v>8247</v>
      </c>
      <c r="J535">
        <v>1463394365</v>
      </c>
      <c r="K535" s="7">
        <f>(((J535/60)/60)/24)+DATE(1970,1,1)</f>
        <v>42506.43478009259</v>
      </c>
      <c r="L535">
        <v>1461320765</v>
      </c>
      <c r="M535" s="7">
        <f>(((L535/60)/60)/24)+DATE(1970,1,1)</f>
        <v>42482.43478009259</v>
      </c>
      <c r="N535" t="b">
        <v>0</v>
      </c>
      <c r="O535">
        <v>17</v>
      </c>
      <c r="P535" s="5">
        <f>E535/O535</f>
        <v>117.88235294117646</v>
      </c>
      <c r="Q535" s="18" t="str">
        <f>LEFT(T535, FIND("/",T535)-1)</f>
        <v>theater</v>
      </c>
      <c r="R535" s="18" t="str">
        <f>RIGHT(T535, LEN(T535)-FIND("/",T535))</f>
        <v>plays</v>
      </c>
      <c r="S535" t="b">
        <v>1</v>
      </c>
      <c r="T535" t="s">
        <v>8271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3">
        <v>15000</v>
      </c>
      <c r="E536" s="13">
        <v>15700</v>
      </c>
      <c r="F536" s="16">
        <f>(E536)/D536</f>
        <v>1.0466666666666666</v>
      </c>
      <c r="G536" s="11" t="s">
        <v>8219</v>
      </c>
      <c r="H536" t="s">
        <v>8234</v>
      </c>
      <c r="I536" t="s">
        <v>8254</v>
      </c>
      <c r="J536">
        <v>1446418800</v>
      </c>
      <c r="K536" s="7">
        <f>(((J536/60)/60)/24)+DATE(1970,1,1)</f>
        <v>42309.958333333328</v>
      </c>
      <c r="L536">
        <v>1443036470</v>
      </c>
      <c r="M536" s="7">
        <f>(((L536/60)/60)/24)+DATE(1970,1,1)</f>
        <v>42270.810995370368</v>
      </c>
      <c r="N536" t="b">
        <v>0</v>
      </c>
      <c r="O536">
        <v>48</v>
      </c>
      <c r="P536" s="5">
        <f>E536/O536</f>
        <v>327.08333333333331</v>
      </c>
      <c r="Q536" s="18" t="str">
        <f>LEFT(T536, FIND("/",T536)-1)</f>
        <v>theater</v>
      </c>
      <c r="R536" s="18" t="str">
        <f>RIGHT(T536, LEN(T536)-FIND("/",T536))</f>
        <v>plays</v>
      </c>
      <c r="S536" t="b">
        <v>1</v>
      </c>
      <c r="T536" t="s">
        <v>8271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3">
        <v>2000</v>
      </c>
      <c r="E537" s="13">
        <v>2050</v>
      </c>
      <c r="F537" s="16">
        <f>(E537)/D537</f>
        <v>1.0249999999999999</v>
      </c>
      <c r="G537" s="11" t="s">
        <v>8219</v>
      </c>
      <c r="H537" t="s">
        <v>8225</v>
      </c>
      <c r="I537" t="s">
        <v>8247</v>
      </c>
      <c r="J537">
        <v>1483707905</v>
      </c>
      <c r="K537" s="7">
        <f>(((J537/60)/60)/24)+DATE(1970,1,1)</f>
        <v>42741.545196759253</v>
      </c>
      <c r="L537">
        <v>1481115905</v>
      </c>
      <c r="M537" s="7">
        <f>(((L537/60)/60)/24)+DATE(1970,1,1)</f>
        <v>42711.545196759253</v>
      </c>
      <c r="N537" t="b">
        <v>0</v>
      </c>
      <c r="O537">
        <v>59</v>
      </c>
      <c r="P537" s="5">
        <f>E537/O537</f>
        <v>34.745762711864408</v>
      </c>
      <c r="Q537" s="18" t="str">
        <f>LEFT(T537, FIND("/",T537)-1)</f>
        <v>theater</v>
      </c>
      <c r="R537" s="18" t="str">
        <f>RIGHT(T537, LEN(T537)-FIND("/",T537))</f>
        <v>plays</v>
      </c>
      <c r="S537" t="b">
        <v>1</v>
      </c>
      <c r="T537" t="s">
        <v>8271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3">
        <v>3300</v>
      </c>
      <c r="E538" s="13">
        <v>3902.5</v>
      </c>
      <c r="F538" s="16">
        <f>(E538)/D538</f>
        <v>1.1825757575757576</v>
      </c>
      <c r="G538" s="11" t="s">
        <v>8219</v>
      </c>
      <c r="H538" t="s">
        <v>8225</v>
      </c>
      <c r="I538" t="s">
        <v>8247</v>
      </c>
      <c r="J538">
        <v>1438624800</v>
      </c>
      <c r="K538" s="7">
        <f>(((J538/60)/60)/24)+DATE(1970,1,1)</f>
        <v>42219.75</v>
      </c>
      <c r="L538">
        <v>1435133807</v>
      </c>
      <c r="M538" s="7">
        <f>(((L538/60)/60)/24)+DATE(1970,1,1)</f>
        <v>42179.344988425932</v>
      </c>
      <c r="N538" t="b">
        <v>0</v>
      </c>
      <c r="O538">
        <v>39</v>
      </c>
      <c r="P538" s="5">
        <f>E538/O538</f>
        <v>100.06410256410257</v>
      </c>
      <c r="Q538" s="18" t="str">
        <f>LEFT(T538, FIND("/",T538)-1)</f>
        <v>theater</v>
      </c>
      <c r="R538" s="18" t="str">
        <f>RIGHT(T538, LEN(T538)-FIND("/",T538))</f>
        <v>plays</v>
      </c>
      <c r="S538" t="b">
        <v>1</v>
      </c>
      <c r="T538" t="s">
        <v>8271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3">
        <v>2000</v>
      </c>
      <c r="E539" s="13">
        <v>2410</v>
      </c>
      <c r="F539" s="16">
        <f>(E539)/D539</f>
        <v>1.2050000000000001</v>
      </c>
      <c r="G539" s="11" t="s">
        <v>8219</v>
      </c>
      <c r="H539" t="s">
        <v>8224</v>
      </c>
      <c r="I539" t="s">
        <v>8246</v>
      </c>
      <c r="J539">
        <v>1446665191</v>
      </c>
      <c r="K539" s="7">
        <f>(((J539/60)/60)/24)+DATE(1970,1,1)</f>
        <v>42312.810081018513</v>
      </c>
      <c r="L539">
        <v>1444069591</v>
      </c>
      <c r="M539" s="7">
        <f>(((L539/60)/60)/24)+DATE(1970,1,1)</f>
        <v>42282.768414351856</v>
      </c>
      <c r="N539" t="b">
        <v>0</v>
      </c>
      <c r="O539">
        <v>59</v>
      </c>
      <c r="P539" s="5">
        <f>E539/O539</f>
        <v>40.847457627118644</v>
      </c>
      <c r="Q539" s="18" t="str">
        <f>LEFT(T539, FIND("/",T539)-1)</f>
        <v>theater</v>
      </c>
      <c r="R539" s="18" t="str">
        <f>RIGHT(T539, LEN(T539)-FIND("/",T539))</f>
        <v>plays</v>
      </c>
      <c r="S539" t="b">
        <v>1</v>
      </c>
      <c r="T539" t="s">
        <v>8271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3">
        <v>5000</v>
      </c>
      <c r="E540" s="13">
        <v>15121</v>
      </c>
      <c r="F540" s="16">
        <f>(E540)/D540</f>
        <v>3.0242</v>
      </c>
      <c r="G540" s="11" t="s">
        <v>8219</v>
      </c>
      <c r="H540" t="s">
        <v>8224</v>
      </c>
      <c r="I540" t="s">
        <v>8246</v>
      </c>
      <c r="J540">
        <v>1463166263</v>
      </c>
      <c r="K540" s="7">
        <f>(((J540/60)/60)/24)+DATE(1970,1,1)</f>
        <v>42503.794710648144</v>
      </c>
      <c r="L540">
        <v>1460574263</v>
      </c>
      <c r="M540" s="7">
        <f>(((L540/60)/60)/24)+DATE(1970,1,1)</f>
        <v>42473.794710648144</v>
      </c>
      <c r="N540" t="b">
        <v>0</v>
      </c>
      <c r="O540">
        <v>60</v>
      </c>
      <c r="P540" s="5">
        <f>E540/O540</f>
        <v>252.01666666666668</v>
      </c>
      <c r="Q540" s="18" t="str">
        <f>LEFT(T540, FIND("/",T540)-1)</f>
        <v>theater</v>
      </c>
      <c r="R540" s="18" t="str">
        <f>RIGHT(T540, LEN(T540)-FIND("/",T540))</f>
        <v>plays</v>
      </c>
      <c r="S540" t="b">
        <v>1</v>
      </c>
      <c r="T540" t="s">
        <v>8271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3">
        <v>500</v>
      </c>
      <c r="E541" s="13">
        <v>503.22</v>
      </c>
      <c r="F541" s="16">
        <f>(E541)/D541</f>
        <v>1.00644</v>
      </c>
      <c r="G541" s="11" t="s">
        <v>8219</v>
      </c>
      <c r="H541" t="s">
        <v>8225</v>
      </c>
      <c r="I541" t="s">
        <v>8247</v>
      </c>
      <c r="J541">
        <v>1467681107</v>
      </c>
      <c r="K541" s="7">
        <f>(((J541/60)/60)/24)+DATE(1970,1,1)</f>
        <v>42556.049849537041</v>
      </c>
      <c r="L541">
        <v>1465866707</v>
      </c>
      <c r="M541" s="7">
        <f>(((L541/60)/60)/24)+DATE(1970,1,1)</f>
        <v>42535.049849537041</v>
      </c>
      <c r="N541" t="b">
        <v>0</v>
      </c>
      <c r="O541">
        <v>20</v>
      </c>
      <c r="P541" s="5">
        <f>E541/O541</f>
        <v>25.161000000000001</v>
      </c>
      <c r="Q541" s="18" t="str">
        <f>LEFT(T541, FIND("/",T541)-1)</f>
        <v>theater</v>
      </c>
      <c r="R541" s="18" t="str">
        <f>RIGHT(T541, LEN(T541)-FIND("/",T541))</f>
        <v>plays</v>
      </c>
      <c r="S541" t="b">
        <v>1</v>
      </c>
      <c r="T541" t="s">
        <v>8271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3">
        <v>15000</v>
      </c>
      <c r="E542" s="13">
        <v>1</v>
      </c>
      <c r="F542" s="16">
        <f>(E542)/D542</f>
        <v>6.666666666666667E-5</v>
      </c>
      <c r="G542" s="11" t="s">
        <v>8221</v>
      </c>
      <c r="H542" t="s">
        <v>8224</v>
      </c>
      <c r="I542" t="s">
        <v>8246</v>
      </c>
      <c r="J542">
        <v>1423078606</v>
      </c>
      <c r="K542" s="7">
        <f>(((J542/60)/60)/24)+DATE(1970,1,1)</f>
        <v>42039.817199074074</v>
      </c>
      <c r="L542">
        <v>1420486606</v>
      </c>
      <c r="M542" s="7">
        <f>(((L542/60)/60)/24)+DATE(1970,1,1)</f>
        <v>42009.817199074074</v>
      </c>
      <c r="N542" t="b">
        <v>0</v>
      </c>
      <c r="O542">
        <v>1</v>
      </c>
      <c r="P542" s="5">
        <f>E542/O542</f>
        <v>1</v>
      </c>
      <c r="Q542" s="18" t="str">
        <f>LEFT(T542, FIND("/",T542)-1)</f>
        <v>technology</v>
      </c>
      <c r="R542" s="18" t="str">
        <f>RIGHT(T542, LEN(T542)-FIND("/",T542))</f>
        <v>web</v>
      </c>
      <c r="S542" t="b">
        <v>0</v>
      </c>
      <c r="T542" t="s">
        <v>8272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3">
        <v>4500</v>
      </c>
      <c r="E543" s="13">
        <v>25</v>
      </c>
      <c r="F543" s="16">
        <f>(E543)/D543</f>
        <v>5.5555555555555558E-3</v>
      </c>
      <c r="G543" s="11" t="s">
        <v>8221</v>
      </c>
      <c r="H543" t="s">
        <v>8224</v>
      </c>
      <c r="I543" t="s">
        <v>8246</v>
      </c>
      <c r="J543">
        <v>1446080834</v>
      </c>
      <c r="K543" s="7">
        <f>(((J543/60)/60)/24)+DATE(1970,1,1)</f>
        <v>42306.046689814815</v>
      </c>
      <c r="L543">
        <v>1443488834</v>
      </c>
      <c r="M543" s="7">
        <f>(((L543/60)/60)/24)+DATE(1970,1,1)</f>
        <v>42276.046689814815</v>
      </c>
      <c r="N543" t="b">
        <v>0</v>
      </c>
      <c r="O543">
        <v>1</v>
      </c>
      <c r="P543" s="5">
        <f>E543/O543</f>
        <v>25</v>
      </c>
      <c r="Q543" s="18" t="str">
        <f>LEFT(T543, FIND("/",T543)-1)</f>
        <v>technology</v>
      </c>
      <c r="R543" s="18" t="str">
        <f>RIGHT(T543, LEN(T543)-FIND("/",T543))</f>
        <v>web</v>
      </c>
      <c r="S543" t="b">
        <v>0</v>
      </c>
      <c r="T543" t="s">
        <v>8272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3">
        <v>250000</v>
      </c>
      <c r="E544" s="13">
        <v>1</v>
      </c>
      <c r="F544" s="16">
        <f>(E544)/D544</f>
        <v>3.9999999999999998E-6</v>
      </c>
      <c r="G544" s="11" t="s">
        <v>8221</v>
      </c>
      <c r="H544" t="s">
        <v>8224</v>
      </c>
      <c r="I544" t="s">
        <v>8246</v>
      </c>
      <c r="J544">
        <v>1462293716</v>
      </c>
      <c r="K544" s="7">
        <f>(((J544/60)/60)/24)+DATE(1970,1,1)</f>
        <v>42493.695787037039</v>
      </c>
      <c r="L544">
        <v>1457113316</v>
      </c>
      <c r="M544" s="7">
        <f>(((L544/60)/60)/24)+DATE(1970,1,1)</f>
        <v>42433.737453703703</v>
      </c>
      <c r="N544" t="b">
        <v>0</v>
      </c>
      <c r="O544">
        <v>1</v>
      </c>
      <c r="P544" s="5">
        <f>E544/O544</f>
        <v>1</v>
      </c>
      <c r="Q544" s="18" t="str">
        <f>LEFT(T544, FIND("/",T544)-1)</f>
        <v>technology</v>
      </c>
      <c r="R544" s="18" t="str">
        <f>RIGHT(T544, LEN(T544)-FIND("/",T544))</f>
        <v>web</v>
      </c>
      <c r="S544" t="b">
        <v>0</v>
      </c>
      <c r="T544" t="s">
        <v>8272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3">
        <v>22000</v>
      </c>
      <c r="E545" s="13">
        <v>70</v>
      </c>
      <c r="F545" s="16">
        <f>(E545)/D545</f>
        <v>3.1818181818181819E-3</v>
      </c>
      <c r="G545" s="11" t="s">
        <v>8221</v>
      </c>
      <c r="H545" t="s">
        <v>8226</v>
      </c>
      <c r="I545" t="s">
        <v>8248</v>
      </c>
      <c r="J545">
        <v>1414807962</v>
      </c>
      <c r="K545" s="7">
        <f>(((J545/60)/60)/24)+DATE(1970,1,1)</f>
        <v>41944.092152777775</v>
      </c>
      <c r="L545">
        <v>1412215962</v>
      </c>
      <c r="M545" s="7">
        <f>(((L545/60)/60)/24)+DATE(1970,1,1)</f>
        <v>41914.092152777775</v>
      </c>
      <c r="N545" t="b">
        <v>0</v>
      </c>
      <c r="O545">
        <v>2</v>
      </c>
      <c r="P545" s="5">
        <f>E545/O545</f>
        <v>35</v>
      </c>
      <c r="Q545" s="18" t="str">
        <f>LEFT(T545, FIND("/",T545)-1)</f>
        <v>technology</v>
      </c>
      <c r="R545" s="18" t="str">
        <f>RIGHT(T545, LEN(T545)-FIND("/",T545))</f>
        <v>web</v>
      </c>
      <c r="S545" t="b">
        <v>0</v>
      </c>
      <c r="T545" t="s">
        <v>8272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3">
        <v>500</v>
      </c>
      <c r="E546" s="13">
        <v>6</v>
      </c>
      <c r="F546" s="16">
        <f>(E546)/D546</f>
        <v>1.2E-2</v>
      </c>
      <c r="G546" s="11" t="s">
        <v>8221</v>
      </c>
      <c r="H546" t="s">
        <v>8224</v>
      </c>
      <c r="I546" t="s">
        <v>8246</v>
      </c>
      <c r="J546">
        <v>1467647160</v>
      </c>
      <c r="K546" s="7">
        <f>(((J546/60)/60)/24)+DATE(1970,1,1)</f>
        <v>42555.656944444447</v>
      </c>
      <c r="L546">
        <v>1465055160</v>
      </c>
      <c r="M546" s="7">
        <f>(((L546/60)/60)/24)+DATE(1970,1,1)</f>
        <v>42525.656944444447</v>
      </c>
      <c r="N546" t="b">
        <v>0</v>
      </c>
      <c r="O546">
        <v>2</v>
      </c>
      <c r="P546" s="5">
        <f>E546/O546</f>
        <v>3</v>
      </c>
      <c r="Q546" s="18" t="str">
        <f>LEFT(T546, FIND("/",T546)-1)</f>
        <v>technology</v>
      </c>
      <c r="R546" s="18" t="str">
        <f>RIGHT(T546, LEN(T546)-FIND("/",T546))</f>
        <v>web</v>
      </c>
      <c r="S546" t="b">
        <v>0</v>
      </c>
      <c r="T546" t="s">
        <v>8272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3">
        <v>50000</v>
      </c>
      <c r="E547" s="13">
        <v>13692</v>
      </c>
      <c r="F547" s="16">
        <f>(E547)/D547</f>
        <v>0.27383999999999997</v>
      </c>
      <c r="G547" s="11" t="s">
        <v>8221</v>
      </c>
      <c r="H547" t="s">
        <v>8230</v>
      </c>
      <c r="I547" t="s">
        <v>8249</v>
      </c>
      <c r="J547">
        <v>1447600389</v>
      </c>
      <c r="K547" s="7">
        <f>(((J547/60)/60)/24)+DATE(1970,1,1)</f>
        <v>42323.634131944447</v>
      </c>
      <c r="L547">
        <v>1444140789</v>
      </c>
      <c r="M547" s="7">
        <f>(((L547/60)/60)/24)+DATE(1970,1,1)</f>
        <v>42283.592465277776</v>
      </c>
      <c r="N547" t="b">
        <v>0</v>
      </c>
      <c r="O547">
        <v>34</v>
      </c>
      <c r="P547" s="5">
        <f>E547/O547</f>
        <v>402.70588235294116</v>
      </c>
      <c r="Q547" s="18" t="str">
        <f>LEFT(T547, FIND("/",T547)-1)</f>
        <v>technology</v>
      </c>
      <c r="R547" s="18" t="str">
        <f>RIGHT(T547, LEN(T547)-FIND("/",T547))</f>
        <v>web</v>
      </c>
      <c r="S547" t="b">
        <v>0</v>
      </c>
      <c r="T547" t="s">
        <v>8272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3">
        <v>60000</v>
      </c>
      <c r="E548" s="13">
        <v>52</v>
      </c>
      <c r="F548" s="16">
        <f>(E548)/D548</f>
        <v>8.6666666666666663E-4</v>
      </c>
      <c r="G548" s="11" t="s">
        <v>8221</v>
      </c>
      <c r="H548" t="s">
        <v>8224</v>
      </c>
      <c r="I548" t="s">
        <v>8246</v>
      </c>
      <c r="J548">
        <v>1445097715</v>
      </c>
      <c r="K548" s="7">
        <f>(((J548/60)/60)/24)+DATE(1970,1,1)</f>
        <v>42294.667997685188</v>
      </c>
      <c r="L548">
        <v>1441209715</v>
      </c>
      <c r="M548" s="7">
        <f>(((L548/60)/60)/24)+DATE(1970,1,1)</f>
        <v>42249.667997685188</v>
      </c>
      <c r="N548" t="b">
        <v>0</v>
      </c>
      <c r="O548">
        <v>2</v>
      </c>
      <c r="P548" s="5">
        <f>E548/O548</f>
        <v>26</v>
      </c>
      <c r="Q548" s="18" t="str">
        <f>LEFT(T548, FIND("/",T548)-1)</f>
        <v>technology</v>
      </c>
      <c r="R548" s="18" t="str">
        <f>RIGHT(T548, LEN(T548)-FIND("/",T548))</f>
        <v>web</v>
      </c>
      <c r="S548" t="b">
        <v>0</v>
      </c>
      <c r="T548" t="s">
        <v>8272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3">
        <v>7500</v>
      </c>
      <c r="E549" s="13">
        <v>0</v>
      </c>
      <c r="F549" s="16">
        <f>(E549)/D549</f>
        <v>0</v>
      </c>
      <c r="G549" s="11" t="s">
        <v>8221</v>
      </c>
      <c r="H549" t="s">
        <v>8225</v>
      </c>
      <c r="I549" t="s">
        <v>8247</v>
      </c>
      <c r="J549">
        <v>1455122564</v>
      </c>
      <c r="K549" s="7">
        <f>(((J549/60)/60)/24)+DATE(1970,1,1)</f>
        <v>42410.696342592593</v>
      </c>
      <c r="L549">
        <v>1452530564</v>
      </c>
      <c r="M549" s="7">
        <f>(((L549/60)/60)/24)+DATE(1970,1,1)</f>
        <v>42380.696342592593</v>
      </c>
      <c r="N549" t="b">
        <v>0</v>
      </c>
      <c r="O549">
        <v>0</v>
      </c>
      <c r="P549" s="5" t="e">
        <f>E549/O549</f>
        <v>#DIV/0!</v>
      </c>
      <c r="Q549" s="18" t="str">
        <f>LEFT(T549, FIND("/",T549)-1)</f>
        <v>technology</v>
      </c>
      <c r="R549" s="18" t="str">
        <f>RIGHT(T549, LEN(T549)-FIND("/",T549))</f>
        <v>web</v>
      </c>
      <c r="S549" t="b">
        <v>0</v>
      </c>
      <c r="T549" t="s">
        <v>8272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3">
        <v>10000</v>
      </c>
      <c r="E550" s="13">
        <v>9</v>
      </c>
      <c r="F550" s="16">
        <f>(E550)/D550</f>
        <v>8.9999999999999998E-4</v>
      </c>
      <c r="G550" s="11" t="s">
        <v>8221</v>
      </c>
      <c r="H550" t="s">
        <v>8225</v>
      </c>
      <c r="I550" t="s">
        <v>8247</v>
      </c>
      <c r="J550">
        <v>1446154848</v>
      </c>
      <c r="K550" s="7">
        <f>(((J550/60)/60)/24)+DATE(1970,1,1)</f>
        <v>42306.903333333335</v>
      </c>
      <c r="L550">
        <v>1443562848</v>
      </c>
      <c r="M550" s="7">
        <f>(((L550/60)/60)/24)+DATE(1970,1,1)</f>
        <v>42276.903333333335</v>
      </c>
      <c r="N550" t="b">
        <v>0</v>
      </c>
      <c r="O550">
        <v>1</v>
      </c>
      <c r="P550" s="5">
        <f>E550/O550</f>
        <v>9</v>
      </c>
      <c r="Q550" s="18" t="str">
        <f>LEFT(T550, FIND("/",T550)-1)</f>
        <v>technology</v>
      </c>
      <c r="R550" s="18" t="str">
        <f>RIGHT(T550, LEN(T550)-FIND("/",T550))</f>
        <v>web</v>
      </c>
      <c r="S550" t="b">
        <v>0</v>
      </c>
      <c r="T550" t="s">
        <v>8272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3">
        <v>2500</v>
      </c>
      <c r="E551" s="13">
        <v>68</v>
      </c>
      <c r="F551" s="16">
        <f>(E551)/D551</f>
        <v>2.7199999999999998E-2</v>
      </c>
      <c r="G551" s="11" t="s">
        <v>8221</v>
      </c>
      <c r="H551" t="s">
        <v>8225</v>
      </c>
      <c r="I551" t="s">
        <v>8247</v>
      </c>
      <c r="J551">
        <v>1436368622</v>
      </c>
      <c r="K551" s="7">
        <f>(((J551/60)/60)/24)+DATE(1970,1,1)</f>
        <v>42193.636828703704</v>
      </c>
      <c r="L551">
        <v>1433776622</v>
      </c>
      <c r="M551" s="7">
        <f>(((L551/60)/60)/24)+DATE(1970,1,1)</f>
        <v>42163.636828703704</v>
      </c>
      <c r="N551" t="b">
        <v>0</v>
      </c>
      <c r="O551">
        <v>8</v>
      </c>
      <c r="P551" s="5">
        <f>E551/O551</f>
        <v>8.5</v>
      </c>
      <c r="Q551" s="18" t="str">
        <f>LEFT(T551, FIND("/",T551)-1)</f>
        <v>technology</v>
      </c>
      <c r="R551" s="18" t="str">
        <f>RIGHT(T551, LEN(T551)-FIND("/",T551))</f>
        <v>web</v>
      </c>
      <c r="S551" t="b">
        <v>0</v>
      </c>
      <c r="T551" t="s">
        <v>8272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3">
        <v>5000</v>
      </c>
      <c r="E552" s="13">
        <v>35</v>
      </c>
      <c r="F552" s="16">
        <f>(E552)/D552</f>
        <v>7.0000000000000001E-3</v>
      </c>
      <c r="G552" s="11" t="s">
        <v>8221</v>
      </c>
      <c r="H552" t="s">
        <v>8229</v>
      </c>
      <c r="I552" t="s">
        <v>8251</v>
      </c>
      <c r="J552">
        <v>1485838800</v>
      </c>
      <c r="K552" s="7">
        <f>(((J552/60)/60)/24)+DATE(1970,1,1)</f>
        <v>42766.208333333328</v>
      </c>
      <c r="L552">
        <v>1484756245</v>
      </c>
      <c r="M552" s="7">
        <f>(((L552/60)/60)/24)+DATE(1970,1,1)</f>
        <v>42753.678761574076</v>
      </c>
      <c r="N552" t="b">
        <v>0</v>
      </c>
      <c r="O552">
        <v>4</v>
      </c>
      <c r="P552" s="5">
        <f>E552/O552</f>
        <v>8.75</v>
      </c>
      <c r="Q552" s="18" t="str">
        <f>LEFT(T552, FIND("/",T552)-1)</f>
        <v>technology</v>
      </c>
      <c r="R552" s="18" t="str">
        <f>RIGHT(T552, LEN(T552)-FIND("/",T552))</f>
        <v>web</v>
      </c>
      <c r="S552" t="b">
        <v>0</v>
      </c>
      <c r="T552" t="s">
        <v>8272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3">
        <v>75000</v>
      </c>
      <c r="E553" s="13">
        <v>3781</v>
      </c>
      <c r="F553" s="16">
        <f>(E553)/D553</f>
        <v>5.0413333333333331E-2</v>
      </c>
      <c r="G553" s="11" t="s">
        <v>8221</v>
      </c>
      <c r="H553" t="s">
        <v>8224</v>
      </c>
      <c r="I553" t="s">
        <v>8246</v>
      </c>
      <c r="J553">
        <v>1438451580</v>
      </c>
      <c r="K553" s="7">
        <f>(((J553/60)/60)/24)+DATE(1970,1,1)</f>
        <v>42217.745138888888</v>
      </c>
      <c r="L553">
        <v>1434609424</v>
      </c>
      <c r="M553" s="7">
        <f>(((L553/60)/60)/24)+DATE(1970,1,1)</f>
        <v>42173.275740740741</v>
      </c>
      <c r="N553" t="b">
        <v>0</v>
      </c>
      <c r="O553">
        <v>28</v>
      </c>
      <c r="P553" s="5">
        <f>E553/O553</f>
        <v>135.03571428571428</v>
      </c>
      <c r="Q553" s="18" t="str">
        <f>LEFT(T553, FIND("/",T553)-1)</f>
        <v>technology</v>
      </c>
      <c r="R553" s="18" t="str">
        <f>RIGHT(T553, LEN(T553)-FIND("/",T553))</f>
        <v>web</v>
      </c>
      <c r="S553" t="b">
        <v>0</v>
      </c>
      <c r="T553" t="s">
        <v>8272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3">
        <v>45000</v>
      </c>
      <c r="E554" s="13">
        <v>0</v>
      </c>
      <c r="F554" s="16">
        <f>(E554)/D554</f>
        <v>0</v>
      </c>
      <c r="G554" s="11" t="s">
        <v>8221</v>
      </c>
      <c r="H554" t="s">
        <v>8229</v>
      </c>
      <c r="I554" t="s">
        <v>8251</v>
      </c>
      <c r="J554">
        <v>1452350896</v>
      </c>
      <c r="K554" s="7">
        <f>(((J554/60)/60)/24)+DATE(1970,1,1)</f>
        <v>42378.616851851853</v>
      </c>
      <c r="L554">
        <v>1447166896</v>
      </c>
      <c r="M554" s="7">
        <f>(((L554/60)/60)/24)+DATE(1970,1,1)</f>
        <v>42318.616851851853</v>
      </c>
      <c r="N554" t="b">
        <v>0</v>
      </c>
      <c r="O554">
        <v>0</v>
      </c>
      <c r="P554" s="5" t="e">
        <f>E554/O554</f>
        <v>#DIV/0!</v>
      </c>
      <c r="Q554" s="18" t="str">
        <f>LEFT(T554, FIND("/",T554)-1)</f>
        <v>technology</v>
      </c>
      <c r="R554" s="18" t="str">
        <f>RIGHT(T554, LEN(T554)-FIND("/",T554))</f>
        <v>web</v>
      </c>
      <c r="S554" t="b">
        <v>0</v>
      </c>
      <c r="T554" t="s">
        <v>8272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3">
        <v>25000</v>
      </c>
      <c r="E555" s="13">
        <v>123</v>
      </c>
      <c r="F555" s="16">
        <f>(E555)/D555</f>
        <v>4.9199999999999999E-3</v>
      </c>
      <c r="G555" s="11" t="s">
        <v>8221</v>
      </c>
      <c r="H555" t="s">
        <v>8224</v>
      </c>
      <c r="I555" t="s">
        <v>8246</v>
      </c>
      <c r="J555">
        <v>1415988991</v>
      </c>
      <c r="K555" s="7">
        <f>(((J555/60)/60)/24)+DATE(1970,1,1)</f>
        <v>41957.761469907404</v>
      </c>
      <c r="L555">
        <v>1413393391</v>
      </c>
      <c r="M555" s="7">
        <f>(((L555/60)/60)/24)+DATE(1970,1,1)</f>
        <v>41927.71980324074</v>
      </c>
      <c r="N555" t="b">
        <v>0</v>
      </c>
      <c r="O555">
        <v>6</v>
      </c>
      <c r="P555" s="5">
        <f>E555/O555</f>
        <v>20.5</v>
      </c>
      <c r="Q555" s="18" t="str">
        <f>LEFT(T555, FIND("/",T555)-1)</f>
        <v>technology</v>
      </c>
      <c r="R555" s="18" t="str">
        <f>RIGHT(T555, LEN(T555)-FIND("/",T555))</f>
        <v>web</v>
      </c>
      <c r="S555" t="b">
        <v>0</v>
      </c>
      <c r="T555" t="s">
        <v>8272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3">
        <v>3870</v>
      </c>
      <c r="E556" s="13">
        <v>1416</v>
      </c>
      <c r="F556" s="16">
        <f>(E556)/D556</f>
        <v>0.36589147286821705</v>
      </c>
      <c r="G556" s="11" t="s">
        <v>8221</v>
      </c>
      <c r="H556" t="s">
        <v>8224</v>
      </c>
      <c r="I556" t="s">
        <v>8246</v>
      </c>
      <c r="J556">
        <v>1413735972</v>
      </c>
      <c r="K556" s="7">
        <f>(((J556/60)/60)/24)+DATE(1970,1,1)</f>
        <v>41931.684861111113</v>
      </c>
      <c r="L556">
        <v>1411143972</v>
      </c>
      <c r="M556" s="7">
        <f>(((L556/60)/60)/24)+DATE(1970,1,1)</f>
        <v>41901.684861111113</v>
      </c>
      <c r="N556" t="b">
        <v>0</v>
      </c>
      <c r="O556">
        <v>22</v>
      </c>
      <c r="P556" s="5">
        <f>E556/O556</f>
        <v>64.36363636363636</v>
      </c>
      <c r="Q556" s="18" t="str">
        <f>LEFT(T556, FIND("/",T556)-1)</f>
        <v>technology</v>
      </c>
      <c r="R556" s="18" t="str">
        <f>RIGHT(T556, LEN(T556)-FIND("/",T556))</f>
        <v>web</v>
      </c>
      <c r="S556" t="b">
        <v>0</v>
      </c>
      <c r="T556" t="s">
        <v>8272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3">
        <v>7500</v>
      </c>
      <c r="E557" s="13">
        <v>0</v>
      </c>
      <c r="F557" s="16">
        <f>(E557)/D557</f>
        <v>0</v>
      </c>
      <c r="G557" s="11" t="s">
        <v>8221</v>
      </c>
      <c r="H557" t="s">
        <v>8225</v>
      </c>
      <c r="I557" t="s">
        <v>8247</v>
      </c>
      <c r="J557">
        <v>1465720143</v>
      </c>
      <c r="K557" s="7">
        <f>(((J557/60)/60)/24)+DATE(1970,1,1)</f>
        <v>42533.353506944448</v>
      </c>
      <c r="L557">
        <v>1463128143</v>
      </c>
      <c r="M557" s="7">
        <f>(((L557/60)/60)/24)+DATE(1970,1,1)</f>
        <v>42503.353506944448</v>
      </c>
      <c r="N557" t="b">
        <v>0</v>
      </c>
      <c r="O557">
        <v>0</v>
      </c>
      <c r="P557" s="5" t="e">
        <f>E557/O557</f>
        <v>#DIV/0!</v>
      </c>
      <c r="Q557" s="18" t="str">
        <f>LEFT(T557, FIND("/",T557)-1)</f>
        <v>technology</v>
      </c>
      <c r="R557" s="18" t="str">
        <f>RIGHT(T557, LEN(T557)-FIND("/",T557))</f>
        <v>web</v>
      </c>
      <c r="S557" t="b">
        <v>0</v>
      </c>
      <c r="T557" t="s">
        <v>8272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3">
        <v>8000</v>
      </c>
      <c r="E558" s="13">
        <v>200</v>
      </c>
      <c r="F558" s="16">
        <f>(E558)/D558</f>
        <v>2.5000000000000001E-2</v>
      </c>
      <c r="G558" s="11" t="s">
        <v>8221</v>
      </c>
      <c r="H558" t="s">
        <v>8224</v>
      </c>
      <c r="I558" t="s">
        <v>8246</v>
      </c>
      <c r="J558">
        <v>1452112717</v>
      </c>
      <c r="K558" s="7">
        <f>(((J558/60)/60)/24)+DATE(1970,1,1)</f>
        <v>42375.860150462962</v>
      </c>
      <c r="L558">
        <v>1449520717</v>
      </c>
      <c r="M558" s="7">
        <f>(((L558/60)/60)/24)+DATE(1970,1,1)</f>
        <v>42345.860150462962</v>
      </c>
      <c r="N558" t="b">
        <v>0</v>
      </c>
      <c r="O558">
        <v>1</v>
      </c>
      <c r="P558" s="5">
        <f>E558/O558</f>
        <v>200</v>
      </c>
      <c r="Q558" s="18" t="str">
        <f>LEFT(T558, FIND("/",T558)-1)</f>
        <v>technology</v>
      </c>
      <c r="R558" s="18" t="str">
        <f>RIGHT(T558, LEN(T558)-FIND("/",T558))</f>
        <v>web</v>
      </c>
      <c r="S558" t="b">
        <v>0</v>
      </c>
      <c r="T558" t="s">
        <v>8272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3">
        <v>150000</v>
      </c>
      <c r="E559" s="13">
        <v>1366</v>
      </c>
      <c r="F559" s="16">
        <f>(E559)/D559</f>
        <v>9.1066666666666674E-3</v>
      </c>
      <c r="G559" s="11" t="s">
        <v>8221</v>
      </c>
      <c r="H559" t="s">
        <v>8236</v>
      </c>
      <c r="I559" t="s">
        <v>8249</v>
      </c>
      <c r="J559">
        <v>1480721803</v>
      </c>
      <c r="K559" s="7">
        <f>(((J559/60)/60)/24)+DATE(1970,1,1)</f>
        <v>42706.983831018515</v>
      </c>
      <c r="L559">
        <v>1478126203</v>
      </c>
      <c r="M559" s="7">
        <f>(((L559/60)/60)/24)+DATE(1970,1,1)</f>
        <v>42676.942164351851</v>
      </c>
      <c r="N559" t="b">
        <v>0</v>
      </c>
      <c r="O559">
        <v>20</v>
      </c>
      <c r="P559" s="5">
        <f>E559/O559</f>
        <v>68.3</v>
      </c>
      <c r="Q559" s="18" t="str">
        <f>LEFT(T559, FIND("/",T559)-1)</f>
        <v>technology</v>
      </c>
      <c r="R559" s="18" t="str">
        <f>RIGHT(T559, LEN(T559)-FIND("/",T559))</f>
        <v>web</v>
      </c>
      <c r="S559" t="b">
        <v>0</v>
      </c>
      <c r="T559" t="s">
        <v>8272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3">
        <v>750</v>
      </c>
      <c r="E560" s="13">
        <v>0</v>
      </c>
      <c r="F560" s="16">
        <f>(E560)/D560</f>
        <v>0</v>
      </c>
      <c r="G560" s="11" t="s">
        <v>8221</v>
      </c>
      <c r="H560" t="s">
        <v>8224</v>
      </c>
      <c r="I560" t="s">
        <v>8246</v>
      </c>
      <c r="J560">
        <v>1427227905</v>
      </c>
      <c r="K560" s="7">
        <f>(((J560/60)/60)/24)+DATE(1970,1,1)</f>
        <v>42087.841493055559</v>
      </c>
      <c r="L560">
        <v>1424639505</v>
      </c>
      <c r="M560" s="7">
        <f>(((L560/60)/60)/24)+DATE(1970,1,1)</f>
        <v>42057.883159722223</v>
      </c>
      <c r="N560" t="b">
        <v>0</v>
      </c>
      <c r="O560">
        <v>0</v>
      </c>
      <c r="P560" s="5" t="e">
        <f>E560/O560</f>
        <v>#DIV/0!</v>
      </c>
      <c r="Q560" s="18" t="str">
        <f>LEFT(T560, FIND("/",T560)-1)</f>
        <v>technology</v>
      </c>
      <c r="R560" s="18" t="str">
        <f>RIGHT(T560, LEN(T560)-FIND("/",T560))</f>
        <v>web</v>
      </c>
      <c r="S560" t="b">
        <v>0</v>
      </c>
      <c r="T560" t="s">
        <v>8272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3">
        <v>240000</v>
      </c>
      <c r="E561" s="13">
        <v>50</v>
      </c>
      <c r="F561" s="16">
        <f>(E561)/D561</f>
        <v>2.0833333333333335E-4</v>
      </c>
      <c r="G561" s="11" t="s">
        <v>8221</v>
      </c>
      <c r="H561" t="s">
        <v>8224</v>
      </c>
      <c r="I561" t="s">
        <v>8246</v>
      </c>
      <c r="J561">
        <v>1449989260</v>
      </c>
      <c r="K561" s="7">
        <f>(((J561/60)/60)/24)+DATE(1970,1,1)</f>
        <v>42351.283101851848</v>
      </c>
      <c r="L561">
        <v>1447397260</v>
      </c>
      <c r="M561" s="7">
        <f>(((L561/60)/60)/24)+DATE(1970,1,1)</f>
        <v>42321.283101851848</v>
      </c>
      <c r="N561" t="b">
        <v>0</v>
      </c>
      <c r="O561">
        <v>1</v>
      </c>
      <c r="P561" s="5">
        <f>E561/O561</f>
        <v>50</v>
      </c>
      <c r="Q561" s="18" t="str">
        <f>LEFT(T561, FIND("/",T561)-1)</f>
        <v>technology</v>
      </c>
      <c r="R561" s="18" t="str">
        <f>RIGHT(T561, LEN(T561)-FIND("/",T561))</f>
        <v>web</v>
      </c>
      <c r="S561" t="b">
        <v>0</v>
      </c>
      <c r="T561" t="s">
        <v>8272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3">
        <v>100000</v>
      </c>
      <c r="E562" s="13">
        <v>12</v>
      </c>
      <c r="F562" s="16">
        <f>(E562)/D562</f>
        <v>1.2E-4</v>
      </c>
      <c r="G562" s="11" t="s">
        <v>8221</v>
      </c>
      <c r="H562" t="s">
        <v>8229</v>
      </c>
      <c r="I562" t="s">
        <v>8251</v>
      </c>
      <c r="J562">
        <v>1418841045</v>
      </c>
      <c r="K562" s="7">
        <f>(((J562/60)/60)/24)+DATE(1970,1,1)</f>
        <v>41990.771354166667</v>
      </c>
      <c r="L562">
        <v>1416249045</v>
      </c>
      <c r="M562" s="7">
        <f>(((L562/60)/60)/24)+DATE(1970,1,1)</f>
        <v>41960.771354166667</v>
      </c>
      <c r="N562" t="b">
        <v>0</v>
      </c>
      <c r="O562">
        <v>3</v>
      </c>
      <c r="P562" s="5">
        <f>E562/O562</f>
        <v>4</v>
      </c>
      <c r="Q562" s="18" t="str">
        <f>LEFT(T562, FIND("/",T562)-1)</f>
        <v>technology</v>
      </c>
      <c r="R562" s="18" t="str">
        <f>RIGHT(T562, LEN(T562)-FIND("/",T562))</f>
        <v>web</v>
      </c>
      <c r="S562" t="b">
        <v>0</v>
      </c>
      <c r="T562" t="s">
        <v>8272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3">
        <v>15000</v>
      </c>
      <c r="E563" s="13">
        <v>55</v>
      </c>
      <c r="F563" s="16">
        <f>(E563)/D563</f>
        <v>3.6666666666666666E-3</v>
      </c>
      <c r="G563" s="11" t="s">
        <v>8221</v>
      </c>
      <c r="H563" t="s">
        <v>8224</v>
      </c>
      <c r="I563" t="s">
        <v>8246</v>
      </c>
      <c r="J563">
        <v>1445874513</v>
      </c>
      <c r="K563" s="7">
        <f>(((J563/60)/60)/24)+DATE(1970,1,1)</f>
        <v>42303.658715277779</v>
      </c>
      <c r="L563">
        <v>1442850513</v>
      </c>
      <c r="M563" s="7">
        <f>(((L563/60)/60)/24)+DATE(1970,1,1)</f>
        <v>42268.658715277779</v>
      </c>
      <c r="N563" t="b">
        <v>0</v>
      </c>
      <c r="O563">
        <v>2</v>
      </c>
      <c r="P563" s="5">
        <f>E563/O563</f>
        <v>27.5</v>
      </c>
      <c r="Q563" s="18" t="str">
        <f>LEFT(T563, FIND("/",T563)-1)</f>
        <v>technology</v>
      </c>
      <c r="R563" s="18" t="str">
        <f>RIGHT(T563, LEN(T563)-FIND("/",T563))</f>
        <v>web</v>
      </c>
      <c r="S563" t="b">
        <v>0</v>
      </c>
      <c r="T563" t="s">
        <v>8272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3">
        <v>50000</v>
      </c>
      <c r="E564" s="13">
        <v>0</v>
      </c>
      <c r="F564" s="16">
        <f>(E564)/D564</f>
        <v>0</v>
      </c>
      <c r="G564" s="11" t="s">
        <v>8221</v>
      </c>
      <c r="H564" t="s">
        <v>8233</v>
      </c>
      <c r="I564" t="s">
        <v>8249</v>
      </c>
      <c r="J564">
        <v>1482052815</v>
      </c>
      <c r="K564" s="7">
        <f>(((J564/60)/60)/24)+DATE(1970,1,1)</f>
        <v>42722.389062500006</v>
      </c>
      <c r="L564">
        <v>1479460815</v>
      </c>
      <c r="M564" s="7">
        <f>(((L564/60)/60)/24)+DATE(1970,1,1)</f>
        <v>42692.389062500006</v>
      </c>
      <c r="N564" t="b">
        <v>0</v>
      </c>
      <c r="O564">
        <v>0</v>
      </c>
      <c r="P564" s="5" t="e">
        <f>E564/O564</f>
        <v>#DIV/0!</v>
      </c>
      <c r="Q564" s="18" t="str">
        <f>LEFT(T564, FIND("/",T564)-1)</f>
        <v>technology</v>
      </c>
      <c r="R564" s="18" t="str">
        <f>RIGHT(T564, LEN(T564)-FIND("/",T564))</f>
        <v>web</v>
      </c>
      <c r="S564" t="b">
        <v>0</v>
      </c>
      <c r="T564" t="s">
        <v>8272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3">
        <v>75000</v>
      </c>
      <c r="E565" s="13">
        <v>68</v>
      </c>
      <c r="F565" s="16">
        <f>(E565)/D565</f>
        <v>9.0666666666666662E-4</v>
      </c>
      <c r="G565" s="11" t="s">
        <v>8221</v>
      </c>
      <c r="H565" t="s">
        <v>8226</v>
      </c>
      <c r="I565" t="s">
        <v>8248</v>
      </c>
      <c r="J565">
        <v>1424137247</v>
      </c>
      <c r="K565" s="7">
        <f>(((J565/60)/60)/24)+DATE(1970,1,1)</f>
        <v>42052.069988425923</v>
      </c>
      <c r="L565">
        <v>1421545247</v>
      </c>
      <c r="M565" s="7">
        <f>(((L565/60)/60)/24)+DATE(1970,1,1)</f>
        <v>42022.069988425923</v>
      </c>
      <c r="N565" t="b">
        <v>0</v>
      </c>
      <c r="O565">
        <v>2</v>
      </c>
      <c r="P565" s="5">
        <f>E565/O565</f>
        <v>34</v>
      </c>
      <c r="Q565" s="18" t="str">
        <f>LEFT(T565, FIND("/",T565)-1)</f>
        <v>technology</v>
      </c>
      <c r="R565" s="18" t="str">
        <f>RIGHT(T565, LEN(T565)-FIND("/",T565))</f>
        <v>web</v>
      </c>
      <c r="S565" t="b">
        <v>0</v>
      </c>
      <c r="T565" t="s">
        <v>8272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3">
        <v>18000</v>
      </c>
      <c r="E566" s="13">
        <v>1</v>
      </c>
      <c r="F566" s="16">
        <f>(E566)/D566</f>
        <v>5.5555555555555558E-5</v>
      </c>
      <c r="G566" s="11" t="s">
        <v>8221</v>
      </c>
      <c r="H566" t="s">
        <v>8230</v>
      </c>
      <c r="I566" t="s">
        <v>8249</v>
      </c>
      <c r="J566">
        <v>1457822275</v>
      </c>
      <c r="K566" s="7">
        <f>(((J566/60)/60)/24)+DATE(1970,1,1)</f>
        <v>42441.942997685182</v>
      </c>
      <c r="L566">
        <v>1455230275</v>
      </c>
      <c r="M566" s="7">
        <f>(((L566/60)/60)/24)+DATE(1970,1,1)</f>
        <v>42411.942997685182</v>
      </c>
      <c r="N566" t="b">
        <v>0</v>
      </c>
      <c r="O566">
        <v>1</v>
      </c>
      <c r="P566" s="5">
        <f>E566/O566</f>
        <v>1</v>
      </c>
      <c r="Q566" s="18" t="str">
        <f>LEFT(T566, FIND("/",T566)-1)</f>
        <v>technology</v>
      </c>
      <c r="R566" s="18" t="str">
        <f>RIGHT(T566, LEN(T566)-FIND("/",T566))</f>
        <v>web</v>
      </c>
      <c r="S566" t="b">
        <v>0</v>
      </c>
      <c r="T566" t="s">
        <v>8272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3">
        <v>25000</v>
      </c>
      <c r="E567" s="13">
        <v>0</v>
      </c>
      <c r="F567" s="16">
        <f>(E567)/D567</f>
        <v>0</v>
      </c>
      <c r="G567" s="11" t="s">
        <v>8221</v>
      </c>
      <c r="H567" t="s">
        <v>8225</v>
      </c>
      <c r="I567" t="s">
        <v>8247</v>
      </c>
      <c r="J567">
        <v>1436554249</v>
      </c>
      <c r="K567" s="7">
        <f>(((J567/60)/60)/24)+DATE(1970,1,1)</f>
        <v>42195.785289351858</v>
      </c>
      <c r="L567">
        <v>1433962249</v>
      </c>
      <c r="M567" s="7">
        <f>(((L567/60)/60)/24)+DATE(1970,1,1)</f>
        <v>42165.785289351858</v>
      </c>
      <c r="N567" t="b">
        <v>0</v>
      </c>
      <c r="O567">
        <v>0</v>
      </c>
      <c r="P567" s="5" t="e">
        <f>E567/O567</f>
        <v>#DIV/0!</v>
      </c>
      <c r="Q567" s="18" t="str">
        <f>LEFT(T567, FIND("/",T567)-1)</f>
        <v>technology</v>
      </c>
      <c r="R567" s="18" t="str">
        <f>RIGHT(T567, LEN(T567)-FIND("/",T567))</f>
        <v>web</v>
      </c>
      <c r="S567" t="b">
        <v>0</v>
      </c>
      <c r="T567" t="s">
        <v>8272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3">
        <v>5000</v>
      </c>
      <c r="E568" s="13">
        <v>1</v>
      </c>
      <c r="F568" s="16">
        <f>(E568)/D568</f>
        <v>2.0000000000000001E-4</v>
      </c>
      <c r="G568" s="11" t="s">
        <v>8221</v>
      </c>
      <c r="H568" t="s">
        <v>8224</v>
      </c>
      <c r="I568" t="s">
        <v>8246</v>
      </c>
      <c r="J568">
        <v>1468513533</v>
      </c>
      <c r="K568" s="7">
        <f>(((J568/60)/60)/24)+DATE(1970,1,1)</f>
        <v>42565.68440972222</v>
      </c>
      <c r="L568">
        <v>1465921533</v>
      </c>
      <c r="M568" s="7">
        <f>(((L568/60)/60)/24)+DATE(1970,1,1)</f>
        <v>42535.68440972222</v>
      </c>
      <c r="N568" t="b">
        <v>0</v>
      </c>
      <c r="O568">
        <v>1</v>
      </c>
      <c r="P568" s="5">
        <f>E568/O568</f>
        <v>1</v>
      </c>
      <c r="Q568" s="18" t="str">
        <f>LEFT(T568, FIND("/",T568)-1)</f>
        <v>technology</v>
      </c>
      <c r="R568" s="18" t="str">
        <f>RIGHT(T568, LEN(T568)-FIND("/",T568))</f>
        <v>web</v>
      </c>
      <c r="S568" t="b">
        <v>0</v>
      </c>
      <c r="T568" t="s">
        <v>8272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3">
        <v>10000</v>
      </c>
      <c r="E569" s="13">
        <v>0</v>
      </c>
      <c r="F569" s="16">
        <f>(E569)/D569</f>
        <v>0</v>
      </c>
      <c r="G569" s="11" t="s">
        <v>8221</v>
      </c>
      <c r="H569" t="s">
        <v>8224</v>
      </c>
      <c r="I569" t="s">
        <v>8246</v>
      </c>
      <c r="J569">
        <v>1420143194</v>
      </c>
      <c r="K569" s="7">
        <f>(((J569/60)/60)/24)+DATE(1970,1,1)</f>
        <v>42005.842523148152</v>
      </c>
      <c r="L569">
        <v>1417551194</v>
      </c>
      <c r="M569" s="7">
        <f>(((L569/60)/60)/24)+DATE(1970,1,1)</f>
        <v>41975.842523148152</v>
      </c>
      <c r="N569" t="b">
        <v>0</v>
      </c>
      <c r="O569">
        <v>0</v>
      </c>
      <c r="P569" s="5" t="e">
        <f>E569/O569</f>
        <v>#DIV/0!</v>
      </c>
      <c r="Q569" s="18" t="str">
        <f>LEFT(T569, FIND("/",T569)-1)</f>
        <v>technology</v>
      </c>
      <c r="R569" s="18" t="str">
        <f>RIGHT(T569, LEN(T569)-FIND("/",T569))</f>
        <v>web</v>
      </c>
      <c r="S569" t="b">
        <v>0</v>
      </c>
      <c r="T569" t="s">
        <v>8272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3">
        <v>24500</v>
      </c>
      <c r="E570" s="13">
        <v>245</v>
      </c>
      <c r="F570" s="16">
        <f>(E570)/D570</f>
        <v>0.01</v>
      </c>
      <c r="G570" s="11" t="s">
        <v>8221</v>
      </c>
      <c r="H570" t="s">
        <v>8228</v>
      </c>
      <c r="I570" t="s">
        <v>8250</v>
      </c>
      <c r="J570">
        <v>1452942000</v>
      </c>
      <c r="K570" s="7">
        <f>(((J570/60)/60)/24)+DATE(1970,1,1)</f>
        <v>42385.458333333328</v>
      </c>
      <c r="L570">
        <v>1449785223</v>
      </c>
      <c r="M570" s="7">
        <f>(((L570/60)/60)/24)+DATE(1970,1,1)</f>
        <v>42348.9215625</v>
      </c>
      <c r="N570" t="b">
        <v>0</v>
      </c>
      <c r="O570">
        <v>5</v>
      </c>
      <c r="P570" s="5">
        <f>E570/O570</f>
        <v>49</v>
      </c>
      <c r="Q570" s="18" t="str">
        <f>LEFT(T570, FIND("/",T570)-1)</f>
        <v>technology</v>
      </c>
      <c r="R570" s="18" t="str">
        <f>RIGHT(T570, LEN(T570)-FIND("/",T570))</f>
        <v>web</v>
      </c>
      <c r="S570" t="b">
        <v>0</v>
      </c>
      <c r="T570" t="s">
        <v>8272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3">
        <v>2500</v>
      </c>
      <c r="E571" s="13">
        <v>20</v>
      </c>
      <c r="F571" s="16">
        <f>(E571)/D571</f>
        <v>8.0000000000000002E-3</v>
      </c>
      <c r="G571" s="11" t="s">
        <v>8221</v>
      </c>
      <c r="H571" t="s">
        <v>8229</v>
      </c>
      <c r="I571" t="s">
        <v>8251</v>
      </c>
      <c r="J571">
        <v>1451679612</v>
      </c>
      <c r="K571" s="7">
        <f>(((J571/60)/60)/24)+DATE(1970,1,1)</f>
        <v>42370.847361111111</v>
      </c>
      <c r="L571">
        <v>1449087612</v>
      </c>
      <c r="M571" s="7">
        <f>(((L571/60)/60)/24)+DATE(1970,1,1)</f>
        <v>42340.847361111111</v>
      </c>
      <c r="N571" t="b">
        <v>0</v>
      </c>
      <c r="O571">
        <v>1</v>
      </c>
      <c r="P571" s="5">
        <f>E571/O571</f>
        <v>20</v>
      </c>
      <c r="Q571" s="18" t="str">
        <f>LEFT(T571, FIND("/",T571)-1)</f>
        <v>technology</v>
      </c>
      <c r="R571" s="18" t="str">
        <f>RIGHT(T571, LEN(T571)-FIND("/",T571))</f>
        <v>web</v>
      </c>
      <c r="S571" t="b">
        <v>0</v>
      </c>
      <c r="T571" t="s">
        <v>8272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3">
        <v>85000</v>
      </c>
      <c r="E572" s="13">
        <v>142</v>
      </c>
      <c r="F572" s="16">
        <f>(E572)/D572</f>
        <v>1.6705882352941177E-3</v>
      </c>
      <c r="G572" s="11" t="s">
        <v>8221</v>
      </c>
      <c r="H572" t="s">
        <v>8224</v>
      </c>
      <c r="I572" t="s">
        <v>8246</v>
      </c>
      <c r="J572">
        <v>1455822569</v>
      </c>
      <c r="K572" s="7">
        <f>(((J572/60)/60)/24)+DATE(1970,1,1)</f>
        <v>42418.798252314817</v>
      </c>
      <c r="L572">
        <v>1453230569</v>
      </c>
      <c r="M572" s="7">
        <f>(((L572/60)/60)/24)+DATE(1970,1,1)</f>
        <v>42388.798252314817</v>
      </c>
      <c r="N572" t="b">
        <v>0</v>
      </c>
      <c r="O572">
        <v>1</v>
      </c>
      <c r="P572" s="5">
        <f>E572/O572</f>
        <v>142</v>
      </c>
      <c r="Q572" s="18" t="str">
        <f>LEFT(T572, FIND("/",T572)-1)</f>
        <v>technology</v>
      </c>
      <c r="R572" s="18" t="str">
        <f>RIGHT(T572, LEN(T572)-FIND("/",T572))</f>
        <v>web</v>
      </c>
      <c r="S572" t="b">
        <v>0</v>
      </c>
      <c r="T572" t="s">
        <v>8272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3">
        <v>25000</v>
      </c>
      <c r="E573" s="13">
        <v>106</v>
      </c>
      <c r="F573" s="16">
        <f>(E573)/D573</f>
        <v>4.2399999999999998E-3</v>
      </c>
      <c r="G573" s="11" t="s">
        <v>8221</v>
      </c>
      <c r="H573" t="s">
        <v>8224</v>
      </c>
      <c r="I573" t="s">
        <v>8246</v>
      </c>
      <c r="J573">
        <v>1437969540</v>
      </c>
      <c r="K573" s="7">
        <f>(((J573/60)/60)/24)+DATE(1970,1,1)</f>
        <v>42212.165972222225</v>
      </c>
      <c r="L573">
        <v>1436297723</v>
      </c>
      <c r="M573" s="7">
        <f>(((L573/60)/60)/24)+DATE(1970,1,1)</f>
        <v>42192.816238425927</v>
      </c>
      <c r="N573" t="b">
        <v>0</v>
      </c>
      <c r="O573">
        <v>2</v>
      </c>
      <c r="P573" s="5">
        <f>E573/O573</f>
        <v>53</v>
      </c>
      <c r="Q573" s="18" t="str">
        <f>LEFT(T573, FIND("/",T573)-1)</f>
        <v>technology</v>
      </c>
      <c r="R573" s="18" t="str">
        <f>RIGHT(T573, LEN(T573)-FIND("/",T573))</f>
        <v>web</v>
      </c>
      <c r="S573" t="b">
        <v>0</v>
      </c>
      <c r="T573" t="s">
        <v>8272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3">
        <v>2500</v>
      </c>
      <c r="E574" s="13">
        <v>0</v>
      </c>
      <c r="F574" s="16">
        <f>(E574)/D574</f>
        <v>0</v>
      </c>
      <c r="G574" s="11" t="s">
        <v>8221</v>
      </c>
      <c r="H574" t="s">
        <v>8224</v>
      </c>
      <c r="I574" t="s">
        <v>8246</v>
      </c>
      <c r="J574">
        <v>1446660688</v>
      </c>
      <c r="K574" s="7">
        <f>(((J574/60)/60)/24)+DATE(1970,1,1)</f>
        <v>42312.757962962962</v>
      </c>
      <c r="L574">
        <v>1444065088</v>
      </c>
      <c r="M574" s="7">
        <f>(((L574/60)/60)/24)+DATE(1970,1,1)</f>
        <v>42282.71629629629</v>
      </c>
      <c r="N574" t="b">
        <v>0</v>
      </c>
      <c r="O574">
        <v>0</v>
      </c>
      <c r="P574" s="5" t="e">
        <f>E574/O574</f>
        <v>#DIV/0!</v>
      </c>
      <c r="Q574" s="18" t="str">
        <f>LEFT(T574, FIND("/",T574)-1)</f>
        <v>technology</v>
      </c>
      <c r="R574" s="18" t="str">
        <f>RIGHT(T574, LEN(T574)-FIND("/",T574))</f>
        <v>web</v>
      </c>
      <c r="S574" t="b">
        <v>0</v>
      </c>
      <c r="T574" t="s">
        <v>8272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3">
        <v>88888</v>
      </c>
      <c r="E575" s="13">
        <v>346</v>
      </c>
      <c r="F575" s="16">
        <f>(E575)/D575</f>
        <v>3.892538925389254E-3</v>
      </c>
      <c r="G575" s="11" t="s">
        <v>8221</v>
      </c>
      <c r="H575" t="s">
        <v>8224</v>
      </c>
      <c r="I575" t="s">
        <v>8246</v>
      </c>
      <c r="J575">
        <v>1421543520</v>
      </c>
      <c r="K575" s="7">
        <f>(((J575/60)/60)/24)+DATE(1970,1,1)</f>
        <v>42022.05</v>
      </c>
      <c r="L575">
        <v>1416445931</v>
      </c>
      <c r="M575" s="7">
        <f>(((L575/60)/60)/24)+DATE(1970,1,1)</f>
        <v>41963.050127314811</v>
      </c>
      <c r="N575" t="b">
        <v>0</v>
      </c>
      <c r="O575">
        <v>9</v>
      </c>
      <c r="P575" s="5">
        <f>E575/O575</f>
        <v>38.444444444444443</v>
      </c>
      <c r="Q575" s="18" t="str">
        <f>LEFT(T575, FIND("/",T575)-1)</f>
        <v>technology</v>
      </c>
      <c r="R575" s="18" t="str">
        <f>RIGHT(T575, LEN(T575)-FIND("/",T575))</f>
        <v>web</v>
      </c>
      <c r="S575" t="b">
        <v>0</v>
      </c>
      <c r="T575" t="s">
        <v>8272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3">
        <v>11180</v>
      </c>
      <c r="E576" s="13">
        <v>80</v>
      </c>
      <c r="F576" s="16">
        <f>(E576)/D576</f>
        <v>7.1556350626118068E-3</v>
      </c>
      <c r="G576" s="11" t="s">
        <v>8221</v>
      </c>
      <c r="H576" t="s">
        <v>8225</v>
      </c>
      <c r="I576" t="s">
        <v>8247</v>
      </c>
      <c r="J576">
        <v>1476873507</v>
      </c>
      <c r="K576" s="7">
        <f>(((J576/60)/60)/24)+DATE(1970,1,1)</f>
        <v>42662.443368055552</v>
      </c>
      <c r="L576">
        <v>1474281507</v>
      </c>
      <c r="M576" s="7">
        <f>(((L576/60)/60)/24)+DATE(1970,1,1)</f>
        <v>42632.443368055552</v>
      </c>
      <c r="N576" t="b">
        <v>0</v>
      </c>
      <c r="O576">
        <v>4</v>
      </c>
      <c r="P576" s="5">
        <f>E576/O576</f>
        <v>20</v>
      </c>
      <c r="Q576" s="18" t="str">
        <f>LEFT(T576, FIND("/",T576)-1)</f>
        <v>technology</v>
      </c>
      <c r="R576" s="18" t="str">
        <f>RIGHT(T576, LEN(T576)-FIND("/",T576))</f>
        <v>web</v>
      </c>
      <c r="S576" t="b">
        <v>0</v>
      </c>
      <c r="T576" t="s">
        <v>8272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3">
        <v>60000</v>
      </c>
      <c r="E577" s="13">
        <v>259</v>
      </c>
      <c r="F577" s="16">
        <f>(E577)/D577</f>
        <v>4.3166666666666666E-3</v>
      </c>
      <c r="G577" s="11" t="s">
        <v>8221</v>
      </c>
      <c r="H577" t="s">
        <v>8236</v>
      </c>
      <c r="I577" t="s">
        <v>8249</v>
      </c>
      <c r="J577">
        <v>1434213443</v>
      </c>
      <c r="K577" s="7">
        <f>(((J577/60)/60)/24)+DATE(1970,1,1)</f>
        <v>42168.692627314813</v>
      </c>
      <c r="L577">
        <v>1431621443</v>
      </c>
      <c r="M577" s="7">
        <f>(((L577/60)/60)/24)+DATE(1970,1,1)</f>
        <v>42138.692627314813</v>
      </c>
      <c r="N577" t="b">
        <v>0</v>
      </c>
      <c r="O577">
        <v>4</v>
      </c>
      <c r="P577" s="5">
        <f>E577/O577</f>
        <v>64.75</v>
      </c>
      <c r="Q577" s="18" t="str">
        <f>LEFT(T577, FIND("/",T577)-1)</f>
        <v>technology</v>
      </c>
      <c r="R577" s="18" t="str">
        <f>RIGHT(T577, LEN(T577)-FIND("/",T577))</f>
        <v>web</v>
      </c>
      <c r="S577" t="b">
        <v>0</v>
      </c>
      <c r="T577" t="s">
        <v>8272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3">
        <v>80000</v>
      </c>
      <c r="E578" s="13">
        <v>1</v>
      </c>
      <c r="F578" s="16">
        <f>(E578)/D578</f>
        <v>1.2500000000000001E-5</v>
      </c>
      <c r="G578" s="11" t="s">
        <v>8221</v>
      </c>
      <c r="H578" t="s">
        <v>8224</v>
      </c>
      <c r="I578" t="s">
        <v>8246</v>
      </c>
      <c r="J578">
        <v>1427537952</v>
      </c>
      <c r="K578" s="7">
        <f>(((J578/60)/60)/24)+DATE(1970,1,1)</f>
        <v>42091.43</v>
      </c>
      <c r="L578">
        <v>1422357552</v>
      </c>
      <c r="M578" s="7">
        <f>(((L578/60)/60)/24)+DATE(1970,1,1)</f>
        <v>42031.471666666665</v>
      </c>
      <c r="N578" t="b">
        <v>0</v>
      </c>
      <c r="O578">
        <v>1</v>
      </c>
      <c r="P578" s="5">
        <f>E578/O578</f>
        <v>1</v>
      </c>
      <c r="Q578" s="18" t="str">
        <f>LEFT(T578, FIND("/",T578)-1)</f>
        <v>technology</v>
      </c>
      <c r="R578" s="18" t="str">
        <f>RIGHT(T578, LEN(T578)-FIND("/",T578))</f>
        <v>web</v>
      </c>
      <c r="S578" t="b">
        <v>0</v>
      </c>
      <c r="T578" t="s">
        <v>8272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3">
        <v>5000</v>
      </c>
      <c r="E579" s="13">
        <v>10</v>
      </c>
      <c r="F579" s="16">
        <f>(E579)/D579</f>
        <v>2E-3</v>
      </c>
      <c r="G579" s="11" t="s">
        <v>8221</v>
      </c>
      <c r="H579" t="s">
        <v>8224</v>
      </c>
      <c r="I579" t="s">
        <v>8246</v>
      </c>
      <c r="J579">
        <v>1463753302</v>
      </c>
      <c r="K579" s="7">
        <f>(((J579/60)/60)/24)+DATE(1970,1,1)</f>
        <v>42510.589143518519</v>
      </c>
      <c r="L579">
        <v>1458569302</v>
      </c>
      <c r="M579" s="7">
        <f>(((L579/60)/60)/24)+DATE(1970,1,1)</f>
        <v>42450.589143518519</v>
      </c>
      <c r="N579" t="b">
        <v>0</v>
      </c>
      <c r="O579">
        <v>1</v>
      </c>
      <c r="P579" s="5">
        <f>E579/O579</f>
        <v>10</v>
      </c>
      <c r="Q579" s="18" t="str">
        <f>LEFT(T579, FIND("/",T579)-1)</f>
        <v>technology</v>
      </c>
      <c r="R579" s="18" t="str">
        <f>RIGHT(T579, LEN(T579)-FIND("/",T579))</f>
        <v>web</v>
      </c>
      <c r="S579" t="b">
        <v>0</v>
      </c>
      <c r="T579" t="s">
        <v>8272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3">
        <v>125000</v>
      </c>
      <c r="E580" s="13">
        <v>14</v>
      </c>
      <c r="F580" s="16">
        <f>(E580)/D580</f>
        <v>1.12E-4</v>
      </c>
      <c r="G580" s="11" t="s">
        <v>8221</v>
      </c>
      <c r="H580" t="s">
        <v>8225</v>
      </c>
      <c r="I580" t="s">
        <v>8247</v>
      </c>
      <c r="J580">
        <v>1441633993</v>
      </c>
      <c r="K580" s="7">
        <f>(((J580/60)/60)/24)+DATE(1970,1,1)</f>
        <v>42254.578622685185</v>
      </c>
      <c r="L580">
        <v>1439560393</v>
      </c>
      <c r="M580" s="7">
        <f>(((L580/60)/60)/24)+DATE(1970,1,1)</f>
        <v>42230.578622685185</v>
      </c>
      <c r="N580" t="b">
        <v>0</v>
      </c>
      <c r="O580">
        <v>7</v>
      </c>
      <c r="P580" s="5">
        <f>E580/O580</f>
        <v>2</v>
      </c>
      <c r="Q580" s="18" t="str">
        <f>LEFT(T580, FIND("/",T580)-1)</f>
        <v>technology</v>
      </c>
      <c r="R580" s="18" t="str">
        <f>RIGHT(T580, LEN(T580)-FIND("/",T580))</f>
        <v>web</v>
      </c>
      <c r="S580" t="b">
        <v>0</v>
      </c>
      <c r="T580" t="s">
        <v>8272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3">
        <v>12000</v>
      </c>
      <c r="E581" s="13">
        <v>175</v>
      </c>
      <c r="F581" s="16">
        <f>(E581)/D581</f>
        <v>1.4583333333333334E-2</v>
      </c>
      <c r="G581" s="11" t="s">
        <v>8221</v>
      </c>
      <c r="H581" t="s">
        <v>8224</v>
      </c>
      <c r="I581" t="s">
        <v>8246</v>
      </c>
      <c r="J581">
        <v>1419539223</v>
      </c>
      <c r="K581" s="7">
        <f>(((J581/60)/60)/24)+DATE(1970,1,1)</f>
        <v>41998.852118055554</v>
      </c>
      <c r="L581">
        <v>1416947223</v>
      </c>
      <c r="M581" s="7">
        <f>(((L581/60)/60)/24)+DATE(1970,1,1)</f>
        <v>41968.852118055554</v>
      </c>
      <c r="N581" t="b">
        <v>0</v>
      </c>
      <c r="O581">
        <v>5</v>
      </c>
      <c r="P581" s="5">
        <f>E581/O581</f>
        <v>35</v>
      </c>
      <c r="Q581" s="18" t="str">
        <f>LEFT(T581, FIND("/",T581)-1)</f>
        <v>technology</v>
      </c>
      <c r="R581" s="18" t="str">
        <f>RIGHT(T581, LEN(T581)-FIND("/",T581))</f>
        <v>web</v>
      </c>
      <c r="S581" t="b">
        <v>0</v>
      </c>
      <c r="T581" t="s">
        <v>8272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3">
        <v>3000</v>
      </c>
      <c r="E582" s="13">
        <v>1</v>
      </c>
      <c r="F582" s="16">
        <f>(E582)/D582</f>
        <v>3.3333333333333332E-4</v>
      </c>
      <c r="G582" s="11" t="s">
        <v>8221</v>
      </c>
      <c r="H582" t="s">
        <v>8224</v>
      </c>
      <c r="I582" t="s">
        <v>8246</v>
      </c>
      <c r="J582">
        <v>1474580867</v>
      </c>
      <c r="K582" s="7">
        <f>(((J582/60)/60)/24)+DATE(1970,1,1)</f>
        <v>42635.908182870371</v>
      </c>
      <c r="L582">
        <v>1471988867</v>
      </c>
      <c r="M582" s="7">
        <f>(((L582/60)/60)/24)+DATE(1970,1,1)</f>
        <v>42605.908182870371</v>
      </c>
      <c r="N582" t="b">
        <v>0</v>
      </c>
      <c r="O582">
        <v>1</v>
      </c>
      <c r="P582" s="5">
        <f>E582/O582</f>
        <v>1</v>
      </c>
      <c r="Q582" s="18" t="str">
        <f>LEFT(T582, FIND("/",T582)-1)</f>
        <v>technology</v>
      </c>
      <c r="R582" s="18" t="str">
        <f>RIGHT(T582, LEN(T582)-FIND("/",T582))</f>
        <v>web</v>
      </c>
      <c r="S582" t="b">
        <v>0</v>
      </c>
      <c r="T582" t="s">
        <v>8272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3">
        <v>400</v>
      </c>
      <c r="E583" s="13">
        <v>0</v>
      </c>
      <c r="F583" s="16">
        <f>(E583)/D583</f>
        <v>0</v>
      </c>
      <c r="G583" s="11" t="s">
        <v>8221</v>
      </c>
      <c r="H583" t="s">
        <v>8224</v>
      </c>
      <c r="I583" t="s">
        <v>8246</v>
      </c>
      <c r="J583">
        <v>1438474704</v>
      </c>
      <c r="K583" s="7">
        <f>(((J583/60)/60)/24)+DATE(1970,1,1)</f>
        <v>42218.012777777782</v>
      </c>
      <c r="L583">
        <v>1435882704</v>
      </c>
      <c r="M583" s="7">
        <f>(((L583/60)/60)/24)+DATE(1970,1,1)</f>
        <v>42188.012777777782</v>
      </c>
      <c r="N583" t="b">
        <v>0</v>
      </c>
      <c r="O583">
        <v>0</v>
      </c>
      <c r="P583" s="5" t="e">
        <f>E583/O583</f>
        <v>#DIV/0!</v>
      </c>
      <c r="Q583" s="18" t="str">
        <f>LEFT(T583, FIND("/",T583)-1)</f>
        <v>technology</v>
      </c>
      <c r="R583" s="18" t="str">
        <f>RIGHT(T583, LEN(T583)-FIND("/",T583))</f>
        <v>web</v>
      </c>
      <c r="S583" t="b">
        <v>0</v>
      </c>
      <c r="T583" t="s">
        <v>8272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3">
        <v>100000</v>
      </c>
      <c r="E584" s="13">
        <v>0</v>
      </c>
      <c r="F584" s="16">
        <f>(E584)/D584</f>
        <v>0</v>
      </c>
      <c r="G584" s="11" t="s">
        <v>8221</v>
      </c>
      <c r="H584" t="s">
        <v>8224</v>
      </c>
      <c r="I584" t="s">
        <v>8246</v>
      </c>
      <c r="J584">
        <v>1426442400</v>
      </c>
      <c r="K584" s="7">
        <f>(((J584/60)/60)/24)+DATE(1970,1,1)</f>
        <v>42078.75</v>
      </c>
      <c r="L584">
        <v>1424454319</v>
      </c>
      <c r="M584" s="7">
        <f>(((L584/60)/60)/24)+DATE(1970,1,1)</f>
        <v>42055.739803240736</v>
      </c>
      <c r="N584" t="b">
        <v>0</v>
      </c>
      <c r="O584">
        <v>0</v>
      </c>
      <c r="P584" s="5" t="e">
        <f>E584/O584</f>
        <v>#DIV/0!</v>
      </c>
      <c r="Q584" s="18" t="str">
        <f>LEFT(T584, FIND("/",T584)-1)</f>
        <v>technology</v>
      </c>
      <c r="R584" s="18" t="str">
        <f>RIGHT(T584, LEN(T584)-FIND("/",T584))</f>
        <v>web</v>
      </c>
      <c r="S584" t="b">
        <v>0</v>
      </c>
      <c r="T584" t="s">
        <v>8272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3">
        <v>9000</v>
      </c>
      <c r="E585" s="13">
        <v>1</v>
      </c>
      <c r="F585" s="16">
        <f>(E585)/D585</f>
        <v>1.1111111111111112E-4</v>
      </c>
      <c r="G585" s="11" t="s">
        <v>8221</v>
      </c>
      <c r="H585" t="s">
        <v>8224</v>
      </c>
      <c r="I585" t="s">
        <v>8246</v>
      </c>
      <c r="J585">
        <v>1426800687</v>
      </c>
      <c r="K585" s="7">
        <f>(((J585/60)/60)/24)+DATE(1970,1,1)</f>
        <v>42082.896840277783</v>
      </c>
      <c r="L585">
        <v>1424212287</v>
      </c>
      <c r="M585" s="7">
        <f>(((L585/60)/60)/24)+DATE(1970,1,1)</f>
        <v>42052.93850694444</v>
      </c>
      <c r="N585" t="b">
        <v>0</v>
      </c>
      <c r="O585">
        <v>1</v>
      </c>
      <c r="P585" s="5">
        <f>E585/O585</f>
        <v>1</v>
      </c>
      <c r="Q585" s="18" t="str">
        <f>LEFT(T585, FIND("/",T585)-1)</f>
        <v>technology</v>
      </c>
      <c r="R585" s="18" t="str">
        <f>RIGHT(T585, LEN(T585)-FIND("/",T585))</f>
        <v>web</v>
      </c>
      <c r="S585" t="b">
        <v>0</v>
      </c>
      <c r="T585" t="s">
        <v>8272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3">
        <v>1000</v>
      </c>
      <c r="E586" s="13">
        <v>10</v>
      </c>
      <c r="F586" s="16">
        <f>(E586)/D586</f>
        <v>0.01</v>
      </c>
      <c r="G586" s="11" t="s">
        <v>8221</v>
      </c>
      <c r="H586" t="s">
        <v>8224</v>
      </c>
      <c r="I586" t="s">
        <v>8246</v>
      </c>
      <c r="J586">
        <v>1426522316</v>
      </c>
      <c r="K586" s="7">
        <f>(((J586/60)/60)/24)+DATE(1970,1,1)</f>
        <v>42079.674953703703</v>
      </c>
      <c r="L586">
        <v>1423933916</v>
      </c>
      <c r="M586" s="7">
        <f>(((L586/60)/60)/24)+DATE(1970,1,1)</f>
        <v>42049.716620370367</v>
      </c>
      <c r="N586" t="b">
        <v>0</v>
      </c>
      <c r="O586">
        <v>2</v>
      </c>
      <c r="P586" s="5">
        <f>E586/O586</f>
        <v>5</v>
      </c>
      <c r="Q586" s="18" t="str">
        <f>LEFT(T586, FIND("/",T586)-1)</f>
        <v>technology</v>
      </c>
      <c r="R586" s="18" t="str">
        <f>RIGHT(T586, LEN(T586)-FIND("/",T586))</f>
        <v>web</v>
      </c>
      <c r="S586" t="b">
        <v>0</v>
      </c>
      <c r="T586" t="s">
        <v>8272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3">
        <v>9000</v>
      </c>
      <c r="E587" s="13">
        <v>0</v>
      </c>
      <c r="F587" s="16">
        <f>(E587)/D587</f>
        <v>0</v>
      </c>
      <c r="G587" s="11" t="s">
        <v>8221</v>
      </c>
      <c r="H587" t="s">
        <v>8225</v>
      </c>
      <c r="I587" t="s">
        <v>8247</v>
      </c>
      <c r="J587">
        <v>1448928000</v>
      </c>
      <c r="K587" s="7">
        <f>(((J587/60)/60)/24)+DATE(1970,1,1)</f>
        <v>42339</v>
      </c>
      <c r="L587">
        <v>1444123377</v>
      </c>
      <c r="M587" s="7">
        <f>(((L587/60)/60)/24)+DATE(1970,1,1)</f>
        <v>42283.3909375</v>
      </c>
      <c r="N587" t="b">
        <v>0</v>
      </c>
      <c r="O587">
        <v>0</v>
      </c>
      <c r="P587" s="5" t="e">
        <f>E587/O587</f>
        <v>#DIV/0!</v>
      </c>
      <c r="Q587" s="18" t="str">
        <f>LEFT(T587, FIND("/",T587)-1)</f>
        <v>technology</v>
      </c>
      <c r="R587" s="18" t="str">
        <f>RIGHT(T587, LEN(T587)-FIND("/",T587))</f>
        <v>web</v>
      </c>
      <c r="S587" t="b">
        <v>0</v>
      </c>
      <c r="T587" t="s">
        <v>8272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3">
        <v>10000</v>
      </c>
      <c r="E588" s="13">
        <v>56</v>
      </c>
      <c r="F588" s="16">
        <f>(E588)/D588</f>
        <v>5.5999999999999999E-3</v>
      </c>
      <c r="G588" s="11" t="s">
        <v>8221</v>
      </c>
      <c r="H588" t="s">
        <v>8224</v>
      </c>
      <c r="I588" t="s">
        <v>8246</v>
      </c>
      <c r="J588">
        <v>1424032207</v>
      </c>
      <c r="K588" s="7">
        <f>(((J588/60)/60)/24)+DATE(1970,1,1)</f>
        <v>42050.854247685187</v>
      </c>
      <c r="L588">
        <v>1421440207</v>
      </c>
      <c r="M588" s="7">
        <f>(((L588/60)/60)/24)+DATE(1970,1,1)</f>
        <v>42020.854247685187</v>
      </c>
      <c r="N588" t="b">
        <v>0</v>
      </c>
      <c r="O588">
        <v>4</v>
      </c>
      <c r="P588" s="5">
        <f>E588/O588</f>
        <v>14</v>
      </c>
      <c r="Q588" s="18" t="str">
        <f>LEFT(T588, FIND("/",T588)-1)</f>
        <v>technology</v>
      </c>
      <c r="R588" s="18" t="str">
        <f>RIGHT(T588, LEN(T588)-FIND("/",T588))</f>
        <v>web</v>
      </c>
      <c r="S588" t="b">
        <v>0</v>
      </c>
      <c r="T588" t="s">
        <v>8272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3">
        <v>30000</v>
      </c>
      <c r="E589" s="13">
        <v>2725</v>
      </c>
      <c r="F589" s="16">
        <f>(E589)/D589</f>
        <v>9.0833333333333335E-2</v>
      </c>
      <c r="G589" s="11" t="s">
        <v>8221</v>
      </c>
      <c r="H589" t="s">
        <v>8229</v>
      </c>
      <c r="I589" t="s">
        <v>8251</v>
      </c>
      <c r="J589">
        <v>1429207833</v>
      </c>
      <c r="K589" s="7">
        <f>(((J589/60)/60)/24)+DATE(1970,1,1)</f>
        <v>42110.757326388892</v>
      </c>
      <c r="L589">
        <v>1426615833</v>
      </c>
      <c r="M589" s="7">
        <f>(((L589/60)/60)/24)+DATE(1970,1,1)</f>
        <v>42080.757326388892</v>
      </c>
      <c r="N589" t="b">
        <v>0</v>
      </c>
      <c r="O589">
        <v>7</v>
      </c>
      <c r="P589" s="5">
        <f>E589/O589</f>
        <v>389.28571428571428</v>
      </c>
      <c r="Q589" s="18" t="str">
        <f>LEFT(T589, FIND("/",T589)-1)</f>
        <v>technology</v>
      </c>
      <c r="R589" s="18" t="str">
        <f>RIGHT(T589, LEN(T589)-FIND("/",T589))</f>
        <v>web</v>
      </c>
      <c r="S589" t="b">
        <v>0</v>
      </c>
      <c r="T589" t="s">
        <v>8272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3">
        <v>9000</v>
      </c>
      <c r="E590" s="13">
        <v>301</v>
      </c>
      <c r="F590" s="16">
        <f>(E590)/D590</f>
        <v>3.3444444444444443E-2</v>
      </c>
      <c r="G590" s="11" t="s">
        <v>8221</v>
      </c>
      <c r="H590" t="s">
        <v>8237</v>
      </c>
      <c r="I590" t="s">
        <v>8249</v>
      </c>
      <c r="J590">
        <v>1479410886</v>
      </c>
      <c r="K590" s="7">
        <f>(((J590/60)/60)/24)+DATE(1970,1,1)</f>
        <v>42691.811180555553</v>
      </c>
      <c r="L590">
        <v>1474223286</v>
      </c>
      <c r="M590" s="7">
        <f>(((L590/60)/60)/24)+DATE(1970,1,1)</f>
        <v>42631.769513888896</v>
      </c>
      <c r="N590" t="b">
        <v>0</v>
      </c>
      <c r="O590">
        <v>2</v>
      </c>
      <c r="P590" s="5">
        <f>E590/O590</f>
        <v>150.5</v>
      </c>
      <c r="Q590" s="18" t="str">
        <f>LEFT(T590, FIND("/",T590)-1)</f>
        <v>technology</v>
      </c>
      <c r="R590" s="18" t="str">
        <f>RIGHT(T590, LEN(T590)-FIND("/",T590))</f>
        <v>web</v>
      </c>
      <c r="S590" t="b">
        <v>0</v>
      </c>
      <c r="T590" t="s">
        <v>8272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3">
        <v>7500</v>
      </c>
      <c r="E591" s="13">
        <v>1</v>
      </c>
      <c r="F591" s="16">
        <f>(E591)/D591</f>
        <v>1.3333333333333334E-4</v>
      </c>
      <c r="G591" s="11" t="s">
        <v>8221</v>
      </c>
      <c r="H591" t="s">
        <v>8224</v>
      </c>
      <c r="I591" t="s">
        <v>8246</v>
      </c>
      <c r="J591">
        <v>1436366699</v>
      </c>
      <c r="K591" s="7">
        <f>(((J591/60)/60)/24)+DATE(1970,1,1)</f>
        <v>42193.614571759259</v>
      </c>
      <c r="L591">
        <v>1435070699</v>
      </c>
      <c r="M591" s="7">
        <f>(((L591/60)/60)/24)+DATE(1970,1,1)</f>
        <v>42178.614571759259</v>
      </c>
      <c r="N591" t="b">
        <v>0</v>
      </c>
      <c r="O591">
        <v>1</v>
      </c>
      <c r="P591" s="5">
        <f>E591/O591</f>
        <v>1</v>
      </c>
      <c r="Q591" s="18" t="str">
        <f>LEFT(T591, FIND("/",T591)-1)</f>
        <v>technology</v>
      </c>
      <c r="R591" s="18" t="str">
        <f>RIGHT(T591, LEN(T591)-FIND("/",T591))</f>
        <v>web</v>
      </c>
      <c r="S591" t="b">
        <v>0</v>
      </c>
      <c r="T591" t="s">
        <v>8272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3">
        <v>5000</v>
      </c>
      <c r="E592" s="13">
        <v>223</v>
      </c>
      <c r="F592" s="16">
        <f>(E592)/D592</f>
        <v>4.4600000000000001E-2</v>
      </c>
      <c r="G592" s="11" t="s">
        <v>8221</v>
      </c>
      <c r="H592" t="s">
        <v>8225</v>
      </c>
      <c r="I592" t="s">
        <v>8247</v>
      </c>
      <c r="J592">
        <v>1454936460</v>
      </c>
      <c r="K592" s="7">
        <f>(((J592/60)/60)/24)+DATE(1970,1,1)</f>
        <v>42408.542361111111</v>
      </c>
      <c r="L592">
        <v>1452259131</v>
      </c>
      <c r="M592" s="7">
        <f>(((L592/60)/60)/24)+DATE(1970,1,1)</f>
        <v>42377.554756944446</v>
      </c>
      <c r="N592" t="b">
        <v>0</v>
      </c>
      <c r="O592">
        <v>9</v>
      </c>
      <c r="P592" s="5">
        <f>E592/O592</f>
        <v>24.777777777777779</v>
      </c>
      <c r="Q592" s="18" t="str">
        <f>LEFT(T592, FIND("/",T592)-1)</f>
        <v>technology</v>
      </c>
      <c r="R592" s="18" t="str">
        <f>RIGHT(T592, LEN(T592)-FIND("/",T592))</f>
        <v>web</v>
      </c>
      <c r="S592" t="b">
        <v>0</v>
      </c>
      <c r="T592" t="s">
        <v>8272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3">
        <v>100000</v>
      </c>
      <c r="E593" s="13">
        <v>61</v>
      </c>
      <c r="F593" s="16">
        <f>(E593)/D593</f>
        <v>6.0999999999999997E-4</v>
      </c>
      <c r="G593" s="11" t="s">
        <v>8221</v>
      </c>
      <c r="H593" t="s">
        <v>8224</v>
      </c>
      <c r="I593" t="s">
        <v>8246</v>
      </c>
      <c r="J593">
        <v>1437570130</v>
      </c>
      <c r="K593" s="7">
        <f>(((J593/60)/60)/24)+DATE(1970,1,1)</f>
        <v>42207.543171296296</v>
      </c>
      <c r="L593">
        <v>1434978130</v>
      </c>
      <c r="M593" s="7">
        <f>(((L593/60)/60)/24)+DATE(1970,1,1)</f>
        <v>42177.543171296296</v>
      </c>
      <c r="N593" t="b">
        <v>0</v>
      </c>
      <c r="O593">
        <v>2</v>
      </c>
      <c r="P593" s="5">
        <f>E593/O593</f>
        <v>30.5</v>
      </c>
      <c r="Q593" s="18" t="str">
        <f>LEFT(T593, FIND("/",T593)-1)</f>
        <v>technology</v>
      </c>
      <c r="R593" s="18" t="str">
        <f>RIGHT(T593, LEN(T593)-FIND("/",T593))</f>
        <v>web</v>
      </c>
      <c r="S593" t="b">
        <v>0</v>
      </c>
      <c r="T593" t="s">
        <v>8272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3">
        <v>7500</v>
      </c>
      <c r="E594" s="13">
        <v>250</v>
      </c>
      <c r="F594" s="16">
        <f>(E594)/D594</f>
        <v>3.3333333333333333E-2</v>
      </c>
      <c r="G594" s="11" t="s">
        <v>8221</v>
      </c>
      <c r="H594" t="s">
        <v>8224</v>
      </c>
      <c r="I594" t="s">
        <v>8246</v>
      </c>
      <c r="J594">
        <v>1417584860</v>
      </c>
      <c r="K594" s="7">
        <f>(((J594/60)/60)/24)+DATE(1970,1,1)</f>
        <v>41976.232175925921</v>
      </c>
      <c r="L594">
        <v>1414992860</v>
      </c>
      <c r="M594" s="7">
        <f>(((L594/60)/60)/24)+DATE(1970,1,1)</f>
        <v>41946.232175925928</v>
      </c>
      <c r="N594" t="b">
        <v>0</v>
      </c>
      <c r="O594">
        <v>1</v>
      </c>
      <c r="P594" s="5">
        <f>E594/O594</f>
        <v>250</v>
      </c>
      <c r="Q594" s="18" t="str">
        <f>LEFT(T594, FIND("/",T594)-1)</f>
        <v>technology</v>
      </c>
      <c r="R594" s="18" t="str">
        <f>RIGHT(T594, LEN(T594)-FIND("/",T594))</f>
        <v>web</v>
      </c>
      <c r="S594" t="b">
        <v>0</v>
      </c>
      <c r="T594" t="s">
        <v>8272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3">
        <v>500</v>
      </c>
      <c r="E595" s="13">
        <v>115</v>
      </c>
      <c r="F595" s="16">
        <f>(E595)/D595</f>
        <v>0.23</v>
      </c>
      <c r="G595" s="11" t="s">
        <v>8221</v>
      </c>
      <c r="H595" t="s">
        <v>8225</v>
      </c>
      <c r="I595" t="s">
        <v>8247</v>
      </c>
      <c r="J595">
        <v>1428333345</v>
      </c>
      <c r="K595" s="7">
        <f>(((J595/60)/60)/24)+DATE(1970,1,1)</f>
        <v>42100.635937500003</v>
      </c>
      <c r="L595">
        <v>1425744945</v>
      </c>
      <c r="M595" s="7">
        <f>(((L595/60)/60)/24)+DATE(1970,1,1)</f>
        <v>42070.677604166667</v>
      </c>
      <c r="N595" t="b">
        <v>0</v>
      </c>
      <c r="O595">
        <v>7</v>
      </c>
      <c r="P595" s="5">
        <f>E595/O595</f>
        <v>16.428571428571427</v>
      </c>
      <c r="Q595" s="18" t="str">
        <f>LEFT(T595, FIND("/",T595)-1)</f>
        <v>technology</v>
      </c>
      <c r="R595" s="18" t="str">
        <f>RIGHT(T595, LEN(T595)-FIND("/",T595))</f>
        <v>web</v>
      </c>
      <c r="S595" t="b">
        <v>0</v>
      </c>
      <c r="T595" t="s">
        <v>8272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3">
        <v>25000</v>
      </c>
      <c r="E596" s="13">
        <v>26</v>
      </c>
      <c r="F596" s="16">
        <f>(E596)/D596</f>
        <v>1.0399999999999999E-3</v>
      </c>
      <c r="G596" s="11" t="s">
        <v>8221</v>
      </c>
      <c r="H596" t="s">
        <v>8224</v>
      </c>
      <c r="I596" t="s">
        <v>8246</v>
      </c>
      <c r="J596">
        <v>1460832206</v>
      </c>
      <c r="K596" s="7">
        <f>(((J596/60)/60)/24)+DATE(1970,1,1)</f>
        <v>42476.780162037037</v>
      </c>
      <c r="L596">
        <v>1458240206</v>
      </c>
      <c r="M596" s="7">
        <f>(((L596/60)/60)/24)+DATE(1970,1,1)</f>
        <v>42446.780162037037</v>
      </c>
      <c r="N596" t="b">
        <v>0</v>
      </c>
      <c r="O596">
        <v>2</v>
      </c>
      <c r="P596" s="5">
        <f>E596/O596</f>
        <v>13</v>
      </c>
      <c r="Q596" s="18" t="str">
        <f>LEFT(T596, FIND("/",T596)-1)</f>
        <v>technology</v>
      </c>
      <c r="R596" s="18" t="str">
        <f>RIGHT(T596, LEN(T596)-FIND("/",T596))</f>
        <v>web</v>
      </c>
      <c r="S596" t="b">
        <v>0</v>
      </c>
      <c r="T596" t="s">
        <v>8272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3">
        <v>100000</v>
      </c>
      <c r="E597" s="13">
        <v>426</v>
      </c>
      <c r="F597" s="16">
        <f>(E597)/D597</f>
        <v>4.2599999999999999E-3</v>
      </c>
      <c r="G597" s="11" t="s">
        <v>8221</v>
      </c>
      <c r="H597" t="s">
        <v>8224</v>
      </c>
      <c r="I597" t="s">
        <v>8246</v>
      </c>
      <c r="J597">
        <v>1430703638</v>
      </c>
      <c r="K597" s="7">
        <f>(((J597/60)/60)/24)+DATE(1970,1,1)</f>
        <v>42128.069884259254</v>
      </c>
      <c r="L597">
        <v>1426815638</v>
      </c>
      <c r="M597" s="7">
        <f>(((L597/60)/60)/24)+DATE(1970,1,1)</f>
        <v>42083.069884259254</v>
      </c>
      <c r="N597" t="b">
        <v>0</v>
      </c>
      <c r="O597">
        <v>8</v>
      </c>
      <c r="P597" s="5">
        <f>E597/O597</f>
        <v>53.25</v>
      </c>
      <c r="Q597" s="18" t="str">
        <f>LEFT(T597, FIND("/",T597)-1)</f>
        <v>technology</v>
      </c>
      <c r="R597" s="18" t="str">
        <f>RIGHT(T597, LEN(T597)-FIND("/",T597))</f>
        <v>web</v>
      </c>
      <c r="S597" t="b">
        <v>0</v>
      </c>
      <c r="T597" t="s">
        <v>8272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3">
        <v>20000</v>
      </c>
      <c r="E598" s="13">
        <v>6</v>
      </c>
      <c r="F598" s="16">
        <f>(E598)/D598</f>
        <v>2.9999999999999997E-4</v>
      </c>
      <c r="G598" s="11" t="s">
        <v>8221</v>
      </c>
      <c r="H598" t="s">
        <v>8224</v>
      </c>
      <c r="I598" t="s">
        <v>8246</v>
      </c>
      <c r="J598">
        <v>1478122292</v>
      </c>
      <c r="K598" s="7">
        <f>(((J598/60)/60)/24)+DATE(1970,1,1)</f>
        <v>42676.896898148145</v>
      </c>
      <c r="L598">
        <v>1475530292</v>
      </c>
      <c r="M598" s="7">
        <f>(((L598/60)/60)/24)+DATE(1970,1,1)</f>
        <v>42646.896898148145</v>
      </c>
      <c r="N598" t="b">
        <v>0</v>
      </c>
      <c r="O598">
        <v>2</v>
      </c>
      <c r="P598" s="5">
        <f>E598/O598</f>
        <v>3</v>
      </c>
      <c r="Q598" s="18" t="str">
        <f>LEFT(T598, FIND("/",T598)-1)</f>
        <v>technology</v>
      </c>
      <c r="R598" s="18" t="str">
        <f>RIGHT(T598, LEN(T598)-FIND("/",T598))</f>
        <v>web</v>
      </c>
      <c r="S598" t="b">
        <v>0</v>
      </c>
      <c r="T598" t="s">
        <v>8272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3">
        <v>7500</v>
      </c>
      <c r="E599" s="13">
        <v>20</v>
      </c>
      <c r="F599" s="16">
        <f>(E599)/D599</f>
        <v>2.6666666666666666E-3</v>
      </c>
      <c r="G599" s="11" t="s">
        <v>8221</v>
      </c>
      <c r="H599" t="s">
        <v>8224</v>
      </c>
      <c r="I599" t="s">
        <v>8246</v>
      </c>
      <c r="J599">
        <v>1469980800</v>
      </c>
      <c r="K599" s="7">
        <f>(((J599/60)/60)/24)+DATE(1970,1,1)</f>
        <v>42582.666666666672</v>
      </c>
      <c r="L599">
        <v>1466787335</v>
      </c>
      <c r="M599" s="7">
        <f>(((L599/60)/60)/24)+DATE(1970,1,1)</f>
        <v>42545.705266203702</v>
      </c>
      <c r="N599" t="b">
        <v>0</v>
      </c>
      <c r="O599">
        <v>2</v>
      </c>
      <c r="P599" s="5">
        <f>E599/O599</f>
        <v>10</v>
      </c>
      <c r="Q599" s="18" t="str">
        <f>LEFT(T599, FIND("/",T599)-1)</f>
        <v>technology</v>
      </c>
      <c r="R599" s="18" t="str">
        <f>RIGHT(T599, LEN(T599)-FIND("/",T599))</f>
        <v>web</v>
      </c>
      <c r="S599" t="b">
        <v>0</v>
      </c>
      <c r="T599" t="s">
        <v>8272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3">
        <v>2500</v>
      </c>
      <c r="E600" s="13">
        <v>850</v>
      </c>
      <c r="F600" s="16">
        <f>(E600)/D600</f>
        <v>0.34</v>
      </c>
      <c r="G600" s="11" t="s">
        <v>8221</v>
      </c>
      <c r="H600" t="s">
        <v>8224</v>
      </c>
      <c r="I600" t="s">
        <v>8246</v>
      </c>
      <c r="J600">
        <v>1417737781</v>
      </c>
      <c r="K600" s="7">
        <f>(((J600/60)/60)/24)+DATE(1970,1,1)</f>
        <v>41978.00209490741</v>
      </c>
      <c r="L600">
        <v>1415145781</v>
      </c>
      <c r="M600" s="7">
        <f>(((L600/60)/60)/24)+DATE(1970,1,1)</f>
        <v>41948.00209490741</v>
      </c>
      <c r="N600" t="b">
        <v>0</v>
      </c>
      <c r="O600">
        <v>7</v>
      </c>
      <c r="P600" s="5">
        <f>E600/O600</f>
        <v>121.42857142857143</v>
      </c>
      <c r="Q600" s="18" t="str">
        <f>LEFT(T600, FIND("/",T600)-1)</f>
        <v>technology</v>
      </c>
      <c r="R600" s="18" t="str">
        <f>RIGHT(T600, LEN(T600)-FIND("/",T600))</f>
        <v>web</v>
      </c>
      <c r="S600" t="b">
        <v>0</v>
      </c>
      <c r="T600" t="s">
        <v>8272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3">
        <v>50000</v>
      </c>
      <c r="E601" s="13">
        <v>31</v>
      </c>
      <c r="F601" s="16">
        <f>(E601)/D601</f>
        <v>6.2E-4</v>
      </c>
      <c r="G601" s="11" t="s">
        <v>8221</v>
      </c>
      <c r="H601" t="s">
        <v>8224</v>
      </c>
      <c r="I601" t="s">
        <v>8246</v>
      </c>
      <c r="J601">
        <v>1425827760</v>
      </c>
      <c r="K601" s="7">
        <f>(((J601/60)/60)/24)+DATE(1970,1,1)</f>
        <v>42071.636111111111</v>
      </c>
      <c r="L601">
        <v>1423769402</v>
      </c>
      <c r="M601" s="7">
        <f>(((L601/60)/60)/24)+DATE(1970,1,1)</f>
        <v>42047.812523148154</v>
      </c>
      <c r="N601" t="b">
        <v>0</v>
      </c>
      <c r="O601">
        <v>2</v>
      </c>
      <c r="P601" s="5">
        <f>E601/O601</f>
        <v>15.5</v>
      </c>
      <c r="Q601" s="18" t="str">
        <f>LEFT(T601, FIND("/",T601)-1)</f>
        <v>technology</v>
      </c>
      <c r="R601" s="18" t="str">
        <f>RIGHT(T601, LEN(T601)-FIND("/",T601))</f>
        <v>web</v>
      </c>
      <c r="S601" t="b">
        <v>0</v>
      </c>
      <c r="T601" t="s">
        <v>8272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3">
        <v>5000</v>
      </c>
      <c r="E602" s="13">
        <v>100</v>
      </c>
      <c r="F602" s="16">
        <f>(E602)/D602</f>
        <v>0.02</v>
      </c>
      <c r="G602" s="11" t="s">
        <v>8220</v>
      </c>
      <c r="H602" t="s">
        <v>8224</v>
      </c>
      <c r="I602" t="s">
        <v>8246</v>
      </c>
      <c r="J602">
        <v>1431198562</v>
      </c>
      <c r="K602" s="7">
        <f>(((J602/60)/60)/24)+DATE(1970,1,1)</f>
        <v>42133.798171296294</v>
      </c>
      <c r="L602">
        <v>1426014562</v>
      </c>
      <c r="M602" s="7">
        <f>(((L602/60)/60)/24)+DATE(1970,1,1)</f>
        <v>42073.798171296294</v>
      </c>
      <c r="N602" t="b">
        <v>0</v>
      </c>
      <c r="O602">
        <v>1</v>
      </c>
      <c r="P602" s="5">
        <f>E602/O602</f>
        <v>100</v>
      </c>
      <c r="Q602" s="18" t="str">
        <f>LEFT(T602, FIND("/",T602)-1)</f>
        <v>technology</v>
      </c>
      <c r="R602" s="18" t="str">
        <f>RIGHT(T602, LEN(T602)-FIND("/",T602))</f>
        <v>web</v>
      </c>
      <c r="S602" t="b">
        <v>0</v>
      </c>
      <c r="T602" t="s">
        <v>8272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3">
        <v>10000</v>
      </c>
      <c r="E603" s="13">
        <v>140</v>
      </c>
      <c r="F603" s="16">
        <f>(E603)/D603</f>
        <v>1.4E-2</v>
      </c>
      <c r="G603" s="11" t="s">
        <v>8220</v>
      </c>
      <c r="H603" t="s">
        <v>8229</v>
      </c>
      <c r="I603" t="s">
        <v>8251</v>
      </c>
      <c r="J603">
        <v>1419626139</v>
      </c>
      <c r="K603" s="7">
        <f>(((J603/60)/60)/24)+DATE(1970,1,1)</f>
        <v>41999.858090277776</v>
      </c>
      <c r="L603">
        <v>1417034139</v>
      </c>
      <c r="M603" s="7">
        <f>(((L603/60)/60)/24)+DATE(1970,1,1)</f>
        <v>41969.858090277776</v>
      </c>
      <c r="N603" t="b">
        <v>0</v>
      </c>
      <c r="O603">
        <v>6</v>
      </c>
      <c r="P603" s="5">
        <f>E603/O603</f>
        <v>23.333333333333332</v>
      </c>
      <c r="Q603" s="18" t="str">
        <f>LEFT(T603, FIND("/",T603)-1)</f>
        <v>technology</v>
      </c>
      <c r="R603" s="18" t="str">
        <f>RIGHT(T603, LEN(T603)-FIND("/",T603))</f>
        <v>web</v>
      </c>
      <c r="S603" t="b">
        <v>0</v>
      </c>
      <c r="T603" t="s">
        <v>8272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3">
        <v>70000</v>
      </c>
      <c r="E604" s="13">
        <v>0</v>
      </c>
      <c r="F604" s="16">
        <f>(E604)/D604</f>
        <v>0</v>
      </c>
      <c r="G604" s="11" t="s">
        <v>8220</v>
      </c>
      <c r="H604" t="s">
        <v>8224</v>
      </c>
      <c r="I604" t="s">
        <v>8246</v>
      </c>
      <c r="J604">
        <v>1434654215</v>
      </c>
      <c r="K604" s="7">
        <f>(((J604/60)/60)/24)+DATE(1970,1,1)</f>
        <v>42173.79415509259</v>
      </c>
      <c r="L604">
        <v>1432062215</v>
      </c>
      <c r="M604" s="7">
        <f>(((L604/60)/60)/24)+DATE(1970,1,1)</f>
        <v>42143.79415509259</v>
      </c>
      <c r="N604" t="b">
        <v>0</v>
      </c>
      <c r="O604">
        <v>0</v>
      </c>
      <c r="P604" s="5" t="e">
        <f>E604/O604</f>
        <v>#DIV/0!</v>
      </c>
      <c r="Q604" s="18" t="str">
        <f>LEFT(T604, FIND("/",T604)-1)</f>
        <v>technology</v>
      </c>
      <c r="R604" s="18" t="str">
        <f>RIGHT(T604, LEN(T604)-FIND("/",T604))</f>
        <v>web</v>
      </c>
      <c r="S604" t="b">
        <v>0</v>
      </c>
      <c r="T604" t="s">
        <v>8272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3">
        <v>15000</v>
      </c>
      <c r="E605" s="13">
        <v>590.02</v>
      </c>
      <c r="F605" s="16">
        <f>(E605)/D605</f>
        <v>3.9334666666666664E-2</v>
      </c>
      <c r="G605" s="11" t="s">
        <v>8220</v>
      </c>
      <c r="H605" t="s">
        <v>8224</v>
      </c>
      <c r="I605" t="s">
        <v>8246</v>
      </c>
      <c r="J605">
        <v>1408029623</v>
      </c>
      <c r="K605" s="7">
        <f>(((J605/60)/60)/24)+DATE(1970,1,1)</f>
        <v>41865.639155092591</v>
      </c>
      <c r="L605">
        <v>1405437623</v>
      </c>
      <c r="M605" s="7">
        <f>(((L605/60)/60)/24)+DATE(1970,1,1)</f>
        <v>41835.639155092591</v>
      </c>
      <c r="N605" t="b">
        <v>0</v>
      </c>
      <c r="O605">
        <v>13</v>
      </c>
      <c r="P605" s="5">
        <f>E605/O605</f>
        <v>45.386153846153846</v>
      </c>
      <c r="Q605" s="18" t="str">
        <f>LEFT(T605, FIND("/",T605)-1)</f>
        <v>technology</v>
      </c>
      <c r="R605" s="18" t="str">
        <f>RIGHT(T605, LEN(T605)-FIND("/",T605))</f>
        <v>web</v>
      </c>
      <c r="S605" t="b">
        <v>0</v>
      </c>
      <c r="T605" t="s">
        <v>8272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3">
        <v>1500</v>
      </c>
      <c r="E606" s="13">
        <v>0</v>
      </c>
      <c r="F606" s="16">
        <f>(E606)/D606</f>
        <v>0</v>
      </c>
      <c r="G606" s="11" t="s">
        <v>8220</v>
      </c>
      <c r="H606" t="s">
        <v>8224</v>
      </c>
      <c r="I606" t="s">
        <v>8246</v>
      </c>
      <c r="J606">
        <v>1409187056</v>
      </c>
      <c r="K606" s="7">
        <f>(((J606/60)/60)/24)+DATE(1970,1,1)</f>
        <v>41879.035370370373</v>
      </c>
      <c r="L606">
        <v>1406595056</v>
      </c>
      <c r="M606" s="7">
        <f>(((L606/60)/60)/24)+DATE(1970,1,1)</f>
        <v>41849.035370370373</v>
      </c>
      <c r="N606" t="b">
        <v>0</v>
      </c>
      <c r="O606">
        <v>0</v>
      </c>
      <c r="P606" s="5" t="e">
        <f>E606/O606</f>
        <v>#DIV/0!</v>
      </c>
      <c r="Q606" s="18" t="str">
        <f>LEFT(T606, FIND("/",T606)-1)</f>
        <v>technology</v>
      </c>
      <c r="R606" s="18" t="str">
        <f>RIGHT(T606, LEN(T606)-FIND("/",T606))</f>
        <v>web</v>
      </c>
      <c r="S606" t="b">
        <v>0</v>
      </c>
      <c r="T606" t="s">
        <v>8272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3">
        <v>5000</v>
      </c>
      <c r="E607" s="13">
        <v>131</v>
      </c>
      <c r="F607" s="16">
        <f>(E607)/D607</f>
        <v>2.6200000000000001E-2</v>
      </c>
      <c r="G607" s="11" t="s">
        <v>8220</v>
      </c>
      <c r="H607" t="s">
        <v>8224</v>
      </c>
      <c r="I607" t="s">
        <v>8246</v>
      </c>
      <c r="J607">
        <v>1440318908</v>
      </c>
      <c r="K607" s="7">
        <f>(((J607/60)/60)/24)+DATE(1970,1,1)</f>
        <v>42239.357731481476</v>
      </c>
      <c r="L607">
        <v>1436430908</v>
      </c>
      <c r="M607" s="7">
        <f>(((L607/60)/60)/24)+DATE(1970,1,1)</f>
        <v>42194.357731481476</v>
      </c>
      <c r="N607" t="b">
        <v>0</v>
      </c>
      <c r="O607">
        <v>8</v>
      </c>
      <c r="P607" s="5">
        <f>E607/O607</f>
        <v>16.375</v>
      </c>
      <c r="Q607" s="18" t="str">
        <f>LEFT(T607, FIND("/",T607)-1)</f>
        <v>technology</v>
      </c>
      <c r="R607" s="18" t="str">
        <f>RIGHT(T607, LEN(T607)-FIND("/",T607))</f>
        <v>web</v>
      </c>
      <c r="S607" t="b">
        <v>0</v>
      </c>
      <c r="T607" t="s">
        <v>8272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3">
        <v>5000</v>
      </c>
      <c r="E608" s="13">
        <v>10</v>
      </c>
      <c r="F608" s="16">
        <f>(E608)/D608</f>
        <v>2E-3</v>
      </c>
      <c r="G608" s="11" t="s">
        <v>8220</v>
      </c>
      <c r="H608" t="s">
        <v>8233</v>
      </c>
      <c r="I608" t="s">
        <v>8249</v>
      </c>
      <c r="J608">
        <v>1432479600</v>
      </c>
      <c r="K608" s="7">
        <f>(((J608/60)/60)/24)+DATE(1970,1,1)</f>
        <v>42148.625</v>
      </c>
      <c r="L608">
        <v>1428507409</v>
      </c>
      <c r="M608" s="7">
        <f>(((L608/60)/60)/24)+DATE(1970,1,1)</f>
        <v>42102.650567129633</v>
      </c>
      <c r="N608" t="b">
        <v>0</v>
      </c>
      <c r="O608">
        <v>1</v>
      </c>
      <c r="P608" s="5">
        <f>E608/O608</f>
        <v>10</v>
      </c>
      <c r="Q608" s="18" t="str">
        <f>LEFT(T608, FIND("/",T608)-1)</f>
        <v>technology</v>
      </c>
      <c r="R608" s="18" t="str">
        <f>RIGHT(T608, LEN(T608)-FIND("/",T608))</f>
        <v>web</v>
      </c>
      <c r="S608" t="b">
        <v>0</v>
      </c>
      <c r="T608" t="s">
        <v>8272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3">
        <v>250</v>
      </c>
      <c r="E609" s="13">
        <v>0</v>
      </c>
      <c r="F609" s="16">
        <f>(E609)/D609</f>
        <v>0</v>
      </c>
      <c r="G609" s="11" t="s">
        <v>8220</v>
      </c>
      <c r="H609" t="s">
        <v>8224</v>
      </c>
      <c r="I609" t="s">
        <v>8246</v>
      </c>
      <c r="J609">
        <v>1448225336</v>
      </c>
      <c r="K609" s="7">
        <f>(((J609/60)/60)/24)+DATE(1970,1,1)</f>
        <v>42330.867314814815</v>
      </c>
      <c r="L609">
        <v>1445629736</v>
      </c>
      <c r="M609" s="7">
        <f>(((L609/60)/60)/24)+DATE(1970,1,1)</f>
        <v>42300.825648148151</v>
      </c>
      <c r="N609" t="b">
        <v>0</v>
      </c>
      <c r="O609">
        <v>0</v>
      </c>
      <c r="P609" s="5" t="e">
        <f>E609/O609</f>
        <v>#DIV/0!</v>
      </c>
      <c r="Q609" s="18" t="str">
        <f>LEFT(T609, FIND("/",T609)-1)</f>
        <v>technology</v>
      </c>
      <c r="R609" s="18" t="str">
        <f>RIGHT(T609, LEN(T609)-FIND("/",T609))</f>
        <v>web</v>
      </c>
      <c r="S609" t="b">
        <v>0</v>
      </c>
      <c r="T609" t="s">
        <v>8272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3">
        <v>150000</v>
      </c>
      <c r="E610" s="13">
        <v>1461</v>
      </c>
      <c r="F610" s="16">
        <f>(E610)/D610</f>
        <v>9.7400000000000004E-3</v>
      </c>
      <c r="G610" s="11" t="s">
        <v>8220</v>
      </c>
      <c r="H610" t="s">
        <v>8224</v>
      </c>
      <c r="I610" t="s">
        <v>8246</v>
      </c>
      <c r="J610">
        <v>1434405980</v>
      </c>
      <c r="K610" s="7">
        <f>(((J610/60)/60)/24)+DATE(1970,1,1)</f>
        <v>42170.921064814815</v>
      </c>
      <c r="L610">
        <v>1431813980</v>
      </c>
      <c r="M610" s="7">
        <f>(((L610/60)/60)/24)+DATE(1970,1,1)</f>
        <v>42140.921064814815</v>
      </c>
      <c r="N610" t="b">
        <v>0</v>
      </c>
      <c r="O610">
        <v>5</v>
      </c>
      <c r="P610" s="5">
        <f>E610/O610</f>
        <v>292.2</v>
      </c>
      <c r="Q610" s="18" t="str">
        <f>LEFT(T610, FIND("/",T610)-1)</f>
        <v>technology</v>
      </c>
      <c r="R610" s="18" t="str">
        <f>RIGHT(T610, LEN(T610)-FIND("/",T610))</f>
        <v>web</v>
      </c>
      <c r="S610" t="b">
        <v>0</v>
      </c>
      <c r="T610" t="s">
        <v>8272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3">
        <v>780</v>
      </c>
      <c r="E611" s="13">
        <v>5</v>
      </c>
      <c r="F611" s="16">
        <f>(E611)/D611</f>
        <v>6.41025641025641E-3</v>
      </c>
      <c r="G611" s="11" t="s">
        <v>8220</v>
      </c>
      <c r="H611" t="s">
        <v>8225</v>
      </c>
      <c r="I611" t="s">
        <v>8247</v>
      </c>
      <c r="J611">
        <v>1448761744</v>
      </c>
      <c r="K611" s="7">
        <f>(((J611/60)/60)/24)+DATE(1970,1,1)</f>
        <v>42337.075740740736</v>
      </c>
      <c r="L611">
        <v>1446166144</v>
      </c>
      <c r="M611" s="7">
        <f>(((L611/60)/60)/24)+DATE(1970,1,1)</f>
        <v>42307.034074074079</v>
      </c>
      <c r="N611" t="b">
        <v>0</v>
      </c>
      <c r="O611">
        <v>1</v>
      </c>
      <c r="P611" s="5">
        <f>E611/O611</f>
        <v>5</v>
      </c>
      <c r="Q611" s="18" t="str">
        <f>LEFT(T611, FIND("/",T611)-1)</f>
        <v>technology</v>
      </c>
      <c r="R611" s="18" t="str">
        <f>RIGHT(T611, LEN(T611)-FIND("/",T611))</f>
        <v>web</v>
      </c>
      <c r="S611" t="b">
        <v>0</v>
      </c>
      <c r="T611" t="s">
        <v>8272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3">
        <v>13803</v>
      </c>
      <c r="E612" s="13">
        <v>0</v>
      </c>
      <c r="F612" s="16">
        <f>(E612)/D612</f>
        <v>0</v>
      </c>
      <c r="G612" s="11" t="s">
        <v>8220</v>
      </c>
      <c r="H612" t="s">
        <v>8224</v>
      </c>
      <c r="I612" t="s">
        <v>8246</v>
      </c>
      <c r="J612">
        <v>1429732586</v>
      </c>
      <c r="K612" s="7">
        <f>(((J612/60)/60)/24)+DATE(1970,1,1)</f>
        <v>42116.83085648148</v>
      </c>
      <c r="L612">
        <v>1427140586</v>
      </c>
      <c r="M612" s="7">
        <f>(((L612/60)/60)/24)+DATE(1970,1,1)</f>
        <v>42086.83085648148</v>
      </c>
      <c r="N612" t="b">
        <v>0</v>
      </c>
      <c r="O612">
        <v>0</v>
      </c>
      <c r="P612" s="5" t="e">
        <f>E612/O612</f>
        <v>#DIV/0!</v>
      </c>
      <c r="Q612" s="18" t="str">
        <f>LEFT(T612, FIND("/",T612)-1)</f>
        <v>technology</v>
      </c>
      <c r="R612" s="18" t="str">
        <f>RIGHT(T612, LEN(T612)-FIND("/",T612))</f>
        <v>web</v>
      </c>
      <c r="S612" t="b">
        <v>0</v>
      </c>
      <c r="T612" t="s">
        <v>8272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3">
        <v>80000</v>
      </c>
      <c r="E613" s="13">
        <v>0</v>
      </c>
      <c r="F613" s="16">
        <f>(E613)/D613</f>
        <v>0</v>
      </c>
      <c r="G613" s="11" t="s">
        <v>8220</v>
      </c>
      <c r="H613" t="s">
        <v>8230</v>
      </c>
      <c r="I613" t="s">
        <v>8249</v>
      </c>
      <c r="J613">
        <v>1453210037</v>
      </c>
      <c r="K613" s="7">
        <f>(((J613/60)/60)/24)+DATE(1970,1,1)</f>
        <v>42388.560613425929</v>
      </c>
      <c r="L613">
        <v>1448026037</v>
      </c>
      <c r="M613" s="7">
        <f>(((L613/60)/60)/24)+DATE(1970,1,1)</f>
        <v>42328.560613425929</v>
      </c>
      <c r="N613" t="b">
        <v>0</v>
      </c>
      <c r="O613">
        <v>0</v>
      </c>
      <c r="P613" s="5" t="e">
        <f>E613/O613</f>
        <v>#DIV/0!</v>
      </c>
      <c r="Q613" s="18" t="str">
        <f>LEFT(T613, FIND("/",T613)-1)</f>
        <v>technology</v>
      </c>
      <c r="R613" s="18" t="str">
        <f>RIGHT(T613, LEN(T613)-FIND("/",T613))</f>
        <v>web</v>
      </c>
      <c r="S613" t="b">
        <v>0</v>
      </c>
      <c r="T613" t="s">
        <v>8272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3">
        <v>10000</v>
      </c>
      <c r="E614" s="13">
        <v>0</v>
      </c>
      <c r="F614" s="16">
        <f>(E614)/D614</f>
        <v>0</v>
      </c>
      <c r="G614" s="11" t="s">
        <v>8220</v>
      </c>
      <c r="H614" t="s">
        <v>8237</v>
      </c>
      <c r="I614" t="s">
        <v>8249</v>
      </c>
      <c r="J614">
        <v>1472777146</v>
      </c>
      <c r="K614" s="7">
        <f>(((J614/60)/60)/24)+DATE(1970,1,1)</f>
        <v>42615.031782407401</v>
      </c>
      <c r="L614">
        <v>1470185146</v>
      </c>
      <c r="M614" s="7">
        <f>(((L614/60)/60)/24)+DATE(1970,1,1)</f>
        <v>42585.031782407401</v>
      </c>
      <c r="N614" t="b">
        <v>0</v>
      </c>
      <c r="O614">
        <v>0</v>
      </c>
      <c r="P614" s="5" t="e">
        <f>E614/O614</f>
        <v>#DIV/0!</v>
      </c>
      <c r="Q614" s="18" t="str">
        <f>LEFT(T614, FIND("/",T614)-1)</f>
        <v>technology</v>
      </c>
      <c r="R614" s="18" t="str">
        <f>RIGHT(T614, LEN(T614)-FIND("/",T614))</f>
        <v>web</v>
      </c>
      <c r="S614" t="b">
        <v>0</v>
      </c>
      <c r="T614" t="s">
        <v>8272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3">
        <v>60000</v>
      </c>
      <c r="E615" s="13">
        <v>12818</v>
      </c>
      <c r="F615" s="16">
        <f>(E615)/D615</f>
        <v>0.21363333333333334</v>
      </c>
      <c r="G615" s="11" t="s">
        <v>8220</v>
      </c>
      <c r="H615" t="s">
        <v>8224</v>
      </c>
      <c r="I615" t="s">
        <v>8246</v>
      </c>
      <c r="J615">
        <v>1443675540</v>
      </c>
      <c r="K615" s="7">
        <f>(((J615/60)/60)/24)+DATE(1970,1,1)</f>
        <v>42278.207638888889</v>
      </c>
      <c r="L615">
        <v>1441022120</v>
      </c>
      <c r="M615" s="7">
        <f>(((L615/60)/60)/24)+DATE(1970,1,1)</f>
        <v>42247.496759259258</v>
      </c>
      <c r="N615" t="b">
        <v>0</v>
      </c>
      <c r="O615">
        <v>121</v>
      </c>
      <c r="P615" s="5">
        <f>E615/O615</f>
        <v>105.93388429752066</v>
      </c>
      <c r="Q615" s="18" t="str">
        <f>LEFT(T615, FIND("/",T615)-1)</f>
        <v>technology</v>
      </c>
      <c r="R615" s="18" t="str">
        <f>RIGHT(T615, LEN(T615)-FIND("/",T615))</f>
        <v>web</v>
      </c>
      <c r="S615" t="b">
        <v>0</v>
      </c>
      <c r="T615" t="s">
        <v>8272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3">
        <v>10000</v>
      </c>
      <c r="E616" s="13">
        <v>0</v>
      </c>
      <c r="F616" s="16">
        <f>(E616)/D616</f>
        <v>0</v>
      </c>
      <c r="G616" s="11" t="s">
        <v>8220</v>
      </c>
      <c r="H616" t="s">
        <v>8224</v>
      </c>
      <c r="I616" t="s">
        <v>8246</v>
      </c>
      <c r="J616">
        <v>1466731740</v>
      </c>
      <c r="K616" s="7">
        <f>(((J616/60)/60)/24)+DATE(1970,1,1)</f>
        <v>42545.061805555553</v>
      </c>
      <c r="L616">
        <v>1464139740</v>
      </c>
      <c r="M616" s="7">
        <f>(((L616/60)/60)/24)+DATE(1970,1,1)</f>
        <v>42515.061805555553</v>
      </c>
      <c r="N616" t="b">
        <v>0</v>
      </c>
      <c r="O616">
        <v>0</v>
      </c>
      <c r="P616" s="5" t="e">
        <f>E616/O616</f>
        <v>#DIV/0!</v>
      </c>
      <c r="Q616" s="18" t="str">
        <f>LEFT(T616, FIND("/",T616)-1)</f>
        <v>technology</v>
      </c>
      <c r="R616" s="18" t="str">
        <f>RIGHT(T616, LEN(T616)-FIND("/",T616))</f>
        <v>web</v>
      </c>
      <c r="S616" t="b">
        <v>0</v>
      </c>
      <c r="T616" t="s">
        <v>8272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3">
        <v>515</v>
      </c>
      <c r="E617" s="13">
        <v>0</v>
      </c>
      <c r="F617" s="16">
        <f>(E617)/D617</f>
        <v>0</v>
      </c>
      <c r="G617" s="11" t="s">
        <v>8220</v>
      </c>
      <c r="H617" t="s">
        <v>8228</v>
      </c>
      <c r="I617" t="s">
        <v>8250</v>
      </c>
      <c r="J617">
        <v>1443149759</v>
      </c>
      <c r="K617" s="7">
        <f>(((J617/60)/60)/24)+DATE(1970,1,1)</f>
        <v>42272.122210648144</v>
      </c>
      <c r="L617">
        <v>1440557759</v>
      </c>
      <c r="M617" s="7">
        <f>(((L617/60)/60)/24)+DATE(1970,1,1)</f>
        <v>42242.122210648144</v>
      </c>
      <c r="N617" t="b">
        <v>0</v>
      </c>
      <c r="O617">
        <v>0</v>
      </c>
      <c r="P617" s="5" t="e">
        <f>E617/O617</f>
        <v>#DIV/0!</v>
      </c>
      <c r="Q617" s="18" t="str">
        <f>LEFT(T617, FIND("/",T617)-1)</f>
        <v>technology</v>
      </c>
      <c r="R617" s="18" t="str">
        <f>RIGHT(T617, LEN(T617)-FIND("/",T617))</f>
        <v>web</v>
      </c>
      <c r="S617" t="b">
        <v>0</v>
      </c>
      <c r="T617" t="s">
        <v>8272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3">
        <v>5000</v>
      </c>
      <c r="E618" s="13">
        <v>0</v>
      </c>
      <c r="F618" s="16">
        <f>(E618)/D618</f>
        <v>0</v>
      </c>
      <c r="G618" s="11" t="s">
        <v>8220</v>
      </c>
      <c r="H618" t="s">
        <v>8230</v>
      </c>
      <c r="I618" t="s">
        <v>8249</v>
      </c>
      <c r="J618">
        <v>1488013307</v>
      </c>
      <c r="K618" s="7">
        <f>(((J618/60)/60)/24)+DATE(1970,1,1)</f>
        <v>42791.376238425932</v>
      </c>
      <c r="L618">
        <v>1485421307</v>
      </c>
      <c r="M618" s="7">
        <f>(((L618/60)/60)/24)+DATE(1970,1,1)</f>
        <v>42761.376238425932</v>
      </c>
      <c r="N618" t="b">
        <v>0</v>
      </c>
      <c r="O618">
        <v>0</v>
      </c>
      <c r="P618" s="5" t="e">
        <f>E618/O618</f>
        <v>#DIV/0!</v>
      </c>
      <c r="Q618" s="18" t="str">
        <f>LEFT(T618, FIND("/",T618)-1)</f>
        <v>technology</v>
      </c>
      <c r="R618" s="18" t="str">
        <f>RIGHT(T618, LEN(T618)-FIND("/",T618))</f>
        <v>web</v>
      </c>
      <c r="S618" t="b">
        <v>0</v>
      </c>
      <c r="T618" t="s">
        <v>8272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3">
        <v>2000</v>
      </c>
      <c r="E619" s="13">
        <v>60</v>
      </c>
      <c r="F619" s="16">
        <f>(E619)/D619</f>
        <v>0.03</v>
      </c>
      <c r="G619" s="11" t="s">
        <v>8220</v>
      </c>
      <c r="H619" t="s">
        <v>8225</v>
      </c>
      <c r="I619" t="s">
        <v>8247</v>
      </c>
      <c r="J619">
        <v>1431072843</v>
      </c>
      <c r="K619" s="7">
        <f>(((J619/60)/60)/24)+DATE(1970,1,1)</f>
        <v>42132.343090277776</v>
      </c>
      <c r="L619">
        <v>1427184843</v>
      </c>
      <c r="M619" s="7">
        <f>(((L619/60)/60)/24)+DATE(1970,1,1)</f>
        <v>42087.343090277776</v>
      </c>
      <c r="N619" t="b">
        <v>0</v>
      </c>
      <c r="O619">
        <v>3</v>
      </c>
      <c r="P619" s="5">
        <f>E619/O619</f>
        <v>20</v>
      </c>
      <c r="Q619" s="18" t="str">
        <f>LEFT(T619, FIND("/",T619)-1)</f>
        <v>technology</v>
      </c>
      <c r="R619" s="18" t="str">
        <f>RIGHT(T619, LEN(T619)-FIND("/",T619))</f>
        <v>web</v>
      </c>
      <c r="S619" t="b">
        <v>0</v>
      </c>
      <c r="T619" t="s">
        <v>8272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3">
        <v>400</v>
      </c>
      <c r="E620" s="13">
        <v>0</v>
      </c>
      <c r="F620" s="16">
        <f>(E620)/D620</f>
        <v>0</v>
      </c>
      <c r="G620" s="11" t="s">
        <v>8220</v>
      </c>
      <c r="H620" t="s">
        <v>8224</v>
      </c>
      <c r="I620" t="s">
        <v>8246</v>
      </c>
      <c r="J620">
        <v>1449689203</v>
      </c>
      <c r="K620" s="7">
        <f>(((J620/60)/60)/24)+DATE(1970,1,1)</f>
        <v>42347.810219907406</v>
      </c>
      <c r="L620">
        <v>1447097203</v>
      </c>
      <c r="M620" s="7">
        <f>(((L620/60)/60)/24)+DATE(1970,1,1)</f>
        <v>42317.810219907406</v>
      </c>
      <c r="N620" t="b">
        <v>0</v>
      </c>
      <c r="O620">
        <v>0</v>
      </c>
      <c r="P620" s="5" t="e">
        <f>E620/O620</f>
        <v>#DIV/0!</v>
      </c>
      <c r="Q620" s="18" t="str">
        <f>LEFT(T620, FIND("/",T620)-1)</f>
        <v>technology</v>
      </c>
      <c r="R620" s="18" t="str">
        <f>RIGHT(T620, LEN(T620)-FIND("/",T620))</f>
        <v>web</v>
      </c>
      <c r="S620" t="b">
        <v>0</v>
      </c>
      <c r="T620" t="s">
        <v>8272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3">
        <v>2500000</v>
      </c>
      <c r="E621" s="13">
        <v>1</v>
      </c>
      <c r="F621" s="16">
        <f>(E621)/D621</f>
        <v>3.9999999999999998E-7</v>
      </c>
      <c r="G621" s="11" t="s">
        <v>8220</v>
      </c>
      <c r="H621" t="s">
        <v>8224</v>
      </c>
      <c r="I621" t="s">
        <v>8246</v>
      </c>
      <c r="J621">
        <v>1416933390</v>
      </c>
      <c r="K621" s="7">
        <f>(((J621/60)/60)/24)+DATE(1970,1,1)</f>
        <v>41968.692013888889</v>
      </c>
      <c r="L621">
        <v>1411745790</v>
      </c>
      <c r="M621" s="7">
        <f>(((L621/60)/60)/24)+DATE(1970,1,1)</f>
        <v>41908.650347222225</v>
      </c>
      <c r="N621" t="b">
        <v>0</v>
      </c>
      <c r="O621">
        <v>1</v>
      </c>
      <c r="P621" s="5">
        <f>E621/O621</f>
        <v>1</v>
      </c>
      <c r="Q621" s="18" t="str">
        <f>LEFT(T621, FIND("/",T621)-1)</f>
        <v>technology</v>
      </c>
      <c r="R621" s="18" t="str">
        <f>RIGHT(T621, LEN(T621)-FIND("/",T621))</f>
        <v>web</v>
      </c>
      <c r="S621" t="b">
        <v>0</v>
      </c>
      <c r="T621" t="s">
        <v>8272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3">
        <v>30000</v>
      </c>
      <c r="E622" s="13">
        <v>300</v>
      </c>
      <c r="F622" s="16">
        <f>(E622)/D622</f>
        <v>0.01</v>
      </c>
      <c r="G622" s="11" t="s">
        <v>8220</v>
      </c>
      <c r="H622" t="s">
        <v>8229</v>
      </c>
      <c r="I622" t="s">
        <v>8251</v>
      </c>
      <c r="J622">
        <v>1408986738</v>
      </c>
      <c r="K622" s="7">
        <f>(((J622/60)/60)/24)+DATE(1970,1,1)</f>
        <v>41876.716874999998</v>
      </c>
      <c r="L622">
        <v>1405098738</v>
      </c>
      <c r="M622" s="7">
        <f>(((L622/60)/60)/24)+DATE(1970,1,1)</f>
        <v>41831.716874999998</v>
      </c>
      <c r="N622" t="b">
        <v>0</v>
      </c>
      <c r="O622">
        <v>1</v>
      </c>
      <c r="P622" s="5">
        <f>E622/O622</f>
        <v>300</v>
      </c>
      <c r="Q622" s="18" t="str">
        <f>LEFT(T622, FIND("/",T622)-1)</f>
        <v>technology</v>
      </c>
      <c r="R622" s="18" t="str">
        <f>RIGHT(T622, LEN(T622)-FIND("/",T622))</f>
        <v>web</v>
      </c>
      <c r="S622" t="b">
        <v>0</v>
      </c>
      <c r="T622" t="s">
        <v>8272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3">
        <v>25000</v>
      </c>
      <c r="E623" s="13">
        <v>261</v>
      </c>
      <c r="F623" s="16">
        <f>(E623)/D623</f>
        <v>1.044E-2</v>
      </c>
      <c r="G623" s="11" t="s">
        <v>8220</v>
      </c>
      <c r="H623" t="s">
        <v>8224</v>
      </c>
      <c r="I623" t="s">
        <v>8246</v>
      </c>
      <c r="J623">
        <v>1467934937</v>
      </c>
      <c r="K623" s="7">
        <f>(((J623/60)/60)/24)+DATE(1970,1,1)</f>
        <v>42558.987696759257</v>
      </c>
      <c r="L623">
        <v>1465342937</v>
      </c>
      <c r="M623" s="7">
        <f>(((L623/60)/60)/24)+DATE(1970,1,1)</f>
        <v>42528.987696759257</v>
      </c>
      <c r="N623" t="b">
        <v>0</v>
      </c>
      <c r="O623">
        <v>3</v>
      </c>
      <c r="P623" s="5">
        <f>E623/O623</f>
        <v>87</v>
      </c>
      <c r="Q623" s="18" t="str">
        <f>LEFT(T623, FIND("/",T623)-1)</f>
        <v>technology</v>
      </c>
      <c r="R623" s="18" t="str">
        <f>RIGHT(T623, LEN(T623)-FIND("/",T623))</f>
        <v>web</v>
      </c>
      <c r="S623" t="b">
        <v>0</v>
      </c>
      <c r="T623" t="s">
        <v>8272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3">
        <v>6000</v>
      </c>
      <c r="E624" s="13">
        <v>341</v>
      </c>
      <c r="F624" s="16">
        <f>(E624)/D624</f>
        <v>5.6833333333333333E-2</v>
      </c>
      <c r="G624" s="11" t="s">
        <v>8220</v>
      </c>
      <c r="H624" t="s">
        <v>8224</v>
      </c>
      <c r="I624" t="s">
        <v>8246</v>
      </c>
      <c r="J624">
        <v>1467398138</v>
      </c>
      <c r="K624" s="7">
        <f>(((J624/60)/60)/24)+DATE(1970,1,1)</f>
        <v>42552.774745370371</v>
      </c>
      <c r="L624">
        <v>1465670138</v>
      </c>
      <c r="M624" s="7">
        <f>(((L624/60)/60)/24)+DATE(1970,1,1)</f>
        <v>42532.774745370371</v>
      </c>
      <c r="N624" t="b">
        <v>0</v>
      </c>
      <c r="O624">
        <v>9</v>
      </c>
      <c r="P624" s="5">
        <f>E624/O624</f>
        <v>37.888888888888886</v>
      </c>
      <c r="Q624" s="18" t="str">
        <f>LEFT(T624, FIND("/",T624)-1)</f>
        <v>technology</v>
      </c>
      <c r="R624" s="18" t="str">
        <f>RIGHT(T624, LEN(T624)-FIND("/",T624))</f>
        <v>web</v>
      </c>
      <c r="S624" t="b">
        <v>0</v>
      </c>
      <c r="T624" t="s">
        <v>8272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3">
        <v>75000</v>
      </c>
      <c r="E625" s="13">
        <v>0</v>
      </c>
      <c r="F625" s="16">
        <f>(E625)/D625</f>
        <v>0</v>
      </c>
      <c r="G625" s="11" t="s">
        <v>8220</v>
      </c>
      <c r="H625" t="s">
        <v>8226</v>
      </c>
      <c r="I625" t="s">
        <v>8248</v>
      </c>
      <c r="J625">
        <v>1432771997</v>
      </c>
      <c r="K625" s="7">
        <f>(((J625/60)/60)/24)+DATE(1970,1,1)</f>
        <v>42152.009224537032</v>
      </c>
      <c r="L625">
        <v>1430179997</v>
      </c>
      <c r="M625" s="7">
        <f>(((L625/60)/60)/24)+DATE(1970,1,1)</f>
        <v>42122.009224537032</v>
      </c>
      <c r="N625" t="b">
        <v>0</v>
      </c>
      <c r="O625">
        <v>0</v>
      </c>
      <c r="P625" s="5" t="e">
        <f>E625/O625</f>
        <v>#DIV/0!</v>
      </c>
      <c r="Q625" s="18" t="str">
        <f>LEFT(T625, FIND("/",T625)-1)</f>
        <v>technology</v>
      </c>
      <c r="R625" s="18" t="str">
        <f>RIGHT(T625, LEN(T625)-FIND("/",T625))</f>
        <v>web</v>
      </c>
      <c r="S625" t="b">
        <v>0</v>
      </c>
      <c r="T625" t="s">
        <v>8272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3">
        <v>5000</v>
      </c>
      <c r="E626" s="13">
        <v>0</v>
      </c>
      <c r="F626" s="16">
        <f>(E626)/D626</f>
        <v>0</v>
      </c>
      <c r="G626" s="11" t="s">
        <v>8220</v>
      </c>
      <c r="H626" t="s">
        <v>8224</v>
      </c>
      <c r="I626" t="s">
        <v>8246</v>
      </c>
      <c r="J626">
        <v>1431647041</v>
      </c>
      <c r="K626" s="7">
        <f>(((J626/60)/60)/24)+DATE(1970,1,1)</f>
        <v>42138.988900462966</v>
      </c>
      <c r="L626">
        <v>1429055041</v>
      </c>
      <c r="M626" s="7">
        <f>(((L626/60)/60)/24)+DATE(1970,1,1)</f>
        <v>42108.988900462966</v>
      </c>
      <c r="N626" t="b">
        <v>0</v>
      </c>
      <c r="O626">
        <v>0</v>
      </c>
      <c r="P626" s="5" t="e">
        <f>E626/O626</f>
        <v>#DIV/0!</v>
      </c>
      <c r="Q626" s="18" t="str">
        <f>LEFT(T626, FIND("/",T626)-1)</f>
        <v>technology</v>
      </c>
      <c r="R626" s="18" t="str">
        <f>RIGHT(T626, LEN(T626)-FIND("/",T626))</f>
        <v>web</v>
      </c>
      <c r="S626" t="b">
        <v>0</v>
      </c>
      <c r="T626" t="s">
        <v>8272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3">
        <v>25000</v>
      </c>
      <c r="E627" s="13">
        <v>0</v>
      </c>
      <c r="F627" s="16">
        <f>(E627)/D627</f>
        <v>0</v>
      </c>
      <c r="G627" s="11" t="s">
        <v>8220</v>
      </c>
      <c r="H627" t="s">
        <v>8229</v>
      </c>
      <c r="I627" t="s">
        <v>8251</v>
      </c>
      <c r="J627">
        <v>1490560177</v>
      </c>
      <c r="K627" s="7">
        <f>(((J627/60)/60)/24)+DATE(1970,1,1)</f>
        <v>42820.853900462964</v>
      </c>
      <c r="L627">
        <v>1487971777</v>
      </c>
      <c r="M627" s="7">
        <f>(((L627/60)/60)/24)+DATE(1970,1,1)</f>
        <v>42790.895567129628</v>
      </c>
      <c r="N627" t="b">
        <v>0</v>
      </c>
      <c r="O627">
        <v>0</v>
      </c>
      <c r="P627" s="5" t="e">
        <f>E627/O627</f>
        <v>#DIV/0!</v>
      </c>
      <c r="Q627" s="18" t="str">
        <f>LEFT(T627, FIND("/",T627)-1)</f>
        <v>technology</v>
      </c>
      <c r="R627" s="18" t="str">
        <f>RIGHT(T627, LEN(T627)-FIND("/",T627))</f>
        <v>web</v>
      </c>
      <c r="S627" t="b">
        <v>0</v>
      </c>
      <c r="T627" t="s">
        <v>8272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3">
        <v>25000</v>
      </c>
      <c r="E628" s="13">
        <v>4345</v>
      </c>
      <c r="F628" s="16">
        <f>(E628)/D628</f>
        <v>0.17380000000000001</v>
      </c>
      <c r="G628" s="11" t="s">
        <v>8220</v>
      </c>
      <c r="H628" t="s">
        <v>8224</v>
      </c>
      <c r="I628" t="s">
        <v>8246</v>
      </c>
      <c r="J628">
        <v>1439644920</v>
      </c>
      <c r="K628" s="7">
        <f>(((J628/60)/60)/24)+DATE(1970,1,1)</f>
        <v>42231.556944444441</v>
      </c>
      <c r="L628">
        <v>1436793939</v>
      </c>
      <c r="M628" s="7">
        <f>(((L628/60)/60)/24)+DATE(1970,1,1)</f>
        <v>42198.559479166666</v>
      </c>
      <c r="N628" t="b">
        <v>0</v>
      </c>
      <c r="O628">
        <v>39</v>
      </c>
      <c r="P628" s="5">
        <f>E628/O628</f>
        <v>111.41025641025641</v>
      </c>
      <c r="Q628" s="18" t="str">
        <f>LEFT(T628, FIND("/",T628)-1)</f>
        <v>technology</v>
      </c>
      <c r="R628" s="18" t="str">
        <f>RIGHT(T628, LEN(T628)-FIND("/",T628))</f>
        <v>web</v>
      </c>
      <c r="S628" t="b">
        <v>0</v>
      </c>
      <c r="T628" t="s">
        <v>8272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3">
        <v>450000</v>
      </c>
      <c r="E629" s="13">
        <v>90</v>
      </c>
      <c r="F629" s="16">
        <f>(E629)/D629</f>
        <v>2.0000000000000001E-4</v>
      </c>
      <c r="G629" s="11" t="s">
        <v>8220</v>
      </c>
      <c r="H629" t="s">
        <v>8235</v>
      </c>
      <c r="I629" t="s">
        <v>8255</v>
      </c>
      <c r="J629">
        <v>1457996400</v>
      </c>
      <c r="K629" s="7">
        <f>(((J629/60)/60)/24)+DATE(1970,1,1)</f>
        <v>42443.958333333328</v>
      </c>
      <c r="L629">
        <v>1452842511</v>
      </c>
      <c r="M629" s="7">
        <f>(((L629/60)/60)/24)+DATE(1970,1,1)</f>
        <v>42384.306840277779</v>
      </c>
      <c r="N629" t="b">
        <v>0</v>
      </c>
      <c r="O629">
        <v>1</v>
      </c>
      <c r="P629" s="5">
        <f>E629/O629</f>
        <v>90</v>
      </c>
      <c r="Q629" s="18" t="str">
        <f>LEFT(T629, FIND("/",T629)-1)</f>
        <v>technology</v>
      </c>
      <c r="R629" s="18" t="str">
        <f>RIGHT(T629, LEN(T629)-FIND("/",T629))</f>
        <v>web</v>
      </c>
      <c r="S629" t="b">
        <v>0</v>
      </c>
      <c r="T629" t="s">
        <v>8272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3">
        <v>5000</v>
      </c>
      <c r="E630" s="13">
        <v>0</v>
      </c>
      <c r="F630" s="16">
        <f>(E630)/D630</f>
        <v>0</v>
      </c>
      <c r="G630" s="11" t="s">
        <v>8220</v>
      </c>
      <c r="H630" t="s">
        <v>8224</v>
      </c>
      <c r="I630" t="s">
        <v>8246</v>
      </c>
      <c r="J630">
        <v>1405269457</v>
      </c>
      <c r="K630" s="7">
        <f>(((J630/60)/60)/24)+DATE(1970,1,1)</f>
        <v>41833.692789351851</v>
      </c>
      <c r="L630">
        <v>1402677457</v>
      </c>
      <c r="M630" s="7">
        <f>(((L630/60)/60)/24)+DATE(1970,1,1)</f>
        <v>41803.692789351851</v>
      </c>
      <c r="N630" t="b">
        <v>0</v>
      </c>
      <c r="O630">
        <v>0</v>
      </c>
      <c r="P630" s="5" t="e">
        <f>E630/O630</f>
        <v>#DIV/0!</v>
      </c>
      <c r="Q630" s="18" t="str">
        <f>LEFT(T630, FIND("/",T630)-1)</f>
        <v>technology</v>
      </c>
      <c r="R630" s="18" t="str">
        <f>RIGHT(T630, LEN(T630)-FIND("/",T630))</f>
        <v>web</v>
      </c>
      <c r="S630" t="b">
        <v>0</v>
      </c>
      <c r="T630" t="s">
        <v>8272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3">
        <v>200000</v>
      </c>
      <c r="E631" s="13">
        <v>350</v>
      </c>
      <c r="F631" s="16">
        <f>(E631)/D631</f>
        <v>1.75E-3</v>
      </c>
      <c r="G631" s="11" t="s">
        <v>8220</v>
      </c>
      <c r="H631" t="s">
        <v>8226</v>
      </c>
      <c r="I631" t="s">
        <v>8248</v>
      </c>
      <c r="J631">
        <v>1463239108</v>
      </c>
      <c r="K631" s="7">
        <f>(((J631/60)/60)/24)+DATE(1970,1,1)</f>
        <v>42504.637824074074</v>
      </c>
      <c r="L631">
        <v>1460647108</v>
      </c>
      <c r="M631" s="7">
        <f>(((L631/60)/60)/24)+DATE(1970,1,1)</f>
        <v>42474.637824074074</v>
      </c>
      <c r="N631" t="b">
        <v>0</v>
      </c>
      <c r="O631">
        <v>3</v>
      </c>
      <c r="P631" s="5">
        <f>E631/O631</f>
        <v>116.66666666666667</v>
      </c>
      <c r="Q631" s="18" t="str">
        <f>LEFT(T631, FIND("/",T631)-1)</f>
        <v>technology</v>
      </c>
      <c r="R631" s="18" t="str">
        <f>RIGHT(T631, LEN(T631)-FIND("/",T631))</f>
        <v>web</v>
      </c>
      <c r="S631" t="b">
        <v>0</v>
      </c>
      <c r="T631" t="s">
        <v>8272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3">
        <v>11999</v>
      </c>
      <c r="E632" s="13">
        <v>10</v>
      </c>
      <c r="F632" s="16">
        <f>(E632)/D632</f>
        <v>8.3340278356529708E-4</v>
      </c>
      <c r="G632" s="11" t="s">
        <v>8220</v>
      </c>
      <c r="H632" t="s">
        <v>8224</v>
      </c>
      <c r="I632" t="s">
        <v>8246</v>
      </c>
      <c r="J632">
        <v>1441516200</v>
      </c>
      <c r="K632" s="7">
        <f>(((J632/60)/60)/24)+DATE(1970,1,1)</f>
        <v>42253.215277777781</v>
      </c>
      <c r="L632">
        <v>1438959121</v>
      </c>
      <c r="M632" s="7">
        <f>(((L632/60)/60)/24)+DATE(1970,1,1)</f>
        <v>42223.619456018518</v>
      </c>
      <c r="N632" t="b">
        <v>0</v>
      </c>
      <c r="O632">
        <v>1</v>
      </c>
      <c r="P632" s="5">
        <f>E632/O632</f>
        <v>10</v>
      </c>
      <c r="Q632" s="18" t="str">
        <f>LEFT(T632, FIND("/",T632)-1)</f>
        <v>technology</v>
      </c>
      <c r="R632" s="18" t="str">
        <f>RIGHT(T632, LEN(T632)-FIND("/",T632))</f>
        <v>web</v>
      </c>
      <c r="S632" t="b">
        <v>0</v>
      </c>
      <c r="T632" t="s">
        <v>8272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3">
        <v>50000</v>
      </c>
      <c r="E633" s="13">
        <v>690</v>
      </c>
      <c r="F633" s="16">
        <f>(E633)/D633</f>
        <v>1.38E-2</v>
      </c>
      <c r="G633" s="11" t="s">
        <v>8220</v>
      </c>
      <c r="H633" t="s">
        <v>8229</v>
      </c>
      <c r="I633" t="s">
        <v>8251</v>
      </c>
      <c r="J633">
        <v>1464460329</v>
      </c>
      <c r="K633" s="7">
        <f>(((J633/60)/60)/24)+DATE(1970,1,1)</f>
        <v>42518.772326388891</v>
      </c>
      <c r="L633">
        <v>1461954729</v>
      </c>
      <c r="M633" s="7">
        <f>(((L633/60)/60)/24)+DATE(1970,1,1)</f>
        <v>42489.772326388891</v>
      </c>
      <c r="N633" t="b">
        <v>0</v>
      </c>
      <c r="O633">
        <v>9</v>
      </c>
      <c r="P633" s="5">
        <f>E633/O633</f>
        <v>76.666666666666671</v>
      </c>
      <c r="Q633" s="18" t="str">
        <f>LEFT(T633, FIND("/",T633)-1)</f>
        <v>technology</v>
      </c>
      <c r="R633" s="18" t="str">
        <f>RIGHT(T633, LEN(T633)-FIND("/",T633))</f>
        <v>web</v>
      </c>
      <c r="S633" t="b">
        <v>0</v>
      </c>
      <c r="T633" t="s">
        <v>8272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3">
        <v>20000</v>
      </c>
      <c r="E634" s="13">
        <v>0</v>
      </c>
      <c r="F634" s="16">
        <f>(E634)/D634</f>
        <v>0</v>
      </c>
      <c r="G634" s="11" t="s">
        <v>8220</v>
      </c>
      <c r="H634" t="s">
        <v>8233</v>
      </c>
      <c r="I634" t="s">
        <v>8249</v>
      </c>
      <c r="J634">
        <v>1448470165</v>
      </c>
      <c r="K634" s="7">
        <f>(((J634/60)/60)/24)+DATE(1970,1,1)</f>
        <v>42333.700983796298</v>
      </c>
      <c r="L634">
        <v>1445874565</v>
      </c>
      <c r="M634" s="7">
        <f>(((L634/60)/60)/24)+DATE(1970,1,1)</f>
        <v>42303.659317129626</v>
      </c>
      <c r="N634" t="b">
        <v>0</v>
      </c>
      <c r="O634">
        <v>0</v>
      </c>
      <c r="P634" s="5" t="e">
        <f>E634/O634</f>
        <v>#DIV/0!</v>
      </c>
      <c r="Q634" s="18" t="str">
        <f>LEFT(T634, FIND("/",T634)-1)</f>
        <v>technology</v>
      </c>
      <c r="R634" s="18" t="str">
        <f>RIGHT(T634, LEN(T634)-FIND("/",T634))</f>
        <v>web</v>
      </c>
      <c r="S634" t="b">
        <v>0</v>
      </c>
      <c r="T634" t="s">
        <v>8272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3">
        <v>10000</v>
      </c>
      <c r="E635" s="13">
        <v>1245</v>
      </c>
      <c r="F635" s="16">
        <f>(E635)/D635</f>
        <v>0.1245</v>
      </c>
      <c r="G635" s="11" t="s">
        <v>8220</v>
      </c>
      <c r="H635" t="s">
        <v>8224</v>
      </c>
      <c r="I635" t="s">
        <v>8246</v>
      </c>
      <c r="J635">
        <v>1466204400</v>
      </c>
      <c r="K635" s="7">
        <f>(((J635/60)/60)/24)+DATE(1970,1,1)</f>
        <v>42538.958333333328</v>
      </c>
      <c r="L635">
        <v>1463469062</v>
      </c>
      <c r="M635" s="7">
        <f>(((L635/60)/60)/24)+DATE(1970,1,1)</f>
        <v>42507.29932870371</v>
      </c>
      <c r="N635" t="b">
        <v>0</v>
      </c>
      <c r="O635">
        <v>25</v>
      </c>
      <c r="P635" s="5">
        <f>E635/O635</f>
        <v>49.8</v>
      </c>
      <c r="Q635" s="18" t="str">
        <f>LEFT(T635, FIND("/",T635)-1)</f>
        <v>technology</v>
      </c>
      <c r="R635" s="18" t="str">
        <f>RIGHT(T635, LEN(T635)-FIND("/",T635))</f>
        <v>web</v>
      </c>
      <c r="S635" t="b">
        <v>0</v>
      </c>
      <c r="T635" t="s">
        <v>8272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3">
        <v>5000</v>
      </c>
      <c r="E636" s="13">
        <v>1</v>
      </c>
      <c r="F636" s="16">
        <f>(E636)/D636</f>
        <v>2.0000000000000001E-4</v>
      </c>
      <c r="G636" s="11" t="s">
        <v>8220</v>
      </c>
      <c r="H636" t="s">
        <v>8224</v>
      </c>
      <c r="I636" t="s">
        <v>8246</v>
      </c>
      <c r="J636">
        <v>1424989029</v>
      </c>
      <c r="K636" s="7">
        <f>(((J636/60)/60)/24)+DATE(1970,1,1)</f>
        <v>42061.928576388891</v>
      </c>
      <c r="L636">
        <v>1422397029</v>
      </c>
      <c r="M636" s="7">
        <f>(((L636/60)/60)/24)+DATE(1970,1,1)</f>
        <v>42031.928576388891</v>
      </c>
      <c r="N636" t="b">
        <v>0</v>
      </c>
      <c r="O636">
        <v>1</v>
      </c>
      <c r="P636" s="5">
        <f>E636/O636</f>
        <v>1</v>
      </c>
      <c r="Q636" s="18" t="str">
        <f>LEFT(T636, FIND("/",T636)-1)</f>
        <v>technology</v>
      </c>
      <c r="R636" s="18" t="str">
        <f>RIGHT(T636, LEN(T636)-FIND("/",T636))</f>
        <v>web</v>
      </c>
      <c r="S636" t="b">
        <v>0</v>
      </c>
      <c r="T636" t="s">
        <v>8272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3">
        <v>25000</v>
      </c>
      <c r="E637" s="13">
        <v>2</v>
      </c>
      <c r="F637" s="16">
        <f>(E637)/D637</f>
        <v>8.0000000000000007E-5</v>
      </c>
      <c r="G637" s="11" t="s">
        <v>8220</v>
      </c>
      <c r="H637" t="s">
        <v>8224</v>
      </c>
      <c r="I637" t="s">
        <v>8246</v>
      </c>
      <c r="J637">
        <v>1428804762</v>
      </c>
      <c r="K637" s="7">
        <f>(((J637/60)/60)/24)+DATE(1970,1,1)</f>
        <v>42106.092152777783</v>
      </c>
      <c r="L637">
        <v>1426212762</v>
      </c>
      <c r="M637" s="7">
        <f>(((L637/60)/60)/24)+DATE(1970,1,1)</f>
        <v>42076.092152777783</v>
      </c>
      <c r="N637" t="b">
        <v>0</v>
      </c>
      <c r="O637">
        <v>1</v>
      </c>
      <c r="P637" s="5">
        <f>E637/O637</f>
        <v>2</v>
      </c>
      <c r="Q637" s="18" t="str">
        <f>LEFT(T637, FIND("/",T637)-1)</f>
        <v>technology</v>
      </c>
      <c r="R637" s="18" t="str">
        <f>RIGHT(T637, LEN(T637)-FIND("/",T637))</f>
        <v>web</v>
      </c>
      <c r="S637" t="b">
        <v>0</v>
      </c>
      <c r="T637" t="s">
        <v>8272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3">
        <v>2000</v>
      </c>
      <c r="E638" s="13">
        <v>4</v>
      </c>
      <c r="F638" s="16">
        <f>(E638)/D638</f>
        <v>2E-3</v>
      </c>
      <c r="G638" s="11" t="s">
        <v>8220</v>
      </c>
      <c r="H638" t="s">
        <v>8225</v>
      </c>
      <c r="I638" t="s">
        <v>8247</v>
      </c>
      <c r="J638">
        <v>1433587620</v>
      </c>
      <c r="K638" s="7">
        <f>(((J638/60)/60)/24)+DATE(1970,1,1)</f>
        <v>42161.44930555555</v>
      </c>
      <c r="L638">
        <v>1430996150</v>
      </c>
      <c r="M638" s="7">
        <f>(((L638/60)/60)/24)+DATE(1970,1,1)</f>
        <v>42131.455439814818</v>
      </c>
      <c r="N638" t="b">
        <v>0</v>
      </c>
      <c r="O638">
        <v>1</v>
      </c>
      <c r="P638" s="5">
        <f>E638/O638</f>
        <v>4</v>
      </c>
      <c r="Q638" s="18" t="str">
        <f>LEFT(T638, FIND("/",T638)-1)</f>
        <v>technology</v>
      </c>
      <c r="R638" s="18" t="str">
        <f>RIGHT(T638, LEN(T638)-FIND("/",T638))</f>
        <v>web</v>
      </c>
      <c r="S638" t="b">
        <v>0</v>
      </c>
      <c r="T638" t="s">
        <v>8272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3">
        <v>100000</v>
      </c>
      <c r="E639" s="13">
        <v>0</v>
      </c>
      <c r="F639" s="16">
        <f>(E639)/D639</f>
        <v>0</v>
      </c>
      <c r="G639" s="11" t="s">
        <v>8220</v>
      </c>
      <c r="H639" t="s">
        <v>8225</v>
      </c>
      <c r="I639" t="s">
        <v>8247</v>
      </c>
      <c r="J639">
        <v>1488063840</v>
      </c>
      <c r="K639" s="7">
        <f>(((J639/60)/60)/24)+DATE(1970,1,1)</f>
        <v>42791.961111111115</v>
      </c>
      <c r="L639">
        <v>1485558318</v>
      </c>
      <c r="M639" s="7">
        <f>(((L639/60)/60)/24)+DATE(1970,1,1)</f>
        <v>42762.962013888886</v>
      </c>
      <c r="N639" t="b">
        <v>0</v>
      </c>
      <c r="O639">
        <v>0</v>
      </c>
      <c r="P639" s="5" t="e">
        <f>E639/O639</f>
        <v>#DIV/0!</v>
      </c>
      <c r="Q639" s="18" t="str">
        <f>LEFT(T639, FIND("/",T639)-1)</f>
        <v>technology</v>
      </c>
      <c r="R639" s="18" t="str">
        <f>RIGHT(T639, LEN(T639)-FIND("/",T639))</f>
        <v>web</v>
      </c>
      <c r="S639" t="b">
        <v>0</v>
      </c>
      <c r="T639" t="s">
        <v>8272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3">
        <v>200000</v>
      </c>
      <c r="E640" s="13">
        <v>18</v>
      </c>
      <c r="F640" s="16">
        <f>(E640)/D640</f>
        <v>9.0000000000000006E-5</v>
      </c>
      <c r="G640" s="11" t="s">
        <v>8220</v>
      </c>
      <c r="H640" t="s">
        <v>8236</v>
      </c>
      <c r="I640" t="s">
        <v>8249</v>
      </c>
      <c r="J640">
        <v>1490447662</v>
      </c>
      <c r="K640" s="7">
        <f>(((J640/60)/60)/24)+DATE(1970,1,1)</f>
        <v>42819.55164351852</v>
      </c>
      <c r="L640">
        <v>1485267262</v>
      </c>
      <c r="M640" s="7">
        <f>(((L640/60)/60)/24)+DATE(1970,1,1)</f>
        <v>42759.593310185184</v>
      </c>
      <c r="N640" t="b">
        <v>0</v>
      </c>
      <c r="O640">
        <v>6</v>
      </c>
      <c r="P640" s="5">
        <f>E640/O640</f>
        <v>3</v>
      </c>
      <c r="Q640" s="18" t="str">
        <f>LEFT(T640, FIND("/",T640)-1)</f>
        <v>technology</v>
      </c>
      <c r="R640" s="18" t="str">
        <f>RIGHT(T640, LEN(T640)-FIND("/",T640))</f>
        <v>web</v>
      </c>
      <c r="S640" t="b">
        <v>0</v>
      </c>
      <c r="T640" t="s">
        <v>8272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3">
        <v>1000000</v>
      </c>
      <c r="E641" s="13">
        <v>1</v>
      </c>
      <c r="F641" s="16">
        <f>(E641)/D641</f>
        <v>9.9999999999999995E-7</v>
      </c>
      <c r="G641" s="11" t="s">
        <v>8220</v>
      </c>
      <c r="H641" t="s">
        <v>8224</v>
      </c>
      <c r="I641" t="s">
        <v>8246</v>
      </c>
      <c r="J641">
        <v>1413208795</v>
      </c>
      <c r="K641" s="7">
        <f>(((J641/60)/60)/24)+DATE(1970,1,1)</f>
        <v>41925.583275462966</v>
      </c>
      <c r="L641">
        <v>1408024795</v>
      </c>
      <c r="M641" s="7">
        <f>(((L641/60)/60)/24)+DATE(1970,1,1)</f>
        <v>41865.583275462966</v>
      </c>
      <c r="N641" t="b">
        <v>0</v>
      </c>
      <c r="O641">
        <v>1</v>
      </c>
      <c r="P641" s="5">
        <f>E641/O641</f>
        <v>1</v>
      </c>
      <c r="Q641" s="18" t="str">
        <f>LEFT(T641, FIND("/",T641)-1)</f>
        <v>technology</v>
      </c>
      <c r="R641" s="18" t="str">
        <f>RIGHT(T641, LEN(T641)-FIND("/",T641))</f>
        <v>web</v>
      </c>
      <c r="S641" t="b">
        <v>0</v>
      </c>
      <c r="T641" t="s">
        <v>8272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3">
        <v>70</v>
      </c>
      <c r="E642" s="13">
        <v>101</v>
      </c>
      <c r="F642" s="16">
        <f>(E642)/D642</f>
        <v>1.4428571428571428</v>
      </c>
      <c r="G642" s="11" t="s">
        <v>8219</v>
      </c>
      <c r="H642" t="s">
        <v>8230</v>
      </c>
      <c r="I642" t="s">
        <v>8249</v>
      </c>
      <c r="J642">
        <v>1480028400</v>
      </c>
      <c r="K642" s="7">
        <f>(((J642/60)/60)/24)+DATE(1970,1,1)</f>
        <v>42698.958333333328</v>
      </c>
      <c r="L642">
        <v>1478685915</v>
      </c>
      <c r="M642" s="7">
        <f>(((L642/60)/60)/24)+DATE(1970,1,1)</f>
        <v>42683.420312500006</v>
      </c>
      <c r="N642" t="b">
        <v>0</v>
      </c>
      <c r="O642">
        <v>2</v>
      </c>
      <c r="P642" s="5">
        <f>E642/O642</f>
        <v>50.5</v>
      </c>
      <c r="Q642" s="18" t="str">
        <f>LEFT(T642, FIND("/",T642)-1)</f>
        <v>technology</v>
      </c>
      <c r="R642" s="18" t="str">
        <f>RIGHT(T642, LEN(T642)-FIND("/",T642))</f>
        <v>wearables</v>
      </c>
      <c r="S642" t="b">
        <v>1</v>
      </c>
      <c r="T642" t="s">
        <v>8273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3">
        <v>40000</v>
      </c>
      <c r="E643" s="13">
        <v>47665</v>
      </c>
      <c r="F643" s="16">
        <f>(E643)/D643</f>
        <v>1.1916249999999999</v>
      </c>
      <c r="G643" s="11" t="s">
        <v>8219</v>
      </c>
      <c r="H643" t="s">
        <v>8224</v>
      </c>
      <c r="I643" t="s">
        <v>8246</v>
      </c>
      <c r="J643">
        <v>1439473248</v>
      </c>
      <c r="K643" s="7">
        <f>(((J643/60)/60)/24)+DATE(1970,1,1)</f>
        <v>42229.57</v>
      </c>
      <c r="L643">
        <v>1436881248</v>
      </c>
      <c r="M643" s="7">
        <f>(((L643/60)/60)/24)+DATE(1970,1,1)</f>
        <v>42199.57</v>
      </c>
      <c r="N643" t="b">
        <v>0</v>
      </c>
      <c r="O643">
        <v>315</v>
      </c>
      <c r="P643" s="5">
        <f>E643/O643</f>
        <v>151.31746031746033</v>
      </c>
      <c r="Q643" s="18" t="str">
        <f>LEFT(T643, FIND("/",T643)-1)</f>
        <v>technology</v>
      </c>
      <c r="R643" s="18" t="str">
        <f>RIGHT(T643, LEN(T643)-FIND("/",T643))</f>
        <v>wearables</v>
      </c>
      <c r="S643" t="b">
        <v>1</v>
      </c>
      <c r="T643" t="s">
        <v>8273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3">
        <v>20000</v>
      </c>
      <c r="E644" s="13">
        <v>292097</v>
      </c>
      <c r="F644" s="16">
        <f>(E644)/D644</f>
        <v>14.604850000000001</v>
      </c>
      <c r="G644" s="11" t="s">
        <v>8219</v>
      </c>
      <c r="H644" t="s">
        <v>8236</v>
      </c>
      <c r="I644" t="s">
        <v>8249</v>
      </c>
      <c r="J644">
        <v>1439998674</v>
      </c>
      <c r="K644" s="7">
        <f>(((J644/60)/60)/24)+DATE(1970,1,1)</f>
        <v>42235.651319444441</v>
      </c>
      <c r="L644">
        <v>1436888274</v>
      </c>
      <c r="M644" s="7">
        <f>(((L644/60)/60)/24)+DATE(1970,1,1)</f>
        <v>42199.651319444441</v>
      </c>
      <c r="N644" t="b">
        <v>0</v>
      </c>
      <c r="O644">
        <v>2174</v>
      </c>
      <c r="P644" s="5">
        <f>E644/O644</f>
        <v>134.3592456301748</v>
      </c>
      <c r="Q644" s="18" t="str">
        <f>LEFT(T644, FIND("/",T644)-1)</f>
        <v>technology</v>
      </c>
      <c r="R644" s="18" t="str">
        <f>RIGHT(T644, LEN(T644)-FIND("/",T644))</f>
        <v>wearables</v>
      </c>
      <c r="S644" t="b">
        <v>1</v>
      </c>
      <c r="T644" t="s">
        <v>8273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3">
        <v>25000</v>
      </c>
      <c r="E645" s="13">
        <v>26452</v>
      </c>
      <c r="F645" s="16">
        <f>(E645)/D645</f>
        <v>1.0580799999999999</v>
      </c>
      <c r="G645" s="11" t="s">
        <v>8219</v>
      </c>
      <c r="H645" t="s">
        <v>8224</v>
      </c>
      <c r="I645" t="s">
        <v>8246</v>
      </c>
      <c r="J645">
        <v>1433085875</v>
      </c>
      <c r="K645" s="7">
        <f>(((J645/60)/60)/24)+DATE(1970,1,1)</f>
        <v>42155.642071759255</v>
      </c>
      <c r="L645">
        <v>1428333875</v>
      </c>
      <c r="M645" s="7">
        <f>(((L645/60)/60)/24)+DATE(1970,1,1)</f>
        <v>42100.642071759255</v>
      </c>
      <c r="N645" t="b">
        <v>0</v>
      </c>
      <c r="O645">
        <v>152</v>
      </c>
      <c r="P645" s="5">
        <f>E645/O645</f>
        <v>174.02631578947367</v>
      </c>
      <c r="Q645" s="18" t="str">
        <f>LEFT(T645, FIND("/",T645)-1)</f>
        <v>technology</v>
      </c>
      <c r="R645" s="18" t="str">
        <f>RIGHT(T645, LEN(T645)-FIND("/",T645))</f>
        <v>wearables</v>
      </c>
      <c r="S645" t="b">
        <v>1</v>
      </c>
      <c r="T645" t="s">
        <v>8273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3">
        <v>25000</v>
      </c>
      <c r="E646" s="13">
        <v>75029.48</v>
      </c>
      <c r="F646" s="16">
        <f>(E646)/D646</f>
        <v>3.0011791999999997</v>
      </c>
      <c r="G646" s="11" t="s">
        <v>8219</v>
      </c>
      <c r="H646" t="s">
        <v>8224</v>
      </c>
      <c r="I646" t="s">
        <v>8246</v>
      </c>
      <c r="J646">
        <v>1414544400</v>
      </c>
      <c r="K646" s="7">
        <f>(((J646/60)/60)/24)+DATE(1970,1,1)</f>
        <v>41941.041666666664</v>
      </c>
      <c r="L646">
        <v>1410883139</v>
      </c>
      <c r="M646" s="7">
        <f>(((L646/60)/60)/24)+DATE(1970,1,1)</f>
        <v>41898.665960648148</v>
      </c>
      <c r="N646" t="b">
        <v>0</v>
      </c>
      <c r="O646">
        <v>1021</v>
      </c>
      <c r="P646" s="5">
        <f>E646/O646</f>
        <v>73.486268364348675</v>
      </c>
      <c r="Q646" s="18" t="str">
        <f>LEFT(T646, FIND("/",T646)-1)</f>
        <v>technology</v>
      </c>
      <c r="R646" s="18" t="str">
        <f>RIGHT(T646, LEN(T646)-FIND("/",T646))</f>
        <v>wearables</v>
      </c>
      <c r="S646" t="b">
        <v>1</v>
      </c>
      <c r="T646" t="s">
        <v>8273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3">
        <v>2000</v>
      </c>
      <c r="E647" s="13">
        <v>5574</v>
      </c>
      <c r="F647" s="16">
        <f>(E647)/D647</f>
        <v>2.7869999999999999</v>
      </c>
      <c r="G647" s="11" t="s">
        <v>8219</v>
      </c>
      <c r="H647" t="s">
        <v>8224</v>
      </c>
      <c r="I647" t="s">
        <v>8246</v>
      </c>
      <c r="J647">
        <v>1470962274</v>
      </c>
      <c r="K647" s="7">
        <f>(((J647/60)/60)/24)+DATE(1970,1,1)</f>
        <v>42594.026319444441</v>
      </c>
      <c r="L647">
        <v>1468370274</v>
      </c>
      <c r="M647" s="7">
        <f>(((L647/60)/60)/24)+DATE(1970,1,1)</f>
        <v>42564.026319444441</v>
      </c>
      <c r="N647" t="b">
        <v>0</v>
      </c>
      <c r="O647">
        <v>237</v>
      </c>
      <c r="P647" s="5">
        <f>E647/O647</f>
        <v>23.518987341772153</v>
      </c>
      <c r="Q647" s="18" t="str">
        <f>LEFT(T647, FIND("/",T647)-1)</f>
        <v>technology</v>
      </c>
      <c r="R647" s="18" t="str">
        <f>RIGHT(T647, LEN(T647)-FIND("/",T647))</f>
        <v>wearables</v>
      </c>
      <c r="S647" t="b">
        <v>1</v>
      </c>
      <c r="T647" t="s">
        <v>8273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3">
        <v>800</v>
      </c>
      <c r="E648" s="13">
        <v>1055.01</v>
      </c>
      <c r="F648" s="16">
        <f>(E648)/D648</f>
        <v>1.3187625000000001</v>
      </c>
      <c r="G648" s="11" t="s">
        <v>8219</v>
      </c>
      <c r="H648" t="s">
        <v>8224</v>
      </c>
      <c r="I648" t="s">
        <v>8246</v>
      </c>
      <c r="J648">
        <v>1407788867</v>
      </c>
      <c r="K648" s="7">
        <f>(((J648/60)/60)/24)+DATE(1970,1,1)</f>
        <v>41862.852627314816</v>
      </c>
      <c r="L648">
        <v>1405196867</v>
      </c>
      <c r="M648" s="7">
        <f>(((L648/60)/60)/24)+DATE(1970,1,1)</f>
        <v>41832.852627314816</v>
      </c>
      <c r="N648" t="b">
        <v>0</v>
      </c>
      <c r="O648">
        <v>27</v>
      </c>
      <c r="P648" s="5">
        <f>E648/O648</f>
        <v>39.074444444444445</v>
      </c>
      <c r="Q648" s="18" t="str">
        <f>LEFT(T648, FIND("/",T648)-1)</f>
        <v>technology</v>
      </c>
      <c r="R648" s="18" t="str">
        <f>RIGHT(T648, LEN(T648)-FIND("/",T648))</f>
        <v>wearables</v>
      </c>
      <c r="S648" t="b">
        <v>1</v>
      </c>
      <c r="T648" t="s">
        <v>8273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3">
        <v>2000</v>
      </c>
      <c r="E649" s="13">
        <v>2141</v>
      </c>
      <c r="F649" s="16">
        <f>(E649)/D649</f>
        <v>1.0705</v>
      </c>
      <c r="G649" s="11" t="s">
        <v>8219</v>
      </c>
      <c r="H649" t="s">
        <v>8229</v>
      </c>
      <c r="I649" t="s">
        <v>8251</v>
      </c>
      <c r="J649">
        <v>1458235549</v>
      </c>
      <c r="K649" s="7">
        <f>(((J649/60)/60)/24)+DATE(1970,1,1)</f>
        <v>42446.726261574076</v>
      </c>
      <c r="L649">
        <v>1455647149</v>
      </c>
      <c r="M649" s="7">
        <f>(((L649/60)/60)/24)+DATE(1970,1,1)</f>
        <v>42416.767928240741</v>
      </c>
      <c r="N649" t="b">
        <v>0</v>
      </c>
      <c r="O649">
        <v>17</v>
      </c>
      <c r="P649" s="5">
        <f>E649/O649</f>
        <v>125.94117647058823</v>
      </c>
      <c r="Q649" s="18" t="str">
        <f>LEFT(T649, FIND("/",T649)-1)</f>
        <v>technology</v>
      </c>
      <c r="R649" s="18" t="str">
        <f>RIGHT(T649, LEN(T649)-FIND("/",T649))</f>
        <v>wearables</v>
      </c>
      <c r="S649" t="b">
        <v>1</v>
      </c>
      <c r="T649" t="s">
        <v>8273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3">
        <v>35000</v>
      </c>
      <c r="E650" s="13">
        <v>44388</v>
      </c>
      <c r="F650" s="16">
        <f>(E650)/D650</f>
        <v>1.2682285714285715</v>
      </c>
      <c r="G650" s="11" t="s">
        <v>8219</v>
      </c>
      <c r="H650" t="s">
        <v>8224</v>
      </c>
      <c r="I650" t="s">
        <v>8246</v>
      </c>
      <c r="J650">
        <v>1413304708</v>
      </c>
      <c r="K650" s="7">
        <f>(((J650/60)/60)/24)+DATE(1970,1,1)</f>
        <v>41926.693379629629</v>
      </c>
      <c r="L650">
        <v>1410280708</v>
      </c>
      <c r="M650" s="7">
        <f>(((L650/60)/60)/24)+DATE(1970,1,1)</f>
        <v>41891.693379629629</v>
      </c>
      <c r="N650" t="b">
        <v>0</v>
      </c>
      <c r="O650">
        <v>27</v>
      </c>
      <c r="P650" s="5">
        <f>E650/O650</f>
        <v>1644</v>
      </c>
      <c r="Q650" s="18" t="str">
        <f>LEFT(T650, FIND("/",T650)-1)</f>
        <v>technology</v>
      </c>
      <c r="R650" s="18" t="str">
        <f>RIGHT(T650, LEN(T650)-FIND("/",T650))</f>
        <v>wearables</v>
      </c>
      <c r="S650" t="b">
        <v>1</v>
      </c>
      <c r="T650" t="s">
        <v>8273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3">
        <v>2500</v>
      </c>
      <c r="E651" s="13">
        <v>3499</v>
      </c>
      <c r="F651" s="16">
        <f>(E651)/D651</f>
        <v>1.3996</v>
      </c>
      <c r="G651" s="11" t="s">
        <v>8219</v>
      </c>
      <c r="H651" t="s">
        <v>8224</v>
      </c>
      <c r="I651" t="s">
        <v>8246</v>
      </c>
      <c r="J651">
        <v>1410904413</v>
      </c>
      <c r="K651" s="7">
        <f>(((J651/60)/60)/24)+DATE(1970,1,1)</f>
        <v>41898.912187499998</v>
      </c>
      <c r="L651">
        <v>1409090013</v>
      </c>
      <c r="M651" s="7">
        <f>(((L651/60)/60)/24)+DATE(1970,1,1)</f>
        <v>41877.912187499998</v>
      </c>
      <c r="N651" t="b">
        <v>0</v>
      </c>
      <c r="O651">
        <v>82</v>
      </c>
      <c r="P651" s="5">
        <f>E651/O651</f>
        <v>42.670731707317074</v>
      </c>
      <c r="Q651" s="18" t="str">
        <f>LEFT(T651, FIND("/",T651)-1)</f>
        <v>technology</v>
      </c>
      <c r="R651" s="18" t="str">
        <f>RIGHT(T651, LEN(T651)-FIND("/",T651))</f>
        <v>wearables</v>
      </c>
      <c r="S651" t="b">
        <v>1</v>
      </c>
      <c r="T651" t="s">
        <v>8273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3">
        <v>1500</v>
      </c>
      <c r="E652" s="13">
        <v>1686</v>
      </c>
      <c r="F652" s="16">
        <f>(E652)/D652</f>
        <v>1.1240000000000001</v>
      </c>
      <c r="G652" s="11" t="s">
        <v>8219</v>
      </c>
      <c r="H652" t="s">
        <v>8224</v>
      </c>
      <c r="I652" t="s">
        <v>8246</v>
      </c>
      <c r="J652">
        <v>1418953984</v>
      </c>
      <c r="K652" s="7">
        <f>(((J652/60)/60)/24)+DATE(1970,1,1)</f>
        <v>41992.078518518523</v>
      </c>
      <c r="L652">
        <v>1413766384</v>
      </c>
      <c r="M652" s="7">
        <f>(((L652/60)/60)/24)+DATE(1970,1,1)</f>
        <v>41932.036851851852</v>
      </c>
      <c r="N652" t="b">
        <v>0</v>
      </c>
      <c r="O652">
        <v>48</v>
      </c>
      <c r="P652" s="5">
        <f>E652/O652</f>
        <v>35.125</v>
      </c>
      <c r="Q652" s="18" t="str">
        <f>LEFT(T652, FIND("/",T652)-1)</f>
        <v>technology</v>
      </c>
      <c r="R652" s="18" t="str">
        <f>RIGHT(T652, LEN(T652)-FIND("/",T652))</f>
        <v>wearables</v>
      </c>
      <c r="S652" t="b">
        <v>1</v>
      </c>
      <c r="T652" t="s">
        <v>8273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3">
        <v>25000</v>
      </c>
      <c r="E653" s="13">
        <v>25132</v>
      </c>
      <c r="F653" s="16">
        <f>(E653)/D653</f>
        <v>1.00528</v>
      </c>
      <c r="G653" s="11" t="s">
        <v>8219</v>
      </c>
      <c r="H653" t="s">
        <v>8224</v>
      </c>
      <c r="I653" t="s">
        <v>8246</v>
      </c>
      <c r="J653">
        <v>1418430311</v>
      </c>
      <c r="K653" s="7">
        <f>(((J653/60)/60)/24)+DATE(1970,1,1)</f>
        <v>41986.017488425925</v>
      </c>
      <c r="L653">
        <v>1415838311</v>
      </c>
      <c r="M653" s="7">
        <f>(((L653/60)/60)/24)+DATE(1970,1,1)</f>
        <v>41956.017488425925</v>
      </c>
      <c r="N653" t="b">
        <v>0</v>
      </c>
      <c r="O653">
        <v>105</v>
      </c>
      <c r="P653" s="5">
        <f>E653/O653</f>
        <v>239.35238095238094</v>
      </c>
      <c r="Q653" s="18" t="str">
        <f>LEFT(T653, FIND("/",T653)-1)</f>
        <v>technology</v>
      </c>
      <c r="R653" s="18" t="str">
        <f>RIGHT(T653, LEN(T653)-FIND("/",T653))</f>
        <v>wearables</v>
      </c>
      <c r="S653" t="b">
        <v>1</v>
      </c>
      <c r="T653" t="s">
        <v>8273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3">
        <v>3000</v>
      </c>
      <c r="E654" s="13">
        <v>3014</v>
      </c>
      <c r="F654" s="16">
        <f>(E654)/D654</f>
        <v>1.0046666666666666</v>
      </c>
      <c r="G654" s="11" t="s">
        <v>8219</v>
      </c>
      <c r="H654" t="s">
        <v>8224</v>
      </c>
      <c r="I654" t="s">
        <v>8246</v>
      </c>
      <c r="J654">
        <v>1480613650</v>
      </c>
      <c r="K654" s="7">
        <f>(((J654/60)/60)/24)+DATE(1970,1,1)</f>
        <v>42705.732060185182</v>
      </c>
      <c r="L654">
        <v>1478018050</v>
      </c>
      <c r="M654" s="7">
        <f>(((L654/60)/60)/24)+DATE(1970,1,1)</f>
        <v>42675.690393518518</v>
      </c>
      <c r="N654" t="b">
        <v>0</v>
      </c>
      <c r="O654">
        <v>28</v>
      </c>
      <c r="P654" s="5">
        <f>E654/O654</f>
        <v>107.64285714285714</v>
      </c>
      <c r="Q654" s="18" t="str">
        <f>LEFT(T654, FIND("/",T654)-1)</f>
        <v>technology</v>
      </c>
      <c r="R654" s="18" t="str">
        <f>RIGHT(T654, LEN(T654)-FIND("/",T654))</f>
        <v>wearables</v>
      </c>
      <c r="S654" t="b">
        <v>1</v>
      </c>
      <c r="T654" t="s">
        <v>8273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3">
        <v>75000</v>
      </c>
      <c r="E655" s="13">
        <v>106084.5</v>
      </c>
      <c r="F655" s="16">
        <f>(E655)/D655</f>
        <v>1.4144600000000001</v>
      </c>
      <c r="G655" s="11" t="s">
        <v>8219</v>
      </c>
      <c r="H655" t="s">
        <v>8224</v>
      </c>
      <c r="I655" t="s">
        <v>8246</v>
      </c>
      <c r="J655">
        <v>1440082240</v>
      </c>
      <c r="K655" s="7">
        <f>(((J655/60)/60)/24)+DATE(1970,1,1)</f>
        <v>42236.618518518517</v>
      </c>
      <c r="L655">
        <v>1436885440</v>
      </c>
      <c r="M655" s="7">
        <f>(((L655/60)/60)/24)+DATE(1970,1,1)</f>
        <v>42199.618518518517</v>
      </c>
      <c r="N655" t="b">
        <v>0</v>
      </c>
      <c r="O655">
        <v>1107</v>
      </c>
      <c r="P655" s="5">
        <f>E655/O655</f>
        <v>95.830623306233065</v>
      </c>
      <c r="Q655" s="18" t="str">
        <f>LEFT(T655, FIND("/",T655)-1)</f>
        <v>technology</v>
      </c>
      <c r="R655" s="18" t="str">
        <f>RIGHT(T655, LEN(T655)-FIND("/",T655))</f>
        <v>wearables</v>
      </c>
      <c r="S655" t="b">
        <v>1</v>
      </c>
      <c r="T655" t="s">
        <v>8273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3">
        <v>12000</v>
      </c>
      <c r="E656" s="13">
        <v>32075</v>
      </c>
      <c r="F656" s="16">
        <f>(E656)/D656</f>
        <v>2.6729166666666666</v>
      </c>
      <c r="G656" s="11" t="s">
        <v>8219</v>
      </c>
      <c r="H656" t="s">
        <v>8224</v>
      </c>
      <c r="I656" t="s">
        <v>8246</v>
      </c>
      <c r="J656">
        <v>1436396313</v>
      </c>
      <c r="K656" s="7">
        <f>(((J656/60)/60)/24)+DATE(1970,1,1)</f>
        <v>42193.957326388889</v>
      </c>
      <c r="L656">
        <v>1433804313</v>
      </c>
      <c r="M656" s="7">
        <f>(((L656/60)/60)/24)+DATE(1970,1,1)</f>
        <v>42163.957326388889</v>
      </c>
      <c r="N656" t="b">
        <v>0</v>
      </c>
      <c r="O656">
        <v>1013</v>
      </c>
      <c r="P656" s="5">
        <f>E656/O656</f>
        <v>31.663376110562684</v>
      </c>
      <c r="Q656" s="18" t="str">
        <f>LEFT(T656, FIND("/",T656)-1)</f>
        <v>technology</v>
      </c>
      <c r="R656" s="18" t="str">
        <f>RIGHT(T656, LEN(T656)-FIND("/",T656))</f>
        <v>wearables</v>
      </c>
      <c r="S656" t="b">
        <v>1</v>
      </c>
      <c r="T656" t="s">
        <v>8273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3">
        <v>8000</v>
      </c>
      <c r="E657" s="13">
        <v>11751</v>
      </c>
      <c r="F657" s="16">
        <f>(E657)/D657</f>
        <v>1.4688749999999999</v>
      </c>
      <c r="G657" s="11" t="s">
        <v>8219</v>
      </c>
      <c r="H657" t="s">
        <v>8224</v>
      </c>
      <c r="I657" t="s">
        <v>8246</v>
      </c>
      <c r="J657">
        <v>1426197512</v>
      </c>
      <c r="K657" s="7">
        <f>(((J657/60)/60)/24)+DATE(1970,1,1)</f>
        <v>42075.915648148148</v>
      </c>
      <c r="L657">
        <v>1423609112</v>
      </c>
      <c r="M657" s="7">
        <f>(((L657/60)/60)/24)+DATE(1970,1,1)</f>
        <v>42045.957314814819</v>
      </c>
      <c r="N657" t="b">
        <v>0</v>
      </c>
      <c r="O657">
        <v>274</v>
      </c>
      <c r="P657" s="5">
        <f>E657/O657</f>
        <v>42.886861313868614</v>
      </c>
      <c r="Q657" s="18" t="str">
        <f>LEFT(T657, FIND("/",T657)-1)</f>
        <v>technology</v>
      </c>
      <c r="R657" s="18" t="str">
        <f>RIGHT(T657, LEN(T657)-FIND("/",T657))</f>
        <v>wearables</v>
      </c>
      <c r="S657" t="b">
        <v>1</v>
      </c>
      <c r="T657" t="s">
        <v>8273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3">
        <v>5000</v>
      </c>
      <c r="E658" s="13">
        <v>10678</v>
      </c>
      <c r="F658" s="16">
        <f>(E658)/D658</f>
        <v>2.1356000000000002</v>
      </c>
      <c r="G658" s="11" t="s">
        <v>8219</v>
      </c>
      <c r="H658" t="s">
        <v>8224</v>
      </c>
      <c r="I658" t="s">
        <v>8246</v>
      </c>
      <c r="J658">
        <v>1460917119</v>
      </c>
      <c r="K658" s="7">
        <f>(((J658/60)/60)/24)+DATE(1970,1,1)</f>
        <v>42477.762951388882</v>
      </c>
      <c r="L658">
        <v>1455736719</v>
      </c>
      <c r="M658" s="7">
        <f>(((L658/60)/60)/24)+DATE(1970,1,1)</f>
        <v>42417.804618055554</v>
      </c>
      <c r="N658" t="b">
        <v>0</v>
      </c>
      <c r="O658">
        <v>87</v>
      </c>
      <c r="P658" s="5">
        <f>E658/O658</f>
        <v>122.73563218390805</v>
      </c>
      <c r="Q658" s="18" t="str">
        <f>LEFT(T658, FIND("/",T658)-1)</f>
        <v>technology</v>
      </c>
      <c r="R658" s="18" t="str">
        <f>RIGHT(T658, LEN(T658)-FIND("/",T658))</f>
        <v>wearables</v>
      </c>
      <c r="S658" t="b">
        <v>1</v>
      </c>
      <c r="T658" t="s">
        <v>8273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3">
        <v>15000</v>
      </c>
      <c r="E659" s="13">
        <v>18855</v>
      </c>
      <c r="F659" s="16">
        <f>(E659)/D659</f>
        <v>1.2569999999999999</v>
      </c>
      <c r="G659" s="11" t="s">
        <v>8219</v>
      </c>
      <c r="H659" t="s">
        <v>8224</v>
      </c>
      <c r="I659" t="s">
        <v>8246</v>
      </c>
      <c r="J659">
        <v>1450901872</v>
      </c>
      <c r="K659" s="7">
        <f>(((J659/60)/60)/24)+DATE(1970,1,1)</f>
        <v>42361.84574074074</v>
      </c>
      <c r="L659">
        <v>1448309872</v>
      </c>
      <c r="M659" s="7">
        <f>(((L659/60)/60)/24)+DATE(1970,1,1)</f>
        <v>42331.84574074074</v>
      </c>
      <c r="N659" t="b">
        <v>0</v>
      </c>
      <c r="O659">
        <v>99</v>
      </c>
      <c r="P659" s="5">
        <f>E659/O659</f>
        <v>190.45454545454547</v>
      </c>
      <c r="Q659" s="18" t="str">
        <f>LEFT(T659, FIND("/",T659)-1)</f>
        <v>technology</v>
      </c>
      <c r="R659" s="18" t="str">
        <f>RIGHT(T659, LEN(T659)-FIND("/",T659))</f>
        <v>wearables</v>
      </c>
      <c r="S659" t="b">
        <v>1</v>
      </c>
      <c r="T659" t="s">
        <v>8273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3">
        <v>28888</v>
      </c>
      <c r="E660" s="13">
        <v>30177</v>
      </c>
      <c r="F660" s="16">
        <f>(E660)/D660</f>
        <v>1.0446206037108834</v>
      </c>
      <c r="G660" s="11" t="s">
        <v>8219</v>
      </c>
      <c r="H660" t="s">
        <v>8224</v>
      </c>
      <c r="I660" t="s">
        <v>8246</v>
      </c>
      <c r="J660">
        <v>1437933600</v>
      </c>
      <c r="K660" s="7">
        <f>(((J660/60)/60)/24)+DATE(1970,1,1)</f>
        <v>42211.75</v>
      </c>
      <c r="L660">
        <v>1435117889</v>
      </c>
      <c r="M660" s="7">
        <f>(((L660/60)/60)/24)+DATE(1970,1,1)</f>
        <v>42179.160752314812</v>
      </c>
      <c r="N660" t="b">
        <v>0</v>
      </c>
      <c r="O660">
        <v>276</v>
      </c>
      <c r="P660" s="5">
        <f>E660/O660</f>
        <v>109.33695652173913</v>
      </c>
      <c r="Q660" s="18" t="str">
        <f>LEFT(T660, FIND("/",T660)-1)</f>
        <v>technology</v>
      </c>
      <c r="R660" s="18" t="str">
        <f>RIGHT(T660, LEN(T660)-FIND("/",T660))</f>
        <v>wearables</v>
      </c>
      <c r="S660" t="b">
        <v>1</v>
      </c>
      <c r="T660" t="s">
        <v>8273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3">
        <v>3000</v>
      </c>
      <c r="E661" s="13">
        <v>3017</v>
      </c>
      <c r="F661" s="16">
        <f>(E661)/D661</f>
        <v>1.0056666666666667</v>
      </c>
      <c r="G661" s="11" t="s">
        <v>8219</v>
      </c>
      <c r="H661" t="s">
        <v>8224</v>
      </c>
      <c r="I661" t="s">
        <v>8246</v>
      </c>
      <c r="J661">
        <v>1440339295</v>
      </c>
      <c r="K661" s="7">
        <f>(((J661/60)/60)/24)+DATE(1970,1,1)</f>
        <v>42239.593692129631</v>
      </c>
      <c r="L661">
        <v>1437747295</v>
      </c>
      <c r="M661" s="7">
        <f>(((L661/60)/60)/24)+DATE(1970,1,1)</f>
        <v>42209.593692129631</v>
      </c>
      <c r="N661" t="b">
        <v>0</v>
      </c>
      <c r="O661">
        <v>21</v>
      </c>
      <c r="P661" s="5">
        <f>E661/O661</f>
        <v>143.66666666666666</v>
      </c>
      <c r="Q661" s="18" t="str">
        <f>LEFT(T661, FIND("/",T661)-1)</f>
        <v>technology</v>
      </c>
      <c r="R661" s="18" t="str">
        <f>RIGHT(T661, LEN(T661)-FIND("/",T661))</f>
        <v>wearables</v>
      </c>
      <c r="S661" t="b">
        <v>1</v>
      </c>
      <c r="T661" t="s">
        <v>8273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3">
        <v>50000</v>
      </c>
      <c r="E662" s="13">
        <v>1529</v>
      </c>
      <c r="F662" s="16">
        <f>(E662)/D662</f>
        <v>3.058E-2</v>
      </c>
      <c r="G662" s="11" t="s">
        <v>8221</v>
      </c>
      <c r="H662" t="s">
        <v>8224</v>
      </c>
      <c r="I662" t="s">
        <v>8246</v>
      </c>
      <c r="J662">
        <v>1415558879</v>
      </c>
      <c r="K662" s="7">
        <f>(((J662/60)/60)/24)+DATE(1970,1,1)</f>
        <v>41952.783321759263</v>
      </c>
      <c r="L662">
        <v>1412963279</v>
      </c>
      <c r="M662" s="7">
        <f>(((L662/60)/60)/24)+DATE(1970,1,1)</f>
        <v>41922.741655092592</v>
      </c>
      <c r="N662" t="b">
        <v>0</v>
      </c>
      <c r="O662">
        <v>18</v>
      </c>
      <c r="P662" s="5">
        <f>E662/O662</f>
        <v>84.944444444444443</v>
      </c>
      <c r="Q662" s="18" t="str">
        <f>LEFT(T662, FIND("/",T662)-1)</f>
        <v>technology</v>
      </c>
      <c r="R662" s="18" t="str">
        <f>RIGHT(T662, LEN(T662)-FIND("/",T662))</f>
        <v>wearables</v>
      </c>
      <c r="S662" t="b">
        <v>0</v>
      </c>
      <c r="T662" t="s">
        <v>8273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3">
        <v>10000</v>
      </c>
      <c r="E663" s="13">
        <v>95</v>
      </c>
      <c r="F663" s="16">
        <f>(E663)/D663</f>
        <v>9.4999999999999998E-3</v>
      </c>
      <c r="G663" s="11" t="s">
        <v>8221</v>
      </c>
      <c r="H663" t="s">
        <v>8224</v>
      </c>
      <c r="I663" t="s">
        <v>8246</v>
      </c>
      <c r="J663">
        <v>1477236559</v>
      </c>
      <c r="K663" s="7">
        <f>(((J663/60)/60)/24)+DATE(1970,1,1)</f>
        <v>42666.645358796297</v>
      </c>
      <c r="L663">
        <v>1474644559</v>
      </c>
      <c r="M663" s="7">
        <f>(((L663/60)/60)/24)+DATE(1970,1,1)</f>
        <v>42636.645358796297</v>
      </c>
      <c r="N663" t="b">
        <v>0</v>
      </c>
      <c r="O663">
        <v>9</v>
      </c>
      <c r="P663" s="5">
        <f>E663/O663</f>
        <v>10.555555555555555</v>
      </c>
      <c r="Q663" s="18" t="str">
        <f>LEFT(T663, FIND("/",T663)-1)</f>
        <v>technology</v>
      </c>
      <c r="R663" s="18" t="str">
        <f>RIGHT(T663, LEN(T663)-FIND("/",T663))</f>
        <v>wearables</v>
      </c>
      <c r="S663" t="b">
        <v>0</v>
      </c>
      <c r="T663" t="s">
        <v>8273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3">
        <v>39000</v>
      </c>
      <c r="E664" s="13">
        <v>156</v>
      </c>
      <c r="F664" s="16">
        <f>(E664)/D664</f>
        <v>4.0000000000000001E-3</v>
      </c>
      <c r="G664" s="11" t="s">
        <v>8221</v>
      </c>
      <c r="H664" t="s">
        <v>8224</v>
      </c>
      <c r="I664" t="s">
        <v>8246</v>
      </c>
      <c r="J664">
        <v>1421404247</v>
      </c>
      <c r="K664" s="7">
        <f>(((J664/60)/60)/24)+DATE(1970,1,1)</f>
        <v>42020.438043981485</v>
      </c>
      <c r="L664">
        <v>1418812247</v>
      </c>
      <c r="M664" s="7">
        <f>(((L664/60)/60)/24)+DATE(1970,1,1)</f>
        <v>41990.438043981485</v>
      </c>
      <c r="N664" t="b">
        <v>0</v>
      </c>
      <c r="O664">
        <v>4</v>
      </c>
      <c r="P664" s="5">
        <f>E664/O664</f>
        <v>39</v>
      </c>
      <c r="Q664" s="18" t="str">
        <f>LEFT(T664, FIND("/",T664)-1)</f>
        <v>technology</v>
      </c>
      <c r="R664" s="18" t="str">
        <f>RIGHT(T664, LEN(T664)-FIND("/",T664))</f>
        <v>wearables</v>
      </c>
      <c r="S664" t="b">
        <v>0</v>
      </c>
      <c r="T664" t="s">
        <v>8273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3">
        <v>200000</v>
      </c>
      <c r="E665" s="13">
        <v>700</v>
      </c>
      <c r="F665" s="16">
        <f>(E665)/D665</f>
        <v>3.5000000000000001E-3</v>
      </c>
      <c r="G665" s="11" t="s">
        <v>8221</v>
      </c>
      <c r="H665" t="s">
        <v>8232</v>
      </c>
      <c r="I665" t="s">
        <v>8253</v>
      </c>
      <c r="J665">
        <v>1437250456</v>
      </c>
      <c r="K665" s="7">
        <f>(((J665/60)/60)/24)+DATE(1970,1,1)</f>
        <v>42203.843240740738</v>
      </c>
      <c r="L665">
        <v>1434658456</v>
      </c>
      <c r="M665" s="7">
        <f>(((L665/60)/60)/24)+DATE(1970,1,1)</f>
        <v>42173.843240740738</v>
      </c>
      <c r="N665" t="b">
        <v>0</v>
      </c>
      <c r="O665">
        <v>7</v>
      </c>
      <c r="P665" s="5">
        <f>E665/O665</f>
        <v>100</v>
      </c>
      <c r="Q665" s="18" t="str">
        <f>LEFT(T665, FIND("/",T665)-1)</f>
        <v>technology</v>
      </c>
      <c r="R665" s="18" t="str">
        <f>RIGHT(T665, LEN(T665)-FIND("/",T665))</f>
        <v>wearables</v>
      </c>
      <c r="S665" t="b">
        <v>0</v>
      </c>
      <c r="T665" t="s">
        <v>8273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3">
        <v>12000</v>
      </c>
      <c r="E666" s="13">
        <v>904</v>
      </c>
      <c r="F666" s="16">
        <f>(E666)/D666</f>
        <v>7.5333333333333335E-2</v>
      </c>
      <c r="G666" s="11" t="s">
        <v>8221</v>
      </c>
      <c r="H666" t="s">
        <v>8224</v>
      </c>
      <c r="I666" t="s">
        <v>8246</v>
      </c>
      <c r="J666">
        <v>1428940775</v>
      </c>
      <c r="K666" s="7">
        <f>(((J666/60)/60)/24)+DATE(1970,1,1)</f>
        <v>42107.666377314818</v>
      </c>
      <c r="L666">
        <v>1426348775</v>
      </c>
      <c r="M666" s="7">
        <f>(((L666/60)/60)/24)+DATE(1970,1,1)</f>
        <v>42077.666377314818</v>
      </c>
      <c r="N666" t="b">
        <v>0</v>
      </c>
      <c r="O666">
        <v>29</v>
      </c>
      <c r="P666" s="5">
        <f>E666/O666</f>
        <v>31.172413793103448</v>
      </c>
      <c r="Q666" s="18" t="str">
        <f>LEFT(T666, FIND("/",T666)-1)</f>
        <v>technology</v>
      </c>
      <c r="R666" s="18" t="str">
        <f>RIGHT(T666, LEN(T666)-FIND("/",T666))</f>
        <v>wearables</v>
      </c>
      <c r="S666" t="b">
        <v>0</v>
      </c>
      <c r="T666" t="s">
        <v>8273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3">
        <v>10000</v>
      </c>
      <c r="E667" s="13">
        <v>1864</v>
      </c>
      <c r="F667" s="16">
        <f>(E667)/D667</f>
        <v>0.18640000000000001</v>
      </c>
      <c r="G667" s="11" t="s">
        <v>8221</v>
      </c>
      <c r="H667" t="s">
        <v>8224</v>
      </c>
      <c r="I667" t="s">
        <v>8246</v>
      </c>
      <c r="J667">
        <v>1484327061</v>
      </c>
      <c r="K667" s="7">
        <f>(((J667/60)/60)/24)+DATE(1970,1,1)</f>
        <v>42748.711354166662</v>
      </c>
      <c r="L667">
        <v>1479143061</v>
      </c>
      <c r="M667" s="7">
        <f>(((L667/60)/60)/24)+DATE(1970,1,1)</f>
        <v>42688.711354166662</v>
      </c>
      <c r="N667" t="b">
        <v>0</v>
      </c>
      <c r="O667">
        <v>12</v>
      </c>
      <c r="P667" s="5">
        <f>E667/O667</f>
        <v>155.33333333333334</v>
      </c>
      <c r="Q667" s="18" t="str">
        <f>LEFT(T667, FIND("/",T667)-1)</f>
        <v>technology</v>
      </c>
      <c r="R667" s="18" t="str">
        <f>RIGHT(T667, LEN(T667)-FIND("/",T667))</f>
        <v>wearables</v>
      </c>
      <c r="S667" t="b">
        <v>0</v>
      </c>
      <c r="T667" t="s">
        <v>8273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3">
        <v>200000</v>
      </c>
      <c r="E668" s="13">
        <v>8</v>
      </c>
      <c r="F668" s="16">
        <f>(E668)/D668</f>
        <v>4.0000000000000003E-5</v>
      </c>
      <c r="G668" s="11" t="s">
        <v>8221</v>
      </c>
      <c r="H668" t="s">
        <v>8224</v>
      </c>
      <c r="I668" t="s">
        <v>8246</v>
      </c>
      <c r="J668">
        <v>1408305498</v>
      </c>
      <c r="K668" s="7">
        <f>(((J668/60)/60)/24)+DATE(1970,1,1)</f>
        <v>41868.832152777781</v>
      </c>
      <c r="L668">
        <v>1405713498</v>
      </c>
      <c r="M668" s="7">
        <f>(((L668/60)/60)/24)+DATE(1970,1,1)</f>
        <v>41838.832152777781</v>
      </c>
      <c r="N668" t="b">
        <v>0</v>
      </c>
      <c r="O668">
        <v>4</v>
      </c>
      <c r="P668" s="5">
        <f>E668/O668</f>
        <v>2</v>
      </c>
      <c r="Q668" s="18" t="str">
        <f>LEFT(T668, FIND("/",T668)-1)</f>
        <v>technology</v>
      </c>
      <c r="R668" s="18" t="str">
        <f>RIGHT(T668, LEN(T668)-FIND("/",T668))</f>
        <v>wearables</v>
      </c>
      <c r="S668" t="b">
        <v>0</v>
      </c>
      <c r="T668" t="s">
        <v>8273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3">
        <v>50000</v>
      </c>
      <c r="E669" s="13">
        <v>5010</v>
      </c>
      <c r="F669" s="16">
        <f>(E669)/D669</f>
        <v>0.1002</v>
      </c>
      <c r="G669" s="11" t="s">
        <v>8221</v>
      </c>
      <c r="H669" t="s">
        <v>8237</v>
      </c>
      <c r="I669" t="s">
        <v>8249</v>
      </c>
      <c r="J669">
        <v>1477731463</v>
      </c>
      <c r="K669" s="7">
        <f>(((J669/60)/60)/24)+DATE(1970,1,1)</f>
        <v>42672.373414351852</v>
      </c>
      <c r="L669">
        <v>1474275463</v>
      </c>
      <c r="M669" s="7">
        <f>(((L669/60)/60)/24)+DATE(1970,1,1)</f>
        <v>42632.373414351852</v>
      </c>
      <c r="N669" t="b">
        <v>0</v>
      </c>
      <c r="O669">
        <v>28</v>
      </c>
      <c r="P669" s="5">
        <f>E669/O669</f>
        <v>178.92857142857142</v>
      </c>
      <c r="Q669" s="18" t="str">
        <f>LEFT(T669, FIND("/",T669)-1)</f>
        <v>technology</v>
      </c>
      <c r="R669" s="18" t="str">
        <f>RIGHT(T669, LEN(T669)-FIND("/",T669))</f>
        <v>wearables</v>
      </c>
      <c r="S669" t="b">
        <v>0</v>
      </c>
      <c r="T669" t="s">
        <v>8273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3">
        <v>15000</v>
      </c>
      <c r="E670" s="13">
        <v>684</v>
      </c>
      <c r="F670" s="16">
        <f>(E670)/D670</f>
        <v>4.5600000000000002E-2</v>
      </c>
      <c r="G670" s="11" t="s">
        <v>8221</v>
      </c>
      <c r="H670" t="s">
        <v>8224</v>
      </c>
      <c r="I670" t="s">
        <v>8246</v>
      </c>
      <c r="J670">
        <v>1431374222</v>
      </c>
      <c r="K670" s="7">
        <f>(((J670/60)/60)/24)+DATE(1970,1,1)</f>
        <v>42135.831273148149</v>
      </c>
      <c r="L670">
        <v>1427486222</v>
      </c>
      <c r="M670" s="7">
        <f>(((L670/60)/60)/24)+DATE(1970,1,1)</f>
        <v>42090.831273148149</v>
      </c>
      <c r="N670" t="b">
        <v>0</v>
      </c>
      <c r="O670">
        <v>25</v>
      </c>
      <c r="P670" s="5">
        <f>E670/O670</f>
        <v>27.36</v>
      </c>
      <c r="Q670" s="18" t="str">
        <f>LEFT(T670, FIND("/",T670)-1)</f>
        <v>technology</v>
      </c>
      <c r="R670" s="18" t="str">
        <f>RIGHT(T670, LEN(T670)-FIND("/",T670))</f>
        <v>wearables</v>
      </c>
      <c r="S670" t="b">
        <v>0</v>
      </c>
      <c r="T670" t="s">
        <v>8273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3">
        <v>200000</v>
      </c>
      <c r="E671" s="13">
        <v>43015</v>
      </c>
      <c r="F671" s="16">
        <f>(E671)/D671</f>
        <v>0.21507499999999999</v>
      </c>
      <c r="G671" s="11" t="s">
        <v>8221</v>
      </c>
      <c r="H671" t="s">
        <v>8235</v>
      </c>
      <c r="I671" t="s">
        <v>8255</v>
      </c>
      <c r="J671">
        <v>1467817258</v>
      </c>
      <c r="K671" s="7">
        <f>(((J671/60)/60)/24)+DATE(1970,1,1)</f>
        <v>42557.625671296293</v>
      </c>
      <c r="L671">
        <v>1465225258</v>
      </c>
      <c r="M671" s="7">
        <f>(((L671/60)/60)/24)+DATE(1970,1,1)</f>
        <v>42527.625671296293</v>
      </c>
      <c r="N671" t="b">
        <v>0</v>
      </c>
      <c r="O671">
        <v>28</v>
      </c>
      <c r="P671" s="5">
        <f>E671/O671</f>
        <v>1536.25</v>
      </c>
      <c r="Q671" s="18" t="str">
        <f>LEFT(T671, FIND("/",T671)-1)</f>
        <v>technology</v>
      </c>
      <c r="R671" s="18" t="str">
        <f>RIGHT(T671, LEN(T671)-FIND("/",T671))</f>
        <v>wearables</v>
      </c>
      <c r="S671" t="b">
        <v>0</v>
      </c>
      <c r="T671" t="s">
        <v>8273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3">
        <v>90000</v>
      </c>
      <c r="E672" s="13">
        <v>26349</v>
      </c>
      <c r="F672" s="16">
        <f>(E672)/D672</f>
        <v>0.29276666666666668</v>
      </c>
      <c r="G672" s="11" t="s">
        <v>8221</v>
      </c>
      <c r="H672" t="s">
        <v>8237</v>
      </c>
      <c r="I672" t="s">
        <v>8249</v>
      </c>
      <c r="J672">
        <v>1466323800</v>
      </c>
      <c r="K672" s="7">
        <f>(((J672/60)/60)/24)+DATE(1970,1,1)</f>
        <v>42540.340277777781</v>
      </c>
      <c r="L672">
        <v>1463418120</v>
      </c>
      <c r="M672" s="7">
        <f>(((L672/60)/60)/24)+DATE(1970,1,1)</f>
        <v>42506.709722222222</v>
      </c>
      <c r="N672" t="b">
        <v>0</v>
      </c>
      <c r="O672">
        <v>310</v>
      </c>
      <c r="P672" s="5">
        <f>E672/O672</f>
        <v>84.99677419354839</v>
      </c>
      <c r="Q672" s="18" t="str">
        <f>LEFT(T672, FIND("/",T672)-1)</f>
        <v>technology</v>
      </c>
      <c r="R672" s="18" t="str">
        <f>RIGHT(T672, LEN(T672)-FIND("/",T672))</f>
        <v>wearables</v>
      </c>
      <c r="S672" t="b">
        <v>0</v>
      </c>
      <c r="T672" t="s">
        <v>8273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3">
        <v>30000</v>
      </c>
      <c r="E673" s="13">
        <v>11828</v>
      </c>
      <c r="F673" s="16">
        <f>(E673)/D673</f>
        <v>0.39426666666666665</v>
      </c>
      <c r="G673" s="11" t="s">
        <v>8221</v>
      </c>
      <c r="H673" t="s">
        <v>8224</v>
      </c>
      <c r="I673" t="s">
        <v>8246</v>
      </c>
      <c r="J673">
        <v>1421208000</v>
      </c>
      <c r="K673" s="7">
        <f>(((J673/60)/60)/24)+DATE(1970,1,1)</f>
        <v>42018.166666666672</v>
      </c>
      <c r="L673">
        <v>1418315852</v>
      </c>
      <c r="M673" s="7">
        <f>(((L673/60)/60)/24)+DATE(1970,1,1)</f>
        <v>41984.692731481482</v>
      </c>
      <c r="N673" t="b">
        <v>0</v>
      </c>
      <c r="O673">
        <v>15</v>
      </c>
      <c r="P673" s="5">
        <f>E673/O673</f>
        <v>788.5333333333333</v>
      </c>
      <c r="Q673" s="18" t="str">
        <f>LEFT(T673, FIND("/",T673)-1)</f>
        <v>technology</v>
      </c>
      <c r="R673" s="18" t="str">
        <f>RIGHT(T673, LEN(T673)-FIND("/",T673))</f>
        <v>wearables</v>
      </c>
      <c r="S673" t="b">
        <v>0</v>
      </c>
      <c r="T673" t="s">
        <v>8273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3">
        <v>50000</v>
      </c>
      <c r="E674" s="13">
        <v>10814</v>
      </c>
      <c r="F674" s="16">
        <f>(E674)/D674</f>
        <v>0.21628</v>
      </c>
      <c r="G674" s="11" t="s">
        <v>8221</v>
      </c>
      <c r="H674" t="s">
        <v>8224</v>
      </c>
      <c r="I674" t="s">
        <v>8246</v>
      </c>
      <c r="J674">
        <v>1420088340</v>
      </c>
      <c r="K674" s="7">
        <f>(((J674/60)/60)/24)+DATE(1970,1,1)</f>
        <v>42005.207638888889</v>
      </c>
      <c r="L674">
        <v>1417410964</v>
      </c>
      <c r="M674" s="7">
        <f>(((L674/60)/60)/24)+DATE(1970,1,1)</f>
        <v>41974.219490740739</v>
      </c>
      <c r="N674" t="b">
        <v>0</v>
      </c>
      <c r="O674">
        <v>215</v>
      </c>
      <c r="P674" s="5">
        <f>E674/O674</f>
        <v>50.29767441860465</v>
      </c>
      <c r="Q674" s="18" t="str">
        <f>LEFT(T674, FIND("/",T674)-1)</f>
        <v>technology</v>
      </c>
      <c r="R674" s="18" t="str">
        <f>RIGHT(T674, LEN(T674)-FIND("/",T674))</f>
        <v>wearables</v>
      </c>
      <c r="S674" t="b">
        <v>0</v>
      </c>
      <c r="T674" t="s">
        <v>8273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3">
        <v>100000</v>
      </c>
      <c r="E675" s="13">
        <v>205</v>
      </c>
      <c r="F675" s="16">
        <f>(E675)/D675</f>
        <v>2.0500000000000002E-3</v>
      </c>
      <c r="G675" s="11" t="s">
        <v>8221</v>
      </c>
      <c r="H675" t="s">
        <v>8224</v>
      </c>
      <c r="I675" t="s">
        <v>8246</v>
      </c>
      <c r="J675">
        <v>1409602217</v>
      </c>
      <c r="K675" s="7">
        <f>(((J675/60)/60)/24)+DATE(1970,1,1)</f>
        <v>41883.840474537035</v>
      </c>
      <c r="L675">
        <v>1405714217</v>
      </c>
      <c r="M675" s="7">
        <f>(((L675/60)/60)/24)+DATE(1970,1,1)</f>
        <v>41838.840474537035</v>
      </c>
      <c r="N675" t="b">
        <v>0</v>
      </c>
      <c r="O675">
        <v>3</v>
      </c>
      <c r="P675" s="5">
        <f>E675/O675</f>
        <v>68.333333333333329</v>
      </c>
      <c r="Q675" s="18" t="str">
        <f>LEFT(T675, FIND("/",T675)-1)</f>
        <v>technology</v>
      </c>
      <c r="R675" s="18" t="str">
        <f>RIGHT(T675, LEN(T675)-FIND("/",T675))</f>
        <v>wearables</v>
      </c>
      <c r="S675" t="b">
        <v>0</v>
      </c>
      <c r="T675" t="s">
        <v>8273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3">
        <v>50000</v>
      </c>
      <c r="E676" s="13">
        <v>15</v>
      </c>
      <c r="F676" s="16">
        <f>(E676)/D676</f>
        <v>2.9999999999999997E-4</v>
      </c>
      <c r="G676" s="11" t="s">
        <v>8221</v>
      </c>
      <c r="H676" t="s">
        <v>8224</v>
      </c>
      <c r="I676" t="s">
        <v>8246</v>
      </c>
      <c r="J676">
        <v>1407811627</v>
      </c>
      <c r="K676" s="7">
        <f>(((J676/60)/60)/24)+DATE(1970,1,1)</f>
        <v>41863.116053240738</v>
      </c>
      <c r="L676">
        <v>1402627627</v>
      </c>
      <c r="M676" s="7">
        <f>(((L676/60)/60)/24)+DATE(1970,1,1)</f>
        <v>41803.116053240738</v>
      </c>
      <c r="N676" t="b">
        <v>0</v>
      </c>
      <c r="O676">
        <v>2</v>
      </c>
      <c r="P676" s="5">
        <f>E676/O676</f>
        <v>7.5</v>
      </c>
      <c r="Q676" s="18" t="str">
        <f>LEFT(T676, FIND("/",T676)-1)</f>
        <v>technology</v>
      </c>
      <c r="R676" s="18" t="str">
        <f>RIGHT(T676, LEN(T676)-FIND("/",T676))</f>
        <v>wearables</v>
      </c>
      <c r="S676" t="b">
        <v>0</v>
      </c>
      <c r="T676" t="s">
        <v>8273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3">
        <v>6000</v>
      </c>
      <c r="E677" s="13">
        <v>891</v>
      </c>
      <c r="F677" s="16">
        <f>(E677)/D677</f>
        <v>0.14849999999999999</v>
      </c>
      <c r="G677" s="11" t="s">
        <v>8221</v>
      </c>
      <c r="H677" t="s">
        <v>8224</v>
      </c>
      <c r="I677" t="s">
        <v>8246</v>
      </c>
      <c r="J677">
        <v>1420095540</v>
      </c>
      <c r="K677" s="7">
        <f>(((J677/60)/60)/24)+DATE(1970,1,1)</f>
        <v>42005.290972222225</v>
      </c>
      <c r="L677">
        <v>1417558804</v>
      </c>
      <c r="M677" s="7">
        <f>(((L677/60)/60)/24)+DATE(1970,1,1)</f>
        <v>41975.930601851855</v>
      </c>
      <c r="N677" t="b">
        <v>0</v>
      </c>
      <c r="O677">
        <v>26</v>
      </c>
      <c r="P677" s="5">
        <f>E677/O677</f>
        <v>34.269230769230766</v>
      </c>
      <c r="Q677" s="18" t="str">
        <f>LEFT(T677, FIND("/",T677)-1)</f>
        <v>technology</v>
      </c>
      <c r="R677" s="18" t="str">
        <f>RIGHT(T677, LEN(T677)-FIND("/",T677))</f>
        <v>wearables</v>
      </c>
      <c r="S677" t="b">
        <v>0</v>
      </c>
      <c r="T677" t="s">
        <v>8273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3">
        <v>100000</v>
      </c>
      <c r="E678" s="13">
        <v>1471</v>
      </c>
      <c r="F678" s="16">
        <f>(E678)/D678</f>
        <v>1.4710000000000001E-2</v>
      </c>
      <c r="G678" s="11" t="s">
        <v>8221</v>
      </c>
      <c r="H678" t="s">
        <v>8229</v>
      </c>
      <c r="I678" t="s">
        <v>8251</v>
      </c>
      <c r="J678">
        <v>1423333581</v>
      </c>
      <c r="K678" s="7">
        <f>(((J678/60)/60)/24)+DATE(1970,1,1)</f>
        <v>42042.768298611118</v>
      </c>
      <c r="L678">
        <v>1420741581</v>
      </c>
      <c r="M678" s="7">
        <f>(((L678/60)/60)/24)+DATE(1970,1,1)</f>
        <v>42012.768298611118</v>
      </c>
      <c r="N678" t="b">
        <v>0</v>
      </c>
      <c r="O678">
        <v>24</v>
      </c>
      <c r="P678" s="5">
        <f>E678/O678</f>
        <v>61.291666666666664</v>
      </c>
      <c r="Q678" s="18" t="str">
        <f>LEFT(T678, FIND("/",T678)-1)</f>
        <v>technology</v>
      </c>
      <c r="R678" s="18" t="str">
        <f>RIGHT(T678, LEN(T678)-FIND("/",T678))</f>
        <v>wearables</v>
      </c>
      <c r="S678" t="b">
        <v>0</v>
      </c>
      <c r="T678" t="s">
        <v>8273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3">
        <v>50000</v>
      </c>
      <c r="E679" s="13">
        <v>12792</v>
      </c>
      <c r="F679" s="16">
        <f>(E679)/D679</f>
        <v>0.25584000000000001</v>
      </c>
      <c r="G679" s="11" t="s">
        <v>8221</v>
      </c>
      <c r="H679" t="s">
        <v>8237</v>
      </c>
      <c r="I679" t="s">
        <v>8249</v>
      </c>
      <c r="J679">
        <v>1467106895</v>
      </c>
      <c r="K679" s="7">
        <f>(((J679/60)/60)/24)+DATE(1970,1,1)</f>
        <v>42549.403877314813</v>
      </c>
      <c r="L679">
        <v>1463218895</v>
      </c>
      <c r="M679" s="7">
        <f>(((L679/60)/60)/24)+DATE(1970,1,1)</f>
        <v>42504.403877314813</v>
      </c>
      <c r="N679" t="b">
        <v>0</v>
      </c>
      <c r="O679">
        <v>96</v>
      </c>
      <c r="P679" s="5">
        <f>E679/O679</f>
        <v>133.25</v>
      </c>
      <c r="Q679" s="18" t="str">
        <f>LEFT(T679, FIND("/",T679)-1)</f>
        <v>technology</v>
      </c>
      <c r="R679" s="18" t="str">
        <f>RIGHT(T679, LEN(T679)-FIND("/",T679))</f>
        <v>wearables</v>
      </c>
      <c r="S679" t="b">
        <v>0</v>
      </c>
      <c r="T679" t="s">
        <v>8273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3">
        <v>29000</v>
      </c>
      <c r="E680" s="13">
        <v>1108</v>
      </c>
      <c r="F680" s="16">
        <f>(E680)/D680</f>
        <v>3.8206896551724136E-2</v>
      </c>
      <c r="G680" s="11" t="s">
        <v>8221</v>
      </c>
      <c r="H680" t="s">
        <v>8224</v>
      </c>
      <c r="I680" t="s">
        <v>8246</v>
      </c>
      <c r="J680">
        <v>1463821338</v>
      </c>
      <c r="K680" s="7">
        <f>(((J680/60)/60)/24)+DATE(1970,1,1)</f>
        <v>42511.376597222217</v>
      </c>
      <c r="L680">
        <v>1461229338</v>
      </c>
      <c r="M680" s="7">
        <f>(((L680/60)/60)/24)+DATE(1970,1,1)</f>
        <v>42481.376597222217</v>
      </c>
      <c r="N680" t="b">
        <v>0</v>
      </c>
      <c r="O680">
        <v>17</v>
      </c>
      <c r="P680" s="5">
        <f>E680/O680</f>
        <v>65.17647058823529</v>
      </c>
      <c r="Q680" s="18" t="str">
        <f>LEFT(T680, FIND("/",T680)-1)</f>
        <v>technology</v>
      </c>
      <c r="R680" s="18" t="str">
        <f>RIGHT(T680, LEN(T680)-FIND("/",T680))</f>
        <v>wearables</v>
      </c>
      <c r="S680" t="b">
        <v>0</v>
      </c>
      <c r="T680" t="s">
        <v>8273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3">
        <v>57000</v>
      </c>
      <c r="E681" s="13">
        <v>8827</v>
      </c>
      <c r="F681" s="16">
        <f>(E681)/D681</f>
        <v>0.15485964912280703</v>
      </c>
      <c r="G681" s="11" t="s">
        <v>8221</v>
      </c>
      <c r="H681" t="s">
        <v>8224</v>
      </c>
      <c r="I681" t="s">
        <v>8246</v>
      </c>
      <c r="J681">
        <v>1472920909</v>
      </c>
      <c r="K681" s="7">
        <f>(((J681/60)/60)/24)+DATE(1970,1,1)</f>
        <v>42616.695706018523</v>
      </c>
      <c r="L681">
        <v>1467736909</v>
      </c>
      <c r="M681" s="7">
        <f>(((L681/60)/60)/24)+DATE(1970,1,1)</f>
        <v>42556.695706018523</v>
      </c>
      <c r="N681" t="b">
        <v>0</v>
      </c>
      <c r="O681">
        <v>94</v>
      </c>
      <c r="P681" s="5">
        <f>E681/O681</f>
        <v>93.90425531914893</v>
      </c>
      <c r="Q681" s="18" t="str">
        <f>LEFT(T681, FIND("/",T681)-1)</f>
        <v>technology</v>
      </c>
      <c r="R681" s="18" t="str">
        <f>RIGHT(T681, LEN(T681)-FIND("/",T681))</f>
        <v>wearables</v>
      </c>
      <c r="S681" t="b">
        <v>0</v>
      </c>
      <c r="T681" t="s">
        <v>8273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3">
        <v>75000</v>
      </c>
      <c r="E682" s="13">
        <v>19434</v>
      </c>
      <c r="F682" s="16">
        <f>(E682)/D682</f>
        <v>0.25912000000000002</v>
      </c>
      <c r="G682" s="11" t="s">
        <v>8221</v>
      </c>
      <c r="H682" t="s">
        <v>8224</v>
      </c>
      <c r="I682" t="s">
        <v>8246</v>
      </c>
      <c r="J682">
        <v>1410955331</v>
      </c>
      <c r="K682" s="7">
        <f>(((J682/60)/60)/24)+DATE(1970,1,1)</f>
        <v>41899.501516203702</v>
      </c>
      <c r="L682">
        <v>1407931331</v>
      </c>
      <c r="M682" s="7">
        <f>(((L682/60)/60)/24)+DATE(1970,1,1)</f>
        <v>41864.501516203702</v>
      </c>
      <c r="N682" t="b">
        <v>0</v>
      </c>
      <c r="O682">
        <v>129</v>
      </c>
      <c r="P682" s="5">
        <f>E682/O682</f>
        <v>150.65116279069767</v>
      </c>
      <c r="Q682" s="18" t="str">
        <f>LEFT(T682, FIND("/",T682)-1)</f>
        <v>technology</v>
      </c>
      <c r="R682" s="18" t="str">
        <f>RIGHT(T682, LEN(T682)-FIND("/",T682))</f>
        <v>wearables</v>
      </c>
      <c r="S682" t="b">
        <v>0</v>
      </c>
      <c r="T682" t="s">
        <v>8273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3">
        <v>2500</v>
      </c>
      <c r="E683" s="13">
        <v>1</v>
      </c>
      <c r="F683" s="16">
        <f>(E683)/D683</f>
        <v>4.0000000000000002E-4</v>
      </c>
      <c r="G683" s="11" t="s">
        <v>8221</v>
      </c>
      <c r="H683" t="s">
        <v>8224</v>
      </c>
      <c r="I683" t="s">
        <v>8246</v>
      </c>
      <c r="J683">
        <v>1477509604</v>
      </c>
      <c r="K683" s="7">
        <f>(((J683/60)/60)/24)+DATE(1970,1,1)</f>
        <v>42669.805601851855</v>
      </c>
      <c r="L683">
        <v>1474917604</v>
      </c>
      <c r="M683" s="7">
        <f>(((L683/60)/60)/24)+DATE(1970,1,1)</f>
        <v>42639.805601851855</v>
      </c>
      <c r="N683" t="b">
        <v>0</v>
      </c>
      <c r="O683">
        <v>1</v>
      </c>
      <c r="P683" s="5">
        <f>E683/O683</f>
        <v>1</v>
      </c>
      <c r="Q683" s="18" t="str">
        <f>LEFT(T683, FIND("/",T683)-1)</f>
        <v>technology</v>
      </c>
      <c r="R683" s="18" t="str">
        <f>RIGHT(T683, LEN(T683)-FIND("/",T683))</f>
        <v>wearables</v>
      </c>
      <c r="S683" t="b">
        <v>0</v>
      </c>
      <c r="T683" t="s">
        <v>8273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3">
        <v>50000</v>
      </c>
      <c r="E684" s="13">
        <v>53</v>
      </c>
      <c r="F684" s="16">
        <f>(E684)/D684</f>
        <v>1.06E-3</v>
      </c>
      <c r="G684" s="11" t="s">
        <v>8221</v>
      </c>
      <c r="H684" t="s">
        <v>8224</v>
      </c>
      <c r="I684" t="s">
        <v>8246</v>
      </c>
      <c r="J684">
        <v>1489512122</v>
      </c>
      <c r="K684" s="7">
        <f>(((J684/60)/60)/24)+DATE(1970,1,1)</f>
        <v>42808.723634259266</v>
      </c>
      <c r="L684">
        <v>1486923722</v>
      </c>
      <c r="M684" s="7">
        <f>(((L684/60)/60)/24)+DATE(1970,1,1)</f>
        <v>42778.765300925923</v>
      </c>
      <c r="N684" t="b">
        <v>0</v>
      </c>
      <c r="O684">
        <v>4</v>
      </c>
      <c r="P684" s="5">
        <f>E684/O684</f>
        <v>13.25</v>
      </c>
      <c r="Q684" s="18" t="str">
        <f>LEFT(T684, FIND("/",T684)-1)</f>
        <v>technology</v>
      </c>
      <c r="R684" s="18" t="str">
        <f>RIGHT(T684, LEN(T684)-FIND("/",T684))</f>
        <v>wearables</v>
      </c>
      <c r="S684" t="b">
        <v>0</v>
      </c>
      <c r="T684" t="s">
        <v>8273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3">
        <v>35000</v>
      </c>
      <c r="E685" s="13">
        <v>298</v>
      </c>
      <c r="F685" s="16">
        <f>(E685)/D685</f>
        <v>8.5142857142857138E-3</v>
      </c>
      <c r="G685" s="11" t="s">
        <v>8221</v>
      </c>
      <c r="H685" t="s">
        <v>8224</v>
      </c>
      <c r="I685" t="s">
        <v>8246</v>
      </c>
      <c r="J685">
        <v>1477949764</v>
      </c>
      <c r="K685" s="7">
        <f>(((J685/60)/60)/24)+DATE(1970,1,1)</f>
        <v>42674.900046296301</v>
      </c>
      <c r="L685">
        <v>1474493764</v>
      </c>
      <c r="M685" s="7">
        <f>(((L685/60)/60)/24)+DATE(1970,1,1)</f>
        <v>42634.900046296301</v>
      </c>
      <c r="N685" t="b">
        <v>0</v>
      </c>
      <c r="O685">
        <v>3</v>
      </c>
      <c r="P685" s="5">
        <f>E685/O685</f>
        <v>99.333333333333329</v>
      </c>
      <c r="Q685" s="18" t="str">
        <f>LEFT(T685, FIND("/",T685)-1)</f>
        <v>technology</v>
      </c>
      <c r="R685" s="18" t="str">
        <f>RIGHT(T685, LEN(T685)-FIND("/",T685))</f>
        <v>wearables</v>
      </c>
      <c r="S685" t="b">
        <v>0</v>
      </c>
      <c r="T685" t="s">
        <v>8273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3">
        <v>320000</v>
      </c>
      <c r="E686" s="13">
        <v>23948</v>
      </c>
      <c r="F686" s="16">
        <f>(E686)/D686</f>
        <v>7.4837500000000001E-2</v>
      </c>
      <c r="G686" s="11" t="s">
        <v>8221</v>
      </c>
      <c r="H686" t="s">
        <v>8224</v>
      </c>
      <c r="I686" t="s">
        <v>8246</v>
      </c>
      <c r="J686">
        <v>1406257200</v>
      </c>
      <c r="K686" s="7">
        <f>(((J686/60)/60)/24)+DATE(1970,1,1)</f>
        <v>41845.125</v>
      </c>
      <c r="L686">
        <v>1403176891</v>
      </c>
      <c r="M686" s="7">
        <f>(((L686/60)/60)/24)+DATE(1970,1,1)</f>
        <v>41809.473275462966</v>
      </c>
      <c r="N686" t="b">
        <v>0</v>
      </c>
      <c r="O686">
        <v>135</v>
      </c>
      <c r="P686" s="5">
        <f>E686/O686</f>
        <v>177.39259259259259</v>
      </c>
      <c r="Q686" s="18" t="str">
        <f>LEFT(T686, FIND("/",T686)-1)</f>
        <v>technology</v>
      </c>
      <c r="R686" s="18" t="str">
        <f>RIGHT(T686, LEN(T686)-FIND("/",T686))</f>
        <v>wearables</v>
      </c>
      <c r="S686" t="b">
        <v>0</v>
      </c>
      <c r="T686" t="s">
        <v>8273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3">
        <v>2000</v>
      </c>
      <c r="E687" s="13">
        <v>553</v>
      </c>
      <c r="F687" s="16">
        <f>(E687)/D687</f>
        <v>0.27650000000000002</v>
      </c>
      <c r="G687" s="11" t="s">
        <v>8221</v>
      </c>
      <c r="H687" t="s">
        <v>8224</v>
      </c>
      <c r="I687" t="s">
        <v>8246</v>
      </c>
      <c r="J687">
        <v>1421095672</v>
      </c>
      <c r="K687" s="7">
        <f>(((J687/60)/60)/24)+DATE(1970,1,1)</f>
        <v>42016.866574074069</v>
      </c>
      <c r="L687">
        <v>1417207672</v>
      </c>
      <c r="M687" s="7">
        <f>(((L687/60)/60)/24)+DATE(1970,1,1)</f>
        <v>41971.866574074069</v>
      </c>
      <c r="N687" t="b">
        <v>0</v>
      </c>
      <c r="O687">
        <v>10</v>
      </c>
      <c r="P687" s="5">
        <f>E687/O687</f>
        <v>55.3</v>
      </c>
      <c r="Q687" s="18" t="str">
        <f>LEFT(T687, FIND("/",T687)-1)</f>
        <v>technology</v>
      </c>
      <c r="R687" s="18" t="str">
        <f>RIGHT(T687, LEN(T687)-FIND("/",T687))</f>
        <v>wearables</v>
      </c>
      <c r="S687" t="b">
        <v>0</v>
      </c>
      <c r="T687" t="s">
        <v>8273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3">
        <v>500000</v>
      </c>
      <c r="E688" s="13">
        <v>0</v>
      </c>
      <c r="F688" s="16">
        <f>(E688)/D688</f>
        <v>0</v>
      </c>
      <c r="G688" s="11" t="s">
        <v>8221</v>
      </c>
      <c r="H688" t="s">
        <v>8237</v>
      </c>
      <c r="I688" t="s">
        <v>8249</v>
      </c>
      <c r="J688">
        <v>1438618170</v>
      </c>
      <c r="K688" s="7">
        <f>(((J688/60)/60)/24)+DATE(1970,1,1)</f>
        <v>42219.673263888893</v>
      </c>
      <c r="L688">
        <v>1436026170</v>
      </c>
      <c r="M688" s="7">
        <f>(((L688/60)/60)/24)+DATE(1970,1,1)</f>
        <v>42189.673263888893</v>
      </c>
      <c r="N688" t="b">
        <v>0</v>
      </c>
      <c r="O688">
        <v>0</v>
      </c>
      <c r="P688" s="5" t="e">
        <f>E688/O688</f>
        <v>#DIV/0!</v>
      </c>
      <c r="Q688" s="18" t="str">
        <f>LEFT(T688, FIND("/",T688)-1)</f>
        <v>technology</v>
      </c>
      <c r="R688" s="18" t="str">
        <f>RIGHT(T688, LEN(T688)-FIND("/",T688))</f>
        <v>wearables</v>
      </c>
      <c r="S688" t="b">
        <v>0</v>
      </c>
      <c r="T688" t="s">
        <v>8273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3">
        <v>100000</v>
      </c>
      <c r="E689" s="13">
        <v>3550</v>
      </c>
      <c r="F689" s="16">
        <f>(E689)/D689</f>
        <v>3.5499999999999997E-2</v>
      </c>
      <c r="G689" s="11" t="s">
        <v>8221</v>
      </c>
      <c r="H689" t="s">
        <v>8238</v>
      </c>
      <c r="I689" t="s">
        <v>8256</v>
      </c>
      <c r="J689">
        <v>1486317653</v>
      </c>
      <c r="K689" s="7">
        <f>(((J689/60)/60)/24)+DATE(1970,1,1)</f>
        <v>42771.750613425931</v>
      </c>
      <c r="L689">
        <v>1481133653</v>
      </c>
      <c r="M689" s="7">
        <f>(((L689/60)/60)/24)+DATE(1970,1,1)</f>
        <v>42711.750613425931</v>
      </c>
      <c r="N689" t="b">
        <v>0</v>
      </c>
      <c r="O689">
        <v>6</v>
      </c>
      <c r="P689" s="5">
        <f>E689/O689</f>
        <v>591.66666666666663</v>
      </c>
      <c r="Q689" s="18" t="str">
        <f>LEFT(T689, FIND("/",T689)-1)</f>
        <v>technology</v>
      </c>
      <c r="R689" s="18" t="str">
        <f>RIGHT(T689, LEN(T689)-FIND("/",T689))</f>
        <v>wearables</v>
      </c>
      <c r="S689" t="b">
        <v>0</v>
      </c>
      <c r="T689" t="s">
        <v>8273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3">
        <v>20000</v>
      </c>
      <c r="E690" s="13">
        <v>14598</v>
      </c>
      <c r="F690" s="16">
        <f>(E690)/D690</f>
        <v>0.72989999999999999</v>
      </c>
      <c r="G690" s="11" t="s">
        <v>8221</v>
      </c>
      <c r="H690" t="s">
        <v>8224</v>
      </c>
      <c r="I690" t="s">
        <v>8246</v>
      </c>
      <c r="J690">
        <v>1444876253</v>
      </c>
      <c r="K690" s="7">
        <f>(((J690/60)/60)/24)+DATE(1970,1,1)</f>
        <v>42292.104780092588</v>
      </c>
      <c r="L690">
        <v>1442284253</v>
      </c>
      <c r="M690" s="7">
        <f>(((L690/60)/60)/24)+DATE(1970,1,1)</f>
        <v>42262.104780092588</v>
      </c>
      <c r="N690" t="b">
        <v>0</v>
      </c>
      <c r="O690">
        <v>36</v>
      </c>
      <c r="P690" s="5">
        <f>E690/O690</f>
        <v>405.5</v>
      </c>
      <c r="Q690" s="18" t="str">
        <f>LEFT(T690, FIND("/",T690)-1)</f>
        <v>technology</v>
      </c>
      <c r="R690" s="18" t="str">
        <f>RIGHT(T690, LEN(T690)-FIND("/",T690))</f>
        <v>wearables</v>
      </c>
      <c r="S690" t="b">
        <v>0</v>
      </c>
      <c r="T690" t="s">
        <v>8273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3">
        <v>200000</v>
      </c>
      <c r="E691" s="13">
        <v>115297.5</v>
      </c>
      <c r="F691" s="16">
        <f>(E691)/D691</f>
        <v>0.57648750000000004</v>
      </c>
      <c r="G691" s="11" t="s">
        <v>8221</v>
      </c>
      <c r="H691" t="s">
        <v>8224</v>
      </c>
      <c r="I691" t="s">
        <v>8246</v>
      </c>
      <c r="J691">
        <v>1481173140</v>
      </c>
      <c r="K691" s="7">
        <f>(((J691/60)/60)/24)+DATE(1970,1,1)</f>
        <v>42712.207638888889</v>
      </c>
      <c r="L691">
        <v>1478016097</v>
      </c>
      <c r="M691" s="7">
        <f>(((L691/60)/60)/24)+DATE(1970,1,1)</f>
        <v>42675.66778935185</v>
      </c>
      <c r="N691" t="b">
        <v>0</v>
      </c>
      <c r="O691">
        <v>336</v>
      </c>
      <c r="P691" s="5">
        <f>E691/O691</f>
        <v>343.14732142857144</v>
      </c>
      <c r="Q691" s="18" t="str">
        <f>LEFT(T691, FIND("/",T691)-1)</f>
        <v>technology</v>
      </c>
      <c r="R691" s="18" t="str">
        <f>RIGHT(T691, LEN(T691)-FIND("/",T691))</f>
        <v>wearables</v>
      </c>
      <c r="S691" t="b">
        <v>0</v>
      </c>
      <c r="T691" t="s">
        <v>8273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3">
        <v>20000</v>
      </c>
      <c r="E692" s="13">
        <v>2468</v>
      </c>
      <c r="F692" s="16">
        <f>(E692)/D692</f>
        <v>0.1234</v>
      </c>
      <c r="G692" s="11" t="s">
        <v>8221</v>
      </c>
      <c r="H692" t="s">
        <v>8224</v>
      </c>
      <c r="I692" t="s">
        <v>8246</v>
      </c>
      <c r="J692">
        <v>1473400800</v>
      </c>
      <c r="K692" s="7">
        <f>(((J692/60)/60)/24)+DATE(1970,1,1)</f>
        <v>42622.25</v>
      </c>
      <c r="L692">
        <v>1469718841</v>
      </c>
      <c r="M692" s="7">
        <f>(((L692/60)/60)/24)+DATE(1970,1,1)</f>
        <v>42579.634733796294</v>
      </c>
      <c r="N692" t="b">
        <v>0</v>
      </c>
      <c r="O692">
        <v>34</v>
      </c>
      <c r="P692" s="5">
        <f>E692/O692</f>
        <v>72.588235294117652</v>
      </c>
      <c r="Q692" s="18" t="str">
        <f>LEFT(T692, FIND("/",T692)-1)</f>
        <v>technology</v>
      </c>
      <c r="R692" s="18" t="str">
        <f>RIGHT(T692, LEN(T692)-FIND("/",T692))</f>
        <v>wearables</v>
      </c>
      <c r="S692" t="b">
        <v>0</v>
      </c>
      <c r="T692" t="s">
        <v>8273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3">
        <v>50000</v>
      </c>
      <c r="E693" s="13">
        <v>260</v>
      </c>
      <c r="F693" s="16">
        <f>(E693)/D693</f>
        <v>5.1999999999999998E-3</v>
      </c>
      <c r="G693" s="11" t="s">
        <v>8221</v>
      </c>
      <c r="H693" t="s">
        <v>8224</v>
      </c>
      <c r="I693" t="s">
        <v>8246</v>
      </c>
      <c r="J693">
        <v>1435711246</v>
      </c>
      <c r="K693" s="7">
        <f>(((J693/60)/60)/24)+DATE(1970,1,1)</f>
        <v>42186.028310185182</v>
      </c>
      <c r="L693">
        <v>1433292046</v>
      </c>
      <c r="M693" s="7">
        <f>(((L693/60)/60)/24)+DATE(1970,1,1)</f>
        <v>42158.028310185182</v>
      </c>
      <c r="N693" t="b">
        <v>0</v>
      </c>
      <c r="O693">
        <v>10</v>
      </c>
      <c r="P693" s="5">
        <f>E693/O693</f>
        <v>26</v>
      </c>
      <c r="Q693" s="18" t="str">
        <f>LEFT(T693, FIND("/",T693)-1)</f>
        <v>technology</v>
      </c>
      <c r="R693" s="18" t="str">
        <f>RIGHT(T693, LEN(T693)-FIND("/",T693))</f>
        <v>wearables</v>
      </c>
      <c r="S693" t="b">
        <v>0</v>
      </c>
      <c r="T693" t="s">
        <v>8273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3">
        <v>20000</v>
      </c>
      <c r="E694" s="13">
        <v>1306</v>
      </c>
      <c r="F694" s="16">
        <f>(E694)/D694</f>
        <v>6.5299999999999997E-2</v>
      </c>
      <c r="G694" s="11" t="s">
        <v>8221</v>
      </c>
      <c r="H694" t="s">
        <v>8225</v>
      </c>
      <c r="I694" t="s">
        <v>8247</v>
      </c>
      <c r="J694">
        <v>1482397263</v>
      </c>
      <c r="K694" s="7">
        <f>(((J694/60)/60)/24)+DATE(1970,1,1)</f>
        <v>42726.37572916667</v>
      </c>
      <c r="L694">
        <v>1479805263</v>
      </c>
      <c r="M694" s="7">
        <f>(((L694/60)/60)/24)+DATE(1970,1,1)</f>
        <v>42696.37572916667</v>
      </c>
      <c r="N694" t="b">
        <v>0</v>
      </c>
      <c r="O694">
        <v>201</v>
      </c>
      <c r="P694" s="5">
        <f>E694/O694</f>
        <v>6.4975124378109452</v>
      </c>
      <c r="Q694" s="18" t="str">
        <f>LEFT(T694, FIND("/",T694)-1)</f>
        <v>technology</v>
      </c>
      <c r="R694" s="18" t="str">
        <f>RIGHT(T694, LEN(T694)-FIND("/",T694))</f>
        <v>wearables</v>
      </c>
      <c r="S694" t="b">
        <v>0</v>
      </c>
      <c r="T694" t="s">
        <v>8273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3">
        <v>100000</v>
      </c>
      <c r="E695" s="13">
        <v>35338</v>
      </c>
      <c r="F695" s="16">
        <f>(E695)/D695</f>
        <v>0.35338000000000003</v>
      </c>
      <c r="G695" s="11" t="s">
        <v>8221</v>
      </c>
      <c r="H695" t="s">
        <v>8224</v>
      </c>
      <c r="I695" t="s">
        <v>8246</v>
      </c>
      <c r="J695">
        <v>1430421827</v>
      </c>
      <c r="K695" s="7">
        <f>(((J695/60)/60)/24)+DATE(1970,1,1)</f>
        <v>42124.808182870373</v>
      </c>
      <c r="L695">
        <v>1427829827</v>
      </c>
      <c r="M695" s="7">
        <f>(((L695/60)/60)/24)+DATE(1970,1,1)</f>
        <v>42094.808182870373</v>
      </c>
      <c r="N695" t="b">
        <v>0</v>
      </c>
      <c r="O695">
        <v>296</v>
      </c>
      <c r="P695" s="5">
        <f>E695/O695</f>
        <v>119.38513513513513</v>
      </c>
      <c r="Q695" s="18" t="str">
        <f>LEFT(T695, FIND("/",T695)-1)</f>
        <v>technology</v>
      </c>
      <c r="R695" s="18" t="str">
        <f>RIGHT(T695, LEN(T695)-FIND("/",T695))</f>
        <v>wearables</v>
      </c>
      <c r="S695" t="b">
        <v>0</v>
      </c>
      <c r="T695" t="s">
        <v>8273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3">
        <v>150000</v>
      </c>
      <c r="E696" s="13">
        <v>590</v>
      </c>
      <c r="F696" s="16">
        <f>(E696)/D696</f>
        <v>3.933333333333333E-3</v>
      </c>
      <c r="G696" s="11" t="s">
        <v>8221</v>
      </c>
      <c r="H696" t="s">
        <v>8224</v>
      </c>
      <c r="I696" t="s">
        <v>8246</v>
      </c>
      <c r="J696">
        <v>1485964559</v>
      </c>
      <c r="K696" s="7">
        <f>(((J696/60)/60)/24)+DATE(1970,1,1)</f>
        <v>42767.663877314815</v>
      </c>
      <c r="L696">
        <v>1483372559</v>
      </c>
      <c r="M696" s="7">
        <f>(((L696/60)/60)/24)+DATE(1970,1,1)</f>
        <v>42737.663877314815</v>
      </c>
      <c r="N696" t="b">
        <v>0</v>
      </c>
      <c r="O696">
        <v>7</v>
      </c>
      <c r="P696" s="5">
        <f>E696/O696</f>
        <v>84.285714285714292</v>
      </c>
      <c r="Q696" s="18" t="str">
        <f>LEFT(T696, FIND("/",T696)-1)</f>
        <v>technology</v>
      </c>
      <c r="R696" s="18" t="str">
        <f>RIGHT(T696, LEN(T696)-FIND("/",T696))</f>
        <v>wearables</v>
      </c>
      <c r="S696" t="b">
        <v>0</v>
      </c>
      <c r="T696" t="s">
        <v>8273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3">
        <v>60000</v>
      </c>
      <c r="E697" s="13">
        <v>636</v>
      </c>
      <c r="F697" s="16">
        <f>(E697)/D697</f>
        <v>1.06E-2</v>
      </c>
      <c r="G697" s="11" t="s">
        <v>8221</v>
      </c>
      <c r="H697" t="s">
        <v>8224</v>
      </c>
      <c r="I697" t="s">
        <v>8246</v>
      </c>
      <c r="J697">
        <v>1414758620</v>
      </c>
      <c r="K697" s="7">
        <f>(((J697/60)/60)/24)+DATE(1970,1,1)</f>
        <v>41943.521064814813</v>
      </c>
      <c r="L697">
        <v>1412166620</v>
      </c>
      <c r="M697" s="7">
        <f>(((L697/60)/60)/24)+DATE(1970,1,1)</f>
        <v>41913.521064814813</v>
      </c>
      <c r="N697" t="b">
        <v>0</v>
      </c>
      <c r="O697">
        <v>7</v>
      </c>
      <c r="P697" s="5">
        <f>E697/O697</f>
        <v>90.857142857142861</v>
      </c>
      <c r="Q697" s="18" t="str">
        <f>LEFT(T697, FIND("/",T697)-1)</f>
        <v>technology</v>
      </c>
      <c r="R697" s="18" t="str">
        <f>RIGHT(T697, LEN(T697)-FIND("/",T697))</f>
        <v>wearables</v>
      </c>
      <c r="S697" t="b">
        <v>0</v>
      </c>
      <c r="T697" t="s">
        <v>8273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3">
        <v>175000</v>
      </c>
      <c r="E698" s="13">
        <v>1</v>
      </c>
      <c r="F698" s="16">
        <f>(E698)/D698</f>
        <v>5.7142857142857145E-6</v>
      </c>
      <c r="G698" s="11" t="s">
        <v>8221</v>
      </c>
      <c r="H698" t="s">
        <v>8233</v>
      </c>
      <c r="I698" t="s">
        <v>8249</v>
      </c>
      <c r="J698">
        <v>1406326502</v>
      </c>
      <c r="K698" s="7">
        <f>(((J698/60)/60)/24)+DATE(1970,1,1)</f>
        <v>41845.927106481482</v>
      </c>
      <c r="L698">
        <v>1403734502</v>
      </c>
      <c r="M698" s="7">
        <f>(((L698/60)/60)/24)+DATE(1970,1,1)</f>
        <v>41815.927106481482</v>
      </c>
      <c r="N698" t="b">
        <v>0</v>
      </c>
      <c r="O698">
        <v>1</v>
      </c>
      <c r="P698" s="5">
        <f>E698/O698</f>
        <v>1</v>
      </c>
      <c r="Q698" s="18" t="str">
        <f>LEFT(T698, FIND("/",T698)-1)</f>
        <v>technology</v>
      </c>
      <c r="R698" s="18" t="str">
        <f>RIGHT(T698, LEN(T698)-FIND("/",T698))</f>
        <v>wearables</v>
      </c>
      <c r="S698" t="b">
        <v>0</v>
      </c>
      <c r="T698" t="s">
        <v>8273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3">
        <v>5000</v>
      </c>
      <c r="E699" s="13">
        <v>2319</v>
      </c>
      <c r="F699" s="16">
        <f>(E699)/D699</f>
        <v>0.46379999999999999</v>
      </c>
      <c r="G699" s="11" t="s">
        <v>8221</v>
      </c>
      <c r="H699" t="s">
        <v>8236</v>
      </c>
      <c r="I699" t="s">
        <v>8249</v>
      </c>
      <c r="J699">
        <v>1454502789</v>
      </c>
      <c r="K699" s="7">
        <f>(((J699/60)/60)/24)+DATE(1970,1,1)</f>
        <v>42403.523020833338</v>
      </c>
      <c r="L699">
        <v>1453206789</v>
      </c>
      <c r="M699" s="7">
        <f>(((L699/60)/60)/24)+DATE(1970,1,1)</f>
        <v>42388.523020833338</v>
      </c>
      <c r="N699" t="b">
        <v>0</v>
      </c>
      <c r="O699">
        <v>114</v>
      </c>
      <c r="P699" s="5">
        <f>E699/O699</f>
        <v>20.342105263157894</v>
      </c>
      <c r="Q699" s="18" t="str">
        <f>LEFT(T699, FIND("/",T699)-1)</f>
        <v>technology</v>
      </c>
      <c r="R699" s="18" t="str">
        <f>RIGHT(T699, LEN(T699)-FIND("/",T699))</f>
        <v>wearables</v>
      </c>
      <c r="S699" t="b">
        <v>0</v>
      </c>
      <c r="T699" t="s">
        <v>8273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3">
        <v>100000</v>
      </c>
      <c r="E700" s="13">
        <v>15390</v>
      </c>
      <c r="F700" s="16">
        <f>(E700)/D700</f>
        <v>0.15390000000000001</v>
      </c>
      <c r="G700" s="11" t="s">
        <v>8221</v>
      </c>
      <c r="H700" t="s">
        <v>8224</v>
      </c>
      <c r="I700" t="s">
        <v>8246</v>
      </c>
      <c r="J700">
        <v>1411005600</v>
      </c>
      <c r="K700" s="7">
        <f>(((J700/60)/60)/24)+DATE(1970,1,1)</f>
        <v>41900.083333333336</v>
      </c>
      <c r="L700">
        <v>1408141245</v>
      </c>
      <c r="M700" s="7">
        <f>(((L700/60)/60)/24)+DATE(1970,1,1)</f>
        <v>41866.931076388886</v>
      </c>
      <c r="N700" t="b">
        <v>0</v>
      </c>
      <c r="O700">
        <v>29</v>
      </c>
      <c r="P700" s="5">
        <f>E700/O700</f>
        <v>530.68965517241384</v>
      </c>
      <c r="Q700" s="18" t="str">
        <f>LEFT(T700, FIND("/",T700)-1)</f>
        <v>technology</v>
      </c>
      <c r="R700" s="18" t="str">
        <f>RIGHT(T700, LEN(T700)-FIND("/",T700))</f>
        <v>wearables</v>
      </c>
      <c r="S700" t="b">
        <v>0</v>
      </c>
      <c r="T700" t="s">
        <v>8273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3">
        <v>130000</v>
      </c>
      <c r="E701" s="13">
        <v>107148.74</v>
      </c>
      <c r="F701" s="16">
        <f>(E701)/D701</f>
        <v>0.824221076923077</v>
      </c>
      <c r="G701" s="11" t="s">
        <v>8221</v>
      </c>
      <c r="H701" t="s">
        <v>8224</v>
      </c>
      <c r="I701" t="s">
        <v>8246</v>
      </c>
      <c r="J701">
        <v>1385136000</v>
      </c>
      <c r="K701" s="7">
        <f>(((J701/60)/60)/24)+DATE(1970,1,1)</f>
        <v>41600.666666666664</v>
      </c>
      <c r="L701">
        <v>1381923548</v>
      </c>
      <c r="M701" s="7">
        <f>(((L701/60)/60)/24)+DATE(1970,1,1)</f>
        <v>41563.485509259262</v>
      </c>
      <c r="N701" t="b">
        <v>0</v>
      </c>
      <c r="O701">
        <v>890</v>
      </c>
      <c r="P701" s="5">
        <f>E701/O701</f>
        <v>120.39184269662923</v>
      </c>
      <c r="Q701" s="18" t="str">
        <f>LEFT(T701, FIND("/",T701)-1)</f>
        <v>technology</v>
      </c>
      <c r="R701" s="18" t="str">
        <f>RIGHT(T701, LEN(T701)-FIND("/",T701))</f>
        <v>wearables</v>
      </c>
      <c r="S701" t="b">
        <v>0</v>
      </c>
      <c r="T701" t="s">
        <v>8273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3">
        <v>15000</v>
      </c>
      <c r="E702" s="13">
        <v>403</v>
      </c>
      <c r="F702" s="16">
        <f>(E702)/D702</f>
        <v>2.6866666666666667E-2</v>
      </c>
      <c r="G702" s="11" t="s">
        <v>8221</v>
      </c>
      <c r="H702" t="s">
        <v>8227</v>
      </c>
      <c r="I702" t="s">
        <v>8249</v>
      </c>
      <c r="J702">
        <v>1484065881</v>
      </c>
      <c r="K702" s="7">
        <f>(((J702/60)/60)/24)+DATE(1970,1,1)</f>
        <v>42745.688437500001</v>
      </c>
      <c r="L702">
        <v>1481473881</v>
      </c>
      <c r="M702" s="7">
        <f>(((L702/60)/60)/24)+DATE(1970,1,1)</f>
        <v>42715.688437500001</v>
      </c>
      <c r="N702" t="b">
        <v>0</v>
      </c>
      <c r="O702">
        <v>31</v>
      </c>
      <c r="P702" s="5">
        <f>E702/O702</f>
        <v>13</v>
      </c>
      <c r="Q702" s="18" t="str">
        <f>LEFT(T702, FIND("/",T702)-1)</f>
        <v>technology</v>
      </c>
      <c r="R702" s="18" t="str">
        <f>RIGHT(T702, LEN(T702)-FIND("/",T702))</f>
        <v>wearables</v>
      </c>
      <c r="S702" t="b">
        <v>0</v>
      </c>
      <c r="T702" t="s">
        <v>8273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3">
        <v>23000</v>
      </c>
      <c r="E703" s="13">
        <v>6118</v>
      </c>
      <c r="F703" s="16">
        <f>(E703)/D703</f>
        <v>0.26600000000000001</v>
      </c>
      <c r="G703" s="11" t="s">
        <v>8221</v>
      </c>
      <c r="H703" t="s">
        <v>8225</v>
      </c>
      <c r="I703" t="s">
        <v>8247</v>
      </c>
      <c r="J703">
        <v>1406130880</v>
      </c>
      <c r="K703" s="7">
        <f>(((J703/60)/60)/24)+DATE(1970,1,1)</f>
        <v>41843.662962962961</v>
      </c>
      <c r="L703">
        <v>1403538880</v>
      </c>
      <c r="M703" s="7">
        <f>(((L703/60)/60)/24)+DATE(1970,1,1)</f>
        <v>41813.662962962961</v>
      </c>
      <c r="N703" t="b">
        <v>0</v>
      </c>
      <c r="O703">
        <v>21</v>
      </c>
      <c r="P703" s="5">
        <f>E703/O703</f>
        <v>291.33333333333331</v>
      </c>
      <c r="Q703" s="18" t="str">
        <f>LEFT(T703, FIND("/",T703)-1)</f>
        <v>technology</v>
      </c>
      <c r="R703" s="18" t="str">
        <f>RIGHT(T703, LEN(T703)-FIND("/",T703))</f>
        <v>wearables</v>
      </c>
      <c r="S703" t="b">
        <v>0</v>
      </c>
      <c r="T703" t="s">
        <v>8273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3">
        <v>15000</v>
      </c>
      <c r="E704" s="13">
        <v>4622.01</v>
      </c>
      <c r="F704" s="16">
        <f>(E704)/D704</f>
        <v>0.30813400000000002</v>
      </c>
      <c r="G704" s="11" t="s">
        <v>8221</v>
      </c>
      <c r="H704" t="s">
        <v>8224</v>
      </c>
      <c r="I704" t="s">
        <v>8246</v>
      </c>
      <c r="J704">
        <v>1480011987</v>
      </c>
      <c r="K704" s="7">
        <f>(((J704/60)/60)/24)+DATE(1970,1,1)</f>
        <v>42698.768368055549</v>
      </c>
      <c r="L704">
        <v>1477416387</v>
      </c>
      <c r="M704" s="7">
        <f>(((L704/60)/60)/24)+DATE(1970,1,1)</f>
        <v>42668.726701388892</v>
      </c>
      <c r="N704" t="b">
        <v>0</v>
      </c>
      <c r="O704">
        <v>37</v>
      </c>
      <c r="P704" s="5">
        <f>E704/O704</f>
        <v>124.9191891891892</v>
      </c>
      <c r="Q704" s="18" t="str">
        <f>LEFT(T704, FIND("/",T704)-1)</f>
        <v>technology</v>
      </c>
      <c r="R704" s="18" t="str">
        <f>RIGHT(T704, LEN(T704)-FIND("/",T704))</f>
        <v>wearables</v>
      </c>
      <c r="S704" t="b">
        <v>0</v>
      </c>
      <c r="T704" t="s">
        <v>8273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3">
        <v>15000</v>
      </c>
      <c r="E705" s="13">
        <v>837</v>
      </c>
      <c r="F705" s="16">
        <f>(E705)/D705</f>
        <v>5.5800000000000002E-2</v>
      </c>
      <c r="G705" s="11" t="s">
        <v>8221</v>
      </c>
      <c r="H705" t="s">
        <v>8224</v>
      </c>
      <c r="I705" t="s">
        <v>8246</v>
      </c>
      <c r="J705">
        <v>1485905520</v>
      </c>
      <c r="K705" s="7">
        <f>(((J705/60)/60)/24)+DATE(1970,1,1)</f>
        <v>42766.98055555555</v>
      </c>
      <c r="L705">
        <v>1481150949</v>
      </c>
      <c r="M705" s="7">
        <f>(((L705/60)/60)/24)+DATE(1970,1,1)</f>
        <v>42711.950798611113</v>
      </c>
      <c r="N705" t="b">
        <v>0</v>
      </c>
      <c r="O705">
        <v>7</v>
      </c>
      <c r="P705" s="5">
        <f>E705/O705</f>
        <v>119.57142857142857</v>
      </c>
      <c r="Q705" s="18" t="str">
        <f>LEFT(T705, FIND("/",T705)-1)</f>
        <v>technology</v>
      </c>
      <c r="R705" s="18" t="str">
        <f>RIGHT(T705, LEN(T705)-FIND("/",T705))</f>
        <v>wearables</v>
      </c>
      <c r="S705" t="b">
        <v>0</v>
      </c>
      <c r="T705" t="s">
        <v>8273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3">
        <v>55000</v>
      </c>
      <c r="E706" s="13">
        <v>481</v>
      </c>
      <c r="F706" s="16">
        <f>(E706)/D706</f>
        <v>8.7454545454545458E-3</v>
      </c>
      <c r="G706" s="11" t="s">
        <v>8221</v>
      </c>
      <c r="H706" t="s">
        <v>8229</v>
      </c>
      <c r="I706" t="s">
        <v>8251</v>
      </c>
      <c r="J706">
        <v>1487565468</v>
      </c>
      <c r="K706" s="7">
        <f>(((J706/60)/60)/24)+DATE(1970,1,1)</f>
        <v>42786.192916666667</v>
      </c>
      <c r="L706">
        <v>1482381468</v>
      </c>
      <c r="M706" s="7">
        <f>(((L706/60)/60)/24)+DATE(1970,1,1)</f>
        <v>42726.192916666667</v>
      </c>
      <c r="N706" t="b">
        <v>0</v>
      </c>
      <c r="O706">
        <v>4</v>
      </c>
      <c r="P706" s="5">
        <f>E706/O706</f>
        <v>120.25</v>
      </c>
      <c r="Q706" s="18" t="str">
        <f>LEFT(T706, FIND("/",T706)-1)</f>
        <v>technology</v>
      </c>
      <c r="R706" s="18" t="str">
        <f>RIGHT(T706, LEN(T706)-FIND("/",T706))</f>
        <v>wearables</v>
      </c>
      <c r="S706" t="b">
        <v>0</v>
      </c>
      <c r="T706" t="s">
        <v>8273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3">
        <v>100000</v>
      </c>
      <c r="E707" s="13">
        <v>977</v>
      </c>
      <c r="F707" s="16">
        <f>(E707)/D707</f>
        <v>9.7699999999999992E-3</v>
      </c>
      <c r="G707" s="11" t="s">
        <v>8221</v>
      </c>
      <c r="H707" t="s">
        <v>8233</v>
      </c>
      <c r="I707" t="s">
        <v>8249</v>
      </c>
      <c r="J707">
        <v>1484999278</v>
      </c>
      <c r="K707" s="7">
        <f>(((J707/60)/60)/24)+DATE(1970,1,1)</f>
        <v>42756.491643518515</v>
      </c>
      <c r="L707">
        <v>1482407278</v>
      </c>
      <c r="M707" s="7">
        <f>(((L707/60)/60)/24)+DATE(1970,1,1)</f>
        <v>42726.491643518515</v>
      </c>
      <c r="N707" t="b">
        <v>0</v>
      </c>
      <c r="O707">
        <v>5</v>
      </c>
      <c r="P707" s="5">
        <f>E707/O707</f>
        <v>195.4</v>
      </c>
      <c r="Q707" s="18" t="str">
        <f>LEFT(T707, FIND("/",T707)-1)</f>
        <v>technology</v>
      </c>
      <c r="R707" s="18" t="str">
        <f>RIGHT(T707, LEN(T707)-FIND("/",T707))</f>
        <v>wearables</v>
      </c>
      <c r="S707" t="b">
        <v>0</v>
      </c>
      <c r="T707" t="s">
        <v>8273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3">
        <v>100000</v>
      </c>
      <c r="E708" s="13">
        <v>0</v>
      </c>
      <c r="F708" s="16">
        <f>(E708)/D708</f>
        <v>0</v>
      </c>
      <c r="G708" s="11" t="s">
        <v>8221</v>
      </c>
      <c r="H708" t="s">
        <v>8227</v>
      </c>
      <c r="I708" t="s">
        <v>8249</v>
      </c>
      <c r="J708">
        <v>1481740740</v>
      </c>
      <c r="K708" s="7">
        <f>(((J708/60)/60)/24)+DATE(1970,1,1)</f>
        <v>42718.777083333334</v>
      </c>
      <c r="L708">
        <v>1478130783</v>
      </c>
      <c r="M708" s="7">
        <f>(((L708/60)/60)/24)+DATE(1970,1,1)</f>
        <v>42676.995173611111</v>
      </c>
      <c r="N708" t="b">
        <v>0</v>
      </c>
      <c r="O708">
        <v>0</v>
      </c>
      <c r="P708" s="5" t="e">
        <f>E708/O708</f>
        <v>#DIV/0!</v>
      </c>
      <c r="Q708" s="18" t="str">
        <f>LEFT(T708, FIND("/",T708)-1)</f>
        <v>technology</v>
      </c>
      <c r="R708" s="18" t="str">
        <f>RIGHT(T708, LEN(T708)-FIND("/",T708))</f>
        <v>wearables</v>
      </c>
      <c r="S708" t="b">
        <v>0</v>
      </c>
      <c r="T708" t="s">
        <v>8273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3">
        <v>68000</v>
      </c>
      <c r="E709" s="13">
        <v>53670.6</v>
      </c>
      <c r="F709" s="16">
        <f>(E709)/D709</f>
        <v>0.78927352941176465</v>
      </c>
      <c r="G709" s="11" t="s">
        <v>8221</v>
      </c>
      <c r="H709" t="s">
        <v>8225</v>
      </c>
      <c r="I709" t="s">
        <v>8247</v>
      </c>
      <c r="J709">
        <v>1483286127</v>
      </c>
      <c r="K709" s="7">
        <f>(((J709/60)/60)/24)+DATE(1970,1,1)</f>
        <v>42736.663506944446</v>
      </c>
      <c r="L709">
        <v>1479830127</v>
      </c>
      <c r="M709" s="7">
        <f>(((L709/60)/60)/24)+DATE(1970,1,1)</f>
        <v>42696.663506944446</v>
      </c>
      <c r="N709" t="b">
        <v>0</v>
      </c>
      <c r="O709">
        <v>456</v>
      </c>
      <c r="P709" s="5">
        <f>E709/O709</f>
        <v>117.69868421052631</v>
      </c>
      <c r="Q709" s="18" t="str">
        <f>LEFT(T709, FIND("/",T709)-1)</f>
        <v>technology</v>
      </c>
      <c r="R709" s="18" t="str">
        <f>RIGHT(T709, LEN(T709)-FIND("/",T709))</f>
        <v>wearables</v>
      </c>
      <c r="S709" t="b">
        <v>0</v>
      </c>
      <c r="T709" t="s">
        <v>8273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3">
        <v>40000</v>
      </c>
      <c r="E710" s="13">
        <v>8837</v>
      </c>
      <c r="F710" s="16">
        <f>(E710)/D710</f>
        <v>0.22092500000000001</v>
      </c>
      <c r="G710" s="11" t="s">
        <v>8221</v>
      </c>
      <c r="H710" t="s">
        <v>8225</v>
      </c>
      <c r="I710" t="s">
        <v>8247</v>
      </c>
      <c r="J710">
        <v>1410616600</v>
      </c>
      <c r="K710" s="7">
        <f>(((J710/60)/60)/24)+DATE(1970,1,1)</f>
        <v>41895.581018518518</v>
      </c>
      <c r="L710">
        <v>1405432600</v>
      </c>
      <c r="M710" s="7">
        <f>(((L710/60)/60)/24)+DATE(1970,1,1)</f>
        <v>41835.581018518518</v>
      </c>
      <c r="N710" t="b">
        <v>0</v>
      </c>
      <c r="O710">
        <v>369</v>
      </c>
      <c r="P710" s="5">
        <f>E710/O710</f>
        <v>23.948509485094849</v>
      </c>
      <c r="Q710" s="18" t="str">
        <f>LEFT(T710, FIND("/",T710)-1)</f>
        <v>technology</v>
      </c>
      <c r="R710" s="18" t="str">
        <f>RIGHT(T710, LEN(T710)-FIND("/",T710))</f>
        <v>wearables</v>
      </c>
      <c r="S710" t="b">
        <v>0</v>
      </c>
      <c r="T710" t="s">
        <v>8273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3">
        <v>15000</v>
      </c>
      <c r="E711" s="13">
        <v>61</v>
      </c>
      <c r="F711" s="16">
        <f>(E711)/D711</f>
        <v>4.0666666666666663E-3</v>
      </c>
      <c r="G711" s="11" t="s">
        <v>8221</v>
      </c>
      <c r="H711" t="s">
        <v>8224</v>
      </c>
      <c r="I711" t="s">
        <v>8246</v>
      </c>
      <c r="J711">
        <v>1417741159</v>
      </c>
      <c r="K711" s="7">
        <f>(((J711/60)/60)/24)+DATE(1970,1,1)</f>
        <v>41978.041192129633</v>
      </c>
      <c r="L711">
        <v>1415149159</v>
      </c>
      <c r="M711" s="7">
        <f>(((L711/60)/60)/24)+DATE(1970,1,1)</f>
        <v>41948.041192129633</v>
      </c>
      <c r="N711" t="b">
        <v>0</v>
      </c>
      <c r="O711">
        <v>2</v>
      </c>
      <c r="P711" s="5">
        <f>E711/O711</f>
        <v>30.5</v>
      </c>
      <c r="Q711" s="18" t="str">
        <f>LEFT(T711, FIND("/",T711)-1)</f>
        <v>technology</v>
      </c>
      <c r="R711" s="18" t="str">
        <f>RIGHT(T711, LEN(T711)-FIND("/",T711))</f>
        <v>wearables</v>
      </c>
      <c r="S711" t="b">
        <v>0</v>
      </c>
      <c r="T711" t="s">
        <v>8273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3">
        <v>1200</v>
      </c>
      <c r="E712" s="13">
        <v>0</v>
      </c>
      <c r="F712" s="16">
        <f>(E712)/D712</f>
        <v>0</v>
      </c>
      <c r="G712" s="11" t="s">
        <v>8221</v>
      </c>
      <c r="H712" t="s">
        <v>8229</v>
      </c>
      <c r="I712" t="s">
        <v>8251</v>
      </c>
      <c r="J712">
        <v>1408495440</v>
      </c>
      <c r="K712" s="7">
        <f>(((J712/60)/60)/24)+DATE(1970,1,1)</f>
        <v>41871.030555555553</v>
      </c>
      <c r="L712">
        <v>1405640302</v>
      </c>
      <c r="M712" s="7">
        <f>(((L712/60)/60)/24)+DATE(1970,1,1)</f>
        <v>41837.984976851854</v>
      </c>
      <c r="N712" t="b">
        <v>0</v>
      </c>
      <c r="O712">
        <v>0</v>
      </c>
      <c r="P712" s="5" t="e">
        <f>E712/O712</f>
        <v>#DIV/0!</v>
      </c>
      <c r="Q712" s="18" t="str">
        <f>LEFT(T712, FIND("/",T712)-1)</f>
        <v>technology</v>
      </c>
      <c r="R712" s="18" t="str">
        <f>RIGHT(T712, LEN(T712)-FIND("/",T712))</f>
        <v>wearables</v>
      </c>
      <c r="S712" t="b">
        <v>0</v>
      </c>
      <c r="T712" t="s">
        <v>8273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3">
        <v>100000</v>
      </c>
      <c r="E713" s="13">
        <v>33791</v>
      </c>
      <c r="F713" s="16">
        <f>(E713)/D713</f>
        <v>0.33790999999999999</v>
      </c>
      <c r="G713" s="11" t="s">
        <v>8221</v>
      </c>
      <c r="H713" t="s">
        <v>8233</v>
      </c>
      <c r="I713" t="s">
        <v>8249</v>
      </c>
      <c r="J713">
        <v>1481716868</v>
      </c>
      <c r="K713" s="7">
        <f>(((J713/60)/60)/24)+DATE(1970,1,1)</f>
        <v>42718.500787037032</v>
      </c>
      <c r="L713">
        <v>1478257268</v>
      </c>
      <c r="M713" s="7">
        <f>(((L713/60)/60)/24)+DATE(1970,1,1)</f>
        <v>42678.459120370375</v>
      </c>
      <c r="N713" t="b">
        <v>0</v>
      </c>
      <c r="O713">
        <v>338</v>
      </c>
      <c r="P713" s="5">
        <f>E713/O713</f>
        <v>99.973372781065095</v>
      </c>
      <c r="Q713" s="18" t="str">
        <f>LEFT(T713, FIND("/",T713)-1)</f>
        <v>technology</v>
      </c>
      <c r="R713" s="18" t="str">
        <f>RIGHT(T713, LEN(T713)-FIND("/",T713))</f>
        <v>wearables</v>
      </c>
      <c r="S713" t="b">
        <v>0</v>
      </c>
      <c r="T713" t="s">
        <v>8273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3">
        <v>48500</v>
      </c>
      <c r="E714" s="13">
        <v>105</v>
      </c>
      <c r="F714" s="16">
        <f>(E714)/D714</f>
        <v>2.1649484536082476E-3</v>
      </c>
      <c r="G714" s="11" t="s">
        <v>8221</v>
      </c>
      <c r="H714" t="s">
        <v>8224</v>
      </c>
      <c r="I714" t="s">
        <v>8246</v>
      </c>
      <c r="J714">
        <v>1455466832</v>
      </c>
      <c r="K714" s="7">
        <f>(((J714/60)/60)/24)+DATE(1970,1,1)</f>
        <v>42414.680925925932</v>
      </c>
      <c r="L714">
        <v>1452874832</v>
      </c>
      <c r="M714" s="7">
        <f>(((L714/60)/60)/24)+DATE(1970,1,1)</f>
        <v>42384.680925925932</v>
      </c>
      <c r="N714" t="b">
        <v>0</v>
      </c>
      <c r="O714">
        <v>4</v>
      </c>
      <c r="P714" s="5">
        <f>E714/O714</f>
        <v>26.25</v>
      </c>
      <c r="Q714" s="18" t="str">
        <f>LEFT(T714, FIND("/",T714)-1)</f>
        <v>technology</v>
      </c>
      <c r="R714" s="18" t="str">
        <f>RIGHT(T714, LEN(T714)-FIND("/",T714))</f>
        <v>wearables</v>
      </c>
      <c r="S714" t="b">
        <v>0</v>
      </c>
      <c r="T714" t="s">
        <v>8273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3">
        <v>25000</v>
      </c>
      <c r="E715" s="13">
        <v>199</v>
      </c>
      <c r="F715" s="16">
        <f>(E715)/D715</f>
        <v>7.9600000000000001E-3</v>
      </c>
      <c r="G715" s="11" t="s">
        <v>8221</v>
      </c>
      <c r="H715" t="s">
        <v>8237</v>
      </c>
      <c r="I715" t="s">
        <v>8249</v>
      </c>
      <c r="J715">
        <v>1465130532</v>
      </c>
      <c r="K715" s="7">
        <f>(((J715/60)/60)/24)+DATE(1970,1,1)</f>
        <v>42526.529305555552</v>
      </c>
      <c r="L715">
        <v>1462538532</v>
      </c>
      <c r="M715" s="7">
        <f>(((L715/60)/60)/24)+DATE(1970,1,1)</f>
        <v>42496.529305555552</v>
      </c>
      <c r="N715" t="b">
        <v>0</v>
      </c>
      <c r="O715">
        <v>1</v>
      </c>
      <c r="P715" s="5">
        <f>E715/O715</f>
        <v>199</v>
      </c>
      <c r="Q715" s="18" t="str">
        <f>LEFT(T715, FIND("/",T715)-1)</f>
        <v>technology</v>
      </c>
      <c r="R715" s="18" t="str">
        <f>RIGHT(T715, LEN(T715)-FIND("/",T715))</f>
        <v>wearables</v>
      </c>
      <c r="S715" t="b">
        <v>0</v>
      </c>
      <c r="T715" t="s">
        <v>8273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3">
        <v>15000</v>
      </c>
      <c r="E716" s="13">
        <v>2249</v>
      </c>
      <c r="F716" s="16">
        <f>(E716)/D716</f>
        <v>0.14993333333333334</v>
      </c>
      <c r="G716" s="11" t="s">
        <v>8221</v>
      </c>
      <c r="H716" t="s">
        <v>8224</v>
      </c>
      <c r="I716" t="s">
        <v>8246</v>
      </c>
      <c r="J716">
        <v>1488308082</v>
      </c>
      <c r="K716" s="7">
        <f>(((J716/60)/60)/24)+DATE(1970,1,1)</f>
        <v>42794.787986111114</v>
      </c>
      <c r="L716">
        <v>1483124082</v>
      </c>
      <c r="M716" s="7">
        <f>(((L716/60)/60)/24)+DATE(1970,1,1)</f>
        <v>42734.787986111114</v>
      </c>
      <c r="N716" t="b">
        <v>0</v>
      </c>
      <c r="O716">
        <v>28</v>
      </c>
      <c r="P716" s="5">
        <f>E716/O716</f>
        <v>80.321428571428569</v>
      </c>
      <c r="Q716" s="18" t="str">
        <f>LEFT(T716, FIND("/",T716)-1)</f>
        <v>technology</v>
      </c>
      <c r="R716" s="18" t="str">
        <f>RIGHT(T716, LEN(T716)-FIND("/",T716))</f>
        <v>wearables</v>
      </c>
      <c r="S716" t="b">
        <v>0</v>
      </c>
      <c r="T716" t="s">
        <v>8273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3">
        <v>27500</v>
      </c>
      <c r="E717" s="13">
        <v>1389</v>
      </c>
      <c r="F717" s="16">
        <f>(E717)/D717</f>
        <v>5.0509090909090906E-2</v>
      </c>
      <c r="G717" s="11" t="s">
        <v>8221</v>
      </c>
      <c r="H717" t="s">
        <v>8224</v>
      </c>
      <c r="I717" t="s">
        <v>8246</v>
      </c>
      <c r="J717">
        <v>1446693040</v>
      </c>
      <c r="K717" s="7">
        <f>(((J717/60)/60)/24)+DATE(1970,1,1)</f>
        <v>42313.132407407407</v>
      </c>
      <c r="L717">
        <v>1443233440</v>
      </c>
      <c r="M717" s="7">
        <f>(((L717/60)/60)/24)+DATE(1970,1,1)</f>
        <v>42273.090740740736</v>
      </c>
      <c r="N717" t="b">
        <v>0</v>
      </c>
      <c r="O717">
        <v>12</v>
      </c>
      <c r="P717" s="5">
        <f>E717/O717</f>
        <v>115.75</v>
      </c>
      <c r="Q717" s="18" t="str">
        <f>LEFT(T717, FIND("/",T717)-1)</f>
        <v>technology</v>
      </c>
      <c r="R717" s="18" t="str">
        <f>RIGHT(T717, LEN(T717)-FIND("/",T717))</f>
        <v>wearables</v>
      </c>
      <c r="S717" t="b">
        <v>0</v>
      </c>
      <c r="T717" t="s">
        <v>8273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3">
        <v>7000</v>
      </c>
      <c r="E718" s="13">
        <v>715</v>
      </c>
      <c r="F718" s="16">
        <f>(E718)/D718</f>
        <v>0.10214285714285715</v>
      </c>
      <c r="G718" s="11" t="s">
        <v>8221</v>
      </c>
      <c r="H718" t="s">
        <v>8224</v>
      </c>
      <c r="I718" t="s">
        <v>8246</v>
      </c>
      <c r="J718">
        <v>1417392000</v>
      </c>
      <c r="K718" s="7">
        <f>(((J718/60)/60)/24)+DATE(1970,1,1)</f>
        <v>41974</v>
      </c>
      <c r="L718">
        <v>1414511307</v>
      </c>
      <c r="M718" s="7">
        <f>(((L718/60)/60)/24)+DATE(1970,1,1)</f>
        <v>41940.658645833333</v>
      </c>
      <c r="N718" t="b">
        <v>0</v>
      </c>
      <c r="O718">
        <v>16</v>
      </c>
      <c r="P718" s="5">
        <f>E718/O718</f>
        <v>44.6875</v>
      </c>
      <c r="Q718" s="18" t="str">
        <f>LEFT(T718, FIND("/",T718)-1)</f>
        <v>technology</v>
      </c>
      <c r="R718" s="18" t="str">
        <f>RIGHT(T718, LEN(T718)-FIND("/",T718))</f>
        <v>wearables</v>
      </c>
      <c r="S718" t="b">
        <v>0</v>
      </c>
      <c r="T718" t="s">
        <v>8273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3">
        <v>100000</v>
      </c>
      <c r="E719" s="13">
        <v>305</v>
      </c>
      <c r="F719" s="16">
        <f>(E719)/D719</f>
        <v>3.0500000000000002E-3</v>
      </c>
      <c r="G719" s="11" t="s">
        <v>8221</v>
      </c>
      <c r="H719" t="s">
        <v>8224</v>
      </c>
      <c r="I719" t="s">
        <v>8246</v>
      </c>
      <c r="J719">
        <v>1409949002</v>
      </c>
      <c r="K719" s="7">
        <f>(((J719/60)/60)/24)+DATE(1970,1,1)</f>
        <v>41887.854189814818</v>
      </c>
      <c r="L719">
        <v>1407357002</v>
      </c>
      <c r="M719" s="7">
        <f>(((L719/60)/60)/24)+DATE(1970,1,1)</f>
        <v>41857.854189814818</v>
      </c>
      <c r="N719" t="b">
        <v>0</v>
      </c>
      <c r="O719">
        <v>4</v>
      </c>
      <c r="P719" s="5">
        <f>E719/O719</f>
        <v>76.25</v>
      </c>
      <c r="Q719" s="18" t="str">
        <f>LEFT(T719, FIND("/",T719)-1)</f>
        <v>technology</v>
      </c>
      <c r="R719" s="18" t="str">
        <f>RIGHT(T719, LEN(T719)-FIND("/",T719))</f>
        <v>wearables</v>
      </c>
      <c r="S719" t="b">
        <v>0</v>
      </c>
      <c r="T719" t="s">
        <v>8273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3">
        <v>12000</v>
      </c>
      <c r="E720" s="13">
        <v>90</v>
      </c>
      <c r="F720" s="16">
        <f>(E720)/D720</f>
        <v>7.4999999999999997E-3</v>
      </c>
      <c r="G720" s="11" t="s">
        <v>8221</v>
      </c>
      <c r="H720" t="s">
        <v>8224</v>
      </c>
      <c r="I720" t="s">
        <v>8246</v>
      </c>
      <c r="J720">
        <v>1487397540</v>
      </c>
      <c r="K720" s="7">
        <f>(((J720/60)/60)/24)+DATE(1970,1,1)</f>
        <v>42784.249305555553</v>
      </c>
      <c r="L720">
        <v>1484684247</v>
      </c>
      <c r="M720" s="7">
        <f>(((L720/60)/60)/24)+DATE(1970,1,1)</f>
        <v>42752.845451388886</v>
      </c>
      <c r="N720" t="b">
        <v>0</v>
      </c>
      <c r="O720">
        <v>4</v>
      </c>
      <c r="P720" s="5">
        <f>E720/O720</f>
        <v>22.5</v>
      </c>
      <c r="Q720" s="18" t="str">
        <f>LEFT(T720, FIND("/",T720)-1)</f>
        <v>technology</v>
      </c>
      <c r="R720" s="18" t="str">
        <f>RIGHT(T720, LEN(T720)-FIND("/",T720))</f>
        <v>wearables</v>
      </c>
      <c r="S720" t="b">
        <v>0</v>
      </c>
      <c r="T720" t="s">
        <v>8273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3">
        <v>15000</v>
      </c>
      <c r="E721" s="13">
        <v>194</v>
      </c>
      <c r="F721" s="16">
        <f>(E721)/D721</f>
        <v>1.2933333333333333E-2</v>
      </c>
      <c r="G721" s="11" t="s">
        <v>8221</v>
      </c>
      <c r="H721" t="s">
        <v>8224</v>
      </c>
      <c r="I721" t="s">
        <v>8246</v>
      </c>
      <c r="J721">
        <v>1456189076</v>
      </c>
      <c r="K721" s="7">
        <f>(((J721/60)/60)/24)+DATE(1970,1,1)</f>
        <v>42423.040231481486</v>
      </c>
      <c r="L721">
        <v>1454979476</v>
      </c>
      <c r="M721" s="7">
        <f>(((L721/60)/60)/24)+DATE(1970,1,1)</f>
        <v>42409.040231481486</v>
      </c>
      <c r="N721" t="b">
        <v>0</v>
      </c>
      <c r="O721">
        <v>10</v>
      </c>
      <c r="P721" s="5">
        <f>E721/O721</f>
        <v>19.399999999999999</v>
      </c>
      <c r="Q721" s="18" t="str">
        <f>LEFT(T721, FIND("/",T721)-1)</f>
        <v>technology</v>
      </c>
      <c r="R721" s="18" t="str">
        <f>RIGHT(T721, LEN(T721)-FIND("/",T721))</f>
        <v>wearables</v>
      </c>
      <c r="S721" t="b">
        <v>0</v>
      </c>
      <c r="T721" t="s">
        <v>8273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3">
        <v>1900</v>
      </c>
      <c r="E722" s="13">
        <v>2735</v>
      </c>
      <c r="F722" s="16">
        <f>(E722)/D722</f>
        <v>1.4394736842105262</v>
      </c>
      <c r="G722" s="11" t="s">
        <v>8219</v>
      </c>
      <c r="H722" t="s">
        <v>8224</v>
      </c>
      <c r="I722" t="s">
        <v>8246</v>
      </c>
      <c r="J722">
        <v>1327851291</v>
      </c>
      <c r="K722" s="7">
        <f>(((J722/60)/60)/24)+DATE(1970,1,1)</f>
        <v>40937.649201388893</v>
      </c>
      <c r="L722">
        <v>1325432091</v>
      </c>
      <c r="M722" s="7">
        <f>(((L722/60)/60)/24)+DATE(1970,1,1)</f>
        <v>40909.649201388893</v>
      </c>
      <c r="N722" t="b">
        <v>0</v>
      </c>
      <c r="O722">
        <v>41</v>
      </c>
      <c r="P722" s="5">
        <f>E722/O722</f>
        <v>66.707317073170728</v>
      </c>
      <c r="Q722" s="18" t="str">
        <f>LEFT(T722, FIND("/",T722)-1)</f>
        <v>publishing</v>
      </c>
      <c r="R722" s="18" t="str">
        <f>RIGHT(T722, LEN(T722)-FIND("/",T722))</f>
        <v>nonfiction</v>
      </c>
      <c r="S722" t="b">
        <v>1</v>
      </c>
      <c r="T722" t="s">
        <v>8274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3">
        <v>8200</v>
      </c>
      <c r="E723" s="13">
        <v>10013</v>
      </c>
      <c r="F723" s="16">
        <f>(E723)/D723</f>
        <v>1.2210975609756098</v>
      </c>
      <c r="G723" s="11" t="s">
        <v>8219</v>
      </c>
      <c r="H723" t="s">
        <v>8224</v>
      </c>
      <c r="I723" t="s">
        <v>8246</v>
      </c>
      <c r="J723">
        <v>1406900607</v>
      </c>
      <c r="K723" s="7">
        <f>(((J723/60)/60)/24)+DATE(1970,1,1)</f>
        <v>41852.571840277778</v>
      </c>
      <c r="L723">
        <v>1403012607</v>
      </c>
      <c r="M723" s="7">
        <f>(((L723/60)/60)/24)+DATE(1970,1,1)</f>
        <v>41807.571840277778</v>
      </c>
      <c r="N723" t="b">
        <v>0</v>
      </c>
      <c r="O723">
        <v>119</v>
      </c>
      <c r="P723" s="5">
        <f>E723/O723</f>
        <v>84.142857142857139</v>
      </c>
      <c r="Q723" s="18" t="str">
        <f>LEFT(T723, FIND("/",T723)-1)</f>
        <v>publishing</v>
      </c>
      <c r="R723" s="18" t="str">
        <f>RIGHT(T723, LEN(T723)-FIND("/",T723))</f>
        <v>nonfiction</v>
      </c>
      <c r="S723" t="b">
        <v>1</v>
      </c>
      <c r="T723" t="s">
        <v>8274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3">
        <v>25000</v>
      </c>
      <c r="E724" s="13">
        <v>33006</v>
      </c>
      <c r="F724" s="16">
        <f>(E724)/D724</f>
        <v>1.3202400000000001</v>
      </c>
      <c r="G724" s="11" t="s">
        <v>8219</v>
      </c>
      <c r="H724" t="s">
        <v>8224</v>
      </c>
      <c r="I724" t="s">
        <v>8246</v>
      </c>
      <c r="J724">
        <v>1333909178</v>
      </c>
      <c r="K724" s="7">
        <f>(((J724/60)/60)/24)+DATE(1970,1,1)</f>
        <v>41007.76363425926</v>
      </c>
      <c r="L724">
        <v>1331320778</v>
      </c>
      <c r="M724" s="7">
        <f>(((L724/60)/60)/24)+DATE(1970,1,1)</f>
        <v>40977.805300925924</v>
      </c>
      <c r="N724" t="b">
        <v>0</v>
      </c>
      <c r="O724">
        <v>153</v>
      </c>
      <c r="P724" s="5">
        <f>E724/O724</f>
        <v>215.72549019607843</v>
      </c>
      <c r="Q724" s="18" t="str">
        <f>LEFT(T724, FIND("/",T724)-1)</f>
        <v>publishing</v>
      </c>
      <c r="R724" s="18" t="str">
        <f>RIGHT(T724, LEN(T724)-FIND("/",T724))</f>
        <v>nonfiction</v>
      </c>
      <c r="S724" t="b">
        <v>1</v>
      </c>
      <c r="T724" t="s">
        <v>8274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3">
        <v>5000</v>
      </c>
      <c r="E725" s="13">
        <v>5469</v>
      </c>
      <c r="F725" s="16">
        <f>(E725)/D725</f>
        <v>1.0938000000000001</v>
      </c>
      <c r="G725" s="11" t="s">
        <v>8219</v>
      </c>
      <c r="H725" t="s">
        <v>8224</v>
      </c>
      <c r="I725" t="s">
        <v>8246</v>
      </c>
      <c r="J725">
        <v>1438228740</v>
      </c>
      <c r="K725" s="7">
        <f>(((J725/60)/60)/24)+DATE(1970,1,1)</f>
        <v>42215.165972222225</v>
      </c>
      <c r="L725">
        <v>1435606549</v>
      </c>
      <c r="M725" s="7">
        <f>(((L725/60)/60)/24)+DATE(1970,1,1)</f>
        <v>42184.816539351858</v>
      </c>
      <c r="N725" t="b">
        <v>0</v>
      </c>
      <c r="O725">
        <v>100</v>
      </c>
      <c r="P725" s="5">
        <f>E725/O725</f>
        <v>54.69</v>
      </c>
      <c r="Q725" s="18" t="str">
        <f>LEFT(T725, FIND("/",T725)-1)</f>
        <v>publishing</v>
      </c>
      <c r="R725" s="18" t="str">
        <f>RIGHT(T725, LEN(T725)-FIND("/",T725))</f>
        <v>nonfiction</v>
      </c>
      <c r="S725" t="b">
        <v>1</v>
      </c>
      <c r="T725" t="s">
        <v>8274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3">
        <v>7000</v>
      </c>
      <c r="E726" s="13">
        <v>7383.01</v>
      </c>
      <c r="F726" s="16">
        <f>(E726)/D726</f>
        <v>1.0547157142857144</v>
      </c>
      <c r="G726" s="11" t="s">
        <v>8219</v>
      </c>
      <c r="H726" t="s">
        <v>8224</v>
      </c>
      <c r="I726" t="s">
        <v>8246</v>
      </c>
      <c r="J726">
        <v>1309447163</v>
      </c>
      <c r="K726" s="7">
        <f>(((J726/60)/60)/24)+DATE(1970,1,1)</f>
        <v>40724.638460648144</v>
      </c>
      <c r="L726">
        <v>1306855163</v>
      </c>
      <c r="M726" s="7">
        <f>(((L726/60)/60)/24)+DATE(1970,1,1)</f>
        <v>40694.638460648144</v>
      </c>
      <c r="N726" t="b">
        <v>0</v>
      </c>
      <c r="O726">
        <v>143</v>
      </c>
      <c r="P726" s="5">
        <f>E726/O726</f>
        <v>51.62944055944056</v>
      </c>
      <c r="Q726" s="18" t="str">
        <f>LEFT(T726, FIND("/",T726)-1)</f>
        <v>publishing</v>
      </c>
      <c r="R726" s="18" t="str">
        <f>RIGHT(T726, LEN(T726)-FIND("/",T726))</f>
        <v>nonfiction</v>
      </c>
      <c r="S726" t="b">
        <v>1</v>
      </c>
      <c r="T726" t="s">
        <v>8274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3">
        <v>20000</v>
      </c>
      <c r="E727" s="13">
        <v>20070</v>
      </c>
      <c r="F727" s="16">
        <f>(E727)/D727</f>
        <v>1.0035000000000001</v>
      </c>
      <c r="G727" s="11" t="s">
        <v>8219</v>
      </c>
      <c r="H727" t="s">
        <v>8224</v>
      </c>
      <c r="I727" t="s">
        <v>8246</v>
      </c>
      <c r="J727">
        <v>1450018912</v>
      </c>
      <c r="K727" s="7">
        <f>(((J727/60)/60)/24)+DATE(1970,1,1)</f>
        <v>42351.626296296294</v>
      </c>
      <c r="L727">
        <v>1447426912</v>
      </c>
      <c r="M727" s="7">
        <f>(((L727/60)/60)/24)+DATE(1970,1,1)</f>
        <v>42321.626296296294</v>
      </c>
      <c r="N727" t="b">
        <v>0</v>
      </c>
      <c r="O727">
        <v>140</v>
      </c>
      <c r="P727" s="5">
        <f>E727/O727</f>
        <v>143.35714285714286</v>
      </c>
      <c r="Q727" s="18" t="str">
        <f>LEFT(T727, FIND("/",T727)-1)</f>
        <v>publishing</v>
      </c>
      <c r="R727" s="18" t="str">
        <f>RIGHT(T727, LEN(T727)-FIND("/",T727))</f>
        <v>nonfiction</v>
      </c>
      <c r="S727" t="b">
        <v>1</v>
      </c>
      <c r="T727" t="s">
        <v>8274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3">
        <v>2500</v>
      </c>
      <c r="E728" s="13">
        <v>2535</v>
      </c>
      <c r="F728" s="16">
        <f>(E728)/D728</f>
        <v>1.014</v>
      </c>
      <c r="G728" s="11" t="s">
        <v>8219</v>
      </c>
      <c r="H728" t="s">
        <v>8224</v>
      </c>
      <c r="I728" t="s">
        <v>8246</v>
      </c>
      <c r="J728">
        <v>1365728487</v>
      </c>
      <c r="K728" s="7">
        <f>(((J728/60)/60)/24)+DATE(1970,1,1)</f>
        <v>41376.042673611111</v>
      </c>
      <c r="L728">
        <v>1363136487</v>
      </c>
      <c r="M728" s="7">
        <f>(((L728/60)/60)/24)+DATE(1970,1,1)</f>
        <v>41346.042673611111</v>
      </c>
      <c r="N728" t="b">
        <v>0</v>
      </c>
      <c r="O728">
        <v>35</v>
      </c>
      <c r="P728" s="5">
        <f>E728/O728</f>
        <v>72.428571428571431</v>
      </c>
      <c r="Q728" s="18" t="str">
        <f>LEFT(T728, FIND("/",T728)-1)</f>
        <v>publishing</v>
      </c>
      <c r="R728" s="18" t="str">
        <f>RIGHT(T728, LEN(T728)-FIND("/",T728))</f>
        <v>nonfiction</v>
      </c>
      <c r="S728" t="b">
        <v>1</v>
      </c>
      <c r="T728" t="s">
        <v>8274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3">
        <v>3500</v>
      </c>
      <c r="E729" s="13">
        <v>5443</v>
      </c>
      <c r="F729" s="16">
        <f>(E729)/D729</f>
        <v>1.5551428571428572</v>
      </c>
      <c r="G729" s="11" t="s">
        <v>8219</v>
      </c>
      <c r="H729" t="s">
        <v>8224</v>
      </c>
      <c r="I729" t="s">
        <v>8246</v>
      </c>
      <c r="J729">
        <v>1358198400</v>
      </c>
      <c r="K729" s="7">
        <f>(((J729/60)/60)/24)+DATE(1970,1,1)</f>
        <v>41288.888888888891</v>
      </c>
      <c r="L729">
        <v>1354580949</v>
      </c>
      <c r="M729" s="7">
        <f>(((L729/60)/60)/24)+DATE(1970,1,1)</f>
        <v>41247.020243055551</v>
      </c>
      <c r="N729" t="b">
        <v>0</v>
      </c>
      <c r="O729">
        <v>149</v>
      </c>
      <c r="P729" s="5">
        <f>E729/O729</f>
        <v>36.530201342281877</v>
      </c>
      <c r="Q729" s="18" t="str">
        <f>LEFT(T729, FIND("/",T729)-1)</f>
        <v>publishing</v>
      </c>
      <c r="R729" s="18" t="str">
        <f>RIGHT(T729, LEN(T729)-FIND("/",T729))</f>
        <v>nonfiction</v>
      </c>
      <c r="S729" t="b">
        <v>1</v>
      </c>
      <c r="T729" t="s">
        <v>8274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3">
        <v>7500</v>
      </c>
      <c r="E730" s="13">
        <v>7917.45</v>
      </c>
      <c r="F730" s="16">
        <f>(E730)/D730</f>
        <v>1.05566</v>
      </c>
      <c r="G730" s="11" t="s">
        <v>8219</v>
      </c>
      <c r="H730" t="s">
        <v>8224</v>
      </c>
      <c r="I730" t="s">
        <v>8246</v>
      </c>
      <c r="J730">
        <v>1313957157</v>
      </c>
      <c r="K730" s="7">
        <f>(((J730/60)/60)/24)+DATE(1970,1,1)</f>
        <v>40776.837465277778</v>
      </c>
      <c r="L730">
        <v>1310069157</v>
      </c>
      <c r="M730" s="7">
        <f>(((L730/60)/60)/24)+DATE(1970,1,1)</f>
        <v>40731.837465277778</v>
      </c>
      <c r="N730" t="b">
        <v>0</v>
      </c>
      <c r="O730">
        <v>130</v>
      </c>
      <c r="P730" s="5">
        <f>E730/O730</f>
        <v>60.903461538461535</v>
      </c>
      <c r="Q730" s="18" t="str">
        <f>LEFT(T730, FIND("/",T730)-1)</f>
        <v>publishing</v>
      </c>
      <c r="R730" s="18" t="str">
        <f>RIGHT(T730, LEN(T730)-FIND("/",T730))</f>
        <v>nonfiction</v>
      </c>
      <c r="S730" t="b">
        <v>1</v>
      </c>
      <c r="T730" t="s">
        <v>8274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3">
        <v>4000</v>
      </c>
      <c r="E731" s="13">
        <v>5226</v>
      </c>
      <c r="F731" s="16">
        <f>(E731)/D731</f>
        <v>1.3065</v>
      </c>
      <c r="G731" s="11" t="s">
        <v>8219</v>
      </c>
      <c r="H731" t="s">
        <v>8224</v>
      </c>
      <c r="I731" t="s">
        <v>8246</v>
      </c>
      <c r="J731">
        <v>1348028861</v>
      </c>
      <c r="K731" s="7">
        <f>(((J731/60)/60)/24)+DATE(1970,1,1)</f>
        <v>41171.185891203706</v>
      </c>
      <c r="L731">
        <v>1342844861</v>
      </c>
      <c r="M731" s="7">
        <f>(((L731/60)/60)/24)+DATE(1970,1,1)</f>
        <v>41111.185891203706</v>
      </c>
      <c r="N731" t="b">
        <v>0</v>
      </c>
      <c r="O731">
        <v>120</v>
      </c>
      <c r="P731" s="5">
        <f>E731/O731</f>
        <v>43.55</v>
      </c>
      <c r="Q731" s="18" t="str">
        <f>LEFT(T731, FIND("/",T731)-1)</f>
        <v>publishing</v>
      </c>
      <c r="R731" s="18" t="str">
        <f>RIGHT(T731, LEN(T731)-FIND("/",T731))</f>
        <v>nonfiction</v>
      </c>
      <c r="S731" t="b">
        <v>1</v>
      </c>
      <c r="T731" t="s">
        <v>8274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3">
        <v>20000</v>
      </c>
      <c r="E732" s="13">
        <v>26438</v>
      </c>
      <c r="F732" s="16">
        <f>(E732)/D732</f>
        <v>1.3219000000000001</v>
      </c>
      <c r="G732" s="11" t="s">
        <v>8219</v>
      </c>
      <c r="H732" t="s">
        <v>8224</v>
      </c>
      <c r="I732" t="s">
        <v>8246</v>
      </c>
      <c r="J732">
        <v>1323280391</v>
      </c>
      <c r="K732" s="7">
        <f>(((J732/60)/60)/24)+DATE(1970,1,1)</f>
        <v>40884.745266203703</v>
      </c>
      <c r="L732">
        <v>1320688391</v>
      </c>
      <c r="M732" s="7">
        <f>(((L732/60)/60)/24)+DATE(1970,1,1)</f>
        <v>40854.745266203703</v>
      </c>
      <c r="N732" t="b">
        <v>0</v>
      </c>
      <c r="O732">
        <v>265</v>
      </c>
      <c r="P732" s="5">
        <f>E732/O732</f>
        <v>99.766037735849054</v>
      </c>
      <c r="Q732" s="18" t="str">
        <f>LEFT(T732, FIND("/",T732)-1)</f>
        <v>publishing</v>
      </c>
      <c r="R732" s="18" t="str">
        <f>RIGHT(T732, LEN(T732)-FIND("/",T732))</f>
        <v>nonfiction</v>
      </c>
      <c r="S732" t="b">
        <v>1</v>
      </c>
      <c r="T732" t="s">
        <v>8274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3">
        <v>5000</v>
      </c>
      <c r="E733" s="13">
        <v>6300</v>
      </c>
      <c r="F733" s="16">
        <f>(E733)/D733</f>
        <v>1.26</v>
      </c>
      <c r="G733" s="11" t="s">
        <v>8219</v>
      </c>
      <c r="H733" t="s">
        <v>8224</v>
      </c>
      <c r="I733" t="s">
        <v>8246</v>
      </c>
      <c r="J733">
        <v>1327212000</v>
      </c>
      <c r="K733" s="7">
        <f>(((J733/60)/60)/24)+DATE(1970,1,1)</f>
        <v>40930.25</v>
      </c>
      <c r="L733">
        <v>1322852747</v>
      </c>
      <c r="M733" s="7">
        <f>(((L733/60)/60)/24)+DATE(1970,1,1)</f>
        <v>40879.795682870368</v>
      </c>
      <c r="N733" t="b">
        <v>0</v>
      </c>
      <c r="O733">
        <v>71</v>
      </c>
      <c r="P733" s="5">
        <f>E733/O733</f>
        <v>88.732394366197184</v>
      </c>
      <c r="Q733" s="18" t="str">
        <f>LEFT(T733, FIND("/",T733)-1)</f>
        <v>publishing</v>
      </c>
      <c r="R733" s="18" t="str">
        <f>RIGHT(T733, LEN(T733)-FIND("/",T733))</f>
        <v>nonfiction</v>
      </c>
      <c r="S733" t="b">
        <v>1</v>
      </c>
      <c r="T733" t="s">
        <v>8274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3">
        <v>40</v>
      </c>
      <c r="E734" s="13">
        <v>64</v>
      </c>
      <c r="F734" s="16">
        <f>(E734)/D734</f>
        <v>1.6</v>
      </c>
      <c r="G734" s="11" t="s">
        <v>8219</v>
      </c>
      <c r="H734" t="s">
        <v>8225</v>
      </c>
      <c r="I734" t="s">
        <v>8247</v>
      </c>
      <c r="J734">
        <v>1380449461</v>
      </c>
      <c r="K734" s="7">
        <f>(((J734/60)/60)/24)+DATE(1970,1,1)</f>
        <v>41546.424317129626</v>
      </c>
      <c r="L734">
        <v>1375265461</v>
      </c>
      <c r="M734" s="7">
        <f>(((L734/60)/60)/24)+DATE(1970,1,1)</f>
        <v>41486.424317129626</v>
      </c>
      <c r="N734" t="b">
        <v>0</v>
      </c>
      <c r="O734">
        <v>13</v>
      </c>
      <c r="P734" s="5">
        <f>E734/O734</f>
        <v>4.9230769230769234</v>
      </c>
      <c r="Q734" s="18" t="str">
        <f>LEFT(T734, FIND("/",T734)-1)</f>
        <v>publishing</v>
      </c>
      <c r="R734" s="18" t="str">
        <f>RIGHT(T734, LEN(T734)-FIND("/",T734))</f>
        <v>nonfiction</v>
      </c>
      <c r="S734" t="b">
        <v>1</v>
      </c>
      <c r="T734" t="s">
        <v>8274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3">
        <v>2500</v>
      </c>
      <c r="E735" s="13">
        <v>3012</v>
      </c>
      <c r="F735" s="16">
        <f>(E735)/D735</f>
        <v>1.2048000000000001</v>
      </c>
      <c r="G735" s="11" t="s">
        <v>8219</v>
      </c>
      <c r="H735" t="s">
        <v>8225</v>
      </c>
      <c r="I735" t="s">
        <v>8247</v>
      </c>
      <c r="J735">
        <v>1387533892</v>
      </c>
      <c r="K735" s="7">
        <f>(((J735/60)/60)/24)+DATE(1970,1,1)</f>
        <v>41628.420046296298</v>
      </c>
      <c r="L735">
        <v>1384941892</v>
      </c>
      <c r="M735" s="7">
        <f>(((L735/60)/60)/24)+DATE(1970,1,1)</f>
        <v>41598.420046296298</v>
      </c>
      <c r="N735" t="b">
        <v>0</v>
      </c>
      <c r="O735">
        <v>169</v>
      </c>
      <c r="P735" s="5">
        <f>E735/O735</f>
        <v>17.822485207100591</v>
      </c>
      <c r="Q735" s="18" t="str">
        <f>LEFT(T735, FIND("/",T735)-1)</f>
        <v>publishing</v>
      </c>
      <c r="R735" s="18" t="str">
        <f>RIGHT(T735, LEN(T735)-FIND("/",T735))</f>
        <v>nonfiction</v>
      </c>
      <c r="S735" t="b">
        <v>1</v>
      </c>
      <c r="T735" t="s">
        <v>8274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3">
        <v>8500</v>
      </c>
      <c r="E736" s="13">
        <v>10670</v>
      </c>
      <c r="F736" s="16">
        <f>(E736)/D736</f>
        <v>1.2552941176470589</v>
      </c>
      <c r="G736" s="11" t="s">
        <v>8219</v>
      </c>
      <c r="H736" t="s">
        <v>8229</v>
      </c>
      <c r="I736" t="s">
        <v>8251</v>
      </c>
      <c r="J736">
        <v>1431147600</v>
      </c>
      <c r="K736" s="7">
        <f>(((J736/60)/60)/24)+DATE(1970,1,1)</f>
        <v>42133.208333333328</v>
      </c>
      <c r="L736">
        <v>1428465420</v>
      </c>
      <c r="M736" s="7">
        <f>(((L736/60)/60)/24)+DATE(1970,1,1)</f>
        <v>42102.164583333331</v>
      </c>
      <c r="N736" t="b">
        <v>0</v>
      </c>
      <c r="O736">
        <v>57</v>
      </c>
      <c r="P736" s="5">
        <f>E736/O736</f>
        <v>187.19298245614036</v>
      </c>
      <c r="Q736" s="18" t="str">
        <f>LEFT(T736, FIND("/",T736)-1)</f>
        <v>publishing</v>
      </c>
      <c r="R736" s="18" t="str">
        <f>RIGHT(T736, LEN(T736)-FIND("/",T736))</f>
        <v>nonfiction</v>
      </c>
      <c r="S736" t="b">
        <v>1</v>
      </c>
      <c r="T736" t="s">
        <v>8274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3">
        <v>47000</v>
      </c>
      <c r="E737" s="13">
        <v>53771</v>
      </c>
      <c r="F737" s="16">
        <f>(E737)/D737</f>
        <v>1.1440638297872341</v>
      </c>
      <c r="G737" s="11" t="s">
        <v>8219</v>
      </c>
      <c r="H737" t="s">
        <v>8224</v>
      </c>
      <c r="I737" t="s">
        <v>8246</v>
      </c>
      <c r="J737">
        <v>1417653540</v>
      </c>
      <c r="K737" s="7">
        <f>(((J737/60)/60)/24)+DATE(1970,1,1)</f>
        <v>41977.027083333334</v>
      </c>
      <c r="L737">
        <v>1414975346</v>
      </c>
      <c r="M737" s="7">
        <f>(((L737/60)/60)/24)+DATE(1970,1,1)</f>
        <v>41946.029467592591</v>
      </c>
      <c r="N737" t="b">
        <v>0</v>
      </c>
      <c r="O737">
        <v>229</v>
      </c>
      <c r="P737" s="5">
        <f>E737/O737</f>
        <v>234.80786026200875</v>
      </c>
      <c r="Q737" s="18" t="str">
        <f>LEFT(T737, FIND("/",T737)-1)</f>
        <v>publishing</v>
      </c>
      <c r="R737" s="18" t="str">
        <f>RIGHT(T737, LEN(T737)-FIND("/",T737))</f>
        <v>nonfiction</v>
      </c>
      <c r="S737" t="b">
        <v>1</v>
      </c>
      <c r="T737" t="s">
        <v>8274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3">
        <v>3600</v>
      </c>
      <c r="E738" s="13">
        <v>11345</v>
      </c>
      <c r="F738" s="16">
        <f>(E738)/D738</f>
        <v>3.151388888888889</v>
      </c>
      <c r="G738" s="11" t="s">
        <v>8219</v>
      </c>
      <c r="H738" t="s">
        <v>8224</v>
      </c>
      <c r="I738" t="s">
        <v>8246</v>
      </c>
      <c r="J738">
        <v>1385009940</v>
      </c>
      <c r="K738" s="7">
        <f>(((J738/60)/60)/24)+DATE(1970,1,1)</f>
        <v>41599.207638888889</v>
      </c>
      <c r="L738">
        <v>1383327440</v>
      </c>
      <c r="M738" s="7">
        <f>(((L738/60)/60)/24)+DATE(1970,1,1)</f>
        <v>41579.734259259261</v>
      </c>
      <c r="N738" t="b">
        <v>0</v>
      </c>
      <c r="O738">
        <v>108</v>
      </c>
      <c r="P738" s="5">
        <f>E738/O738</f>
        <v>105.04629629629629</v>
      </c>
      <c r="Q738" s="18" t="str">
        <f>LEFT(T738, FIND("/",T738)-1)</f>
        <v>publishing</v>
      </c>
      <c r="R738" s="18" t="str">
        <f>RIGHT(T738, LEN(T738)-FIND("/",T738))</f>
        <v>nonfiction</v>
      </c>
      <c r="S738" t="b">
        <v>1</v>
      </c>
      <c r="T738" t="s">
        <v>8274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3">
        <v>5000</v>
      </c>
      <c r="E739" s="13">
        <v>6120</v>
      </c>
      <c r="F739" s="16">
        <f>(E739)/D739</f>
        <v>1.224</v>
      </c>
      <c r="G739" s="11" t="s">
        <v>8219</v>
      </c>
      <c r="H739" t="s">
        <v>8224</v>
      </c>
      <c r="I739" t="s">
        <v>8246</v>
      </c>
      <c r="J739">
        <v>1392408000</v>
      </c>
      <c r="K739" s="7">
        <f>(((J739/60)/60)/24)+DATE(1970,1,1)</f>
        <v>41684.833333333336</v>
      </c>
      <c r="L739">
        <v>1390890987</v>
      </c>
      <c r="M739" s="7">
        <f>(((L739/60)/60)/24)+DATE(1970,1,1)</f>
        <v>41667.275312500002</v>
      </c>
      <c r="N739" t="b">
        <v>0</v>
      </c>
      <c r="O739">
        <v>108</v>
      </c>
      <c r="P739" s="5">
        <f>E739/O739</f>
        <v>56.666666666666664</v>
      </c>
      <c r="Q739" s="18" t="str">
        <f>LEFT(T739, FIND("/",T739)-1)</f>
        <v>publishing</v>
      </c>
      <c r="R739" s="18" t="str">
        <f>RIGHT(T739, LEN(T739)-FIND("/",T739))</f>
        <v>nonfiction</v>
      </c>
      <c r="S739" t="b">
        <v>1</v>
      </c>
      <c r="T739" t="s">
        <v>8274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3">
        <v>1500</v>
      </c>
      <c r="E740" s="13">
        <v>1601</v>
      </c>
      <c r="F740" s="16">
        <f>(E740)/D740</f>
        <v>1.0673333333333332</v>
      </c>
      <c r="G740" s="11" t="s">
        <v>8219</v>
      </c>
      <c r="H740" t="s">
        <v>8224</v>
      </c>
      <c r="I740" t="s">
        <v>8246</v>
      </c>
      <c r="J740">
        <v>1417409940</v>
      </c>
      <c r="K740" s="7">
        <f>(((J740/60)/60)/24)+DATE(1970,1,1)</f>
        <v>41974.207638888889</v>
      </c>
      <c r="L740">
        <v>1414765794</v>
      </c>
      <c r="M740" s="7">
        <f>(((L740/60)/60)/24)+DATE(1970,1,1)</f>
        <v>41943.604097222218</v>
      </c>
      <c r="N740" t="b">
        <v>0</v>
      </c>
      <c r="O740">
        <v>41</v>
      </c>
      <c r="P740" s="5">
        <f>E740/O740</f>
        <v>39.048780487804876</v>
      </c>
      <c r="Q740" s="18" t="str">
        <f>LEFT(T740, FIND("/",T740)-1)</f>
        <v>publishing</v>
      </c>
      <c r="R740" s="18" t="str">
        <f>RIGHT(T740, LEN(T740)-FIND("/",T740))</f>
        <v>nonfiction</v>
      </c>
      <c r="S740" t="b">
        <v>1</v>
      </c>
      <c r="T740" t="s">
        <v>8274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3">
        <v>6000</v>
      </c>
      <c r="E741" s="13">
        <v>9500</v>
      </c>
      <c r="F741" s="16">
        <f>(E741)/D741</f>
        <v>1.5833333333333333</v>
      </c>
      <c r="G741" s="11" t="s">
        <v>8219</v>
      </c>
      <c r="H741" t="s">
        <v>8224</v>
      </c>
      <c r="I741" t="s">
        <v>8246</v>
      </c>
      <c r="J741">
        <v>1407758629</v>
      </c>
      <c r="K741" s="7">
        <f>(((J741/60)/60)/24)+DATE(1970,1,1)</f>
        <v>41862.502650462964</v>
      </c>
      <c r="L741">
        <v>1404907429</v>
      </c>
      <c r="M741" s="7">
        <f>(((L741/60)/60)/24)+DATE(1970,1,1)</f>
        <v>41829.502650462964</v>
      </c>
      <c r="N741" t="b">
        <v>0</v>
      </c>
      <c r="O741">
        <v>139</v>
      </c>
      <c r="P741" s="5">
        <f>E741/O741</f>
        <v>68.345323741007192</v>
      </c>
      <c r="Q741" s="18" t="str">
        <f>LEFT(T741, FIND("/",T741)-1)</f>
        <v>publishing</v>
      </c>
      <c r="R741" s="18" t="str">
        <f>RIGHT(T741, LEN(T741)-FIND("/",T741))</f>
        <v>nonfiction</v>
      </c>
      <c r="S741" t="b">
        <v>1</v>
      </c>
      <c r="T741" t="s">
        <v>8274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3">
        <v>3000</v>
      </c>
      <c r="E742" s="13">
        <v>3222</v>
      </c>
      <c r="F742" s="16">
        <f>(E742)/D742</f>
        <v>1.0740000000000001</v>
      </c>
      <c r="G742" s="11" t="s">
        <v>8219</v>
      </c>
      <c r="H742" t="s">
        <v>8224</v>
      </c>
      <c r="I742" t="s">
        <v>8246</v>
      </c>
      <c r="J742">
        <v>1434857482</v>
      </c>
      <c r="K742" s="7">
        <f>(((J742/60)/60)/24)+DATE(1970,1,1)</f>
        <v>42176.146782407406</v>
      </c>
      <c r="L742">
        <v>1433647882</v>
      </c>
      <c r="M742" s="7">
        <f>(((L742/60)/60)/24)+DATE(1970,1,1)</f>
        <v>42162.146782407406</v>
      </c>
      <c r="N742" t="b">
        <v>0</v>
      </c>
      <c r="O742">
        <v>19</v>
      </c>
      <c r="P742" s="5">
        <f>E742/O742</f>
        <v>169.57894736842104</v>
      </c>
      <c r="Q742" s="18" t="str">
        <f>LEFT(T742, FIND("/",T742)-1)</f>
        <v>publishing</v>
      </c>
      <c r="R742" s="18" t="str">
        <f>RIGHT(T742, LEN(T742)-FIND("/",T742))</f>
        <v>nonfiction</v>
      </c>
      <c r="S742" t="b">
        <v>1</v>
      </c>
      <c r="T742" t="s">
        <v>8274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3">
        <v>13000</v>
      </c>
      <c r="E743" s="13">
        <v>13293.8</v>
      </c>
      <c r="F743" s="16">
        <f>(E743)/D743</f>
        <v>1.0226</v>
      </c>
      <c r="G743" s="11" t="s">
        <v>8219</v>
      </c>
      <c r="H743" t="s">
        <v>8224</v>
      </c>
      <c r="I743" t="s">
        <v>8246</v>
      </c>
      <c r="J743">
        <v>1370964806</v>
      </c>
      <c r="K743" s="7">
        <f>(((J743/60)/60)/24)+DATE(1970,1,1)</f>
        <v>41436.648217592592</v>
      </c>
      <c r="L743">
        <v>1367940806</v>
      </c>
      <c r="M743" s="7">
        <f>(((L743/60)/60)/24)+DATE(1970,1,1)</f>
        <v>41401.648217592592</v>
      </c>
      <c r="N743" t="b">
        <v>0</v>
      </c>
      <c r="O743">
        <v>94</v>
      </c>
      <c r="P743" s="5">
        <f>E743/O743</f>
        <v>141.42340425531913</v>
      </c>
      <c r="Q743" s="18" t="str">
        <f>LEFT(T743, FIND("/",T743)-1)</f>
        <v>publishing</v>
      </c>
      <c r="R743" s="18" t="str">
        <f>RIGHT(T743, LEN(T743)-FIND("/",T743))</f>
        <v>nonfiction</v>
      </c>
      <c r="S743" t="b">
        <v>1</v>
      </c>
      <c r="T743" t="s">
        <v>8274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3">
        <v>1400</v>
      </c>
      <c r="E744" s="13">
        <v>1550</v>
      </c>
      <c r="F744" s="16">
        <f>(E744)/D744</f>
        <v>1.1071428571428572</v>
      </c>
      <c r="G744" s="11" t="s">
        <v>8219</v>
      </c>
      <c r="H744" t="s">
        <v>8224</v>
      </c>
      <c r="I744" t="s">
        <v>8246</v>
      </c>
      <c r="J744">
        <v>1395435712</v>
      </c>
      <c r="K744" s="7">
        <f>(((J744/60)/60)/24)+DATE(1970,1,1)</f>
        <v>41719.876296296294</v>
      </c>
      <c r="L744">
        <v>1392847312</v>
      </c>
      <c r="M744" s="7">
        <f>(((L744/60)/60)/24)+DATE(1970,1,1)</f>
        <v>41689.917962962965</v>
      </c>
      <c r="N744" t="b">
        <v>0</v>
      </c>
      <c r="O744">
        <v>23</v>
      </c>
      <c r="P744" s="5">
        <f>E744/O744</f>
        <v>67.391304347826093</v>
      </c>
      <c r="Q744" s="18" t="str">
        <f>LEFT(T744, FIND("/",T744)-1)</f>
        <v>publishing</v>
      </c>
      <c r="R744" s="18" t="str">
        <f>RIGHT(T744, LEN(T744)-FIND("/",T744))</f>
        <v>nonfiction</v>
      </c>
      <c r="S744" t="b">
        <v>1</v>
      </c>
      <c r="T744" t="s">
        <v>8274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3">
        <v>550</v>
      </c>
      <c r="E745" s="13">
        <v>814</v>
      </c>
      <c r="F745" s="16">
        <f>(E745)/D745</f>
        <v>1.48</v>
      </c>
      <c r="G745" s="11" t="s">
        <v>8219</v>
      </c>
      <c r="H745" t="s">
        <v>8224</v>
      </c>
      <c r="I745" t="s">
        <v>8246</v>
      </c>
      <c r="J745">
        <v>1334610000</v>
      </c>
      <c r="K745" s="7">
        <f>(((J745/60)/60)/24)+DATE(1970,1,1)</f>
        <v>41015.875</v>
      </c>
      <c r="L745">
        <v>1332435685</v>
      </c>
      <c r="M745" s="7">
        <f>(((L745/60)/60)/24)+DATE(1970,1,1)</f>
        <v>40990.709317129629</v>
      </c>
      <c r="N745" t="b">
        <v>0</v>
      </c>
      <c r="O745">
        <v>15</v>
      </c>
      <c r="P745" s="5">
        <f>E745/O745</f>
        <v>54.266666666666666</v>
      </c>
      <c r="Q745" s="18" t="str">
        <f>LEFT(T745, FIND("/",T745)-1)</f>
        <v>publishing</v>
      </c>
      <c r="R745" s="18" t="str">
        <f>RIGHT(T745, LEN(T745)-FIND("/",T745))</f>
        <v>nonfiction</v>
      </c>
      <c r="S745" t="b">
        <v>1</v>
      </c>
      <c r="T745" t="s">
        <v>8274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3">
        <v>5000</v>
      </c>
      <c r="E746" s="13">
        <v>5116</v>
      </c>
      <c r="F746" s="16">
        <f>(E746)/D746</f>
        <v>1.0232000000000001</v>
      </c>
      <c r="G746" s="11" t="s">
        <v>8219</v>
      </c>
      <c r="H746" t="s">
        <v>8224</v>
      </c>
      <c r="I746" t="s">
        <v>8246</v>
      </c>
      <c r="J746">
        <v>1355439503</v>
      </c>
      <c r="K746" s="7">
        <f>(((J746/60)/60)/24)+DATE(1970,1,1)</f>
        <v>41256.95721064815</v>
      </c>
      <c r="L746">
        <v>1352847503</v>
      </c>
      <c r="M746" s="7">
        <f>(((L746/60)/60)/24)+DATE(1970,1,1)</f>
        <v>41226.95721064815</v>
      </c>
      <c r="N746" t="b">
        <v>0</v>
      </c>
      <c r="O746">
        <v>62</v>
      </c>
      <c r="P746" s="5">
        <f>E746/O746</f>
        <v>82.516129032258064</v>
      </c>
      <c r="Q746" s="18" t="str">
        <f>LEFT(T746, FIND("/",T746)-1)</f>
        <v>publishing</v>
      </c>
      <c r="R746" s="18" t="str">
        <f>RIGHT(T746, LEN(T746)-FIND("/",T746))</f>
        <v>nonfiction</v>
      </c>
      <c r="S746" t="b">
        <v>1</v>
      </c>
      <c r="T746" t="s">
        <v>8274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3">
        <v>2220</v>
      </c>
      <c r="E747" s="13">
        <v>3976</v>
      </c>
      <c r="F747" s="16">
        <f>(E747)/D747</f>
        <v>1.7909909909909909</v>
      </c>
      <c r="G747" s="11" t="s">
        <v>8219</v>
      </c>
      <c r="H747" t="s">
        <v>8224</v>
      </c>
      <c r="I747" t="s">
        <v>8246</v>
      </c>
      <c r="J747">
        <v>1367588645</v>
      </c>
      <c r="K747" s="7">
        <f>(((J747/60)/60)/24)+DATE(1970,1,1)</f>
        <v>41397.572280092594</v>
      </c>
      <c r="L747">
        <v>1364996645</v>
      </c>
      <c r="M747" s="7">
        <f>(((L747/60)/60)/24)+DATE(1970,1,1)</f>
        <v>41367.572280092594</v>
      </c>
      <c r="N747" t="b">
        <v>0</v>
      </c>
      <c r="O747">
        <v>74</v>
      </c>
      <c r="P747" s="5">
        <f>E747/O747</f>
        <v>53.729729729729726</v>
      </c>
      <c r="Q747" s="18" t="str">
        <f>LEFT(T747, FIND("/",T747)-1)</f>
        <v>publishing</v>
      </c>
      <c r="R747" s="18" t="str">
        <f>RIGHT(T747, LEN(T747)-FIND("/",T747))</f>
        <v>nonfiction</v>
      </c>
      <c r="S747" t="b">
        <v>1</v>
      </c>
      <c r="T747" t="s">
        <v>8274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3">
        <v>2987</v>
      </c>
      <c r="E748" s="13">
        <v>3318</v>
      </c>
      <c r="F748" s="16">
        <f>(E748)/D748</f>
        <v>1.1108135252761968</v>
      </c>
      <c r="G748" s="11" t="s">
        <v>8219</v>
      </c>
      <c r="H748" t="s">
        <v>8224</v>
      </c>
      <c r="I748" t="s">
        <v>8246</v>
      </c>
      <c r="J748">
        <v>1348372740</v>
      </c>
      <c r="K748" s="7">
        <f>(((J748/60)/60)/24)+DATE(1970,1,1)</f>
        <v>41175.165972222225</v>
      </c>
      <c r="L748">
        <v>1346806909</v>
      </c>
      <c r="M748" s="7">
        <f>(((L748/60)/60)/24)+DATE(1970,1,1)</f>
        <v>41157.042928240742</v>
      </c>
      <c r="N748" t="b">
        <v>0</v>
      </c>
      <c r="O748">
        <v>97</v>
      </c>
      <c r="P748" s="5">
        <f>E748/O748</f>
        <v>34.206185567010309</v>
      </c>
      <c r="Q748" s="18" t="str">
        <f>LEFT(T748, FIND("/",T748)-1)</f>
        <v>publishing</v>
      </c>
      <c r="R748" s="18" t="str">
        <f>RIGHT(T748, LEN(T748)-FIND("/",T748))</f>
        <v>nonfiction</v>
      </c>
      <c r="S748" t="b">
        <v>1</v>
      </c>
      <c r="T748" t="s">
        <v>8274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3">
        <v>7000</v>
      </c>
      <c r="E749" s="13">
        <v>7003</v>
      </c>
      <c r="F749" s="16">
        <f>(E749)/D749</f>
        <v>1.0004285714285714</v>
      </c>
      <c r="G749" s="11" t="s">
        <v>8219</v>
      </c>
      <c r="H749" t="s">
        <v>8233</v>
      </c>
      <c r="I749" t="s">
        <v>8249</v>
      </c>
      <c r="J749">
        <v>1421319240</v>
      </c>
      <c r="K749" s="7">
        <f>(((J749/60)/60)/24)+DATE(1970,1,1)</f>
        <v>42019.454166666663</v>
      </c>
      <c r="L749">
        <v>1418649019</v>
      </c>
      <c r="M749" s="7">
        <f>(((L749/60)/60)/24)+DATE(1970,1,1)</f>
        <v>41988.548831018517</v>
      </c>
      <c r="N749" t="b">
        <v>0</v>
      </c>
      <c r="O749">
        <v>55</v>
      </c>
      <c r="P749" s="5">
        <f>E749/O749</f>
        <v>127.32727272727273</v>
      </c>
      <c r="Q749" s="18" t="str">
        <f>LEFT(T749, FIND("/",T749)-1)</f>
        <v>publishing</v>
      </c>
      <c r="R749" s="18" t="str">
        <f>RIGHT(T749, LEN(T749)-FIND("/",T749))</f>
        <v>nonfiction</v>
      </c>
      <c r="S749" t="b">
        <v>1</v>
      </c>
      <c r="T749" t="s">
        <v>8274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3">
        <v>2000</v>
      </c>
      <c r="E750" s="13">
        <v>2005</v>
      </c>
      <c r="F750" s="16">
        <f>(E750)/D750</f>
        <v>1.0024999999999999</v>
      </c>
      <c r="G750" s="11" t="s">
        <v>8219</v>
      </c>
      <c r="H750" t="s">
        <v>8224</v>
      </c>
      <c r="I750" t="s">
        <v>8246</v>
      </c>
      <c r="J750">
        <v>1407701966</v>
      </c>
      <c r="K750" s="7">
        <f>(((J750/60)/60)/24)+DATE(1970,1,1)</f>
        <v>41861.846828703703</v>
      </c>
      <c r="L750">
        <v>1405109966</v>
      </c>
      <c r="M750" s="7">
        <f>(((L750/60)/60)/24)+DATE(1970,1,1)</f>
        <v>41831.846828703703</v>
      </c>
      <c r="N750" t="b">
        <v>0</v>
      </c>
      <c r="O750">
        <v>44</v>
      </c>
      <c r="P750" s="5">
        <f>E750/O750</f>
        <v>45.56818181818182</v>
      </c>
      <c r="Q750" s="18" t="str">
        <f>LEFT(T750, FIND("/",T750)-1)</f>
        <v>publishing</v>
      </c>
      <c r="R750" s="18" t="str">
        <f>RIGHT(T750, LEN(T750)-FIND("/",T750))</f>
        <v>nonfiction</v>
      </c>
      <c r="S750" t="b">
        <v>1</v>
      </c>
      <c r="T750" t="s">
        <v>8274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3">
        <v>10000</v>
      </c>
      <c r="E751" s="13">
        <v>10556</v>
      </c>
      <c r="F751" s="16">
        <f>(E751)/D751</f>
        <v>1.0556000000000001</v>
      </c>
      <c r="G751" s="11" t="s">
        <v>8219</v>
      </c>
      <c r="H751" t="s">
        <v>8224</v>
      </c>
      <c r="I751" t="s">
        <v>8246</v>
      </c>
      <c r="J751">
        <v>1485642930</v>
      </c>
      <c r="K751" s="7">
        <f>(((J751/60)/60)/24)+DATE(1970,1,1)</f>
        <v>42763.94131944445</v>
      </c>
      <c r="L751">
        <v>1483050930</v>
      </c>
      <c r="M751" s="7">
        <f>(((L751/60)/60)/24)+DATE(1970,1,1)</f>
        <v>42733.94131944445</v>
      </c>
      <c r="N751" t="b">
        <v>0</v>
      </c>
      <c r="O751">
        <v>110</v>
      </c>
      <c r="P751" s="5">
        <f>E751/O751</f>
        <v>95.963636363636368</v>
      </c>
      <c r="Q751" s="18" t="str">
        <f>LEFT(T751, FIND("/",T751)-1)</f>
        <v>publishing</v>
      </c>
      <c r="R751" s="18" t="str">
        <f>RIGHT(T751, LEN(T751)-FIND("/",T751))</f>
        <v>nonfiction</v>
      </c>
      <c r="S751" t="b">
        <v>1</v>
      </c>
      <c r="T751" t="s">
        <v>8274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3">
        <v>4444</v>
      </c>
      <c r="E752" s="13">
        <v>4559</v>
      </c>
      <c r="F752" s="16">
        <f>(E752)/D752</f>
        <v>1.0258775877587758</v>
      </c>
      <c r="G752" s="11" t="s">
        <v>8219</v>
      </c>
      <c r="H752" t="s">
        <v>8224</v>
      </c>
      <c r="I752" t="s">
        <v>8246</v>
      </c>
      <c r="J752">
        <v>1361739872</v>
      </c>
      <c r="K752" s="7">
        <f>(((J752/60)/60)/24)+DATE(1970,1,1)</f>
        <v>41329.878148148149</v>
      </c>
      <c r="L752">
        <v>1359147872</v>
      </c>
      <c r="M752" s="7">
        <f>(((L752/60)/60)/24)+DATE(1970,1,1)</f>
        <v>41299.878148148149</v>
      </c>
      <c r="N752" t="b">
        <v>0</v>
      </c>
      <c r="O752">
        <v>59</v>
      </c>
      <c r="P752" s="5">
        <f>E752/O752</f>
        <v>77.271186440677965</v>
      </c>
      <c r="Q752" s="18" t="str">
        <f>LEFT(T752, FIND("/",T752)-1)</f>
        <v>publishing</v>
      </c>
      <c r="R752" s="18" t="str">
        <f>RIGHT(T752, LEN(T752)-FIND("/",T752))</f>
        <v>nonfiction</v>
      </c>
      <c r="S752" t="b">
        <v>1</v>
      </c>
      <c r="T752" t="s">
        <v>8274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3">
        <v>3000</v>
      </c>
      <c r="E753" s="13">
        <v>3555</v>
      </c>
      <c r="F753" s="16">
        <f>(E753)/D753</f>
        <v>1.1850000000000001</v>
      </c>
      <c r="G753" s="11" t="s">
        <v>8219</v>
      </c>
      <c r="H753" t="s">
        <v>8224</v>
      </c>
      <c r="I753" t="s">
        <v>8246</v>
      </c>
      <c r="J753">
        <v>1312470475</v>
      </c>
      <c r="K753" s="7">
        <f>(((J753/60)/60)/24)+DATE(1970,1,1)</f>
        <v>40759.630497685182</v>
      </c>
      <c r="L753">
        <v>1308496075</v>
      </c>
      <c r="M753" s="7">
        <f>(((L753/60)/60)/24)+DATE(1970,1,1)</f>
        <v>40713.630497685182</v>
      </c>
      <c r="N753" t="b">
        <v>0</v>
      </c>
      <c r="O753">
        <v>62</v>
      </c>
      <c r="P753" s="5">
        <f>E753/O753</f>
        <v>57.338709677419352</v>
      </c>
      <c r="Q753" s="18" t="str">
        <f>LEFT(T753, FIND("/",T753)-1)</f>
        <v>publishing</v>
      </c>
      <c r="R753" s="18" t="str">
        <f>RIGHT(T753, LEN(T753)-FIND("/",T753))</f>
        <v>nonfiction</v>
      </c>
      <c r="S753" t="b">
        <v>1</v>
      </c>
      <c r="T753" t="s">
        <v>8274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3">
        <v>5000</v>
      </c>
      <c r="E754" s="13">
        <v>5585</v>
      </c>
      <c r="F754" s="16">
        <f>(E754)/D754</f>
        <v>1.117</v>
      </c>
      <c r="G754" s="11" t="s">
        <v>8219</v>
      </c>
      <c r="H754" t="s">
        <v>8226</v>
      </c>
      <c r="I754" t="s">
        <v>8248</v>
      </c>
      <c r="J754">
        <v>1476615600</v>
      </c>
      <c r="K754" s="7">
        <f>(((J754/60)/60)/24)+DATE(1970,1,1)</f>
        <v>42659.458333333328</v>
      </c>
      <c r="L754">
        <v>1474884417</v>
      </c>
      <c r="M754" s="7">
        <f>(((L754/60)/60)/24)+DATE(1970,1,1)</f>
        <v>42639.421493055561</v>
      </c>
      <c r="N754" t="b">
        <v>0</v>
      </c>
      <c r="O754">
        <v>105</v>
      </c>
      <c r="P754" s="5">
        <f>E754/O754</f>
        <v>53.19047619047619</v>
      </c>
      <c r="Q754" s="18" t="str">
        <f>LEFT(T754, FIND("/",T754)-1)</f>
        <v>publishing</v>
      </c>
      <c r="R754" s="18" t="str">
        <f>RIGHT(T754, LEN(T754)-FIND("/",T754))</f>
        <v>nonfiction</v>
      </c>
      <c r="S754" t="b">
        <v>1</v>
      </c>
      <c r="T754" t="s">
        <v>8274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3">
        <v>10000</v>
      </c>
      <c r="E755" s="13">
        <v>12800</v>
      </c>
      <c r="F755" s="16">
        <f>(E755)/D755</f>
        <v>1.28</v>
      </c>
      <c r="G755" s="11" t="s">
        <v>8219</v>
      </c>
      <c r="H755" t="s">
        <v>8224</v>
      </c>
      <c r="I755" t="s">
        <v>8246</v>
      </c>
      <c r="J755">
        <v>1423922991</v>
      </c>
      <c r="K755" s="7">
        <f>(((J755/60)/60)/24)+DATE(1970,1,1)</f>
        <v>42049.590173611112</v>
      </c>
      <c r="L755">
        <v>1421330991</v>
      </c>
      <c r="M755" s="7">
        <f>(((L755/60)/60)/24)+DATE(1970,1,1)</f>
        <v>42019.590173611112</v>
      </c>
      <c r="N755" t="b">
        <v>0</v>
      </c>
      <c r="O755">
        <v>26</v>
      </c>
      <c r="P755" s="5">
        <f>E755/O755</f>
        <v>492.30769230769232</v>
      </c>
      <c r="Q755" s="18" t="str">
        <f>LEFT(T755, FIND("/",T755)-1)</f>
        <v>publishing</v>
      </c>
      <c r="R755" s="18" t="str">
        <f>RIGHT(T755, LEN(T755)-FIND("/",T755))</f>
        <v>nonfiction</v>
      </c>
      <c r="S755" t="b">
        <v>1</v>
      </c>
      <c r="T755" t="s">
        <v>8274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3">
        <v>2000</v>
      </c>
      <c r="E756" s="13">
        <v>2075</v>
      </c>
      <c r="F756" s="16">
        <f>(E756)/D756</f>
        <v>1.0375000000000001</v>
      </c>
      <c r="G756" s="11" t="s">
        <v>8219</v>
      </c>
      <c r="H756" t="s">
        <v>8224</v>
      </c>
      <c r="I756" t="s">
        <v>8246</v>
      </c>
      <c r="J756">
        <v>1357408721</v>
      </c>
      <c r="K756" s="7">
        <f>(((J756/60)/60)/24)+DATE(1970,1,1)</f>
        <v>41279.749085648145</v>
      </c>
      <c r="L756">
        <v>1354816721</v>
      </c>
      <c r="M756" s="7">
        <f>(((L756/60)/60)/24)+DATE(1970,1,1)</f>
        <v>41249.749085648145</v>
      </c>
      <c r="N756" t="b">
        <v>0</v>
      </c>
      <c r="O756">
        <v>49</v>
      </c>
      <c r="P756" s="5">
        <f>E756/O756</f>
        <v>42.346938775510203</v>
      </c>
      <c r="Q756" s="18" t="str">
        <f>LEFT(T756, FIND("/",T756)-1)</f>
        <v>publishing</v>
      </c>
      <c r="R756" s="18" t="str">
        <f>RIGHT(T756, LEN(T756)-FIND("/",T756))</f>
        <v>nonfiction</v>
      </c>
      <c r="S756" t="b">
        <v>1</v>
      </c>
      <c r="T756" t="s">
        <v>8274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3">
        <v>2500</v>
      </c>
      <c r="E757" s="13">
        <v>2547.69</v>
      </c>
      <c r="F757" s="16">
        <f>(E757)/D757</f>
        <v>1.0190760000000001</v>
      </c>
      <c r="G757" s="11" t="s">
        <v>8219</v>
      </c>
      <c r="H757" t="s">
        <v>8224</v>
      </c>
      <c r="I757" t="s">
        <v>8246</v>
      </c>
      <c r="J757">
        <v>1369010460</v>
      </c>
      <c r="K757" s="7">
        <f>(((J757/60)/60)/24)+DATE(1970,1,1)</f>
        <v>41414.02847222222</v>
      </c>
      <c r="L757">
        <v>1366381877</v>
      </c>
      <c r="M757" s="7">
        <f>(((L757/60)/60)/24)+DATE(1970,1,1)</f>
        <v>41383.605057870373</v>
      </c>
      <c r="N757" t="b">
        <v>0</v>
      </c>
      <c r="O757">
        <v>68</v>
      </c>
      <c r="P757" s="5">
        <f>E757/O757</f>
        <v>37.466029411764708</v>
      </c>
      <c r="Q757" s="18" t="str">
        <f>LEFT(T757, FIND("/",T757)-1)</f>
        <v>publishing</v>
      </c>
      <c r="R757" s="18" t="str">
        <f>RIGHT(T757, LEN(T757)-FIND("/",T757))</f>
        <v>nonfiction</v>
      </c>
      <c r="S757" t="b">
        <v>1</v>
      </c>
      <c r="T757" t="s">
        <v>8274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3">
        <v>700</v>
      </c>
      <c r="E758" s="13">
        <v>824</v>
      </c>
      <c r="F758" s="16">
        <f>(E758)/D758</f>
        <v>1.177142857142857</v>
      </c>
      <c r="G758" s="11" t="s">
        <v>8219</v>
      </c>
      <c r="H758" t="s">
        <v>8224</v>
      </c>
      <c r="I758" t="s">
        <v>8246</v>
      </c>
      <c r="J758">
        <v>1303147459</v>
      </c>
      <c r="K758" s="7">
        <f>(((J758/60)/60)/24)+DATE(1970,1,1)</f>
        <v>40651.725219907406</v>
      </c>
      <c r="L758">
        <v>1297880659</v>
      </c>
      <c r="M758" s="7">
        <f>(((L758/60)/60)/24)+DATE(1970,1,1)</f>
        <v>40590.766886574071</v>
      </c>
      <c r="N758" t="b">
        <v>0</v>
      </c>
      <c r="O758">
        <v>22</v>
      </c>
      <c r="P758" s="5">
        <f>E758/O758</f>
        <v>37.454545454545453</v>
      </c>
      <c r="Q758" s="18" t="str">
        <f>LEFT(T758, FIND("/",T758)-1)</f>
        <v>publishing</v>
      </c>
      <c r="R758" s="18" t="str">
        <f>RIGHT(T758, LEN(T758)-FIND("/",T758))</f>
        <v>nonfiction</v>
      </c>
      <c r="S758" t="b">
        <v>1</v>
      </c>
      <c r="T758" t="s">
        <v>8274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3">
        <v>250</v>
      </c>
      <c r="E759" s="13">
        <v>595</v>
      </c>
      <c r="F759" s="16">
        <f>(E759)/D759</f>
        <v>2.38</v>
      </c>
      <c r="G759" s="11" t="s">
        <v>8219</v>
      </c>
      <c r="H759" t="s">
        <v>8224</v>
      </c>
      <c r="I759" t="s">
        <v>8246</v>
      </c>
      <c r="J759">
        <v>1354756714</v>
      </c>
      <c r="K759" s="7">
        <f>(((J759/60)/60)/24)+DATE(1970,1,1)</f>
        <v>41249.054560185185</v>
      </c>
      <c r="L759">
        <v>1353547114</v>
      </c>
      <c r="M759" s="7">
        <f>(((L759/60)/60)/24)+DATE(1970,1,1)</f>
        <v>41235.054560185185</v>
      </c>
      <c r="N759" t="b">
        <v>0</v>
      </c>
      <c r="O759">
        <v>18</v>
      </c>
      <c r="P759" s="5">
        <f>E759/O759</f>
        <v>33.055555555555557</v>
      </c>
      <c r="Q759" s="18" t="str">
        <f>LEFT(T759, FIND("/",T759)-1)</f>
        <v>publishing</v>
      </c>
      <c r="R759" s="18" t="str">
        <f>RIGHT(T759, LEN(T759)-FIND("/",T759))</f>
        <v>nonfiction</v>
      </c>
      <c r="S759" t="b">
        <v>1</v>
      </c>
      <c r="T759" t="s">
        <v>8274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3">
        <v>2500</v>
      </c>
      <c r="E760" s="13">
        <v>2550</v>
      </c>
      <c r="F760" s="16">
        <f>(E760)/D760</f>
        <v>1.02</v>
      </c>
      <c r="G760" s="11" t="s">
        <v>8219</v>
      </c>
      <c r="H760" t="s">
        <v>8224</v>
      </c>
      <c r="I760" t="s">
        <v>8246</v>
      </c>
      <c r="J760">
        <v>1286568268</v>
      </c>
      <c r="K760" s="7">
        <f>(((J760/60)/60)/24)+DATE(1970,1,1)</f>
        <v>40459.836435185185</v>
      </c>
      <c r="L760">
        <v>1283976268</v>
      </c>
      <c r="M760" s="7">
        <f>(((L760/60)/60)/24)+DATE(1970,1,1)</f>
        <v>40429.836435185185</v>
      </c>
      <c r="N760" t="b">
        <v>0</v>
      </c>
      <c r="O760">
        <v>19</v>
      </c>
      <c r="P760" s="5">
        <f>E760/O760</f>
        <v>134.21052631578948</v>
      </c>
      <c r="Q760" s="18" t="str">
        <f>LEFT(T760, FIND("/",T760)-1)</f>
        <v>publishing</v>
      </c>
      <c r="R760" s="18" t="str">
        <f>RIGHT(T760, LEN(T760)-FIND("/",T760))</f>
        <v>nonfiction</v>
      </c>
      <c r="S760" t="b">
        <v>1</v>
      </c>
      <c r="T760" t="s">
        <v>8274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3">
        <v>5000</v>
      </c>
      <c r="E761" s="13">
        <v>5096</v>
      </c>
      <c r="F761" s="16">
        <f>(E761)/D761</f>
        <v>1.0192000000000001</v>
      </c>
      <c r="G761" s="11" t="s">
        <v>8219</v>
      </c>
      <c r="H761" t="s">
        <v>8225</v>
      </c>
      <c r="I761" t="s">
        <v>8247</v>
      </c>
      <c r="J761">
        <v>1404892539</v>
      </c>
      <c r="K761" s="7">
        <f>(((J761/60)/60)/24)+DATE(1970,1,1)</f>
        <v>41829.330312500002</v>
      </c>
      <c r="L761">
        <v>1401436539</v>
      </c>
      <c r="M761" s="7">
        <f>(((L761/60)/60)/24)+DATE(1970,1,1)</f>
        <v>41789.330312500002</v>
      </c>
      <c r="N761" t="b">
        <v>0</v>
      </c>
      <c r="O761">
        <v>99</v>
      </c>
      <c r="P761" s="5">
        <f>E761/O761</f>
        <v>51.474747474747474</v>
      </c>
      <c r="Q761" s="18" t="str">
        <f>LEFT(T761, FIND("/",T761)-1)</f>
        <v>publishing</v>
      </c>
      <c r="R761" s="18" t="str">
        <f>RIGHT(T761, LEN(T761)-FIND("/",T761))</f>
        <v>nonfiction</v>
      </c>
      <c r="S761" t="b">
        <v>1</v>
      </c>
      <c r="T761" t="s">
        <v>8274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3">
        <v>2200</v>
      </c>
      <c r="E762" s="13">
        <v>0</v>
      </c>
      <c r="F762" s="16">
        <f>(E762)/D762</f>
        <v>0</v>
      </c>
      <c r="G762" s="11" t="s">
        <v>8221</v>
      </c>
      <c r="H762" t="s">
        <v>8224</v>
      </c>
      <c r="I762" t="s">
        <v>8246</v>
      </c>
      <c r="J762">
        <v>1480188013</v>
      </c>
      <c r="K762" s="7">
        <f>(((J762/60)/60)/24)+DATE(1970,1,1)</f>
        <v>42700.805706018517</v>
      </c>
      <c r="L762">
        <v>1477592413</v>
      </c>
      <c r="M762" s="7">
        <f>(((L762/60)/60)/24)+DATE(1970,1,1)</f>
        <v>42670.764039351852</v>
      </c>
      <c r="N762" t="b">
        <v>0</v>
      </c>
      <c r="O762">
        <v>0</v>
      </c>
      <c r="P762" s="5" t="e">
        <f>E762/O762</f>
        <v>#DIV/0!</v>
      </c>
      <c r="Q762" s="18" t="str">
        <f>LEFT(T762, FIND("/",T762)-1)</f>
        <v>publishing</v>
      </c>
      <c r="R762" s="18" t="str">
        <f>RIGHT(T762, LEN(T762)-FIND("/",T762))</f>
        <v>fiction</v>
      </c>
      <c r="S762" t="b">
        <v>0</v>
      </c>
      <c r="T762" t="s">
        <v>8275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3">
        <v>5000</v>
      </c>
      <c r="E763" s="13">
        <v>235</v>
      </c>
      <c r="F763" s="16">
        <f>(E763)/D763</f>
        <v>4.7E-2</v>
      </c>
      <c r="G763" s="11" t="s">
        <v>8221</v>
      </c>
      <c r="H763" t="s">
        <v>8224</v>
      </c>
      <c r="I763" t="s">
        <v>8246</v>
      </c>
      <c r="J763">
        <v>1391364126</v>
      </c>
      <c r="K763" s="7">
        <f>(((J763/60)/60)/24)+DATE(1970,1,1)</f>
        <v>41672.751458333332</v>
      </c>
      <c r="L763">
        <v>1388772126</v>
      </c>
      <c r="M763" s="7">
        <f>(((L763/60)/60)/24)+DATE(1970,1,1)</f>
        <v>41642.751458333332</v>
      </c>
      <c r="N763" t="b">
        <v>0</v>
      </c>
      <c r="O763">
        <v>6</v>
      </c>
      <c r="P763" s="5">
        <f>E763/O763</f>
        <v>39.166666666666664</v>
      </c>
      <c r="Q763" s="18" t="str">
        <f>LEFT(T763, FIND("/",T763)-1)</f>
        <v>publishing</v>
      </c>
      <c r="R763" s="18" t="str">
        <f>RIGHT(T763, LEN(T763)-FIND("/",T763))</f>
        <v>fiction</v>
      </c>
      <c r="S763" t="b">
        <v>0</v>
      </c>
      <c r="T763" t="s">
        <v>8275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3">
        <v>3500</v>
      </c>
      <c r="E764" s="13">
        <v>0</v>
      </c>
      <c r="F764" s="16">
        <f>(E764)/D764</f>
        <v>0</v>
      </c>
      <c r="G764" s="11" t="s">
        <v>8221</v>
      </c>
      <c r="H764" t="s">
        <v>8238</v>
      </c>
      <c r="I764" t="s">
        <v>8256</v>
      </c>
      <c r="J764">
        <v>1480831200</v>
      </c>
      <c r="K764" s="7">
        <f>(((J764/60)/60)/24)+DATE(1970,1,1)</f>
        <v>42708.25</v>
      </c>
      <c r="L764">
        <v>1479328570</v>
      </c>
      <c r="M764" s="7">
        <f>(((L764/60)/60)/24)+DATE(1970,1,1)</f>
        <v>42690.858449074076</v>
      </c>
      <c r="N764" t="b">
        <v>0</v>
      </c>
      <c r="O764">
        <v>0</v>
      </c>
      <c r="P764" s="5" t="e">
        <f>E764/O764</f>
        <v>#DIV/0!</v>
      </c>
      <c r="Q764" s="18" t="str">
        <f>LEFT(T764, FIND("/",T764)-1)</f>
        <v>publishing</v>
      </c>
      <c r="R764" s="18" t="str">
        <f>RIGHT(T764, LEN(T764)-FIND("/",T764))</f>
        <v>fiction</v>
      </c>
      <c r="S764" t="b">
        <v>0</v>
      </c>
      <c r="T764" t="s">
        <v>8275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3">
        <v>4290</v>
      </c>
      <c r="E765" s="13">
        <v>5</v>
      </c>
      <c r="F765" s="16">
        <f>(E765)/D765</f>
        <v>1.1655011655011655E-3</v>
      </c>
      <c r="G765" s="11" t="s">
        <v>8221</v>
      </c>
      <c r="H765" t="s">
        <v>8225</v>
      </c>
      <c r="I765" t="s">
        <v>8247</v>
      </c>
      <c r="J765">
        <v>1376563408</v>
      </c>
      <c r="K765" s="7">
        <f>(((J765/60)/60)/24)+DATE(1970,1,1)</f>
        <v>41501.446851851848</v>
      </c>
      <c r="L765">
        <v>1373971408</v>
      </c>
      <c r="M765" s="7">
        <f>(((L765/60)/60)/24)+DATE(1970,1,1)</f>
        <v>41471.446851851848</v>
      </c>
      <c r="N765" t="b">
        <v>0</v>
      </c>
      <c r="O765">
        <v>1</v>
      </c>
      <c r="P765" s="5">
        <f>E765/O765</f>
        <v>5</v>
      </c>
      <c r="Q765" s="18" t="str">
        <f>LEFT(T765, FIND("/",T765)-1)</f>
        <v>publishing</v>
      </c>
      <c r="R765" s="18" t="str">
        <f>RIGHT(T765, LEN(T765)-FIND("/",T765))</f>
        <v>fiction</v>
      </c>
      <c r="S765" t="b">
        <v>0</v>
      </c>
      <c r="T765" t="s">
        <v>8275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3">
        <v>5000</v>
      </c>
      <c r="E766" s="13">
        <v>0</v>
      </c>
      <c r="F766" s="16">
        <f>(E766)/D766</f>
        <v>0</v>
      </c>
      <c r="G766" s="11" t="s">
        <v>8221</v>
      </c>
      <c r="H766" t="s">
        <v>8224</v>
      </c>
      <c r="I766" t="s">
        <v>8246</v>
      </c>
      <c r="J766">
        <v>1441858161</v>
      </c>
      <c r="K766" s="7">
        <f>(((J766/60)/60)/24)+DATE(1970,1,1)</f>
        <v>42257.173159722224</v>
      </c>
      <c r="L766">
        <v>1439266161</v>
      </c>
      <c r="M766" s="7">
        <f>(((L766/60)/60)/24)+DATE(1970,1,1)</f>
        <v>42227.173159722224</v>
      </c>
      <c r="N766" t="b">
        <v>0</v>
      </c>
      <c r="O766">
        <v>0</v>
      </c>
      <c r="P766" s="5" t="e">
        <f>E766/O766</f>
        <v>#DIV/0!</v>
      </c>
      <c r="Q766" s="18" t="str">
        <f>LEFT(T766, FIND("/",T766)-1)</f>
        <v>publishing</v>
      </c>
      <c r="R766" s="18" t="str">
        <f>RIGHT(T766, LEN(T766)-FIND("/",T766))</f>
        <v>fiction</v>
      </c>
      <c r="S766" t="b">
        <v>0</v>
      </c>
      <c r="T766" t="s">
        <v>8275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3">
        <v>7000</v>
      </c>
      <c r="E767" s="13">
        <v>2521</v>
      </c>
      <c r="F767" s="16">
        <f>(E767)/D767</f>
        <v>0.36014285714285715</v>
      </c>
      <c r="G767" s="11" t="s">
        <v>8221</v>
      </c>
      <c r="H767" t="s">
        <v>8224</v>
      </c>
      <c r="I767" t="s">
        <v>8246</v>
      </c>
      <c r="J767">
        <v>1413723684</v>
      </c>
      <c r="K767" s="7">
        <f>(((J767/60)/60)/24)+DATE(1970,1,1)</f>
        <v>41931.542638888888</v>
      </c>
      <c r="L767">
        <v>1411131684</v>
      </c>
      <c r="M767" s="7">
        <f>(((L767/60)/60)/24)+DATE(1970,1,1)</f>
        <v>41901.542638888888</v>
      </c>
      <c r="N767" t="b">
        <v>0</v>
      </c>
      <c r="O767">
        <v>44</v>
      </c>
      <c r="P767" s="5">
        <f>E767/O767</f>
        <v>57.295454545454547</v>
      </c>
      <c r="Q767" s="18" t="str">
        <f>LEFT(T767, FIND("/",T767)-1)</f>
        <v>publishing</v>
      </c>
      <c r="R767" s="18" t="str">
        <f>RIGHT(T767, LEN(T767)-FIND("/",T767))</f>
        <v>fiction</v>
      </c>
      <c r="S767" t="b">
        <v>0</v>
      </c>
      <c r="T767" t="s">
        <v>8275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3">
        <v>4000</v>
      </c>
      <c r="E768" s="13">
        <v>0</v>
      </c>
      <c r="F768" s="16">
        <f>(E768)/D768</f>
        <v>0</v>
      </c>
      <c r="G768" s="11" t="s">
        <v>8221</v>
      </c>
      <c r="H768" t="s">
        <v>8229</v>
      </c>
      <c r="I768" t="s">
        <v>8251</v>
      </c>
      <c r="J768">
        <v>1424112483</v>
      </c>
      <c r="K768" s="7">
        <f>(((J768/60)/60)/24)+DATE(1970,1,1)</f>
        <v>42051.783368055556</v>
      </c>
      <c r="L768">
        <v>1421520483</v>
      </c>
      <c r="M768" s="7">
        <f>(((L768/60)/60)/24)+DATE(1970,1,1)</f>
        <v>42021.783368055556</v>
      </c>
      <c r="N768" t="b">
        <v>0</v>
      </c>
      <c r="O768">
        <v>0</v>
      </c>
      <c r="P768" s="5" t="e">
        <f>E768/O768</f>
        <v>#DIV/0!</v>
      </c>
      <c r="Q768" s="18" t="str">
        <f>LEFT(T768, FIND("/",T768)-1)</f>
        <v>publishing</v>
      </c>
      <c r="R768" s="18" t="str">
        <f>RIGHT(T768, LEN(T768)-FIND("/",T768))</f>
        <v>fiction</v>
      </c>
      <c r="S768" t="b">
        <v>0</v>
      </c>
      <c r="T768" t="s">
        <v>8275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3">
        <v>5000</v>
      </c>
      <c r="E769" s="13">
        <v>177</v>
      </c>
      <c r="F769" s="16">
        <f>(E769)/D769</f>
        <v>3.5400000000000001E-2</v>
      </c>
      <c r="G769" s="11" t="s">
        <v>8221</v>
      </c>
      <c r="H769" t="s">
        <v>8224</v>
      </c>
      <c r="I769" t="s">
        <v>8246</v>
      </c>
      <c r="J769">
        <v>1432178810</v>
      </c>
      <c r="K769" s="7">
        <f>(((J769/60)/60)/24)+DATE(1970,1,1)</f>
        <v>42145.143634259264</v>
      </c>
      <c r="L769">
        <v>1429586810</v>
      </c>
      <c r="M769" s="7">
        <f>(((L769/60)/60)/24)+DATE(1970,1,1)</f>
        <v>42115.143634259264</v>
      </c>
      <c r="N769" t="b">
        <v>0</v>
      </c>
      <c r="O769">
        <v>3</v>
      </c>
      <c r="P769" s="5">
        <f>E769/O769</f>
        <v>59</v>
      </c>
      <c r="Q769" s="18" t="str">
        <f>LEFT(T769, FIND("/",T769)-1)</f>
        <v>publishing</v>
      </c>
      <c r="R769" s="18" t="str">
        <f>RIGHT(T769, LEN(T769)-FIND("/",T769))</f>
        <v>fiction</v>
      </c>
      <c r="S769" t="b">
        <v>0</v>
      </c>
      <c r="T769" t="s">
        <v>8275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3">
        <v>2500</v>
      </c>
      <c r="E770" s="13">
        <v>0</v>
      </c>
      <c r="F770" s="16">
        <f>(E770)/D770</f>
        <v>0</v>
      </c>
      <c r="G770" s="11" t="s">
        <v>8221</v>
      </c>
      <c r="H770" t="s">
        <v>8224</v>
      </c>
      <c r="I770" t="s">
        <v>8246</v>
      </c>
      <c r="J770">
        <v>1387169890</v>
      </c>
      <c r="K770" s="7">
        <f>(((J770/60)/60)/24)+DATE(1970,1,1)</f>
        <v>41624.207060185188</v>
      </c>
      <c r="L770">
        <v>1384577890</v>
      </c>
      <c r="M770" s="7">
        <f>(((L770/60)/60)/24)+DATE(1970,1,1)</f>
        <v>41594.207060185188</v>
      </c>
      <c r="N770" t="b">
        <v>0</v>
      </c>
      <c r="O770">
        <v>0</v>
      </c>
      <c r="P770" s="5" t="e">
        <f>E770/O770</f>
        <v>#DIV/0!</v>
      </c>
      <c r="Q770" s="18" t="str">
        <f>LEFT(T770, FIND("/",T770)-1)</f>
        <v>publishing</v>
      </c>
      <c r="R770" s="18" t="str">
        <f>RIGHT(T770, LEN(T770)-FIND("/",T770))</f>
        <v>fiction</v>
      </c>
      <c r="S770" t="b">
        <v>0</v>
      </c>
      <c r="T770" t="s">
        <v>8275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3">
        <v>4000</v>
      </c>
      <c r="E771" s="13">
        <v>1656</v>
      </c>
      <c r="F771" s="16">
        <f>(E771)/D771</f>
        <v>0.41399999999999998</v>
      </c>
      <c r="G771" s="11" t="s">
        <v>8221</v>
      </c>
      <c r="H771" t="s">
        <v>8224</v>
      </c>
      <c r="I771" t="s">
        <v>8246</v>
      </c>
      <c r="J771">
        <v>1388102094</v>
      </c>
      <c r="K771" s="7">
        <f>(((J771/60)/60)/24)+DATE(1970,1,1)</f>
        <v>41634.996458333335</v>
      </c>
      <c r="L771">
        <v>1385510094</v>
      </c>
      <c r="M771" s="7">
        <f>(((L771/60)/60)/24)+DATE(1970,1,1)</f>
        <v>41604.996458333335</v>
      </c>
      <c r="N771" t="b">
        <v>0</v>
      </c>
      <c r="O771">
        <v>52</v>
      </c>
      <c r="P771" s="5">
        <f>E771/O771</f>
        <v>31.846153846153847</v>
      </c>
      <c r="Q771" s="18" t="str">
        <f>LEFT(T771, FIND("/",T771)-1)</f>
        <v>publishing</v>
      </c>
      <c r="R771" s="18" t="str">
        <f>RIGHT(T771, LEN(T771)-FIND("/",T771))</f>
        <v>fiction</v>
      </c>
      <c r="S771" t="b">
        <v>0</v>
      </c>
      <c r="T771" t="s">
        <v>8275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3">
        <v>17500</v>
      </c>
      <c r="E772" s="13">
        <v>0</v>
      </c>
      <c r="F772" s="16">
        <f>(E772)/D772</f>
        <v>0</v>
      </c>
      <c r="G772" s="11" t="s">
        <v>8221</v>
      </c>
      <c r="H772" t="s">
        <v>8224</v>
      </c>
      <c r="I772" t="s">
        <v>8246</v>
      </c>
      <c r="J772">
        <v>1361750369</v>
      </c>
      <c r="K772" s="7">
        <f>(((J772/60)/60)/24)+DATE(1970,1,1)</f>
        <v>41329.999641203707</v>
      </c>
      <c r="L772">
        <v>1358294369</v>
      </c>
      <c r="M772" s="7">
        <f>(((L772/60)/60)/24)+DATE(1970,1,1)</f>
        <v>41289.999641203707</v>
      </c>
      <c r="N772" t="b">
        <v>0</v>
      </c>
      <c r="O772">
        <v>0</v>
      </c>
      <c r="P772" s="5" t="e">
        <f>E772/O772</f>
        <v>#DIV/0!</v>
      </c>
      <c r="Q772" s="18" t="str">
        <f>LEFT(T772, FIND("/",T772)-1)</f>
        <v>publishing</v>
      </c>
      <c r="R772" s="18" t="str">
        <f>RIGHT(T772, LEN(T772)-FIND("/",T772))</f>
        <v>fiction</v>
      </c>
      <c r="S772" t="b">
        <v>0</v>
      </c>
      <c r="T772" t="s">
        <v>8275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3">
        <v>38000</v>
      </c>
      <c r="E773" s="13">
        <v>10</v>
      </c>
      <c r="F773" s="16">
        <f>(E773)/D773</f>
        <v>2.631578947368421E-4</v>
      </c>
      <c r="G773" s="11" t="s">
        <v>8221</v>
      </c>
      <c r="H773" t="s">
        <v>8224</v>
      </c>
      <c r="I773" t="s">
        <v>8246</v>
      </c>
      <c r="J773">
        <v>1454183202</v>
      </c>
      <c r="K773" s="7">
        <f>(((J773/60)/60)/24)+DATE(1970,1,1)</f>
        <v>42399.824097222227</v>
      </c>
      <c r="L773">
        <v>1449863202</v>
      </c>
      <c r="M773" s="7">
        <f>(((L773/60)/60)/24)+DATE(1970,1,1)</f>
        <v>42349.824097222227</v>
      </c>
      <c r="N773" t="b">
        <v>0</v>
      </c>
      <c r="O773">
        <v>1</v>
      </c>
      <c r="P773" s="5">
        <f>E773/O773</f>
        <v>10</v>
      </c>
      <c r="Q773" s="18" t="str">
        <f>LEFT(T773, FIND("/",T773)-1)</f>
        <v>publishing</v>
      </c>
      <c r="R773" s="18" t="str">
        <f>RIGHT(T773, LEN(T773)-FIND("/",T773))</f>
        <v>fiction</v>
      </c>
      <c r="S773" t="b">
        <v>0</v>
      </c>
      <c r="T773" t="s">
        <v>8275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3">
        <v>1500</v>
      </c>
      <c r="E774" s="13">
        <v>50</v>
      </c>
      <c r="F774" s="16">
        <f>(E774)/D774</f>
        <v>3.3333333333333333E-2</v>
      </c>
      <c r="G774" s="11" t="s">
        <v>8221</v>
      </c>
      <c r="H774" t="s">
        <v>8224</v>
      </c>
      <c r="I774" t="s">
        <v>8246</v>
      </c>
      <c r="J774">
        <v>1257047940</v>
      </c>
      <c r="K774" s="7">
        <f>(((J774/60)/60)/24)+DATE(1970,1,1)</f>
        <v>40118.165972222225</v>
      </c>
      <c r="L774">
        <v>1252718519</v>
      </c>
      <c r="M774" s="7">
        <f>(((L774/60)/60)/24)+DATE(1970,1,1)</f>
        <v>40068.056932870371</v>
      </c>
      <c r="N774" t="b">
        <v>0</v>
      </c>
      <c r="O774">
        <v>1</v>
      </c>
      <c r="P774" s="5">
        <f>E774/O774</f>
        <v>50</v>
      </c>
      <c r="Q774" s="18" t="str">
        <f>LEFT(T774, FIND("/",T774)-1)</f>
        <v>publishing</v>
      </c>
      <c r="R774" s="18" t="str">
        <f>RIGHT(T774, LEN(T774)-FIND("/",T774))</f>
        <v>fiction</v>
      </c>
      <c r="S774" t="b">
        <v>0</v>
      </c>
      <c r="T774" t="s">
        <v>8275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3">
        <v>3759</v>
      </c>
      <c r="E775" s="13">
        <v>32</v>
      </c>
      <c r="F775" s="16">
        <f>(E775)/D775</f>
        <v>8.5129023676509714E-3</v>
      </c>
      <c r="G775" s="11" t="s">
        <v>8221</v>
      </c>
      <c r="H775" t="s">
        <v>8225</v>
      </c>
      <c r="I775" t="s">
        <v>8247</v>
      </c>
      <c r="J775">
        <v>1431298860</v>
      </c>
      <c r="K775" s="7">
        <f>(((J775/60)/60)/24)+DATE(1970,1,1)</f>
        <v>42134.959027777775</v>
      </c>
      <c r="L775">
        <v>1428341985</v>
      </c>
      <c r="M775" s="7">
        <f>(((L775/60)/60)/24)+DATE(1970,1,1)</f>
        <v>42100.735937499994</v>
      </c>
      <c r="N775" t="b">
        <v>0</v>
      </c>
      <c r="O775">
        <v>2</v>
      </c>
      <c r="P775" s="5">
        <f>E775/O775</f>
        <v>16</v>
      </c>
      <c r="Q775" s="18" t="str">
        <f>LEFT(T775, FIND("/",T775)-1)</f>
        <v>publishing</v>
      </c>
      <c r="R775" s="18" t="str">
        <f>RIGHT(T775, LEN(T775)-FIND("/",T775))</f>
        <v>fiction</v>
      </c>
      <c r="S775" t="b">
        <v>0</v>
      </c>
      <c r="T775" t="s">
        <v>8275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3">
        <v>500</v>
      </c>
      <c r="E776" s="13">
        <v>351</v>
      </c>
      <c r="F776" s="16">
        <f>(E776)/D776</f>
        <v>0.70199999999999996</v>
      </c>
      <c r="G776" s="11" t="s">
        <v>8221</v>
      </c>
      <c r="H776" t="s">
        <v>8224</v>
      </c>
      <c r="I776" t="s">
        <v>8246</v>
      </c>
      <c r="J776">
        <v>1393181018</v>
      </c>
      <c r="K776" s="7">
        <f>(((J776/60)/60)/24)+DATE(1970,1,1)</f>
        <v>41693.780300925922</v>
      </c>
      <c r="L776">
        <v>1390589018</v>
      </c>
      <c r="M776" s="7">
        <f>(((L776/60)/60)/24)+DATE(1970,1,1)</f>
        <v>41663.780300925922</v>
      </c>
      <c r="N776" t="b">
        <v>0</v>
      </c>
      <c r="O776">
        <v>9</v>
      </c>
      <c r="P776" s="5">
        <f>E776/O776</f>
        <v>39</v>
      </c>
      <c r="Q776" s="18" t="str">
        <f>LEFT(T776, FIND("/",T776)-1)</f>
        <v>publishing</v>
      </c>
      <c r="R776" s="18" t="str">
        <f>RIGHT(T776, LEN(T776)-FIND("/",T776))</f>
        <v>fiction</v>
      </c>
      <c r="S776" t="b">
        <v>0</v>
      </c>
      <c r="T776" t="s">
        <v>8275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3">
        <v>10000</v>
      </c>
      <c r="E777" s="13">
        <v>170</v>
      </c>
      <c r="F777" s="16">
        <f>(E777)/D777</f>
        <v>1.7000000000000001E-2</v>
      </c>
      <c r="G777" s="11" t="s">
        <v>8221</v>
      </c>
      <c r="H777" t="s">
        <v>8224</v>
      </c>
      <c r="I777" t="s">
        <v>8246</v>
      </c>
      <c r="J777">
        <v>1323998795</v>
      </c>
      <c r="K777" s="7">
        <f>(((J777/60)/60)/24)+DATE(1970,1,1)</f>
        <v>40893.060127314813</v>
      </c>
      <c r="L777">
        <v>1321406795</v>
      </c>
      <c r="M777" s="7">
        <f>(((L777/60)/60)/24)+DATE(1970,1,1)</f>
        <v>40863.060127314813</v>
      </c>
      <c r="N777" t="b">
        <v>0</v>
      </c>
      <c r="O777">
        <v>5</v>
      </c>
      <c r="P777" s="5">
        <f>E777/O777</f>
        <v>34</v>
      </c>
      <c r="Q777" s="18" t="str">
        <f>LEFT(T777, FIND("/",T777)-1)</f>
        <v>publishing</v>
      </c>
      <c r="R777" s="18" t="str">
        <f>RIGHT(T777, LEN(T777)-FIND("/",T777))</f>
        <v>fiction</v>
      </c>
      <c r="S777" t="b">
        <v>0</v>
      </c>
      <c r="T777" t="s">
        <v>8275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3">
        <v>7000</v>
      </c>
      <c r="E778" s="13">
        <v>3598</v>
      </c>
      <c r="F778" s="16">
        <f>(E778)/D778</f>
        <v>0.51400000000000001</v>
      </c>
      <c r="G778" s="11" t="s">
        <v>8221</v>
      </c>
      <c r="H778" t="s">
        <v>8224</v>
      </c>
      <c r="I778" t="s">
        <v>8246</v>
      </c>
      <c r="J778">
        <v>1444539600</v>
      </c>
      <c r="K778" s="7">
        <f>(((J778/60)/60)/24)+DATE(1970,1,1)</f>
        <v>42288.208333333328</v>
      </c>
      <c r="L778">
        <v>1441297645</v>
      </c>
      <c r="M778" s="7">
        <f>(((L778/60)/60)/24)+DATE(1970,1,1)</f>
        <v>42250.685706018514</v>
      </c>
      <c r="N778" t="b">
        <v>0</v>
      </c>
      <c r="O778">
        <v>57</v>
      </c>
      <c r="P778" s="5">
        <f>E778/O778</f>
        <v>63.122807017543863</v>
      </c>
      <c r="Q778" s="18" t="str">
        <f>LEFT(T778, FIND("/",T778)-1)</f>
        <v>publishing</v>
      </c>
      <c r="R778" s="18" t="str">
        <f>RIGHT(T778, LEN(T778)-FIND("/",T778))</f>
        <v>fiction</v>
      </c>
      <c r="S778" t="b">
        <v>0</v>
      </c>
      <c r="T778" t="s">
        <v>8275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3">
        <v>3000</v>
      </c>
      <c r="E779" s="13">
        <v>21</v>
      </c>
      <c r="F779" s="16">
        <f>(E779)/D779</f>
        <v>7.0000000000000001E-3</v>
      </c>
      <c r="G779" s="11" t="s">
        <v>8221</v>
      </c>
      <c r="H779" t="s">
        <v>8224</v>
      </c>
      <c r="I779" t="s">
        <v>8246</v>
      </c>
      <c r="J779">
        <v>1375313577</v>
      </c>
      <c r="K779" s="7">
        <f>(((J779/60)/60)/24)+DATE(1970,1,1)</f>
        <v>41486.981215277774</v>
      </c>
      <c r="L779">
        <v>1372721577</v>
      </c>
      <c r="M779" s="7">
        <f>(((L779/60)/60)/24)+DATE(1970,1,1)</f>
        <v>41456.981215277774</v>
      </c>
      <c r="N779" t="b">
        <v>0</v>
      </c>
      <c r="O779">
        <v>3</v>
      </c>
      <c r="P779" s="5">
        <f>E779/O779</f>
        <v>7</v>
      </c>
      <c r="Q779" s="18" t="str">
        <f>LEFT(T779, FIND("/",T779)-1)</f>
        <v>publishing</v>
      </c>
      <c r="R779" s="18" t="str">
        <f>RIGHT(T779, LEN(T779)-FIND("/",T779))</f>
        <v>fiction</v>
      </c>
      <c r="S779" t="b">
        <v>0</v>
      </c>
      <c r="T779" t="s">
        <v>8275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3">
        <v>500</v>
      </c>
      <c r="E780" s="13">
        <v>2</v>
      </c>
      <c r="F780" s="16">
        <f>(E780)/D780</f>
        <v>4.0000000000000001E-3</v>
      </c>
      <c r="G780" s="11" t="s">
        <v>8221</v>
      </c>
      <c r="H780" t="s">
        <v>8224</v>
      </c>
      <c r="I780" t="s">
        <v>8246</v>
      </c>
      <c r="J780">
        <v>1398876680</v>
      </c>
      <c r="K780" s="7">
        <f>(((J780/60)/60)/24)+DATE(1970,1,1)</f>
        <v>41759.702314814815</v>
      </c>
      <c r="L780">
        <v>1396284680</v>
      </c>
      <c r="M780" s="7">
        <f>(((L780/60)/60)/24)+DATE(1970,1,1)</f>
        <v>41729.702314814815</v>
      </c>
      <c r="N780" t="b">
        <v>0</v>
      </c>
      <c r="O780">
        <v>1</v>
      </c>
      <c r="P780" s="5">
        <f>E780/O780</f>
        <v>2</v>
      </c>
      <c r="Q780" s="18" t="str">
        <f>LEFT(T780, FIND("/",T780)-1)</f>
        <v>publishing</v>
      </c>
      <c r="R780" s="18" t="str">
        <f>RIGHT(T780, LEN(T780)-FIND("/",T780))</f>
        <v>fiction</v>
      </c>
      <c r="S780" t="b">
        <v>0</v>
      </c>
      <c r="T780" t="s">
        <v>8275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3">
        <v>15000</v>
      </c>
      <c r="E781" s="13">
        <v>400</v>
      </c>
      <c r="F781" s="16">
        <f>(E781)/D781</f>
        <v>2.6666666666666668E-2</v>
      </c>
      <c r="G781" s="11" t="s">
        <v>8221</v>
      </c>
      <c r="H781" t="s">
        <v>8224</v>
      </c>
      <c r="I781" t="s">
        <v>8246</v>
      </c>
      <c r="J781">
        <v>1287115200</v>
      </c>
      <c r="K781" s="7">
        <f>(((J781/60)/60)/24)+DATE(1970,1,1)</f>
        <v>40466.166666666664</v>
      </c>
      <c r="L781">
        <v>1284567905</v>
      </c>
      <c r="M781" s="7">
        <f>(((L781/60)/60)/24)+DATE(1970,1,1)</f>
        <v>40436.68408564815</v>
      </c>
      <c r="N781" t="b">
        <v>0</v>
      </c>
      <c r="O781">
        <v>6</v>
      </c>
      <c r="P781" s="5">
        <f>E781/O781</f>
        <v>66.666666666666671</v>
      </c>
      <c r="Q781" s="18" t="str">
        <f>LEFT(T781, FIND("/",T781)-1)</f>
        <v>publishing</v>
      </c>
      <c r="R781" s="18" t="str">
        <f>RIGHT(T781, LEN(T781)-FIND("/",T781))</f>
        <v>fiction</v>
      </c>
      <c r="S781" t="b">
        <v>0</v>
      </c>
      <c r="T781" t="s">
        <v>8275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3">
        <v>1000</v>
      </c>
      <c r="E782" s="13">
        <v>1040</v>
      </c>
      <c r="F782" s="16">
        <f>(E782)/D782</f>
        <v>1.04</v>
      </c>
      <c r="G782" s="11" t="s">
        <v>8219</v>
      </c>
      <c r="H782" t="s">
        <v>8224</v>
      </c>
      <c r="I782" t="s">
        <v>8246</v>
      </c>
      <c r="J782">
        <v>1304439025</v>
      </c>
      <c r="K782" s="7">
        <f>(((J782/60)/60)/24)+DATE(1970,1,1)</f>
        <v>40666.673900462964</v>
      </c>
      <c r="L782">
        <v>1301847025</v>
      </c>
      <c r="M782" s="7">
        <f>(((L782/60)/60)/24)+DATE(1970,1,1)</f>
        <v>40636.673900462964</v>
      </c>
      <c r="N782" t="b">
        <v>0</v>
      </c>
      <c r="O782">
        <v>27</v>
      </c>
      <c r="P782" s="5">
        <f>E782/O782</f>
        <v>38.518518518518519</v>
      </c>
      <c r="Q782" s="18" t="str">
        <f>LEFT(T782, FIND("/",T782)-1)</f>
        <v>music</v>
      </c>
      <c r="R782" s="18" t="str">
        <f>RIGHT(T782, LEN(T782)-FIND("/",T782))</f>
        <v>rock</v>
      </c>
      <c r="S782" t="b">
        <v>1</v>
      </c>
      <c r="T782" t="s">
        <v>8276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3">
        <v>800</v>
      </c>
      <c r="E783" s="13">
        <v>1065.23</v>
      </c>
      <c r="F783" s="16">
        <f>(E783)/D783</f>
        <v>1.3315375</v>
      </c>
      <c r="G783" s="11" t="s">
        <v>8219</v>
      </c>
      <c r="H783" t="s">
        <v>8224</v>
      </c>
      <c r="I783" t="s">
        <v>8246</v>
      </c>
      <c r="J783">
        <v>1370649674</v>
      </c>
      <c r="K783" s="7">
        <f>(((J783/60)/60)/24)+DATE(1970,1,1)</f>
        <v>41433.000856481485</v>
      </c>
      <c r="L783">
        <v>1368057674</v>
      </c>
      <c r="M783" s="7">
        <f>(((L783/60)/60)/24)+DATE(1970,1,1)</f>
        <v>41403.000856481485</v>
      </c>
      <c r="N783" t="b">
        <v>0</v>
      </c>
      <c r="O783">
        <v>25</v>
      </c>
      <c r="P783" s="5">
        <f>E783/O783</f>
        <v>42.609200000000001</v>
      </c>
      <c r="Q783" s="18" t="str">
        <f>LEFT(T783, FIND("/",T783)-1)</f>
        <v>music</v>
      </c>
      <c r="R783" s="18" t="str">
        <f>RIGHT(T783, LEN(T783)-FIND("/",T783))</f>
        <v>rock</v>
      </c>
      <c r="S783" t="b">
        <v>1</v>
      </c>
      <c r="T783" t="s">
        <v>8276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3">
        <v>700</v>
      </c>
      <c r="E784" s="13">
        <v>700</v>
      </c>
      <c r="F784" s="16">
        <f>(E784)/D784</f>
        <v>1</v>
      </c>
      <c r="G784" s="11" t="s">
        <v>8219</v>
      </c>
      <c r="H784" t="s">
        <v>8224</v>
      </c>
      <c r="I784" t="s">
        <v>8246</v>
      </c>
      <c r="J784">
        <v>1345918302</v>
      </c>
      <c r="K784" s="7">
        <f>(((J784/60)/60)/24)+DATE(1970,1,1)</f>
        <v>41146.758125</v>
      </c>
      <c r="L784">
        <v>1343326302</v>
      </c>
      <c r="M784" s="7">
        <f>(((L784/60)/60)/24)+DATE(1970,1,1)</f>
        <v>41116.758125</v>
      </c>
      <c r="N784" t="b">
        <v>0</v>
      </c>
      <c r="O784">
        <v>14</v>
      </c>
      <c r="P784" s="5">
        <f>E784/O784</f>
        <v>50</v>
      </c>
      <c r="Q784" s="18" t="str">
        <f>LEFT(T784, FIND("/",T784)-1)</f>
        <v>music</v>
      </c>
      <c r="R784" s="18" t="str">
        <f>RIGHT(T784, LEN(T784)-FIND("/",T784))</f>
        <v>rock</v>
      </c>
      <c r="S784" t="b">
        <v>1</v>
      </c>
      <c r="T784" t="s">
        <v>8276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3">
        <v>1500</v>
      </c>
      <c r="E785" s="13">
        <v>2222</v>
      </c>
      <c r="F785" s="16">
        <f>(E785)/D785</f>
        <v>1.4813333333333334</v>
      </c>
      <c r="G785" s="11" t="s">
        <v>8219</v>
      </c>
      <c r="H785" t="s">
        <v>8224</v>
      </c>
      <c r="I785" t="s">
        <v>8246</v>
      </c>
      <c r="J785">
        <v>1335564000</v>
      </c>
      <c r="K785" s="7">
        <f>(((J785/60)/60)/24)+DATE(1970,1,1)</f>
        <v>41026.916666666664</v>
      </c>
      <c r="L785">
        <v>1332182049</v>
      </c>
      <c r="M785" s="7">
        <f>(((L785/60)/60)/24)+DATE(1970,1,1)</f>
        <v>40987.773715277777</v>
      </c>
      <c r="N785" t="b">
        <v>0</v>
      </c>
      <c r="O785">
        <v>35</v>
      </c>
      <c r="P785" s="5">
        <f>E785/O785</f>
        <v>63.485714285714288</v>
      </c>
      <c r="Q785" s="18" t="str">
        <f>LEFT(T785, FIND("/",T785)-1)</f>
        <v>music</v>
      </c>
      <c r="R785" s="18" t="str">
        <f>RIGHT(T785, LEN(T785)-FIND("/",T785))</f>
        <v>rock</v>
      </c>
      <c r="S785" t="b">
        <v>1</v>
      </c>
      <c r="T785" t="s">
        <v>8276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3">
        <v>1000</v>
      </c>
      <c r="E786" s="13">
        <v>1025</v>
      </c>
      <c r="F786" s="16">
        <f>(E786)/D786</f>
        <v>1.0249999999999999</v>
      </c>
      <c r="G786" s="11" t="s">
        <v>8219</v>
      </c>
      <c r="H786" t="s">
        <v>8224</v>
      </c>
      <c r="I786" t="s">
        <v>8246</v>
      </c>
      <c r="J786">
        <v>1395023719</v>
      </c>
      <c r="K786" s="7">
        <f>(((J786/60)/60)/24)+DATE(1970,1,1)</f>
        <v>41715.107858796298</v>
      </c>
      <c r="L786">
        <v>1391571319</v>
      </c>
      <c r="M786" s="7">
        <f>(((L786/60)/60)/24)+DATE(1970,1,1)</f>
        <v>41675.149525462963</v>
      </c>
      <c r="N786" t="b">
        <v>0</v>
      </c>
      <c r="O786">
        <v>10</v>
      </c>
      <c r="P786" s="5">
        <f>E786/O786</f>
        <v>102.5</v>
      </c>
      <c r="Q786" s="18" t="str">
        <f>LEFT(T786, FIND("/",T786)-1)</f>
        <v>music</v>
      </c>
      <c r="R786" s="18" t="str">
        <f>RIGHT(T786, LEN(T786)-FIND("/",T786))</f>
        <v>rock</v>
      </c>
      <c r="S786" t="b">
        <v>1</v>
      </c>
      <c r="T786" t="s">
        <v>8276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3">
        <v>500</v>
      </c>
      <c r="E787" s="13">
        <v>903.14</v>
      </c>
      <c r="F787" s="16">
        <f>(E787)/D787</f>
        <v>1.8062799999999999</v>
      </c>
      <c r="G787" s="11" t="s">
        <v>8219</v>
      </c>
      <c r="H787" t="s">
        <v>8224</v>
      </c>
      <c r="I787" t="s">
        <v>8246</v>
      </c>
      <c r="J787">
        <v>1362060915</v>
      </c>
      <c r="K787" s="7">
        <f>(((J787/60)/60)/24)+DATE(1970,1,1)</f>
        <v>41333.593923611108</v>
      </c>
      <c r="L787">
        <v>1359468915</v>
      </c>
      <c r="M787" s="7">
        <f>(((L787/60)/60)/24)+DATE(1970,1,1)</f>
        <v>41303.593923611108</v>
      </c>
      <c r="N787" t="b">
        <v>0</v>
      </c>
      <c r="O787">
        <v>29</v>
      </c>
      <c r="P787" s="5">
        <f>E787/O787</f>
        <v>31.142758620689655</v>
      </c>
      <c r="Q787" s="18" t="str">
        <f>LEFT(T787, FIND("/",T787)-1)</f>
        <v>music</v>
      </c>
      <c r="R787" s="18" t="str">
        <f>RIGHT(T787, LEN(T787)-FIND("/",T787))</f>
        <v>rock</v>
      </c>
      <c r="S787" t="b">
        <v>1</v>
      </c>
      <c r="T787" t="s">
        <v>8276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3">
        <v>5000</v>
      </c>
      <c r="E788" s="13">
        <v>7140</v>
      </c>
      <c r="F788" s="16">
        <f>(E788)/D788</f>
        <v>1.4279999999999999</v>
      </c>
      <c r="G788" s="11" t="s">
        <v>8219</v>
      </c>
      <c r="H788" t="s">
        <v>8224</v>
      </c>
      <c r="I788" t="s">
        <v>8246</v>
      </c>
      <c r="J788">
        <v>1336751220</v>
      </c>
      <c r="K788" s="7">
        <f>(((J788/60)/60)/24)+DATE(1970,1,1)</f>
        <v>41040.657638888886</v>
      </c>
      <c r="L788">
        <v>1331774434</v>
      </c>
      <c r="M788" s="7">
        <f>(((L788/60)/60)/24)+DATE(1970,1,1)</f>
        <v>40983.055949074071</v>
      </c>
      <c r="N788" t="b">
        <v>0</v>
      </c>
      <c r="O788">
        <v>44</v>
      </c>
      <c r="P788" s="5">
        <f>E788/O788</f>
        <v>162.27272727272728</v>
      </c>
      <c r="Q788" s="18" t="str">
        <f>LEFT(T788, FIND("/",T788)-1)</f>
        <v>music</v>
      </c>
      <c r="R788" s="18" t="str">
        <f>RIGHT(T788, LEN(T788)-FIND("/",T788))</f>
        <v>rock</v>
      </c>
      <c r="S788" t="b">
        <v>1</v>
      </c>
      <c r="T788" t="s">
        <v>8276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3">
        <v>1200</v>
      </c>
      <c r="E789" s="13">
        <v>1370</v>
      </c>
      <c r="F789" s="16">
        <f>(E789)/D789</f>
        <v>1.1416666666666666</v>
      </c>
      <c r="G789" s="11" t="s">
        <v>8219</v>
      </c>
      <c r="H789" t="s">
        <v>8224</v>
      </c>
      <c r="I789" t="s">
        <v>8246</v>
      </c>
      <c r="J789">
        <v>1383318226</v>
      </c>
      <c r="K789" s="7">
        <f>(((J789/60)/60)/24)+DATE(1970,1,1)</f>
        <v>41579.627615740741</v>
      </c>
      <c r="L789">
        <v>1380726226</v>
      </c>
      <c r="M789" s="7">
        <f>(((L789/60)/60)/24)+DATE(1970,1,1)</f>
        <v>41549.627615740741</v>
      </c>
      <c r="N789" t="b">
        <v>0</v>
      </c>
      <c r="O789">
        <v>17</v>
      </c>
      <c r="P789" s="5">
        <f>E789/O789</f>
        <v>80.588235294117652</v>
      </c>
      <c r="Q789" s="18" t="str">
        <f>LEFT(T789, FIND("/",T789)-1)</f>
        <v>music</v>
      </c>
      <c r="R789" s="18" t="str">
        <f>RIGHT(T789, LEN(T789)-FIND("/",T789))</f>
        <v>rock</v>
      </c>
      <c r="S789" t="b">
        <v>1</v>
      </c>
      <c r="T789" t="s">
        <v>8276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3">
        <v>1000</v>
      </c>
      <c r="E790" s="13">
        <v>2035.05</v>
      </c>
      <c r="F790" s="16">
        <f>(E790)/D790</f>
        <v>2.03505</v>
      </c>
      <c r="G790" s="11" t="s">
        <v>8219</v>
      </c>
      <c r="H790" t="s">
        <v>8224</v>
      </c>
      <c r="I790" t="s">
        <v>8246</v>
      </c>
      <c r="J790">
        <v>1341633540</v>
      </c>
      <c r="K790" s="7">
        <f>(((J790/60)/60)/24)+DATE(1970,1,1)</f>
        <v>41097.165972222225</v>
      </c>
      <c r="L790">
        <v>1338336588</v>
      </c>
      <c r="M790" s="7">
        <f>(((L790/60)/60)/24)+DATE(1970,1,1)</f>
        <v>41059.006805555553</v>
      </c>
      <c r="N790" t="b">
        <v>0</v>
      </c>
      <c r="O790">
        <v>34</v>
      </c>
      <c r="P790" s="5">
        <f>E790/O790</f>
        <v>59.85441176470588</v>
      </c>
      <c r="Q790" s="18" t="str">
        <f>LEFT(T790, FIND("/",T790)-1)</f>
        <v>music</v>
      </c>
      <c r="R790" s="18" t="str">
        <f>RIGHT(T790, LEN(T790)-FIND("/",T790))</f>
        <v>rock</v>
      </c>
      <c r="S790" t="b">
        <v>1</v>
      </c>
      <c r="T790" t="s">
        <v>8276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3">
        <v>1700</v>
      </c>
      <c r="E791" s="13">
        <v>1860</v>
      </c>
      <c r="F791" s="16">
        <f>(E791)/D791</f>
        <v>1.0941176470588236</v>
      </c>
      <c r="G791" s="11" t="s">
        <v>8219</v>
      </c>
      <c r="H791" t="s">
        <v>8224</v>
      </c>
      <c r="I791" t="s">
        <v>8246</v>
      </c>
      <c r="J791">
        <v>1358755140</v>
      </c>
      <c r="K791" s="7">
        <f>(((J791/60)/60)/24)+DATE(1970,1,1)</f>
        <v>41295.332638888889</v>
      </c>
      <c r="L791">
        <v>1357187280</v>
      </c>
      <c r="M791" s="7">
        <f>(((L791/60)/60)/24)+DATE(1970,1,1)</f>
        <v>41277.186111111114</v>
      </c>
      <c r="N791" t="b">
        <v>0</v>
      </c>
      <c r="O791">
        <v>14</v>
      </c>
      <c r="P791" s="5">
        <f>E791/O791</f>
        <v>132.85714285714286</v>
      </c>
      <c r="Q791" s="18" t="str">
        <f>LEFT(T791, FIND("/",T791)-1)</f>
        <v>music</v>
      </c>
      <c r="R791" s="18" t="str">
        <f>RIGHT(T791, LEN(T791)-FIND("/",T791))</f>
        <v>rock</v>
      </c>
      <c r="S791" t="b">
        <v>1</v>
      </c>
      <c r="T791" t="s">
        <v>8276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3">
        <v>10000</v>
      </c>
      <c r="E792" s="13">
        <v>14437.46</v>
      </c>
      <c r="F792" s="16">
        <f>(E792)/D792</f>
        <v>1.443746</v>
      </c>
      <c r="G792" s="11" t="s">
        <v>8219</v>
      </c>
      <c r="H792" t="s">
        <v>8224</v>
      </c>
      <c r="I792" t="s">
        <v>8246</v>
      </c>
      <c r="J792">
        <v>1359680939</v>
      </c>
      <c r="K792" s="7">
        <f>(((J792/60)/60)/24)+DATE(1970,1,1)</f>
        <v>41306.047905092593</v>
      </c>
      <c r="L792">
        <v>1357088939</v>
      </c>
      <c r="M792" s="7">
        <f>(((L792/60)/60)/24)+DATE(1970,1,1)</f>
        <v>41276.047905092593</v>
      </c>
      <c r="N792" t="b">
        <v>0</v>
      </c>
      <c r="O792">
        <v>156</v>
      </c>
      <c r="P792" s="5">
        <f>E792/O792</f>
        <v>92.547820512820508</v>
      </c>
      <c r="Q792" s="18" t="str">
        <f>LEFT(T792, FIND("/",T792)-1)</f>
        <v>music</v>
      </c>
      <c r="R792" s="18" t="str">
        <f>RIGHT(T792, LEN(T792)-FIND("/",T792))</f>
        <v>rock</v>
      </c>
      <c r="S792" t="b">
        <v>1</v>
      </c>
      <c r="T792" t="s">
        <v>8276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3">
        <v>7500</v>
      </c>
      <c r="E793" s="13">
        <v>7790</v>
      </c>
      <c r="F793" s="16">
        <f>(E793)/D793</f>
        <v>1.0386666666666666</v>
      </c>
      <c r="G793" s="11" t="s">
        <v>8219</v>
      </c>
      <c r="H793" t="s">
        <v>8224</v>
      </c>
      <c r="I793" t="s">
        <v>8246</v>
      </c>
      <c r="J793">
        <v>1384322340</v>
      </c>
      <c r="K793" s="7">
        <f>(((J793/60)/60)/24)+DATE(1970,1,1)</f>
        <v>41591.249305555553</v>
      </c>
      <c r="L793">
        <v>1381430646</v>
      </c>
      <c r="M793" s="7">
        <f>(((L793/60)/60)/24)+DATE(1970,1,1)</f>
        <v>41557.780624999999</v>
      </c>
      <c r="N793" t="b">
        <v>0</v>
      </c>
      <c r="O793">
        <v>128</v>
      </c>
      <c r="P793" s="5">
        <f>E793/O793</f>
        <v>60.859375</v>
      </c>
      <c r="Q793" s="18" t="str">
        <f>LEFT(T793, FIND("/",T793)-1)</f>
        <v>music</v>
      </c>
      <c r="R793" s="18" t="str">
        <f>RIGHT(T793, LEN(T793)-FIND("/",T793))</f>
        <v>rock</v>
      </c>
      <c r="S793" t="b">
        <v>1</v>
      </c>
      <c r="T793" t="s">
        <v>8276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3">
        <v>2500</v>
      </c>
      <c r="E794" s="13">
        <v>2511.11</v>
      </c>
      <c r="F794" s="16">
        <f>(E794)/D794</f>
        <v>1.0044440000000001</v>
      </c>
      <c r="G794" s="11" t="s">
        <v>8219</v>
      </c>
      <c r="H794" t="s">
        <v>8224</v>
      </c>
      <c r="I794" t="s">
        <v>8246</v>
      </c>
      <c r="J794">
        <v>1383861483</v>
      </c>
      <c r="K794" s="7">
        <f>(((J794/60)/60)/24)+DATE(1970,1,1)</f>
        <v>41585.915312500001</v>
      </c>
      <c r="L794">
        <v>1381265883</v>
      </c>
      <c r="M794" s="7">
        <f>(((L794/60)/60)/24)+DATE(1970,1,1)</f>
        <v>41555.873645833337</v>
      </c>
      <c r="N794" t="b">
        <v>0</v>
      </c>
      <c r="O794">
        <v>60</v>
      </c>
      <c r="P794" s="5">
        <f>E794/O794</f>
        <v>41.851833333333339</v>
      </c>
      <c r="Q794" s="18" t="str">
        <f>LEFT(T794, FIND("/",T794)-1)</f>
        <v>music</v>
      </c>
      <c r="R794" s="18" t="str">
        <f>RIGHT(T794, LEN(T794)-FIND("/",T794))</f>
        <v>rock</v>
      </c>
      <c r="S794" t="b">
        <v>1</v>
      </c>
      <c r="T794" t="s">
        <v>8276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3">
        <v>2750</v>
      </c>
      <c r="E795" s="13">
        <v>2826.43</v>
      </c>
      <c r="F795" s="16">
        <f>(E795)/D795</f>
        <v>1.0277927272727272</v>
      </c>
      <c r="G795" s="11" t="s">
        <v>8219</v>
      </c>
      <c r="H795" t="s">
        <v>8224</v>
      </c>
      <c r="I795" t="s">
        <v>8246</v>
      </c>
      <c r="J795">
        <v>1372827540</v>
      </c>
      <c r="K795" s="7">
        <f>(((J795/60)/60)/24)+DATE(1970,1,1)</f>
        <v>41458.207638888889</v>
      </c>
      <c r="L795">
        <v>1371491244</v>
      </c>
      <c r="M795" s="7">
        <f>(((L795/60)/60)/24)+DATE(1970,1,1)</f>
        <v>41442.741249999999</v>
      </c>
      <c r="N795" t="b">
        <v>0</v>
      </c>
      <c r="O795">
        <v>32</v>
      </c>
      <c r="P795" s="5">
        <f>E795/O795</f>
        <v>88.325937499999995</v>
      </c>
      <c r="Q795" s="18" t="str">
        <f>LEFT(T795, FIND("/",T795)-1)</f>
        <v>music</v>
      </c>
      <c r="R795" s="18" t="str">
        <f>RIGHT(T795, LEN(T795)-FIND("/",T795))</f>
        <v>rock</v>
      </c>
      <c r="S795" t="b">
        <v>1</v>
      </c>
      <c r="T795" t="s">
        <v>8276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3">
        <v>8000</v>
      </c>
      <c r="E796" s="13">
        <v>8425</v>
      </c>
      <c r="F796" s="16">
        <f>(E796)/D796</f>
        <v>1.0531250000000001</v>
      </c>
      <c r="G796" s="11" t="s">
        <v>8219</v>
      </c>
      <c r="H796" t="s">
        <v>8224</v>
      </c>
      <c r="I796" t="s">
        <v>8246</v>
      </c>
      <c r="J796">
        <v>1315242360</v>
      </c>
      <c r="K796" s="7">
        <f>(((J796/60)/60)/24)+DATE(1970,1,1)</f>
        <v>40791.712500000001</v>
      </c>
      <c r="L796">
        <v>1310438737</v>
      </c>
      <c r="M796" s="7">
        <f>(((L796/60)/60)/24)+DATE(1970,1,1)</f>
        <v>40736.115011574075</v>
      </c>
      <c r="N796" t="b">
        <v>0</v>
      </c>
      <c r="O796">
        <v>53</v>
      </c>
      <c r="P796" s="5">
        <f>E796/O796</f>
        <v>158.96226415094338</v>
      </c>
      <c r="Q796" s="18" t="str">
        <f>LEFT(T796, FIND("/",T796)-1)</f>
        <v>music</v>
      </c>
      <c r="R796" s="18" t="str">
        <f>RIGHT(T796, LEN(T796)-FIND("/",T796))</f>
        <v>rock</v>
      </c>
      <c r="S796" t="b">
        <v>1</v>
      </c>
      <c r="T796" t="s">
        <v>8276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3">
        <v>14000</v>
      </c>
      <c r="E797" s="13">
        <v>15650</v>
      </c>
      <c r="F797" s="16">
        <f>(E797)/D797</f>
        <v>1.1178571428571429</v>
      </c>
      <c r="G797" s="11" t="s">
        <v>8219</v>
      </c>
      <c r="H797" t="s">
        <v>8224</v>
      </c>
      <c r="I797" t="s">
        <v>8246</v>
      </c>
      <c r="J797">
        <v>1333774740</v>
      </c>
      <c r="K797" s="7">
        <f>(((J797/60)/60)/24)+DATE(1970,1,1)</f>
        <v>41006.207638888889</v>
      </c>
      <c r="L797">
        <v>1330094566</v>
      </c>
      <c r="M797" s="7">
        <f>(((L797/60)/60)/24)+DATE(1970,1,1)</f>
        <v>40963.613032407404</v>
      </c>
      <c r="N797" t="b">
        <v>0</v>
      </c>
      <c r="O797">
        <v>184</v>
      </c>
      <c r="P797" s="5">
        <f>E797/O797</f>
        <v>85.054347826086953</v>
      </c>
      <c r="Q797" s="18" t="str">
        <f>LEFT(T797, FIND("/",T797)-1)</f>
        <v>music</v>
      </c>
      <c r="R797" s="18" t="str">
        <f>RIGHT(T797, LEN(T797)-FIND("/",T797))</f>
        <v>rock</v>
      </c>
      <c r="S797" t="b">
        <v>1</v>
      </c>
      <c r="T797" t="s">
        <v>8276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3">
        <v>10000</v>
      </c>
      <c r="E798" s="13">
        <v>10135</v>
      </c>
      <c r="F798" s="16">
        <f>(E798)/D798</f>
        <v>1.0135000000000001</v>
      </c>
      <c r="G798" s="11" t="s">
        <v>8219</v>
      </c>
      <c r="H798" t="s">
        <v>8224</v>
      </c>
      <c r="I798" t="s">
        <v>8246</v>
      </c>
      <c r="J798">
        <v>1379279400</v>
      </c>
      <c r="K798" s="7">
        <f>(((J798/60)/60)/24)+DATE(1970,1,1)</f>
        <v>41532.881944444445</v>
      </c>
      <c r="L798">
        <v>1376687485</v>
      </c>
      <c r="M798" s="7">
        <f>(((L798/60)/60)/24)+DATE(1970,1,1)</f>
        <v>41502.882928240739</v>
      </c>
      <c r="N798" t="b">
        <v>0</v>
      </c>
      <c r="O798">
        <v>90</v>
      </c>
      <c r="P798" s="5">
        <f>E798/O798</f>
        <v>112.61111111111111</v>
      </c>
      <c r="Q798" s="18" t="str">
        <f>LEFT(T798, FIND("/",T798)-1)</f>
        <v>music</v>
      </c>
      <c r="R798" s="18" t="str">
        <f>RIGHT(T798, LEN(T798)-FIND("/",T798))</f>
        <v>rock</v>
      </c>
      <c r="S798" t="b">
        <v>1</v>
      </c>
      <c r="T798" t="s">
        <v>8276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3">
        <v>3000</v>
      </c>
      <c r="E799" s="13">
        <v>3226</v>
      </c>
      <c r="F799" s="16">
        <f>(E799)/D799</f>
        <v>1.0753333333333333</v>
      </c>
      <c r="G799" s="11" t="s">
        <v>8219</v>
      </c>
      <c r="H799" t="s">
        <v>8224</v>
      </c>
      <c r="I799" t="s">
        <v>8246</v>
      </c>
      <c r="J799">
        <v>1335672000</v>
      </c>
      <c r="K799" s="7">
        <f>(((J799/60)/60)/24)+DATE(1970,1,1)</f>
        <v>41028.166666666664</v>
      </c>
      <c r="L799">
        <v>1332978688</v>
      </c>
      <c r="M799" s="7">
        <f>(((L799/60)/60)/24)+DATE(1970,1,1)</f>
        <v>40996.994074074071</v>
      </c>
      <c r="N799" t="b">
        <v>0</v>
      </c>
      <c r="O799">
        <v>71</v>
      </c>
      <c r="P799" s="5">
        <f>E799/O799</f>
        <v>45.436619718309856</v>
      </c>
      <c r="Q799" s="18" t="str">
        <f>LEFT(T799, FIND("/",T799)-1)</f>
        <v>music</v>
      </c>
      <c r="R799" s="18" t="str">
        <f>RIGHT(T799, LEN(T799)-FIND("/",T799))</f>
        <v>rock</v>
      </c>
      <c r="S799" t="b">
        <v>1</v>
      </c>
      <c r="T799" t="s">
        <v>8276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3">
        <v>3500</v>
      </c>
      <c r="E800" s="13">
        <v>4021</v>
      </c>
      <c r="F800" s="16">
        <f>(E800)/D800</f>
        <v>1.1488571428571428</v>
      </c>
      <c r="G800" s="11" t="s">
        <v>8219</v>
      </c>
      <c r="H800" t="s">
        <v>8224</v>
      </c>
      <c r="I800" t="s">
        <v>8246</v>
      </c>
      <c r="J800">
        <v>1412086187</v>
      </c>
      <c r="K800" s="7">
        <f>(((J800/60)/60)/24)+DATE(1970,1,1)</f>
        <v>41912.590127314819</v>
      </c>
      <c r="L800">
        <v>1409494187</v>
      </c>
      <c r="M800" s="7">
        <f>(((L800/60)/60)/24)+DATE(1970,1,1)</f>
        <v>41882.590127314819</v>
      </c>
      <c r="N800" t="b">
        <v>0</v>
      </c>
      <c r="O800">
        <v>87</v>
      </c>
      <c r="P800" s="5">
        <f>E800/O800</f>
        <v>46.218390804597703</v>
      </c>
      <c r="Q800" s="18" t="str">
        <f>LEFT(T800, FIND("/",T800)-1)</f>
        <v>music</v>
      </c>
      <c r="R800" s="18" t="str">
        <f>RIGHT(T800, LEN(T800)-FIND("/",T800))</f>
        <v>rock</v>
      </c>
      <c r="S800" t="b">
        <v>1</v>
      </c>
      <c r="T800" t="s">
        <v>8276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3">
        <v>5000</v>
      </c>
      <c r="E801" s="13">
        <v>5001</v>
      </c>
      <c r="F801" s="16">
        <f>(E801)/D801</f>
        <v>1.0002</v>
      </c>
      <c r="G801" s="11" t="s">
        <v>8219</v>
      </c>
      <c r="H801" t="s">
        <v>8224</v>
      </c>
      <c r="I801" t="s">
        <v>8246</v>
      </c>
      <c r="J801">
        <v>1335542446</v>
      </c>
      <c r="K801" s="7">
        <f>(((J801/60)/60)/24)+DATE(1970,1,1)</f>
        <v>41026.667199074072</v>
      </c>
      <c r="L801">
        <v>1332950446</v>
      </c>
      <c r="M801" s="7">
        <f>(((L801/60)/60)/24)+DATE(1970,1,1)</f>
        <v>40996.667199074072</v>
      </c>
      <c r="N801" t="b">
        <v>0</v>
      </c>
      <c r="O801">
        <v>28</v>
      </c>
      <c r="P801" s="5">
        <f>E801/O801</f>
        <v>178.60714285714286</v>
      </c>
      <c r="Q801" s="18" t="str">
        <f>LEFT(T801, FIND("/",T801)-1)</f>
        <v>music</v>
      </c>
      <c r="R801" s="18" t="str">
        <f>RIGHT(T801, LEN(T801)-FIND("/",T801))</f>
        <v>rock</v>
      </c>
      <c r="S801" t="b">
        <v>1</v>
      </c>
      <c r="T801" t="s">
        <v>8276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3">
        <v>1500</v>
      </c>
      <c r="E802" s="13">
        <v>2282</v>
      </c>
      <c r="F802" s="16">
        <f>(E802)/D802</f>
        <v>1.5213333333333334</v>
      </c>
      <c r="G802" s="11" t="s">
        <v>8219</v>
      </c>
      <c r="H802" t="s">
        <v>8225</v>
      </c>
      <c r="I802" t="s">
        <v>8247</v>
      </c>
      <c r="J802">
        <v>1410431054</v>
      </c>
      <c r="K802" s="7">
        <f>(((J802/60)/60)/24)+DATE(1970,1,1)</f>
        <v>41893.433495370373</v>
      </c>
      <c r="L802">
        <v>1407839054</v>
      </c>
      <c r="M802" s="7">
        <f>(((L802/60)/60)/24)+DATE(1970,1,1)</f>
        <v>41863.433495370373</v>
      </c>
      <c r="N802" t="b">
        <v>0</v>
      </c>
      <c r="O802">
        <v>56</v>
      </c>
      <c r="P802" s="5">
        <f>E802/O802</f>
        <v>40.75</v>
      </c>
      <c r="Q802" s="18" t="str">
        <f>LEFT(T802, FIND("/",T802)-1)</f>
        <v>music</v>
      </c>
      <c r="R802" s="18" t="str">
        <f>RIGHT(T802, LEN(T802)-FIND("/",T802))</f>
        <v>rock</v>
      </c>
      <c r="S802" t="b">
        <v>1</v>
      </c>
      <c r="T802" t="s">
        <v>8276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3">
        <v>2000</v>
      </c>
      <c r="E803" s="13">
        <v>2230.4299999999998</v>
      </c>
      <c r="F803" s="16">
        <f>(E803)/D803</f>
        <v>1.1152149999999998</v>
      </c>
      <c r="G803" s="11" t="s">
        <v>8219</v>
      </c>
      <c r="H803" t="s">
        <v>8224</v>
      </c>
      <c r="I803" t="s">
        <v>8246</v>
      </c>
      <c r="J803">
        <v>1309547120</v>
      </c>
      <c r="K803" s="7">
        <f>(((J803/60)/60)/24)+DATE(1970,1,1)</f>
        <v>40725.795370370368</v>
      </c>
      <c r="L803">
        <v>1306955120</v>
      </c>
      <c r="M803" s="7">
        <f>(((L803/60)/60)/24)+DATE(1970,1,1)</f>
        <v>40695.795370370368</v>
      </c>
      <c r="N803" t="b">
        <v>0</v>
      </c>
      <c r="O803">
        <v>51</v>
      </c>
      <c r="P803" s="5">
        <f>E803/O803</f>
        <v>43.733921568627444</v>
      </c>
      <c r="Q803" s="18" t="str">
        <f>LEFT(T803, FIND("/",T803)-1)</f>
        <v>music</v>
      </c>
      <c r="R803" s="18" t="str">
        <f>RIGHT(T803, LEN(T803)-FIND("/",T803))</f>
        <v>rock</v>
      </c>
      <c r="S803" t="b">
        <v>1</v>
      </c>
      <c r="T803" t="s">
        <v>8276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3">
        <v>6000</v>
      </c>
      <c r="E804" s="13">
        <v>6080</v>
      </c>
      <c r="F804" s="16">
        <f>(E804)/D804</f>
        <v>1.0133333333333334</v>
      </c>
      <c r="G804" s="11" t="s">
        <v>8219</v>
      </c>
      <c r="H804" t="s">
        <v>8224</v>
      </c>
      <c r="I804" t="s">
        <v>8246</v>
      </c>
      <c r="J804">
        <v>1347854700</v>
      </c>
      <c r="K804" s="7">
        <f>(((J804/60)/60)/24)+DATE(1970,1,1)</f>
        <v>41169.170138888891</v>
      </c>
      <c r="L804">
        <v>1343867524</v>
      </c>
      <c r="M804" s="7">
        <f>(((L804/60)/60)/24)+DATE(1970,1,1)</f>
        <v>41123.022268518522</v>
      </c>
      <c r="N804" t="b">
        <v>0</v>
      </c>
      <c r="O804">
        <v>75</v>
      </c>
      <c r="P804" s="5">
        <f>E804/O804</f>
        <v>81.066666666666663</v>
      </c>
      <c r="Q804" s="18" t="str">
        <f>LEFT(T804, FIND("/",T804)-1)</f>
        <v>music</v>
      </c>
      <c r="R804" s="18" t="str">
        <f>RIGHT(T804, LEN(T804)-FIND("/",T804))</f>
        <v>rock</v>
      </c>
      <c r="S804" t="b">
        <v>1</v>
      </c>
      <c r="T804" t="s">
        <v>8276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3">
        <v>2300</v>
      </c>
      <c r="E805" s="13">
        <v>2835</v>
      </c>
      <c r="F805" s="16">
        <f>(E805)/D805</f>
        <v>1.232608695652174</v>
      </c>
      <c r="G805" s="11" t="s">
        <v>8219</v>
      </c>
      <c r="H805" t="s">
        <v>8224</v>
      </c>
      <c r="I805" t="s">
        <v>8246</v>
      </c>
      <c r="J805">
        <v>1306630800</v>
      </c>
      <c r="K805" s="7">
        <f>(((J805/60)/60)/24)+DATE(1970,1,1)</f>
        <v>40692.041666666664</v>
      </c>
      <c r="L805">
        <v>1304376478</v>
      </c>
      <c r="M805" s="7">
        <f>(((L805/60)/60)/24)+DATE(1970,1,1)</f>
        <v>40665.949976851851</v>
      </c>
      <c r="N805" t="b">
        <v>0</v>
      </c>
      <c r="O805">
        <v>38</v>
      </c>
      <c r="P805" s="5">
        <f>E805/O805</f>
        <v>74.60526315789474</v>
      </c>
      <c r="Q805" s="18" t="str">
        <f>LEFT(T805, FIND("/",T805)-1)</f>
        <v>music</v>
      </c>
      <c r="R805" s="18" t="str">
        <f>RIGHT(T805, LEN(T805)-FIND("/",T805))</f>
        <v>rock</v>
      </c>
      <c r="S805" t="b">
        <v>1</v>
      </c>
      <c r="T805" t="s">
        <v>8276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3">
        <v>5500</v>
      </c>
      <c r="E806" s="13">
        <v>5500</v>
      </c>
      <c r="F806" s="16">
        <f>(E806)/D806</f>
        <v>1</v>
      </c>
      <c r="G806" s="11" t="s">
        <v>8219</v>
      </c>
      <c r="H806" t="s">
        <v>8224</v>
      </c>
      <c r="I806" t="s">
        <v>8246</v>
      </c>
      <c r="J806">
        <v>1311393540</v>
      </c>
      <c r="K806" s="7">
        <f>(((J806/60)/60)/24)+DATE(1970,1,1)</f>
        <v>40747.165972222225</v>
      </c>
      <c r="L806">
        <v>1309919526</v>
      </c>
      <c r="M806" s="7">
        <f>(((L806/60)/60)/24)+DATE(1970,1,1)</f>
        <v>40730.105625000004</v>
      </c>
      <c r="N806" t="b">
        <v>0</v>
      </c>
      <c r="O806">
        <v>18</v>
      </c>
      <c r="P806" s="5">
        <f>E806/O806</f>
        <v>305.55555555555554</v>
      </c>
      <c r="Q806" s="18" t="str">
        <f>LEFT(T806, FIND("/",T806)-1)</f>
        <v>music</v>
      </c>
      <c r="R806" s="18" t="str">
        <f>RIGHT(T806, LEN(T806)-FIND("/",T806))</f>
        <v>rock</v>
      </c>
      <c r="S806" t="b">
        <v>1</v>
      </c>
      <c r="T806" t="s">
        <v>8276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3">
        <v>3000</v>
      </c>
      <c r="E807" s="13">
        <v>3150</v>
      </c>
      <c r="F807" s="16">
        <f>(E807)/D807</f>
        <v>1.05</v>
      </c>
      <c r="G807" s="11" t="s">
        <v>8219</v>
      </c>
      <c r="H807" t="s">
        <v>8224</v>
      </c>
      <c r="I807" t="s">
        <v>8246</v>
      </c>
      <c r="J807">
        <v>1310857200</v>
      </c>
      <c r="K807" s="7">
        <f>(((J807/60)/60)/24)+DATE(1970,1,1)</f>
        <v>40740.958333333336</v>
      </c>
      <c r="L807">
        <v>1306525512</v>
      </c>
      <c r="M807" s="7">
        <f>(((L807/60)/60)/24)+DATE(1970,1,1)</f>
        <v>40690.823055555556</v>
      </c>
      <c r="N807" t="b">
        <v>0</v>
      </c>
      <c r="O807">
        <v>54</v>
      </c>
      <c r="P807" s="5">
        <f>E807/O807</f>
        <v>58.333333333333336</v>
      </c>
      <c r="Q807" s="18" t="str">
        <f>LEFT(T807, FIND("/",T807)-1)</f>
        <v>music</v>
      </c>
      <c r="R807" s="18" t="str">
        <f>RIGHT(T807, LEN(T807)-FIND("/",T807))</f>
        <v>rock</v>
      </c>
      <c r="S807" t="b">
        <v>1</v>
      </c>
      <c r="T807" t="s">
        <v>8276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3">
        <v>8000</v>
      </c>
      <c r="E808" s="13">
        <v>8355</v>
      </c>
      <c r="F808" s="16">
        <f>(E808)/D808</f>
        <v>1.0443750000000001</v>
      </c>
      <c r="G808" s="11" t="s">
        <v>8219</v>
      </c>
      <c r="H808" t="s">
        <v>8224</v>
      </c>
      <c r="I808" t="s">
        <v>8246</v>
      </c>
      <c r="J808">
        <v>1315413339</v>
      </c>
      <c r="K808" s="7">
        <f>(((J808/60)/60)/24)+DATE(1970,1,1)</f>
        <v>40793.691423611112</v>
      </c>
      <c r="L808">
        <v>1312821339</v>
      </c>
      <c r="M808" s="7">
        <f>(((L808/60)/60)/24)+DATE(1970,1,1)</f>
        <v>40763.691423611112</v>
      </c>
      <c r="N808" t="b">
        <v>0</v>
      </c>
      <c r="O808">
        <v>71</v>
      </c>
      <c r="P808" s="5">
        <f>E808/O808</f>
        <v>117.67605633802818</v>
      </c>
      <c r="Q808" s="18" t="str">
        <f>LEFT(T808, FIND("/",T808)-1)</f>
        <v>music</v>
      </c>
      <c r="R808" s="18" t="str">
        <f>RIGHT(T808, LEN(T808)-FIND("/",T808))</f>
        <v>rock</v>
      </c>
      <c r="S808" t="b">
        <v>1</v>
      </c>
      <c r="T808" t="s">
        <v>8276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3">
        <v>4000</v>
      </c>
      <c r="E809" s="13">
        <v>4205</v>
      </c>
      <c r="F809" s="16">
        <f>(E809)/D809</f>
        <v>1.05125</v>
      </c>
      <c r="G809" s="11" t="s">
        <v>8219</v>
      </c>
      <c r="H809" t="s">
        <v>8224</v>
      </c>
      <c r="I809" t="s">
        <v>8246</v>
      </c>
      <c r="J809">
        <v>1488333600</v>
      </c>
      <c r="K809" s="7">
        <f>(((J809/60)/60)/24)+DATE(1970,1,1)</f>
        <v>42795.083333333328</v>
      </c>
      <c r="L809">
        <v>1485270311</v>
      </c>
      <c r="M809" s="7">
        <f>(((L809/60)/60)/24)+DATE(1970,1,1)</f>
        <v>42759.628599537042</v>
      </c>
      <c r="N809" t="b">
        <v>0</v>
      </c>
      <c r="O809">
        <v>57</v>
      </c>
      <c r="P809" s="5">
        <f>E809/O809</f>
        <v>73.771929824561397</v>
      </c>
      <c r="Q809" s="18" t="str">
        <f>LEFT(T809, FIND("/",T809)-1)</f>
        <v>music</v>
      </c>
      <c r="R809" s="18" t="str">
        <f>RIGHT(T809, LEN(T809)-FIND("/",T809))</f>
        <v>rock</v>
      </c>
      <c r="S809" t="b">
        <v>1</v>
      </c>
      <c r="T809" t="s">
        <v>8276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3">
        <v>4500</v>
      </c>
      <c r="E810" s="13">
        <v>4500</v>
      </c>
      <c r="F810" s="16">
        <f>(E810)/D810</f>
        <v>1</v>
      </c>
      <c r="G810" s="11" t="s">
        <v>8219</v>
      </c>
      <c r="H810" t="s">
        <v>8229</v>
      </c>
      <c r="I810" t="s">
        <v>8251</v>
      </c>
      <c r="J810">
        <v>1419224340</v>
      </c>
      <c r="K810" s="7">
        <f>(((J810/60)/60)/24)+DATE(1970,1,1)</f>
        <v>41995.207638888889</v>
      </c>
      <c r="L810">
        <v>1416363886</v>
      </c>
      <c r="M810" s="7">
        <f>(((L810/60)/60)/24)+DATE(1970,1,1)</f>
        <v>41962.100532407407</v>
      </c>
      <c r="N810" t="b">
        <v>0</v>
      </c>
      <c r="O810">
        <v>43</v>
      </c>
      <c r="P810" s="5">
        <f>E810/O810</f>
        <v>104.65116279069767</v>
      </c>
      <c r="Q810" s="18" t="str">
        <f>LEFT(T810, FIND("/",T810)-1)</f>
        <v>music</v>
      </c>
      <c r="R810" s="18" t="str">
        <f>RIGHT(T810, LEN(T810)-FIND("/",T810))</f>
        <v>rock</v>
      </c>
      <c r="S810" t="b">
        <v>1</v>
      </c>
      <c r="T810" t="s">
        <v>8276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3">
        <v>4000</v>
      </c>
      <c r="E811" s="13">
        <v>4151</v>
      </c>
      <c r="F811" s="16">
        <f>(E811)/D811</f>
        <v>1.03775</v>
      </c>
      <c r="G811" s="11" t="s">
        <v>8219</v>
      </c>
      <c r="H811" t="s">
        <v>8224</v>
      </c>
      <c r="I811" t="s">
        <v>8246</v>
      </c>
      <c r="J811">
        <v>1390161630</v>
      </c>
      <c r="K811" s="7">
        <f>(((J811/60)/60)/24)+DATE(1970,1,1)</f>
        <v>41658.833680555559</v>
      </c>
      <c r="L811">
        <v>1387569630</v>
      </c>
      <c r="M811" s="7">
        <f>(((L811/60)/60)/24)+DATE(1970,1,1)</f>
        <v>41628.833680555559</v>
      </c>
      <c r="N811" t="b">
        <v>0</v>
      </c>
      <c r="O811">
        <v>52</v>
      </c>
      <c r="P811" s="5">
        <f>E811/O811</f>
        <v>79.82692307692308</v>
      </c>
      <c r="Q811" s="18" t="str">
        <f>LEFT(T811, FIND("/",T811)-1)</f>
        <v>music</v>
      </c>
      <c r="R811" s="18" t="str">
        <f>RIGHT(T811, LEN(T811)-FIND("/",T811))</f>
        <v>rock</v>
      </c>
      <c r="S811" t="b">
        <v>1</v>
      </c>
      <c r="T811" t="s">
        <v>8276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3">
        <v>1500</v>
      </c>
      <c r="E812" s="13">
        <v>1575</v>
      </c>
      <c r="F812" s="16">
        <f>(E812)/D812</f>
        <v>1.05</v>
      </c>
      <c r="G812" s="11" t="s">
        <v>8219</v>
      </c>
      <c r="H812" t="s">
        <v>8224</v>
      </c>
      <c r="I812" t="s">
        <v>8246</v>
      </c>
      <c r="J812">
        <v>1346462462</v>
      </c>
      <c r="K812" s="7">
        <f>(((J812/60)/60)/24)+DATE(1970,1,1)</f>
        <v>41153.056273148148</v>
      </c>
      <c r="L812">
        <v>1343870462</v>
      </c>
      <c r="M812" s="7">
        <f>(((L812/60)/60)/24)+DATE(1970,1,1)</f>
        <v>41123.056273148148</v>
      </c>
      <c r="N812" t="b">
        <v>0</v>
      </c>
      <c r="O812">
        <v>27</v>
      </c>
      <c r="P812" s="5">
        <f>E812/O812</f>
        <v>58.333333333333336</v>
      </c>
      <c r="Q812" s="18" t="str">
        <f>LEFT(T812, FIND("/",T812)-1)</f>
        <v>music</v>
      </c>
      <c r="R812" s="18" t="str">
        <f>RIGHT(T812, LEN(T812)-FIND("/",T812))</f>
        <v>rock</v>
      </c>
      <c r="S812" t="b">
        <v>1</v>
      </c>
      <c r="T812" t="s">
        <v>8276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3">
        <v>1000</v>
      </c>
      <c r="E813" s="13">
        <v>1040</v>
      </c>
      <c r="F813" s="16">
        <f>(E813)/D813</f>
        <v>1.04</v>
      </c>
      <c r="G813" s="11" t="s">
        <v>8219</v>
      </c>
      <c r="H813" t="s">
        <v>8224</v>
      </c>
      <c r="I813" t="s">
        <v>8246</v>
      </c>
      <c r="J813">
        <v>1373475120</v>
      </c>
      <c r="K813" s="7">
        <f>(((J813/60)/60)/24)+DATE(1970,1,1)</f>
        <v>41465.702777777777</v>
      </c>
      <c r="L813">
        <v>1371569202</v>
      </c>
      <c r="M813" s="7">
        <f>(((L813/60)/60)/24)+DATE(1970,1,1)</f>
        <v>41443.643541666665</v>
      </c>
      <c r="N813" t="b">
        <v>0</v>
      </c>
      <c r="O813">
        <v>12</v>
      </c>
      <c r="P813" s="5">
        <f>E813/O813</f>
        <v>86.666666666666671</v>
      </c>
      <c r="Q813" s="18" t="str">
        <f>LEFT(T813, FIND("/",T813)-1)</f>
        <v>music</v>
      </c>
      <c r="R813" s="18" t="str">
        <f>RIGHT(T813, LEN(T813)-FIND("/",T813))</f>
        <v>rock</v>
      </c>
      <c r="S813" t="b">
        <v>1</v>
      </c>
      <c r="T813" t="s">
        <v>8276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3">
        <v>600</v>
      </c>
      <c r="E814" s="13">
        <v>911</v>
      </c>
      <c r="F814" s="16">
        <f>(E814)/D814</f>
        <v>1.5183333333333333</v>
      </c>
      <c r="G814" s="11" t="s">
        <v>8219</v>
      </c>
      <c r="H814" t="s">
        <v>8224</v>
      </c>
      <c r="I814" t="s">
        <v>8246</v>
      </c>
      <c r="J814">
        <v>1362146280</v>
      </c>
      <c r="K814" s="7">
        <f>(((J814/60)/60)/24)+DATE(1970,1,1)</f>
        <v>41334.581944444442</v>
      </c>
      <c r="L814">
        <v>1357604752</v>
      </c>
      <c r="M814" s="7">
        <f>(((L814/60)/60)/24)+DATE(1970,1,1)</f>
        <v>41282.017962962964</v>
      </c>
      <c r="N814" t="b">
        <v>0</v>
      </c>
      <c r="O814">
        <v>33</v>
      </c>
      <c r="P814" s="5">
        <f>E814/O814</f>
        <v>27.606060606060606</v>
      </c>
      <c r="Q814" s="18" t="str">
        <f>LEFT(T814, FIND("/",T814)-1)</f>
        <v>music</v>
      </c>
      <c r="R814" s="18" t="str">
        <f>RIGHT(T814, LEN(T814)-FIND("/",T814))</f>
        <v>rock</v>
      </c>
      <c r="S814" t="b">
        <v>1</v>
      </c>
      <c r="T814" t="s">
        <v>8276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3">
        <v>1500</v>
      </c>
      <c r="E815" s="13">
        <v>2399.94</v>
      </c>
      <c r="F815" s="16">
        <f>(E815)/D815</f>
        <v>1.59996</v>
      </c>
      <c r="G815" s="11" t="s">
        <v>8219</v>
      </c>
      <c r="H815" t="s">
        <v>8224</v>
      </c>
      <c r="I815" t="s">
        <v>8246</v>
      </c>
      <c r="J815">
        <v>1342825365</v>
      </c>
      <c r="K815" s="7">
        <f>(((J815/60)/60)/24)+DATE(1970,1,1)</f>
        <v>41110.960243055553</v>
      </c>
      <c r="L815">
        <v>1340233365</v>
      </c>
      <c r="M815" s="7">
        <f>(((L815/60)/60)/24)+DATE(1970,1,1)</f>
        <v>41080.960243055553</v>
      </c>
      <c r="N815" t="b">
        <v>0</v>
      </c>
      <c r="O815">
        <v>96</v>
      </c>
      <c r="P815" s="5">
        <f>E815/O815</f>
        <v>24.999375000000001</v>
      </c>
      <c r="Q815" s="18" t="str">
        <f>LEFT(T815, FIND("/",T815)-1)</f>
        <v>music</v>
      </c>
      <c r="R815" s="18" t="str">
        <f>RIGHT(T815, LEN(T815)-FIND("/",T815))</f>
        <v>rock</v>
      </c>
      <c r="S815" t="b">
        <v>1</v>
      </c>
      <c r="T815" t="s">
        <v>8276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3">
        <v>1000</v>
      </c>
      <c r="E816" s="13">
        <v>1273</v>
      </c>
      <c r="F816" s="16">
        <f>(E816)/D816</f>
        <v>1.2729999999999999</v>
      </c>
      <c r="G816" s="11" t="s">
        <v>8219</v>
      </c>
      <c r="H816" t="s">
        <v>8224</v>
      </c>
      <c r="I816" t="s">
        <v>8246</v>
      </c>
      <c r="J816">
        <v>1306865040</v>
      </c>
      <c r="K816" s="7">
        <f>(((J816/60)/60)/24)+DATE(1970,1,1)</f>
        <v>40694.75277777778</v>
      </c>
      <c r="L816">
        <v>1305568201</v>
      </c>
      <c r="M816" s="7">
        <f>(((L816/60)/60)/24)+DATE(1970,1,1)</f>
        <v>40679.743067129632</v>
      </c>
      <c r="N816" t="b">
        <v>0</v>
      </c>
      <c r="O816">
        <v>28</v>
      </c>
      <c r="P816" s="5">
        <f>E816/O816</f>
        <v>45.464285714285715</v>
      </c>
      <c r="Q816" s="18" t="str">
        <f>LEFT(T816, FIND("/",T816)-1)</f>
        <v>music</v>
      </c>
      <c r="R816" s="18" t="str">
        <f>RIGHT(T816, LEN(T816)-FIND("/",T816))</f>
        <v>rock</v>
      </c>
      <c r="S816" t="b">
        <v>1</v>
      </c>
      <c r="T816" t="s">
        <v>8276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3">
        <v>4000</v>
      </c>
      <c r="E817" s="13">
        <v>4280</v>
      </c>
      <c r="F817" s="16">
        <f>(E817)/D817</f>
        <v>1.07</v>
      </c>
      <c r="G817" s="11" t="s">
        <v>8219</v>
      </c>
      <c r="H817" t="s">
        <v>8224</v>
      </c>
      <c r="I817" t="s">
        <v>8246</v>
      </c>
      <c r="J817">
        <v>1414879303</v>
      </c>
      <c r="K817" s="7">
        <f>(((J817/60)/60)/24)+DATE(1970,1,1)</f>
        <v>41944.917858796296</v>
      </c>
      <c r="L817">
        <v>1412287303</v>
      </c>
      <c r="M817" s="7">
        <f>(((L817/60)/60)/24)+DATE(1970,1,1)</f>
        <v>41914.917858796296</v>
      </c>
      <c r="N817" t="b">
        <v>0</v>
      </c>
      <c r="O817">
        <v>43</v>
      </c>
      <c r="P817" s="5">
        <f>E817/O817</f>
        <v>99.534883720930239</v>
      </c>
      <c r="Q817" s="18" t="str">
        <f>LEFT(T817, FIND("/",T817)-1)</f>
        <v>music</v>
      </c>
      <c r="R817" s="18" t="str">
        <f>RIGHT(T817, LEN(T817)-FIND("/",T817))</f>
        <v>rock</v>
      </c>
      <c r="S817" t="b">
        <v>1</v>
      </c>
      <c r="T817" t="s">
        <v>8276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3">
        <v>7000</v>
      </c>
      <c r="E818" s="13">
        <v>8058.55</v>
      </c>
      <c r="F818" s="16">
        <f>(E818)/D818</f>
        <v>1.1512214285714286</v>
      </c>
      <c r="G818" s="11" t="s">
        <v>8219</v>
      </c>
      <c r="H818" t="s">
        <v>8224</v>
      </c>
      <c r="I818" t="s">
        <v>8246</v>
      </c>
      <c r="J818">
        <v>1365489000</v>
      </c>
      <c r="K818" s="7">
        <f>(((J818/60)/60)/24)+DATE(1970,1,1)</f>
        <v>41373.270833333336</v>
      </c>
      <c r="L818">
        <v>1362776043</v>
      </c>
      <c r="M818" s="7">
        <f>(((L818/60)/60)/24)+DATE(1970,1,1)</f>
        <v>41341.870868055557</v>
      </c>
      <c r="N818" t="b">
        <v>0</v>
      </c>
      <c r="O818">
        <v>205</v>
      </c>
      <c r="P818" s="5">
        <f>E818/O818</f>
        <v>39.31</v>
      </c>
      <c r="Q818" s="18" t="str">
        <f>LEFT(T818, FIND("/",T818)-1)</f>
        <v>music</v>
      </c>
      <c r="R818" s="18" t="str">
        <f>RIGHT(T818, LEN(T818)-FIND("/",T818))</f>
        <v>rock</v>
      </c>
      <c r="S818" t="b">
        <v>1</v>
      </c>
      <c r="T818" t="s">
        <v>8276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3">
        <v>1500</v>
      </c>
      <c r="E819" s="13">
        <v>2056.66</v>
      </c>
      <c r="F819" s="16">
        <f>(E819)/D819</f>
        <v>1.3711066666666665</v>
      </c>
      <c r="G819" s="11" t="s">
        <v>8219</v>
      </c>
      <c r="H819" t="s">
        <v>8224</v>
      </c>
      <c r="I819" t="s">
        <v>8246</v>
      </c>
      <c r="J819">
        <v>1331441940</v>
      </c>
      <c r="K819" s="7">
        <f>(((J819/60)/60)/24)+DATE(1970,1,1)</f>
        <v>40979.207638888889</v>
      </c>
      <c r="L819">
        <v>1326810211</v>
      </c>
      <c r="M819" s="7">
        <f>(((L819/60)/60)/24)+DATE(1970,1,1)</f>
        <v>40925.599664351852</v>
      </c>
      <c r="N819" t="b">
        <v>0</v>
      </c>
      <c r="O819">
        <v>23</v>
      </c>
      <c r="P819" s="5">
        <f>E819/O819</f>
        <v>89.419999999999987</v>
      </c>
      <c r="Q819" s="18" t="str">
        <f>LEFT(T819, FIND("/",T819)-1)</f>
        <v>music</v>
      </c>
      <c r="R819" s="18" t="str">
        <f>RIGHT(T819, LEN(T819)-FIND("/",T819))</f>
        <v>rock</v>
      </c>
      <c r="S819" t="b">
        <v>1</v>
      </c>
      <c r="T819" t="s">
        <v>8276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3">
        <v>350</v>
      </c>
      <c r="E820" s="13">
        <v>545</v>
      </c>
      <c r="F820" s="16">
        <f>(E820)/D820</f>
        <v>1.5571428571428572</v>
      </c>
      <c r="G820" s="11" t="s">
        <v>8219</v>
      </c>
      <c r="H820" t="s">
        <v>8224</v>
      </c>
      <c r="I820" t="s">
        <v>8246</v>
      </c>
      <c r="J820">
        <v>1344358860</v>
      </c>
      <c r="K820" s="7">
        <f>(((J820/60)/60)/24)+DATE(1970,1,1)</f>
        <v>41128.709027777775</v>
      </c>
      <c r="L820">
        <v>1343682681</v>
      </c>
      <c r="M820" s="7">
        <f>(((L820/60)/60)/24)+DATE(1970,1,1)</f>
        <v>41120.882881944446</v>
      </c>
      <c r="N820" t="b">
        <v>0</v>
      </c>
      <c r="O820">
        <v>19</v>
      </c>
      <c r="P820" s="5">
        <f>E820/O820</f>
        <v>28.684210526315791</v>
      </c>
      <c r="Q820" s="18" t="str">
        <f>LEFT(T820, FIND("/",T820)-1)</f>
        <v>music</v>
      </c>
      <c r="R820" s="18" t="str">
        <f>RIGHT(T820, LEN(T820)-FIND("/",T820))</f>
        <v>rock</v>
      </c>
      <c r="S820" t="b">
        <v>1</v>
      </c>
      <c r="T820" t="s">
        <v>8276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3">
        <v>400</v>
      </c>
      <c r="E821" s="13">
        <v>435</v>
      </c>
      <c r="F821" s="16">
        <f>(E821)/D821</f>
        <v>1.0874999999999999</v>
      </c>
      <c r="G821" s="11" t="s">
        <v>8219</v>
      </c>
      <c r="H821" t="s">
        <v>8224</v>
      </c>
      <c r="I821" t="s">
        <v>8246</v>
      </c>
      <c r="J821">
        <v>1387601040</v>
      </c>
      <c r="K821" s="7">
        <f>(((J821/60)/60)/24)+DATE(1970,1,1)</f>
        <v>41629.197222222225</v>
      </c>
      <c r="L821">
        <v>1386806254</v>
      </c>
      <c r="M821" s="7">
        <f>(((L821/60)/60)/24)+DATE(1970,1,1)</f>
        <v>41619.998310185183</v>
      </c>
      <c r="N821" t="b">
        <v>0</v>
      </c>
      <c r="O821">
        <v>14</v>
      </c>
      <c r="P821" s="5">
        <f>E821/O821</f>
        <v>31.071428571428573</v>
      </c>
      <c r="Q821" s="18" t="str">
        <f>LEFT(T821, FIND("/",T821)-1)</f>
        <v>music</v>
      </c>
      <c r="R821" s="18" t="str">
        <f>RIGHT(T821, LEN(T821)-FIND("/",T821))</f>
        <v>rock</v>
      </c>
      <c r="S821" t="b">
        <v>1</v>
      </c>
      <c r="T821" t="s">
        <v>8276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3">
        <v>2000</v>
      </c>
      <c r="E822" s="13">
        <v>2681</v>
      </c>
      <c r="F822" s="16">
        <f>(E822)/D822</f>
        <v>1.3405</v>
      </c>
      <c r="G822" s="11" t="s">
        <v>8219</v>
      </c>
      <c r="H822" t="s">
        <v>8224</v>
      </c>
      <c r="I822" t="s">
        <v>8246</v>
      </c>
      <c r="J822">
        <v>1402290000</v>
      </c>
      <c r="K822" s="7">
        <f>(((J822/60)/60)/24)+DATE(1970,1,1)</f>
        <v>41799.208333333336</v>
      </c>
      <c r="L822">
        <v>1399666342</v>
      </c>
      <c r="M822" s="7">
        <f>(((L822/60)/60)/24)+DATE(1970,1,1)</f>
        <v>41768.841921296298</v>
      </c>
      <c r="N822" t="b">
        <v>0</v>
      </c>
      <c r="O822">
        <v>38</v>
      </c>
      <c r="P822" s="5">
        <f>E822/O822</f>
        <v>70.55263157894737</v>
      </c>
      <c r="Q822" s="18" t="str">
        <f>LEFT(T822, FIND("/",T822)-1)</f>
        <v>music</v>
      </c>
      <c r="R822" s="18" t="str">
        <f>RIGHT(T822, LEN(T822)-FIND("/",T822))</f>
        <v>rock</v>
      </c>
      <c r="S822" t="b">
        <v>1</v>
      </c>
      <c r="T822" t="s">
        <v>8276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3">
        <v>17482</v>
      </c>
      <c r="E823" s="13">
        <v>17482</v>
      </c>
      <c r="F823" s="16">
        <f>(E823)/D823</f>
        <v>1</v>
      </c>
      <c r="G823" s="11" t="s">
        <v>8219</v>
      </c>
      <c r="H823" t="s">
        <v>8224</v>
      </c>
      <c r="I823" t="s">
        <v>8246</v>
      </c>
      <c r="J823">
        <v>1430712060</v>
      </c>
      <c r="K823" s="7">
        <f>(((J823/60)/60)/24)+DATE(1970,1,1)</f>
        <v>42128.167361111111</v>
      </c>
      <c r="L823">
        <v>1427753265</v>
      </c>
      <c r="M823" s="7">
        <f>(((L823/60)/60)/24)+DATE(1970,1,1)</f>
        <v>42093.922048611115</v>
      </c>
      <c r="N823" t="b">
        <v>0</v>
      </c>
      <c r="O823">
        <v>78</v>
      </c>
      <c r="P823" s="5">
        <f>E823/O823</f>
        <v>224.12820512820514</v>
      </c>
      <c r="Q823" s="18" t="str">
        <f>LEFT(T823, FIND("/",T823)-1)</f>
        <v>music</v>
      </c>
      <c r="R823" s="18" t="str">
        <f>RIGHT(T823, LEN(T823)-FIND("/",T823))</f>
        <v>rock</v>
      </c>
      <c r="S823" t="b">
        <v>1</v>
      </c>
      <c r="T823" t="s">
        <v>8276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3">
        <v>3000</v>
      </c>
      <c r="E824" s="13">
        <v>3575</v>
      </c>
      <c r="F824" s="16">
        <f>(E824)/D824</f>
        <v>1.1916666666666667</v>
      </c>
      <c r="G824" s="11" t="s">
        <v>8219</v>
      </c>
      <c r="H824" t="s">
        <v>8224</v>
      </c>
      <c r="I824" t="s">
        <v>8246</v>
      </c>
      <c r="J824">
        <v>1349477050</v>
      </c>
      <c r="K824" s="7">
        <f>(((J824/60)/60)/24)+DATE(1970,1,1)</f>
        <v>41187.947337962964</v>
      </c>
      <c r="L824">
        <v>1346885050</v>
      </c>
      <c r="M824" s="7">
        <f>(((L824/60)/60)/24)+DATE(1970,1,1)</f>
        <v>41157.947337962964</v>
      </c>
      <c r="N824" t="b">
        <v>0</v>
      </c>
      <c r="O824">
        <v>69</v>
      </c>
      <c r="P824" s="5">
        <f>E824/O824</f>
        <v>51.811594202898547</v>
      </c>
      <c r="Q824" s="18" t="str">
        <f>LEFT(T824, FIND("/",T824)-1)</f>
        <v>music</v>
      </c>
      <c r="R824" s="18" t="str">
        <f>RIGHT(T824, LEN(T824)-FIND("/",T824))</f>
        <v>rock</v>
      </c>
      <c r="S824" t="b">
        <v>1</v>
      </c>
      <c r="T824" t="s">
        <v>8276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3">
        <v>800</v>
      </c>
      <c r="E825" s="13">
        <v>1436</v>
      </c>
      <c r="F825" s="16">
        <f>(E825)/D825</f>
        <v>1.7949999999999999</v>
      </c>
      <c r="G825" s="11" t="s">
        <v>8219</v>
      </c>
      <c r="H825" t="s">
        <v>8224</v>
      </c>
      <c r="I825" t="s">
        <v>8246</v>
      </c>
      <c r="J825">
        <v>1427062852</v>
      </c>
      <c r="K825" s="7">
        <f>(((J825/60)/60)/24)+DATE(1970,1,1)</f>
        <v>42085.931157407409</v>
      </c>
      <c r="L825">
        <v>1424474452</v>
      </c>
      <c r="M825" s="7">
        <f>(((L825/60)/60)/24)+DATE(1970,1,1)</f>
        <v>42055.972824074073</v>
      </c>
      <c r="N825" t="b">
        <v>0</v>
      </c>
      <c r="O825">
        <v>33</v>
      </c>
      <c r="P825" s="5">
        <f>E825/O825</f>
        <v>43.515151515151516</v>
      </c>
      <c r="Q825" s="18" t="str">
        <f>LEFT(T825, FIND("/",T825)-1)</f>
        <v>music</v>
      </c>
      <c r="R825" s="18" t="str">
        <f>RIGHT(T825, LEN(T825)-FIND("/",T825))</f>
        <v>rock</v>
      </c>
      <c r="S825" t="b">
        <v>1</v>
      </c>
      <c r="T825" t="s">
        <v>8276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3">
        <v>1600</v>
      </c>
      <c r="E826" s="13">
        <v>2150.1</v>
      </c>
      <c r="F826" s="16">
        <f>(E826)/D826</f>
        <v>1.3438124999999999</v>
      </c>
      <c r="G826" s="11" t="s">
        <v>8219</v>
      </c>
      <c r="H826" t="s">
        <v>8224</v>
      </c>
      <c r="I826" t="s">
        <v>8246</v>
      </c>
      <c r="J826">
        <v>1271573940</v>
      </c>
      <c r="K826" s="7">
        <f>(((J826/60)/60)/24)+DATE(1970,1,1)</f>
        <v>40286.290972222225</v>
      </c>
      <c r="L826">
        <v>1268459318</v>
      </c>
      <c r="M826" s="7">
        <f>(((L826/60)/60)/24)+DATE(1970,1,1)</f>
        <v>40250.242106481484</v>
      </c>
      <c r="N826" t="b">
        <v>0</v>
      </c>
      <c r="O826">
        <v>54</v>
      </c>
      <c r="P826" s="5">
        <f>E826/O826</f>
        <v>39.816666666666663</v>
      </c>
      <c r="Q826" s="18" t="str">
        <f>LEFT(T826, FIND("/",T826)-1)</f>
        <v>music</v>
      </c>
      <c r="R826" s="18" t="str">
        <f>RIGHT(T826, LEN(T826)-FIND("/",T826))</f>
        <v>rock</v>
      </c>
      <c r="S826" t="b">
        <v>1</v>
      </c>
      <c r="T826" t="s">
        <v>8276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3">
        <v>12500</v>
      </c>
      <c r="E827" s="13">
        <v>12554</v>
      </c>
      <c r="F827" s="16">
        <f>(E827)/D827</f>
        <v>1.0043200000000001</v>
      </c>
      <c r="G827" s="11" t="s">
        <v>8219</v>
      </c>
      <c r="H827" t="s">
        <v>8224</v>
      </c>
      <c r="I827" t="s">
        <v>8246</v>
      </c>
      <c r="J827">
        <v>1351495284</v>
      </c>
      <c r="K827" s="7">
        <f>(((J827/60)/60)/24)+DATE(1970,1,1)</f>
        <v>41211.306527777779</v>
      </c>
      <c r="L827">
        <v>1349335284</v>
      </c>
      <c r="M827" s="7">
        <f>(((L827/60)/60)/24)+DATE(1970,1,1)</f>
        <v>41186.306527777779</v>
      </c>
      <c r="N827" t="b">
        <v>0</v>
      </c>
      <c r="O827">
        <v>99</v>
      </c>
      <c r="P827" s="5">
        <f>E827/O827</f>
        <v>126.8080808080808</v>
      </c>
      <c r="Q827" s="18" t="str">
        <f>LEFT(T827, FIND("/",T827)-1)</f>
        <v>music</v>
      </c>
      <c r="R827" s="18" t="str">
        <f>RIGHT(T827, LEN(T827)-FIND("/",T827))</f>
        <v>rock</v>
      </c>
      <c r="S827" t="b">
        <v>1</v>
      </c>
      <c r="T827" t="s">
        <v>8276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3">
        <v>5500</v>
      </c>
      <c r="E828" s="13">
        <v>5580</v>
      </c>
      <c r="F828" s="16">
        <f>(E828)/D828</f>
        <v>1.0145454545454546</v>
      </c>
      <c r="G828" s="11" t="s">
        <v>8219</v>
      </c>
      <c r="H828" t="s">
        <v>8224</v>
      </c>
      <c r="I828" t="s">
        <v>8246</v>
      </c>
      <c r="J828">
        <v>1332719730</v>
      </c>
      <c r="K828" s="7">
        <f>(((J828/60)/60)/24)+DATE(1970,1,1)</f>
        <v>40993.996874999997</v>
      </c>
      <c r="L828">
        <v>1330908930</v>
      </c>
      <c r="M828" s="7">
        <f>(((L828/60)/60)/24)+DATE(1970,1,1)</f>
        <v>40973.038541666669</v>
      </c>
      <c r="N828" t="b">
        <v>0</v>
      </c>
      <c r="O828">
        <v>49</v>
      </c>
      <c r="P828" s="5">
        <f>E828/O828</f>
        <v>113.87755102040816</v>
      </c>
      <c r="Q828" s="18" t="str">
        <f>LEFT(T828, FIND("/",T828)-1)</f>
        <v>music</v>
      </c>
      <c r="R828" s="18" t="str">
        <f>RIGHT(T828, LEN(T828)-FIND("/",T828))</f>
        <v>rock</v>
      </c>
      <c r="S828" t="b">
        <v>1</v>
      </c>
      <c r="T828" t="s">
        <v>8276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3">
        <v>300</v>
      </c>
      <c r="E829" s="13">
        <v>310</v>
      </c>
      <c r="F829" s="16">
        <f>(E829)/D829</f>
        <v>1.0333333333333334</v>
      </c>
      <c r="G829" s="11" t="s">
        <v>8219</v>
      </c>
      <c r="H829" t="s">
        <v>8224</v>
      </c>
      <c r="I829" t="s">
        <v>8246</v>
      </c>
      <c r="J829">
        <v>1329248940</v>
      </c>
      <c r="K829" s="7">
        <f>(((J829/60)/60)/24)+DATE(1970,1,1)</f>
        <v>40953.825694444444</v>
      </c>
      <c r="L829">
        <v>1326972107</v>
      </c>
      <c r="M829" s="7">
        <f>(((L829/60)/60)/24)+DATE(1970,1,1)</f>
        <v>40927.473460648151</v>
      </c>
      <c r="N829" t="b">
        <v>0</v>
      </c>
      <c r="O829">
        <v>11</v>
      </c>
      <c r="P829" s="5">
        <f>E829/O829</f>
        <v>28.181818181818183</v>
      </c>
      <c r="Q829" s="18" t="str">
        <f>LEFT(T829, FIND("/",T829)-1)</f>
        <v>music</v>
      </c>
      <c r="R829" s="18" t="str">
        <f>RIGHT(T829, LEN(T829)-FIND("/",T829))</f>
        <v>rock</v>
      </c>
      <c r="S829" t="b">
        <v>1</v>
      </c>
      <c r="T829" t="s">
        <v>8276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3">
        <v>1300</v>
      </c>
      <c r="E830" s="13">
        <v>1391</v>
      </c>
      <c r="F830" s="16">
        <f>(E830)/D830</f>
        <v>1.07</v>
      </c>
      <c r="G830" s="11" t="s">
        <v>8219</v>
      </c>
      <c r="H830" t="s">
        <v>8224</v>
      </c>
      <c r="I830" t="s">
        <v>8246</v>
      </c>
      <c r="J830">
        <v>1340641440</v>
      </c>
      <c r="K830" s="7">
        <f>(((J830/60)/60)/24)+DATE(1970,1,1)</f>
        <v>41085.683333333334</v>
      </c>
      <c r="L830">
        <v>1339549982</v>
      </c>
      <c r="M830" s="7">
        <f>(((L830/60)/60)/24)+DATE(1970,1,1)</f>
        <v>41073.050717592596</v>
      </c>
      <c r="N830" t="b">
        <v>0</v>
      </c>
      <c r="O830">
        <v>38</v>
      </c>
      <c r="P830" s="5">
        <f>E830/O830</f>
        <v>36.60526315789474</v>
      </c>
      <c r="Q830" s="18" t="str">
        <f>LEFT(T830, FIND("/",T830)-1)</f>
        <v>music</v>
      </c>
      <c r="R830" s="18" t="str">
        <f>RIGHT(T830, LEN(T830)-FIND("/",T830))</f>
        <v>rock</v>
      </c>
      <c r="S830" t="b">
        <v>1</v>
      </c>
      <c r="T830" t="s">
        <v>8276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3">
        <v>500</v>
      </c>
      <c r="E831" s="13">
        <v>520</v>
      </c>
      <c r="F831" s="16">
        <f>(E831)/D831</f>
        <v>1.04</v>
      </c>
      <c r="G831" s="11" t="s">
        <v>8219</v>
      </c>
      <c r="H831" t="s">
        <v>8225</v>
      </c>
      <c r="I831" t="s">
        <v>8247</v>
      </c>
      <c r="J831">
        <v>1468437240</v>
      </c>
      <c r="K831" s="7">
        <f>(((J831/60)/60)/24)+DATE(1970,1,1)</f>
        <v>42564.801388888889</v>
      </c>
      <c r="L831">
        <v>1463253240</v>
      </c>
      <c r="M831" s="7">
        <f>(((L831/60)/60)/24)+DATE(1970,1,1)</f>
        <v>42504.801388888889</v>
      </c>
      <c r="N831" t="b">
        <v>0</v>
      </c>
      <c r="O831">
        <v>16</v>
      </c>
      <c r="P831" s="5">
        <f>E831/O831</f>
        <v>32.5</v>
      </c>
      <c r="Q831" s="18" t="str">
        <f>LEFT(T831, FIND("/",T831)-1)</f>
        <v>music</v>
      </c>
      <c r="R831" s="18" t="str">
        <f>RIGHT(T831, LEN(T831)-FIND("/",T831))</f>
        <v>rock</v>
      </c>
      <c r="S831" t="b">
        <v>1</v>
      </c>
      <c r="T831" t="s">
        <v>8276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3">
        <v>1800</v>
      </c>
      <c r="E832" s="13">
        <v>1941</v>
      </c>
      <c r="F832" s="16">
        <f>(E832)/D832</f>
        <v>1.0783333333333334</v>
      </c>
      <c r="G832" s="11" t="s">
        <v>8219</v>
      </c>
      <c r="H832" t="s">
        <v>8224</v>
      </c>
      <c r="I832" t="s">
        <v>8246</v>
      </c>
      <c r="J832">
        <v>1363952225</v>
      </c>
      <c r="K832" s="7">
        <f>(((J832/60)/60)/24)+DATE(1970,1,1)</f>
        <v>41355.484085648146</v>
      </c>
      <c r="L832">
        <v>1361363825</v>
      </c>
      <c r="M832" s="7">
        <f>(((L832/60)/60)/24)+DATE(1970,1,1)</f>
        <v>41325.525752314818</v>
      </c>
      <c r="N832" t="b">
        <v>0</v>
      </c>
      <c r="O832">
        <v>32</v>
      </c>
      <c r="P832" s="5">
        <f>E832/O832</f>
        <v>60.65625</v>
      </c>
      <c r="Q832" s="18" t="str">
        <f>LEFT(T832, FIND("/",T832)-1)</f>
        <v>music</v>
      </c>
      <c r="R832" s="18" t="str">
        <f>RIGHT(T832, LEN(T832)-FIND("/",T832))</f>
        <v>rock</v>
      </c>
      <c r="S832" t="b">
        <v>1</v>
      </c>
      <c r="T832" t="s">
        <v>8276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3">
        <v>1500</v>
      </c>
      <c r="E833" s="13">
        <v>3500</v>
      </c>
      <c r="F833" s="16">
        <f>(E833)/D833</f>
        <v>2.3333333333333335</v>
      </c>
      <c r="G833" s="11" t="s">
        <v>8219</v>
      </c>
      <c r="H833" t="s">
        <v>8224</v>
      </c>
      <c r="I833" t="s">
        <v>8246</v>
      </c>
      <c r="J833">
        <v>1335540694</v>
      </c>
      <c r="K833" s="7">
        <f>(((J833/60)/60)/24)+DATE(1970,1,1)</f>
        <v>41026.646921296298</v>
      </c>
      <c r="L833">
        <v>1332948694</v>
      </c>
      <c r="M833" s="7">
        <f>(((L833/60)/60)/24)+DATE(1970,1,1)</f>
        <v>40996.646921296298</v>
      </c>
      <c r="N833" t="b">
        <v>0</v>
      </c>
      <c r="O833">
        <v>20</v>
      </c>
      <c r="P833" s="5">
        <f>E833/O833</f>
        <v>175</v>
      </c>
      <c r="Q833" s="18" t="str">
        <f>LEFT(T833, FIND("/",T833)-1)</f>
        <v>music</v>
      </c>
      <c r="R833" s="18" t="str">
        <f>RIGHT(T833, LEN(T833)-FIND("/",T833))</f>
        <v>rock</v>
      </c>
      <c r="S833" t="b">
        <v>1</v>
      </c>
      <c r="T833" t="s">
        <v>8276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3">
        <v>15000</v>
      </c>
      <c r="E834" s="13">
        <v>15091.06</v>
      </c>
      <c r="F834" s="16">
        <f>(E834)/D834</f>
        <v>1.0060706666666666</v>
      </c>
      <c r="G834" s="11" t="s">
        <v>8219</v>
      </c>
      <c r="H834" t="s">
        <v>8224</v>
      </c>
      <c r="I834" t="s">
        <v>8246</v>
      </c>
      <c r="J834">
        <v>1327133580</v>
      </c>
      <c r="K834" s="7">
        <f>(((J834/60)/60)/24)+DATE(1970,1,1)</f>
        <v>40929.342361111114</v>
      </c>
      <c r="L834">
        <v>1321978335</v>
      </c>
      <c r="M834" s="7">
        <f>(((L834/60)/60)/24)+DATE(1970,1,1)</f>
        <v>40869.675173611111</v>
      </c>
      <c r="N834" t="b">
        <v>0</v>
      </c>
      <c r="O834">
        <v>154</v>
      </c>
      <c r="P834" s="5">
        <f>E834/O834</f>
        <v>97.993896103896105</v>
      </c>
      <c r="Q834" s="18" t="str">
        <f>LEFT(T834, FIND("/",T834)-1)</f>
        <v>music</v>
      </c>
      <c r="R834" s="18" t="str">
        <f>RIGHT(T834, LEN(T834)-FIND("/",T834))</f>
        <v>rock</v>
      </c>
      <c r="S834" t="b">
        <v>1</v>
      </c>
      <c r="T834" t="s">
        <v>8276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3">
        <v>6000</v>
      </c>
      <c r="E835" s="13">
        <v>6100</v>
      </c>
      <c r="F835" s="16">
        <f>(E835)/D835</f>
        <v>1.0166666666666666</v>
      </c>
      <c r="G835" s="11" t="s">
        <v>8219</v>
      </c>
      <c r="H835" t="s">
        <v>8224</v>
      </c>
      <c r="I835" t="s">
        <v>8246</v>
      </c>
      <c r="J835">
        <v>1397941475</v>
      </c>
      <c r="K835" s="7">
        <f>(((J835/60)/60)/24)+DATE(1970,1,1)</f>
        <v>41748.878182870372</v>
      </c>
      <c r="L835">
        <v>1395349475</v>
      </c>
      <c r="M835" s="7">
        <f>(((L835/60)/60)/24)+DATE(1970,1,1)</f>
        <v>41718.878182870372</v>
      </c>
      <c r="N835" t="b">
        <v>0</v>
      </c>
      <c r="O835">
        <v>41</v>
      </c>
      <c r="P835" s="5">
        <f>E835/O835</f>
        <v>148.78048780487805</v>
      </c>
      <c r="Q835" s="18" t="str">
        <f>LEFT(T835, FIND("/",T835)-1)</f>
        <v>music</v>
      </c>
      <c r="R835" s="18" t="str">
        <f>RIGHT(T835, LEN(T835)-FIND("/",T835))</f>
        <v>rock</v>
      </c>
      <c r="S835" t="b">
        <v>1</v>
      </c>
      <c r="T835" t="s">
        <v>8276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3">
        <v>5500</v>
      </c>
      <c r="E836" s="13">
        <v>7206</v>
      </c>
      <c r="F836" s="16">
        <f>(E836)/D836</f>
        <v>1.3101818181818181</v>
      </c>
      <c r="G836" s="11" t="s">
        <v>8219</v>
      </c>
      <c r="H836" t="s">
        <v>8224</v>
      </c>
      <c r="I836" t="s">
        <v>8246</v>
      </c>
      <c r="J836">
        <v>1372651140</v>
      </c>
      <c r="K836" s="7">
        <f>(((J836/60)/60)/24)+DATE(1970,1,1)</f>
        <v>41456.165972222225</v>
      </c>
      <c r="L836">
        <v>1369770292</v>
      </c>
      <c r="M836" s="7">
        <f>(((L836/60)/60)/24)+DATE(1970,1,1)</f>
        <v>41422.822824074072</v>
      </c>
      <c r="N836" t="b">
        <v>0</v>
      </c>
      <c r="O836">
        <v>75</v>
      </c>
      <c r="P836" s="5">
        <f>E836/O836</f>
        <v>96.08</v>
      </c>
      <c r="Q836" s="18" t="str">
        <f>LEFT(T836, FIND("/",T836)-1)</f>
        <v>music</v>
      </c>
      <c r="R836" s="18" t="str">
        <f>RIGHT(T836, LEN(T836)-FIND("/",T836))</f>
        <v>rock</v>
      </c>
      <c r="S836" t="b">
        <v>1</v>
      </c>
      <c r="T836" t="s">
        <v>8276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3">
        <v>2000</v>
      </c>
      <c r="E837" s="13">
        <v>2345</v>
      </c>
      <c r="F837" s="16">
        <f>(E837)/D837</f>
        <v>1.1725000000000001</v>
      </c>
      <c r="G837" s="11" t="s">
        <v>8219</v>
      </c>
      <c r="H837" t="s">
        <v>8224</v>
      </c>
      <c r="I837" t="s">
        <v>8246</v>
      </c>
      <c r="J837">
        <v>1337396400</v>
      </c>
      <c r="K837" s="7">
        <f>(((J837/60)/60)/24)+DATE(1970,1,1)</f>
        <v>41048.125</v>
      </c>
      <c r="L837">
        <v>1333709958</v>
      </c>
      <c r="M837" s="7">
        <f>(((L837/60)/60)/24)+DATE(1970,1,1)</f>
        <v>41005.45784722222</v>
      </c>
      <c r="N837" t="b">
        <v>0</v>
      </c>
      <c r="O837">
        <v>40</v>
      </c>
      <c r="P837" s="5">
        <f>E837/O837</f>
        <v>58.625</v>
      </c>
      <c r="Q837" s="18" t="str">
        <f>LEFT(T837, FIND("/",T837)-1)</f>
        <v>music</v>
      </c>
      <c r="R837" s="18" t="str">
        <f>RIGHT(T837, LEN(T837)-FIND("/",T837))</f>
        <v>rock</v>
      </c>
      <c r="S837" t="b">
        <v>1</v>
      </c>
      <c r="T837" t="s">
        <v>8276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3">
        <v>5000</v>
      </c>
      <c r="E838" s="13">
        <v>5046.5200000000004</v>
      </c>
      <c r="F838" s="16">
        <f>(E838)/D838</f>
        <v>1.009304</v>
      </c>
      <c r="G838" s="11" t="s">
        <v>8219</v>
      </c>
      <c r="H838" t="s">
        <v>8224</v>
      </c>
      <c r="I838" t="s">
        <v>8246</v>
      </c>
      <c r="J838">
        <v>1381108918</v>
      </c>
      <c r="K838" s="7">
        <f>(((J838/60)/60)/24)+DATE(1970,1,1)</f>
        <v>41554.056921296295</v>
      </c>
      <c r="L838">
        <v>1378516918</v>
      </c>
      <c r="M838" s="7">
        <f>(((L838/60)/60)/24)+DATE(1970,1,1)</f>
        <v>41524.056921296295</v>
      </c>
      <c r="N838" t="b">
        <v>0</v>
      </c>
      <c r="O838">
        <v>46</v>
      </c>
      <c r="P838" s="5">
        <f>E838/O838</f>
        <v>109.70695652173914</v>
      </c>
      <c r="Q838" s="18" t="str">
        <f>LEFT(T838, FIND("/",T838)-1)</f>
        <v>music</v>
      </c>
      <c r="R838" s="18" t="str">
        <f>RIGHT(T838, LEN(T838)-FIND("/",T838))</f>
        <v>rock</v>
      </c>
      <c r="S838" t="b">
        <v>1</v>
      </c>
      <c r="T838" t="s">
        <v>8276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3">
        <v>2500</v>
      </c>
      <c r="E839" s="13">
        <v>3045</v>
      </c>
      <c r="F839" s="16">
        <f>(E839)/D839</f>
        <v>1.218</v>
      </c>
      <c r="G839" s="11" t="s">
        <v>8219</v>
      </c>
      <c r="H839" t="s">
        <v>8224</v>
      </c>
      <c r="I839" t="s">
        <v>8246</v>
      </c>
      <c r="J839">
        <v>1398988662</v>
      </c>
      <c r="K839" s="7">
        <f>(((J839/60)/60)/24)+DATE(1970,1,1)</f>
        <v>41760.998402777775</v>
      </c>
      <c r="L839">
        <v>1396396662</v>
      </c>
      <c r="M839" s="7">
        <f>(((L839/60)/60)/24)+DATE(1970,1,1)</f>
        <v>41730.998402777775</v>
      </c>
      <c r="N839" t="b">
        <v>0</v>
      </c>
      <c r="O839">
        <v>62</v>
      </c>
      <c r="P839" s="5">
        <f>E839/O839</f>
        <v>49.112903225806448</v>
      </c>
      <c r="Q839" s="18" t="str">
        <f>LEFT(T839, FIND("/",T839)-1)</f>
        <v>music</v>
      </c>
      <c r="R839" s="18" t="str">
        <f>RIGHT(T839, LEN(T839)-FIND("/",T839))</f>
        <v>rock</v>
      </c>
      <c r="S839" t="b">
        <v>1</v>
      </c>
      <c r="T839" t="s">
        <v>8276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3">
        <v>2000</v>
      </c>
      <c r="E840" s="13">
        <v>2908</v>
      </c>
      <c r="F840" s="16">
        <f>(E840)/D840</f>
        <v>1.454</v>
      </c>
      <c r="G840" s="11" t="s">
        <v>8219</v>
      </c>
      <c r="H840" t="s">
        <v>8224</v>
      </c>
      <c r="I840" t="s">
        <v>8246</v>
      </c>
      <c r="J840">
        <v>1326835985</v>
      </c>
      <c r="K840" s="7">
        <f>(((J840/60)/60)/24)+DATE(1970,1,1)</f>
        <v>40925.897974537038</v>
      </c>
      <c r="L840">
        <v>1324243985</v>
      </c>
      <c r="M840" s="7">
        <f>(((L840/60)/60)/24)+DATE(1970,1,1)</f>
        <v>40895.897974537038</v>
      </c>
      <c r="N840" t="b">
        <v>0</v>
      </c>
      <c r="O840">
        <v>61</v>
      </c>
      <c r="P840" s="5">
        <f>E840/O840</f>
        <v>47.672131147540981</v>
      </c>
      <c r="Q840" s="18" t="str">
        <f>LEFT(T840, FIND("/",T840)-1)</f>
        <v>music</v>
      </c>
      <c r="R840" s="18" t="str">
        <f>RIGHT(T840, LEN(T840)-FIND("/",T840))</f>
        <v>rock</v>
      </c>
      <c r="S840" t="b">
        <v>1</v>
      </c>
      <c r="T840" t="s">
        <v>8276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3">
        <v>5000</v>
      </c>
      <c r="E841" s="13">
        <v>5830.83</v>
      </c>
      <c r="F841" s="16">
        <f>(E841)/D841</f>
        <v>1.166166</v>
      </c>
      <c r="G841" s="11" t="s">
        <v>8219</v>
      </c>
      <c r="H841" t="s">
        <v>8224</v>
      </c>
      <c r="I841" t="s">
        <v>8246</v>
      </c>
      <c r="J841">
        <v>1348337956</v>
      </c>
      <c r="K841" s="7">
        <f>(((J841/60)/60)/24)+DATE(1970,1,1)</f>
        <v>41174.763379629629</v>
      </c>
      <c r="L841">
        <v>1345745956</v>
      </c>
      <c r="M841" s="7">
        <f>(((L841/60)/60)/24)+DATE(1970,1,1)</f>
        <v>41144.763379629629</v>
      </c>
      <c r="N841" t="b">
        <v>0</v>
      </c>
      <c r="O841">
        <v>96</v>
      </c>
      <c r="P841" s="5">
        <f>E841/O841</f>
        <v>60.737812499999997</v>
      </c>
      <c r="Q841" s="18" t="str">
        <f>LEFT(T841, FIND("/",T841)-1)</f>
        <v>music</v>
      </c>
      <c r="R841" s="18" t="str">
        <f>RIGHT(T841, LEN(T841)-FIND("/",T841))</f>
        <v>rock</v>
      </c>
      <c r="S841" t="b">
        <v>1</v>
      </c>
      <c r="T841" t="s">
        <v>8276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3">
        <v>10000</v>
      </c>
      <c r="E842" s="13">
        <v>12041.66</v>
      </c>
      <c r="F842" s="16">
        <f>(E842)/D842</f>
        <v>1.2041660000000001</v>
      </c>
      <c r="G842" s="11" t="s">
        <v>8219</v>
      </c>
      <c r="H842" t="s">
        <v>8224</v>
      </c>
      <c r="I842" t="s">
        <v>8246</v>
      </c>
      <c r="J842">
        <v>1474694787</v>
      </c>
      <c r="K842" s="7">
        <f>(((J842/60)/60)/24)+DATE(1970,1,1)</f>
        <v>42637.226701388892</v>
      </c>
      <c r="L842">
        <v>1472102787</v>
      </c>
      <c r="M842" s="7">
        <f>(((L842/60)/60)/24)+DATE(1970,1,1)</f>
        <v>42607.226701388892</v>
      </c>
      <c r="N842" t="b">
        <v>0</v>
      </c>
      <c r="O842">
        <v>190</v>
      </c>
      <c r="P842" s="5">
        <f>E842/O842</f>
        <v>63.37715789473684</v>
      </c>
      <c r="Q842" s="18" t="str">
        <f>LEFT(T842, FIND("/",T842)-1)</f>
        <v>music</v>
      </c>
      <c r="R842" s="18" t="str">
        <f>RIGHT(T842, LEN(T842)-FIND("/",T842))</f>
        <v>metal</v>
      </c>
      <c r="S842" t="b">
        <v>1</v>
      </c>
      <c r="T842" t="s">
        <v>8277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3">
        <v>5000</v>
      </c>
      <c r="E843" s="13">
        <v>5066</v>
      </c>
      <c r="F843" s="16">
        <f>(E843)/D843</f>
        <v>1.0132000000000001</v>
      </c>
      <c r="G843" s="11" t="s">
        <v>8219</v>
      </c>
      <c r="H843" t="s">
        <v>8224</v>
      </c>
      <c r="I843" t="s">
        <v>8246</v>
      </c>
      <c r="J843">
        <v>1415653663</v>
      </c>
      <c r="K843" s="7">
        <f>(((J843/60)/60)/24)+DATE(1970,1,1)</f>
        <v>41953.88035879629</v>
      </c>
      <c r="L843">
        <v>1413058063</v>
      </c>
      <c r="M843" s="7">
        <f>(((L843/60)/60)/24)+DATE(1970,1,1)</f>
        <v>41923.838692129626</v>
      </c>
      <c r="N843" t="b">
        <v>1</v>
      </c>
      <c r="O843">
        <v>94</v>
      </c>
      <c r="P843" s="5">
        <f>E843/O843</f>
        <v>53.893617021276597</v>
      </c>
      <c r="Q843" s="18" t="str">
        <f>LEFT(T843, FIND("/",T843)-1)</f>
        <v>music</v>
      </c>
      <c r="R843" s="18" t="str">
        <f>RIGHT(T843, LEN(T843)-FIND("/",T843))</f>
        <v>metal</v>
      </c>
      <c r="S843" t="b">
        <v>1</v>
      </c>
      <c r="T843" t="s">
        <v>8277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3">
        <v>2500</v>
      </c>
      <c r="E844" s="13">
        <v>2608</v>
      </c>
      <c r="F844" s="16">
        <f>(E844)/D844</f>
        <v>1.0431999999999999</v>
      </c>
      <c r="G844" s="11" t="s">
        <v>8219</v>
      </c>
      <c r="H844" t="s">
        <v>8229</v>
      </c>
      <c r="I844" t="s">
        <v>8251</v>
      </c>
      <c r="J844">
        <v>1381723140</v>
      </c>
      <c r="K844" s="7">
        <f>(((J844/60)/60)/24)+DATE(1970,1,1)</f>
        <v>41561.165972222225</v>
      </c>
      <c r="L844">
        <v>1378735983</v>
      </c>
      <c r="M844" s="7">
        <f>(((L844/60)/60)/24)+DATE(1970,1,1)</f>
        <v>41526.592395833337</v>
      </c>
      <c r="N844" t="b">
        <v>1</v>
      </c>
      <c r="O844">
        <v>39</v>
      </c>
      <c r="P844" s="5">
        <f>E844/O844</f>
        <v>66.871794871794876</v>
      </c>
      <c r="Q844" s="18" t="str">
        <f>LEFT(T844, FIND("/",T844)-1)</f>
        <v>music</v>
      </c>
      <c r="R844" s="18" t="str">
        <f>RIGHT(T844, LEN(T844)-FIND("/",T844))</f>
        <v>metal</v>
      </c>
      <c r="S844" t="b">
        <v>1</v>
      </c>
      <c r="T844" t="s">
        <v>8277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3">
        <v>3000</v>
      </c>
      <c r="E845" s="13">
        <v>8014</v>
      </c>
      <c r="F845" s="16">
        <f>(E845)/D845</f>
        <v>2.6713333333333331</v>
      </c>
      <c r="G845" s="11" t="s">
        <v>8219</v>
      </c>
      <c r="H845" t="s">
        <v>8224</v>
      </c>
      <c r="I845" t="s">
        <v>8246</v>
      </c>
      <c r="J845">
        <v>1481184000</v>
      </c>
      <c r="K845" s="7">
        <f>(((J845/60)/60)/24)+DATE(1970,1,1)</f>
        <v>42712.333333333328</v>
      </c>
      <c r="L845">
        <v>1479708680</v>
      </c>
      <c r="M845" s="7">
        <f>(((L845/60)/60)/24)+DATE(1970,1,1)</f>
        <v>42695.257870370369</v>
      </c>
      <c r="N845" t="b">
        <v>0</v>
      </c>
      <c r="O845">
        <v>127</v>
      </c>
      <c r="P845" s="5">
        <f>E845/O845</f>
        <v>63.102362204724407</v>
      </c>
      <c r="Q845" s="18" t="str">
        <f>LEFT(T845, FIND("/",T845)-1)</f>
        <v>music</v>
      </c>
      <c r="R845" s="18" t="str">
        <f>RIGHT(T845, LEN(T845)-FIND("/",T845))</f>
        <v>metal</v>
      </c>
      <c r="S845" t="b">
        <v>1</v>
      </c>
      <c r="T845" t="s">
        <v>8277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3">
        <v>3000</v>
      </c>
      <c r="E846" s="13">
        <v>5824</v>
      </c>
      <c r="F846" s="16">
        <f>(E846)/D846</f>
        <v>1.9413333333333334</v>
      </c>
      <c r="G846" s="11" t="s">
        <v>8219</v>
      </c>
      <c r="H846" t="s">
        <v>8224</v>
      </c>
      <c r="I846" t="s">
        <v>8246</v>
      </c>
      <c r="J846">
        <v>1414817940</v>
      </c>
      <c r="K846" s="7">
        <f>(((J846/60)/60)/24)+DATE(1970,1,1)</f>
        <v>41944.207638888889</v>
      </c>
      <c r="L846">
        <v>1411489552</v>
      </c>
      <c r="M846" s="7">
        <f>(((L846/60)/60)/24)+DATE(1970,1,1)</f>
        <v>41905.684629629628</v>
      </c>
      <c r="N846" t="b">
        <v>1</v>
      </c>
      <c r="O846">
        <v>159</v>
      </c>
      <c r="P846" s="5">
        <f>E846/O846</f>
        <v>36.628930817610062</v>
      </c>
      <c r="Q846" s="18" t="str">
        <f>LEFT(T846, FIND("/",T846)-1)</f>
        <v>music</v>
      </c>
      <c r="R846" s="18" t="str">
        <f>RIGHT(T846, LEN(T846)-FIND("/",T846))</f>
        <v>metal</v>
      </c>
      <c r="S846" t="b">
        <v>1</v>
      </c>
      <c r="T846" t="s">
        <v>8277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3">
        <v>5000</v>
      </c>
      <c r="E847" s="13">
        <v>6019.01</v>
      </c>
      <c r="F847" s="16">
        <f>(E847)/D847</f>
        <v>1.203802</v>
      </c>
      <c r="G847" s="11" t="s">
        <v>8219</v>
      </c>
      <c r="H847" t="s">
        <v>8224</v>
      </c>
      <c r="I847" t="s">
        <v>8246</v>
      </c>
      <c r="J847">
        <v>1473047940</v>
      </c>
      <c r="K847" s="7">
        <f>(((J847/60)/60)/24)+DATE(1970,1,1)</f>
        <v>42618.165972222225</v>
      </c>
      <c r="L847">
        <v>1469595396</v>
      </c>
      <c r="M847" s="7">
        <f>(((L847/60)/60)/24)+DATE(1970,1,1)</f>
        <v>42578.205972222218</v>
      </c>
      <c r="N847" t="b">
        <v>0</v>
      </c>
      <c r="O847">
        <v>177</v>
      </c>
      <c r="P847" s="5">
        <f>E847/O847</f>
        <v>34.005706214689269</v>
      </c>
      <c r="Q847" s="18" t="str">
        <f>LEFT(T847, FIND("/",T847)-1)</f>
        <v>music</v>
      </c>
      <c r="R847" s="18" t="str">
        <f>RIGHT(T847, LEN(T847)-FIND("/",T847))</f>
        <v>metal</v>
      </c>
      <c r="S847" t="b">
        <v>1</v>
      </c>
      <c r="T847" t="s">
        <v>8277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3">
        <v>1100</v>
      </c>
      <c r="E848" s="13">
        <v>1342.01</v>
      </c>
      <c r="F848" s="16">
        <f>(E848)/D848</f>
        <v>1.2200090909090908</v>
      </c>
      <c r="G848" s="11" t="s">
        <v>8219</v>
      </c>
      <c r="H848" t="s">
        <v>8225</v>
      </c>
      <c r="I848" t="s">
        <v>8247</v>
      </c>
      <c r="J848">
        <v>1394460000</v>
      </c>
      <c r="K848" s="7">
        <f>(((J848/60)/60)/24)+DATE(1970,1,1)</f>
        <v>41708.583333333336</v>
      </c>
      <c r="L848">
        <v>1393233855</v>
      </c>
      <c r="M848" s="7">
        <f>(((L848/60)/60)/24)+DATE(1970,1,1)</f>
        <v>41694.391840277778</v>
      </c>
      <c r="N848" t="b">
        <v>0</v>
      </c>
      <c r="O848">
        <v>47</v>
      </c>
      <c r="P848" s="5">
        <f>E848/O848</f>
        <v>28.553404255319148</v>
      </c>
      <c r="Q848" s="18" t="str">
        <f>LEFT(T848, FIND("/",T848)-1)</f>
        <v>music</v>
      </c>
      <c r="R848" s="18" t="str">
        <f>RIGHT(T848, LEN(T848)-FIND("/",T848))</f>
        <v>metal</v>
      </c>
      <c r="S848" t="b">
        <v>1</v>
      </c>
      <c r="T848" t="s">
        <v>8277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3">
        <v>10</v>
      </c>
      <c r="E849" s="13">
        <v>10</v>
      </c>
      <c r="F849" s="16">
        <f>(E849)/D849</f>
        <v>1</v>
      </c>
      <c r="G849" s="11" t="s">
        <v>8219</v>
      </c>
      <c r="H849" t="s">
        <v>8224</v>
      </c>
      <c r="I849" t="s">
        <v>8246</v>
      </c>
      <c r="J849">
        <v>1436555376</v>
      </c>
      <c r="K849" s="7">
        <f>(((J849/60)/60)/24)+DATE(1970,1,1)</f>
        <v>42195.79833333334</v>
      </c>
      <c r="L849">
        <v>1433963376</v>
      </c>
      <c r="M849" s="7">
        <f>(((L849/60)/60)/24)+DATE(1970,1,1)</f>
        <v>42165.79833333334</v>
      </c>
      <c r="N849" t="b">
        <v>0</v>
      </c>
      <c r="O849">
        <v>1</v>
      </c>
      <c r="P849" s="5">
        <f>E849/O849</f>
        <v>10</v>
      </c>
      <c r="Q849" s="18" t="str">
        <f>LEFT(T849, FIND("/",T849)-1)</f>
        <v>music</v>
      </c>
      <c r="R849" s="18" t="str">
        <f>RIGHT(T849, LEN(T849)-FIND("/",T849))</f>
        <v>metal</v>
      </c>
      <c r="S849" t="b">
        <v>1</v>
      </c>
      <c r="T849" t="s">
        <v>8277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3">
        <v>300</v>
      </c>
      <c r="E850" s="13">
        <v>300</v>
      </c>
      <c r="F850" s="16">
        <f>(E850)/D850</f>
        <v>1</v>
      </c>
      <c r="G850" s="11" t="s">
        <v>8219</v>
      </c>
      <c r="H850" t="s">
        <v>8224</v>
      </c>
      <c r="I850" t="s">
        <v>8246</v>
      </c>
      <c r="J850">
        <v>1429038033</v>
      </c>
      <c r="K850" s="7">
        <f>(((J850/60)/60)/24)+DATE(1970,1,1)</f>
        <v>42108.792048611111</v>
      </c>
      <c r="L850">
        <v>1426446033</v>
      </c>
      <c r="M850" s="7">
        <f>(((L850/60)/60)/24)+DATE(1970,1,1)</f>
        <v>42078.792048611111</v>
      </c>
      <c r="N850" t="b">
        <v>0</v>
      </c>
      <c r="O850">
        <v>16</v>
      </c>
      <c r="P850" s="5">
        <f>E850/O850</f>
        <v>18.75</v>
      </c>
      <c r="Q850" s="18" t="str">
        <f>LEFT(T850, FIND("/",T850)-1)</f>
        <v>music</v>
      </c>
      <c r="R850" s="18" t="str">
        <f>RIGHT(T850, LEN(T850)-FIND("/",T850))</f>
        <v>metal</v>
      </c>
      <c r="S850" t="b">
        <v>1</v>
      </c>
      <c r="T850" t="s">
        <v>8277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3">
        <v>4000</v>
      </c>
      <c r="E851" s="13">
        <v>4796</v>
      </c>
      <c r="F851" s="16">
        <f>(E851)/D851</f>
        <v>1.1990000000000001</v>
      </c>
      <c r="G851" s="11" t="s">
        <v>8219</v>
      </c>
      <c r="H851" t="s">
        <v>8224</v>
      </c>
      <c r="I851" t="s">
        <v>8246</v>
      </c>
      <c r="J851">
        <v>1426473264</v>
      </c>
      <c r="K851" s="7">
        <f>(((J851/60)/60)/24)+DATE(1970,1,1)</f>
        <v>42079.107222222221</v>
      </c>
      <c r="L851">
        <v>1424057664</v>
      </c>
      <c r="M851" s="7">
        <f>(((L851/60)/60)/24)+DATE(1970,1,1)</f>
        <v>42051.148888888885</v>
      </c>
      <c r="N851" t="b">
        <v>0</v>
      </c>
      <c r="O851">
        <v>115</v>
      </c>
      <c r="P851" s="5">
        <f>E851/O851</f>
        <v>41.704347826086959</v>
      </c>
      <c r="Q851" s="18" t="str">
        <f>LEFT(T851, FIND("/",T851)-1)</f>
        <v>music</v>
      </c>
      <c r="R851" s="18" t="str">
        <f>RIGHT(T851, LEN(T851)-FIND("/",T851))</f>
        <v>metal</v>
      </c>
      <c r="S851" t="b">
        <v>1</v>
      </c>
      <c r="T851" t="s">
        <v>8277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3">
        <v>4000</v>
      </c>
      <c r="E852" s="13">
        <v>6207</v>
      </c>
      <c r="F852" s="16">
        <f>(E852)/D852</f>
        <v>1.55175</v>
      </c>
      <c r="G852" s="11" t="s">
        <v>8219</v>
      </c>
      <c r="H852" t="s">
        <v>8224</v>
      </c>
      <c r="I852" t="s">
        <v>8246</v>
      </c>
      <c r="J852">
        <v>1461560340</v>
      </c>
      <c r="K852" s="7">
        <f>(((J852/60)/60)/24)+DATE(1970,1,1)</f>
        <v>42485.207638888889</v>
      </c>
      <c r="L852">
        <v>1458762717</v>
      </c>
      <c r="M852" s="7">
        <f>(((L852/60)/60)/24)+DATE(1970,1,1)</f>
        <v>42452.827743055561</v>
      </c>
      <c r="N852" t="b">
        <v>0</v>
      </c>
      <c r="O852">
        <v>133</v>
      </c>
      <c r="P852" s="5">
        <f>E852/O852</f>
        <v>46.669172932330824</v>
      </c>
      <c r="Q852" s="18" t="str">
        <f>LEFT(T852, FIND("/",T852)-1)</f>
        <v>music</v>
      </c>
      <c r="R852" s="18" t="str">
        <f>RIGHT(T852, LEN(T852)-FIND("/",T852))</f>
        <v>metal</v>
      </c>
      <c r="S852" t="b">
        <v>1</v>
      </c>
      <c r="T852" t="s">
        <v>8277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3">
        <v>2000</v>
      </c>
      <c r="E853" s="13">
        <v>2609</v>
      </c>
      <c r="F853" s="16">
        <f>(E853)/D853</f>
        <v>1.3045</v>
      </c>
      <c r="G853" s="11" t="s">
        <v>8219</v>
      </c>
      <c r="H853" t="s">
        <v>8230</v>
      </c>
      <c r="I853" t="s">
        <v>8249</v>
      </c>
      <c r="J853">
        <v>1469994300</v>
      </c>
      <c r="K853" s="7">
        <f>(((J853/60)/60)/24)+DATE(1970,1,1)</f>
        <v>42582.822916666672</v>
      </c>
      <c r="L853">
        <v>1464815253</v>
      </c>
      <c r="M853" s="7">
        <f>(((L853/60)/60)/24)+DATE(1970,1,1)</f>
        <v>42522.880243055552</v>
      </c>
      <c r="N853" t="b">
        <v>0</v>
      </c>
      <c r="O853">
        <v>70</v>
      </c>
      <c r="P853" s="5">
        <f>E853/O853</f>
        <v>37.271428571428572</v>
      </c>
      <c r="Q853" s="18" t="str">
        <f>LEFT(T853, FIND("/",T853)-1)</f>
        <v>music</v>
      </c>
      <c r="R853" s="18" t="str">
        <f>RIGHT(T853, LEN(T853)-FIND("/",T853))</f>
        <v>metal</v>
      </c>
      <c r="S853" t="b">
        <v>1</v>
      </c>
      <c r="T853" t="s">
        <v>8277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3">
        <v>3500</v>
      </c>
      <c r="E854" s="13">
        <v>3674</v>
      </c>
      <c r="F854" s="16">
        <f>(E854)/D854</f>
        <v>1.0497142857142858</v>
      </c>
      <c r="G854" s="11" t="s">
        <v>8219</v>
      </c>
      <c r="H854" t="s">
        <v>8224</v>
      </c>
      <c r="I854" t="s">
        <v>8246</v>
      </c>
      <c r="J854">
        <v>1477342800</v>
      </c>
      <c r="K854" s="7">
        <f>(((J854/60)/60)/24)+DATE(1970,1,1)</f>
        <v>42667.875</v>
      </c>
      <c r="L854">
        <v>1476386395</v>
      </c>
      <c r="M854" s="7">
        <f>(((L854/60)/60)/24)+DATE(1970,1,1)</f>
        <v>42656.805497685185</v>
      </c>
      <c r="N854" t="b">
        <v>0</v>
      </c>
      <c r="O854">
        <v>62</v>
      </c>
      <c r="P854" s="5">
        <f>E854/O854</f>
        <v>59.258064516129032</v>
      </c>
      <c r="Q854" s="18" t="str">
        <f>LEFT(T854, FIND("/",T854)-1)</f>
        <v>music</v>
      </c>
      <c r="R854" s="18" t="str">
        <f>RIGHT(T854, LEN(T854)-FIND("/",T854))</f>
        <v>metal</v>
      </c>
      <c r="S854" t="b">
        <v>1</v>
      </c>
      <c r="T854" t="s">
        <v>8277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3">
        <v>300</v>
      </c>
      <c r="E855" s="13">
        <v>300</v>
      </c>
      <c r="F855" s="16">
        <f>(E855)/D855</f>
        <v>1</v>
      </c>
      <c r="G855" s="11" t="s">
        <v>8219</v>
      </c>
      <c r="H855" t="s">
        <v>8224</v>
      </c>
      <c r="I855" t="s">
        <v>8246</v>
      </c>
      <c r="J855">
        <v>1424116709</v>
      </c>
      <c r="K855" s="7">
        <f>(((J855/60)/60)/24)+DATE(1970,1,1)</f>
        <v>42051.832280092596</v>
      </c>
      <c r="L855">
        <v>1421524709</v>
      </c>
      <c r="M855" s="7">
        <f>(((L855/60)/60)/24)+DATE(1970,1,1)</f>
        <v>42021.832280092596</v>
      </c>
      <c r="N855" t="b">
        <v>0</v>
      </c>
      <c r="O855">
        <v>10</v>
      </c>
      <c r="P855" s="5">
        <f>E855/O855</f>
        <v>30</v>
      </c>
      <c r="Q855" s="18" t="str">
        <f>LEFT(T855, FIND("/",T855)-1)</f>
        <v>music</v>
      </c>
      <c r="R855" s="18" t="str">
        <f>RIGHT(T855, LEN(T855)-FIND("/",T855))</f>
        <v>metal</v>
      </c>
      <c r="S855" t="b">
        <v>1</v>
      </c>
      <c r="T855" t="s">
        <v>8277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3">
        <v>27800</v>
      </c>
      <c r="E856" s="13">
        <v>32865.300000000003</v>
      </c>
      <c r="F856" s="16">
        <f>(E856)/D856</f>
        <v>1.1822050359712231</v>
      </c>
      <c r="G856" s="11" t="s">
        <v>8219</v>
      </c>
      <c r="H856" t="s">
        <v>8224</v>
      </c>
      <c r="I856" t="s">
        <v>8246</v>
      </c>
      <c r="J856">
        <v>1482901546</v>
      </c>
      <c r="K856" s="7">
        <f>(((J856/60)/60)/24)+DATE(1970,1,1)</f>
        <v>42732.212337962963</v>
      </c>
      <c r="L856">
        <v>1480309546</v>
      </c>
      <c r="M856" s="7">
        <f>(((L856/60)/60)/24)+DATE(1970,1,1)</f>
        <v>42702.212337962963</v>
      </c>
      <c r="N856" t="b">
        <v>0</v>
      </c>
      <c r="O856">
        <v>499</v>
      </c>
      <c r="P856" s="5">
        <f>E856/O856</f>
        <v>65.8623246492986</v>
      </c>
      <c r="Q856" s="18" t="str">
        <f>LEFT(T856, FIND("/",T856)-1)</f>
        <v>music</v>
      </c>
      <c r="R856" s="18" t="str">
        <f>RIGHT(T856, LEN(T856)-FIND("/",T856))</f>
        <v>metal</v>
      </c>
      <c r="S856" t="b">
        <v>1</v>
      </c>
      <c r="T856" t="s">
        <v>8277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3">
        <v>1450</v>
      </c>
      <c r="E857" s="13">
        <v>1500</v>
      </c>
      <c r="F857" s="16">
        <f>(E857)/D857</f>
        <v>1.0344827586206897</v>
      </c>
      <c r="G857" s="11" t="s">
        <v>8219</v>
      </c>
      <c r="H857" t="s">
        <v>8224</v>
      </c>
      <c r="I857" t="s">
        <v>8246</v>
      </c>
      <c r="J857">
        <v>1469329217</v>
      </c>
      <c r="K857" s="7">
        <f>(((J857/60)/60)/24)+DATE(1970,1,1)</f>
        <v>42575.125196759262</v>
      </c>
      <c r="L857">
        <v>1466737217</v>
      </c>
      <c r="M857" s="7">
        <f>(((L857/60)/60)/24)+DATE(1970,1,1)</f>
        <v>42545.125196759262</v>
      </c>
      <c r="N857" t="b">
        <v>0</v>
      </c>
      <c r="O857">
        <v>47</v>
      </c>
      <c r="P857" s="5">
        <f>E857/O857</f>
        <v>31.914893617021278</v>
      </c>
      <c r="Q857" s="18" t="str">
        <f>LEFT(T857, FIND("/",T857)-1)</f>
        <v>music</v>
      </c>
      <c r="R857" s="18" t="str">
        <f>RIGHT(T857, LEN(T857)-FIND("/",T857))</f>
        <v>metal</v>
      </c>
      <c r="S857" t="b">
        <v>1</v>
      </c>
      <c r="T857" t="s">
        <v>8277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3">
        <v>250</v>
      </c>
      <c r="E858" s="13">
        <v>545</v>
      </c>
      <c r="F858" s="16">
        <f>(E858)/D858</f>
        <v>2.1800000000000002</v>
      </c>
      <c r="G858" s="11" t="s">
        <v>8219</v>
      </c>
      <c r="H858" t="s">
        <v>8236</v>
      </c>
      <c r="I858" t="s">
        <v>8249</v>
      </c>
      <c r="J858">
        <v>1477422000</v>
      </c>
      <c r="K858" s="7">
        <f>(((J858/60)/60)/24)+DATE(1970,1,1)</f>
        <v>42668.791666666672</v>
      </c>
      <c r="L858">
        <v>1472282956</v>
      </c>
      <c r="M858" s="7">
        <f>(((L858/60)/60)/24)+DATE(1970,1,1)</f>
        <v>42609.311990740738</v>
      </c>
      <c r="N858" t="b">
        <v>0</v>
      </c>
      <c r="O858">
        <v>28</v>
      </c>
      <c r="P858" s="5">
        <f>E858/O858</f>
        <v>19.464285714285715</v>
      </c>
      <c r="Q858" s="18" t="str">
        <f>LEFT(T858, FIND("/",T858)-1)</f>
        <v>music</v>
      </c>
      <c r="R858" s="18" t="str">
        <f>RIGHT(T858, LEN(T858)-FIND("/",T858))</f>
        <v>metal</v>
      </c>
      <c r="S858" t="b">
        <v>1</v>
      </c>
      <c r="T858" t="s">
        <v>8277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3">
        <v>1200</v>
      </c>
      <c r="E859" s="13">
        <v>1200</v>
      </c>
      <c r="F859" s="16">
        <f>(E859)/D859</f>
        <v>1</v>
      </c>
      <c r="G859" s="11" t="s">
        <v>8219</v>
      </c>
      <c r="H859" t="s">
        <v>8227</v>
      </c>
      <c r="I859" t="s">
        <v>8249</v>
      </c>
      <c r="J859">
        <v>1448463431</v>
      </c>
      <c r="K859" s="7">
        <f>(((J859/60)/60)/24)+DATE(1970,1,1)</f>
        <v>42333.623043981483</v>
      </c>
      <c r="L859">
        <v>1444831031</v>
      </c>
      <c r="M859" s="7">
        <f>(((L859/60)/60)/24)+DATE(1970,1,1)</f>
        <v>42291.581377314811</v>
      </c>
      <c r="N859" t="b">
        <v>0</v>
      </c>
      <c r="O859">
        <v>24</v>
      </c>
      <c r="P859" s="5">
        <f>E859/O859</f>
        <v>50</v>
      </c>
      <c r="Q859" s="18" t="str">
        <f>LEFT(T859, FIND("/",T859)-1)</f>
        <v>music</v>
      </c>
      <c r="R859" s="18" t="str">
        <f>RIGHT(T859, LEN(T859)-FIND("/",T859))</f>
        <v>metal</v>
      </c>
      <c r="S859" t="b">
        <v>1</v>
      </c>
      <c r="T859" t="s">
        <v>8277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3">
        <v>1200</v>
      </c>
      <c r="E860" s="13">
        <v>1728.07</v>
      </c>
      <c r="F860" s="16">
        <f>(E860)/D860</f>
        <v>1.4400583333333332</v>
      </c>
      <c r="G860" s="11" t="s">
        <v>8219</v>
      </c>
      <c r="H860" t="s">
        <v>8225</v>
      </c>
      <c r="I860" t="s">
        <v>8247</v>
      </c>
      <c r="J860">
        <v>1429138740</v>
      </c>
      <c r="K860" s="7">
        <f>(((J860/60)/60)/24)+DATE(1970,1,1)</f>
        <v>42109.957638888889</v>
      </c>
      <c r="L860">
        <v>1426528418</v>
      </c>
      <c r="M860" s="7">
        <f>(((L860/60)/60)/24)+DATE(1970,1,1)</f>
        <v>42079.745578703703</v>
      </c>
      <c r="N860" t="b">
        <v>0</v>
      </c>
      <c r="O860">
        <v>76</v>
      </c>
      <c r="P860" s="5">
        <f>E860/O860</f>
        <v>22.737763157894737</v>
      </c>
      <c r="Q860" s="18" t="str">
        <f>LEFT(T860, FIND("/",T860)-1)</f>
        <v>music</v>
      </c>
      <c r="R860" s="18" t="str">
        <f>RIGHT(T860, LEN(T860)-FIND("/",T860))</f>
        <v>metal</v>
      </c>
      <c r="S860" t="b">
        <v>1</v>
      </c>
      <c r="T860" t="s">
        <v>8277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3">
        <v>4000</v>
      </c>
      <c r="E861" s="13">
        <v>4187</v>
      </c>
      <c r="F861" s="16">
        <f>(E861)/D861</f>
        <v>1.0467500000000001</v>
      </c>
      <c r="G861" s="11" t="s">
        <v>8219</v>
      </c>
      <c r="H861" t="s">
        <v>8224</v>
      </c>
      <c r="I861" t="s">
        <v>8246</v>
      </c>
      <c r="J861">
        <v>1433376000</v>
      </c>
      <c r="K861" s="7">
        <f>(((J861/60)/60)/24)+DATE(1970,1,1)</f>
        <v>42159</v>
      </c>
      <c r="L861">
        <v>1430768468</v>
      </c>
      <c r="M861" s="7">
        <f>(((L861/60)/60)/24)+DATE(1970,1,1)</f>
        <v>42128.820231481484</v>
      </c>
      <c r="N861" t="b">
        <v>0</v>
      </c>
      <c r="O861">
        <v>98</v>
      </c>
      <c r="P861" s="5">
        <f>E861/O861</f>
        <v>42.724489795918366</v>
      </c>
      <c r="Q861" s="18" t="str">
        <f>LEFT(T861, FIND("/",T861)-1)</f>
        <v>music</v>
      </c>
      <c r="R861" s="18" t="str">
        <f>RIGHT(T861, LEN(T861)-FIND("/",T861))</f>
        <v>metal</v>
      </c>
      <c r="S861" t="b">
        <v>1</v>
      </c>
      <c r="T861" t="s">
        <v>8277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3">
        <v>14000</v>
      </c>
      <c r="E862" s="13">
        <v>2540</v>
      </c>
      <c r="F862" s="16">
        <f>(E862)/D862</f>
        <v>0.18142857142857144</v>
      </c>
      <c r="G862" s="11" t="s">
        <v>8221</v>
      </c>
      <c r="H862" t="s">
        <v>8224</v>
      </c>
      <c r="I862" t="s">
        <v>8246</v>
      </c>
      <c r="J862">
        <v>1385123713</v>
      </c>
      <c r="K862" s="7">
        <f>(((J862/60)/60)/24)+DATE(1970,1,1)</f>
        <v>41600.524456018517</v>
      </c>
      <c r="L862">
        <v>1382528113</v>
      </c>
      <c r="M862" s="7">
        <f>(((L862/60)/60)/24)+DATE(1970,1,1)</f>
        <v>41570.482789351852</v>
      </c>
      <c r="N862" t="b">
        <v>0</v>
      </c>
      <c r="O862">
        <v>48</v>
      </c>
      <c r="P862" s="5">
        <f>E862/O862</f>
        <v>52.916666666666664</v>
      </c>
      <c r="Q862" s="18" t="str">
        <f>LEFT(T862, FIND("/",T862)-1)</f>
        <v>music</v>
      </c>
      <c r="R862" s="18" t="str">
        <f>RIGHT(T862, LEN(T862)-FIND("/",T862))</f>
        <v>jazz</v>
      </c>
      <c r="S862" t="b">
        <v>0</v>
      </c>
      <c r="T862" t="s">
        <v>8278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3">
        <v>4500</v>
      </c>
      <c r="E863" s="13">
        <v>101</v>
      </c>
      <c r="F863" s="16">
        <f>(E863)/D863</f>
        <v>2.2444444444444444E-2</v>
      </c>
      <c r="G863" s="11" t="s">
        <v>8221</v>
      </c>
      <c r="H863" t="s">
        <v>8224</v>
      </c>
      <c r="I863" t="s">
        <v>8246</v>
      </c>
      <c r="J863">
        <v>1474067404</v>
      </c>
      <c r="K863" s="7">
        <f>(((J863/60)/60)/24)+DATE(1970,1,1)</f>
        <v>42629.965324074074</v>
      </c>
      <c r="L863">
        <v>1471475404</v>
      </c>
      <c r="M863" s="7">
        <f>(((L863/60)/60)/24)+DATE(1970,1,1)</f>
        <v>42599.965324074074</v>
      </c>
      <c r="N863" t="b">
        <v>0</v>
      </c>
      <c r="O863">
        <v>2</v>
      </c>
      <c r="P863" s="5">
        <f>E863/O863</f>
        <v>50.5</v>
      </c>
      <c r="Q863" s="18" t="str">
        <f>LEFT(T863, FIND("/",T863)-1)</f>
        <v>music</v>
      </c>
      <c r="R863" s="18" t="str">
        <f>RIGHT(T863, LEN(T863)-FIND("/",T863))</f>
        <v>jazz</v>
      </c>
      <c r="S863" t="b">
        <v>0</v>
      </c>
      <c r="T863" t="s">
        <v>8278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3">
        <v>50000</v>
      </c>
      <c r="E864" s="13">
        <v>170</v>
      </c>
      <c r="F864" s="16">
        <f>(E864)/D864</f>
        <v>3.3999999999999998E-3</v>
      </c>
      <c r="G864" s="11" t="s">
        <v>8221</v>
      </c>
      <c r="H864" t="s">
        <v>8225</v>
      </c>
      <c r="I864" t="s">
        <v>8247</v>
      </c>
      <c r="J864">
        <v>1384179548</v>
      </c>
      <c r="K864" s="7">
        <f>(((J864/60)/60)/24)+DATE(1970,1,1)</f>
        <v>41589.596620370372</v>
      </c>
      <c r="L864">
        <v>1381583948</v>
      </c>
      <c r="M864" s="7">
        <f>(((L864/60)/60)/24)+DATE(1970,1,1)</f>
        <v>41559.5549537037</v>
      </c>
      <c r="N864" t="b">
        <v>0</v>
      </c>
      <c r="O864">
        <v>4</v>
      </c>
      <c r="P864" s="5">
        <f>E864/O864</f>
        <v>42.5</v>
      </c>
      <c r="Q864" s="18" t="str">
        <f>LEFT(T864, FIND("/",T864)-1)</f>
        <v>music</v>
      </c>
      <c r="R864" s="18" t="str">
        <f>RIGHT(T864, LEN(T864)-FIND("/",T864))</f>
        <v>jazz</v>
      </c>
      <c r="S864" t="b">
        <v>0</v>
      </c>
      <c r="T864" t="s">
        <v>8278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3">
        <v>2000</v>
      </c>
      <c r="E865" s="13">
        <v>90</v>
      </c>
      <c r="F865" s="16">
        <f>(E865)/D865</f>
        <v>4.4999999999999998E-2</v>
      </c>
      <c r="G865" s="11" t="s">
        <v>8221</v>
      </c>
      <c r="H865" t="s">
        <v>8224</v>
      </c>
      <c r="I865" t="s">
        <v>8246</v>
      </c>
      <c r="J865">
        <v>1329014966</v>
      </c>
      <c r="K865" s="7">
        <f>(((J865/60)/60)/24)+DATE(1970,1,1)</f>
        <v>40951.117662037039</v>
      </c>
      <c r="L865">
        <v>1326422966</v>
      </c>
      <c r="M865" s="7">
        <f>(((L865/60)/60)/24)+DATE(1970,1,1)</f>
        <v>40921.117662037039</v>
      </c>
      <c r="N865" t="b">
        <v>0</v>
      </c>
      <c r="O865">
        <v>5</v>
      </c>
      <c r="P865" s="5">
        <f>E865/O865</f>
        <v>18</v>
      </c>
      <c r="Q865" s="18" t="str">
        <f>LEFT(T865, FIND("/",T865)-1)</f>
        <v>music</v>
      </c>
      <c r="R865" s="18" t="str">
        <f>RIGHT(T865, LEN(T865)-FIND("/",T865))</f>
        <v>jazz</v>
      </c>
      <c r="S865" t="b">
        <v>0</v>
      </c>
      <c r="T865" t="s">
        <v>8278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3">
        <v>6500</v>
      </c>
      <c r="E866" s="13">
        <v>2700</v>
      </c>
      <c r="F866" s="16">
        <f>(E866)/D866</f>
        <v>0.41538461538461541</v>
      </c>
      <c r="G866" s="11" t="s">
        <v>8221</v>
      </c>
      <c r="H866" t="s">
        <v>8224</v>
      </c>
      <c r="I866" t="s">
        <v>8246</v>
      </c>
      <c r="J866">
        <v>1381917540</v>
      </c>
      <c r="K866" s="7">
        <f>(((J866/60)/60)/24)+DATE(1970,1,1)</f>
        <v>41563.415972222225</v>
      </c>
      <c r="L866">
        <v>1379990038</v>
      </c>
      <c r="M866" s="7">
        <f>(((L866/60)/60)/24)+DATE(1970,1,1)</f>
        <v>41541.106921296298</v>
      </c>
      <c r="N866" t="b">
        <v>0</v>
      </c>
      <c r="O866">
        <v>79</v>
      </c>
      <c r="P866" s="5">
        <f>E866/O866</f>
        <v>34.177215189873415</v>
      </c>
      <c r="Q866" s="18" t="str">
        <f>LEFT(T866, FIND("/",T866)-1)</f>
        <v>music</v>
      </c>
      <c r="R866" s="18" t="str">
        <f>RIGHT(T866, LEN(T866)-FIND("/",T866))</f>
        <v>jazz</v>
      </c>
      <c r="S866" t="b">
        <v>0</v>
      </c>
      <c r="T866" t="s">
        <v>8278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3">
        <v>2200</v>
      </c>
      <c r="E867" s="13">
        <v>45</v>
      </c>
      <c r="F867" s="16">
        <f>(E867)/D867</f>
        <v>2.0454545454545454E-2</v>
      </c>
      <c r="G867" s="11" t="s">
        <v>8221</v>
      </c>
      <c r="H867" t="s">
        <v>8224</v>
      </c>
      <c r="I867" t="s">
        <v>8246</v>
      </c>
      <c r="J867">
        <v>1358361197</v>
      </c>
      <c r="K867" s="7">
        <f>(((J867/60)/60)/24)+DATE(1970,1,1)</f>
        <v>41290.77311342593</v>
      </c>
      <c r="L867">
        <v>1353177197</v>
      </c>
      <c r="M867" s="7">
        <f>(((L867/60)/60)/24)+DATE(1970,1,1)</f>
        <v>41230.77311342593</v>
      </c>
      <c r="N867" t="b">
        <v>0</v>
      </c>
      <c r="O867">
        <v>2</v>
      </c>
      <c r="P867" s="5">
        <f>E867/O867</f>
        <v>22.5</v>
      </c>
      <c r="Q867" s="18" t="str">
        <f>LEFT(T867, FIND("/",T867)-1)</f>
        <v>music</v>
      </c>
      <c r="R867" s="18" t="str">
        <f>RIGHT(T867, LEN(T867)-FIND("/",T867))</f>
        <v>jazz</v>
      </c>
      <c r="S867" t="b">
        <v>0</v>
      </c>
      <c r="T867" t="s">
        <v>8278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3">
        <v>3500</v>
      </c>
      <c r="E868" s="13">
        <v>640</v>
      </c>
      <c r="F868" s="16">
        <f>(E868)/D868</f>
        <v>0.18285714285714286</v>
      </c>
      <c r="G868" s="11" t="s">
        <v>8221</v>
      </c>
      <c r="H868" t="s">
        <v>8224</v>
      </c>
      <c r="I868" t="s">
        <v>8246</v>
      </c>
      <c r="J868">
        <v>1425136200</v>
      </c>
      <c r="K868" s="7">
        <f>(((J868/60)/60)/24)+DATE(1970,1,1)</f>
        <v>42063.631944444445</v>
      </c>
      <c r="L868">
        <v>1421853518</v>
      </c>
      <c r="M868" s="7">
        <f>(((L868/60)/60)/24)+DATE(1970,1,1)</f>
        <v>42025.637939814813</v>
      </c>
      <c r="N868" t="b">
        <v>0</v>
      </c>
      <c r="O868">
        <v>11</v>
      </c>
      <c r="P868" s="5">
        <f>E868/O868</f>
        <v>58.18181818181818</v>
      </c>
      <c r="Q868" s="18" t="str">
        <f>LEFT(T868, FIND("/",T868)-1)</f>
        <v>music</v>
      </c>
      <c r="R868" s="18" t="str">
        <f>RIGHT(T868, LEN(T868)-FIND("/",T868))</f>
        <v>jazz</v>
      </c>
      <c r="S868" t="b">
        <v>0</v>
      </c>
      <c r="T868" t="s">
        <v>8278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3">
        <v>5000</v>
      </c>
      <c r="E869" s="13">
        <v>1201</v>
      </c>
      <c r="F869" s="16">
        <f>(E869)/D869</f>
        <v>0.2402</v>
      </c>
      <c r="G869" s="11" t="s">
        <v>8221</v>
      </c>
      <c r="H869" t="s">
        <v>8224</v>
      </c>
      <c r="I869" t="s">
        <v>8246</v>
      </c>
      <c r="J869">
        <v>1259643540</v>
      </c>
      <c r="K869" s="7">
        <f>(((J869/60)/60)/24)+DATE(1970,1,1)</f>
        <v>40148.207638888889</v>
      </c>
      <c r="L869">
        <v>1254450706</v>
      </c>
      <c r="M869" s="7">
        <f>(((L869/60)/60)/24)+DATE(1970,1,1)</f>
        <v>40088.105393518519</v>
      </c>
      <c r="N869" t="b">
        <v>0</v>
      </c>
      <c r="O869">
        <v>11</v>
      </c>
      <c r="P869" s="5">
        <f>E869/O869</f>
        <v>109.18181818181819</v>
      </c>
      <c r="Q869" s="18" t="str">
        <f>LEFT(T869, FIND("/",T869)-1)</f>
        <v>music</v>
      </c>
      <c r="R869" s="18" t="str">
        <f>RIGHT(T869, LEN(T869)-FIND("/",T869))</f>
        <v>jazz</v>
      </c>
      <c r="S869" t="b">
        <v>0</v>
      </c>
      <c r="T869" t="s">
        <v>8278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3">
        <v>45000</v>
      </c>
      <c r="E870" s="13">
        <v>50</v>
      </c>
      <c r="F870" s="16">
        <f>(E870)/D870</f>
        <v>1.1111111111111111E-3</v>
      </c>
      <c r="G870" s="11" t="s">
        <v>8221</v>
      </c>
      <c r="H870" t="s">
        <v>8224</v>
      </c>
      <c r="I870" t="s">
        <v>8246</v>
      </c>
      <c r="J870">
        <v>1389055198</v>
      </c>
      <c r="K870" s="7">
        <f>(((J870/60)/60)/24)+DATE(1970,1,1)</f>
        <v>41646.027754629627</v>
      </c>
      <c r="L870">
        <v>1386463198</v>
      </c>
      <c r="M870" s="7">
        <f>(((L870/60)/60)/24)+DATE(1970,1,1)</f>
        <v>41616.027754629627</v>
      </c>
      <c r="N870" t="b">
        <v>0</v>
      </c>
      <c r="O870">
        <v>1</v>
      </c>
      <c r="P870" s="5">
        <f>E870/O870</f>
        <v>50</v>
      </c>
      <c r="Q870" s="18" t="str">
        <f>LEFT(T870, FIND("/",T870)-1)</f>
        <v>music</v>
      </c>
      <c r="R870" s="18" t="str">
        <f>RIGHT(T870, LEN(T870)-FIND("/",T870))</f>
        <v>jazz</v>
      </c>
      <c r="S870" t="b">
        <v>0</v>
      </c>
      <c r="T870" t="s">
        <v>8278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3">
        <v>8800</v>
      </c>
      <c r="E871" s="13">
        <v>1040</v>
      </c>
      <c r="F871" s="16">
        <f>(E871)/D871</f>
        <v>0.11818181818181818</v>
      </c>
      <c r="G871" s="11" t="s">
        <v>8221</v>
      </c>
      <c r="H871" t="s">
        <v>8224</v>
      </c>
      <c r="I871" t="s">
        <v>8246</v>
      </c>
      <c r="J871">
        <v>1365448657</v>
      </c>
      <c r="K871" s="7">
        <f>(((J871/60)/60)/24)+DATE(1970,1,1)</f>
        <v>41372.803900462961</v>
      </c>
      <c r="L871">
        <v>1362860257</v>
      </c>
      <c r="M871" s="7">
        <f>(((L871/60)/60)/24)+DATE(1970,1,1)</f>
        <v>41342.845567129632</v>
      </c>
      <c r="N871" t="b">
        <v>0</v>
      </c>
      <c r="O871">
        <v>3</v>
      </c>
      <c r="P871" s="5">
        <f>E871/O871</f>
        <v>346.66666666666669</v>
      </c>
      <c r="Q871" s="18" t="str">
        <f>LEFT(T871, FIND("/",T871)-1)</f>
        <v>music</v>
      </c>
      <c r="R871" s="18" t="str">
        <f>RIGHT(T871, LEN(T871)-FIND("/",T871))</f>
        <v>jazz</v>
      </c>
      <c r="S871" t="b">
        <v>0</v>
      </c>
      <c r="T871" t="s">
        <v>8278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3">
        <v>20000</v>
      </c>
      <c r="E872" s="13">
        <v>62</v>
      </c>
      <c r="F872" s="16">
        <f>(E872)/D872</f>
        <v>3.0999999999999999E-3</v>
      </c>
      <c r="G872" s="11" t="s">
        <v>8221</v>
      </c>
      <c r="H872" t="s">
        <v>8225</v>
      </c>
      <c r="I872" t="s">
        <v>8247</v>
      </c>
      <c r="J872">
        <v>1377995523</v>
      </c>
      <c r="K872" s="7">
        <f>(((J872/60)/60)/24)+DATE(1970,1,1)</f>
        <v>41518.022256944445</v>
      </c>
      <c r="L872">
        <v>1375403523</v>
      </c>
      <c r="M872" s="7">
        <f>(((L872/60)/60)/24)+DATE(1970,1,1)</f>
        <v>41488.022256944445</v>
      </c>
      <c r="N872" t="b">
        <v>0</v>
      </c>
      <c r="O872">
        <v>5</v>
      </c>
      <c r="P872" s="5">
        <f>E872/O872</f>
        <v>12.4</v>
      </c>
      <c r="Q872" s="18" t="str">
        <f>LEFT(T872, FIND("/",T872)-1)</f>
        <v>music</v>
      </c>
      <c r="R872" s="18" t="str">
        <f>RIGHT(T872, LEN(T872)-FIND("/",T872))</f>
        <v>jazz</v>
      </c>
      <c r="S872" t="b">
        <v>0</v>
      </c>
      <c r="T872" t="s">
        <v>8278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3">
        <v>6000</v>
      </c>
      <c r="E873" s="13">
        <v>325</v>
      </c>
      <c r="F873" s="16">
        <f>(E873)/D873</f>
        <v>5.4166666666666669E-2</v>
      </c>
      <c r="G873" s="11" t="s">
        <v>8221</v>
      </c>
      <c r="H873" t="s">
        <v>8224</v>
      </c>
      <c r="I873" t="s">
        <v>8246</v>
      </c>
      <c r="J873">
        <v>1385735295</v>
      </c>
      <c r="K873" s="7">
        <f>(((J873/60)/60)/24)+DATE(1970,1,1)</f>
        <v>41607.602951388886</v>
      </c>
      <c r="L873">
        <v>1383139695</v>
      </c>
      <c r="M873" s="7">
        <f>(((L873/60)/60)/24)+DATE(1970,1,1)</f>
        <v>41577.561284722222</v>
      </c>
      <c r="N873" t="b">
        <v>0</v>
      </c>
      <c r="O873">
        <v>12</v>
      </c>
      <c r="P873" s="5">
        <f>E873/O873</f>
        <v>27.083333333333332</v>
      </c>
      <c r="Q873" s="18" t="str">
        <f>LEFT(T873, FIND("/",T873)-1)</f>
        <v>music</v>
      </c>
      <c r="R873" s="18" t="str">
        <f>RIGHT(T873, LEN(T873)-FIND("/",T873))</f>
        <v>jazz</v>
      </c>
      <c r="S873" t="b">
        <v>0</v>
      </c>
      <c r="T873" t="s">
        <v>8278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3">
        <v>8000</v>
      </c>
      <c r="E874" s="13">
        <v>65</v>
      </c>
      <c r="F874" s="16">
        <f>(E874)/D874</f>
        <v>8.1250000000000003E-3</v>
      </c>
      <c r="G874" s="11" t="s">
        <v>8221</v>
      </c>
      <c r="H874" t="s">
        <v>8224</v>
      </c>
      <c r="I874" t="s">
        <v>8246</v>
      </c>
      <c r="J874">
        <v>1299786527</v>
      </c>
      <c r="K874" s="7">
        <f>(((J874/60)/60)/24)+DATE(1970,1,1)</f>
        <v>40612.825543981482</v>
      </c>
      <c r="L874">
        <v>1295898527</v>
      </c>
      <c r="M874" s="7">
        <f>(((L874/60)/60)/24)+DATE(1970,1,1)</f>
        <v>40567.825543981482</v>
      </c>
      <c r="N874" t="b">
        <v>0</v>
      </c>
      <c r="O874">
        <v>2</v>
      </c>
      <c r="P874" s="5">
        <f>E874/O874</f>
        <v>32.5</v>
      </c>
      <c r="Q874" s="18" t="str">
        <f>LEFT(T874, FIND("/",T874)-1)</f>
        <v>music</v>
      </c>
      <c r="R874" s="18" t="str">
        <f>RIGHT(T874, LEN(T874)-FIND("/",T874))</f>
        <v>jazz</v>
      </c>
      <c r="S874" t="b">
        <v>0</v>
      </c>
      <c r="T874" t="s">
        <v>8278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3">
        <v>3500</v>
      </c>
      <c r="E875" s="13">
        <v>45</v>
      </c>
      <c r="F875" s="16">
        <f>(E875)/D875</f>
        <v>1.2857142857142857E-2</v>
      </c>
      <c r="G875" s="11" t="s">
        <v>8221</v>
      </c>
      <c r="H875" t="s">
        <v>8224</v>
      </c>
      <c r="I875" t="s">
        <v>8246</v>
      </c>
      <c r="J875">
        <v>1352610040</v>
      </c>
      <c r="K875" s="7">
        <f>(((J875/60)/60)/24)+DATE(1970,1,1)</f>
        <v>41224.208796296298</v>
      </c>
      <c r="L875">
        <v>1349150440</v>
      </c>
      <c r="M875" s="7">
        <f>(((L875/60)/60)/24)+DATE(1970,1,1)</f>
        <v>41184.167129629634</v>
      </c>
      <c r="N875" t="b">
        <v>0</v>
      </c>
      <c r="O875">
        <v>5</v>
      </c>
      <c r="P875" s="5">
        <f>E875/O875</f>
        <v>9</v>
      </c>
      <c r="Q875" s="18" t="str">
        <f>LEFT(T875, FIND("/",T875)-1)</f>
        <v>music</v>
      </c>
      <c r="R875" s="18" t="str">
        <f>RIGHT(T875, LEN(T875)-FIND("/",T875))</f>
        <v>jazz</v>
      </c>
      <c r="S875" t="b">
        <v>0</v>
      </c>
      <c r="T875" t="s">
        <v>8278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3">
        <v>3000</v>
      </c>
      <c r="E876" s="13">
        <v>730</v>
      </c>
      <c r="F876" s="16">
        <f>(E876)/D876</f>
        <v>0.24333333333333335</v>
      </c>
      <c r="G876" s="11" t="s">
        <v>8221</v>
      </c>
      <c r="H876" t="s">
        <v>8224</v>
      </c>
      <c r="I876" t="s">
        <v>8246</v>
      </c>
      <c r="J876">
        <v>1367676034</v>
      </c>
      <c r="K876" s="7">
        <f>(((J876/60)/60)/24)+DATE(1970,1,1)</f>
        <v>41398.583726851852</v>
      </c>
      <c r="L876">
        <v>1365084034</v>
      </c>
      <c r="M876" s="7">
        <f>(((L876/60)/60)/24)+DATE(1970,1,1)</f>
        <v>41368.583726851852</v>
      </c>
      <c r="N876" t="b">
        <v>0</v>
      </c>
      <c r="O876">
        <v>21</v>
      </c>
      <c r="P876" s="5">
        <f>E876/O876</f>
        <v>34.761904761904759</v>
      </c>
      <c r="Q876" s="18" t="str">
        <f>LEFT(T876, FIND("/",T876)-1)</f>
        <v>music</v>
      </c>
      <c r="R876" s="18" t="str">
        <f>RIGHT(T876, LEN(T876)-FIND("/",T876))</f>
        <v>jazz</v>
      </c>
      <c r="S876" t="b">
        <v>0</v>
      </c>
      <c r="T876" t="s">
        <v>8278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3">
        <v>5000</v>
      </c>
      <c r="E877" s="13">
        <v>0</v>
      </c>
      <c r="F877" s="16">
        <f>(E877)/D877</f>
        <v>0</v>
      </c>
      <c r="G877" s="11" t="s">
        <v>8221</v>
      </c>
      <c r="H877" t="s">
        <v>8224</v>
      </c>
      <c r="I877" t="s">
        <v>8246</v>
      </c>
      <c r="J877">
        <v>1442856131</v>
      </c>
      <c r="K877" s="7">
        <f>(((J877/60)/60)/24)+DATE(1970,1,1)</f>
        <v>42268.723738425921</v>
      </c>
      <c r="L877">
        <v>1441128131</v>
      </c>
      <c r="M877" s="7">
        <f>(((L877/60)/60)/24)+DATE(1970,1,1)</f>
        <v>42248.723738425921</v>
      </c>
      <c r="N877" t="b">
        <v>0</v>
      </c>
      <c r="O877">
        <v>0</v>
      </c>
      <c r="P877" s="5" t="e">
        <f>E877/O877</f>
        <v>#DIV/0!</v>
      </c>
      <c r="Q877" s="18" t="str">
        <f>LEFT(T877, FIND("/",T877)-1)</f>
        <v>music</v>
      </c>
      <c r="R877" s="18" t="str">
        <f>RIGHT(T877, LEN(T877)-FIND("/",T877))</f>
        <v>jazz</v>
      </c>
      <c r="S877" t="b">
        <v>0</v>
      </c>
      <c r="T877" t="s">
        <v>8278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3">
        <v>3152</v>
      </c>
      <c r="E878" s="13">
        <v>1286</v>
      </c>
      <c r="F878" s="16">
        <f>(E878)/D878</f>
        <v>0.40799492385786801</v>
      </c>
      <c r="G878" s="11" t="s">
        <v>8221</v>
      </c>
      <c r="H878" t="s">
        <v>8225</v>
      </c>
      <c r="I878" t="s">
        <v>8247</v>
      </c>
      <c r="J878">
        <v>1359978927</v>
      </c>
      <c r="K878" s="7">
        <f>(((J878/60)/60)/24)+DATE(1970,1,1)</f>
        <v>41309.496840277774</v>
      </c>
      <c r="L878">
        <v>1357127727</v>
      </c>
      <c r="M878" s="7">
        <f>(((L878/60)/60)/24)+DATE(1970,1,1)</f>
        <v>41276.496840277774</v>
      </c>
      <c r="N878" t="b">
        <v>0</v>
      </c>
      <c r="O878">
        <v>45</v>
      </c>
      <c r="P878" s="5">
        <f>E878/O878</f>
        <v>28.577777777777779</v>
      </c>
      <c r="Q878" s="18" t="str">
        <f>LEFT(T878, FIND("/",T878)-1)</f>
        <v>music</v>
      </c>
      <c r="R878" s="18" t="str">
        <f>RIGHT(T878, LEN(T878)-FIND("/",T878))</f>
        <v>jazz</v>
      </c>
      <c r="S878" t="b">
        <v>0</v>
      </c>
      <c r="T878" t="s">
        <v>8278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3">
        <v>2000</v>
      </c>
      <c r="E879" s="13">
        <v>1351</v>
      </c>
      <c r="F879" s="16">
        <f>(E879)/D879</f>
        <v>0.67549999999999999</v>
      </c>
      <c r="G879" s="11" t="s">
        <v>8221</v>
      </c>
      <c r="H879" t="s">
        <v>8224</v>
      </c>
      <c r="I879" t="s">
        <v>8246</v>
      </c>
      <c r="J879">
        <v>1387479360</v>
      </c>
      <c r="K879" s="7">
        <f>(((J879/60)/60)/24)+DATE(1970,1,1)</f>
        <v>41627.788888888892</v>
      </c>
      <c r="L879">
        <v>1384887360</v>
      </c>
      <c r="M879" s="7">
        <f>(((L879/60)/60)/24)+DATE(1970,1,1)</f>
        <v>41597.788888888892</v>
      </c>
      <c r="N879" t="b">
        <v>0</v>
      </c>
      <c r="O879">
        <v>29</v>
      </c>
      <c r="P879" s="5">
        <f>E879/O879</f>
        <v>46.586206896551722</v>
      </c>
      <c r="Q879" s="18" t="str">
        <f>LEFT(T879, FIND("/",T879)-1)</f>
        <v>music</v>
      </c>
      <c r="R879" s="18" t="str">
        <f>RIGHT(T879, LEN(T879)-FIND("/",T879))</f>
        <v>jazz</v>
      </c>
      <c r="S879" t="b">
        <v>0</v>
      </c>
      <c r="T879" t="s">
        <v>8278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3">
        <v>5000</v>
      </c>
      <c r="E880" s="13">
        <v>65</v>
      </c>
      <c r="F880" s="16">
        <f>(E880)/D880</f>
        <v>1.2999999999999999E-2</v>
      </c>
      <c r="G880" s="11" t="s">
        <v>8221</v>
      </c>
      <c r="H880" t="s">
        <v>8224</v>
      </c>
      <c r="I880" t="s">
        <v>8246</v>
      </c>
      <c r="J880">
        <v>1293082524</v>
      </c>
      <c r="K880" s="7">
        <f>(((J880/60)/60)/24)+DATE(1970,1,1)</f>
        <v>40535.232916666668</v>
      </c>
      <c r="L880">
        <v>1290490524</v>
      </c>
      <c r="M880" s="7">
        <f>(((L880/60)/60)/24)+DATE(1970,1,1)</f>
        <v>40505.232916666668</v>
      </c>
      <c r="N880" t="b">
        <v>0</v>
      </c>
      <c r="O880">
        <v>2</v>
      </c>
      <c r="P880" s="5">
        <f>E880/O880</f>
        <v>32.5</v>
      </c>
      <c r="Q880" s="18" t="str">
        <f>LEFT(T880, FIND("/",T880)-1)</f>
        <v>music</v>
      </c>
      <c r="R880" s="18" t="str">
        <f>RIGHT(T880, LEN(T880)-FIND("/",T880))</f>
        <v>jazz</v>
      </c>
      <c r="S880" t="b">
        <v>0</v>
      </c>
      <c r="T880" t="s">
        <v>8278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3">
        <v>2100</v>
      </c>
      <c r="E881" s="13">
        <v>644</v>
      </c>
      <c r="F881" s="16">
        <f>(E881)/D881</f>
        <v>0.30666666666666664</v>
      </c>
      <c r="G881" s="11" t="s">
        <v>8221</v>
      </c>
      <c r="H881" t="s">
        <v>8224</v>
      </c>
      <c r="I881" t="s">
        <v>8246</v>
      </c>
      <c r="J881">
        <v>1338321305</v>
      </c>
      <c r="K881" s="7">
        <f>(((J881/60)/60)/24)+DATE(1970,1,1)</f>
        <v>41058.829918981479</v>
      </c>
      <c r="L881">
        <v>1336506905</v>
      </c>
      <c r="M881" s="7">
        <f>(((L881/60)/60)/24)+DATE(1970,1,1)</f>
        <v>41037.829918981479</v>
      </c>
      <c r="N881" t="b">
        <v>0</v>
      </c>
      <c r="O881">
        <v>30</v>
      </c>
      <c r="P881" s="5">
        <f>E881/O881</f>
        <v>21.466666666666665</v>
      </c>
      <c r="Q881" s="18" t="str">
        <f>LEFT(T881, FIND("/",T881)-1)</f>
        <v>music</v>
      </c>
      <c r="R881" s="18" t="str">
        <f>RIGHT(T881, LEN(T881)-FIND("/",T881))</f>
        <v>jazz</v>
      </c>
      <c r="S881" t="b">
        <v>0</v>
      </c>
      <c r="T881" t="s">
        <v>8278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3">
        <v>3780</v>
      </c>
      <c r="E882" s="13">
        <v>113</v>
      </c>
      <c r="F882" s="16">
        <f>(E882)/D882</f>
        <v>2.9894179894179893E-2</v>
      </c>
      <c r="G882" s="11" t="s">
        <v>8221</v>
      </c>
      <c r="H882" t="s">
        <v>8224</v>
      </c>
      <c r="I882" t="s">
        <v>8246</v>
      </c>
      <c r="J882">
        <v>1351582938</v>
      </c>
      <c r="K882" s="7">
        <f>(((J882/60)/60)/24)+DATE(1970,1,1)</f>
        <v>41212.32104166667</v>
      </c>
      <c r="L882">
        <v>1348731738</v>
      </c>
      <c r="M882" s="7">
        <f>(((L882/60)/60)/24)+DATE(1970,1,1)</f>
        <v>41179.32104166667</v>
      </c>
      <c r="N882" t="b">
        <v>0</v>
      </c>
      <c r="O882">
        <v>8</v>
      </c>
      <c r="P882" s="5">
        <f>E882/O882</f>
        <v>14.125</v>
      </c>
      <c r="Q882" s="18" t="str">
        <f>LEFT(T882, FIND("/",T882)-1)</f>
        <v>music</v>
      </c>
      <c r="R882" s="18" t="str">
        <f>RIGHT(T882, LEN(T882)-FIND("/",T882))</f>
        <v>indie rock</v>
      </c>
      <c r="S882" t="b">
        <v>0</v>
      </c>
      <c r="T882" t="s">
        <v>8279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3">
        <v>3750</v>
      </c>
      <c r="E883" s="13">
        <v>30</v>
      </c>
      <c r="F883" s="16">
        <f>(E883)/D883</f>
        <v>8.0000000000000002E-3</v>
      </c>
      <c r="G883" s="11" t="s">
        <v>8221</v>
      </c>
      <c r="H883" t="s">
        <v>8224</v>
      </c>
      <c r="I883" t="s">
        <v>8246</v>
      </c>
      <c r="J883">
        <v>1326520886</v>
      </c>
      <c r="K883" s="7">
        <f>(((J883/60)/60)/24)+DATE(1970,1,1)</f>
        <v>40922.25099537037</v>
      </c>
      <c r="L883">
        <v>1322632886</v>
      </c>
      <c r="M883" s="7">
        <f>(((L883/60)/60)/24)+DATE(1970,1,1)</f>
        <v>40877.25099537037</v>
      </c>
      <c r="N883" t="b">
        <v>0</v>
      </c>
      <c r="O883">
        <v>1</v>
      </c>
      <c r="P883" s="5">
        <f>E883/O883</f>
        <v>30</v>
      </c>
      <c r="Q883" s="18" t="str">
        <f>LEFT(T883, FIND("/",T883)-1)</f>
        <v>music</v>
      </c>
      <c r="R883" s="18" t="str">
        <f>RIGHT(T883, LEN(T883)-FIND("/",T883))</f>
        <v>indie rock</v>
      </c>
      <c r="S883" t="b">
        <v>0</v>
      </c>
      <c r="T883" t="s">
        <v>8279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3">
        <v>1500</v>
      </c>
      <c r="E884" s="13">
        <v>302</v>
      </c>
      <c r="F884" s="16">
        <f>(E884)/D884</f>
        <v>0.20133333333333334</v>
      </c>
      <c r="G884" s="11" t="s">
        <v>8221</v>
      </c>
      <c r="H884" t="s">
        <v>8224</v>
      </c>
      <c r="I884" t="s">
        <v>8246</v>
      </c>
      <c r="J884">
        <v>1315341550</v>
      </c>
      <c r="K884" s="7">
        <f>(((J884/60)/60)/24)+DATE(1970,1,1)</f>
        <v>40792.860532407409</v>
      </c>
      <c r="L884">
        <v>1312490350</v>
      </c>
      <c r="M884" s="7">
        <f>(((L884/60)/60)/24)+DATE(1970,1,1)</f>
        <v>40759.860532407409</v>
      </c>
      <c r="N884" t="b">
        <v>0</v>
      </c>
      <c r="O884">
        <v>14</v>
      </c>
      <c r="P884" s="5">
        <f>E884/O884</f>
        <v>21.571428571428573</v>
      </c>
      <c r="Q884" s="18" t="str">
        <f>LEFT(T884, FIND("/",T884)-1)</f>
        <v>music</v>
      </c>
      <c r="R884" s="18" t="str">
        <f>RIGHT(T884, LEN(T884)-FIND("/",T884))</f>
        <v>indie rock</v>
      </c>
      <c r="S884" t="b">
        <v>0</v>
      </c>
      <c r="T884" t="s">
        <v>8279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3">
        <v>5000</v>
      </c>
      <c r="E885" s="13">
        <v>2001</v>
      </c>
      <c r="F885" s="16">
        <f>(E885)/D885</f>
        <v>0.4002</v>
      </c>
      <c r="G885" s="11" t="s">
        <v>8221</v>
      </c>
      <c r="H885" t="s">
        <v>8224</v>
      </c>
      <c r="I885" t="s">
        <v>8246</v>
      </c>
      <c r="J885">
        <v>1456957635</v>
      </c>
      <c r="K885" s="7">
        <f>(((J885/60)/60)/24)+DATE(1970,1,1)</f>
        <v>42431.935590277775</v>
      </c>
      <c r="L885">
        <v>1451773635</v>
      </c>
      <c r="M885" s="7">
        <f>(((L885/60)/60)/24)+DATE(1970,1,1)</f>
        <v>42371.935590277775</v>
      </c>
      <c r="N885" t="b">
        <v>0</v>
      </c>
      <c r="O885">
        <v>24</v>
      </c>
      <c r="P885" s="5">
        <f>E885/O885</f>
        <v>83.375</v>
      </c>
      <c r="Q885" s="18" t="str">
        <f>LEFT(T885, FIND("/",T885)-1)</f>
        <v>music</v>
      </c>
      <c r="R885" s="18" t="str">
        <f>RIGHT(T885, LEN(T885)-FIND("/",T885))</f>
        <v>indie rock</v>
      </c>
      <c r="S885" t="b">
        <v>0</v>
      </c>
      <c r="T885" t="s">
        <v>8279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3">
        <v>2000</v>
      </c>
      <c r="E886" s="13">
        <v>20</v>
      </c>
      <c r="F886" s="16">
        <f>(E886)/D886</f>
        <v>0.01</v>
      </c>
      <c r="G886" s="11" t="s">
        <v>8221</v>
      </c>
      <c r="H886" t="s">
        <v>8224</v>
      </c>
      <c r="I886" t="s">
        <v>8246</v>
      </c>
      <c r="J886">
        <v>1336789860</v>
      </c>
      <c r="K886" s="7">
        <f>(((J886/60)/60)/24)+DATE(1970,1,1)</f>
        <v>41041.104861111111</v>
      </c>
      <c r="L886">
        <v>1331666146</v>
      </c>
      <c r="M886" s="7">
        <f>(((L886/60)/60)/24)+DATE(1970,1,1)</f>
        <v>40981.802615740737</v>
      </c>
      <c r="N886" t="b">
        <v>0</v>
      </c>
      <c r="O886">
        <v>2</v>
      </c>
      <c r="P886" s="5">
        <f>E886/O886</f>
        <v>10</v>
      </c>
      <c r="Q886" s="18" t="str">
        <f>LEFT(T886, FIND("/",T886)-1)</f>
        <v>music</v>
      </c>
      <c r="R886" s="18" t="str">
        <f>RIGHT(T886, LEN(T886)-FIND("/",T886))</f>
        <v>indie rock</v>
      </c>
      <c r="S886" t="b">
        <v>0</v>
      </c>
      <c r="T886" t="s">
        <v>8279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3">
        <v>1000</v>
      </c>
      <c r="E887" s="13">
        <v>750</v>
      </c>
      <c r="F887" s="16">
        <f>(E887)/D887</f>
        <v>0.75</v>
      </c>
      <c r="G887" s="11" t="s">
        <v>8221</v>
      </c>
      <c r="H887" t="s">
        <v>8224</v>
      </c>
      <c r="I887" t="s">
        <v>8246</v>
      </c>
      <c r="J887">
        <v>1483137311</v>
      </c>
      <c r="K887" s="7">
        <f>(((J887/60)/60)/24)+DATE(1970,1,1)</f>
        <v>42734.941099537042</v>
      </c>
      <c r="L887">
        <v>1481322911</v>
      </c>
      <c r="M887" s="7">
        <f>(((L887/60)/60)/24)+DATE(1970,1,1)</f>
        <v>42713.941099537042</v>
      </c>
      <c r="N887" t="b">
        <v>0</v>
      </c>
      <c r="O887">
        <v>21</v>
      </c>
      <c r="P887" s="5">
        <f>E887/O887</f>
        <v>35.714285714285715</v>
      </c>
      <c r="Q887" s="18" t="str">
        <f>LEFT(T887, FIND("/",T887)-1)</f>
        <v>music</v>
      </c>
      <c r="R887" s="18" t="str">
        <f>RIGHT(T887, LEN(T887)-FIND("/",T887))</f>
        <v>indie rock</v>
      </c>
      <c r="S887" t="b">
        <v>0</v>
      </c>
      <c r="T887" t="s">
        <v>8279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3">
        <v>500</v>
      </c>
      <c r="E888" s="13">
        <v>205</v>
      </c>
      <c r="F888" s="16">
        <f>(E888)/D888</f>
        <v>0.41</v>
      </c>
      <c r="G888" s="11" t="s">
        <v>8221</v>
      </c>
      <c r="H888" t="s">
        <v>8224</v>
      </c>
      <c r="I888" t="s">
        <v>8246</v>
      </c>
      <c r="J888">
        <v>1473972813</v>
      </c>
      <c r="K888" s="7">
        <f>(((J888/60)/60)/24)+DATE(1970,1,1)</f>
        <v>42628.870520833334</v>
      </c>
      <c r="L888">
        <v>1471812813</v>
      </c>
      <c r="M888" s="7">
        <f>(((L888/60)/60)/24)+DATE(1970,1,1)</f>
        <v>42603.870520833334</v>
      </c>
      <c r="N888" t="b">
        <v>0</v>
      </c>
      <c r="O888">
        <v>7</v>
      </c>
      <c r="P888" s="5">
        <f>E888/O888</f>
        <v>29.285714285714285</v>
      </c>
      <c r="Q888" s="18" t="str">
        <f>LEFT(T888, FIND("/",T888)-1)</f>
        <v>music</v>
      </c>
      <c r="R888" s="18" t="str">
        <f>RIGHT(T888, LEN(T888)-FIND("/",T888))</f>
        <v>indie rock</v>
      </c>
      <c r="S888" t="b">
        <v>0</v>
      </c>
      <c r="T888" t="s">
        <v>8279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3">
        <v>1000</v>
      </c>
      <c r="E889" s="13">
        <v>0</v>
      </c>
      <c r="F889" s="16">
        <f>(E889)/D889</f>
        <v>0</v>
      </c>
      <c r="G889" s="11" t="s">
        <v>8221</v>
      </c>
      <c r="H889" t="s">
        <v>8224</v>
      </c>
      <c r="I889" t="s">
        <v>8246</v>
      </c>
      <c r="J889">
        <v>1338159655</v>
      </c>
      <c r="K889" s="7">
        <f>(((J889/60)/60)/24)+DATE(1970,1,1)</f>
        <v>41056.958969907406</v>
      </c>
      <c r="L889">
        <v>1335567655</v>
      </c>
      <c r="M889" s="7">
        <f>(((L889/60)/60)/24)+DATE(1970,1,1)</f>
        <v>41026.958969907406</v>
      </c>
      <c r="N889" t="b">
        <v>0</v>
      </c>
      <c r="O889">
        <v>0</v>
      </c>
      <c r="P889" s="5" t="e">
        <f>E889/O889</f>
        <v>#DIV/0!</v>
      </c>
      <c r="Q889" s="18" t="str">
        <f>LEFT(T889, FIND("/",T889)-1)</f>
        <v>music</v>
      </c>
      <c r="R889" s="18" t="str">
        <f>RIGHT(T889, LEN(T889)-FIND("/",T889))</f>
        <v>indie rock</v>
      </c>
      <c r="S889" t="b">
        <v>0</v>
      </c>
      <c r="T889" t="s">
        <v>8279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3">
        <v>1000</v>
      </c>
      <c r="E890" s="13">
        <v>72</v>
      </c>
      <c r="F890" s="16">
        <f>(E890)/D890</f>
        <v>7.1999999999999995E-2</v>
      </c>
      <c r="G890" s="11" t="s">
        <v>8221</v>
      </c>
      <c r="H890" t="s">
        <v>8224</v>
      </c>
      <c r="I890" t="s">
        <v>8246</v>
      </c>
      <c r="J890">
        <v>1314856800</v>
      </c>
      <c r="K890" s="7">
        <f>(((J890/60)/60)/24)+DATE(1970,1,1)</f>
        <v>40787.25</v>
      </c>
      <c r="L890">
        <v>1311789885</v>
      </c>
      <c r="M890" s="7">
        <f>(((L890/60)/60)/24)+DATE(1970,1,1)</f>
        <v>40751.753298611111</v>
      </c>
      <c r="N890" t="b">
        <v>0</v>
      </c>
      <c r="O890">
        <v>4</v>
      </c>
      <c r="P890" s="5">
        <f>E890/O890</f>
        <v>18</v>
      </c>
      <c r="Q890" s="18" t="str">
        <f>LEFT(T890, FIND("/",T890)-1)</f>
        <v>music</v>
      </c>
      <c r="R890" s="18" t="str">
        <f>RIGHT(T890, LEN(T890)-FIND("/",T890))</f>
        <v>indie rock</v>
      </c>
      <c r="S890" t="b">
        <v>0</v>
      </c>
      <c r="T890" t="s">
        <v>8279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3">
        <v>25000</v>
      </c>
      <c r="E891" s="13">
        <v>2360.3200000000002</v>
      </c>
      <c r="F891" s="16">
        <f>(E891)/D891</f>
        <v>9.4412800000000005E-2</v>
      </c>
      <c r="G891" s="11" t="s">
        <v>8221</v>
      </c>
      <c r="H891" t="s">
        <v>8224</v>
      </c>
      <c r="I891" t="s">
        <v>8246</v>
      </c>
      <c r="J891">
        <v>1412534943</v>
      </c>
      <c r="K891" s="7">
        <f>(((J891/60)/60)/24)+DATE(1970,1,1)</f>
        <v>41917.784062500003</v>
      </c>
      <c r="L891">
        <v>1409942943</v>
      </c>
      <c r="M891" s="7">
        <f>(((L891/60)/60)/24)+DATE(1970,1,1)</f>
        <v>41887.784062500003</v>
      </c>
      <c r="N891" t="b">
        <v>0</v>
      </c>
      <c r="O891">
        <v>32</v>
      </c>
      <c r="P891" s="5">
        <f>E891/O891</f>
        <v>73.760000000000005</v>
      </c>
      <c r="Q891" s="18" t="str">
        <f>LEFT(T891, FIND("/",T891)-1)</f>
        <v>music</v>
      </c>
      <c r="R891" s="18" t="str">
        <f>RIGHT(T891, LEN(T891)-FIND("/",T891))</f>
        <v>indie rock</v>
      </c>
      <c r="S891" t="b">
        <v>0</v>
      </c>
      <c r="T891" t="s">
        <v>8279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3">
        <v>3000</v>
      </c>
      <c r="E892" s="13">
        <v>125</v>
      </c>
      <c r="F892" s="16">
        <f>(E892)/D892</f>
        <v>4.1666666666666664E-2</v>
      </c>
      <c r="G892" s="11" t="s">
        <v>8221</v>
      </c>
      <c r="H892" t="s">
        <v>8224</v>
      </c>
      <c r="I892" t="s">
        <v>8246</v>
      </c>
      <c r="J892">
        <v>1385055979</v>
      </c>
      <c r="K892" s="7">
        <f>(((J892/60)/60)/24)+DATE(1970,1,1)</f>
        <v>41599.740497685183</v>
      </c>
      <c r="L892">
        <v>1382460379</v>
      </c>
      <c r="M892" s="7">
        <f>(((L892/60)/60)/24)+DATE(1970,1,1)</f>
        <v>41569.698831018519</v>
      </c>
      <c r="N892" t="b">
        <v>0</v>
      </c>
      <c r="O892">
        <v>4</v>
      </c>
      <c r="P892" s="5">
        <f>E892/O892</f>
        <v>31.25</v>
      </c>
      <c r="Q892" s="18" t="str">
        <f>LEFT(T892, FIND("/",T892)-1)</f>
        <v>music</v>
      </c>
      <c r="R892" s="18" t="str">
        <f>RIGHT(T892, LEN(T892)-FIND("/",T892))</f>
        <v>indie rock</v>
      </c>
      <c r="S892" t="b">
        <v>0</v>
      </c>
      <c r="T892" t="s">
        <v>8279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3">
        <v>8000</v>
      </c>
      <c r="E893" s="13">
        <v>260</v>
      </c>
      <c r="F893" s="16">
        <f>(E893)/D893</f>
        <v>3.2500000000000001E-2</v>
      </c>
      <c r="G893" s="11" t="s">
        <v>8221</v>
      </c>
      <c r="H893" t="s">
        <v>8224</v>
      </c>
      <c r="I893" t="s">
        <v>8246</v>
      </c>
      <c r="J893">
        <v>1408581930</v>
      </c>
      <c r="K893" s="7">
        <f>(((J893/60)/60)/24)+DATE(1970,1,1)</f>
        <v>41872.031597222223</v>
      </c>
      <c r="L893">
        <v>1405989930</v>
      </c>
      <c r="M893" s="7">
        <f>(((L893/60)/60)/24)+DATE(1970,1,1)</f>
        <v>41842.031597222223</v>
      </c>
      <c r="N893" t="b">
        <v>0</v>
      </c>
      <c r="O893">
        <v>9</v>
      </c>
      <c r="P893" s="5">
        <f>E893/O893</f>
        <v>28.888888888888889</v>
      </c>
      <c r="Q893" s="18" t="str">
        <f>LEFT(T893, FIND("/",T893)-1)</f>
        <v>music</v>
      </c>
      <c r="R893" s="18" t="str">
        <f>RIGHT(T893, LEN(T893)-FIND("/",T893))</f>
        <v>indie rock</v>
      </c>
      <c r="S893" t="b">
        <v>0</v>
      </c>
      <c r="T893" t="s">
        <v>8279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3">
        <v>6000</v>
      </c>
      <c r="E894" s="13">
        <v>2445</v>
      </c>
      <c r="F894" s="16">
        <f>(E894)/D894</f>
        <v>0.40749999999999997</v>
      </c>
      <c r="G894" s="11" t="s">
        <v>8221</v>
      </c>
      <c r="H894" t="s">
        <v>8224</v>
      </c>
      <c r="I894" t="s">
        <v>8246</v>
      </c>
      <c r="J894">
        <v>1280635200</v>
      </c>
      <c r="K894" s="7">
        <f>(((J894/60)/60)/24)+DATE(1970,1,1)</f>
        <v>40391.166666666664</v>
      </c>
      <c r="L894">
        <v>1273121283</v>
      </c>
      <c r="M894" s="7">
        <f>(((L894/60)/60)/24)+DATE(1970,1,1)</f>
        <v>40304.20003472222</v>
      </c>
      <c r="N894" t="b">
        <v>0</v>
      </c>
      <c r="O894">
        <v>17</v>
      </c>
      <c r="P894" s="5">
        <f>E894/O894</f>
        <v>143.8235294117647</v>
      </c>
      <c r="Q894" s="18" t="str">
        <f>LEFT(T894, FIND("/",T894)-1)</f>
        <v>music</v>
      </c>
      <c r="R894" s="18" t="str">
        <f>RIGHT(T894, LEN(T894)-FIND("/",T894))</f>
        <v>indie rock</v>
      </c>
      <c r="S894" t="b">
        <v>0</v>
      </c>
      <c r="T894" t="s">
        <v>8279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3">
        <v>2000</v>
      </c>
      <c r="E895" s="13">
        <v>200</v>
      </c>
      <c r="F895" s="16">
        <f>(E895)/D895</f>
        <v>0.1</v>
      </c>
      <c r="G895" s="11" t="s">
        <v>8221</v>
      </c>
      <c r="H895" t="s">
        <v>8224</v>
      </c>
      <c r="I895" t="s">
        <v>8246</v>
      </c>
      <c r="J895">
        <v>1427920363</v>
      </c>
      <c r="K895" s="7">
        <f>(((J895/60)/60)/24)+DATE(1970,1,1)</f>
        <v>42095.856053240743</v>
      </c>
      <c r="L895">
        <v>1425331963</v>
      </c>
      <c r="M895" s="7">
        <f>(((L895/60)/60)/24)+DATE(1970,1,1)</f>
        <v>42065.897719907407</v>
      </c>
      <c r="N895" t="b">
        <v>0</v>
      </c>
      <c r="O895">
        <v>5</v>
      </c>
      <c r="P895" s="5">
        <f>E895/O895</f>
        <v>40</v>
      </c>
      <c r="Q895" s="18" t="str">
        <f>LEFT(T895, FIND("/",T895)-1)</f>
        <v>music</v>
      </c>
      <c r="R895" s="18" t="str">
        <f>RIGHT(T895, LEN(T895)-FIND("/",T895))</f>
        <v>indie rock</v>
      </c>
      <c r="S895" t="b">
        <v>0</v>
      </c>
      <c r="T895" t="s">
        <v>8279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3">
        <v>20000</v>
      </c>
      <c r="E896" s="13">
        <v>7834</v>
      </c>
      <c r="F896" s="16">
        <f>(E896)/D896</f>
        <v>0.39169999999999999</v>
      </c>
      <c r="G896" s="11" t="s">
        <v>8221</v>
      </c>
      <c r="H896" t="s">
        <v>8224</v>
      </c>
      <c r="I896" t="s">
        <v>8246</v>
      </c>
      <c r="J896">
        <v>1465169610</v>
      </c>
      <c r="K896" s="7">
        <f>(((J896/60)/60)/24)+DATE(1970,1,1)</f>
        <v>42526.981597222228</v>
      </c>
      <c r="L896">
        <v>1462577610</v>
      </c>
      <c r="M896" s="7">
        <f>(((L896/60)/60)/24)+DATE(1970,1,1)</f>
        <v>42496.981597222228</v>
      </c>
      <c r="N896" t="b">
        <v>0</v>
      </c>
      <c r="O896">
        <v>53</v>
      </c>
      <c r="P896" s="5">
        <f>E896/O896</f>
        <v>147.81132075471697</v>
      </c>
      <c r="Q896" s="18" t="str">
        <f>LEFT(T896, FIND("/",T896)-1)</f>
        <v>music</v>
      </c>
      <c r="R896" s="18" t="str">
        <f>RIGHT(T896, LEN(T896)-FIND("/",T896))</f>
        <v>indie rock</v>
      </c>
      <c r="S896" t="b">
        <v>0</v>
      </c>
      <c r="T896" t="s">
        <v>8279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3">
        <v>8000</v>
      </c>
      <c r="E897" s="13">
        <v>195</v>
      </c>
      <c r="F897" s="16">
        <f>(E897)/D897</f>
        <v>2.4375000000000001E-2</v>
      </c>
      <c r="G897" s="11" t="s">
        <v>8221</v>
      </c>
      <c r="H897" t="s">
        <v>8224</v>
      </c>
      <c r="I897" t="s">
        <v>8246</v>
      </c>
      <c r="J897">
        <v>1287975829</v>
      </c>
      <c r="K897" s="7">
        <f>(((J897/60)/60)/24)+DATE(1970,1,1)</f>
        <v>40476.127650462964</v>
      </c>
      <c r="L897">
        <v>1284087829</v>
      </c>
      <c r="M897" s="7">
        <f>(((L897/60)/60)/24)+DATE(1970,1,1)</f>
        <v>40431.127650462964</v>
      </c>
      <c r="N897" t="b">
        <v>0</v>
      </c>
      <c r="O897">
        <v>7</v>
      </c>
      <c r="P897" s="5">
        <f>E897/O897</f>
        <v>27.857142857142858</v>
      </c>
      <c r="Q897" s="18" t="str">
        <f>LEFT(T897, FIND("/",T897)-1)</f>
        <v>music</v>
      </c>
      <c r="R897" s="18" t="str">
        <f>RIGHT(T897, LEN(T897)-FIND("/",T897))</f>
        <v>indie rock</v>
      </c>
      <c r="S897" t="b">
        <v>0</v>
      </c>
      <c r="T897" t="s">
        <v>8279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3">
        <v>8000</v>
      </c>
      <c r="E898" s="13">
        <v>3200</v>
      </c>
      <c r="F898" s="16">
        <f>(E898)/D898</f>
        <v>0.4</v>
      </c>
      <c r="G898" s="11" t="s">
        <v>8221</v>
      </c>
      <c r="H898" t="s">
        <v>8224</v>
      </c>
      <c r="I898" t="s">
        <v>8246</v>
      </c>
      <c r="J898">
        <v>1440734400</v>
      </c>
      <c r="K898" s="7">
        <f>(((J898/60)/60)/24)+DATE(1970,1,1)</f>
        <v>42244.166666666672</v>
      </c>
      <c r="L898">
        <v>1438549026</v>
      </c>
      <c r="M898" s="7">
        <f>(((L898/60)/60)/24)+DATE(1970,1,1)</f>
        <v>42218.872986111113</v>
      </c>
      <c r="N898" t="b">
        <v>0</v>
      </c>
      <c r="O898">
        <v>72</v>
      </c>
      <c r="P898" s="5">
        <f>E898/O898</f>
        <v>44.444444444444443</v>
      </c>
      <c r="Q898" s="18" t="str">
        <f>LEFT(T898, FIND("/",T898)-1)</f>
        <v>music</v>
      </c>
      <c r="R898" s="18" t="str">
        <f>RIGHT(T898, LEN(T898)-FIND("/",T898))</f>
        <v>indie rock</v>
      </c>
      <c r="S898" t="b">
        <v>0</v>
      </c>
      <c r="T898" t="s">
        <v>8279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3">
        <v>3000</v>
      </c>
      <c r="E899" s="13">
        <v>0</v>
      </c>
      <c r="F899" s="16">
        <f>(E899)/D899</f>
        <v>0</v>
      </c>
      <c r="G899" s="11" t="s">
        <v>8221</v>
      </c>
      <c r="H899" t="s">
        <v>8224</v>
      </c>
      <c r="I899" t="s">
        <v>8246</v>
      </c>
      <c r="J899">
        <v>1354123908</v>
      </c>
      <c r="K899" s="7">
        <f>(((J899/60)/60)/24)+DATE(1970,1,1)</f>
        <v>41241.730416666665</v>
      </c>
      <c r="L899">
        <v>1351528308</v>
      </c>
      <c r="M899" s="7">
        <f>(((L899/60)/60)/24)+DATE(1970,1,1)</f>
        <v>41211.688750000001</v>
      </c>
      <c r="N899" t="b">
        <v>0</v>
      </c>
      <c r="O899">
        <v>0</v>
      </c>
      <c r="P899" s="5" t="e">
        <f>E899/O899</f>
        <v>#DIV/0!</v>
      </c>
      <c r="Q899" s="18" t="str">
        <f>LEFT(T899, FIND("/",T899)-1)</f>
        <v>music</v>
      </c>
      <c r="R899" s="18" t="str">
        <f>RIGHT(T899, LEN(T899)-FIND("/",T899))</f>
        <v>indie rock</v>
      </c>
      <c r="S899" t="b">
        <v>0</v>
      </c>
      <c r="T899" t="s">
        <v>8279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3">
        <v>2500</v>
      </c>
      <c r="E900" s="13">
        <v>70</v>
      </c>
      <c r="F900" s="16">
        <f>(E900)/D900</f>
        <v>2.8000000000000001E-2</v>
      </c>
      <c r="G900" s="11" t="s">
        <v>8221</v>
      </c>
      <c r="H900" t="s">
        <v>8224</v>
      </c>
      <c r="I900" t="s">
        <v>8246</v>
      </c>
      <c r="J900">
        <v>1326651110</v>
      </c>
      <c r="K900" s="7">
        <f>(((J900/60)/60)/24)+DATE(1970,1,1)</f>
        <v>40923.758217592593</v>
      </c>
      <c r="L900">
        <v>1322763110</v>
      </c>
      <c r="M900" s="7">
        <f>(((L900/60)/60)/24)+DATE(1970,1,1)</f>
        <v>40878.758217592593</v>
      </c>
      <c r="N900" t="b">
        <v>0</v>
      </c>
      <c r="O900">
        <v>2</v>
      </c>
      <c r="P900" s="5">
        <f>E900/O900</f>
        <v>35</v>
      </c>
      <c r="Q900" s="18" t="str">
        <f>LEFT(T900, FIND("/",T900)-1)</f>
        <v>music</v>
      </c>
      <c r="R900" s="18" t="str">
        <f>RIGHT(T900, LEN(T900)-FIND("/",T900))</f>
        <v>indie rock</v>
      </c>
      <c r="S900" t="b">
        <v>0</v>
      </c>
      <c r="T900" t="s">
        <v>8279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3">
        <v>750</v>
      </c>
      <c r="E901" s="13">
        <v>280</v>
      </c>
      <c r="F901" s="16">
        <f>(E901)/D901</f>
        <v>0.37333333333333335</v>
      </c>
      <c r="G901" s="11" t="s">
        <v>8221</v>
      </c>
      <c r="H901" t="s">
        <v>8224</v>
      </c>
      <c r="I901" t="s">
        <v>8246</v>
      </c>
      <c r="J901">
        <v>1306549362</v>
      </c>
      <c r="K901" s="7">
        <f>(((J901/60)/60)/24)+DATE(1970,1,1)</f>
        <v>40691.099097222221</v>
      </c>
      <c r="L901">
        <v>1302661362</v>
      </c>
      <c r="M901" s="7">
        <f>(((L901/60)/60)/24)+DATE(1970,1,1)</f>
        <v>40646.099097222221</v>
      </c>
      <c r="N901" t="b">
        <v>0</v>
      </c>
      <c r="O901">
        <v>8</v>
      </c>
      <c r="P901" s="5">
        <f>E901/O901</f>
        <v>35</v>
      </c>
      <c r="Q901" s="18" t="str">
        <f>LEFT(T901, FIND("/",T901)-1)</f>
        <v>music</v>
      </c>
      <c r="R901" s="18" t="str">
        <f>RIGHT(T901, LEN(T901)-FIND("/",T901))</f>
        <v>indie rock</v>
      </c>
      <c r="S901" t="b">
        <v>0</v>
      </c>
      <c r="T901" t="s">
        <v>8279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3">
        <v>5000</v>
      </c>
      <c r="E902" s="13">
        <v>21</v>
      </c>
      <c r="F902" s="16">
        <f>(E902)/D902</f>
        <v>4.1999999999999997E-3</v>
      </c>
      <c r="G902" s="11" t="s">
        <v>8221</v>
      </c>
      <c r="H902" t="s">
        <v>8224</v>
      </c>
      <c r="I902" t="s">
        <v>8246</v>
      </c>
      <c r="J902">
        <v>1459365802</v>
      </c>
      <c r="K902" s="7">
        <f>(((J902/60)/60)/24)+DATE(1970,1,1)</f>
        <v>42459.807893518519</v>
      </c>
      <c r="L902">
        <v>1456777402</v>
      </c>
      <c r="M902" s="7">
        <f>(((L902/60)/60)/24)+DATE(1970,1,1)</f>
        <v>42429.84956018519</v>
      </c>
      <c r="N902" t="b">
        <v>0</v>
      </c>
      <c r="O902">
        <v>2</v>
      </c>
      <c r="P902" s="5">
        <f>E902/O902</f>
        <v>10.5</v>
      </c>
      <c r="Q902" s="18" t="str">
        <f>LEFT(T902, FIND("/",T902)-1)</f>
        <v>music</v>
      </c>
      <c r="R902" s="18" t="str">
        <f>RIGHT(T902, LEN(T902)-FIND("/",T902))</f>
        <v>jazz</v>
      </c>
      <c r="S902" t="b">
        <v>0</v>
      </c>
      <c r="T902" t="s">
        <v>8278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3">
        <v>6500</v>
      </c>
      <c r="E903" s="13">
        <v>0</v>
      </c>
      <c r="F903" s="16">
        <f>(E903)/D903</f>
        <v>0</v>
      </c>
      <c r="G903" s="11" t="s">
        <v>8221</v>
      </c>
      <c r="H903" t="s">
        <v>8224</v>
      </c>
      <c r="I903" t="s">
        <v>8246</v>
      </c>
      <c r="J903">
        <v>1276024260</v>
      </c>
      <c r="K903" s="7">
        <f>(((J903/60)/60)/24)+DATE(1970,1,1)</f>
        <v>40337.799305555556</v>
      </c>
      <c r="L903">
        <v>1272050914</v>
      </c>
      <c r="M903" s="7">
        <f>(((L903/60)/60)/24)+DATE(1970,1,1)</f>
        <v>40291.81150462963</v>
      </c>
      <c r="N903" t="b">
        <v>0</v>
      </c>
      <c r="O903">
        <v>0</v>
      </c>
      <c r="P903" s="5" t="e">
        <f>E903/O903</f>
        <v>#DIV/0!</v>
      </c>
      <c r="Q903" s="18" t="str">
        <f>LEFT(T903, FIND("/",T903)-1)</f>
        <v>music</v>
      </c>
      <c r="R903" s="18" t="str">
        <f>RIGHT(T903, LEN(T903)-FIND("/",T903))</f>
        <v>jazz</v>
      </c>
      <c r="S903" t="b">
        <v>0</v>
      </c>
      <c r="T903" t="s">
        <v>8278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3">
        <v>30000</v>
      </c>
      <c r="E904" s="13">
        <v>90</v>
      </c>
      <c r="F904" s="16">
        <f>(E904)/D904</f>
        <v>3.0000000000000001E-3</v>
      </c>
      <c r="G904" s="11" t="s">
        <v>8221</v>
      </c>
      <c r="H904" t="s">
        <v>8224</v>
      </c>
      <c r="I904" t="s">
        <v>8246</v>
      </c>
      <c r="J904">
        <v>1409412600</v>
      </c>
      <c r="K904" s="7">
        <f>(((J904/60)/60)/24)+DATE(1970,1,1)</f>
        <v>41881.645833333336</v>
      </c>
      <c r="L904">
        <v>1404947422</v>
      </c>
      <c r="M904" s="7">
        <f>(((L904/60)/60)/24)+DATE(1970,1,1)</f>
        <v>41829.965532407405</v>
      </c>
      <c r="N904" t="b">
        <v>0</v>
      </c>
      <c r="O904">
        <v>3</v>
      </c>
      <c r="P904" s="5">
        <f>E904/O904</f>
        <v>30</v>
      </c>
      <c r="Q904" s="18" t="str">
        <f>LEFT(T904, FIND("/",T904)-1)</f>
        <v>music</v>
      </c>
      <c r="R904" s="18" t="str">
        <f>RIGHT(T904, LEN(T904)-FIND("/",T904))</f>
        <v>jazz</v>
      </c>
      <c r="S904" t="b">
        <v>0</v>
      </c>
      <c r="T904" t="s">
        <v>8278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3">
        <v>5000</v>
      </c>
      <c r="E905" s="13">
        <v>160</v>
      </c>
      <c r="F905" s="16">
        <f>(E905)/D905</f>
        <v>3.2000000000000001E-2</v>
      </c>
      <c r="G905" s="11" t="s">
        <v>8221</v>
      </c>
      <c r="H905" t="s">
        <v>8224</v>
      </c>
      <c r="I905" t="s">
        <v>8246</v>
      </c>
      <c r="J905">
        <v>1348367100</v>
      </c>
      <c r="K905" s="7">
        <f>(((J905/60)/60)/24)+DATE(1970,1,1)</f>
        <v>41175.100694444445</v>
      </c>
      <c r="L905">
        <v>1346180780</v>
      </c>
      <c r="M905" s="7">
        <f>(((L905/60)/60)/24)+DATE(1970,1,1)</f>
        <v>41149.796064814815</v>
      </c>
      <c r="N905" t="b">
        <v>0</v>
      </c>
      <c r="O905">
        <v>4</v>
      </c>
      <c r="P905" s="5">
        <f>E905/O905</f>
        <v>40</v>
      </c>
      <c r="Q905" s="18" t="str">
        <f>LEFT(T905, FIND("/",T905)-1)</f>
        <v>music</v>
      </c>
      <c r="R905" s="18" t="str">
        <f>RIGHT(T905, LEN(T905)-FIND("/",T905))</f>
        <v>jazz</v>
      </c>
      <c r="S905" t="b">
        <v>0</v>
      </c>
      <c r="T905" t="s">
        <v>8278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3">
        <v>50000</v>
      </c>
      <c r="E906" s="13">
        <v>151</v>
      </c>
      <c r="F906" s="16">
        <f>(E906)/D906</f>
        <v>3.0200000000000001E-3</v>
      </c>
      <c r="G906" s="11" t="s">
        <v>8221</v>
      </c>
      <c r="H906" t="s">
        <v>8224</v>
      </c>
      <c r="I906" t="s">
        <v>8246</v>
      </c>
      <c r="J906">
        <v>1451786137</v>
      </c>
      <c r="K906" s="7">
        <f>(((J906/60)/60)/24)+DATE(1970,1,1)</f>
        <v>42372.080289351856</v>
      </c>
      <c r="L906">
        <v>1449194137</v>
      </c>
      <c r="M906" s="7">
        <f>(((L906/60)/60)/24)+DATE(1970,1,1)</f>
        <v>42342.080289351856</v>
      </c>
      <c r="N906" t="b">
        <v>0</v>
      </c>
      <c r="O906">
        <v>3</v>
      </c>
      <c r="P906" s="5">
        <f>E906/O906</f>
        <v>50.333333333333336</v>
      </c>
      <c r="Q906" s="18" t="str">
        <f>LEFT(T906, FIND("/",T906)-1)</f>
        <v>music</v>
      </c>
      <c r="R906" s="18" t="str">
        <f>RIGHT(T906, LEN(T906)-FIND("/",T906))</f>
        <v>jazz</v>
      </c>
      <c r="S906" t="b">
        <v>0</v>
      </c>
      <c r="T906" t="s">
        <v>8278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3">
        <v>6500</v>
      </c>
      <c r="E907" s="13">
        <v>196</v>
      </c>
      <c r="F907" s="16">
        <f>(E907)/D907</f>
        <v>3.0153846153846153E-2</v>
      </c>
      <c r="G907" s="11" t="s">
        <v>8221</v>
      </c>
      <c r="H907" t="s">
        <v>8224</v>
      </c>
      <c r="I907" t="s">
        <v>8246</v>
      </c>
      <c r="J907">
        <v>1295847926</v>
      </c>
      <c r="K907" s="7">
        <f>(((J907/60)/60)/24)+DATE(1970,1,1)</f>
        <v>40567.239884259259</v>
      </c>
      <c r="L907">
        <v>1290663926</v>
      </c>
      <c r="M907" s="7">
        <f>(((L907/60)/60)/24)+DATE(1970,1,1)</f>
        <v>40507.239884259259</v>
      </c>
      <c r="N907" t="b">
        <v>0</v>
      </c>
      <c r="O907">
        <v>6</v>
      </c>
      <c r="P907" s="5">
        <f>E907/O907</f>
        <v>32.666666666666664</v>
      </c>
      <c r="Q907" s="18" t="str">
        <f>LEFT(T907, FIND("/",T907)-1)</f>
        <v>music</v>
      </c>
      <c r="R907" s="18" t="str">
        <f>RIGHT(T907, LEN(T907)-FIND("/",T907))</f>
        <v>jazz</v>
      </c>
      <c r="S907" t="b">
        <v>0</v>
      </c>
      <c r="T907" t="s">
        <v>8278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3">
        <v>15000</v>
      </c>
      <c r="E908" s="13">
        <v>0</v>
      </c>
      <c r="F908" s="16">
        <f>(E908)/D908</f>
        <v>0</v>
      </c>
      <c r="G908" s="11" t="s">
        <v>8221</v>
      </c>
      <c r="H908" t="s">
        <v>8224</v>
      </c>
      <c r="I908" t="s">
        <v>8246</v>
      </c>
      <c r="J908">
        <v>1394681590</v>
      </c>
      <c r="K908" s="7">
        <f>(((J908/60)/60)/24)+DATE(1970,1,1)</f>
        <v>41711.148032407407</v>
      </c>
      <c r="L908">
        <v>1392093190</v>
      </c>
      <c r="M908" s="7">
        <f>(((L908/60)/60)/24)+DATE(1970,1,1)</f>
        <v>41681.189699074072</v>
      </c>
      <c r="N908" t="b">
        <v>0</v>
      </c>
      <c r="O908">
        <v>0</v>
      </c>
      <c r="P908" s="5" t="e">
        <f>E908/O908</f>
        <v>#DIV/0!</v>
      </c>
      <c r="Q908" s="18" t="str">
        <f>LEFT(T908, FIND("/",T908)-1)</f>
        <v>music</v>
      </c>
      <c r="R908" s="18" t="str">
        <f>RIGHT(T908, LEN(T908)-FIND("/",T908))</f>
        <v>jazz</v>
      </c>
      <c r="S908" t="b">
        <v>0</v>
      </c>
      <c r="T908" t="s">
        <v>8278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3">
        <v>2900</v>
      </c>
      <c r="E909" s="13">
        <v>0</v>
      </c>
      <c r="F909" s="16">
        <f>(E909)/D909</f>
        <v>0</v>
      </c>
      <c r="G909" s="11" t="s">
        <v>8221</v>
      </c>
      <c r="H909" t="s">
        <v>8224</v>
      </c>
      <c r="I909" t="s">
        <v>8246</v>
      </c>
      <c r="J909">
        <v>1315715823</v>
      </c>
      <c r="K909" s="7">
        <f>(((J909/60)/60)/24)+DATE(1970,1,1)</f>
        <v>40797.192395833335</v>
      </c>
      <c r="L909">
        <v>1313123823</v>
      </c>
      <c r="M909" s="7">
        <f>(((L909/60)/60)/24)+DATE(1970,1,1)</f>
        <v>40767.192395833335</v>
      </c>
      <c r="N909" t="b">
        <v>0</v>
      </c>
      <c r="O909">
        <v>0</v>
      </c>
      <c r="P909" s="5" t="e">
        <f>E909/O909</f>
        <v>#DIV/0!</v>
      </c>
      <c r="Q909" s="18" t="str">
        <f>LEFT(T909, FIND("/",T909)-1)</f>
        <v>music</v>
      </c>
      <c r="R909" s="18" t="str">
        <f>RIGHT(T909, LEN(T909)-FIND("/",T909))</f>
        <v>jazz</v>
      </c>
      <c r="S909" t="b">
        <v>0</v>
      </c>
      <c r="T909" t="s">
        <v>8278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3">
        <v>2500</v>
      </c>
      <c r="E910" s="13">
        <v>0</v>
      </c>
      <c r="F910" s="16">
        <f>(E910)/D910</f>
        <v>0</v>
      </c>
      <c r="G910" s="11" t="s">
        <v>8221</v>
      </c>
      <c r="H910" t="s">
        <v>8224</v>
      </c>
      <c r="I910" t="s">
        <v>8246</v>
      </c>
      <c r="J910">
        <v>1280206740</v>
      </c>
      <c r="K910" s="7">
        <f>(((J910/60)/60)/24)+DATE(1970,1,1)</f>
        <v>40386.207638888889</v>
      </c>
      <c r="L910">
        <v>1276283655</v>
      </c>
      <c r="M910" s="7">
        <f>(((L910/60)/60)/24)+DATE(1970,1,1)</f>
        <v>40340.801562499997</v>
      </c>
      <c r="N910" t="b">
        <v>0</v>
      </c>
      <c r="O910">
        <v>0</v>
      </c>
      <c r="P910" s="5" t="e">
        <f>E910/O910</f>
        <v>#DIV/0!</v>
      </c>
      <c r="Q910" s="18" t="str">
        <f>LEFT(T910, FIND("/",T910)-1)</f>
        <v>music</v>
      </c>
      <c r="R910" s="18" t="str">
        <f>RIGHT(T910, LEN(T910)-FIND("/",T910))</f>
        <v>jazz</v>
      </c>
      <c r="S910" t="b">
        <v>0</v>
      </c>
      <c r="T910" t="s">
        <v>8278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3">
        <v>16000</v>
      </c>
      <c r="E911" s="13">
        <v>520</v>
      </c>
      <c r="F911" s="16">
        <f>(E911)/D911</f>
        <v>3.2500000000000001E-2</v>
      </c>
      <c r="G911" s="11" t="s">
        <v>8221</v>
      </c>
      <c r="H911" t="s">
        <v>8224</v>
      </c>
      <c r="I911" t="s">
        <v>8246</v>
      </c>
      <c r="J911">
        <v>1343016000</v>
      </c>
      <c r="K911" s="7">
        <f>(((J911/60)/60)/24)+DATE(1970,1,1)</f>
        <v>41113.166666666664</v>
      </c>
      <c r="L911">
        <v>1340296440</v>
      </c>
      <c r="M911" s="7">
        <f>(((L911/60)/60)/24)+DATE(1970,1,1)</f>
        <v>41081.69027777778</v>
      </c>
      <c r="N911" t="b">
        <v>0</v>
      </c>
      <c r="O911">
        <v>8</v>
      </c>
      <c r="P911" s="5">
        <f>E911/O911</f>
        <v>65</v>
      </c>
      <c r="Q911" s="18" t="str">
        <f>LEFT(T911, FIND("/",T911)-1)</f>
        <v>music</v>
      </c>
      <c r="R911" s="18" t="str">
        <f>RIGHT(T911, LEN(T911)-FIND("/",T911))</f>
        <v>jazz</v>
      </c>
      <c r="S911" t="b">
        <v>0</v>
      </c>
      <c r="T911" t="s">
        <v>8278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3">
        <v>550</v>
      </c>
      <c r="E912" s="13">
        <v>123</v>
      </c>
      <c r="F912" s="16">
        <f>(E912)/D912</f>
        <v>0.22363636363636363</v>
      </c>
      <c r="G912" s="11" t="s">
        <v>8221</v>
      </c>
      <c r="H912" t="s">
        <v>8225</v>
      </c>
      <c r="I912" t="s">
        <v>8247</v>
      </c>
      <c r="J912">
        <v>1488546319</v>
      </c>
      <c r="K912" s="7">
        <f>(((J912/60)/60)/24)+DATE(1970,1,1)</f>
        <v>42797.545358796298</v>
      </c>
      <c r="L912">
        <v>1483362319</v>
      </c>
      <c r="M912" s="7">
        <f>(((L912/60)/60)/24)+DATE(1970,1,1)</f>
        <v>42737.545358796298</v>
      </c>
      <c r="N912" t="b">
        <v>0</v>
      </c>
      <c r="O912">
        <v>5</v>
      </c>
      <c r="P912" s="5">
        <f>E912/O912</f>
        <v>24.6</v>
      </c>
      <c r="Q912" s="18" t="str">
        <f>LEFT(T912, FIND("/",T912)-1)</f>
        <v>music</v>
      </c>
      <c r="R912" s="18" t="str">
        <f>RIGHT(T912, LEN(T912)-FIND("/",T912))</f>
        <v>jazz</v>
      </c>
      <c r="S912" t="b">
        <v>0</v>
      </c>
      <c r="T912" t="s">
        <v>8278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3">
        <v>100000</v>
      </c>
      <c r="E913" s="13">
        <v>0</v>
      </c>
      <c r="F913" s="16">
        <f>(E913)/D913</f>
        <v>0</v>
      </c>
      <c r="G913" s="11" t="s">
        <v>8221</v>
      </c>
      <c r="H913" t="s">
        <v>8224</v>
      </c>
      <c r="I913" t="s">
        <v>8246</v>
      </c>
      <c r="J913">
        <v>1390522045</v>
      </c>
      <c r="K913" s="7">
        <f>(((J913/60)/60)/24)+DATE(1970,1,1)</f>
        <v>41663.005150462966</v>
      </c>
      <c r="L913">
        <v>1388707645</v>
      </c>
      <c r="M913" s="7">
        <f>(((L913/60)/60)/24)+DATE(1970,1,1)</f>
        <v>41642.005150462966</v>
      </c>
      <c r="N913" t="b">
        <v>0</v>
      </c>
      <c r="O913">
        <v>0</v>
      </c>
      <c r="P913" s="5" t="e">
        <f>E913/O913</f>
        <v>#DIV/0!</v>
      </c>
      <c r="Q913" s="18" t="str">
        <f>LEFT(T913, FIND("/",T913)-1)</f>
        <v>music</v>
      </c>
      <c r="R913" s="18" t="str">
        <f>RIGHT(T913, LEN(T913)-FIND("/",T913))</f>
        <v>jazz</v>
      </c>
      <c r="S913" t="b">
        <v>0</v>
      </c>
      <c r="T913" t="s">
        <v>8278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3">
        <v>3500</v>
      </c>
      <c r="E914" s="13">
        <v>30</v>
      </c>
      <c r="F914" s="16">
        <f>(E914)/D914</f>
        <v>8.5714285714285719E-3</v>
      </c>
      <c r="G914" s="11" t="s">
        <v>8221</v>
      </c>
      <c r="H914" t="s">
        <v>8224</v>
      </c>
      <c r="I914" t="s">
        <v>8246</v>
      </c>
      <c r="J914">
        <v>1355197047</v>
      </c>
      <c r="K914" s="7">
        <f>(((J914/60)/60)/24)+DATE(1970,1,1)</f>
        <v>41254.151006944441</v>
      </c>
      <c r="L914">
        <v>1350009447</v>
      </c>
      <c r="M914" s="7">
        <f>(((L914/60)/60)/24)+DATE(1970,1,1)</f>
        <v>41194.109340277777</v>
      </c>
      <c r="N914" t="b">
        <v>0</v>
      </c>
      <c r="O914">
        <v>2</v>
      </c>
      <c r="P914" s="5">
        <f>E914/O914</f>
        <v>15</v>
      </c>
      <c r="Q914" s="18" t="str">
        <f>LEFT(T914, FIND("/",T914)-1)</f>
        <v>music</v>
      </c>
      <c r="R914" s="18" t="str">
        <f>RIGHT(T914, LEN(T914)-FIND("/",T914))</f>
        <v>jazz</v>
      </c>
      <c r="S914" t="b">
        <v>0</v>
      </c>
      <c r="T914" t="s">
        <v>8278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3">
        <v>30000</v>
      </c>
      <c r="E915" s="13">
        <v>1982</v>
      </c>
      <c r="F915" s="16">
        <f>(E915)/D915</f>
        <v>6.6066666666666662E-2</v>
      </c>
      <c r="G915" s="11" t="s">
        <v>8221</v>
      </c>
      <c r="H915" t="s">
        <v>8224</v>
      </c>
      <c r="I915" t="s">
        <v>8246</v>
      </c>
      <c r="J915">
        <v>1336188019</v>
      </c>
      <c r="K915" s="7">
        <f>(((J915/60)/60)/24)+DATE(1970,1,1)</f>
        <v>41034.139108796298</v>
      </c>
      <c r="L915">
        <v>1333596019</v>
      </c>
      <c r="M915" s="7">
        <f>(((L915/60)/60)/24)+DATE(1970,1,1)</f>
        <v>41004.139108796298</v>
      </c>
      <c r="N915" t="b">
        <v>0</v>
      </c>
      <c r="O915">
        <v>24</v>
      </c>
      <c r="P915" s="5">
        <f>E915/O915</f>
        <v>82.583333333333329</v>
      </c>
      <c r="Q915" s="18" t="str">
        <f>LEFT(T915, FIND("/",T915)-1)</f>
        <v>music</v>
      </c>
      <c r="R915" s="18" t="str">
        <f>RIGHT(T915, LEN(T915)-FIND("/",T915))</f>
        <v>jazz</v>
      </c>
      <c r="S915" t="b">
        <v>0</v>
      </c>
      <c r="T915" t="s">
        <v>8278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3">
        <v>1500</v>
      </c>
      <c r="E916" s="13">
        <v>0</v>
      </c>
      <c r="F916" s="16">
        <f>(E916)/D916</f>
        <v>0</v>
      </c>
      <c r="G916" s="11" t="s">
        <v>8221</v>
      </c>
      <c r="H916" t="s">
        <v>8224</v>
      </c>
      <c r="I916" t="s">
        <v>8246</v>
      </c>
      <c r="J916">
        <v>1345918747</v>
      </c>
      <c r="K916" s="7">
        <f>(((J916/60)/60)/24)+DATE(1970,1,1)</f>
        <v>41146.763275462967</v>
      </c>
      <c r="L916">
        <v>1343326747</v>
      </c>
      <c r="M916" s="7">
        <f>(((L916/60)/60)/24)+DATE(1970,1,1)</f>
        <v>41116.763275462967</v>
      </c>
      <c r="N916" t="b">
        <v>0</v>
      </c>
      <c r="O916">
        <v>0</v>
      </c>
      <c r="P916" s="5" t="e">
        <f>E916/O916</f>
        <v>#DIV/0!</v>
      </c>
      <c r="Q916" s="18" t="str">
        <f>LEFT(T916, FIND("/",T916)-1)</f>
        <v>music</v>
      </c>
      <c r="R916" s="18" t="str">
        <f>RIGHT(T916, LEN(T916)-FIND("/",T916))</f>
        <v>jazz</v>
      </c>
      <c r="S916" t="b">
        <v>0</v>
      </c>
      <c r="T916" t="s">
        <v>8278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3">
        <v>6500</v>
      </c>
      <c r="E917" s="13">
        <v>375</v>
      </c>
      <c r="F917" s="16">
        <f>(E917)/D917</f>
        <v>5.7692307692307696E-2</v>
      </c>
      <c r="G917" s="11" t="s">
        <v>8221</v>
      </c>
      <c r="H917" t="s">
        <v>8224</v>
      </c>
      <c r="I917" t="s">
        <v>8246</v>
      </c>
      <c r="J917">
        <v>1330577940</v>
      </c>
      <c r="K917" s="7">
        <f>(((J917/60)/60)/24)+DATE(1970,1,1)</f>
        <v>40969.207638888889</v>
      </c>
      <c r="L917">
        <v>1327853914</v>
      </c>
      <c r="M917" s="7">
        <f>(((L917/60)/60)/24)+DATE(1970,1,1)</f>
        <v>40937.679560185185</v>
      </c>
      <c r="N917" t="b">
        <v>0</v>
      </c>
      <c r="O917">
        <v>9</v>
      </c>
      <c r="P917" s="5">
        <f>E917/O917</f>
        <v>41.666666666666664</v>
      </c>
      <c r="Q917" s="18" t="str">
        <f>LEFT(T917, FIND("/",T917)-1)</f>
        <v>music</v>
      </c>
      <c r="R917" s="18" t="str">
        <f>RIGHT(T917, LEN(T917)-FIND("/",T917))</f>
        <v>jazz</v>
      </c>
      <c r="S917" t="b">
        <v>0</v>
      </c>
      <c r="T917" t="s">
        <v>8278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3">
        <v>3300</v>
      </c>
      <c r="E918" s="13">
        <v>0</v>
      </c>
      <c r="F918" s="16">
        <f>(E918)/D918</f>
        <v>0</v>
      </c>
      <c r="G918" s="11" t="s">
        <v>8221</v>
      </c>
      <c r="H918" t="s">
        <v>8224</v>
      </c>
      <c r="I918" t="s">
        <v>8246</v>
      </c>
      <c r="J918">
        <v>1287723600</v>
      </c>
      <c r="K918" s="7">
        <f>(((J918/60)/60)/24)+DATE(1970,1,1)</f>
        <v>40473.208333333336</v>
      </c>
      <c r="L918">
        <v>1284409734</v>
      </c>
      <c r="M918" s="7">
        <f>(((L918/60)/60)/24)+DATE(1970,1,1)</f>
        <v>40434.853402777779</v>
      </c>
      <c r="N918" t="b">
        <v>0</v>
      </c>
      <c r="O918">
        <v>0</v>
      </c>
      <c r="P918" s="5" t="e">
        <f>E918/O918</f>
        <v>#DIV/0!</v>
      </c>
      <c r="Q918" s="18" t="str">
        <f>LEFT(T918, FIND("/",T918)-1)</f>
        <v>music</v>
      </c>
      <c r="R918" s="18" t="str">
        <f>RIGHT(T918, LEN(T918)-FIND("/",T918))</f>
        <v>jazz</v>
      </c>
      <c r="S918" t="b">
        <v>0</v>
      </c>
      <c r="T918" t="s">
        <v>8278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3">
        <v>5000</v>
      </c>
      <c r="E919" s="13">
        <v>30</v>
      </c>
      <c r="F919" s="16">
        <f>(E919)/D919</f>
        <v>6.0000000000000001E-3</v>
      </c>
      <c r="G919" s="11" t="s">
        <v>8221</v>
      </c>
      <c r="H919" t="s">
        <v>8224</v>
      </c>
      <c r="I919" t="s">
        <v>8246</v>
      </c>
      <c r="J919">
        <v>1405305000</v>
      </c>
      <c r="K919" s="7">
        <f>(((J919/60)/60)/24)+DATE(1970,1,1)</f>
        <v>41834.104166666664</v>
      </c>
      <c r="L919">
        <v>1402612730</v>
      </c>
      <c r="M919" s="7">
        <f>(((L919/60)/60)/24)+DATE(1970,1,1)</f>
        <v>41802.94363425926</v>
      </c>
      <c r="N919" t="b">
        <v>0</v>
      </c>
      <c r="O919">
        <v>1</v>
      </c>
      <c r="P919" s="5">
        <f>E919/O919</f>
        <v>30</v>
      </c>
      <c r="Q919" s="18" t="str">
        <f>LEFT(T919, FIND("/",T919)-1)</f>
        <v>music</v>
      </c>
      <c r="R919" s="18" t="str">
        <f>RIGHT(T919, LEN(T919)-FIND("/",T919))</f>
        <v>jazz</v>
      </c>
      <c r="S919" t="b">
        <v>0</v>
      </c>
      <c r="T919" t="s">
        <v>8278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3">
        <v>3900</v>
      </c>
      <c r="E920" s="13">
        <v>196</v>
      </c>
      <c r="F920" s="16">
        <f>(E920)/D920</f>
        <v>5.0256410256410255E-2</v>
      </c>
      <c r="G920" s="11" t="s">
        <v>8221</v>
      </c>
      <c r="H920" t="s">
        <v>8225</v>
      </c>
      <c r="I920" t="s">
        <v>8247</v>
      </c>
      <c r="J920">
        <v>1417474761</v>
      </c>
      <c r="K920" s="7">
        <f>(((J920/60)/60)/24)+DATE(1970,1,1)</f>
        <v>41974.957881944443</v>
      </c>
      <c r="L920">
        <v>1414879161</v>
      </c>
      <c r="M920" s="7">
        <f>(((L920/60)/60)/24)+DATE(1970,1,1)</f>
        <v>41944.916215277779</v>
      </c>
      <c r="N920" t="b">
        <v>0</v>
      </c>
      <c r="O920">
        <v>10</v>
      </c>
      <c r="P920" s="5">
        <f>E920/O920</f>
        <v>19.600000000000001</v>
      </c>
      <c r="Q920" s="18" t="str">
        <f>LEFT(T920, FIND("/",T920)-1)</f>
        <v>music</v>
      </c>
      <c r="R920" s="18" t="str">
        <f>RIGHT(T920, LEN(T920)-FIND("/",T920))</f>
        <v>jazz</v>
      </c>
      <c r="S920" t="b">
        <v>0</v>
      </c>
      <c r="T920" t="s">
        <v>8278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3">
        <v>20000</v>
      </c>
      <c r="E921" s="13">
        <v>100</v>
      </c>
      <c r="F921" s="16">
        <f>(E921)/D921</f>
        <v>5.0000000000000001E-3</v>
      </c>
      <c r="G921" s="11" t="s">
        <v>8221</v>
      </c>
      <c r="H921" t="s">
        <v>8224</v>
      </c>
      <c r="I921" t="s">
        <v>8246</v>
      </c>
      <c r="J921">
        <v>1355930645</v>
      </c>
      <c r="K921" s="7">
        <f>(((J921/60)/60)/24)+DATE(1970,1,1)</f>
        <v>41262.641724537039</v>
      </c>
      <c r="L921">
        <v>1352906645</v>
      </c>
      <c r="M921" s="7">
        <f>(((L921/60)/60)/24)+DATE(1970,1,1)</f>
        <v>41227.641724537039</v>
      </c>
      <c r="N921" t="b">
        <v>0</v>
      </c>
      <c r="O921">
        <v>1</v>
      </c>
      <c r="P921" s="5">
        <f>E921/O921</f>
        <v>100</v>
      </c>
      <c r="Q921" s="18" t="str">
        <f>LEFT(T921, FIND("/",T921)-1)</f>
        <v>music</v>
      </c>
      <c r="R921" s="18" t="str">
        <f>RIGHT(T921, LEN(T921)-FIND("/",T921))</f>
        <v>jazz</v>
      </c>
      <c r="S921" t="b">
        <v>0</v>
      </c>
      <c r="T921" t="s">
        <v>8278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3">
        <v>5500</v>
      </c>
      <c r="E922" s="13">
        <v>0</v>
      </c>
      <c r="F922" s="16">
        <f>(E922)/D922</f>
        <v>0</v>
      </c>
      <c r="G922" s="11" t="s">
        <v>8221</v>
      </c>
      <c r="H922" t="s">
        <v>8224</v>
      </c>
      <c r="I922" t="s">
        <v>8246</v>
      </c>
      <c r="J922">
        <v>1384448822</v>
      </c>
      <c r="K922" s="7">
        <f>(((J922/60)/60)/24)+DATE(1970,1,1)</f>
        <v>41592.713217592594</v>
      </c>
      <c r="L922">
        <v>1381853222</v>
      </c>
      <c r="M922" s="7">
        <f>(((L922/60)/60)/24)+DATE(1970,1,1)</f>
        <v>41562.67155092593</v>
      </c>
      <c r="N922" t="b">
        <v>0</v>
      </c>
      <c r="O922">
        <v>0</v>
      </c>
      <c r="P922" s="5" t="e">
        <f>E922/O922</f>
        <v>#DIV/0!</v>
      </c>
      <c r="Q922" s="18" t="str">
        <f>LEFT(T922, FIND("/",T922)-1)</f>
        <v>music</v>
      </c>
      <c r="R922" s="18" t="str">
        <f>RIGHT(T922, LEN(T922)-FIND("/",T922))</f>
        <v>jazz</v>
      </c>
      <c r="S922" t="b">
        <v>0</v>
      </c>
      <c r="T922" t="s">
        <v>8278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3">
        <v>15000</v>
      </c>
      <c r="E923" s="13">
        <v>4635</v>
      </c>
      <c r="F923" s="16">
        <f>(E923)/D923</f>
        <v>0.309</v>
      </c>
      <c r="G923" s="11" t="s">
        <v>8221</v>
      </c>
      <c r="H923" t="s">
        <v>8224</v>
      </c>
      <c r="I923" t="s">
        <v>8246</v>
      </c>
      <c r="J923">
        <v>1323666376</v>
      </c>
      <c r="K923" s="7">
        <f>(((J923/60)/60)/24)+DATE(1970,1,1)</f>
        <v>40889.212685185186</v>
      </c>
      <c r="L923">
        <v>1320033976</v>
      </c>
      <c r="M923" s="7">
        <f>(((L923/60)/60)/24)+DATE(1970,1,1)</f>
        <v>40847.171018518515</v>
      </c>
      <c r="N923" t="b">
        <v>0</v>
      </c>
      <c r="O923">
        <v>20</v>
      </c>
      <c r="P923" s="5">
        <f>E923/O923</f>
        <v>231.75</v>
      </c>
      <c r="Q923" s="18" t="str">
        <f>LEFT(T923, FIND("/",T923)-1)</f>
        <v>music</v>
      </c>
      <c r="R923" s="18" t="str">
        <f>RIGHT(T923, LEN(T923)-FIND("/",T923))</f>
        <v>jazz</v>
      </c>
      <c r="S923" t="b">
        <v>0</v>
      </c>
      <c r="T923" t="s">
        <v>8278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3">
        <v>27000</v>
      </c>
      <c r="E924" s="13">
        <v>5680</v>
      </c>
      <c r="F924" s="16">
        <f>(E924)/D924</f>
        <v>0.21037037037037037</v>
      </c>
      <c r="G924" s="11" t="s">
        <v>8221</v>
      </c>
      <c r="H924" t="s">
        <v>8224</v>
      </c>
      <c r="I924" t="s">
        <v>8246</v>
      </c>
      <c r="J924">
        <v>1412167393</v>
      </c>
      <c r="K924" s="7">
        <f>(((J924/60)/60)/24)+DATE(1970,1,1)</f>
        <v>41913.530011574076</v>
      </c>
      <c r="L924">
        <v>1409143393</v>
      </c>
      <c r="M924" s="7">
        <f>(((L924/60)/60)/24)+DATE(1970,1,1)</f>
        <v>41878.530011574076</v>
      </c>
      <c r="N924" t="b">
        <v>0</v>
      </c>
      <c r="O924">
        <v>30</v>
      </c>
      <c r="P924" s="5">
        <f>E924/O924</f>
        <v>189.33333333333334</v>
      </c>
      <c r="Q924" s="18" t="str">
        <f>LEFT(T924, FIND("/",T924)-1)</f>
        <v>music</v>
      </c>
      <c r="R924" s="18" t="str">
        <f>RIGHT(T924, LEN(T924)-FIND("/",T924))</f>
        <v>jazz</v>
      </c>
      <c r="S924" t="b">
        <v>0</v>
      </c>
      <c r="T924" t="s">
        <v>8278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3">
        <v>15000</v>
      </c>
      <c r="E925" s="13">
        <v>330</v>
      </c>
      <c r="F925" s="16">
        <f>(E925)/D925</f>
        <v>2.1999999999999999E-2</v>
      </c>
      <c r="G925" s="11" t="s">
        <v>8221</v>
      </c>
      <c r="H925" t="s">
        <v>8224</v>
      </c>
      <c r="I925" t="s">
        <v>8246</v>
      </c>
      <c r="J925">
        <v>1416614523</v>
      </c>
      <c r="K925" s="7">
        <f>(((J925/60)/60)/24)+DATE(1970,1,1)</f>
        <v>41965.001423611116</v>
      </c>
      <c r="L925">
        <v>1414018923</v>
      </c>
      <c r="M925" s="7">
        <f>(((L925/60)/60)/24)+DATE(1970,1,1)</f>
        <v>41934.959756944445</v>
      </c>
      <c r="N925" t="b">
        <v>0</v>
      </c>
      <c r="O925">
        <v>6</v>
      </c>
      <c r="P925" s="5">
        <f>E925/O925</f>
        <v>55</v>
      </c>
      <c r="Q925" s="18" t="str">
        <f>LEFT(T925, FIND("/",T925)-1)</f>
        <v>music</v>
      </c>
      <c r="R925" s="18" t="str">
        <f>RIGHT(T925, LEN(T925)-FIND("/",T925))</f>
        <v>jazz</v>
      </c>
      <c r="S925" t="b">
        <v>0</v>
      </c>
      <c r="T925" t="s">
        <v>8278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3">
        <v>3000</v>
      </c>
      <c r="E926" s="13">
        <v>327</v>
      </c>
      <c r="F926" s="16">
        <f>(E926)/D926</f>
        <v>0.109</v>
      </c>
      <c r="G926" s="11" t="s">
        <v>8221</v>
      </c>
      <c r="H926" t="s">
        <v>8224</v>
      </c>
      <c r="I926" t="s">
        <v>8246</v>
      </c>
      <c r="J926">
        <v>1360795069</v>
      </c>
      <c r="K926" s="7">
        <f>(((J926/60)/60)/24)+DATE(1970,1,1)</f>
        <v>41318.942928240744</v>
      </c>
      <c r="L926">
        <v>1358203069</v>
      </c>
      <c r="M926" s="7">
        <f>(((L926/60)/60)/24)+DATE(1970,1,1)</f>
        <v>41288.942928240744</v>
      </c>
      <c r="N926" t="b">
        <v>0</v>
      </c>
      <c r="O926">
        <v>15</v>
      </c>
      <c r="P926" s="5">
        <f>E926/O926</f>
        <v>21.8</v>
      </c>
      <c r="Q926" s="18" t="str">
        <f>LEFT(T926, FIND("/",T926)-1)</f>
        <v>music</v>
      </c>
      <c r="R926" s="18" t="str">
        <f>RIGHT(T926, LEN(T926)-FIND("/",T926))</f>
        <v>jazz</v>
      </c>
      <c r="S926" t="b">
        <v>0</v>
      </c>
      <c r="T926" t="s">
        <v>8278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3">
        <v>6000</v>
      </c>
      <c r="E927" s="13">
        <v>160</v>
      </c>
      <c r="F927" s="16">
        <f>(E927)/D927</f>
        <v>2.6666666666666668E-2</v>
      </c>
      <c r="G927" s="11" t="s">
        <v>8221</v>
      </c>
      <c r="H927" t="s">
        <v>8224</v>
      </c>
      <c r="I927" t="s">
        <v>8246</v>
      </c>
      <c r="J927">
        <v>1385590111</v>
      </c>
      <c r="K927" s="7">
        <f>(((J927/60)/60)/24)+DATE(1970,1,1)</f>
        <v>41605.922581018516</v>
      </c>
      <c r="L927">
        <v>1382994511</v>
      </c>
      <c r="M927" s="7">
        <f>(((L927/60)/60)/24)+DATE(1970,1,1)</f>
        <v>41575.880914351852</v>
      </c>
      <c r="N927" t="b">
        <v>0</v>
      </c>
      <c r="O927">
        <v>5</v>
      </c>
      <c r="P927" s="5">
        <f>E927/O927</f>
        <v>32</v>
      </c>
      <c r="Q927" s="18" t="str">
        <f>LEFT(T927, FIND("/",T927)-1)</f>
        <v>music</v>
      </c>
      <c r="R927" s="18" t="str">
        <f>RIGHT(T927, LEN(T927)-FIND("/",T927))</f>
        <v>jazz</v>
      </c>
      <c r="S927" t="b">
        <v>0</v>
      </c>
      <c r="T927" t="s">
        <v>8278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3">
        <v>7000</v>
      </c>
      <c r="E928" s="13">
        <v>0</v>
      </c>
      <c r="F928" s="16">
        <f>(E928)/D928</f>
        <v>0</v>
      </c>
      <c r="G928" s="11" t="s">
        <v>8221</v>
      </c>
      <c r="H928" t="s">
        <v>8224</v>
      </c>
      <c r="I928" t="s">
        <v>8246</v>
      </c>
      <c r="J928">
        <v>1278628800</v>
      </c>
      <c r="K928" s="7">
        <f>(((J928/60)/60)/24)+DATE(1970,1,1)</f>
        <v>40367.944444444445</v>
      </c>
      <c r="L928">
        <v>1276043330</v>
      </c>
      <c r="M928" s="7">
        <f>(((L928/60)/60)/24)+DATE(1970,1,1)</f>
        <v>40338.02002314815</v>
      </c>
      <c r="N928" t="b">
        <v>0</v>
      </c>
      <c r="O928">
        <v>0</v>
      </c>
      <c r="P928" s="5" t="e">
        <f>E928/O928</f>
        <v>#DIV/0!</v>
      </c>
      <c r="Q928" s="18" t="str">
        <f>LEFT(T928, FIND("/",T928)-1)</f>
        <v>music</v>
      </c>
      <c r="R928" s="18" t="str">
        <f>RIGHT(T928, LEN(T928)-FIND("/",T928))</f>
        <v>jazz</v>
      </c>
      <c r="S928" t="b">
        <v>0</v>
      </c>
      <c r="T928" t="s">
        <v>8278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3">
        <v>20000</v>
      </c>
      <c r="E929" s="13">
        <v>0</v>
      </c>
      <c r="F929" s="16">
        <f>(E929)/D929</f>
        <v>0</v>
      </c>
      <c r="G929" s="11" t="s">
        <v>8221</v>
      </c>
      <c r="H929" t="s">
        <v>8224</v>
      </c>
      <c r="I929" t="s">
        <v>8246</v>
      </c>
      <c r="J929">
        <v>1337024695</v>
      </c>
      <c r="K929" s="7">
        <f>(((J929/60)/60)/24)+DATE(1970,1,1)</f>
        <v>41043.822858796295</v>
      </c>
      <c r="L929">
        <v>1334432695</v>
      </c>
      <c r="M929" s="7">
        <f>(((L929/60)/60)/24)+DATE(1970,1,1)</f>
        <v>41013.822858796295</v>
      </c>
      <c r="N929" t="b">
        <v>0</v>
      </c>
      <c r="O929">
        <v>0</v>
      </c>
      <c r="P929" s="5" t="e">
        <f>E929/O929</f>
        <v>#DIV/0!</v>
      </c>
      <c r="Q929" s="18" t="str">
        <f>LEFT(T929, FIND("/",T929)-1)</f>
        <v>music</v>
      </c>
      <c r="R929" s="18" t="str">
        <f>RIGHT(T929, LEN(T929)-FIND("/",T929))</f>
        <v>jazz</v>
      </c>
      <c r="S929" t="b">
        <v>0</v>
      </c>
      <c r="T929" t="s">
        <v>8278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3">
        <v>14500</v>
      </c>
      <c r="E930" s="13">
        <v>1575</v>
      </c>
      <c r="F930" s="16">
        <f>(E930)/D930</f>
        <v>0.10862068965517241</v>
      </c>
      <c r="G930" s="11" t="s">
        <v>8221</v>
      </c>
      <c r="H930" t="s">
        <v>8224</v>
      </c>
      <c r="I930" t="s">
        <v>8246</v>
      </c>
      <c r="J930">
        <v>1353196800</v>
      </c>
      <c r="K930" s="7">
        <f>(((J930/60)/60)/24)+DATE(1970,1,1)</f>
        <v>41231</v>
      </c>
      <c r="L930">
        <v>1348864913</v>
      </c>
      <c r="M930" s="7">
        <f>(((L930/60)/60)/24)+DATE(1970,1,1)</f>
        <v>41180.86241898148</v>
      </c>
      <c r="N930" t="b">
        <v>0</v>
      </c>
      <c r="O930">
        <v>28</v>
      </c>
      <c r="P930" s="5">
        <f>E930/O930</f>
        <v>56.25</v>
      </c>
      <c r="Q930" s="18" t="str">
        <f>LEFT(T930, FIND("/",T930)-1)</f>
        <v>music</v>
      </c>
      <c r="R930" s="18" t="str">
        <f>RIGHT(T930, LEN(T930)-FIND("/",T930))</f>
        <v>jazz</v>
      </c>
      <c r="S930" t="b">
        <v>0</v>
      </c>
      <c r="T930" t="s">
        <v>8278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3">
        <v>500</v>
      </c>
      <c r="E931" s="13">
        <v>0</v>
      </c>
      <c r="F931" s="16">
        <f>(E931)/D931</f>
        <v>0</v>
      </c>
      <c r="G931" s="11" t="s">
        <v>8221</v>
      </c>
      <c r="H931" t="s">
        <v>8224</v>
      </c>
      <c r="I931" t="s">
        <v>8246</v>
      </c>
      <c r="J931">
        <v>1333946569</v>
      </c>
      <c r="K931" s="7">
        <f>(((J931/60)/60)/24)+DATE(1970,1,1)</f>
        <v>41008.196400462963</v>
      </c>
      <c r="L931">
        <v>1331358169</v>
      </c>
      <c r="M931" s="7">
        <f>(((L931/60)/60)/24)+DATE(1970,1,1)</f>
        <v>40978.238067129627</v>
      </c>
      <c r="N931" t="b">
        <v>0</v>
      </c>
      <c r="O931">
        <v>0</v>
      </c>
      <c r="P931" s="5" t="e">
        <f>E931/O931</f>
        <v>#DIV/0!</v>
      </c>
      <c r="Q931" s="18" t="str">
        <f>LEFT(T931, FIND("/",T931)-1)</f>
        <v>music</v>
      </c>
      <c r="R931" s="18" t="str">
        <f>RIGHT(T931, LEN(T931)-FIND("/",T931))</f>
        <v>jazz</v>
      </c>
      <c r="S931" t="b">
        <v>0</v>
      </c>
      <c r="T931" t="s">
        <v>8278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3">
        <v>900</v>
      </c>
      <c r="E932" s="13">
        <v>345</v>
      </c>
      <c r="F932" s="16">
        <f>(E932)/D932</f>
        <v>0.38333333333333336</v>
      </c>
      <c r="G932" s="11" t="s">
        <v>8221</v>
      </c>
      <c r="H932" t="s">
        <v>8224</v>
      </c>
      <c r="I932" t="s">
        <v>8246</v>
      </c>
      <c r="J932">
        <v>1277501520</v>
      </c>
      <c r="K932" s="7">
        <f>(((J932/60)/60)/24)+DATE(1970,1,1)</f>
        <v>40354.897222222222</v>
      </c>
      <c r="L932">
        <v>1273874306</v>
      </c>
      <c r="M932" s="7">
        <f>(((L932/60)/60)/24)+DATE(1970,1,1)</f>
        <v>40312.915578703702</v>
      </c>
      <c r="N932" t="b">
        <v>0</v>
      </c>
      <c r="O932">
        <v>5</v>
      </c>
      <c r="P932" s="5">
        <f>E932/O932</f>
        <v>69</v>
      </c>
      <c r="Q932" s="18" t="str">
        <f>LEFT(T932, FIND("/",T932)-1)</f>
        <v>music</v>
      </c>
      <c r="R932" s="18" t="str">
        <f>RIGHT(T932, LEN(T932)-FIND("/",T932))</f>
        <v>jazz</v>
      </c>
      <c r="S932" t="b">
        <v>0</v>
      </c>
      <c r="T932" t="s">
        <v>8278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3">
        <v>2000</v>
      </c>
      <c r="E933" s="13">
        <v>131</v>
      </c>
      <c r="F933" s="16">
        <f>(E933)/D933</f>
        <v>6.5500000000000003E-2</v>
      </c>
      <c r="G933" s="11" t="s">
        <v>8221</v>
      </c>
      <c r="H933" t="s">
        <v>8225</v>
      </c>
      <c r="I933" t="s">
        <v>8247</v>
      </c>
      <c r="J933">
        <v>1395007200</v>
      </c>
      <c r="K933" s="7">
        <f>(((J933/60)/60)/24)+DATE(1970,1,1)</f>
        <v>41714.916666666664</v>
      </c>
      <c r="L933">
        <v>1392021502</v>
      </c>
      <c r="M933" s="7">
        <f>(((L933/60)/60)/24)+DATE(1970,1,1)</f>
        <v>41680.359976851854</v>
      </c>
      <c r="N933" t="b">
        <v>0</v>
      </c>
      <c r="O933">
        <v>7</v>
      </c>
      <c r="P933" s="5">
        <f>E933/O933</f>
        <v>18.714285714285715</v>
      </c>
      <c r="Q933" s="18" t="str">
        <f>LEFT(T933, FIND("/",T933)-1)</f>
        <v>music</v>
      </c>
      <c r="R933" s="18" t="str">
        <f>RIGHT(T933, LEN(T933)-FIND("/",T933))</f>
        <v>jazz</v>
      </c>
      <c r="S933" t="b">
        <v>0</v>
      </c>
      <c r="T933" t="s">
        <v>8278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3">
        <v>9500</v>
      </c>
      <c r="E934" s="13">
        <v>1381</v>
      </c>
      <c r="F934" s="16">
        <f>(E934)/D934</f>
        <v>0.14536842105263159</v>
      </c>
      <c r="G934" s="11" t="s">
        <v>8221</v>
      </c>
      <c r="H934" t="s">
        <v>8224</v>
      </c>
      <c r="I934" t="s">
        <v>8246</v>
      </c>
      <c r="J934">
        <v>1363990545</v>
      </c>
      <c r="K934" s="7">
        <f>(((J934/60)/60)/24)+DATE(1970,1,1)</f>
        <v>41355.927604166667</v>
      </c>
      <c r="L934">
        <v>1360106145</v>
      </c>
      <c r="M934" s="7">
        <f>(((L934/60)/60)/24)+DATE(1970,1,1)</f>
        <v>41310.969270833331</v>
      </c>
      <c r="N934" t="b">
        <v>0</v>
      </c>
      <c r="O934">
        <v>30</v>
      </c>
      <c r="P934" s="5">
        <f>E934/O934</f>
        <v>46.033333333333331</v>
      </c>
      <c r="Q934" s="18" t="str">
        <f>LEFT(T934, FIND("/",T934)-1)</f>
        <v>music</v>
      </c>
      <c r="R934" s="18" t="str">
        <f>RIGHT(T934, LEN(T934)-FIND("/",T934))</f>
        <v>jazz</v>
      </c>
      <c r="S934" t="b">
        <v>0</v>
      </c>
      <c r="T934" t="s">
        <v>8278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3">
        <v>2000</v>
      </c>
      <c r="E935" s="13">
        <v>120</v>
      </c>
      <c r="F935" s="16">
        <f>(E935)/D935</f>
        <v>0.06</v>
      </c>
      <c r="G935" s="11" t="s">
        <v>8221</v>
      </c>
      <c r="H935" t="s">
        <v>8224</v>
      </c>
      <c r="I935" t="s">
        <v>8246</v>
      </c>
      <c r="J935">
        <v>1399867409</v>
      </c>
      <c r="K935" s="7">
        <f>(((J935/60)/60)/24)+DATE(1970,1,1)</f>
        <v>41771.169085648151</v>
      </c>
      <c r="L935">
        <v>1394683409</v>
      </c>
      <c r="M935" s="7">
        <f>(((L935/60)/60)/24)+DATE(1970,1,1)</f>
        <v>41711.169085648151</v>
      </c>
      <c r="N935" t="b">
        <v>0</v>
      </c>
      <c r="O935">
        <v>2</v>
      </c>
      <c r="P935" s="5">
        <f>E935/O935</f>
        <v>60</v>
      </c>
      <c r="Q935" s="18" t="str">
        <f>LEFT(T935, FIND("/",T935)-1)</f>
        <v>music</v>
      </c>
      <c r="R935" s="18" t="str">
        <f>RIGHT(T935, LEN(T935)-FIND("/",T935))</f>
        <v>jazz</v>
      </c>
      <c r="S935" t="b">
        <v>0</v>
      </c>
      <c r="T935" t="s">
        <v>8278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3">
        <v>5000</v>
      </c>
      <c r="E936" s="13">
        <v>1520</v>
      </c>
      <c r="F936" s="16">
        <f>(E936)/D936</f>
        <v>0.30399999999999999</v>
      </c>
      <c r="G936" s="11" t="s">
        <v>8221</v>
      </c>
      <c r="H936" t="s">
        <v>8229</v>
      </c>
      <c r="I936" t="s">
        <v>8251</v>
      </c>
      <c r="J936">
        <v>1399183200</v>
      </c>
      <c r="K936" s="7">
        <f>(((J936/60)/60)/24)+DATE(1970,1,1)</f>
        <v>41763.25</v>
      </c>
      <c r="L936">
        <v>1396633284</v>
      </c>
      <c r="M936" s="7">
        <f>(((L936/60)/60)/24)+DATE(1970,1,1)</f>
        <v>41733.737083333333</v>
      </c>
      <c r="N936" t="b">
        <v>0</v>
      </c>
      <c r="O936">
        <v>30</v>
      </c>
      <c r="P936" s="5">
        <f>E936/O936</f>
        <v>50.666666666666664</v>
      </c>
      <c r="Q936" s="18" t="str">
        <f>LEFT(T936, FIND("/",T936)-1)</f>
        <v>music</v>
      </c>
      <c r="R936" s="18" t="str">
        <f>RIGHT(T936, LEN(T936)-FIND("/",T936))</f>
        <v>jazz</v>
      </c>
      <c r="S936" t="b">
        <v>0</v>
      </c>
      <c r="T936" t="s">
        <v>8278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3">
        <v>3500</v>
      </c>
      <c r="E937" s="13">
        <v>50</v>
      </c>
      <c r="F937" s="16">
        <f>(E937)/D937</f>
        <v>1.4285714285714285E-2</v>
      </c>
      <c r="G937" s="11" t="s">
        <v>8221</v>
      </c>
      <c r="H937" t="s">
        <v>8224</v>
      </c>
      <c r="I937" t="s">
        <v>8246</v>
      </c>
      <c r="J937">
        <v>1454054429</v>
      </c>
      <c r="K937" s="7">
        <f>(((J937/60)/60)/24)+DATE(1970,1,1)</f>
        <v>42398.333668981482</v>
      </c>
      <c r="L937">
        <v>1451462429</v>
      </c>
      <c r="M937" s="7">
        <f>(((L937/60)/60)/24)+DATE(1970,1,1)</f>
        <v>42368.333668981482</v>
      </c>
      <c r="N937" t="b">
        <v>0</v>
      </c>
      <c r="O937">
        <v>2</v>
      </c>
      <c r="P937" s="5">
        <f>E937/O937</f>
        <v>25</v>
      </c>
      <c r="Q937" s="18" t="str">
        <f>LEFT(T937, FIND("/",T937)-1)</f>
        <v>music</v>
      </c>
      <c r="R937" s="18" t="str">
        <f>RIGHT(T937, LEN(T937)-FIND("/",T937))</f>
        <v>jazz</v>
      </c>
      <c r="S937" t="b">
        <v>0</v>
      </c>
      <c r="T937" t="s">
        <v>8278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3">
        <v>1400</v>
      </c>
      <c r="E938" s="13">
        <v>0</v>
      </c>
      <c r="F938" s="16">
        <f>(E938)/D938</f>
        <v>0</v>
      </c>
      <c r="G938" s="11" t="s">
        <v>8221</v>
      </c>
      <c r="H938" t="s">
        <v>8224</v>
      </c>
      <c r="I938" t="s">
        <v>8246</v>
      </c>
      <c r="J938">
        <v>1326916800</v>
      </c>
      <c r="K938" s="7">
        <f>(((J938/60)/60)/24)+DATE(1970,1,1)</f>
        <v>40926.833333333336</v>
      </c>
      <c r="L938">
        <v>1323131689</v>
      </c>
      <c r="M938" s="7">
        <f>(((L938/60)/60)/24)+DATE(1970,1,1)</f>
        <v>40883.024178240739</v>
      </c>
      <c r="N938" t="b">
        <v>0</v>
      </c>
      <c r="O938">
        <v>0</v>
      </c>
      <c r="P938" s="5" t="e">
        <f>E938/O938</f>
        <v>#DIV/0!</v>
      </c>
      <c r="Q938" s="18" t="str">
        <f>LEFT(T938, FIND("/",T938)-1)</f>
        <v>music</v>
      </c>
      <c r="R938" s="18" t="str">
        <f>RIGHT(T938, LEN(T938)-FIND("/",T938))</f>
        <v>jazz</v>
      </c>
      <c r="S938" t="b">
        <v>0</v>
      </c>
      <c r="T938" t="s">
        <v>8278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3">
        <v>3500</v>
      </c>
      <c r="E939" s="13">
        <v>40</v>
      </c>
      <c r="F939" s="16">
        <f>(E939)/D939</f>
        <v>1.1428571428571429E-2</v>
      </c>
      <c r="G939" s="11" t="s">
        <v>8221</v>
      </c>
      <c r="H939" t="s">
        <v>8224</v>
      </c>
      <c r="I939" t="s">
        <v>8246</v>
      </c>
      <c r="J939">
        <v>1383509357</v>
      </c>
      <c r="K939" s="7">
        <f>(((J939/60)/60)/24)+DATE(1970,1,1)</f>
        <v>41581.839780092596</v>
      </c>
      <c r="L939">
        <v>1380913757</v>
      </c>
      <c r="M939" s="7">
        <f>(((L939/60)/60)/24)+DATE(1970,1,1)</f>
        <v>41551.798113425924</v>
      </c>
      <c r="N939" t="b">
        <v>0</v>
      </c>
      <c r="O939">
        <v>2</v>
      </c>
      <c r="P939" s="5">
        <f>E939/O939</f>
        <v>20</v>
      </c>
      <c r="Q939" s="18" t="str">
        <f>LEFT(T939, FIND("/",T939)-1)</f>
        <v>music</v>
      </c>
      <c r="R939" s="18" t="str">
        <f>RIGHT(T939, LEN(T939)-FIND("/",T939))</f>
        <v>jazz</v>
      </c>
      <c r="S939" t="b">
        <v>0</v>
      </c>
      <c r="T939" t="s">
        <v>8278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3">
        <v>7000</v>
      </c>
      <c r="E940" s="13">
        <v>25</v>
      </c>
      <c r="F940" s="16">
        <f>(E940)/D940</f>
        <v>3.5714285714285713E-3</v>
      </c>
      <c r="G940" s="11" t="s">
        <v>8221</v>
      </c>
      <c r="H940" t="s">
        <v>8224</v>
      </c>
      <c r="I940" t="s">
        <v>8246</v>
      </c>
      <c r="J940">
        <v>1346585448</v>
      </c>
      <c r="K940" s="7">
        <f>(((J940/60)/60)/24)+DATE(1970,1,1)</f>
        <v>41154.479722222226</v>
      </c>
      <c r="L940">
        <v>1343993448</v>
      </c>
      <c r="M940" s="7">
        <f>(((L940/60)/60)/24)+DATE(1970,1,1)</f>
        <v>41124.479722222226</v>
      </c>
      <c r="N940" t="b">
        <v>0</v>
      </c>
      <c r="O940">
        <v>1</v>
      </c>
      <c r="P940" s="5">
        <f>E940/O940</f>
        <v>25</v>
      </c>
      <c r="Q940" s="18" t="str">
        <f>LEFT(T940, FIND("/",T940)-1)</f>
        <v>music</v>
      </c>
      <c r="R940" s="18" t="str">
        <f>RIGHT(T940, LEN(T940)-FIND("/",T940))</f>
        <v>jazz</v>
      </c>
      <c r="S940" t="b">
        <v>0</v>
      </c>
      <c r="T940" t="s">
        <v>8278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3">
        <v>2750</v>
      </c>
      <c r="E941" s="13">
        <v>40</v>
      </c>
      <c r="F941" s="16">
        <f>(E941)/D941</f>
        <v>1.4545454545454545E-2</v>
      </c>
      <c r="G941" s="11" t="s">
        <v>8221</v>
      </c>
      <c r="H941" t="s">
        <v>8224</v>
      </c>
      <c r="I941" t="s">
        <v>8246</v>
      </c>
      <c r="J941">
        <v>1372622280</v>
      </c>
      <c r="K941" s="7">
        <f>(((J941/60)/60)/24)+DATE(1970,1,1)</f>
        <v>41455.831944444442</v>
      </c>
      <c r="L941">
        <v>1369246738</v>
      </c>
      <c r="M941" s="7">
        <f>(((L941/60)/60)/24)+DATE(1970,1,1)</f>
        <v>41416.763171296298</v>
      </c>
      <c r="N941" t="b">
        <v>0</v>
      </c>
      <c r="O941">
        <v>2</v>
      </c>
      <c r="P941" s="5">
        <f>E941/O941</f>
        <v>20</v>
      </c>
      <c r="Q941" s="18" t="str">
        <f>LEFT(T941, FIND("/",T941)-1)</f>
        <v>music</v>
      </c>
      <c r="R941" s="18" t="str">
        <f>RIGHT(T941, LEN(T941)-FIND("/",T941))</f>
        <v>jazz</v>
      </c>
      <c r="S941" t="b">
        <v>0</v>
      </c>
      <c r="T941" t="s">
        <v>8278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3">
        <v>9000</v>
      </c>
      <c r="E942" s="13">
        <v>1544</v>
      </c>
      <c r="F942" s="16">
        <f>(E942)/D942</f>
        <v>0.17155555555555554</v>
      </c>
      <c r="G942" s="11" t="s">
        <v>8221</v>
      </c>
      <c r="H942" t="s">
        <v>8224</v>
      </c>
      <c r="I942" t="s">
        <v>8246</v>
      </c>
      <c r="J942">
        <v>1439251926</v>
      </c>
      <c r="K942" s="7">
        <f>(((J942/60)/60)/24)+DATE(1970,1,1)</f>
        <v>42227.008402777778</v>
      </c>
      <c r="L942">
        <v>1435363926</v>
      </c>
      <c r="M942" s="7">
        <f>(((L942/60)/60)/24)+DATE(1970,1,1)</f>
        <v>42182.008402777778</v>
      </c>
      <c r="N942" t="b">
        <v>0</v>
      </c>
      <c r="O942">
        <v>14</v>
      </c>
      <c r="P942" s="5">
        <f>E942/O942</f>
        <v>110.28571428571429</v>
      </c>
      <c r="Q942" s="18" t="str">
        <f>LEFT(T942, FIND("/",T942)-1)</f>
        <v>technology</v>
      </c>
      <c r="R942" s="18" t="str">
        <f>RIGHT(T942, LEN(T942)-FIND("/",T942))</f>
        <v>wearables</v>
      </c>
      <c r="S942" t="b">
        <v>0</v>
      </c>
      <c r="T942" t="s">
        <v>8273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3">
        <v>50000</v>
      </c>
      <c r="E943" s="13">
        <v>1161</v>
      </c>
      <c r="F943" s="16">
        <f>(E943)/D943</f>
        <v>2.3220000000000001E-2</v>
      </c>
      <c r="G943" s="11" t="s">
        <v>8221</v>
      </c>
      <c r="H943" t="s">
        <v>8224</v>
      </c>
      <c r="I943" t="s">
        <v>8246</v>
      </c>
      <c r="J943">
        <v>1486693145</v>
      </c>
      <c r="K943" s="7">
        <f>(((J943/60)/60)/24)+DATE(1970,1,1)</f>
        <v>42776.096585648149</v>
      </c>
      <c r="L943">
        <v>1484101145</v>
      </c>
      <c r="M943" s="7">
        <f>(((L943/60)/60)/24)+DATE(1970,1,1)</f>
        <v>42746.096585648149</v>
      </c>
      <c r="N943" t="b">
        <v>0</v>
      </c>
      <c r="O943">
        <v>31</v>
      </c>
      <c r="P943" s="5">
        <f>E943/O943</f>
        <v>37.451612903225808</v>
      </c>
      <c r="Q943" s="18" t="str">
        <f>LEFT(T943, FIND("/",T943)-1)</f>
        <v>technology</v>
      </c>
      <c r="R943" s="18" t="str">
        <f>RIGHT(T943, LEN(T943)-FIND("/",T943))</f>
        <v>wearables</v>
      </c>
      <c r="S943" t="b">
        <v>0</v>
      </c>
      <c r="T943" t="s">
        <v>8273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3">
        <v>7500</v>
      </c>
      <c r="E944" s="13">
        <v>668</v>
      </c>
      <c r="F944" s="16">
        <f>(E944)/D944</f>
        <v>8.9066666666666669E-2</v>
      </c>
      <c r="G944" s="11" t="s">
        <v>8221</v>
      </c>
      <c r="H944" t="s">
        <v>8224</v>
      </c>
      <c r="I944" t="s">
        <v>8246</v>
      </c>
      <c r="J944">
        <v>1455826460</v>
      </c>
      <c r="K944" s="7">
        <f>(((J944/60)/60)/24)+DATE(1970,1,1)</f>
        <v>42418.843287037031</v>
      </c>
      <c r="L944">
        <v>1452716060</v>
      </c>
      <c r="M944" s="7">
        <f>(((L944/60)/60)/24)+DATE(1970,1,1)</f>
        <v>42382.843287037031</v>
      </c>
      <c r="N944" t="b">
        <v>0</v>
      </c>
      <c r="O944">
        <v>16</v>
      </c>
      <c r="P944" s="5">
        <f>E944/O944</f>
        <v>41.75</v>
      </c>
      <c r="Q944" s="18" t="str">
        <f>LEFT(T944, FIND("/",T944)-1)</f>
        <v>technology</v>
      </c>
      <c r="R944" s="18" t="str">
        <f>RIGHT(T944, LEN(T944)-FIND("/",T944))</f>
        <v>wearables</v>
      </c>
      <c r="S944" t="b">
        <v>0</v>
      </c>
      <c r="T944" t="s">
        <v>8273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3">
        <v>3000</v>
      </c>
      <c r="E945" s="13">
        <v>289</v>
      </c>
      <c r="F945" s="16">
        <f>(E945)/D945</f>
        <v>9.633333333333334E-2</v>
      </c>
      <c r="G945" s="11" t="s">
        <v>8221</v>
      </c>
      <c r="H945" t="s">
        <v>8224</v>
      </c>
      <c r="I945" t="s">
        <v>8246</v>
      </c>
      <c r="J945">
        <v>1480438905</v>
      </c>
      <c r="K945" s="7">
        <f>(((J945/60)/60)/24)+DATE(1970,1,1)</f>
        <v>42703.709548611107</v>
      </c>
      <c r="L945">
        <v>1477843305</v>
      </c>
      <c r="M945" s="7">
        <f>(((L945/60)/60)/24)+DATE(1970,1,1)</f>
        <v>42673.66788194445</v>
      </c>
      <c r="N945" t="b">
        <v>0</v>
      </c>
      <c r="O945">
        <v>12</v>
      </c>
      <c r="P945" s="5">
        <f>E945/O945</f>
        <v>24.083333333333332</v>
      </c>
      <c r="Q945" s="18" t="str">
        <f>LEFT(T945, FIND("/",T945)-1)</f>
        <v>technology</v>
      </c>
      <c r="R945" s="18" t="str">
        <f>RIGHT(T945, LEN(T945)-FIND("/",T945))</f>
        <v>wearables</v>
      </c>
      <c r="S945" t="b">
        <v>0</v>
      </c>
      <c r="T945" t="s">
        <v>8273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3">
        <v>50000</v>
      </c>
      <c r="E946" s="13">
        <v>6663</v>
      </c>
      <c r="F946" s="16">
        <f>(E946)/D946</f>
        <v>0.13325999999999999</v>
      </c>
      <c r="G946" s="11" t="s">
        <v>8221</v>
      </c>
      <c r="H946" t="s">
        <v>8224</v>
      </c>
      <c r="I946" t="s">
        <v>8246</v>
      </c>
      <c r="J946">
        <v>1460988000</v>
      </c>
      <c r="K946" s="7">
        <f>(((J946/60)/60)/24)+DATE(1970,1,1)</f>
        <v>42478.583333333328</v>
      </c>
      <c r="L946">
        <v>1458050450</v>
      </c>
      <c r="M946" s="7">
        <f>(((L946/60)/60)/24)+DATE(1970,1,1)</f>
        <v>42444.583912037036</v>
      </c>
      <c r="N946" t="b">
        <v>0</v>
      </c>
      <c r="O946">
        <v>96</v>
      </c>
      <c r="P946" s="5">
        <f>E946/O946</f>
        <v>69.40625</v>
      </c>
      <c r="Q946" s="18" t="str">
        <f>LEFT(T946, FIND("/",T946)-1)</f>
        <v>technology</v>
      </c>
      <c r="R946" s="18" t="str">
        <f>RIGHT(T946, LEN(T946)-FIND("/",T946))</f>
        <v>wearables</v>
      </c>
      <c r="S946" t="b">
        <v>0</v>
      </c>
      <c r="T946" t="s">
        <v>8273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3">
        <v>100000</v>
      </c>
      <c r="E947" s="13">
        <v>2484</v>
      </c>
      <c r="F947" s="16">
        <f>(E947)/D947</f>
        <v>2.4840000000000001E-2</v>
      </c>
      <c r="G947" s="11" t="s">
        <v>8221</v>
      </c>
      <c r="H947" t="s">
        <v>8230</v>
      </c>
      <c r="I947" t="s">
        <v>8249</v>
      </c>
      <c r="J947">
        <v>1487462340</v>
      </c>
      <c r="K947" s="7">
        <f>(((J947/60)/60)/24)+DATE(1970,1,1)</f>
        <v>42784.999305555553</v>
      </c>
      <c r="L947">
        <v>1482958626</v>
      </c>
      <c r="M947" s="7">
        <f>(((L947/60)/60)/24)+DATE(1970,1,1)</f>
        <v>42732.872986111113</v>
      </c>
      <c r="N947" t="b">
        <v>0</v>
      </c>
      <c r="O947">
        <v>16</v>
      </c>
      <c r="P947" s="5">
        <f>E947/O947</f>
        <v>155.25</v>
      </c>
      <c r="Q947" s="18" t="str">
        <f>LEFT(T947, FIND("/",T947)-1)</f>
        <v>technology</v>
      </c>
      <c r="R947" s="18" t="str">
        <f>RIGHT(T947, LEN(T947)-FIND("/",T947))</f>
        <v>wearables</v>
      </c>
      <c r="S947" t="b">
        <v>0</v>
      </c>
      <c r="T947" t="s">
        <v>8273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3">
        <v>15000</v>
      </c>
      <c r="E948" s="13">
        <v>286</v>
      </c>
      <c r="F948" s="16">
        <f>(E948)/D948</f>
        <v>1.9066666666666666E-2</v>
      </c>
      <c r="G948" s="11" t="s">
        <v>8221</v>
      </c>
      <c r="H948" t="s">
        <v>8224</v>
      </c>
      <c r="I948" t="s">
        <v>8246</v>
      </c>
      <c r="J948">
        <v>1473444048</v>
      </c>
      <c r="K948" s="7">
        <f>(((J948/60)/60)/24)+DATE(1970,1,1)</f>
        <v>42622.750555555554</v>
      </c>
      <c r="L948">
        <v>1470852048</v>
      </c>
      <c r="M948" s="7">
        <f>(((L948/60)/60)/24)+DATE(1970,1,1)</f>
        <v>42592.750555555554</v>
      </c>
      <c r="N948" t="b">
        <v>0</v>
      </c>
      <c r="O948">
        <v>5</v>
      </c>
      <c r="P948" s="5">
        <f>E948/O948</f>
        <v>57.2</v>
      </c>
      <c r="Q948" s="18" t="str">
        <f>LEFT(T948, FIND("/",T948)-1)</f>
        <v>technology</v>
      </c>
      <c r="R948" s="18" t="str">
        <f>RIGHT(T948, LEN(T948)-FIND("/",T948))</f>
        <v>wearables</v>
      </c>
      <c r="S948" t="b">
        <v>0</v>
      </c>
      <c r="T948" t="s">
        <v>8273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3">
        <v>850</v>
      </c>
      <c r="E949" s="13">
        <v>0</v>
      </c>
      <c r="F949" s="16">
        <f>(E949)/D949</f>
        <v>0</v>
      </c>
      <c r="G949" s="11" t="s">
        <v>8221</v>
      </c>
      <c r="H949" t="s">
        <v>8224</v>
      </c>
      <c r="I949" t="s">
        <v>8246</v>
      </c>
      <c r="J949">
        <v>1467312306</v>
      </c>
      <c r="K949" s="7">
        <f>(((J949/60)/60)/24)+DATE(1970,1,1)</f>
        <v>42551.781319444446</v>
      </c>
      <c r="L949">
        <v>1462128306</v>
      </c>
      <c r="M949" s="7">
        <f>(((L949/60)/60)/24)+DATE(1970,1,1)</f>
        <v>42491.781319444446</v>
      </c>
      <c r="N949" t="b">
        <v>0</v>
      </c>
      <c r="O949">
        <v>0</v>
      </c>
      <c r="P949" s="5" t="e">
        <f>E949/O949</f>
        <v>#DIV/0!</v>
      </c>
      <c r="Q949" s="18" t="str">
        <f>LEFT(T949, FIND("/",T949)-1)</f>
        <v>technology</v>
      </c>
      <c r="R949" s="18" t="str">
        <f>RIGHT(T949, LEN(T949)-FIND("/",T949))</f>
        <v>wearables</v>
      </c>
      <c r="S949" t="b">
        <v>0</v>
      </c>
      <c r="T949" t="s">
        <v>8273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3">
        <v>4000</v>
      </c>
      <c r="E950" s="13">
        <v>480</v>
      </c>
      <c r="F950" s="16">
        <f>(E950)/D950</f>
        <v>0.12</v>
      </c>
      <c r="G950" s="11" t="s">
        <v>8221</v>
      </c>
      <c r="H950" t="s">
        <v>8233</v>
      </c>
      <c r="I950" t="s">
        <v>8249</v>
      </c>
      <c r="J950">
        <v>1457812364</v>
      </c>
      <c r="K950" s="7">
        <f>(((J950/60)/60)/24)+DATE(1970,1,1)</f>
        <v>42441.828287037039</v>
      </c>
      <c r="L950">
        <v>1455220364</v>
      </c>
      <c r="M950" s="7">
        <f>(((L950/60)/60)/24)+DATE(1970,1,1)</f>
        <v>42411.828287037039</v>
      </c>
      <c r="N950" t="b">
        <v>0</v>
      </c>
      <c r="O950">
        <v>8</v>
      </c>
      <c r="P950" s="5">
        <f>E950/O950</f>
        <v>60</v>
      </c>
      <c r="Q950" s="18" t="str">
        <f>LEFT(T950, FIND("/",T950)-1)</f>
        <v>technology</v>
      </c>
      <c r="R950" s="18" t="str">
        <f>RIGHT(T950, LEN(T950)-FIND("/",T950))</f>
        <v>wearables</v>
      </c>
      <c r="S950" t="b">
        <v>0</v>
      </c>
      <c r="T950" t="s">
        <v>8273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3">
        <v>20000</v>
      </c>
      <c r="E951" s="13">
        <v>273</v>
      </c>
      <c r="F951" s="16">
        <f>(E951)/D951</f>
        <v>1.3650000000000001E-2</v>
      </c>
      <c r="G951" s="11" t="s">
        <v>8221</v>
      </c>
      <c r="H951" t="s">
        <v>8236</v>
      </c>
      <c r="I951" t="s">
        <v>8249</v>
      </c>
      <c r="J951">
        <v>1456016576</v>
      </c>
      <c r="K951" s="7">
        <f>(((J951/60)/60)/24)+DATE(1970,1,1)</f>
        <v>42421.043703703705</v>
      </c>
      <c r="L951">
        <v>1450832576</v>
      </c>
      <c r="M951" s="7">
        <f>(((L951/60)/60)/24)+DATE(1970,1,1)</f>
        <v>42361.043703703705</v>
      </c>
      <c r="N951" t="b">
        <v>0</v>
      </c>
      <c r="O951">
        <v>7</v>
      </c>
      <c r="P951" s="5">
        <f>E951/O951</f>
        <v>39</v>
      </c>
      <c r="Q951" s="18" t="str">
        <f>LEFT(T951, FIND("/",T951)-1)</f>
        <v>technology</v>
      </c>
      <c r="R951" s="18" t="str">
        <f>RIGHT(T951, LEN(T951)-FIND("/",T951))</f>
        <v>wearables</v>
      </c>
      <c r="S951" t="b">
        <v>0</v>
      </c>
      <c r="T951" t="s">
        <v>8273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3">
        <v>5000</v>
      </c>
      <c r="E952" s="13">
        <v>1402</v>
      </c>
      <c r="F952" s="16">
        <f>(E952)/D952</f>
        <v>0.28039999999999998</v>
      </c>
      <c r="G952" s="11" t="s">
        <v>8221</v>
      </c>
      <c r="H952" t="s">
        <v>8229</v>
      </c>
      <c r="I952" t="s">
        <v>8251</v>
      </c>
      <c r="J952">
        <v>1453053661</v>
      </c>
      <c r="K952" s="7">
        <f>(((J952/60)/60)/24)+DATE(1970,1,1)</f>
        <v>42386.750706018516</v>
      </c>
      <c r="L952">
        <v>1450461661</v>
      </c>
      <c r="M952" s="7">
        <f>(((L952/60)/60)/24)+DATE(1970,1,1)</f>
        <v>42356.750706018516</v>
      </c>
      <c r="N952" t="b">
        <v>0</v>
      </c>
      <c r="O952">
        <v>24</v>
      </c>
      <c r="P952" s="5">
        <f>E952/O952</f>
        <v>58.416666666666664</v>
      </c>
      <c r="Q952" s="18" t="str">
        <f>LEFT(T952, FIND("/",T952)-1)</f>
        <v>technology</v>
      </c>
      <c r="R952" s="18" t="str">
        <f>RIGHT(T952, LEN(T952)-FIND("/",T952))</f>
        <v>wearables</v>
      </c>
      <c r="S952" t="b">
        <v>0</v>
      </c>
      <c r="T952" t="s">
        <v>8273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3">
        <v>50000</v>
      </c>
      <c r="E953" s="13">
        <v>19195</v>
      </c>
      <c r="F953" s="16">
        <f>(E953)/D953</f>
        <v>0.38390000000000002</v>
      </c>
      <c r="G953" s="11" t="s">
        <v>8221</v>
      </c>
      <c r="H953" t="s">
        <v>8224</v>
      </c>
      <c r="I953" t="s">
        <v>8246</v>
      </c>
      <c r="J953">
        <v>1465054872</v>
      </c>
      <c r="K953" s="7">
        <f>(((J953/60)/60)/24)+DATE(1970,1,1)</f>
        <v>42525.653611111105</v>
      </c>
      <c r="L953">
        <v>1461166872</v>
      </c>
      <c r="M953" s="7">
        <f>(((L953/60)/60)/24)+DATE(1970,1,1)</f>
        <v>42480.653611111105</v>
      </c>
      <c r="N953" t="b">
        <v>0</v>
      </c>
      <c r="O953">
        <v>121</v>
      </c>
      <c r="P953" s="5">
        <f>E953/O953</f>
        <v>158.63636363636363</v>
      </c>
      <c r="Q953" s="18" t="str">
        <f>LEFT(T953, FIND("/",T953)-1)</f>
        <v>technology</v>
      </c>
      <c r="R953" s="18" t="str">
        <f>RIGHT(T953, LEN(T953)-FIND("/",T953))</f>
        <v>wearables</v>
      </c>
      <c r="S953" t="b">
        <v>0</v>
      </c>
      <c r="T953" t="s">
        <v>8273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3">
        <v>49000</v>
      </c>
      <c r="E954" s="13">
        <v>19572</v>
      </c>
      <c r="F954" s="16">
        <f>(E954)/D954</f>
        <v>0.39942857142857141</v>
      </c>
      <c r="G954" s="11" t="s">
        <v>8221</v>
      </c>
      <c r="H954" t="s">
        <v>8224</v>
      </c>
      <c r="I954" t="s">
        <v>8246</v>
      </c>
      <c r="J954">
        <v>1479483812</v>
      </c>
      <c r="K954" s="7">
        <f>(((J954/60)/60)/24)+DATE(1970,1,1)</f>
        <v>42692.655231481483</v>
      </c>
      <c r="L954">
        <v>1476888212</v>
      </c>
      <c r="M954" s="7">
        <f>(((L954/60)/60)/24)+DATE(1970,1,1)</f>
        <v>42662.613564814819</v>
      </c>
      <c r="N954" t="b">
        <v>0</v>
      </c>
      <c r="O954">
        <v>196</v>
      </c>
      <c r="P954" s="5">
        <f>E954/O954</f>
        <v>99.857142857142861</v>
      </c>
      <c r="Q954" s="18" t="str">
        <f>LEFT(T954, FIND("/",T954)-1)</f>
        <v>technology</v>
      </c>
      <c r="R954" s="18" t="str">
        <f>RIGHT(T954, LEN(T954)-FIND("/",T954))</f>
        <v>wearables</v>
      </c>
      <c r="S954" t="b">
        <v>0</v>
      </c>
      <c r="T954" t="s">
        <v>8273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3">
        <v>15000</v>
      </c>
      <c r="E955" s="13">
        <v>126</v>
      </c>
      <c r="F955" s="16">
        <f>(E955)/D955</f>
        <v>8.3999999999999995E-3</v>
      </c>
      <c r="G955" s="11" t="s">
        <v>8221</v>
      </c>
      <c r="H955" t="s">
        <v>8224</v>
      </c>
      <c r="I955" t="s">
        <v>8246</v>
      </c>
      <c r="J955">
        <v>1422158199</v>
      </c>
      <c r="K955" s="7">
        <f>(((J955/60)/60)/24)+DATE(1970,1,1)</f>
        <v>42029.164340277777</v>
      </c>
      <c r="L955">
        <v>1419566199</v>
      </c>
      <c r="M955" s="7">
        <f>(((L955/60)/60)/24)+DATE(1970,1,1)</f>
        <v>41999.164340277777</v>
      </c>
      <c r="N955" t="b">
        <v>0</v>
      </c>
      <c r="O955">
        <v>5</v>
      </c>
      <c r="P955" s="5">
        <f>E955/O955</f>
        <v>25.2</v>
      </c>
      <c r="Q955" s="18" t="str">
        <f>LEFT(T955, FIND("/",T955)-1)</f>
        <v>technology</v>
      </c>
      <c r="R955" s="18" t="str">
        <f>RIGHT(T955, LEN(T955)-FIND("/",T955))</f>
        <v>wearables</v>
      </c>
      <c r="S955" t="b">
        <v>0</v>
      </c>
      <c r="T955" t="s">
        <v>8273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3">
        <v>15000</v>
      </c>
      <c r="E956" s="13">
        <v>6511</v>
      </c>
      <c r="F956" s="16">
        <f>(E956)/D956</f>
        <v>0.43406666666666666</v>
      </c>
      <c r="G956" s="11" t="s">
        <v>8221</v>
      </c>
      <c r="H956" t="s">
        <v>8224</v>
      </c>
      <c r="I956" t="s">
        <v>8246</v>
      </c>
      <c r="J956">
        <v>1440100839</v>
      </c>
      <c r="K956" s="7">
        <f>(((J956/60)/60)/24)+DATE(1970,1,1)</f>
        <v>42236.833784722221</v>
      </c>
      <c r="L956">
        <v>1436472039</v>
      </c>
      <c r="M956" s="7">
        <f>(((L956/60)/60)/24)+DATE(1970,1,1)</f>
        <v>42194.833784722221</v>
      </c>
      <c r="N956" t="b">
        <v>0</v>
      </c>
      <c r="O956">
        <v>73</v>
      </c>
      <c r="P956" s="5">
        <f>E956/O956</f>
        <v>89.191780821917803</v>
      </c>
      <c r="Q956" s="18" t="str">
        <f>LEFT(T956, FIND("/",T956)-1)</f>
        <v>technology</v>
      </c>
      <c r="R956" s="18" t="str">
        <f>RIGHT(T956, LEN(T956)-FIND("/",T956))</f>
        <v>wearables</v>
      </c>
      <c r="S956" t="b">
        <v>0</v>
      </c>
      <c r="T956" t="s">
        <v>8273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3">
        <v>300000</v>
      </c>
      <c r="E957" s="13">
        <v>16984</v>
      </c>
      <c r="F957" s="16">
        <f>(E957)/D957</f>
        <v>5.6613333333333335E-2</v>
      </c>
      <c r="G957" s="11" t="s">
        <v>8221</v>
      </c>
      <c r="H957" t="s">
        <v>8224</v>
      </c>
      <c r="I957" t="s">
        <v>8246</v>
      </c>
      <c r="J957">
        <v>1473750300</v>
      </c>
      <c r="K957" s="7">
        <f>(((J957/60)/60)/24)+DATE(1970,1,1)</f>
        <v>42626.295138888891</v>
      </c>
      <c r="L957">
        <v>1470294300</v>
      </c>
      <c r="M957" s="7">
        <f>(((L957/60)/60)/24)+DATE(1970,1,1)</f>
        <v>42586.295138888891</v>
      </c>
      <c r="N957" t="b">
        <v>0</v>
      </c>
      <c r="O957">
        <v>93</v>
      </c>
      <c r="P957" s="5">
        <f>E957/O957</f>
        <v>182.6236559139785</v>
      </c>
      <c r="Q957" s="18" t="str">
        <f>LEFT(T957, FIND("/",T957)-1)</f>
        <v>technology</v>
      </c>
      <c r="R957" s="18" t="str">
        <f>RIGHT(T957, LEN(T957)-FIND("/",T957))</f>
        <v>wearables</v>
      </c>
      <c r="S957" t="b">
        <v>0</v>
      </c>
      <c r="T957" t="s">
        <v>8273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3">
        <v>50000</v>
      </c>
      <c r="E958" s="13">
        <v>861</v>
      </c>
      <c r="F958" s="16">
        <f>(E958)/D958</f>
        <v>1.7219999999999999E-2</v>
      </c>
      <c r="G958" s="11" t="s">
        <v>8221</v>
      </c>
      <c r="H958" t="s">
        <v>8224</v>
      </c>
      <c r="I958" t="s">
        <v>8246</v>
      </c>
      <c r="J958">
        <v>1430081759</v>
      </c>
      <c r="K958" s="7">
        <f>(((J958/60)/60)/24)+DATE(1970,1,1)</f>
        <v>42120.872210648144</v>
      </c>
      <c r="L958">
        <v>1424901359</v>
      </c>
      <c r="M958" s="7">
        <f>(((L958/60)/60)/24)+DATE(1970,1,1)</f>
        <v>42060.913877314815</v>
      </c>
      <c r="N958" t="b">
        <v>0</v>
      </c>
      <c r="O958">
        <v>17</v>
      </c>
      <c r="P958" s="5">
        <f>E958/O958</f>
        <v>50.647058823529413</v>
      </c>
      <c r="Q958" s="18" t="str">
        <f>LEFT(T958, FIND("/",T958)-1)</f>
        <v>technology</v>
      </c>
      <c r="R958" s="18" t="str">
        <f>RIGHT(T958, LEN(T958)-FIND("/",T958))</f>
        <v>wearables</v>
      </c>
      <c r="S958" t="b">
        <v>0</v>
      </c>
      <c r="T958" t="s">
        <v>8273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3">
        <v>12000</v>
      </c>
      <c r="E959" s="13">
        <v>233</v>
      </c>
      <c r="F959" s="16">
        <f>(E959)/D959</f>
        <v>1.9416666666666665E-2</v>
      </c>
      <c r="G959" s="11" t="s">
        <v>8221</v>
      </c>
      <c r="H959" t="s">
        <v>8224</v>
      </c>
      <c r="I959" t="s">
        <v>8246</v>
      </c>
      <c r="J959">
        <v>1479392133</v>
      </c>
      <c r="K959" s="7">
        <f>(((J959/60)/60)/24)+DATE(1970,1,1)</f>
        <v>42691.594131944439</v>
      </c>
      <c r="L959">
        <v>1476710133</v>
      </c>
      <c r="M959" s="7">
        <f>(((L959/60)/60)/24)+DATE(1970,1,1)</f>
        <v>42660.552465277782</v>
      </c>
      <c r="N959" t="b">
        <v>0</v>
      </c>
      <c r="O959">
        <v>7</v>
      </c>
      <c r="P959" s="5">
        <f>E959/O959</f>
        <v>33.285714285714285</v>
      </c>
      <c r="Q959" s="18" t="str">
        <f>LEFT(T959, FIND("/",T959)-1)</f>
        <v>technology</v>
      </c>
      <c r="R959" s="18" t="str">
        <f>RIGHT(T959, LEN(T959)-FIND("/",T959))</f>
        <v>wearables</v>
      </c>
      <c r="S959" t="b">
        <v>0</v>
      </c>
      <c r="T959" t="s">
        <v>8273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3">
        <v>7777</v>
      </c>
      <c r="E960" s="13">
        <v>881</v>
      </c>
      <c r="F960" s="16">
        <f>(E960)/D960</f>
        <v>0.11328275684711328</v>
      </c>
      <c r="G960" s="11" t="s">
        <v>8221</v>
      </c>
      <c r="H960" t="s">
        <v>8224</v>
      </c>
      <c r="I960" t="s">
        <v>8246</v>
      </c>
      <c r="J960">
        <v>1428641940</v>
      </c>
      <c r="K960" s="7">
        <f>(((J960/60)/60)/24)+DATE(1970,1,1)</f>
        <v>42104.207638888889</v>
      </c>
      <c r="L960">
        <v>1426792563</v>
      </c>
      <c r="M960" s="7">
        <f>(((L960/60)/60)/24)+DATE(1970,1,1)</f>
        <v>42082.802812499998</v>
      </c>
      <c r="N960" t="b">
        <v>0</v>
      </c>
      <c r="O960">
        <v>17</v>
      </c>
      <c r="P960" s="5">
        <f>E960/O960</f>
        <v>51.823529411764703</v>
      </c>
      <c r="Q960" s="18" t="str">
        <f>LEFT(T960, FIND("/",T960)-1)</f>
        <v>technology</v>
      </c>
      <c r="R960" s="18" t="str">
        <f>RIGHT(T960, LEN(T960)-FIND("/",T960))</f>
        <v>wearables</v>
      </c>
      <c r="S960" t="b">
        <v>0</v>
      </c>
      <c r="T960" t="s">
        <v>8273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3">
        <v>50000</v>
      </c>
      <c r="E961" s="13">
        <v>19430</v>
      </c>
      <c r="F961" s="16">
        <f>(E961)/D961</f>
        <v>0.3886</v>
      </c>
      <c r="G961" s="11" t="s">
        <v>8221</v>
      </c>
      <c r="H961" t="s">
        <v>8224</v>
      </c>
      <c r="I961" t="s">
        <v>8246</v>
      </c>
      <c r="J961">
        <v>1421640665</v>
      </c>
      <c r="K961" s="7">
        <f>(((J961/60)/60)/24)+DATE(1970,1,1)</f>
        <v>42023.174363425926</v>
      </c>
      <c r="L961">
        <v>1419048665</v>
      </c>
      <c r="M961" s="7">
        <f>(((L961/60)/60)/24)+DATE(1970,1,1)</f>
        <v>41993.174363425926</v>
      </c>
      <c r="N961" t="b">
        <v>0</v>
      </c>
      <c r="O961">
        <v>171</v>
      </c>
      <c r="P961" s="5">
        <f>E961/O961</f>
        <v>113.62573099415205</v>
      </c>
      <c r="Q961" s="18" t="str">
        <f>LEFT(T961, FIND("/",T961)-1)</f>
        <v>technology</v>
      </c>
      <c r="R961" s="18" t="str">
        <f>RIGHT(T961, LEN(T961)-FIND("/",T961))</f>
        <v>wearables</v>
      </c>
      <c r="S961" t="b">
        <v>0</v>
      </c>
      <c r="T961" t="s">
        <v>8273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3">
        <v>55650</v>
      </c>
      <c r="E962" s="13">
        <v>25655</v>
      </c>
      <c r="F962" s="16">
        <f>(E962)/D962</f>
        <v>0.46100628930817611</v>
      </c>
      <c r="G962" s="11" t="s">
        <v>8221</v>
      </c>
      <c r="H962" t="s">
        <v>8224</v>
      </c>
      <c r="I962" t="s">
        <v>8246</v>
      </c>
      <c r="J962">
        <v>1489500155</v>
      </c>
      <c r="K962" s="7">
        <f>(((J962/60)/60)/24)+DATE(1970,1,1)</f>
        <v>42808.585127314815</v>
      </c>
      <c r="L962">
        <v>1485874955</v>
      </c>
      <c r="M962" s="7">
        <f>(((L962/60)/60)/24)+DATE(1970,1,1)</f>
        <v>42766.626793981486</v>
      </c>
      <c r="N962" t="b">
        <v>0</v>
      </c>
      <c r="O962">
        <v>188</v>
      </c>
      <c r="P962" s="5">
        <f>E962/O962</f>
        <v>136.46276595744681</v>
      </c>
      <c r="Q962" s="18" t="str">
        <f>LEFT(T962, FIND("/",T962)-1)</f>
        <v>technology</v>
      </c>
      <c r="R962" s="18" t="str">
        <f>RIGHT(T962, LEN(T962)-FIND("/",T962))</f>
        <v>wearables</v>
      </c>
      <c r="S962" t="b">
        <v>0</v>
      </c>
      <c r="T962" t="s">
        <v>8273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3">
        <v>95000</v>
      </c>
      <c r="E963" s="13">
        <v>40079</v>
      </c>
      <c r="F963" s="16">
        <f>(E963)/D963</f>
        <v>0.42188421052631581</v>
      </c>
      <c r="G963" s="11" t="s">
        <v>8221</v>
      </c>
      <c r="H963" t="s">
        <v>8224</v>
      </c>
      <c r="I963" t="s">
        <v>8246</v>
      </c>
      <c r="J963">
        <v>1487617200</v>
      </c>
      <c r="K963" s="7">
        <f>(((J963/60)/60)/24)+DATE(1970,1,1)</f>
        <v>42786.791666666672</v>
      </c>
      <c r="L963">
        <v>1483634335</v>
      </c>
      <c r="M963" s="7">
        <f>(((L963/60)/60)/24)+DATE(1970,1,1)</f>
        <v>42740.693692129629</v>
      </c>
      <c r="N963" t="b">
        <v>0</v>
      </c>
      <c r="O963">
        <v>110</v>
      </c>
      <c r="P963" s="5">
        <f>E963/O963</f>
        <v>364.35454545454547</v>
      </c>
      <c r="Q963" s="18" t="str">
        <f>LEFT(T963, FIND("/",T963)-1)</f>
        <v>technology</v>
      </c>
      <c r="R963" s="18" t="str">
        <f>RIGHT(T963, LEN(T963)-FIND("/",T963))</f>
        <v>wearables</v>
      </c>
      <c r="S963" t="b">
        <v>0</v>
      </c>
      <c r="T963" t="s">
        <v>8273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3">
        <v>2500</v>
      </c>
      <c r="E964" s="13">
        <v>712</v>
      </c>
      <c r="F964" s="16">
        <f>(E964)/D964</f>
        <v>0.2848</v>
      </c>
      <c r="G964" s="11" t="s">
        <v>8221</v>
      </c>
      <c r="H964" t="s">
        <v>8224</v>
      </c>
      <c r="I964" t="s">
        <v>8246</v>
      </c>
      <c r="J964">
        <v>1455210353</v>
      </c>
      <c r="K964" s="7">
        <f>(((J964/60)/60)/24)+DATE(1970,1,1)</f>
        <v>42411.712418981479</v>
      </c>
      <c r="L964">
        <v>1451927153</v>
      </c>
      <c r="M964" s="7">
        <f>(((L964/60)/60)/24)+DATE(1970,1,1)</f>
        <v>42373.712418981479</v>
      </c>
      <c r="N964" t="b">
        <v>0</v>
      </c>
      <c r="O964">
        <v>37</v>
      </c>
      <c r="P964" s="5">
        <f>E964/O964</f>
        <v>19.243243243243242</v>
      </c>
      <c r="Q964" s="18" t="str">
        <f>LEFT(T964, FIND("/",T964)-1)</f>
        <v>technology</v>
      </c>
      <c r="R964" s="18" t="str">
        <f>RIGHT(T964, LEN(T964)-FIND("/",T964))</f>
        <v>wearables</v>
      </c>
      <c r="S964" t="b">
        <v>0</v>
      </c>
      <c r="T964" t="s">
        <v>8273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3">
        <v>35000</v>
      </c>
      <c r="E965" s="13">
        <v>377</v>
      </c>
      <c r="F965" s="16">
        <f>(E965)/D965</f>
        <v>1.0771428571428571E-2</v>
      </c>
      <c r="G965" s="11" t="s">
        <v>8221</v>
      </c>
      <c r="H965" t="s">
        <v>8224</v>
      </c>
      <c r="I965" t="s">
        <v>8246</v>
      </c>
      <c r="J965">
        <v>1476717319</v>
      </c>
      <c r="K965" s="7">
        <f>(((J965/60)/60)/24)+DATE(1970,1,1)</f>
        <v>42660.635636574079</v>
      </c>
      <c r="L965">
        <v>1473693319</v>
      </c>
      <c r="M965" s="7">
        <f>(((L965/60)/60)/24)+DATE(1970,1,1)</f>
        <v>42625.635636574079</v>
      </c>
      <c r="N965" t="b">
        <v>0</v>
      </c>
      <c r="O965">
        <v>9</v>
      </c>
      <c r="P965" s="5">
        <f>E965/O965</f>
        <v>41.888888888888886</v>
      </c>
      <c r="Q965" s="18" t="str">
        <f>LEFT(T965, FIND("/",T965)-1)</f>
        <v>technology</v>
      </c>
      <c r="R965" s="18" t="str">
        <f>RIGHT(T965, LEN(T965)-FIND("/",T965))</f>
        <v>wearables</v>
      </c>
      <c r="S965" t="b">
        <v>0</v>
      </c>
      <c r="T965" t="s">
        <v>8273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3">
        <v>110000</v>
      </c>
      <c r="E966" s="13">
        <v>879</v>
      </c>
      <c r="F966" s="16">
        <f>(E966)/D966</f>
        <v>7.9909090909090902E-3</v>
      </c>
      <c r="G966" s="11" t="s">
        <v>8221</v>
      </c>
      <c r="H966" t="s">
        <v>8229</v>
      </c>
      <c r="I966" t="s">
        <v>8251</v>
      </c>
      <c r="J966">
        <v>1441119919</v>
      </c>
      <c r="K966" s="7">
        <f>(((J966/60)/60)/24)+DATE(1970,1,1)</f>
        <v>42248.628692129627</v>
      </c>
      <c r="L966">
        <v>1437663919</v>
      </c>
      <c r="M966" s="7">
        <f>(((L966/60)/60)/24)+DATE(1970,1,1)</f>
        <v>42208.628692129627</v>
      </c>
      <c r="N966" t="b">
        <v>0</v>
      </c>
      <c r="O966">
        <v>29</v>
      </c>
      <c r="P966" s="5">
        <f>E966/O966</f>
        <v>30.310344827586206</v>
      </c>
      <c r="Q966" s="18" t="str">
        <f>LEFT(T966, FIND("/",T966)-1)</f>
        <v>technology</v>
      </c>
      <c r="R966" s="18" t="str">
        <f>RIGHT(T966, LEN(T966)-FIND("/",T966))</f>
        <v>wearables</v>
      </c>
      <c r="S966" t="b">
        <v>0</v>
      </c>
      <c r="T966" t="s">
        <v>8273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3">
        <v>25000</v>
      </c>
      <c r="E967" s="13">
        <v>298</v>
      </c>
      <c r="F967" s="16">
        <f>(E967)/D967</f>
        <v>1.192E-2</v>
      </c>
      <c r="G967" s="11" t="s">
        <v>8221</v>
      </c>
      <c r="H967" t="s">
        <v>8224</v>
      </c>
      <c r="I967" t="s">
        <v>8246</v>
      </c>
      <c r="J967">
        <v>1477454340</v>
      </c>
      <c r="K967" s="7">
        <f>(((J967/60)/60)/24)+DATE(1970,1,1)</f>
        <v>42669.165972222225</v>
      </c>
      <c r="L967">
        <v>1474676646</v>
      </c>
      <c r="M967" s="7">
        <f>(((L967/60)/60)/24)+DATE(1970,1,1)</f>
        <v>42637.016736111109</v>
      </c>
      <c r="N967" t="b">
        <v>0</v>
      </c>
      <c r="O967">
        <v>6</v>
      </c>
      <c r="P967" s="5">
        <f>E967/O967</f>
        <v>49.666666666666664</v>
      </c>
      <c r="Q967" s="18" t="str">
        <f>LEFT(T967, FIND("/",T967)-1)</f>
        <v>technology</v>
      </c>
      <c r="R967" s="18" t="str">
        <f>RIGHT(T967, LEN(T967)-FIND("/",T967))</f>
        <v>wearables</v>
      </c>
      <c r="S967" t="b">
        <v>0</v>
      </c>
      <c r="T967" t="s">
        <v>8273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3">
        <v>12000</v>
      </c>
      <c r="E968" s="13">
        <v>1776</v>
      </c>
      <c r="F968" s="16">
        <f>(E968)/D968</f>
        <v>0.14799999999999999</v>
      </c>
      <c r="G968" s="11" t="s">
        <v>8221</v>
      </c>
      <c r="H968" t="s">
        <v>8224</v>
      </c>
      <c r="I968" t="s">
        <v>8246</v>
      </c>
      <c r="J968">
        <v>1475766932</v>
      </c>
      <c r="K968" s="7">
        <f>(((J968/60)/60)/24)+DATE(1970,1,1)</f>
        <v>42649.635787037041</v>
      </c>
      <c r="L968">
        <v>1473174932</v>
      </c>
      <c r="M968" s="7">
        <f>(((L968/60)/60)/24)+DATE(1970,1,1)</f>
        <v>42619.635787037041</v>
      </c>
      <c r="N968" t="b">
        <v>0</v>
      </c>
      <c r="O968">
        <v>30</v>
      </c>
      <c r="P968" s="5">
        <f>E968/O968</f>
        <v>59.2</v>
      </c>
      <c r="Q968" s="18" t="str">
        <f>LEFT(T968, FIND("/",T968)-1)</f>
        <v>technology</v>
      </c>
      <c r="R968" s="18" t="str">
        <f>RIGHT(T968, LEN(T968)-FIND("/",T968))</f>
        <v>wearables</v>
      </c>
      <c r="S968" t="b">
        <v>0</v>
      </c>
      <c r="T968" t="s">
        <v>8273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3">
        <v>20000</v>
      </c>
      <c r="E969" s="13">
        <v>3562</v>
      </c>
      <c r="F969" s="16">
        <f>(E969)/D969</f>
        <v>0.17810000000000001</v>
      </c>
      <c r="G969" s="11" t="s">
        <v>8221</v>
      </c>
      <c r="H969" t="s">
        <v>8224</v>
      </c>
      <c r="I969" t="s">
        <v>8246</v>
      </c>
      <c r="J969">
        <v>1461301574</v>
      </c>
      <c r="K969" s="7">
        <f>(((J969/60)/60)/24)+DATE(1970,1,1)</f>
        <v>42482.21266203704</v>
      </c>
      <c r="L969">
        <v>1456121174</v>
      </c>
      <c r="M969" s="7">
        <f>(((L969/60)/60)/24)+DATE(1970,1,1)</f>
        <v>42422.254328703704</v>
      </c>
      <c r="N969" t="b">
        <v>0</v>
      </c>
      <c r="O969">
        <v>81</v>
      </c>
      <c r="P969" s="5">
        <f>E969/O969</f>
        <v>43.97530864197531</v>
      </c>
      <c r="Q969" s="18" t="str">
        <f>LEFT(T969, FIND("/",T969)-1)</f>
        <v>technology</v>
      </c>
      <c r="R969" s="18" t="str">
        <f>RIGHT(T969, LEN(T969)-FIND("/",T969))</f>
        <v>wearables</v>
      </c>
      <c r="S969" t="b">
        <v>0</v>
      </c>
      <c r="T969" t="s">
        <v>8273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3">
        <v>8000</v>
      </c>
      <c r="E970" s="13">
        <v>106</v>
      </c>
      <c r="F970" s="16">
        <f>(E970)/D970</f>
        <v>1.325E-2</v>
      </c>
      <c r="G970" s="11" t="s">
        <v>8221</v>
      </c>
      <c r="H970" t="s">
        <v>8224</v>
      </c>
      <c r="I970" t="s">
        <v>8246</v>
      </c>
      <c r="J970">
        <v>1408134034</v>
      </c>
      <c r="K970" s="7">
        <f>(((J970/60)/60)/24)+DATE(1970,1,1)</f>
        <v>41866.847615740742</v>
      </c>
      <c r="L970">
        <v>1405542034</v>
      </c>
      <c r="M970" s="7">
        <f>(((L970/60)/60)/24)+DATE(1970,1,1)</f>
        <v>41836.847615740742</v>
      </c>
      <c r="N970" t="b">
        <v>0</v>
      </c>
      <c r="O970">
        <v>4</v>
      </c>
      <c r="P970" s="5">
        <f>E970/O970</f>
        <v>26.5</v>
      </c>
      <c r="Q970" s="18" t="str">
        <f>LEFT(T970, FIND("/",T970)-1)</f>
        <v>technology</v>
      </c>
      <c r="R970" s="18" t="str">
        <f>RIGHT(T970, LEN(T970)-FIND("/",T970))</f>
        <v>wearables</v>
      </c>
      <c r="S970" t="b">
        <v>0</v>
      </c>
      <c r="T970" t="s">
        <v>8273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3">
        <v>30000</v>
      </c>
      <c r="E971" s="13">
        <v>14000</v>
      </c>
      <c r="F971" s="16">
        <f>(E971)/D971</f>
        <v>0.46666666666666667</v>
      </c>
      <c r="G971" s="11" t="s">
        <v>8221</v>
      </c>
      <c r="H971" t="s">
        <v>8238</v>
      </c>
      <c r="I971" t="s">
        <v>8256</v>
      </c>
      <c r="J971">
        <v>1486624607</v>
      </c>
      <c r="K971" s="7">
        <f>(((J971/60)/60)/24)+DATE(1970,1,1)</f>
        <v>42775.30332175926</v>
      </c>
      <c r="L971">
        <v>1483773407</v>
      </c>
      <c r="M971" s="7">
        <f>(((L971/60)/60)/24)+DATE(1970,1,1)</f>
        <v>42742.30332175926</v>
      </c>
      <c r="N971" t="b">
        <v>0</v>
      </c>
      <c r="O971">
        <v>11</v>
      </c>
      <c r="P971" s="5">
        <f>E971/O971</f>
        <v>1272.7272727272727</v>
      </c>
      <c r="Q971" s="18" t="str">
        <f>LEFT(T971, FIND("/",T971)-1)</f>
        <v>technology</v>
      </c>
      <c r="R971" s="18" t="str">
        <f>RIGHT(T971, LEN(T971)-FIND("/",T971))</f>
        <v>wearables</v>
      </c>
      <c r="S971" t="b">
        <v>0</v>
      </c>
      <c r="T971" t="s">
        <v>8273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3">
        <v>5000</v>
      </c>
      <c r="E972" s="13">
        <v>2296</v>
      </c>
      <c r="F972" s="16">
        <f>(E972)/D972</f>
        <v>0.4592</v>
      </c>
      <c r="G972" s="11" t="s">
        <v>8221</v>
      </c>
      <c r="H972" t="s">
        <v>8229</v>
      </c>
      <c r="I972" t="s">
        <v>8251</v>
      </c>
      <c r="J972">
        <v>1485147540</v>
      </c>
      <c r="K972" s="7">
        <f>(((J972/60)/60)/24)+DATE(1970,1,1)</f>
        <v>42758.207638888889</v>
      </c>
      <c r="L972">
        <v>1481951853</v>
      </c>
      <c r="M972" s="7">
        <f>(((L972/60)/60)/24)+DATE(1970,1,1)</f>
        <v>42721.220520833333</v>
      </c>
      <c r="N972" t="b">
        <v>0</v>
      </c>
      <c r="O972">
        <v>14</v>
      </c>
      <c r="P972" s="5">
        <f>E972/O972</f>
        <v>164</v>
      </c>
      <c r="Q972" s="18" t="str">
        <f>LEFT(T972, FIND("/",T972)-1)</f>
        <v>technology</v>
      </c>
      <c r="R972" s="18" t="str">
        <f>RIGHT(T972, LEN(T972)-FIND("/",T972))</f>
        <v>wearables</v>
      </c>
      <c r="S972" t="b">
        <v>0</v>
      </c>
      <c r="T972" t="s">
        <v>8273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3">
        <v>100000</v>
      </c>
      <c r="E973" s="13">
        <v>226</v>
      </c>
      <c r="F973" s="16">
        <f>(E973)/D973</f>
        <v>2.2599999999999999E-3</v>
      </c>
      <c r="G973" s="11" t="s">
        <v>8221</v>
      </c>
      <c r="H973" t="s">
        <v>8224</v>
      </c>
      <c r="I973" t="s">
        <v>8246</v>
      </c>
      <c r="J973">
        <v>1433178060</v>
      </c>
      <c r="K973" s="7">
        <f>(((J973/60)/60)/24)+DATE(1970,1,1)</f>
        <v>42156.709027777775</v>
      </c>
      <c r="L973">
        <v>1429290060</v>
      </c>
      <c r="M973" s="7">
        <f>(((L973/60)/60)/24)+DATE(1970,1,1)</f>
        <v>42111.709027777775</v>
      </c>
      <c r="N973" t="b">
        <v>0</v>
      </c>
      <c r="O973">
        <v>5</v>
      </c>
      <c r="P973" s="5">
        <f>E973/O973</f>
        <v>45.2</v>
      </c>
      <c r="Q973" s="18" t="str">
        <f>LEFT(T973, FIND("/",T973)-1)</f>
        <v>technology</v>
      </c>
      <c r="R973" s="18" t="str">
        <f>RIGHT(T973, LEN(T973)-FIND("/",T973))</f>
        <v>wearables</v>
      </c>
      <c r="S973" t="b">
        <v>0</v>
      </c>
      <c r="T973" t="s">
        <v>8273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3">
        <v>20000</v>
      </c>
      <c r="E974" s="13">
        <v>6925</v>
      </c>
      <c r="F974" s="16">
        <f>(E974)/D974</f>
        <v>0.34625</v>
      </c>
      <c r="G974" s="11" t="s">
        <v>8221</v>
      </c>
      <c r="H974" t="s">
        <v>8224</v>
      </c>
      <c r="I974" t="s">
        <v>8246</v>
      </c>
      <c r="J974">
        <v>1409813940</v>
      </c>
      <c r="K974" s="7">
        <f>(((J974/60)/60)/24)+DATE(1970,1,1)</f>
        <v>41886.290972222225</v>
      </c>
      <c r="L974">
        <v>1407271598</v>
      </c>
      <c r="M974" s="7">
        <f>(((L974/60)/60)/24)+DATE(1970,1,1)</f>
        <v>41856.865717592591</v>
      </c>
      <c r="N974" t="b">
        <v>0</v>
      </c>
      <c r="O974">
        <v>45</v>
      </c>
      <c r="P974" s="5">
        <f>E974/O974</f>
        <v>153.88888888888889</v>
      </c>
      <c r="Q974" s="18" t="str">
        <f>LEFT(T974, FIND("/",T974)-1)</f>
        <v>technology</v>
      </c>
      <c r="R974" s="18" t="str">
        <f>RIGHT(T974, LEN(T974)-FIND("/",T974))</f>
        <v>wearables</v>
      </c>
      <c r="S974" t="b">
        <v>0</v>
      </c>
      <c r="T974" t="s">
        <v>8273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3">
        <v>20000</v>
      </c>
      <c r="E975" s="13">
        <v>411</v>
      </c>
      <c r="F975" s="16">
        <f>(E975)/D975</f>
        <v>2.0549999999999999E-2</v>
      </c>
      <c r="G975" s="11" t="s">
        <v>8221</v>
      </c>
      <c r="H975" t="s">
        <v>8224</v>
      </c>
      <c r="I975" t="s">
        <v>8246</v>
      </c>
      <c r="J975">
        <v>1447032093</v>
      </c>
      <c r="K975" s="7">
        <f>(((J975/60)/60)/24)+DATE(1970,1,1)</f>
        <v>42317.056631944448</v>
      </c>
      <c r="L975">
        <v>1441844493</v>
      </c>
      <c r="M975" s="7">
        <f>(((L975/60)/60)/24)+DATE(1970,1,1)</f>
        <v>42257.014965277776</v>
      </c>
      <c r="N975" t="b">
        <v>0</v>
      </c>
      <c r="O975">
        <v>8</v>
      </c>
      <c r="P975" s="5">
        <f>E975/O975</f>
        <v>51.375</v>
      </c>
      <c r="Q975" s="18" t="str">
        <f>LEFT(T975, FIND("/",T975)-1)</f>
        <v>technology</v>
      </c>
      <c r="R975" s="18" t="str">
        <f>RIGHT(T975, LEN(T975)-FIND("/",T975))</f>
        <v>wearables</v>
      </c>
      <c r="S975" t="b">
        <v>0</v>
      </c>
      <c r="T975" t="s">
        <v>8273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3">
        <v>50000</v>
      </c>
      <c r="E976" s="13">
        <v>280</v>
      </c>
      <c r="F976" s="16">
        <f>(E976)/D976</f>
        <v>5.5999999999999999E-3</v>
      </c>
      <c r="G976" s="11" t="s">
        <v>8221</v>
      </c>
      <c r="H976" t="s">
        <v>8224</v>
      </c>
      <c r="I976" t="s">
        <v>8246</v>
      </c>
      <c r="J976">
        <v>1458925156</v>
      </c>
      <c r="K976" s="7">
        <f>(((J976/60)/60)/24)+DATE(1970,1,1)</f>
        <v>42454.707824074074</v>
      </c>
      <c r="L976">
        <v>1456336756</v>
      </c>
      <c r="M976" s="7">
        <f>(((L976/60)/60)/24)+DATE(1970,1,1)</f>
        <v>42424.749490740738</v>
      </c>
      <c r="N976" t="b">
        <v>0</v>
      </c>
      <c r="O976">
        <v>3</v>
      </c>
      <c r="P976" s="5">
        <f>E976/O976</f>
        <v>93.333333333333329</v>
      </c>
      <c r="Q976" s="18" t="str">
        <f>LEFT(T976, FIND("/",T976)-1)</f>
        <v>technology</v>
      </c>
      <c r="R976" s="18" t="str">
        <f>RIGHT(T976, LEN(T976)-FIND("/",T976))</f>
        <v>wearables</v>
      </c>
      <c r="S976" t="b">
        <v>0</v>
      </c>
      <c r="T976" t="s">
        <v>8273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3">
        <v>100000</v>
      </c>
      <c r="E977" s="13">
        <v>2607</v>
      </c>
      <c r="F977" s="16">
        <f>(E977)/D977</f>
        <v>2.6069999999999999E-2</v>
      </c>
      <c r="G977" s="11" t="s">
        <v>8221</v>
      </c>
      <c r="H977" t="s">
        <v>8224</v>
      </c>
      <c r="I977" t="s">
        <v>8246</v>
      </c>
      <c r="J977">
        <v>1467132185</v>
      </c>
      <c r="K977" s="7">
        <f>(((J977/60)/60)/24)+DATE(1970,1,1)</f>
        <v>42549.696585648147</v>
      </c>
      <c r="L977">
        <v>1461948185</v>
      </c>
      <c r="M977" s="7">
        <f>(((L977/60)/60)/24)+DATE(1970,1,1)</f>
        <v>42489.696585648147</v>
      </c>
      <c r="N977" t="b">
        <v>0</v>
      </c>
      <c r="O977">
        <v>24</v>
      </c>
      <c r="P977" s="5">
        <f>E977/O977</f>
        <v>108.625</v>
      </c>
      <c r="Q977" s="18" t="str">
        <f>LEFT(T977, FIND("/",T977)-1)</f>
        <v>technology</v>
      </c>
      <c r="R977" s="18" t="str">
        <f>RIGHT(T977, LEN(T977)-FIND("/",T977))</f>
        <v>wearables</v>
      </c>
      <c r="S977" t="b">
        <v>0</v>
      </c>
      <c r="T977" t="s">
        <v>8273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3">
        <v>150000</v>
      </c>
      <c r="E978" s="13">
        <v>2889</v>
      </c>
      <c r="F978" s="16">
        <f>(E978)/D978</f>
        <v>1.9259999999999999E-2</v>
      </c>
      <c r="G978" s="11" t="s">
        <v>8221</v>
      </c>
      <c r="H978" t="s">
        <v>8226</v>
      </c>
      <c r="I978" t="s">
        <v>8248</v>
      </c>
      <c r="J978">
        <v>1439515497</v>
      </c>
      <c r="K978" s="7">
        <f>(((J978/60)/60)/24)+DATE(1970,1,1)</f>
        <v>42230.058993055558</v>
      </c>
      <c r="L978">
        <v>1435627497</v>
      </c>
      <c r="M978" s="7">
        <f>(((L978/60)/60)/24)+DATE(1970,1,1)</f>
        <v>42185.058993055558</v>
      </c>
      <c r="N978" t="b">
        <v>0</v>
      </c>
      <c r="O978">
        <v>18</v>
      </c>
      <c r="P978" s="5">
        <f>E978/O978</f>
        <v>160.5</v>
      </c>
      <c r="Q978" s="18" t="str">
        <f>LEFT(T978, FIND("/",T978)-1)</f>
        <v>technology</v>
      </c>
      <c r="R978" s="18" t="str">
        <f>RIGHT(T978, LEN(T978)-FIND("/",T978))</f>
        <v>wearables</v>
      </c>
      <c r="S978" t="b">
        <v>0</v>
      </c>
      <c r="T978" t="s">
        <v>8273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3">
        <v>2700</v>
      </c>
      <c r="E979" s="13">
        <v>909</v>
      </c>
      <c r="F979" s="16">
        <f>(E979)/D979</f>
        <v>0.33666666666666667</v>
      </c>
      <c r="G979" s="11" t="s">
        <v>8221</v>
      </c>
      <c r="H979" t="s">
        <v>8239</v>
      </c>
      <c r="I979" t="s">
        <v>8249</v>
      </c>
      <c r="J979">
        <v>1456094197</v>
      </c>
      <c r="K979" s="7">
        <f>(((J979/60)/60)/24)+DATE(1970,1,1)</f>
        <v>42421.942094907412</v>
      </c>
      <c r="L979">
        <v>1453502197</v>
      </c>
      <c r="M979" s="7">
        <f>(((L979/60)/60)/24)+DATE(1970,1,1)</f>
        <v>42391.942094907412</v>
      </c>
      <c r="N979" t="b">
        <v>0</v>
      </c>
      <c r="O979">
        <v>12</v>
      </c>
      <c r="P979" s="5">
        <f>E979/O979</f>
        <v>75.75</v>
      </c>
      <c r="Q979" s="18" t="str">
        <f>LEFT(T979, FIND("/",T979)-1)</f>
        <v>technology</v>
      </c>
      <c r="R979" s="18" t="str">
        <f>RIGHT(T979, LEN(T979)-FIND("/",T979))</f>
        <v>wearables</v>
      </c>
      <c r="S979" t="b">
        <v>0</v>
      </c>
      <c r="T979" t="s">
        <v>8273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3">
        <v>172889</v>
      </c>
      <c r="E980" s="13">
        <v>97273</v>
      </c>
      <c r="F980" s="16">
        <f>(E980)/D980</f>
        <v>0.5626326718299024</v>
      </c>
      <c r="G980" s="11" t="s">
        <v>8221</v>
      </c>
      <c r="H980" t="s">
        <v>8235</v>
      </c>
      <c r="I980" t="s">
        <v>8255</v>
      </c>
      <c r="J980">
        <v>1456385101</v>
      </c>
      <c r="K980" s="7">
        <f>(((J980/60)/60)/24)+DATE(1970,1,1)</f>
        <v>42425.309039351851</v>
      </c>
      <c r="L980">
        <v>1453793101</v>
      </c>
      <c r="M980" s="7">
        <f>(((L980/60)/60)/24)+DATE(1970,1,1)</f>
        <v>42395.309039351851</v>
      </c>
      <c r="N980" t="b">
        <v>0</v>
      </c>
      <c r="O980">
        <v>123</v>
      </c>
      <c r="P980" s="5">
        <f>E980/O980</f>
        <v>790.83739837398377</v>
      </c>
      <c r="Q980" s="18" t="str">
        <f>LEFT(T980, FIND("/",T980)-1)</f>
        <v>technology</v>
      </c>
      <c r="R980" s="18" t="str">
        <f>RIGHT(T980, LEN(T980)-FIND("/",T980))</f>
        <v>wearables</v>
      </c>
      <c r="S980" t="b">
        <v>0</v>
      </c>
      <c r="T980" t="s">
        <v>8273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3">
        <v>35000</v>
      </c>
      <c r="E981" s="13">
        <v>28986.16</v>
      </c>
      <c r="F981" s="16">
        <f>(E981)/D981</f>
        <v>0.82817600000000002</v>
      </c>
      <c r="G981" s="11" t="s">
        <v>8221</v>
      </c>
      <c r="H981" t="s">
        <v>8224</v>
      </c>
      <c r="I981" t="s">
        <v>8246</v>
      </c>
      <c r="J981">
        <v>1466449140</v>
      </c>
      <c r="K981" s="7">
        <f>(((J981/60)/60)/24)+DATE(1970,1,1)</f>
        <v>42541.790972222225</v>
      </c>
      <c r="L981">
        <v>1463392828</v>
      </c>
      <c r="M981" s="7">
        <f>(((L981/60)/60)/24)+DATE(1970,1,1)</f>
        <v>42506.416990740734</v>
      </c>
      <c r="N981" t="b">
        <v>0</v>
      </c>
      <c r="O981">
        <v>96</v>
      </c>
      <c r="P981" s="5">
        <f>E981/O981</f>
        <v>301.93916666666667</v>
      </c>
      <c r="Q981" s="18" t="str">
        <f>LEFT(T981, FIND("/",T981)-1)</f>
        <v>technology</v>
      </c>
      <c r="R981" s="18" t="str">
        <f>RIGHT(T981, LEN(T981)-FIND("/",T981))</f>
        <v>wearables</v>
      </c>
      <c r="S981" t="b">
        <v>0</v>
      </c>
      <c r="T981" t="s">
        <v>8273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3">
        <v>10000</v>
      </c>
      <c r="E982" s="13">
        <v>1486</v>
      </c>
      <c r="F982" s="16">
        <f>(E982)/D982</f>
        <v>0.14860000000000001</v>
      </c>
      <c r="G982" s="11" t="s">
        <v>8221</v>
      </c>
      <c r="H982" t="s">
        <v>8224</v>
      </c>
      <c r="I982" t="s">
        <v>8246</v>
      </c>
      <c r="J982">
        <v>1417387322</v>
      </c>
      <c r="K982" s="7">
        <f>(((J982/60)/60)/24)+DATE(1970,1,1)</f>
        <v>41973.945856481485</v>
      </c>
      <c r="L982">
        <v>1413495722</v>
      </c>
      <c r="M982" s="7">
        <f>(((L982/60)/60)/24)+DATE(1970,1,1)</f>
        <v>41928.904189814813</v>
      </c>
      <c r="N982" t="b">
        <v>0</v>
      </c>
      <c r="O982">
        <v>31</v>
      </c>
      <c r="P982" s="5">
        <f>E982/O982</f>
        <v>47.935483870967744</v>
      </c>
      <c r="Q982" s="18" t="str">
        <f>LEFT(T982, FIND("/",T982)-1)</f>
        <v>technology</v>
      </c>
      <c r="R982" s="18" t="str">
        <f>RIGHT(T982, LEN(T982)-FIND("/",T982))</f>
        <v>wearables</v>
      </c>
      <c r="S982" t="b">
        <v>0</v>
      </c>
      <c r="T982" t="s">
        <v>8273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3">
        <v>88888</v>
      </c>
      <c r="E983" s="13">
        <v>11</v>
      </c>
      <c r="F983" s="16">
        <f>(E983)/D983</f>
        <v>1.2375123751237513E-4</v>
      </c>
      <c r="G983" s="11" t="s">
        <v>8221</v>
      </c>
      <c r="H983" t="s">
        <v>8224</v>
      </c>
      <c r="I983" t="s">
        <v>8246</v>
      </c>
      <c r="J983">
        <v>1407624222</v>
      </c>
      <c r="K983" s="7">
        <f>(((J983/60)/60)/24)+DATE(1970,1,1)</f>
        <v>41860.947013888886</v>
      </c>
      <c r="L983">
        <v>1405032222</v>
      </c>
      <c r="M983" s="7">
        <f>(((L983/60)/60)/24)+DATE(1970,1,1)</f>
        <v>41830.947013888886</v>
      </c>
      <c r="N983" t="b">
        <v>0</v>
      </c>
      <c r="O983">
        <v>4</v>
      </c>
      <c r="P983" s="5">
        <f>E983/O983</f>
        <v>2.75</v>
      </c>
      <c r="Q983" s="18" t="str">
        <f>LEFT(T983, FIND("/",T983)-1)</f>
        <v>technology</v>
      </c>
      <c r="R983" s="18" t="str">
        <f>RIGHT(T983, LEN(T983)-FIND("/",T983))</f>
        <v>wearables</v>
      </c>
      <c r="S983" t="b">
        <v>0</v>
      </c>
      <c r="T983" t="s">
        <v>8273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3">
        <v>17500</v>
      </c>
      <c r="E984" s="13">
        <v>3</v>
      </c>
      <c r="F984" s="16">
        <f>(E984)/D984</f>
        <v>1.7142857142857143E-4</v>
      </c>
      <c r="G984" s="11" t="s">
        <v>8221</v>
      </c>
      <c r="H984" t="s">
        <v>8224</v>
      </c>
      <c r="I984" t="s">
        <v>8246</v>
      </c>
      <c r="J984">
        <v>1475431486</v>
      </c>
      <c r="K984" s="7">
        <f>(((J984/60)/60)/24)+DATE(1970,1,1)</f>
        <v>42645.753310185188</v>
      </c>
      <c r="L984">
        <v>1472839486</v>
      </c>
      <c r="M984" s="7">
        <f>(((L984/60)/60)/24)+DATE(1970,1,1)</f>
        <v>42615.753310185188</v>
      </c>
      <c r="N984" t="b">
        <v>0</v>
      </c>
      <c r="O984">
        <v>3</v>
      </c>
      <c r="P984" s="5">
        <f>E984/O984</f>
        <v>1</v>
      </c>
      <c r="Q984" s="18" t="str">
        <f>LEFT(T984, FIND("/",T984)-1)</f>
        <v>technology</v>
      </c>
      <c r="R984" s="18" t="str">
        <f>RIGHT(T984, LEN(T984)-FIND("/",T984))</f>
        <v>wearables</v>
      </c>
      <c r="S984" t="b">
        <v>0</v>
      </c>
      <c r="T984" t="s">
        <v>8273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3">
        <v>104219</v>
      </c>
      <c r="E985" s="13">
        <v>30751</v>
      </c>
      <c r="F985" s="16">
        <f>(E985)/D985</f>
        <v>0.2950613611721471</v>
      </c>
      <c r="G985" s="11" t="s">
        <v>8221</v>
      </c>
      <c r="H985" t="s">
        <v>8227</v>
      </c>
      <c r="I985" t="s">
        <v>8249</v>
      </c>
      <c r="J985">
        <v>1471985640</v>
      </c>
      <c r="K985" s="7">
        <f>(((J985/60)/60)/24)+DATE(1970,1,1)</f>
        <v>42605.870833333334</v>
      </c>
      <c r="L985">
        <v>1469289685</v>
      </c>
      <c r="M985" s="7">
        <f>(((L985/60)/60)/24)+DATE(1970,1,1)</f>
        <v>42574.667650462965</v>
      </c>
      <c r="N985" t="b">
        <v>0</v>
      </c>
      <c r="O985">
        <v>179</v>
      </c>
      <c r="P985" s="5">
        <f>E985/O985</f>
        <v>171.79329608938548</v>
      </c>
      <c r="Q985" s="18" t="str">
        <f>LEFT(T985, FIND("/",T985)-1)</f>
        <v>technology</v>
      </c>
      <c r="R985" s="18" t="str">
        <f>RIGHT(T985, LEN(T985)-FIND("/",T985))</f>
        <v>wearables</v>
      </c>
      <c r="S985" t="b">
        <v>0</v>
      </c>
      <c r="T985" t="s">
        <v>8273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3">
        <v>10000</v>
      </c>
      <c r="E986" s="13">
        <v>106</v>
      </c>
      <c r="F986" s="16">
        <f>(E986)/D986</f>
        <v>1.06E-2</v>
      </c>
      <c r="G986" s="11" t="s">
        <v>8221</v>
      </c>
      <c r="H986" t="s">
        <v>8224</v>
      </c>
      <c r="I986" t="s">
        <v>8246</v>
      </c>
      <c r="J986">
        <v>1427507208</v>
      </c>
      <c r="K986" s="7">
        <f>(((J986/60)/60)/24)+DATE(1970,1,1)</f>
        <v>42091.074166666673</v>
      </c>
      <c r="L986">
        <v>1424918808</v>
      </c>
      <c r="M986" s="7">
        <f>(((L986/60)/60)/24)+DATE(1970,1,1)</f>
        <v>42061.11583333333</v>
      </c>
      <c r="N986" t="b">
        <v>0</v>
      </c>
      <c r="O986">
        <v>3</v>
      </c>
      <c r="P986" s="5">
        <f>E986/O986</f>
        <v>35.333333333333336</v>
      </c>
      <c r="Q986" s="18" t="str">
        <f>LEFT(T986, FIND("/",T986)-1)</f>
        <v>technology</v>
      </c>
      <c r="R986" s="18" t="str">
        <f>RIGHT(T986, LEN(T986)-FIND("/",T986))</f>
        <v>wearables</v>
      </c>
      <c r="S986" t="b">
        <v>0</v>
      </c>
      <c r="T986" t="s">
        <v>8273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3">
        <v>30000</v>
      </c>
      <c r="E987" s="13">
        <v>1888</v>
      </c>
      <c r="F987" s="16">
        <f>(E987)/D987</f>
        <v>6.2933333333333327E-2</v>
      </c>
      <c r="G987" s="11" t="s">
        <v>8221</v>
      </c>
      <c r="H987" t="s">
        <v>8236</v>
      </c>
      <c r="I987" t="s">
        <v>8249</v>
      </c>
      <c r="J987">
        <v>1451602800</v>
      </c>
      <c r="K987" s="7">
        <f>(((J987/60)/60)/24)+DATE(1970,1,1)</f>
        <v>42369.958333333328</v>
      </c>
      <c r="L987">
        <v>1449011610</v>
      </c>
      <c r="M987" s="7">
        <f>(((L987/60)/60)/24)+DATE(1970,1,1)</f>
        <v>42339.967708333337</v>
      </c>
      <c r="N987" t="b">
        <v>0</v>
      </c>
      <c r="O987">
        <v>23</v>
      </c>
      <c r="P987" s="5">
        <f>E987/O987</f>
        <v>82.086956521739125</v>
      </c>
      <c r="Q987" s="18" t="str">
        <f>LEFT(T987, FIND("/",T987)-1)</f>
        <v>technology</v>
      </c>
      <c r="R987" s="18" t="str">
        <f>RIGHT(T987, LEN(T987)-FIND("/",T987))</f>
        <v>wearables</v>
      </c>
      <c r="S987" t="b">
        <v>0</v>
      </c>
      <c r="T987" t="s">
        <v>8273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3">
        <v>20000</v>
      </c>
      <c r="E988" s="13">
        <v>2550</v>
      </c>
      <c r="F988" s="16">
        <f>(E988)/D988</f>
        <v>0.1275</v>
      </c>
      <c r="G988" s="11" t="s">
        <v>8221</v>
      </c>
      <c r="H988" t="s">
        <v>8225</v>
      </c>
      <c r="I988" t="s">
        <v>8247</v>
      </c>
      <c r="J988">
        <v>1452384000</v>
      </c>
      <c r="K988" s="7">
        <f>(((J988/60)/60)/24)+DATE(1970,1,1)</f>
        <v>42379</v>
      </c>
      <c r="L988">
        <v>1447698300</v>
      </c>
      <c r="M988" s="7">
        <f>(((L988/60)/60)/24)+DATE(1970,1,1)</f>
        <v>42324.767361111109</v>
      </c>
      <c r="N988" t="b">
        <v>0</v>
      </c>
      <c r="O988">
        <v>23</v>
      </c>
      <c r="P988" s="5">
        <f>E988/O988</f>
        <v>110.8695652173913</v>
      </c>
      <c r="Q988" s="18" t="str">
        <f>LEFT(T988, FIND("/",T988)-1)</f>
        <v>technology</v>
      </c>
      <c r="R988" s="18" t="str">
        <f>RIGHT(T988, LEN(T988)-FIND("/",T988))</f>
        <v>wearables</v>
      </c>
      <c r="S988" t="b">
        <v>0</v>
      </c>
      <c r="T988" t="s">
        <v>8273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3">
        <v>50000</v>
      </c>
      <c r="E989" s="13">
        <v>6610</v>
      </c>
      <c r="F989" s="16">
        <f>(E989)/D989</f>
        <v>0.13220000000000001</v>
      </c>
      <c r="G989" s="11" t="s">
        <v>8221</v>
      </c>
      <c r="H989" t="s">
        <v>8233</v>
      </c>
      <c r="I989" t="s">
        <v>8249</v>
      </c>
      <c r="J989">
        <v>1403507050</v>
      </c>
      <c r="K989" s="7">
        <f>(((J989/60)/60)/24)+DATE(1970,1,1)</f>
        <v>41813.294560185182</v>
      </c>
      <c r="L989">
        <v>1400051050</v>
      </c>
      <c r="M989" s="7">
        <f>(((L989/60)/60)/24)+DATE(1970,1,1)</f>
        <v>41773.294560185182</v>
      </c>
      <c r="N989" t="b">
        <v>0</v>
      </c>
      <c r="O989">
        <v>41</v>
      </c>
      <c r="P989" s="5">
        <f>E989/O989</f>
        <v>161.21951219512195</v>
      </c>
      <c r="Q989" s="18" t="str">
        <f>LEFT(T989, FIND("/",T989)-1)</f>
        <v>technology</v>
      </c>
      <c r="R989" s="18" t="str">
        <f>RIGHT(T989, LEN(T989)-FIND("/",T989))</f>
        <v>wearables</v>
      </c>
      <c r="S989" t="b">
        <v>0</v>
      </c>
      <c r="T989" t="s">
        <v>8273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3">
        <v>5000</v>
      </c>
      <c r="E990" s="13">
        <v>0</v>
      </c>
      <c r="F990" s="16">
        <f>(E990)/D990</f>
        <v>0</v>
      </c>
      <c r="G990" s="11" t="s">
        <v>8221</v>
      </c>
      <c r="H990" t="s">
        <v>8237</v>
      </c>
      <c r="I990" t="s">
        <v>8249</v>
      </c>
      <c r="J990">
        <v>1475310825</v>
      </c>
      <c r="K990" s="7">
        <f>(((J990/60)/60)/24)+DATE(1970,1,1)</f>
        <v>42644.356770833328</v>
      </c>
      <c r="L990">
        <v>1472718825</v>
      </c>
      <c r="M990" s="7">
        <f>(((L990/60)/60)/24)+DATE(1970,1,1)</f>
        <v>42614.356770833328</v>
      </c>
      <c r="N990" t="b">
        <v>0</v>
      </c>
      <c r="O990">
        <v>0</v>
      </c>
      <c r="P990" s="5" t="e">
        <f>E990/O990</f>
        <v>#DIV/0!</v>
      </c>
      <c r="Q990" s="18" t="str">
        <f>LEFT(T990, FIND("/",T990)-1)</f>
        <v>technology</v>
      </c>
      <c r="R990" s="18" t="str">
        <f>RIGHT(T990, LEN(T990)-FIND("/",T990))</f>
        <v>wearables</v>
      </c>
      <c r="S990" t="b">
        <v>0</v>
      </c>
      <c r="T990" t="s">
        <v>8273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3">
        <v>10000</v>
      </c>
      <c r="E991" s="13">
        <v>1677</v>
      </c>
      <c r="F991" s="16">
        <f>(E991)/D991</f>
        <v>0.16769999999999999</v>
      </c>
      <c r="G991" s="11" t="s">
        <v>8221</v>
      </c>
      <c r="H991" t="s">
        <v>8224</v>
      </c>
      <c r="I991" t="s">
        <v>8246</v>
      </c>
      <c r="J991">
        <v>1475101495</v>
      </c>
      <c r="K991" s="7">
        <f>(((J991/60)/60)/24)+DATE(1970,1,1)</f>
        <v>42641.933969907404</v>
      </c>
      <c r="L991">
        <v>1472509495</v>
      </c>
      <c r="M991" s="7">
        <f>(((L991/60)/60)/24)+DATE(1970,1,1)</f>
        <v>42611.933969907404</v>
      </c>
      <c r="N991" t="b">
        <v>0</v>
      </c>
      <c r="O991">
        <v>32</v>
      </c>
      <c r="P991" s="5">
        <f>E991/O991</f>
        <v>52.40625</v>
      </c>
      <c r="Q991" s="18" t="str">
        <f>LEFT(T991, FIND("/",T991)-1)</f>
        <v>technology</v>
      </c>
      <c r="R991" s="18" t="str">
        <f>RIGHT(T991, LEN(T991)-FIND("/",T991))</f>
        <v>wearables</v>
      </c>
      <c r="S991" t="b">
        <v>0</v>
      </c>
      <c r="T991" t="s">
        <v>8273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3">
        <v>25000</v>
      </c>
      <c r="E992" s="13">
        <v>26</v>
      </c>
      <c r="F992" s="16">
        <f>(E992)/D992</f>
        <v>1.0399999999999999E-3</v>
      </c>
      <c r="G992" s="11" t="s">
        <v>8221</v>
      </c>
      <c r="H992" t="s">
        <v>8224</v>
      </c>
      <c r="I992" t="s">
        <v>8246</v>
      </c>
      <c r="J992">
        <v>1409770164</v>
      </c>
      <c r="K992" s="7">
        <f>(((J992/60)/60)/24)+DATE(1970,1,1)</f>
        <v>41885.784305555557</v>
      </c>
      <c r="L992">
        <v>1407178164</v>
      </c>
      <c r="M992" s="7">
        <f>(((L992/60)/60)/24)+DATE(1970,1,1)</f>
        <v>41855.784305555557</v>
      </c>
      <c r="N992" t="b">
        <v>0</v>
      </c>
      <c r="O992">
        <v>2</v>
      </c>
      <c r="P992" s="5">
        <f>E992/O992</f>
        <v>13</v>
      </c>
      <c r="Q992" s="18" t="str">
        <f>LEFT(T992, FIND("/",T992)-1)</f>
        <v>technology</v>
      </c>
      <c r="R992" s="18" t="str">
        <f>RIGHT(T992, LEN(T992)-FIND("/",T992))</f>
        <v>wearables</v>
      </c>
      <c r="S992" t="b">
        <v>0</v>
      </c>
      <c r="T992" t="s">
        <v>8273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3">
        <v>5000</v>
      </c>
      <c r="E993" s="13">
        <v>212</v>
      </c>
      <c r="F993" s="16">
        <f>(E993)/D993</f>
        <v>4.24E-2</v>
      </c>
      <c r="G993" s="11" t="s">
        <v>8221</v>
      </c>
      <c r="H993" t="s">
        <v>8225</v>
      </c>
      <c r="I993" t="s">
        <v>8247</v>
      </c>
      <c r="J993">
        <v>1468349460</v>
      </c>
      <c r="K993" s="7">
        <f>(((J993/60)/60)/24)+DATE(1970,1,1)</f>
        <v>42563.785416666666</v>
      </c>
      <c r="L993">
        <v>1466186988</v>
      </c>
      <c r="M993" s="7">
        <f>(((L993/60)/60)/24)+DATE(1970,1,1)</f>
        <v>42538.75680555556</v>
      </c>
      <c r="N993" t="b">
        <v>0</v>
      </c>
      <c r="O993">
        <v>7</v>
      </c>
      <c r="P993" s="5">
        <f>E993/O993</f>
        <v>30.285714285714285</v>
      </c>
      <c r="Q993" s="18" t="str">
        <f>LEFT(T993, FIND("/",T993)-1)</f>
        <v>technology</v>
      </c>
      <c r="R993" s="18" t="str">
        <f>RIGHT(T993, LEN(T993)-FIND("/",T993))</f>
        <v>wearables</v>
      </c>
      <c r="S993" t="b">
        <v>0</v>
      </c>
      <c r="T993" t="s">
        <v>8273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3">
        <v>100000</v>
      </c>
      <c r="E994" s="13">
        <v>467</v>
      </c>
      <c r="F994" s="16">
        <f>(E994)/D994</f>
        <v>4.6699999999999997E-3</v>
      </c>
      <c r="G994" s="11" t="s">
        <v>8221</v>
      </c>
      <c r="H994" t="s">
        <v>8224</v>
      </c>
      <c r="I994" t="s">
        <v>8246</v>
      </c>
      <c r="J994">
        <v>1462655519</v>
      </c>
      <c r="K994" s="7">
        <f>(((J994/60)/60)/24)+DATE(1970,1,1)</f>
        <v>42497.883321759262</v>
      </c>
      <c r="L994">
        <v>1457475119</v>
      </c>
      <c r="M994" s="7">
        <f>(((L994/60)/60)/24)+DATE(1970,1,1)</f>
        <v>42437.924988425926</v>
      </c>
      <c r="N994" t="b">
        <v>0</v>
      </c>
      <c r="O994">
        <v>4</v>
      </c>
      <c r="P994" s="5">
        <f>E994/O994</f>
        <v>116.75</v>
      </c>
      <c r="Q994" s="18" t="str">
        <f>LEFT(T994, FIND("/",T994)-1)</f>
        <v>technology</v>
      </c>
      <c r="R994" s="18" t="str">
        <f>RIGHT(T994, LEN(T994)-FIND("/",T994))</f>
        <v>wearables</v>
      </c>
      <c r="S994" t="b">
        <v>0</v>
      </c>
      <c r="T994" t="s">
        <v>8273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3">
        <v>70000</v>
      </c>
      <c r="E995" s="13">
        <v>17561</v>
      </c>
      <c r="F995" s="16">
        <f>(E995)/D995</f>
        <v>0.25087142857142858</v>
      </c>
      <c r="G995" s="11" t="s">
        <v>8221</v>
      </c>
      <c r="H995" t="s">
        <v>8224</v>
      </c>
      <c r="I995" t="s">
        <v>8246</v>
      </c>
      <c r="J995">
        <v>1478926800</v>
      </c>
      <c r="K995" s="7">
        <f>(((J995/60)/60)/24)+DATE(1970,1,1)</f>
        <v>42686.208333333328</v>
      </c>
      <c r="L995">
        <v>1476054568</v>
      </c>
      <c r="M995" s="7">
        <f>(((L995/60)/60)/24)+DATE(1970,1,1)</f>
        <v>42652.964907407411</v>
      </c>
      <c r="N995" t="b">
        <v>0</v>
      </c>
      <c r="O995">
        <v>196</v>
      </c>
      <c r="P995" s="5">
        <f>E995/O995</f>
        <v>89.59693877551021</v>
      </c>
      <c r="Q995" s="18" t="str">
        <f>LEFT(T995, FIND("/",T995)-1)</f>
        <v>technology</v>
      </c>
      <c r="R995" s="18" t="str">
        <f>RIGHT(T995, LEN(T995)-FIND("/",T995))</f>
        <v>wearables</v>
      </c>
      <c r="S995" t="b">
        <v>0</v>
      </c>
      <c r="T995" t="s">
        <v>8273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3">
        <v>200000</v>
      </c>
      <c r="E996" s="13">
        <v>4669</v>
      </c>
      <c r="F996" s="16">
        <f>(E996)/D996</f>
        <v>2.3345000000000001E-2</v>
      </c>
      <c r="G996" s="11" t="s">
        <v>8221</v>
      </c>
      <c r="H996" t="s">
        <v>8224</v>
      </c>
      <c r="I996" t="s">
        <v>8246</v>
      </c>
      <c r="J996">
        <v>1417388340</v>
      </c>
      <c r="K996" s="7">
        <f>(((J996/60)/60)/24)+DATE(1970,1,1)</f>
        <v>41973.957638888889</v>
      </c>
      <c r="L996">
        <v>1412835530</v>
      </c>
      <c r="M996" s="7">
        <f>(((L996/60)/60)/24)+DATE(1970,1,1)</f>
        <v>41921.263078703705</v>
      </c>
      <c r="N996" t="b">
        <v>0</v>
      </c>
      <c r="O996">
        <v>11</v>
      </c>
      <c r="P996" s="5">
        <f>E996/O996</f>
        <v>424.45454545454544</v>
      </c>
      <c r="Q996" s="18" t="str">
        <f>LEFT(T996, FIND("/",T996)-1)</f>
        <v>technology</v>
      </c>
      <c r="R996" s="18" t="str">
        <f>RIGHT(T996, LEN(T996)-FIND("/",T996))</f>
        <v>wearables</v>
      </c>
      <c r="S996" t="b">
        <v>0</v>
      </c>
      <c r="T996" t="s">
        <v>8273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3">
        <v>10000</v>
      </c>
      <c r="E997" s="13">
        <v>726</v>
      </c>
      <c r="F997" s="16">
        <f>(E997)/D997</f>
        <v>7.2599999999999998E-2</v>
      </c>
      <c r="G997" s="11" t="s">
        <v>8221</v>
      </c>
      <c r="H997" t="s">
        <v>8224</v>
      </c>
      <c r="I997" t="s">
        <v>8246</v>
      </c>
      <c r="J997">
        <v>1417276800</v>
      </c>
      <c r="K997" s="7">
        <f>(((J997/60)/60)/24)+DATE(1970,1,1)</f>
        <v>41972.666666666672</v>
      </c>
      <c r="L997">
        <v>1415140480</v>
      </c>
      <c r="M997" s="7">
        <f>(((L997/60)/60)/24)+DATE(1970,1,1)</f>
        <v>41947.940740740742</v>
      </c>
      <c r="N997" t="b">
        <v>0</v>
      </c>
      <c r="O997">
        <v>9</v>
      </c>
      <c r="P997" s="5">
        <f>E997/O997</f>
        <v>80.666666666666671</v>
      </c>
      <c r="Q997" s="18" t="str">
        <f>LEFT(T997, FIND("/",T997)-1)</f>
        <v>technology</v>
      </c>
      <c r="R997" s="18" t="str">
        <f>RIGHT(T997, LEN(T997)-FIND("/",T997))</f>
        <v>wearables</v>
      </c>
      <c r="S997" t="b">
        <v>0</v>
      </c>
      <c r="T997" t="s">
        <v>8273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3">
        <v>4000</v>
      </c>
      <c r="E998" s="13">
        <v>65</v>
      </c>
      <c r="F998" s="16">
        <f>(E998)/D998</f>
        <v>1.6250000000000001E-2</v>
      </c>
      <c r="G998" s="11" t="s">
        <v>8221</v>
      </c>
      <c r="H998" t="s">
        <v>8224</v>
      </c>
      <c r="I998" t="s">
        <v>8246</v>
      </c>
      <c r="J998">
        <v>1406474820</v>
      </c>
      <c r="K998" s="7">
        <f>(((J998/60)/60)/24)+DATE(1970,1,1)</f>
        <v>41847.643750000003</v>
      </c>
      <c r="L998">
        <v>1403902060</v>
      </c>
      <c r="M998" s="7">
        <f>(((L998/60)/60)/24)+DATE(1970,1,1)</f>
        <v>41817.866435185184</v>
      </c>
      <c r="N998" t="b">
        <v>0</v>
      </c>
      <c r="O998">
        <v>5</v>
      </c>
      <c r="P998" s="5">
        <f>E998/O998</f>
        <v>13</v>
      </c>
      <c r="Q998" s="18" t="str">
        <f>LEFT(T998, FIND("/",T998)-1)</f>
        <v>technology</v>
      </c>
      <c r="R998" s="18" t="str">
        <f>RIGHT(T998, LEN(T998)-FIND("/",T998))</f>
        <v>wearables</v>
      </c>
      <c r="S998" t="b">
        <v>0</v>
      </c>
      <c r="T998" t="s">
        <v>8273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3">
        <v>5000</v>
      </c>
      <c r="E999" s="13">
        <v>65</v>
      </c>
      <c r="F999" s="16">
        <f>(E999)/D999</f>
        <v>1.2999999999999999E-2</v>
      </c>
      <c r="G999" s="11" t="s">
        <v>8221</v>
      </c>
      <c r="H999" t="s">
        <v>8224</v>
      </c>
      <c r="I999" t="s">
        <v>8246</v>
      </c>
      <c r="J999">
        <v>1417145297</v>
      </c>
      <c r="K999" s="7">
        <f>(((J999/60)/60)/24)+DATE(1970,1,1)</f>
        <v>41971.144641203704</v>
      </c>
      <c r="L999">
        <v>1414549697</v>
      </c>
      <c r="M999" s="7">
        <f>(((L999/60)/60)/24)+DATE(1970,1,1)</f>
        <v>41941.10297453704</v>
      </c>
      <c r="N999" t="b">
        <v>0</v>
      </c>
      <c r="O999">
        <v>8</v>
      </c>
      <c r="P999" s="5">
        <f>E999/O999</f>
        <v>8.125</v>
      </c>
      <c r="Q999" s="18" t="str">
        <f>LEFT(T999, FIND("/",T999)-1)</f>
        <v>technology</v>
      </c>
      <c r="R999" s="18" t="str">
        <f>RIGHT(T999, LEN(T999)-FIND("/",T999))</f>
        <v>wearables</v>
      </c>
      <c r="S999" t="b">
        <v>0</v>
      </c>
      <c r="T999" t="s">
        <v>8273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3">
        <v>60000</v>
      </c>
      <c r="E1000" s="13">
        <v>35135</v>
      </c>
      <c r="F1000" s="16">
        <f>(E1000)/D1000</f>
        <v>0.58558333333333334</v>
      </c>
      <c r="G1000" s="11" t="s">
        <v>8221</v>
      </c>
      <c r="H1000" t="s">
        <v>8229</v>
      </c>
      <c r="I1000" t="s">
        <v>8251</v>
      </c>
      <c r="J1000">
        <v>1447909401</v>
      </c>
      <c r="K1000" s="7">
        <f>(((J1000/60)/60)/24)+DATE(1970,1,1)</f>
        <v>42327.210659722223</v>
      </c>
      <c r="L1000">
        <v>1444017801</v>
      </c>
      <c r="M1000" s="7">
        <f>(((L1000/60)/60)/24)+DATE(1970,1,1)</f>
        <v>42282.168993055559</v>
      </c>
      <c r="N1000" t="b">
        <v>0</v>
      </c>
      <c r="O1000">
        <v>229</v>
      </c>
      <c r="P1000" s="5">
        <f>E1000/O1000</f>
        <v>153.42794759825327</v>
      </c>
      <c r="Q1000" s="18" t="str">
        <f>LEFT(T1000, FIND("/",T1000)-1)</f>
        <v>technology</v>
      </c>
      <c r="R1000" s="18" t="str">
        <f>RIGHT(T1000, LEN(T1000)-FIND("/",T1000))</f>
        <v>wearables</v>
      </c>
      <c r="S1000" t="b">
        <v>0</v>
      </c>
      <c r="T1000" t="s">
        <v>8273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3">
        <v>150000</v>
      </c>
      <c r="E1001" s="13">
        <v>11683</v>
      </c>
      <c r="F1001" s="16">
        <f>(E1001)/D1001</f>
        <v>7.7886666666666673E-2</v>
      </c>
      <c r="G1001" s="11" t="s">
        <v>8221</v>
      </c>
      <c r="H1001" t="s">
        <v>8229</v>
      </c>
      <c r="I1001" t="s">
        <v>8251</v>
      </c>
      <c r="J1001">
        <v>1415865720</v>
      </c>
      <c r="K1001" s="7">
        <f>(((J1001/60)/60)/24)+DATE(1970,1,1)</f>
        <v>41956.334722222222</v>
      </c>
      <c r="L1001">
        <v>1413270690</v>
      </c>
      <c r="M1001" s="7">
        <f>(((L1001/60)/60)/24)+DATE(1970,1,1)</f>
        <v>41926.29965277778</v>
      </c>
      <c r="N1001" t="b">
        <v>0</v>
      </c>
      <c r="O1001">
        <v>40</v>
      </c>
      <c r="P1001" s="5">
        <f>E1001/O1001</f>
        <v>292.07499999999999</v>
      </c>
      <c r="Q1001" s="18" t="str">
        <f>LEFT(T1001, FIND("/",T1001)-1)</f>
        <v>technology</v>
      </c>
      <c r="R1001" s="18" t="str">
        <f>RIGHT(T1001, LEN(T1001)-FIND("/",T1001))</f>
        <v>wearables</v>
      </c>
      <c r="S1001" t="b">
        <v>0</v>
      </c>
      <c r="T1001" t="s">
        <v>8273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3">
        <v>894700</v>
      </c>
      <c r="E1002" s="13">
        <v>19824</v>
      </c>
      <c r="F1002" s="16">
        <f>(E1002)/D1002</f>
        <v>2.2157147647256063E-2</v>
      </c>
      <c r="G1002" s="11" t="s">
        <v>8220</v>
      </c>
      <c r="H1002" t="s">
        <v>8224</v>
      </c>
      <c r="I1002" t="s">
        <v>8246</v>
      </c>
      <c r="J1002">
        <v>1489537560</v>
      </c>
      <c r="K1002" s="7">
        <f>(((J1002/60)/60)/24)+DATE(1970,1,1)</f>
        <v>42809.018055555556</v>
      </c>
      <c r="L1002">
        <v>1484357160</v>
      </c>
      <c r="M1002" s="7">
        <f>(((L1002/60)/60)/24)+DATE(1970,1,1)</f>
        <v>42749.059722222228</v>
      </c>
      <c r="N1002" t="b">
        <v>0</v>
      </c>
      <c r="O1002">
        <v>6</v>
      </c>
      <c r="P1002" s="5">
        <f>E1002/O1002</f>
        <v>3304</v>
      </c>
      <c r="Q1002" s="18" t="str">
        <f>LEFT(T1002, FIND("/",T1002)-1)</f>
        <v>technology</v>
      </c>
      <c r="R1002" s="18" t="str">
        <f>RIGHT(T1002, LEN(T1002)-FIND("/",T1002))</f>
        <v>wearables</v>
      </c>
      <c r="S1002" t="b">
        <v>0</v>
      </c>
      <c r="T1002" t="s">
        <v>8273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3">
        <v>5000</v>
      </c>
      <c r="E1003" s="13">
        <v>5200</v>
      </c>
      <c r="F1003" s="16">
        <f>(E1003)/D1003</f>
        <v>1.04</v>
      </c>
      <c r="G1003" s="11" t="s">
        <v>8220</v>
      </c>
      <c r="H1003" t="s">
        <v>8225</v>
      </c>
      <c r="I1003" t="s">
        <v>8247</v>
      </c>
      <c r="J1003">
        <v>1485796613</v>
      </c>
      <c r="K1003" s="7">
        <f>(((J1003/60)/60)/24)+DATE(1970,1,1)</f>
        <v>42765.720057870371</v>
      </c>
      <c r="L1003">
        <v>1481908613</v>
      </c>
      <c r="M1003" s="7">
        <f>(((L1003/60)/60)/24)+DATE(1970,1,1)</f>
        <v>42720.720057870371</v>
      </c>
      <c r="N1003" t="b">
        <v>0</v>
      </c>
      <c r="O1003">
        <v>4</v>
      </c>
      <c r="P1003" s="5">
        <f>E1003/O1003</f>
        <v>1300</v>
      </c>
      <c r="Q1003" s="18" t="str">
        <f>LEFT(T1003, FIND("/",T1003)-1)</f>
        <v>technology</v>
      </c>
      <c r="R1003" s="18" t="str">
        <f>RIGHT(T1003, LEN(T1003)-FIND("/",T1003))</f>
        <v>wearables</v>
      </c>
      <c r="S1003" t="b">
        <v>0</v>
      </c>
      <c r="T1003" t="s">
        <v>8273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3">
        <v>9999</v>
      </c>
      <c r="E1004" s="13">
        <v>2960</v>
      </c>
      <c r="F1004" s="16">
        <f>(E1004)/D1004</f>
        <v>0.29602960296029601</v>
      </c>
      <c r="G1004" s="11" t="s">
        <v>8220</v>
      </c>
      <c r="H1004" t="s">
        <v>8224</v>
      </c>
      <c r="I1004" t="s">
        <v>8246</v>
      </c>
      <c r="J1004">
        <v>1450331940</v>
      </c>
      <c r="K1004" s="7">
        <f>(((J1004/60)/60)/24)+DATE(1970,1,1)</f>
        <v>42355.249305555553</v>
      </c>
      <c r="L1004">
        <v>1447777514</v>
      </c>
      <c r="M1004" s="7">
        <f>(((L1004/60)/60)/24)+DATE(1970,1,1)</f>
        <v>42325.684189814812</v>
      </c>
      <c r="N1004" t="b">
        <v>0</v>
      </c>
      <c r="O1004">
        <v>22</v>
      </c>
      <c r="P1004" s="5">
        <f>E1004/O1004</f>
        <v>134.54545454545453</v>
      </c>
      <c r="Q1004" s="18" t="str">
        <f>LEFT(T1004, FIND("/",T1004)-1)</f>
        <v>technology</v>
      </c>
      <c r="R1004" s="18" t="str">
        <f>RIGHT(T1004, LEN(T1004)-FIND("/",T1004))</f>
        <v>wearables</v>
      </c>
      <c r="S1004" t="b">
        <v>0</v>
      </c>
      <c r="T1004" t="s">
        <v>8273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3">
        <v>20000</v>
      </c>
      <c r="E1005" s="13">
        <v>3211</v>
      </c>
      <c r="F1005" s="16">
        <f>(E1005)/D1005</f>
        <v>0.16055</v>
      </c>
      <c r="G1005" s="11" t="s">
        <v>8220</v>
      </c>
      <c r="H1005" t="s">
        <v>8230</v>
      </c>
      <c r="I1005" t="s">
        <v>8249</v>
      </c>
      <c r="J1005">
        <v>1489680061</v>
      </c>
      <c r="K1005" s="7">
        <f>(((J1005/60)/60)/24)+DATE(1970,1,1)</f>
        <v>42810.667372685188</v>
      </c>
      <c r="L1005">
        <v>1487091661</v>
      </c>
      <c r="M1005" s="7">
        <f>(((L1005/60)/60)/24)+DATE(1970,1,1)</f>
        <v>42780.709039351852</v>
      </c>
      <c r="N1005" t="b">
        <v>0</v>
      </c>
      <c r="O1005">
        <v>15</v>
      </c>
      <c r="P1005" s="5">
        <f>E1005/O1005</f>
        <v>214.06666666666666</v>
      </c>
      <c r="Q1005" s="18" t="str">
        <f>LEFT(T1005, FIND("/",T1005)-1)</f>
        <v>technology</v>
      </c>
      <c r="R1005" s="18" t="str">
        <f>RIGHT(T1005, LEN(T1005)-FIND("/",T1005))</f>
        <v>wearables</v>
      </c>
      <c r="S1005" t="b">
        <v>0</v>
      </c>
      <c r="T1005" t="s">
        <v>8273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3">
        <v>25000</v>
      </c>
      <c r="E1006" s="13">
        <v>20552</v>
      </c>
      <c r="F1006" s="16">
        <f>(E1006)/D1006</f>
        <v>0.82208000000000003</v>
      </c>
      <c r="G1006" s="11" t="s">
        <v>8220</v>
      </c>
      <c r="H1006" t="s">
        <v>8224</v>
      </c>
      <c r="I1006" t="s">
        <v>8246</v>
      </c>
      <c r="J1006">
        <v>1455814827</v>
      </c>
      <c r="K1006" s="7">
        <f>(((J1006/60)/60)/24)+DATE(1970,1,1)</f>
        <v>42418.708645833336</v>
      </c>
      <c r="L1006">
        <v>1453222827</v>
      </c>
      <c r="M1006" s="7">
        <f>(((L1006/60)/60)/24)+DATE(1970,1,1)</f>
        <v>42388.708645833336</v>
      </c>
      <c r="N1006" t="b">
        <v>0</v>
      </c>
      <c r="O1006">
        <v>95</v>
      </c>
      <c r="P1006" s="5">
        <f>E1006/O1006</f>
        <v>216.33684210526314</v>
      </c>
      <c r="Q1006" s="18" t="str">
        <f>LEFT(T1006, FIND("/",T1006)-1)</f>
        <v>technology</v>
      </c>
      <c r="R1006" s="18" t="str">
        <f>RIGHT(T1006, LEN(T1006)-FIND("/",T1006))</f>
        <v>wearables</v>
      </c>
      <c r="S1006" t="b">
        <v>0</v>
      </c>
      <c r="T1006" t="s">
        <v>8273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3">
        <v>200000</v>
      </c>
      <c r="E1007" s="13">
        <v>150102</v>
      </c>
      <c r="F1007" s="16">
        <f>(E1007)/D1007</f>
        <v>0.75051000000000001</v>
      </c>
      <c r="G1007" s="11" t="s">
        <v>8220</v>
      </c>
      <c r="H1007" t="s">
        <v>8224</v>
      </c>
      <c r="I1007" t="s">
        <v>8246</v>
      </c>
      <c r="J1007">
        <v>1446217183</v>
      </c>
      <c r="K1007" s="7">
        <f>(((J1007/60)/60)/24)+DATE(1970,1,1)</f>
        <v>42307.624803240738</v>
      </c>
      <c r="L1007">
        <v>1443538783</v>
      </c>
      <c r="M1007" s="7">
        <f>(((L1007/60)/60)/24)+DATE(1970,1,1)</f>
        <v>42276.624803240738</v>
      </c>
      <c r="N1007" t="b">
        <v>0</v>
      </c>
      <c r="O1007">
        <v>161</v>
      </c>
      <c r="P1007" s="5">
        <f>E1007/O1007</f>
        <v>932.31055900621118</v>
      </c>
      <c r="Q1007" s="18" t="str">
        <f>LEFT(T1007, FIND("/",T1007)-1)</f>
        <v>technology</v>
      </c>
      <c r="R1007" s="18" t="str">
        <f>RIGHT(T1007, LEN(T1007)-FIND("/",T1007))</f>
        <v>wearables</v>
      </c>
      <c r="S1007" t="b">
        <v>0</v>
      </c>
      <c r="T1007" t="s">
        <v>8273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3">
        <v>4000</v>
      </c>
      <c r="E1008" s="13">
        <v>234</v>
      </c>
      <c r="F1008" s="16">
        <f>(E1008)/D1008</f>
        <v>5.8500000000000003E-2</v>
      </c>
      <c r="G1008" s="11" t="s">
        <v>8220</v>
      </c>
      <c r="H1008" t="s">
        <v>8224</v>
      </c>
      <c r="I1008" t="s">
        <v>8246</v>
      </c>
      <c r="J1008">
        <v>1418368260</v>
      </c>
      <c r="K1008" s="7">
        <f>(((J1008/60)/60)/24)+DATE(1970,1,1)</f>
        <v>41985.299305555556</v>
      </c>
      <c r="L1008">
        <v>1417654672</v>
      </c>
      <c r="M1008" s="7">
        <f>(((L1008/60)/60)/24)+DATE(1970,1,1)</f>
        <v>41977.040185185186</v>
      </c>
      <c r="N1008" t="b">
        <v>0</v>
      </c>
      <c r="O1008">
        <v>8</v>
      </c>
      <c r="P1008" s="5">
        <f>E1008/O1008</f>
        <v>29.25</v>
      </c>
      <c r="Q1008" s="18" t="str">
        <f>LEFT(T1008, FIND("/",T1008)-1)</f>
        <v>technology</v>
      </c>
      <c r="R1008" s="18" t="str">
        <f>RIGHT(T1008, LEN(T1008)-FIND("/",T1008))</f>
        <v>wearables</v>
      </c>
      <c r="S1008" t="b">
        <v>0</v>
      </c>
      <c r="T1008" t="s">
        <v>8273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3">
        <v>30000</v>
      </c>
      <c r="E1009" s="13">
        <v>13296</v>
      </c>
      <c r="F1009" s="16">
        <f>(E1009)/D1009</f>
        <v>0.44319999999999998</v>
      </c>
      <c r="G1009" s="11" t="s">
        <v>8220</v>
      </c>
      <c r="H1009" t="s">
        <v>8224</v>
      </c>
      <c r="I1009" t="s">
        <v>8246</v>
      </c>
      <c r="J1009">
        <v>1481727623</v>
      </c>
      <c r="K1009" s="7">
        <f>(((J1009/60)/60)/24)+DATE(1970,1,1)</f>
        <v>42718.6252662037</v>
      </c>
      <c r="L1009">
        <v>1478095223</v>
      </c>
      <c r="M1009" s="7">
        <f>(((L1009/60)/60)/24)+DATE(1970,1,1)</f>
        <v>42676.583599537036</v>
      </c>
      <c r="N1009" t="b">
        <v>0</v>
      </c>
      <c r="O1009">
        <v>76</v>
      </c>
      <c r="P1009" s="5">
        <f>E1009/O1009</f>
        <v>174.94736842105263</v>
      </c>
      <c r="Q1009" s="18" t="str">
        <f>LEFT(T1009, FIND("/",T1009)-1)</f>
        <v>technology</v>
      </c>
      <c r="R1009" s="18" t="str">
        <f>RIGHT(T1009, LEN(T1009)-FIND("/",T1009))</f>
        <v>wearables</v>
      </c>
      <c r="S1009" t="b">
        <v>0</v>
      </c>
      <c r="T1009" t="s">
        <v>8273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3">
        <v>93500</v>
      </c>
      <c r="E1010" s="13">
        <v>250</v>
      </c>
      <c r="F1010" s="16">
        <f>(E1010)/D1010</f>
        <v>2.6737967914438501E-3</v>
      </c>
      <c r="G1010" s="11" t="s">
        <v>8220</v>
      </c>
      <c r="H1010" t="s">
        <v>8238</v>
      </c>
      <c r="I1010" t="s">
        <v>8256</v>
      </c>
      <c r="J1010">
        <v>1482953115</v>
      </c>
      <c r="K1010" s="7">
        <f>(((J1010/60)/60)/24)+DATE(1970,1,1)</f>
        <v>42732.809201388889</v>
      </c>
      <c r="L1010">
        <v>1480361115</v>
      </c>
      <c r="M1010" s="7">
        <f>(((L1010/60)/60)/24)+DATE(1970,1,1)</f>
        <v>42702.809201388889</v>
      </c>
      <c r="N1010" t="b">
        <v>0</v>
      </c>
      <c r="O1010">
        <v>1</v>
      </c>
      <c r="P1010" s="5">
        <f>E1010/O1010</f>
        <v>250</v>
      </c>
      <c r="Q1010" s="18" t="str">
        <f>LEFT(T1010, FIND("/",T1010)-1)</f>
        <v>technology</v>
      </c>
      <c r="R1010" s="18" t="str">
        <f>RIGHT(T1010, LEN(T1010)-FIND("/",T1010))</f>
        <v>wearables</v>
      </c>
      <c r="S1010" t="b">
        <v>0</v>
      </c>
      <c r="T1010" t="s">
        <v>8273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3">
        <v>50000</v>
      </c>
      <c r="E1011" s="13">
        <v>6565</v>
      </c>
      <c r="F1011" s="16">
        <f>(E1011)/D1011</f>
        <v>0.1313</v>
      </c>
      <c r="G1011" s="11" t="s">
        <v>8220</v>
      </c>
      <c r="H1011" t="s">
        <v>8224</v>
      </c>
      <c r="I1011" t="s">
        <v>8246</v>
      </c>
      <c r="J1011">
        <v>1466346646</v>
      </c>
      <c r="K1011" s="7">
        <f>(((J1011/60)/60)/24)+DATE(1970,1,1)</f>
        <v>42540.604699074072</v>
      </c>
      <c r="L1011">
        <v>1463754646</v>
      </c>
      <c r="M1011" s="7">
        <f>(((L1011/60)/60)/24)+DATE(1970,1,1)</f>
        <v>42510.604699074072</v>
      </c>
      <c r="N1011" t="b">
        <v>0</v>
      </c>
      <c r="O1011">
        <v>101</v>
      </c>
      <c r="P1011" s="5">
        <f>E1011/O1011</f>
        <v>65</v>
      </c>
      <c r="Q1011" s="18" t="str">
        <f>LEFT(T1011, FIND("/",T1011)-1)</f>
        <v>technology</v>
      </c>
      <c r="R1011" s="18" t="str">
        <f>RIGHT(T1011, LEN(T1011)-FIND("/",T1011))</f>
        <v>wearables</v>
      </c>
      <c r="S1011" t="b">
        <v>0</v>
      </c>
      <c r="T1011" t="s">
        <v>8273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3">
        <v>115250</v>
      </c>
      <c r="E1012" s="13">
        <v>220</v>
      </c>
      <c r="F1012" s="16">
        <f>(E1012)/D1012</f>
        <v>1.9088937093275488E-3</v>
      </c>
      <c r="G1012" s="11" t="s">
        <v>8220</v>
      </c>
      <c r="H1012" t="s">
        <v>8224</v>
      </c>
      <c r="I1012" t="s">
        <v>8246</v>
      </c>
      <c r="J1012">
        <v>1473044340</v>
      </c>
      <c r="K1012" s="7">
        <f>(((J1012/60)/60)/24)+DATE(1970,1,1)</f>
        <v>42618.124305555553</v>
      </c>
      <c r="L1012">
        <v>1468180462</v>
      </c>
      <c r="M1012" s="7">
        <f>(((L1012/60)/60)/24)+DATE(1970,1,1)</f>
        <v>42561.829421296294</v>
      </c>
      <c r="N1012" t="b">
        <v>0</v>
      </c>
      <c r="O1012">
        <v>4</v>
      </c>
      <c r="P1012" s="5">
        <f>E1012/O1012</f>
        <v>55</v>
      </c>
      <c r="Q1012" s="18" t="str">
        <f>LEFT(T1012, FIND("/",T1012)-1)</f>
        <v>technology</v>
      </c>
      <c r="R1012" s="18" t="str">
        <f>RIGHT(T1012, LEN(T1012)-FIND("/",T1012))</f>
        <v>wearables</v>
      </c>
      <c r="S1012" t="b">
        <v>0</v>
      </c>
      <c r="T1012" t="s">
        <v>8273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3">
        <v>20000</v>
      </c>
      <c r="E1013" s="13">
        <v>75</v>
      </c>
      <c r="F1013" s="16">
        <f>(E1013)/D1013</f>
        <v>3.7499999999999999E-3</v>
      </c>
      <c r="G1013" s="11" t="s">
        <v>8220</v>
      </c>
      <c r="H1013" t="s">
        <v>8224</v>
      </c>
      <c r="I1013" t="s">
        <v>8246</v>
      </c>
      <c r="J1013">
        <v>1418938395</v>
      </c>
      <c r="K1013" s="7">
        <f>(((J1013/60)/60)/24)+DATE(1970,1,1)</f>
        <v>41991.898090277777</v>
      </c>
      <c r="L1013">
        <v>1415050395</v>
      </c>
      <c r="M1013" s="7">
        <f>(((L1013/60)/60)/24)+DATE(1970,1,1)</f>
        <v>41946.898090277777</v>
      </c>
      <c r="N1013" t="b">
        <v>0</v>
      </c>
      <c r="O1013">
        <v>1</v>
      </c>
      <c r="P1013" s="5">
        <f>E1013/O1013</f>
        <v>75</v>
      </c>
      <c r="Q1013" s="18" t="str">
        <f>LEFT(T1013, FIND("/",T1013)-1)</f>
        <v>technology</v>
      </c>
      <c r="R1013" s="18" t="str">
        <f>RIGHT(T1013, LEN(T1013)-FIND("/",T1013))</f>
        <v>wearables</v>
      </c>
      <c r="S1013" t="b">
        <v>0</v>
      </c>
      <c r="T1013" t="s">
        <v>8273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3">
        <v>5000</v>
      </c>
      <c r="E1014" s="13">
        <v>1076751.05</v>
      </c>
      <c r="F1014" s="16">
        <f>(E1014)/D1014</f>
        <v>215.35021</v>
      </c>
      <c r="G1014" s="11" t="s">
        <v>8220</v>
      </c>
      <c r="H1014" t="s">
        <v>8224</v>
      </c>
      <c r="I1014" t="s">
        <v>8246</v>
      </c>
      <c r="J1014">
        <v>1485254052</v>
      </c>
      <c r="K1014" s="7">
        <f>(((J1014/60)/60)/24)+DATE(1970,1,1)</f>
        <v>42759.440416666665</v>
      </c>
      <c r="L1014">
        <v>1481366052</v>
      </c>
      <c r="M1014" s="7">
        <f>(((L1014/60)/60)/24)+DATE(1970,1,1)</f>
        <v>42714.440416666665</v>
      </c>
      <c r="N1014" t="b">
        <v>0</v>
      </c>
      <c r="O1014">
        <v>775</v>
      </c>
      <c r="P1014" s="5">
        <f>E1014/O1014</f>
        <v>1389.3561935483872</v>
      </c>
      <c r="Q1014" s="18" t="str">
        <f>LEFT(T1014, FIND("/",T1014)-1)</f>
        <v>technology</v>
      </c>
      <c r="R1014" s="18" t="str">
        <f>RIGHT(T1014, LEN(T1014)-FIND("/",T1014))</f>
        <v>wearables</v>
      </c>
      <c r="S1014" t="b">
        <v>0</v>
      </c>
      <c r="T1014" t="s">
        <v>8273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3">
        <v>25000</v>
      </c>
      <c r="E1015" s="13">
        <v>8632</v>
      </c>
      <c r="F1015" s="16">
        <f>(E1015)/D1015</f>
        <v>0.34527999999999998</v>
      </c>
      <c r="G1015" s="11" t="s">
        <v>8220</v>
      </c>
      <c r="H1015" t="s">
        <v>8224</v>
      </c>
      <c r="I1015" t="s">
        <v>8246</v>
      </c>
      <c r="J1015">
        <v>1451419200</v>
      </c>
      <c r="K1015" s="7">
        <f>(((J1015/60)/60)/24)+DATE(1970,1,1)</f>
        <v>42367.833333333328</v>
      </c>
      <c r="L1015">
        <v>1449000056</v>
      </c>
      <c r="M1015" s="7">
        <f>(((L1015/60)/60)/24)+DATE(1970,1,1)</f>
        <v>42339.833981481483</v>
      </c>
      <c r="N1015" t="b">
        <v>0</v>
      </c>
      <c r="O1015">
        <v>90</v>
      </c>
      <c r="P1015" s="5">
        <f>E1015/O1015</f>
        <v>95.911111111111111</v>
      </c>
      <c r="Q1015" s="18" t="str">
        <f>LEFT(T1015, FIND("/",T1015)-1)</f>
        <v>technology</v>
      </c>
      <c r="R1015" s="18" t="str">
        <f>RIGHT(T1015, LEN(T1015)-FIND("/",T1015))</f>
        <v>wearables</v>
      </c>
      <c r="S1015" t="b">
        <v>0</v>
      </c>
      <c r="T1015" t="s">
        <v>8273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3">
        <v>10000</v>
      </c>
      <c r="E1016" s="13">
        <v>3060</v>
      </c>
      <c r="F1016" s="16">
        <f>(E1016)/D1016</f>
        <v>0.30599999999999999</v>
      </c>
      <c r="G1016" s="11" t="s">
        <v>8220</v>
      </c>
      <c r="H1016" t="s">
        <v>8224</v>
      </c>
      <c r="I1016" t="s">
        <v>8246</v>
      </c>
      <c r="J1016">
        <v>1420070615</v>
      </c>
      <c r="K1016" s="7">
        <f>(((J1016/60)/60)/24)+DATE(1970,1,1)</f>
        <v>42005.002488425926</v>
      </c>
      <c r="L1016">
        <v>1415750615</v>
      </c>
      <c r="M1016" s="7">
        <f>(((L1016/60)/60)/24)+DATE(1970,1,1)</f>
        <v>41955.002488425926</v>
      </c>
      <c r="N1016" t="b">
        <v>0</v>
      </c>
      <c r="O1016">
        <v>16</v>
      </c>
      <c r="P1016" s="5">
        <f>E1016/O1016</f>
        <v>191.25</v>
      </c>
      <c r="Q1016" s="18" t="str">
        <f>LEFT(T1016, FIND("/",T1016)-1)</f>
        <v>technology</v>
      </c>
      <c r="R1016" s="18" t="str">
        <f>RIGHT(T1016, LEN(T1016)-FIND("/",T1016))</f>
        <v>wearables</v>
      </c>
      <c r="S1016" t="b">
        <v>0</v>
      </c>
      <c r="T1016" t="s">
        <v>8273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3">
        <v>9000</v>
      </c>
      <c r="E1017" s="13">
        <v>240</v>
      </c>
      <c r="F1017" s="16">
        <f>(E1017)/D1017</f>
        <v>2.6666666666666668E-2</v>
      </c>
      <c r="G1017" s="11" t="s">
        <v>8220</v>
      </c>
      <c r="H1017" t="s">
        <v>8240</v>
      </c>
      <c r="I1017" t="s">
        <v>8257</v>
      </c>
      <c r="J1017">
        <v>1448489095</v>
      </c>
      <c r="K1017" s="7">
        <f>(((J1017/60)/60)/24)+DATE(1970,1,1)</f>
        <v>42333.920081018514</v>
      </c>
      <c r="L1017">
        <v>1445893495</v>
      </c>
      <c r="M1017" s="7">
        <f>(((L1017/60)/60)/24)+DATE(1970,1,1)</f>
        <v>42303.878414351857</v>
      </c>
      <c r="N1017" t="b">
        <v>0</v>
      </c>
      <c r="O1017">
        <v>6</v>
      </c>
      <c r="P1017" s="5">
        <f>E1017/O1017</f>
        <v>40</v>
      </c>
      <c r="Q1017" s="18" t="str">
        <f>LEFT(T1017, FIND("/",T1017)-1)</f>
        <v>technology</v>
      </c>
      <c r="R1017" s="18" t="str">
        <f>RIGHT(T1017, LEN(T1017)-FIND("/",T1017))</f>
        <v>wearables</v>
      </c>
      <c r="S1017" t="b">
        <v>0</v>
      </c>
      <c r="T1017" t="s">
        <v>8273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3">
        <v>100000</v>
      </c>
      <c r="E1018" s="13">
        <v>2842</v>
      </c>
      <c r="F1018" s="16">
        <f>(E1018)/D1018</f>
        <v>2.8420000000000001E-2</v>
      </c>
      <c r="G1018" s="11" t="s">
        <v>8220</v>
      </c>
      <c r="H1018" t="s">
        <v>8224</v>
      </c>
      <c r="I1018" t="s">
        <v>8246</v>
      </c>
      <c r="J1018">
        <v>1459992856</v>
      </c>
      <c r="K1018" s="7">
        <f>(((J1018/60)/60)/24)+DATE(1970,1,1)</f>
        <v>42467.065462962957</v>
      </c>
      <c r="L1018">
        <v>1456108456</v>
      </c>
      <c r="M1018" s="7">
        <f>(((L1018/60)/60)/24)+DATE(1970,1,1)</f>
        <v>42422.107129629629</v>
      </c>
      <c r="N1018" t="b">
        <v>0</v>
      </c>
      <c r="O1018">
        <v>38</v>
      </c>
      <c r="P1018" s="5">
        <f>E1018/O1018</f>
        <v>74.78947368421052</v>
      </c>
      <c r="Q1018" s="18" t="str">
        <f>LEFT(T1018, FIND("/",T1018)-1)</f>
        <v>technology</v>
      </c>
      <c r="R1018" s="18" t="str">
        <f>RIGHT(T1018, LEN(T1018)-FIND("/",T1018))</f>
        <v>wearables</v>
      </c>
      <c r="S1018" t="b">
        <v>0</v>
      </c>
      <c r="T1018" t="s">
        <v>8273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3">
        <v>250000</v>
      </c>
      <c r="E1019" s="13">
        <v>57197</v>
      </c>
      <c r="F1019" s="16">
        <f>(E1019)/D1019</f>
        <v>0.22878799999999999</v>
      </c>
      <c r="G1019" s="11" t="s">
        <v>8220</v>
      </c>
      <c r="H1019" t="s">
        <v>8224</v>
      </c>
      <c r="I1019" t="s">
        <v>8246</v>
      </c>
      <c r="J1019">
        <v>1448125935</v>
      </c>
      <c r="K1019" s="7">
        <f>(((J1019/60)/60)/24)+DATE(1970,1,1)</f>
        <v>42329.716840277775</v>
      </c>
      <c r="L1019">
        <v>1444666335</v>
      </c>
      <c r="M1019" s="7">
        <f>(((L1019/60)/60)/24)+DATE(1970,1,1)</f>
        <v>42289.675173611111</v>
      </c>
      <c r="N1019" t="b">
        <v>0</v>
      </c>
      <c r="O1019">
        <v>355</v>
      </c>
      <c r="P1019" s="5">
        <f>E1019/O1019</f>
        <v>161.11830985915492</v>
      </c>
      <c r="Q1019" s="18" t="str">
        <f>LEFT(T1019, FIND("/",T1019)-1)</f>
        <v>technology</v>
      </c>
      <c r="R1019" s="18" t="str">
        <f>RIGHT(T1019, LEN(T1019)-FIND("/",T1019))</f>
        <v>wearables</v>
      </c>
      <c r="S1019" t="b">
        <v>0</v>
      </c>
      <c r="T1019" t="s">
        <v>8273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3">
        <v>20000</v>
      </c>
      <c r="E1020" s="13">
        <v>621</v>
      </c>
      <c r="F1020" s="16">
        <f>(E1020)/D1020</f>
        <v>3.1050000000000001E-2</v>
      </c>
      <c r="G1020" s="11" t="s">
        <v>8220</v>
      </c>
      <c r="H1020" t="s">
        <v>8224</v>
      </c>
      <c r="I1020" t="s">
        <v>8246</v>
      </c>
      <c r="J1020">
        <v>1468496933</v>
      </c>
      <c r="K1020" s="7">
        <f>(((J1020/60)/60)/24)+DATE(1970,1,1)</f>
        <v>42565.492280092592</v>
      </c>
      <c r="L1020">
        <v>1465904933</v>
      </c>
      <c r="M1020" s="7">
        <f>(((L1020/60)/60)/24)+DATE(1970,1,1)</f>
        <v>42535.492280092592</v>
      </c>
      <c r="N1020" t="b">
        <v>0</v>
      </c>
      <c r="O1020">
        <v>7</v>
      </c>
      <c r="P1020" s="5">
        <f>E1020/O1020</f>
        <v>88.714285714285708</v>
      </c>
      <c r="Q1020" s="18" t="str">
        <f>LEFT(T1020, FIND("/",T1020)-1)</f>
        <v>technology</v>
      </c>
      <c r="R1020" s="18" t="str">
        <f>RIGHT(T1020, LEN(T1020)-FIND("/",T1020))</f>
        <v>wearables</v>
      </c>
      <c r="S1020" t="b">
        <v>0</v>
      </c>
      <c r="T1020" t="s">
        <v>8273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3">
        <v>45000</v>
      </c>
      <c r="E1021" s="13">
        <v>21300</v>
      </c>
      <c r="F1021" s="16">
        <f>(E1021)/D1021</f>
        <v>0.47333333333333333</v>
      </c>
      <c r="G1021" s="11" t="s">
        <v>8220</v>
      </c>
      <c r="H1021" t="s">
        <v>8224</v>
      </c>
      <c r="I1021" t="s">
        <v>8246</v>
      </c>
      <c r="J1021">
        <v>1423092149</v>
      </c>
      <c r="K1021" s="7">
        <f>(((J1021/60)/60)/24)+DATE(1970,1,1)</f>
        <v>42039.973946759259</v>
      </c>
      <c r="L1021">
        <v>1420500149</v>
      </c>
      <c r="M1021" s="7">
        <f>(((L1021/60)/60)/24)+DATE(1970,1,1)</f>
        <v>42009.973946759259</v>
      </c>
      <c r="N1021" t="b">
        <v>0</v>
      </c>
      <c r="O1021">
        <v>400</v>
      </c>
      <c r="P1021" s="5">
        <f>E1021/O1021</f>
        <v>53.25</v>
      </c>
      <c r="Q1021" s="18" t="str">
        <f>LEFT(T1021, FIND("/",T1021)-1)</f>
        <v>technology</v>
      </c>
      <c r="R1021" s="18" t="str">
        <f>RIGHT(T1021, LEN(T1021)-FIND("/",T1021))</f>
        <v>wearables</v>
      </c>
      <c r="S1021" t="b">
        <v>0</v>
      </c>
      <c r="T1021" t="s">
        <v>8273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3">
        <v>1550</v>
      </c>
      <c r="E1022" s="13">
        <v>3186</v>
      </c>
      <c r="F1022" s="16">
        <f>(E1022)/D1022</f>
        <v>2.0554838709677421</v>
      </c>
      <c r="G1022" s="11" t="s">
        <v>8219</v>
      </c>
      <c r="H1022" t="s">
        <v>8229</v>
      </c>
      <c r="I1022" t="s">
        <v>8251</v>
      </c>
      <c r="J1022">
        <v>1433206020</v>
      </c>
      <c r="K1022" s="7">
        <f>(((J1022/60)/60)/24)+DATE(1970,1,1)</f>
        <v>42157.032638888893</v>
      </c>
      <c r="L1022">
        <v>1430617209</v>
      </c>
      <c r="M1022" s="7">
        <f>(((L1022/60)/60)/24)+DATE(1970,1,1)</f>
        <v>42127.069548611107</v>
      </c>
      <c r="N1022" t="b">
        <v>0</v>
      </c>
      <c r="O1022">
        <v>30</v>
      </c>
      <c r="P1022" s="5">
        <f>E1022/O1022</f>
        <v>106.2</v>
      </c>
      <c r="Q1022" s="18" t="str">
        <f>LEFT(T1022, FIND("/",T1022)-1)</f>
        <v>music</v>
      </c>
      <c r="R1022" s="18" t="str">
        <f>RIGHT(T1022, LEN(T1022)-FIND("/",T1022))</f>
        <v>electronic music</v>
      </c>
      <c r="S1022" t="b">
        <v>1</v>
      </c>
      <c r="T1022" t="s">
        <v>8280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3">
        <v>3000</v>
      </c>
      <c r="E1023" s="13">
        <v>10554.11</v>
      </c>
      <c r="F1023" s="16">
        <f>(E1023)/D1023</f>
        <v>3.5180366666666667</v>
      </c>
      <c r="G1023" s="11" t="s">
        <v>8219</v>
      </c>
      <c r="H1023" t="s">
        <v>8224</v>
      </c>
      <c r="I1023" t="s">
        <v>8246</v>
      </c>
      <c r="J1023">
        <v>1445054400</v>
      </c>
      <c r="K1023" s="7">
        <f>(((J1023/60)/60)/24)+DATE(1970,1,1)</f>
        <v>42294.166666666672</v>
      </c>
      <c r="L1023">
        <v>1443074571</v>
      </c>
      <c r="M1023" s="7">
        <f>(((L1023/60)/60)/24)+DATE(1970,1,1)</f>
        <v>42271.251979166671</v>
      </c>
      <c r="N1023" t="b">
        <v>1</v>
      </c>
      <c r="O1023">
        <v>478</v>
      </c>
      <c r="P1023" s="5">
        <f>E1023/O1023</f>
        <v>22.079728033472804</v>
      </c>
      <c r="Q1023" s="18" t="str">
        <f>LEFT(T1023, FIND("/",T1023)-1)</f>
        <v>music</v>
      </c>
      <c r="R1023" s="18" t="str">
        <f>RIGHT(T1023, LEN(T1023)-FIND("/",T1023))</f>
        <v>electronic music</v>
      </c>
      <c r="S1023" t="b">
        <v>1</v>
      </c>
      <c r="T1023" t="s">
        <v>8280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3">
        <v>2000</v>
      </c>
      <c r="E1024" s="13">
        <v>2298</v>
      </c>
      <c r="F1024" s="16">
        <f>(E1024)/D1024</f>
        <v>1.149</v>
      </c>
      <c r="G1024" s="11" t="s">
        <v>8219</v>
      </c>
      <c r="H1024" t="s">
        <v>8224</v>
      </c>
      <c r="I1024" t="s">
        <v>8246</v>
      </c>
      <c r="J1024">
        <v>1431876677</v>
      </c>
      <c r="K1024" s="7">
        <f>(((J1024/60)/60)/24)+DATE(1970,1,1)</f>
        <v>42141.646724537044</v>
      </c>
      <c r="L1024">
        <v>1429284677</v>
      </c>
      <c r="M1024" s="7">
        <f>(((L1024/60)/60)/24)+DATE(1970,1,1)</f>
        <v>42111.646724537044</v>
      </c>
      <c r="N1024" t="b">
        <v>1</v>
      </c>
      <c r="O1024">
        <v>74</v>
      </c>
      <c r="P1024" s="5">
        <f>E1024/O1024</f>
        <v>31.054054054054053</v>
      </c>
      <c r="Q1024" s="18" t="str">
        <f>LEFT(T1024, FIND("/",T1024)-1)</f>
        <v>music</v>
      </c>
      <c r="R1024" s="18" t="str">
        <f>RIGHT(T1024, LEN(T1024)-FIND("/",T1024))</f>
        <v>electronic music</v>
      </c>
      <c r="S1024" t="b">
        <v>1</v>
      </c>
      <c r="T1024" t="s">
        <v>8280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3">
        <v>2000</v>
      </c>
      <c r="E1025" s="13">
        <v>4743</v>
      </c>
      <c r="F1025" s="16">
        <f>(E1025)/D1025</f>
        <v>2.3715000000000002</v>
      </c>
      <c r="G1025" s="11" t="s">
        <v>8219</v>
      </c>
      <c r="H1025" t="s">
        <v>8225</v>
      </c>
      <c r="I1025" t="s">
        <v>8247</v>
      </c>
      <c r="J1025">
        <v>1434837861</v>
      </c>
      <c r="K1025" s="7">
        <f>(((J1025/60)/60)/24)+DATE(1970,1,1)</f>
        <v>42175.919687500005</v>
      </c>
      <c r="L1025">
        <v>1432245861</v>
      </c>
      <c r="M1025" s="7">
        <f>(((L1025/60)/60)/24)+DATE(1970,1,1)</f>
        <v>42145.919687500005</v>
      </c>
      <c r="N1025" t="b">
        <v>0</v>
      </c>
      <c r="O1025">
        <v>131</v>
      </c>
      <c r="P1025" s="5">
        <f>E1025/O1025</f>
        <v>36.206106870229007</v>
      </c>
      <c r="Q1025" s="18" t="str">
        <f>LEFT(T1025, FIND("/",T1025)-1)</f>
        <v>music</v>
      </c>
      <c r="R1025" s="18" t="str">
        <f>RIGHT(T1025, LEN(T1025)-FIND("/",T1025))</f>
        <v>electronic music</v>
      </c>
      <c r="S1025" t="b">
        <v>1</v>
      </c>
      <c r="T1025" t="s">
        <v>8280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3">
        <v>20000</v>
      </c>
      <c r="E1026" s="13">
        <v>23727.55</v>
      </c>
      <c r="F1026" s="16">
        <f>(E1026)/D1026</f>
        <v>1.1863774999999999</v>
      </c>
      <c r="G1026" s="11" t="s">
        <v>8219</v>
      </c>
      <c r="H1026" t="s">
        <v>8235</v>
      </c>
      <c r="I1026" t="s">
        <v>8255</v>
      </c>
      <c r="J1026">
        <v>1454248563</v>
      </c>
      <c r="K1026" s="7">
        <f>(((J1026/60)/60)/24)+DATE(1970,1,1)</f>
        <v>42400.580590277779</v>
      </c>
      <c r="L1026">
        <v>1451656563</v>
      </c>
      <c r="M1026" s="7">
        <f>(((L1026/60)/60)/24)+DATE(1970,1,1)</f>
        <v>42370.580590277779</v>
      </c>
      <c r="N1026" t="b">
        <v>1</v>
      </c>
      <c r="O1026">
        <v>61</v>
      </c>
      <c r="P1026" s="5">
        <f>E1026/O1026</f>
        <v>388.9762295081967</v>
      </c>
      <c r="Q1026" s="18" t="str">
        <f>LEFT(T1026, FIND("/",T1026)-1)</f>
        <v>music</v>
      </c>
      <c r="R1026" s="18" t="str">
        <f>RIGHT(T1026, LEN(T1026)-FIND("/",T1026))</f>
        <v>electronic music</v>
      </c>
      <c r="S1026" t="b">
        <v>1</v>
      </c>
      <c r="T1026" t="s">
        <v>8280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3">
        <v>70000</v>
      </c>
      <c r="E1027" s="13">
        <v>76949.820000000007</v>
      </c>
      <c r="F1027" s="16">
        <f>(E1027)/D1027</f>
        <v>1.099283142857143</v>
      </c>
      <c r="G1027" s="11" t="s">
        <v>8219</v>
      </c>
      <c r="H1027" t="s">
        <v>8224</v>
      </c>
      <c r="I1027" t="s">
        <v>8246</v>
      </c>
      <c r="J1027">
        <v>1426532437</v>
      </c>
      <c r="K1027" s="7">
        <f>(((J1027/60)/60)/24)+DATE(1970,1,1)</f>
        <v>42079.792094907403</v>
      </c>
      <c r="L1027">
        <v>1423944037</v>
      </c>
      <c r="M1027" s="7">
        <f>(((L1027/60)/60)/24)+DATE(1970,1,1)</f>
        <v>42049.833761574075</v>
      </c>
      <c r="N1027" t="b">
        <v>1</v>
      </c>
      <c r="O1027">
        <v>1071</v>
      </c>
      <c r="P1027" s="5">
        <f>E1027/O1027</f>
        <v>71.848571428571432</v>
      </c>
      <c r="Q1027" s="18" t="str">
        <f>LEFT(T1027, FIND("/",T1027)-1)</f>
        <v>music</v>
      </c>
      <c r="R1027" s="18" t="str">
        <f>RIGHT(T1027, LEN(T1027)-FIND("/",T1027))</f>
        <v>electronic music</v>
      </c>
      <c r="S1027" t="b">
        <v>1</v>
      </c>
      <c r="T1027" t="s">
        <v>8280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3">
        <v>7000</v>
      </c>
      <c r="E1028" s="13">
        <v>7000.58</v>
      </c>
      <c r="F1028" s="16">
        <f>(E1028)/D1028</f>
        <v>1.0000828571428571</v>
      </c>
      <c r="G1028" s="11" t="s">
        <v>8219</v>
      </c>
      <c r="H1028" t="s">
        <v>8225</v>
      </c>
      <c r="I1028" t="s">
        <v>8247</v>
      </c>
      <c r="J1028">
        <v>1459414016</v>
      </c>
      <c r="K1028" s="7">
        <f>(((J1028/60)/60)/24)+DATE(1970,1,1)</f>
        <v>42460.365925925929</v>
      </c>
      <c r="L1028">
        <v>1456480016</v>
      </c>
      <c r="M1028" s="7">
        <f>(((L1028/60)/60)/24)+DATE(1970,1,1)</f>
        <v>42426.407592592594</v>
      </c>
      <c r="N1028" t="b">
        <v>1</v>
      </c>
      <c r="O1028">
        <v>122</v>
      </c>
      <c r="P1028" s="5">
        <f>E1028/O1028</f>
        <v>57.381803278688523</v>
      </c>
      <c r="Q1028" s="18" t="str">
        <f>LEFT(T1028, FIND("/",T1028)-1)</f>
        <v>music</v>
      </c>
      <c r="R1028" s="18" t="str">
        <f>RIGHT(T1028, LEN(T1028)-FIND("/",T1028))</f>
        <v>electronic music</v>
      </c>
      <c r="S1028" t="b">
        <v>1</v>
      </c>
      <c r="T1028" t="s">
        <v>8280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3">
        <v>7501</v>
      </c>
      <c r="E1029" s="13">
        <v>7733</v>
      </c>
      <c r="F1029" s="16">
        <f>(E1029)/D1029</f>
        <v>1.0309292094387414</v>
      </c>
      <c r="G1029" s="11" t="s">
        <v>8219</v>
      </c>
      <c r="H1029" t="s">
        <v>8224</v>
      </c>
      <c r="I1029" t="s">
        <v>8246</v>
      </c>
      <c r="J1029">
        <v>1414025347</v>
      </c>
      <c r="K1029" s="7">
        <f>(((J1029/60)/60)/24)+DATE(1970,1,1)</f>
        <v>41935.034108796295</v>
      </c>
      <c r="L1029">
        <v>1411433347</v>
      </c>
      <c r="M1029" s="7">
        <f>(((L1029/60)/60)/24)+DATE(1970,1,1)</f>
        <v>41905.034108796295</v>
      </c>
      <c r="N1029" t="b">
        <v>1</v>
      </c>
      <c r="O1029">
        <v>111</v>
      </c>
      <c r="P1029" s="5">
        <f>E1029/O1029</f>
        <v>69.666666666666671</v>
      </c>
      <c r="Q1029" s="18" t="str">
        <f>LEFT(T1029, FIND("/",T1029)-1)</f>
        <v>music</v>
      </c>
      <c r="R1029" s="18" t="str">
        <f>RIGHT(T1029, LEN(T1029)-FIND("/",T1029))</f>
        <v>electronic music</v>
      </c>
      <c r="S1029" t="b">
        <v>1</v>
      </c>
      <c r="T1029" t="s">
        <v>8280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3">
        <v>10000</v>
      </c>
      <c r="E1030" s="13">
        <v>11727</v>
      </c>
      <c r="F1030" s="16">
        <f>(E1030)/D1030</f>
        <v>1.1727000000000001</v>
      </c>
      <c r="G1030" s="11" t="s">
        <v>8219</v>
      </c>
      <c r="H1030" t="s">
        <v>8225</v>
      </c>
      <c r="I1030" t="s">
        <v>8247</v>
      </c>
      <c r="J1030">
        <v>1488830400</v>
      </c>
      <c r="K1030" s="7">
        <f>(((J1030/60)/60)/24)+DATE(1970,1,1)</f>
        <v>42800.833333333328</v>
      </c>
      <c r="L1030">
        <v>1484924605</v>
      </c>
      <c r="M1030" s="7">
        <f>(((L1030/60)/60)/24)+DATE(1970,1,1)</f>
        <v>42755.627372685187</v>
      </c>
      <c r="N1030" t="b">
        <v>1</v>
      </c>
      <c r="O1030">
        <v>255</v>
      </c>
      <c r="P1030" s="5">
        <f>E1030/O1030</f>
        <v>45.988235294117644</v>
      </c>
      <c r="Q1030" s="18" t="str">
        <f>LEFT(T1030, FIND("/",T1030)-1)</f>
        <v>music</v>
      </c>
      <c r="R1030" s="18" t="str">
        <f>RIGHT(T1030, LEN(T1030)-FIND("/",T1030))</f>
        <v>electronic music</v>
      </c>
      <c r="S1030" t="b">
        <v>1</v>
      </c>
      <c r="T1030" t="s">
        <v>8280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3">
        <v>10000</v>
      </c>
      <c r="E1031" s="13">
        <v>11176</v>
      </c>
      <c r="F1031" s="16">
        <f>(E1031)/D1031</f>
        <v>1.1175999999999999</v>
      </c>
      <c r="G1031" s="11" t="s">
        <v>8219</v>
      </c>
      <c r="H1031" t="s">
        <v>8235</v>
      </c>
      <c r="I1031" t="s">
        <v>8255</v>
      </c>
      <c r="J1031">
        <v>1428184740</v>
      </c>
      <c r="K1031" s="7">
        <f>(((J1031/60)/60)/24)+DATE(1970,1,1)</f>
        <v>42098.915972222225</v>
      </c>
      <c r="L1031">
        <v>1423501507</v>
      </c>
      <c r="M1031" s="7">
        <f>(((L1031/60)/60)/24)+DATE(1970,1,1)</f>
        <v>42044.711886574078</v>
      </c>
      <c r="N1031" t="b">
        <v>0</v>
      </c>
      <c r="O1031">
        <v>141</v>
      </c>
      <c r="P1031" s="5">
        <f>E1031/O1031</f>
        <v>79.262411347517727</v>
      </c>
      <c r="Q1031" s="18" t="str">
        <f>LEFT(T1031, FIND("/",T1031)-1)</f>
        <v>music</v>
      </c>
      <c r="R1031" s="18" t="str">
        <f>RIGHT(T1031, LEN(T1031)-FIND("/",T1031))</f>
        <v>electronic music</v>
      </c>
      <c r="S1031" t="b">
        <v>1</v>
      </c>
      <c r="T1031" t="s">
        <v>8280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3">
        <v>2000</v>
      </c>
      <c r="E1032" s="13">
        <v>6842</v>
      </c>
      <c r="F1032" s="16">
        <f>(E1032)/D1032</f>
        <v>3.4209999999999998</v>
      </c>
      <c r="G1032" s="11" t="s">
        <v>8219</v>
      </c>
      <c r="H1032" t="s">
        <v>8224</v>
      </c>
      <c r="I1032" t="s">
        <v>8246</v>
      </c>
      <c r="J1032">
        <v>1473680149</v>
      </c>
      <c r="K1032" s="7">
        <f>(((J1032/60)/60)/24)+DATE(1970,1,1)</f>
        <v>42625.483206018514</v>
      </c>
      <c r="L1032">
        <v>1472470549</v>
      </c>
      <c r="M1032" s="7">
        <f>(((L1032/60)/60)/24)+DATE(1970,1,1)</f>
        <v>42611.483206018514</v>
      </c>
      <c r="N1032" t="b">
        <v>0</v>
      </c>
      <c r="O1032">
        <v>159</v>
      </c>
      <c r="P1032" s="5">
        <f>E1032/O1032</f>
        <v>43.031446540880502</v>
      </c>
      <c r="Q1032" s="18" t="str">
        <f>LEFT(T1032, FIND("/",T1032)-1)</f>
        <v>music</v>
      </c>
      <c r="R1032" s="18" t="str">
        <f>RIGHT(T1032, LEN(T1032)-FIND("/",T1032))</f>
        <v>electronic music</v>
      </c>
      <c r="S1032" t="b">
        <v>1</v>
      </c>
      <c r="T1032" t="s">
        <v>8280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3">
        <v>10000</v>
      </c>
      <c r="E1033" s="13">
        <v>10740</v>
      </c>
      <c r="F1033" s="16">
        <f>(E1033)/D1033</f>
        <v>1.0740000000000001</v>
      </c>
      <c r="G1033" s="11" t="s">
        <v>8219</v>
      </c>
      <c r="H1033" t="s">
        <v>8224</v>
      </c>
      <c r="I1033" t="s">
        <v>8246</v>
      </c>
      <c r="J1033">
        <v>1450290010</v>
      </c>
      <c r="K1033" s="7">
        <f>(((J1033/60)/60)/24)+DATE(1970,1,1)</f>
        <v>42354.764004629629</v>
      </c>
      <c r="L1033">
        <v>1447698010</v>
      </c>
      <c r="M1033" s="7">
        <f>(((L1033/60)/60)/24)+DATE(1970,1,1)</f>
        <v>42324.764004629629</v>
      </c>
      <c r="N1033" t="b">
        <v>0</v>
      </c>
      <c r="O1033">
        <v>99</v>
      </c>
      <c r="P1033" s="5">
        <f>E1033/O1033</f>
        <v>108.48484848484848</v>
      </c>
      <c r="Q1033" s="18" t="str">
        <f>LEFT(T1033, FIND("/",T1033)-1)</f>
        <v>music</v>
      </c>
      <c r="R1033" s="18" t="str">
        <f>RIGHT(T1033, LEN(T1033)-FIND("/",T1033))</f>
        <v>electronic music</v>
      </c>
      <c r="S1033" t="b">
        <v>1</v>
      </c>
      <c r="T1033" t="s">
        <v>8280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3">
        <v>5400</v>
      </c>
      <c r="E1034" s="13">
        <v>5858.84</v>
      </c>
      <c r="F1034" s="16">
        <f>(E1034)/D1034</f>
        <v>1.0849703703703704</v>
      </c>
      <c r="G1034" s="11" t="s">
        <v>8219</v>
      </c>
      <c r="H1034" t="s">
        <v>8224</v>
      </c>
      <c r="I1034" t="s">
        <v>8246</v>
      </c>
      <c r="J1034">
        <v>1466697625</v>
      </c>
      <c r="K1034" s="7">
        <f>(((J1034/60)/60)/24)+DATE(1970,1,1)</f>
        <v>42544.666956018518</v>
      </c>
      <c r="L1034">
        <v>1464105625</v>
      </c>
      <c r="M1034" s="7">
        <f>(((L1034/60)/60)/24)+DATE(1970,1,1)</f>
        <v>42514.666956018518</v>
      </c>
      <c r="N1034" t="b">
        <v>0</v>
      </c>
      <c r="O1034">
        <v>96</v>
      </c>
      <c r="P1034" s="5">
        <f>E1034/O1034</f>
        <v>61.029583333333335</v>
      </c>
      <c r="Q1034" s="18" t="str">
        <f>LEFT(T1034, FIND("/",T1034)-1)</f>
        <v>music</v>
      </c>
      <c r="R1034" s="18" t="str">
        <f>RIGHT(T1034, LEN(T1034)-FIND("/",T1034))</f>
        <v>electronic music</v>
      </c>
      <c r="S1034" t="b">
        <v>1</v>
      </c>
      <c r="T1034" t="s">
        <v>8280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3">
        <v>1328</v>
      </c>
      <c r="E1035" s="13">
        <v>1366</v>
      </c>
      <c r="F1035" s="16">
        <f>(E1035)/D1035</f>
        <v>1.0286144578313252</v>
      </c>
      <c r="G1035" s="11" t="s">
        <v>8219</v>
      </c>
      <c r="H1035" t="s">
        <v>8225</v>
      </c>
      <c r="I1035" t="s">
        <v>8247</v>
      </c>
      <c r="J1035">
        <v>1481564080</v>
      </c>
      <c r="K1035" s="7">
        <f>(((J1035/60)/60)/24)+DATE(1970,1,1)</f>
        <v>42716.732407407413</v>
      </c>
      <c r="L1035">
        <v>1479144880</v>
      </c>
      <c r="M1035" s="7">
        <f>(((L1035/60)/60)/24)+DATE(1970,1,1)</f>
        <v>42688.732407407413</v>
      </c>
      <c r="N1035" t="b">
        <v>0</v>
      </c>
      <c r="O1035">
        <v>27</v>
      </c>
      <c r="P1035" s="5">
        <f>E1035/O1035</f>
        <v>50.592592592592595</v>
      </c>
      <c r="Q1035" s="18" t="str">
        <f>LEFT(T1035, FIND("/",T1035)-1)</f>
        <v>music</v>
      </c>
      <c r="R1035" s="18" t="str">
        <f>RIGHT(T1035, LEN(T1035)-FIND("/",T1035))</f>
        <v>electronic music</v>
      </c>
      <c r="S1035" t="b">
        <v>1</v>
      </c>
      <c r="T1035" t="s">
        <v>8280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3">
        <v>5000</v>
      </c>
      <c r="E1036" s="13">
        <v>6500.09</v>
      </c>
      <c r="F1036" s="16">
        <f>(E1036)/D1036</f>
        <v>1.3000180000000001</v>
      </c>
      <c r="G1036" s="11" t="s">
        <v>8219</v>
      </c>
      <c r="H1036" t="s">
        <v>8224</v>
      </c>
      <c r="I1036" t="s">
        <v>8246</v>
      </c>
      <c r="J1036">
        <v>1470369540</v>
      </c>
      <c r="K1036" s="7">
        <f>(((J1036/60)/60)/24)+DATE(1970,1,1)</f>
        <v>42587.165972222225</v>
      </c>
      <c r="L1036">
        <v>1467604804</v>
      </c>
      <c r="M1036" s="7">
        <f>(((L1036/60)/60)/24)+DATE(1970,1,1)</f>
        <v>42555.166712962964</v>
      </c>
      <c r="N1036" t="b">
        <v>0</v>
      </c>
      <c r="O1036">
        <v>166</v>
      </c>
      <c r="P1036" s="5">
        <f>E1036/O1036</f>
        <v>39.157168674698795</v>
      </c>
      <c r="Q1036" s="18" t="str">
        <f>LEFT(T1036, FIND("/",T1036)-1)</f>
        <v>music</v>
      </c>
      <c r="R1036" s="18" t="str">
        <f>RIGHT(T1036, LEN(T1036)-FIND("/",T1036))</f>
        <v>electronic music</v>
      </c>
      <c r="S1036" t="b">
        <v>1</v>
      </c>
      <c r="T1036" t="s">
        <v>8280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3">
        <v>4600</v>
      </c>
      <c r="E1037" s="13">
        <v>4952</v>
      </c>
      <c r="F1037" s="16">
        <f>(E1037)/D1037</f>
        <v>1.0765217391304347</v>
      </c>
      <c r="G1037" s="11" t="s">
        <v>8219</v>
      </c>
      <c r="H1037" t="s">
        <v>8224</v>
      </c>
      <c r="I1037" t="s">
        <v>8246</v>
      </c>
      <c r="J1037">
        <v>1423668220</v>
      </c>
      <c r="K1037" s="7">
        <f>(((J1037/60)/60)/24)+DATE(1970,1,1)</f>
        <v>42046.641435185185</v>
      </c>
      <c r="L1037">
        <v>1421076220</v>
      </c>
      <c r="M1037" s="7">
        <f>(((L1037/60)/60)/24)+DATE(1970,1,1)</f>
        <v>42016.641435185185</v>
      </c>
      <c r="N1037" t="b">
        <v>0</v>
      </c>
      <c r="O1037">
        <v>76</v>
      </c>
      <c r="P1037" s="5">
        <f>E1037/O1037</f>
        <v>65.15789473684211</v>
      </c>
      <c r="Q1037" s="18" t="str">
        <f>LEFT(T1037, FIND("/",T1037)-1)</f>
        <v>music</v>
      </c>
      <c r="R1037" s="18" t="str">
        <f>RIGHT(T1037, LEN(T1037)-FIND("/",T1037))</f>
        <v>electronic music</v>
      </c>
      <c r="S1037" t="b">
        <v>1</v>
      </c>
      <c r="T1037" t="s">
        <v>8280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3">
        <v>4500</v>
      </c>
      <c r="E1038" s="13">
        <v>5056.22</v>
      </c>
      <c r="F1038" s="16">
        <f>(E1038)/D1038</f>
        <v>1.1236044444444444</v>
      </c>
      <c r="G1038" s="11" t="s">
        <v>8219</v>
      </c>
      <c r="H1038" t="s">
        <v>8224</v>
      </c>
      <c r="I1038" t="s">
        <v>8246</v>
      </c>
      <c r="J1038">
        <v>1357545600</v>
      </c>
      <c r="K1038" s="7">
        <f>(((J1038/60)/60)/24)+DATE(1970,1,1)</f>
        <v>41281.333333333336</v>
      </c>
      <c r="L1038">
        <v>1354790790</v>
      </c>
      <c r="M1038" s="7">
        <f>(((L1038/60)/60)/24)+DATE(1970,1,1)</f>
        <v>41249.448958333334</v>
      </c>
      <c r="N1038" t="b">
        <v>0</v>
      </c>
      <c r="O1038">
        <v>211</v>
      </c>
      <c r="P1038" s="5">
        <f>E1038/O1038</f>
        <v>23.963127962085309</v>
      </c>
      <c r="Q1038" s="18" t="str">
        <f>LEFT(T1038, FIND("/",T1038)-1)</f>
        <v>music</v>
      </c>
      <c r="R1038" s="18" t="str">
        <f>RIGHT(T1038, LEN(T1038)-FIND("/",T1038))</f>
        <v>electronic music</v>
      </c>
      <c r="S1038" t="b">
        <v>1</v>
      </c>
      <c r="T1038" t="s">
        <v>8280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3">
        <v>1000</v>
      </c>
      <c r="E1039" s="13">
        <v>1021</v>
      </c>
      <c r="F1039" s="16">
        <f>(E1039)/D1039</f>
        <v>1.0209999999999999</v>
      </c>
      <c r="G1039" s="11" t="s">
        <v>8219</v>
      </c>
      <c r="H1039" t="s">
        <v>8224</v>
      </c>
      <c r="I1039" t="s">
        <v>8246</v>
      </c>
      <c r="J1039">
        <v>1431925200</v>
      </c>
      <c r="K1039" s="7">
        <f>(((J1039/60)/60)/24)+DATE(1970,1,1)</f>
        <v>42142.208333333328</v>
      </c>
      <c r="L1039">
        <v>1429991062</v>
      </c>
      <c r="M1039" s="7">
        <f>(((L1039/60)/60)/24)+DATE(1970,1,1)</f>
        <v>42119.822476851856</v>
      </c>
      <c r="N1039" t="b">
        <v>0</v>
      </c>
      <c r="O1039">
        <v>21</v>
      </c>
      <c r="P1039" s="5">
        <f>E1039/O1039</f>
        <v>48.61904761904762</v>
      </c>
      <c r="Q1039" s="18" t="str">
        <f>LEFT(T1039, FIND("/",T1039)-1)</f>
        <v>music</v>
      </c>
      <c r="R1039" s="18" t="str">
        <f>RIGHT(T1039, LEN(T1039)-FIND("/",T1039))</f>
        <v>electronic music</v>
      </c>
      <c r="S1039" t="b">
        <v>1</v>
      </c>
      <c r="T1039" t="s">
        <v>8280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3">
        <v>1500</v>
      </c>
      <c r="E1040" s="13">
        <v>2180</v>
      </c>
      <c r="F1040" s="16">
        <f>(E1040)/D1040</f>
        <v>1.4533333333333334</v>
      </c>
      <c r="G1040" s="11" t="s">
        <v>8219</v>
      </c>
      <c r="H1040" t="s">
        <v>8224</v>
      </c>
      <c r="I1040" t="s">
        <v>8246</v>
      </c>
      <c r="J1040">
        <v>1458362023</v>
      </c>
      <c r="K1040" s="7">
        <f>(((J1040/60)/60)/24)+DATE(1970,1,1)</f>
        <v>42448.190081018518</v>
      </c>
      <c r="L1040">
        <v>1455773623</v>
      </c>
      <c r="M1040" s="7">
        <f>(((L1040/60)/60)/24)+DATE(1970,1,1)</f>
        <v>42418.231747685189</v>
      </c>
      <c r="N1040" t="b">
        <v>0</v>
      </c>
      <c r="O1040">
        <v>61</v>
      </c>
      <c r="P1040" s="5">
        <f>E1040/O1040</f>
        <v>35.73770491803279</v>
      </c>
      <c r="Q1040" s="18" t="str">
        <f>LEFT(T1040, FIND("/",T1040)-1)</f>
        <v>music</v>
      </c>
      <c r="R1040" s="18" t="str">
        <f>RIGHT(T1040, LEN(T1040)-FIND("/",T1040))</f>
        <v>electronic music</v>
      </c>
      <c r="S1040" t="b">
        <v>1</v>
      </c>
      <c r="T1040" t="s">
        <v>8280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3">
        <v>500</v>
      </c>
      <c r="E1041" s="13">
        <v>641</v>
      </c>
      <c r="F1041" s="16">
        <f>(E1041)/D1041</f>
        <v>1.282</v>
      </c>
      <c r="G1041" s="11" t="s">
        <v>8219</v>
      </c>
      <c r="H1041" t="s">
        <v>8224</v>
      </c>
      <c r="I1041" t="s">
        <v>8246</v>
      </c>
      <c r="J1041">
        <v>1481615940</v>
      </c>
      <c r="K1041" s="7">
        <f>(((J1041/60)/60)/24)+DATE(1970,1,1)</f>
        <v>42717.332638888889</v>
      </c>
      <c r="L1041">
        <v>1479436646</v>
      </c>
      <c r="M1041" s="7">
        <f>(((L1041/60)/60)/24)+DATE(1970,1,1)</f>
        <v>42692.109328703707</v>
      </c>
      <c r="N1041" t="b">
        <v>0</v>
      </c>
      <c r="O1041">
        <v>30</v>
      </c>
      <c r="P1041" s="5">
        <f>E1041/O1041</f>
        <v>21.366666666666667</v>
      </c>
      <c r="Q1041" s="18" t="str">
        <f>LEFT(T1041, FIND("/",T1041)-1)</f>
        <v>music</v>
      </c>
      <c r="R1041" s="18" t="str">
        <f>RIGHT(T1041, LEN(T1041)-FIND("/",T1041))</f>
        <v>electronic music</v>
      </c>
      <c r="S1041" t="b">
        <v>1</v>
      </c>
      <c r="T1041" t="s">
        <v>8280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3">
        <v>85000</v>
      </c>
      <c r="E1042" s="13">
        <v>250</v>
      </c>
      <c r="F1042" s="16">
        <f>(E1042)/D1042</f>
        <v>2.9411764705882353E-3</v>
      </c>
      <c r="G1042" s="11" t="s">
        <v>8220</v>
      </c>
      <c r="H1042" t="s">
        <v>8224</v>
      </c>
      <c r="I1042" t="s">
        <v>8246</v>
      </c>
      <c r="J1042">
        <v>1472317209</v>
      </c>
      <c r="K1042" s="7">
        <f>(((J1042/60)/60)/24)+DATE(1970,1,1)</f>
        <v>42609.708437499998</v>
      </c>
      <c r="L1042">
        <v>1469725209</v>
      </c>
      <c r="M1042" s="7">
        <f>(((L1042/60)/60)/24)+DATE(1970,1,1)</f>
        <v>42579.708437499998</v>
      </c>
      <c r="N1042" t="b">
        <v>0</v>
      </c>
      <c r="O1042">
        <v>1</v>
      </c>
      <c r="P1042" s="5">
        <f>E1042/O1042</f>
        <v>250</v>
      </c>
      <c r="Q1042" s="18" t="str">
        <f>LEFT(T1042, FIND("/",T1042)-1)</f>
        <v>journalism</v>
      </c>
      <c r="R1042" s="18" t="str">
        <f>RIGHT(T1042, LEN(T1042)-FIND("/",T1042))</f>
        <v>audio</v>
      </c>
      <c r="S1042" t="b">
        <v>0</v>
      </c>
      <c r="T1042" t="s">
        <v>8281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3">
        <v>50</v>
      </c>
      <c r="E1043" s="13">
        <v>0</v>
      </c>
      <c r="F1043" s="16">
        <f>(E1043)/D1043</f>
        <v>0</v>
      </c>
      <c r="G1043" s="11" t="s">
        <v>8220</v>
      </c>
      <c r="H1043" t="s">
        <v>8224</v>
      </c>
      <c r="I1043" t="s">
        <v>8246</v>
      </c>
      <c r="J1043">
        <v>1406769992</v>
      </c>
      <c r="K1043" s="7">
        <f>(((J1043/60)/60)/24)+DATE(1970,1,1)</f>
        <v>41851.060092592597</v>
      </c>
      <c r="L1043">
        <v>1405041992</v>
      </c>
      <c r="M1043" s="7">
        <f>(((L1043/60)/60)/24)+DATE(1970,1,1)</f>
        <v>41831.060092592597</v>
      </c>
      <c r="N1043" t="b">
        <v>0</v>
      </c>
      <c r="O1043">
        <v>0</v>
      </c>
      <c r="P1043" s="5" t="e">
        <f>E1043/O1043</f>
        <v>#DIV/0!</v>
      </c>
      <c r="Q1043" s="18" t="str">
        <f>LEFT(T1043, FIND("/",T1043)-1)</f>
        <v>journalism</v>
      </c>
      <c r="R1043" s="18" t="str">
        <f>RIGHT(T1043, LEN(T1043)-FIND("/",T1043))</f>
        <v>audio</v>
      </c>
      <c r="S1043" t="b">
        <v>0</v>
      </c>
      <c r="T1043" t="s">
        <v>8281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3">
        <v>650</v>
      </c>
      <c r="E1044" s="13">
        <v>10</v>
      </c>
      <c r="F1044" s="16">
        <f>(E1044)/D1044</f>
        <v>1.5384615384615385E-2</v>
      </c>
      <c r="G1044" s="11" t="s">
        <v>8220</v>
      </c>
      <c r="H1044" t="s">
        <v>8224</v>
      </c>
      <c r="I1044" t="s">
        <v>8246</v>
      </c>
      <c r="J1044">
        <v>1410516000</v>
      </c>
      <c r="K1044" s="7">
        <f>(((J1044/60)/60)/24)+DATE(1970,1,1)</f>
        <v>41894.416666666664</v>
      </c>
      <c r="L1044">
        <v>1406824948</v>
      </c>
      <c r="M1044" s="7">
        <f>(((L1044/60)/60)/24)+DATE(1970,1,1)</f>
        <v>41851.696157407408</v>
      </c>
      <c r="N1044" t="b">
        <v>0</v>
      </c>
      <c r="O1044">
        <v>1</v>
      </c>
      <c r="P1044" s="5">
        <f>E1044/O1044</f>
        <v>10</v>
      </c>
      <c r="Q1044" s="18" t="str">
        <f>LEFT(T1044, FIND("/",T1044)-1)</f>
        <v>journalism</v>
      </c>
      <c r="R1044" s="18" t="str">
        <f>RIGHT(T1044, LEN(T1044)-FIND("/",T1044))</f>
        <v>audio</v>
      </c>
      <c r="S1044" t="b">
        <v>0</v>
      </c>
      <c r="T1044" t="s">
        <v>8281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3">
        <v>100000</v>
      </c>
      <c r="E1045" s="13">
        <v>8537</v>
      </c>
      <c r="F1045" s="16">
        <f>(E1045)/D1045</f>
        <v>8.5370000000000001E-2</v>
      </c>
      <c r="G1045" s="11" t="s">
        <v>8220</v>
      </c>
      <c r="H1045" t="s">
        <v>8224</v>
      </c>
      <c r="I1045" t="s">
        <v>8246</v>
      </c>
      <c r="J1045">
        <v>1432101855</v>
      </c>
      <c r="K1045" s="7">
        <f>(((J1045/60)/60)/24)+DATE(1970,1,1)</f>
        <v>42144.252951388888</v>
      </c>
      <c r="L1045">
        <v>1429509855</v>
      </c>
      <c r="M1045" s="7">
        <f>(((L1045/60)/60)/24)+DATE(1970,1,1)</f>
        <v>42114.252951388888</v>
      </c>
      <c r="N1045" t="b">
        <v>0</v>
      </c>
      <c r="O1045">
        <v>292</v>
      </c>
      <c r="P1045" s="5">
        <f>E1045/O1045</f>
        <v>29.236301369863014</v>
      </c>
      <c r="Q1045" s="18" t="str">
        <f>LEFT(T1045, FIND("/",T1045)-1)</f>
        <v>journalism</v>
      </c>
      <c r="R1045" s="18" t="str">
        <f>RIGHT(T1045, LEN(T1045)-FIND("/",T1045))</f>
        <v>audio</v>
      </c>
      <c r="S1045" t="b">
        <v>0</v>
      </c>
      <c r="T1045" t="s">
        <v>8281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3">
        <v>7000</v>
      </c>
      <c r="E1046" s="13">
        <v>6</v>
      </c>
      <c r="F1046" s="16">
        <f>(E1046)/D1046</f>
        <v>8.571428571428571E-4</v>
      </c>
      <c r="G1046" s="11" t="s">
        <v>8220</v>
      </c>
      <c r="H1046" t="s">
        <v>8224</v>
      </c>
      <c r="I1046" t="s">
        <v>8246</v>
      </c>
      <c r="J1046">
        <v>1425587220</v>
      </c>
      <c r="K1046" s="7">
        <f>(((J1046/60)/60)/24)+DATE(1970,1,1)</f>
        <v>42068.852083333331</v>
      </c>
      <c r="L1046">
        <v>1420668801</v>
      </c>
      <c r="M1046" s="7">
        <f>(((L1046/60)/60)/24)+DATE(1970,1,1)</f>
        <v>42011.925937499997</v>
      </c>
      <c r="N1046" t="b">
        <v>0</v>
      </c>
      <c r="O1046">
        <v>2</v>
      </c>
      <c r="P1046" s="5">
        <f>E1046/O1046</f>
        <v>3</v>
      </c>
      <c r="Q1046" s="18" t="str">
        <f>LEFT(T1046, FIND("/",T1046)-1)</f>
        <v>journalism</v>
      </c>
      <c r="R1046" s="18" t="str">
        <f>RIGHT(T1046, LEN(T1046)-FIND("/",T1046))</f>
        <v>audio</v>
      </c>
      <c r="S1046" t="b">
        <v>0</v>
      </c>
      <c r="T1046" t="s">
        <v>8281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3">
        <v>10000</v>
      </c>
      <c r="E1047" s="13">
        <v>266</v>
      </c>
      <c r="F1047" s="16">
        <f>(E1047)/D1047</f>
        <v>2.6599999999999999E-2</v>
      </c>
      <c r="G1047" s="11" t="s">
        <v>8220</v>
      </c>
      <c r="H1047" t="s">
        <v>8224</v>
      </c>
      <c r="I1047" t="s">
        <v>8246</v>
      </c>
      <c r="J1047">
        <v>1408827550</v>
      </c>
      <c r="K1047" s="7">
        <f>(((J1047/60)/60)/24)+DATE(1970,1,1)</f>
        <v>41874.874421296299</v>
      </c>
      <c r="L1047">
        <v>1406235550</v>
      </c>
      <c r="M1047" s="7">
        <f>(((L1047/60)/60)/24)+DATE(1970,1,1)</f>
        <v>41844.874421296299</v>
      </c>
      <c r="N1047" t="b">
        <v>0</v>
      </c>
      <c r="O1047">
        <v>8</v>
      </c>
      <c r="P1047" s="5">
        <f>E1047/O1047</f>
        <v>33.25</v>
      </c>
      <c r="Q1047" s="18" t="str">
        <f>LEFT(T1047, FIND("/",T1047)-1)</f>
        <v>journalism</v>
      </c>
      <c r="R1047" s="18" t="str">
        <f>RIGHT(T1047, LEN(T1047)-FIND("/",T1047))</f>
        <v>audio</v>
      </c>
      <c r="S1047" t="b">
        <v>0</v>
      </c>
      <c r="T1047" t="s">
        <v>8281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3">
        <v>3000</v>
      </c>
      <c r="E1048" s="13">
        <v>0</v>
      </c>
      <c r="F1048" s="16">
        <f>(E1048)/D1048</f>
        <v>0</v>
      </c>
      <c r="G1048" s="11" t="s">
        <v>8220</v>
      </c>
      <c r="H1048" t="s">
        <v>8236</v>
      </c>
      <c r="I1048" t="s">
        <v>8249</v>
      </c>
      <c r="J1048">
        <v>1451161560</v>
      </c>
      <c r="K1048" s="7">
        <f>(((J1048/60)/60)/24)+DATE(1970,1,1)</f>
        <v>42364.851388888885</v>
      </c>
      <c r="L1048">
        <v>1447273560</v>
      </c>
      <c r="M1048" s="7">
        <f>(((L1048/60)/60)/24)+DATE(1970,1,1)</f>
        <v>42319.851388888885</v>
      </c>
      <c r="N1048" t="b">
        <v>0</v>
      </c>
      <c r="O1048">
        <v>0</v>
      </c>
      <c r="P1048" s="5" t="e">
        <f>E1048/O1048</f>
        <v>#DIV/0!</v>
      </c>
      <c r="Q1048" s="18" t="str">
        <f>LEFT(T1048, FIND("/",T1048)-1)</f>
        <v>journalism</v>
      </c>
      <c r="R1048" s="18" t="str">
        <f>RIGHT(T1048, LEN(T1048)-FIND("/",T1048))</f>
        <v>audio</v>
      </c>
      <c r="S1048" t="b">
        <v>0</v>
      </c>
      <c r="T1048" t="s">
        <v>8281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3">
        <v>2000</v>
      </c>
      <c r="E1049" s="13">
        <v>1</v>
      </c>
      <c r="F1049" s="16">
        <f>(E1049)/D1049</f>
        <v>5.0000000000000001E-4</v>
      </c>
      <c r="G1049" s="11" t="s">
        <v>8220</v>
      </c>
      <c r="H1049" t="s">
        <v>8224</v>
      </c>
      <c r="I1049" t="s">
        <v>8246</v>
      </c>
      <c r="J1049">
        <v>1415219915</v>
      </c>
      <c r="K1049" s="7">
        <f>(((J1049/60)/60)/24)+DATE(1970,1,1)</f>
        <v>41948.860127314816</v>
      </c>
      <c r="L1049">
        <v>1412624315</v>
      </c>
      <c r="M1049" s="7">
        <f>(((L1049/60)/60)/24)+DATE(1970,1,1)</f>
        <v>41918.818460648145</v>
      </c>
      <c r="N1049" t="b">
        <v>0</v>
      </c>
      <c r="O1049">
        <v>1</v>
      </c>
      <c r="P1049" s="5">
        <f>E1049/O1049</f>
        <v>1</v>
      </c>
      <c r="Q1049" s="18" t="str">
        <f>LEFT(T1049, FIND("/",T1049)-1)</f>
        <v>journalism</v>
      </c>
      <c r="R1049" s="18" t="str">
        <f>RIGHT(T1049, LEN(T1049)-FIND("/",T1049))</f>
        <v>audio</v>
      </c>
      <c r="S1049" t="b">
        <v>0</v>
      </c>
      <c r="T1049" t="s">
        <v>8281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3">
        <v>15000</v>
      </c>
      <c r="E1050" s="13">
        <v>212</v>
      </c>
      <c r="F1050" s="16">
        <f>(E1050)/D1050</f>
        <v>1.4133333333333333E-2</v>
      </c>
      <c r="G1050" s="11" t="s">
        <v>8220</v>
      </c>
      <c r="H1050" t="s">
        <v>8224</v>
      </c>
      <c r="I1050" t="s">
        <v>8246</v>
      </c>
      <c r="J1050">
        <v>1474766189</v>
      </c>
      <c r="K1050" s="7">
        <f>(((J1050/60)/60)/24)+DATE(1970,1,1)</f>
        <v>42638.053113425922</v>
      </c>
      <c r="L1050">
        <v>1471310189</v>
      </c>
      <c r="M1050" s="7">
        <f>(((L1050/60)/60)/24)+DATE(1970,1,1)</f>
        <v>42598.053113425922</v>
      </c>
      <c r="N1050" t="b">
        <v>0</v>
      </c>
      <c r="O1050">
        <v>4</v>
      </c>
      <c r="P1050" s="5">
        <f>E1050/O1050</f>
        <v>53</v>
      </c>
      <c r="Q1050" s="18" t="str">
        <f>LEFT(T1050, FIND("/",T1050)-1)</f>
        <v>journalism</v>
      </c>
      <c r="R1050" s="18" t="str">
        <f>RIGHT(T1050, LEN(T1050)-FIND("/",T1050))</f>
        <v>audio</v>
      </c>
      <c r="S1050" t="b">
        <v>0</v>
      </c>
      <c r="T1050" t="s">
        <v>8281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3">
        <v>12000</v>
      </c>
      <c r="E1051" s="13">
        <v>0</v>
      </c>
      <c r="F1051" s="16">
        <f>(E1051)/D1051</f>
        <v>0</v>
      </c>
      <c r="G1051" s="11" t="s">
        <v>8220</v>
      </c>
      <c r="H1051" t="s">
        <v>8224</v>
      </c>
      <c r="I1051" t="s">
        <v>8246</v>
      </c>
      <c r="J1051">
        <v>1455272445</v>
      </c>
      <c r="K1051" s="7">
        <f>(((J1051/60)/60)/24)+DATE(1970,1,1)</f>
        <v>42412.431076388893</v>
      </c>
      <c r="L1051">
        <v>1452680445</v>
      </c>
      <c r="M1051" s="7">
        <f>(((L1051/60)/60)/24)+DATE(1970,1,1)</f>
        <v>42382.431076388893</v>
      </c>
      <c r="N1051" t="b">
        <v>0</v>
      </c>
      <c r="O1051">
        <v>0</v>
      </c>
      <c r="P1051" s="5" t="e">
        <f>E1051/O1051</f>
        <v>#DIV/0!</v>
      </c>
      <c r="Q1051" s="18" t="str">
        <f>LEFT(T1051, FIND("/",T1051)-1)</f>
        <v>journalism</v>
      </c>
      <c r="R1051" s="18" t="str">
        <f>RIGHT(T1051, LEN(T1051)-FIND("/",T1051))</f>
        <v>audio</v>
      </c>
      <c r="S1051" t="b">
        <v>0</v>
      </c>
      <c r="T1051" t="s">
        <v>8281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3">
        <v>2500</v>
      </c>
      <c r="E1052" s="13">
        <v>0</v>
      </c>
      <c r="F1052" s="16">
        <f>(E1052)/D1052</f>
        <v>0</v>
      </c>
      <c r="G1052" s="11" t="s">
        <v>8220</v>
      </c>
      <c r="H1052" t="s">
        <v>8224</v>
      </c>
      <c r="I1052" t="s">
        <v>8246</v>
      </c>
      <c r="J1052">
        <v>1442257677</v>
      </c>
      <c r="K1052" s="7">
        <f>(((J1052/60)/60)/24)+DATE(1970,1,1)</f>
        <v>42261.7971875</v>
      </c>
      <c r="L1052">
        <v>1439665677</v>
      </c>
      <c r="M1052" s="7">
        <f>(((L1052/60)/60)/24)+DATE(1970,1,1)</f>
        <v>42231.7971875</v>
      </c>
      <c r="N1052" t="b">
        <v>0</v>
      </c>
      <c r="O1052">
        <v>0</v>
      </c>
      <c r="P1052" s="5" t="e">
        <f>E1052/O1052</f>
        <v>#DIV/0!</v>
      </c>
      <c r="Q1052" s="18" t="str">
        <f>LEFT(T1052, FIND("/",T1052)-1)</f>
        <v>journalism</v>
      </c>
      <c r="R1052" s="18" t="str">
        <f>RIGHT(T1052, LEN(T1052)-FIND("/",T1052))</f>
        <v>audio</v>
      </c>
      <c r="S1052" t="b">
        <v>0</v>
      </c>
      <c r="T1052" t="s">
        <v>8281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3">
        <v>500</v>
      </c>
      <c r="E1053" s="13">
        <v>0</v>
      </c>
      <c r="F1053" s="16">
        <f>(E1053)/D1053</f>
        <v>0</v>
      </c>
      <c r="G1053" s="11" t="s">
        <v>8220</v>
      </c>
      <c r="H1053" t="s">
        <v>8224</v>
      </c>
      <c r="I1053" t="s">
        <v>8246</v>
      </c>
      <c r="J1053">
        <v>1409098825</v>
      </c>
      <c r="K1053" s="7">
        <f>(((J1053/60)/60)/24)+DATE(1970,1,1)</f>
        <v>41878.014178240745</v>
      </c>
      <c r="L1053">
        <v>1406679625</v>
      </c>
      <c r="M1053" s="7">
        <f>(((L1053/60)/60)/24)+DATE(1970,1,1)</f>
        <v>41850.014178240745</v>
      </c>
      <c r="N1053" t="b">
        <v>0</v>
      </c>
      <c r="O1053">
        <v>0</v>
      </c>
      <c r="P1053" s="5" t="e">
        <f>E1053/O1053</f>
        <v>#DIV/0!</v>
      </c>
      <c r="Q1053" s="18" t="str">
        <f>LEFT(T1053, FIND("/",T1053)-1)</f>
        <v>journalism</v>
      </c>
      <c r="R1053" s="18" t="str">
        <f>RIGHT(T1053, LEN(T1053)-FIND("/",T1053))</f>
        <v>audio</v>
      </c>
      <c r="S1053" t="b">
        <v>0</v>
      </c>
      <c r="T1053" t="s">
        <v>8281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3">
        <v>4336</v>
      </c>
      <c r="E1054" s="13">
        <v>0</v>
      </c>
      <c r="F1054" s="16">
        <f>(E1054)/D1054</f>
        <v>0</v>
      </c>
      <c r="G1054" s="11" t="s">
        <v>8220</v>
      </c>
      <c r="H1054" t="s">
        <v>8224</v>
      </c>
      <c r="I1054" t="s">
        <v>8246</v>
      </c>
      <c r="J1054">
        <v>1465243740</v>
      </c>
      <c r="K1054" s="7">
        <f>(((J1054/60)/60)/24)+DATE(1970,1,1)</f>
        <v>42527.839583333334</v>
      </c>
      <c r="L1054">
        <v>1461438495</v>
      </c>
      <c r="M1054" s="7">
        <f>(((L1054/60)/60)/24)+DATE(1970,1,1)</f>
        <v>42483.797395833331</v>
      </c>
      <c r="N1054" t="b">
        <v>0</v>
      </c>
      <c r="O1054">
        <v>0</v>
      </c>
      <c r="P1054" s="5" t="e">
        <f>E1054/O1054</f>
        <v>#DIV/0!</v>
      </c>
      <c r="Q1054" s="18" t="str">
        <f>LEFT(T1054, FIND("/",T1054)-1)</f>
        <v>journalism</v>
      </c>
      <c r="R1054" s="18" t="str">
        <f>RIGHT(T1054, LEN(T1054)-FIND("/",T1054))</f>
        <v>audio</v>
      </c>
      <c r="S1054" t="b">
        <v>0</v>
      </c>
      <c r="T1054" t="s">
        <v>8281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3">
        <v>1500</v>
      </c>
      <c r="E1055" s="13">
        <v>15</v>
      </c>
      <c r="F1055" s="16">
        <f>(E1055)/D1055</f>
        <v>0.01</v>
      </c>
      <c r="G1055" s="11" t="s">
        <v>8220</v>
      </c>
      <c r="H1055" t="s">
        <v>8224</v>
      </c>
      <c r="I1055" t="s">
        <v>8246</v>
      </c>
      <c r="J1055">
        <v>1488773332</v>
      </c>
      <c r="K1055" s="7">
        <f>(((J1055/60)/60)/24)+DATE(1970,1,1)</f>
        <v>42800.172824074078</v>
      </c>
      <c r="L1055">
        <v>1486613332</v>
      </c>
      <c r="M1055" s="7">
        <f>(((L1055/60)/60)/24)+DATE(1970,1,1)</f>
        <v>42775.172824074078</v>
      </c>
      <c r="N1055" t="b">
        <v>0</v>
      </c>
      <c r="O1055">
        <v>1</v>
      </c>
      <c r="P1055" s="5">
        <f>E1055/O1055</f>
        <v>15</v>
      </c>
      <c r="Q1055" s="18" t="str">
        <f>LEFT(T1055, FIND("/",T1055)-1)</f>
        <v>journalism</v>
      </c>
      <c r="R1055" s="18" t="str">
        <f>RIGHT(T1055, LEN(T1055)-FIND("/",T1055))</f>
        <v>audio</v>
      </c>
      <c r="S1055" t="b">
        <v>0</v>
      </c>
      <c r="T1055" t="s">
        <v>8281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3">
        <v>2500</v>
      </c>
      <c r="E1056" s="13">
        <v>0</v>
      </c>
      <c r="F1056" s="16">
        <f>(E1056)/D1056</f>
        <v>0</v>
      </c>
      <c r="G1056" s="11" t="s">
        <v>8220</v>
      </c>
      <c r="H1056" t="s">
        <v>8224</v>
      </c>
      <c r="I1056" t="s">
        <v>8246</v>
      </c>
      <c r="J1056">
        <v>1407708000</v>
      </c>
      <c r="K1056" s="7">
        <f>(((J1056/60)/60)/24)+DATE(1970,1,1)</f>
        <v>41861.916666666664</v>
      </c>
      <c r="L1056">
        <v>1405110399</v>
      </c>
      <c r="M1056" s="7">
        <f>(((L1056/60)/60)/24)+DATE(1970,1,1)</f>
        <v>41831.851840277777</v>
      </c>
      <c r="N1056" t="b">
        <v>0</v>
      </c>
      <c r="O1056">
        <v>0</v>
      </c>
      <c r="P1056" s="5" t="e">
        <f>E1056/O1056</f>
        <v>#DIV/0!</v>
      </c>
      <c r="Q1056" s="18" t="str">
        <f>LEFT(T1056, FIND("/",T1056)-1)</f>
        <v>journalism</v>
      </c>
      <c r="R1056" s="18" t="str">
        <f>RIGHT(T1056, LEN(T1056)-FIND("/",T1056))</f>
        <v>audio</v>
      </c>
      <c r="S1056" t="b">
        <v>0</v>
      </c>
      <c r="T1056" t="s">
        <v>8281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3">
        <v>3500</v>
      </c>
      <c r="E1057" s="13">
        <v>0</v>
      </c>
      <c r="F1057" s="16">
        <f>(E1057)/D1057</f>
        <v>0</v>
      </c>
      <c r="G1057" s="11" t="s">
        <v>8220</v>
      </c>
      <c r="H1057" t="s">
        <v>8224</v>
      </c>
      <c r="I1057" t="s">
        <v>8246</v>
      </c>
      <c r="J1057">
        <v>1457394545</v>
      </c>
      <c r="K1057" s="7">
        <f>(((J1057/60)/60)/24)+DATE(1970,1,1)</f>
        <v>42436.992418981477</v>
      </c>
      <c r="L1057">
        <v>1454802545</v>
      </c>
      <c r="M1057" s="7">
        <f>(((L1057/60)/60)/24)+DATE(1970,1,1)</f>
        <v>42406.992418981477</v>
      </c>
      <c r="N1057" t="b">
        <v>0</v>
      </c>
      <c r="O1057">
        <v>0</v>
      </c>
      <c r="P1057" s="5" t="e">
        <f>E1057/O1057</f>
        <v>#DIV/0!</v>
      </c>
      <c r="Q1057" s="18" t="str">
        <f>LEFT(T1057, FIND("/",T1057)-1)</f>
        <v>journalism</v>
      </c>
      <c r="R1057" s="18" t="str">
        <f>RIGHT(T1057, LEN(T1057)-FIND("/",T1057))</f>
        <v>audio</v>
      </c>
      <c r="S1057" t="b">
        <v>0</v>
      </c>
      <c r="T1057" t="s">
        <v>8281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3">
        <v>10000</v>
      </c>
      <c r="E1058" s="13">
        <v>0</v>
      </c>
      <c r="F1058" s="16">
        <f>(E1058)/D1058</f>
        <v>0</v>
      </c>
      <c r="G1058" s="11" t="s">
        <v>8220</v>
      </c>
      <c r="H1058" t="s">
        <v>8224</v>
      </c>
      <c r="I1058" t="s">
        <v>8246</v>
      </c>
      <c r="J1058">
        <v>1429892177</v>
      </c>
      <c r="K1058" s="7">
        <f>(((J1058/60)/60)/24)+DATE(1970,1,1)</f>
        <v>42118.677974537044</v>
      </c>
      <c r="L1058">
        <v>1424711777</v>
      </c>
      <c r="M1058" s="7">
        <f>(((L1058/60)/60)/24)+DATE(1970,1,1)</f>
        <v>42058.719641203701</v>
      </c>
      <c r="N1058" t="b">
        <v>0</v>
      </c>
      <c r="O1058">
        <v>0</v>
      </c>
      <c r="P1058" s="5" t="e">
        <f>E1058/O1058</f>
        <v>#DIV/0!</v>
      </c>
      <c r="Q1058" s="18" t="str">
        <f>LEFT(T1058, FIND("/",T1058)-1)</f>
        <v>journalism</v>
      </c>
      <c r="R1058" s="18" t="str">
        <f>RIGHT(T1058, LEN(T1058)-FIND("/",T1058))</f>
        <v>audio</v>
      </c>
      <c r="S1058" t="b">
        <v>0</v>
      </c>
      <c r="T1058" t="s">
        <v>8281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3">
        <v>10000</v>
      </c>
      <c r="E1059" s="13">
        <v>0</v>
      </c>
      <c r="F1059" s="16">
        <f>(E1059)/D1059</f>
        <v>0</v>
      </c>
      <c r="G1059" s="11" t="s">
        <v>8220</v>
      </c>
      <c r="H1059" t="s">
        <v>8224</v>
      </c>
      <c r="I1059" t="s">
        <v>8246</v>
      </c>
      <c r="J1059">
        <v>1480888483</v>
      </c>
      <c r="K1059" s="7">
        <f>(((J1059/60)/60)/24)+DATE(1970,1,1)</f>
        <v>42708.912997685184</v>
      </c>
      <c r="L1059">
        <v>1478292883</v>
      </c>
      <c r="M1059" s="7">
        <f>(((L1059/60)/60)/24)+DATE(1970,1,1)</f>
        <v>42678.871331018512</v>
      </c>
      <c r="N1059" t="b">
        <v>0</v>
      </c>
      <c r="O1059">
        <v>0</v>
      </c>
      <c r="P1059" s="5" t="e">
        <f>E1059/O1059</f>
        <v>#DIV/0!</v>
      </c>
      <c r="Q1059" s="18" t="str">
        <f>LEFT(T1059, FIND("/",T1059)-1)</f>
        <v>journalism</v>
      </c>
      <c r="R1059" s="18" t="str">
        <f>RIGHT(T1059, LEN(T1059)-FIND("/",T1059))</f>
        <v>audio</v>
      </c>
      <c r="S1059" t="b">
        <v>0</v>
      </c>
      <c r="T1059" t="s">
        <v>8281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3">
        <v>40000</v>
      </c>
      <c r="E1060" s="13">
        <v>0</v>
      </c>
      <c r="F1060" s="16">
        <f>(E1060)/D1060</f>
        <v>0</v>
      </c>
      <c r="G1060" s="11" t="s">
        <v>8220</v>
      </c>
      <c r="H1060" t="s">
        <v>8224</v>
      </c>
      <c r="I1060" t="s">
        <v>8246</v>
      </c>
      <c r="J1060">
        <v>1427328000</v>
      </c>
      <c r="K1060" s="7">
        <f>(((J1060/60)/60)/24)+DATE(1970,1,1)</f>
        <v>42089</v>
      </c>
      <c r="L1060">
        <v>1423777043</v>
      </c>
      <c r="M1060" s="7">
        <f>(((L1060/60)/60)/24)+DATE(1970,1,1)</f>
        <v>42047.900960648149</v>
      </c>
      <c r="N1060" t="b">
        <v>0</v>
      </c>
      <c r="O1060">
        <v>0</v>
      </c>
      <c r="P1060" s="5" t="e">
        <f>E1060/O1060</f>
        <v>#DIV/0!</v>
      </c>
      <c r="Q1060" s="18" t="str">
        <f>LEFT(T1060, FIND("/",T1060)-1)</f>
        <v>journalism</v>
      </c>
      <c r="R1060" s="18" t="str">
        <f>RIGHT(T1060, LEN(T1060)-FIND("/",T1060))</f>
        <v>audio</v>
      </c>
      <c r="S1060" t="b">
        <v>0</v>
      </c>
      <c r="T1060" t="s">
        <v>8281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3">
        <v>1100</v>
      </c>
      <c r="E1061" s="13">
        <v>0</v>
      </c>
      <c r="F1061" s="16">
        <f>(E1061)/D1061</f>
        <v>0</v>
      </c>
      <c r="G1061" s="11" t="s">
        <v>8220</v>
      </c>
      <c r="H1061" t="s">
        <v>8224</v>
      </c>
      <c r="I1061" t="s">
        <v>8246</v>
      </c>
      <c r="J1061">
        <v>1426269456</v>
      </c>
      <c r="K1061" s="7">
        <f>(((J1061/60)/60)/24)+DATE(1970,1,1)</f>
        <v>42076.748333333337</v>
      </c>
      <c r="L1061">
        <v>1423681056</v>
      </c>
      <c r="M1061" s="7">
        <f>(((L1061/60)/60)/24)+DATE(1970,1,1)</f>
        <v>42046.79</v>
      </c>
      <c r="N1061" t="b">
        <v>0</v>
      </c>
      <c r="O1061">
        <v>0</v>
      </c>
      <c r="P1061" s="5" t="e">
        <f>E1061/O1061</f>
        <v>#DIV/0!</v>
      </c>
      <c r="Q1061" s="18" t="str">
        <f>LEFT(T1061, FIND("/",T1061)-1)</f>
        <v>journalism</v>
      </c>
      <c r="R1061" s="18" t="str">
        <f>RIGHT(T1061, LEN(T1061)-FIND("/",T1061))</f>
        <v>audio</v>
      </c>
      <c r="S1061" t="b">
        <v>0</v>
      </c>
      <c r="T1061" t="s">
        <v>8281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3">
        <v>5000</v>
      </c>
      <c r="E1062" s="13">
        <v>50</v>
      </c>
      <c r="F1062" s="16">
        <f>(E1062)/D1062</f>
        <v>0.01</v>
      </c>
      <c r="G1062" s="11" t="s">
        <v>8220</v>
      </c>
      <c r="H1062" t="s">
        <v>8224</v>
      </c>
      <c r="I1062" t="s">
        <v>8246</v>
      </c>
      <c r="J1062">
        <v>1429134893</v>
      </c>
      <c r="K1062" s="7">
        <f>(((J1062/60)/60)/24)+DATE(1970,1,1)</f>
        <v>42109.913113425922</v>
      </c>
      <c r="L1062">
        <v>1426542893</v>
      </c>
      <c r="M1062" s="7">
        <f>(((L1062/60)/60)/24)+DATE(1970,1,1)</f>
        <v>42079.913113425922</v>
      </c>
      <c r="N1062" t="b">
        <v>0</v>
      </c>
      <c r="O1062">
        <v>1</v>
      </c>
      <c r="P1062" s="5">
        <f>E1062/O1062</f>
        <v>50</v>
      </c>
      <c r="Q1062" s="18" t="str">
        <f>LEFT(T1062, FIND("/",T1062)-1)</f>
        <v>journalism</v>
      </c>
      <c r="R1062" s="18" t="str">
        <f>RIGHT(T1062, LEN(T1062)-FIND("/",T1062))</f>
        <v>audio</v>
      </c>
      <c r="S1062" t="b">
        <v>0</v>
      </c>
      <c r="T1062" t="s">
        <v>8281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3">
        <v>4000</v>
      </c>
      <c r="E1063" s="13">
        <v>0</v>
      </c>
      <c r="F1063" s="16">
        <f>(E1063)/D1063</f>
        <v>0</v>
      </c>
      <c r="G1063" s="11" t="s">
        <v>8220</v>
      </c>
      <c r="H1063" t="s">
        <v>8224</v>
      </c>
      <c r="I1063" t="s">
        <v>8246</v>
      </c>
      <c r="J1063">
        <v>1462150800</v>
      </c>
      <c r="K1063" s="7">
        <f>(((J1063/60)/60)/24)+DATE(1970,1,1)</f>
        <v>42492.041666666672</v>
      </c>
      <c r="L1063">
        <v>1456987108</v>
      </c>
      <c r="M1063" s="7">
        <f>(((L1063/60)/60)/24)+DATE(1970,1,1)</f>
        <v>42432.276712962965</v>
      </c>
      <c r="N1063" t="b">
        <v>0</v>
      </c>
      <c r="O1063">
        <v>0</v>
      </c>
      <c r="P1063" s="5" t="e">
        <f>E1063/O1063</f>
        <v>#DIV/0!</v>
      </c>
      <c r="Q1063" s="18" t="str">
        <f>LEFT(T1063, FIND("/",T1063)-1)</f>
        <v>journalism</v>
      </c>
      <c r="R1063" s="18" t="str">
        <f>RIGHT(T1063, LEN(T1063)-FIND("/",T1063))</f>
        <v>audio</v>
      </c>
      <c r="S1063" t="b">
        <v>0</v>
      </c>
      <c r="T1063" t="s">
        <v>8281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3">
        <v>199</v>
      </c>
      <c r="E1064" s="13">
        <v>190</v>
      </c>
      <c r="F1064" s="16">
        <f>(E1064)/D1064</f>
        <v>0.95477386934673369</v>
      </c>
      <c r="G1064" s="11" t="s">
        <v>8220</v>
      </c>
      <c r="H1064" t="s">
        <v>8224</v>
      </c>
      <c r="I1064" t="s">
        <v>8246</v>
      </c>
      <c r="J1064">
        <v>1468351341</v>
      </c>
      <c r="K1064" s="7">
        <f>(((J1064/60)/60)/24)+DATE(1970,1,1)</f>
        <v>42563.807187500002</v>
      </c>
      <c r="L1064">
        <v>1467746541</v>
      </c>
      <c r="M1064" s="7">
        <f>(((L1064/60)/60)/24)+DATE(1970,1,1)</f>
        <v>42556.807187500002</v>
      </c>
      <c r="N1064" t="b">
        <v>0</v>
      </c>
      <c r="O1064">
        <v>4</v>
      </c>
      <c r="P1064" s="5">
        <f>E1064/O1064</f>
        <v>47.5</v>
      </c>
      <c r="Q1064" s="18" t="str">
        <f>LEFT(T1064, FIND("/",T1064)-1)</f>
        <v>journalism</v>
      </c>
      <c r="R1064" s="18" t="str">
        <f>RIGHT(T1064, LEN(T1064)-FIND("/",T1064))</f>
        <v>audio</v>
      </c>
      <c r="S1064" t="b">
        <v>0</v>
      </c>
      <c r="T1064" t="s">
        <v>8281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3">
        <v>1000</v>
      </c>
      <c r="E1065" s="13">
        <v>0</v>
      </c>
      <c r="F1065" s="16">
        <f>(E1065)/D1065</f>
        <v>0</v>
      </c>
      <c r="G1065" s="11" t="s">
        <v>8220</v>
      </c>
      <c r="H1065" t="s">
        <v>8224</v>
      </c>
      <c r="I1065" t="s">
        <v>8246</v>
      </c>
      <c r="J1065">
        <v>1472604262</v>
      </c>
      <c r="K1065" s="7">
        <f>(((J1065/60)/60)/24)+DATE(1970,1,1)</f>
        <v>42613.030810185184</v>
      </c>
      <c r="L1065">
        <v>1470012262</v>
      </c>
      <c r="M1065" s="7">
        <f>(((L1065/60)/60)/24)+DATE(1970,1,1)</f>
        <v>42583.030810185184</v>
      </c>
      <c r="N1065" t="b">
        <v>0</v>
      </c>
      <c r="O1065">
        <v>0</v>
      </c>
      <c r="P1065" s="5" t="e">
        <f>E1065/O1065</f>
        <v>#DIV/0!</v>
      </c>
      <c r="Q1065" s="18" t="str">
        <f>LEFT(T1065, FIND("/",T1065)-1)</f>
        <v>journalism</v>
      </c>
      <c r="R1065" s="18" t="str">
        <f>RIGHT(T1065, LEN(T1065)-FIND("/",T1065))</f>
        <v>audio</v>
      </c>
      <c r="S1065" t="b">
        <v>0</v>
      </c>
      <c r="T1065" t="s">
        <v>8281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3">
        <v>90000</v>
      </c>
      <c r="E1066" s="13">
        <v>8077</v>
      </c>
      <c r="F1066" s="16">
        <f>(E1066)/D1066</f>
        <v>8.9744444444444446E-2</v>
      </c>
      <c r="G1066" s="11" t="s">
        <v>8221</v>
      </c>
      <c r="H1066" t="s">
        <v>8224</v>
      </c>
      <c r="I1066" t="s">
        <v>8246</v>
      </c>
      <c r="J1066">
        <v>1373174903</v>
      </c>
      <c r="K1066" s="7">
        <f>(((J1066/60)/60)/24)+DATE(1970,1,1)</f>
        <v>41462.228043981479</v>
      </c>
      <c r="L1066">
        <v>1369286903</v>
      </c>
      <c r="M1066" s="7">
        <f>(((L1066/60)/60)/24)+DATE(1970,1,1)</f>
        <v>41417.228043981479</v>
      </c>
      <c r="N1066" t="b">
        <v>0</v>
      </c>
      <c r="O1066">
        <v>123</v>
      </c>
      <c r="P1066" s="5">
        <f>E1066/O1066</f>
        <v>65.666666666666671</v>
      </c>
      <c r="Q1066" s="18" t="str">
        <f>LEFT(T1066, FIND("/",T1066)-1)</f>
        <v>games</v>
      </c>
      <c r="R1066" s="18" t="str">
        <f>RIGHT(T1066, LEN(T1066)-FIND("/",T1066))</f>
        <v>video games</v>
      </c>
      <c r="S1066" t="b">
        <v>0</v>
      </c>
      <c r="T1066" t="s">
        <v>8282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3">
        <v>3000</v>
      </c>
      <c r="E1067" s="13">
        <v>81</v>
      </c>
      <c r="F1067" s="16">
        <f>(E1067)/D1067</f>
        <v>2.7E-2</v>
      </c>
      <c r="G1067" s="11" t="s">
        <v>8221</v>
      </c>
      <c r="H1067" t="s">
        <v>8226</v>
      </c>
      <c r="I1067" t="s">
        <v>8248</v>
      </c>
      <c r="J1067">
        <v>1392800922</v>
      </c>
      <c r="K1067" s="7">
        <f>(((J1067/60)/60)/24)+DATE(1970,1,1)</f>
        <v>41689.381041666667</v>
      </c>
      <c r="L1067">
        <v>1390381722</v>
      </c>
      <c r="M1067" s="7">
        <f>(((L1067/60)/60)/24)+DATE(1970,1,1)</f>
        <v>41661.381041666667</v>
      </c>
      <c r="N1067" t="b">
        <v>0</v>
      </c>
      <c r="O1067">
        <v>5</v>
      </c>
      <c r="P1067" s="5">
        <f>E1067/O1067</f>
        <v>16.2</v>
      </c>
      <c r="Q1067" s="18" t="str">
        <f>LEFT(T1067, FIND("/",T1067)-1)</f>
        <v>games</v>
      </c>
      <c r="R1067" s="18" t="str">
        <f>RIGHT(T1067, LEN(T1067)-FIND("/",T1067))</f>
        <v>video games</v>
      </c>
      <c r="S1067" t="b">
        <v>0</v>
      </c>
      <c r="T1067" t="s">
        <v>8282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3">
        <v>150000</v>
      </c>
      <c r="E1068" s="13">
        <v>5051</v>
      </c>
      <c r="F1068" s="16">
        <f>(E1068)/D1068</f>
        <v>3.3673333333333333E-2</v>
      </c>
      <c r="G1068" s="11" t="s">
        <v>8221</v>
      </c>
      <c r="H1068" t="s">
        <v>8224</v>
      </c>
      <c r="I1068" t="s">
        <v>8246</v>
      </c>
      <c r="J1068">
        <v>1375657582</v>
      </c>
      <c r="K1068" s="7">
        <f>(((J1068/60)/60)/24)+DATE(1970,1,1)</f>
        <v>41490.962754629632</v>
      </c>
      <c r="L1068">
        <v>1371769582</v>
      </c>
      <c r="M1068" s="7">
        <f>(((L1068/60)/60)/24)+DATE(1970,1,1)</f>
        <v>41445.962754629632</v>
      </c>
      <c r="N1068" t="b">
        <v>0</v>
      </c>
      <c r="O1068">
        <v>148</v>
      </c>
      <c r="P1068" s="5">
        <f>E1068/O1068</f>
        <v>34.128378378378379</v>
      </c>
      <c r="Q1068" s="18" t="str">
        <f>LEFT(T1068, FIND("/",T1068)-1)</f>
        <v>games</v>
      </c>
      <c r="R1068" s="18" t="str">
        <f>RIGHT(T1068, LEN(T1068)-FIND("/",T1068))</f>
        <v>video games</v>
      </c>
      <c r="S1068" t="b">
        <v>0</v>
      </c>
      <c r="T1068" t="s">
        <v>8282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3">
        <v>500</v>
      </c>
      <c r="E1069" s="13">
        <v>130</v>
      </c>
      <c r="F1069" s="16">
        <f>(E1069)/D1069</f>
        <v>0.26</v>
      </c>
      <c r="G1069" s="11" t="s">
        <v>8221</v>
      </c>
      <c r="H1069" t="s">
        <v>8224</v>
      </c>
      <c r="I1069" t="s">
        <v>8246</v>
      </c>
      <c r="J1069">
        <v>1387657931</v>
      </c>
      <c r="K1069" s="7">
        <f>(((J1069/60)/60)/24)+DATE(1970,1,1)</f>
        <v>41629.855682870373</v>
      </c>
      <c r="L1069">
        <v>1385065931</v>
      </c>
      <c r="M1069" s="7">
        <f>(((L1069/60)/60)/24)+DATE(1970,1,1)</f>
        <v>41599.855682870373</v>
      </c>
      <c r="N1069" t="b">
        <v>0</v>
      </c>
      <c r="O1069">
        <v>10</v>
      </c>
      <c r="P1069" s="5">
        <f>E1069/O1069</f>
        <v>13</v>
      </c>
      <c r="Q1069" s="18" t="str">
        <f>LEFT(T1069, FIND("/",T1069)-1)</f>
        <v>games</v>
      </c>
      <c r="R1069" s="18" t="str">
        <f>RIGHT(T1069, LEN(T1069)-FIND("/",T1069))</f>
        <v>video games</v>
      </c>
      <c r="S1069" t="b">
        <v>0</v>
      </c>
      <c r="T1069" t="s">
        <v>8282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3">
        <v>30000</v>
      </c>
      <c r="E1070" s="13">
        <v>45</v>
      </c>
      <c r="F1070" s="16">
        <f>(E1070)/D1070</f>
        <v>1.5E-3</v>
      </c>
      <c r="G1070" s="11" t="s">
        <v>8221</v>
      </c>
      <c r="H1070" t="s">
        <v>8224</v>
      </c>
      <c r="I1070" t="s">
        <v>8246</v>
      </c>
      <c r="J1070">
        <v>1460274864</v>
      </c>
      <c r="K1070" s="7">
        <f>(((J1070/60)/60)/24)+DATE(1970,1,1)</f>
        <v>42470.329444444447</v>
      </c>
      <c r="L1070">
        <v>1457686464</v>
      </c>
      <c r="M1070" s="7">
        <f>(((L1070/60)/60)/24)+DATE(1970,1,1)</f>
        <v>42440.371111111104</v>
      </c>
      <c r="N1070" t="b">
        <v>0</v>
      </c>
      <c r="O1070">
        <v>4</v>
      </c>
      <c r="P1070" s="5">
        <f>E1070/O1070</f>
        <v>11.25</v>
      </c>
      <c r="Q1070" s="18" t="str">
        <f>LEFT(T1070, FIND("/",T1070)-1)</f>
        <v>games</v>
      </c>
      <c r="R1070" s="18" t="str">
        <f>RIGHT(T1070, LEN(T1070)-FIND("/",T1070))</f>
        <v>video games</v>
      </c>
      <c r="S1070" t="b">
        <v>0</v>
      </c>
      <c r="T1070" t="s">
        <v>8282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3">
        <v>2200</v>
      </c>
      <c r="E1071" s="13">
        <v>850</v>
      </c>
      <c r="F1071" s="16">
        <f>(E1071)/D1071</f>
        <v>0.38636363636363635</v>
      </c>
      <c r="G1071" s="11" t="s">
        <v>8221</v>
      </c>
      <c r="H1071" t="s">
        <v>8224</v>
      </c>
      <c r="I1071" t="s">
        <v>8246</v>
      </c>
      <c r="J1071">
        <v>1385447459</v>
      </c>
      <c r="K1071" s="7">
        <f>(((J1071/60)/60)/24)+DATE(1970,1,1)</f>
        <v>41604.271516203706</v>
      </c>
      <c r="L1071">
        <v>1382679059</v>
      </c>
      <c r="M1071" s="7">
        <f>(((L1071/60)/60)/24)+DATE(1970,1,1)</f>
        <v>41572.229849537034</v>
      </c>
      <c r="N1071" t="b">
        <v>0</v>
      </c>
      <c r="O1071">
        <v>21</v>
      </c>
      <c r="P1071" s="5">
        <f>E1071/O1071</f>
        <v>40.476190476190474</v>
      </c>
      <c r="Q1071" s="18" t="str">
        <f>LEFT(T1071, FIND("/",T1071)-1)</f>
        <v>games</v>
      </c>
      <c r="R1071" s="18" t="str">
        <f>RIGHT(T1071, LEN(T1071)-FIND("/",T1071))</f>
        <v>video games</v>
      </c>
      <c r="S1071" t="b">
        <v>0</v>
      </c>
      <c r="T1071" t="s">
        <v>8282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3">
        <v>10000</v>
      </c>
      <c r="E1072" s="13">
        <v>70</v>
      </c>
      <c r="F1072" s="16">
        <f>(E1072)/D1072</f>
        <v>7.0000000000000001E-3</v>
      </c>
      <c r="G1072" s="11" t="s">
        <v>8221</v>
      </c>
      <c r="H1072" t="s">
        <v>8224</v>
      </c>
      <c r="I1072" t="s">
        <v>8246</v>
      </c>
      <c r="J1072">
        <v>1349050622</v>
      </c>
      <c r="K1072" s="7">
        <f>(((J1072/60)/60)/24)+DATE(1970,1,1)</f>
        <v>41183.011828703704</v>
      </c>
      <c r="L1072">
        <v>1347322622</v>
      </c>
      <c r="M1072" s="7">
        <f>(((L1072/60)/60)/24)+DATE(1970,1,1)</f>
        <v>41163.011828703704</v>
      </c>
      <c r="N1072" t="b">
        <v>0</v>
      </c>
      <c r="O1072">
        <v>2</v>
      </c>
      <c r="P1072" s="5">
        <f>E1072/O1072</f>
        <v>35</v>
      </c>
      <c r="Q1072" s="18" t="str">
        <f>LEFT(T1072, FIND("/",T1072)-1)</f>
        <v>games</v>
      </c>
      <c r="R1072" s="18" t="str">
        <f>RIGHT(T1072, LEN(T1072)-FIND("/",T1072))</f>
        <v>video games</v>
      </c>
      <c r="S1072" t="b">
        <v>0</v>
      </c>
      <c r="T1072" t="s">
        <v>8282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3">
        <v>100</v>
      </c>
      <c r="E1073" s="13">
        <v>0</v>
      </c>
      <c r="F1073" s="16">
        <f>(E1073)/D1073</f>
        <v>0</v>
      </c>
      <c r="G1073" s="11" t="s">
        <v>8221</v>
      </c>
      <c r="H1073" t="s">
        <v>8234</v>
      </c>
      <c r="I1073" t="s">
        <v>8254</v>
      </c>
      <c r="J1073">
        <v>1447787093</v>
      </c>
      <c r="K1073" s="7">
        <f>(((J1073/60)/60)/24)+DATE(1970,1,1)</f>
        <v>42325.795057870375</v>
      </c>
      <c r="L1073">
        <v>1445191493</v>
      </c>
      <c r="M1073" s="7">
        <f>(((L1073/60)/60)/24)+DATE(1970,1,1)</f>
        <v>42295.753391203703</v>
      </c>
      <c r="N1073" t="b">
        <v>0</v>
      </c>
      <c r="O1073">
        <v>0</v>
      </c>
      <c r="P1073" s="5" t="e">
        <f>E1073/O1073</f>
        <v>#DIV/0!</v>
      </c>
      <c r="Q1073" s="18" t="str">
        <f>LEFT(T1073, FIND("/",T1073)-1)</f>
        <v>games</v>
      </c>
      <c r="R1073" s="18" t="str">
        <f>RIGHT(T1073, LEN(T1073)-FIND("/",T1073))</f>
        <v>video games</v>
      </c>
      <c r="S1073" t="b">
        <v>0</v>
      </c>
      <c r="T1073" t="s">
        <v>8282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3">
        <v>75000</v>
      </c>
      <c r="E1074" s="13">
        <v>51</v>
      </c>
      <c r="F1074" s="16">
        <f>(E1074)/D1074</f>
        <v>6.8000000000000005E-4</v>
      </c>
      <c r="G1074" s="11" t="s">
        <v>8221</v>
      </c>
      <c r="H1074" t="s">
        <v>8224</v>
      </c>
      <c r="I1074" t="s">
        <v>8246</v>
      </c>
      <c r="J1074">
        <v>1391630297</v>
      </c>
      <c r="K1074" s="7">
        <f>(((J1074/60)/60)/24)+DATE(1970,1,1)</f>
        <v>41675.832141203704</v>
      </c>
      <c r="L1074">
        <v>1389038297</v>
      </c>
      <c r="M1074" s="7">
        <f>(((L1074/60)/60)/24)+DATE(1970,1,1)</f>
        <v>41645.832141203704</v>
      </c>
      <c r="N1074" t="b">
        <v>0</v>
      </c>
      <c r="O1074">
        <v>4</v>
      </c>
      <c r="P1074" s="5">
        <f>E1074/O1074</f>
        <v>12.75</v>
      </c>
      <c r="Q1074" s="18" t="str">
        <f>LEFT(T1074, FIND("/",T1074)-1)</f>
        <v>games</v>
      </c>
      <c r="R1074" s="18" t="str">
        <f>RIGHT(T1074, LEN(T1074)-FIND("/",T1074))</f>
        <v>video games</v>
      </c>
      <c r="S1074" t="b">
        <v>0</v>
      </c>
      <c r="T1074" t="s">
        <v>8282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3">
        <v>750</v>
      </c>
      <c r="E1075" s="13">
        <v>10</v>
      </c>
      <c r="F1075" s="16">
        <f>(E1075)/D1075</f>
        <v>1.3333333333333334E-2</v>
      </c>
      <c r="G1075" s="11" t="s">
        <v>8221</v>
      </c>
      <c r="H1075" t="s">
        <v>8224</v>
      </c>
      <c r="I1075" t="s">
        <v>8246</v>
      </c>
      <c r="J1075">
        <v>1318806541</v>
      </c>
      <c r="K1075" s="7">
        <f>(((J1075/60)/60)/24)+DATE(1970,1,1)</f>
        <v>40832.964594907404</v>
      </c>
      <c r="L1075">
        <v>1316214541</v>
      </c>
      <c r="M1075" s="7">
        <f>(((L1075/60)/60)/24)+DATE(1970,1,1)</f>
        <v>40802.964594907404</v>
      </c>
      <c r="N1075" t="b">
        <v>0</v>
      </c>
      <c r="O1075">
        <v>1</v>
      </c>
      <c r="P1075" s="5">
        <f>E1075/O1075</f>
        <v>10</v>
      </c>
      <c r="Q1075" s="18" t="str">
        <f>LEFT(T1075, FIND("/",T1075)-1)</f>
        <v>games</v>
      </c>
      <c r="R1075" s="18" t="str">
        <f>RIGHT(T1075, LEN(T1075)-FIND("/",T1075))</f>
        <v>video games</v>
      </c>
      <c r="S1075" t="b">
        <v>0</v>
      </c>
      <c r="T1075" t="s">
        <v>8282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3">
        <v>54000</v>
      </c>
      <c r="E1076" s="13">
        <v>3407</v>
      </c>
      <c r="F1076" s="16">
        <f>(E1076)/D1076</f>
        <v>6.3092592592592589E-2</v>
      </c>
      <c r="G1076" s="11" t="s">
        <v>8221</v>
      </c>
      <c r="H1076" t="s">
        <v>8224</v>
      </c>
      <c r="I1076" t="s">
        <v>8246</v>
      </c>
      <c r="J1076">
        <v>1388808545</v>
      </c>
      <c r="K1076" s="7">
        <f>(((J1076/60)/60)/24)+DATE(1970,1,1)</f>
        <v>41643.172974537039</v>
      </c>
      <c r="L1076">
        <v>1386216545</v>
      </c>
      <c r="M1076" s="7">
        <f>(((L1076/60)/60)/24)+DATE(1970,1,1)</f>
        <v>41613.172974537039</v>
      </c>
      <c r="N1076" t="b">
        <v>0</v>
      </c>
      <c r="O1076">
        <v>30</v>
      </c>
      <c r="P1076" s="5">
        <f>E1076/O1076</f>
        <v>113.56666666666666</v>
      </c>
      <c r="Q1076" s="18" t="str">
        <f>LEFT(T1076, FIND("/",T1076)-1)</f>
        <v>games</v>
      </c>
      <c r="R1076" s="18" t="str">
        <f>RIGHT(T1076, LEN(T1076)-FIND("/",T1076))</f>
        <v>video games</v>
      </c>
      <c r="S1076" t="b">
        <v>0</v>
      </c>
      <c r="T1076" t="s">
        <v>8282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3">
        <v>1000</v>
      </c>
      <c r="E1077" s="13">
        <v>45</v>
      </c>
      <c r="F1077" s="16">
        <f>(E1077)/D1077</f>
        <v>4.4999999999999998E-2</v>
      </c>
      <c r="G1077" s="11" t="s">
        <v>8221</v>
      </c>
      <c r="H1077" t="s">
        <v>8224</v>
      </c>
      <c r="I1077" t="s">
        <v>8246</v>
      </c>
      <c r="J1077">
        <v>1336340516</v>
      </c>
      <c r="K1077" s="7">
        <f>(((J1077/60)/60)/24)+DATE(1970,1,1)</f>
        <v>41035.904120370367</v>
      </c>
      <c r="L1077">
        <v>1333748516</v>
      </c>
      <c r="M1077" s="7">
        <f>(((L1077/60)/60)/24)+DATE(1970,1,1)</f>
        <v>41005.904120370367</v>
      </c>
      <c r="N1077" t="b">
        <v>0</v>
      </c>
      <c r="O1077">
        <v>3</v>
      </c>
      <c r="P1077" s="5">
        <f>E1077/O1077</f>
        <v>15</v>
      </c>
      <c r="Q1077" s="18" t="str">
        <f>LEFT(T1077, FIND("/",T1077)-1)</f>
        <v>games</v>
      </c>
      <c r="R1077" s="18" t="str">
        <f>RIGHT(T1077, LEN(T1077)-FIND("/",T1077))</f>
        <v>video games</v>
      </c>
      <c r="S1077" t="b">
        <v>0</v>
      </c>
      <c r="T1077" t="s">
        <v>8282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3">
        <v>75000</v>
      </c>
      <c r="E1078" s="13">
        <v>47074</v>
      </c>
      <c r="F1078" s="16">
        <f>(E1078)/D1078</f>
        <v>0.62765333333333329</v>
      </c>
      <c r="G1078" s="11" t="s">
        <v>8221</v>
      </c>
      <c r="H1078" t="s">
        <v>8224</v>
      </c>
      <c r="I1078" t="s">
        <v>8246</v>
      </c>
      <c r="J1078">
        <v>1410426250</v>
      </c>
      <c r="K1078" s="7">
        <f>(((J1078/60)/60)/24)+DATE(1970,1,1)</f>
        <v>41893.377893518518</v>
      </c>
      <c r="L1078">
        <v>1405674250</v>
      </c>
      <c r="M1078" s="7">
        <f>(((L1078/60)/60)/24)+DATE(1970,1,1)</f>
        <v>41838.377893518518</v>
      </c>
      <c r="N1078" t="b">
        <v>0</v>
      </c>
      <c r="O1078">
        <v>975</v>
      </c>
      <c r="P1078" s="5">
        <f>E1078/O1078</f>
        <v>48.281025641025643</v>
      </c>
      <c r="Q1078" s="18" t="str">
        <f>LEFT(T1078, FIND("/",T1078)-1)</f>
        <v>games</v>
      </c>
      <c r="R1078" s="18" t="str">
        <f>RIGHT(T1078, LEN(T1078)-FIND("/",T1078))</f>
        <v>video games</v>
      </c>
      <c r="S1078" t="b">
        <v>0</v>
      </c>
      <c r="T1078" t="s">
        <v>8282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3">
        <v>25000</v>
      </c>
      <c r="E1079" s="13">
        <v>7344</v>
      </c>
      <c r="F1079" s="16">
        <f>(E1079)/D1079</f>
        <v>0.29376000000000002</v>
      </c>
      <c r="G1079" s="11" t="s">
        <v>8221</v>
      </c>
      <c r="H1079" t="s">
        <v>8224</v>
      </c>
      <c r="I1079" t="s">
        <v>8246</v>
      </c>
      <c r="J1079">
        <v>1452744011</v>
      </c>
      <c r="K1079" s="7">
        <f>(((J1079/60)/60)/24)+DATE(1970,1,1)</f>
        <v>42383.16679398148</v>
      </c>
      <c r="L1079">
        <v>1450152011</v>
      </c>
      <c r="M1079" s="7">
        <f>(((L1079/60)/60)/24)+DATE(1970,1,1)</f>
        <v>42353.16679398148</v>
      </c>
      <c r="N1079" t="b">
        <v>0</v>
      </c>
      <c r="O1079">
        <v>167</v>
      </c>
      <c r="P1079" s="5">
        <f>E1079/O1079</f>
        <v>43.976047904191617</v>
      </c>
      <c r="Q1079" s="18" t="str">
        <f>LEFT(T1079, FIND("/",T1079)-1)</f>
        <v>games</v>
      </c>
      <c r="R1079" s="18" t="str">
        <f>RIGHT(T1079, LEN(T1079)-FIND("/",T1079))</f>
        <v>video games</v>
      </c>
      <c r="S1079" t="b">
        <v>0</v>
      </c>
      <c r="T1079" t="s">
        <v>8282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3">
        <v>600</v>
      </c>
      <c r="E1080" s="13">
        <v>45</v>
      </c>
      <c r="F1080" s="16">
        <f>(E1080)/D1080</f>
        <v>7.4999999999999997E-2</v>
      </c>
      <c r="G1080" s="11" t="s">
        <v>8221</v>
      </c>
      <c r="H1080" t="s">
        <v>8224</v>
      </c>
      <c r="I1080" t="s">
        <v>8246</v>
      </c>
      <c r="J1080">
        <v>1311309721</v>
      </c>
      <c r="K1080" s="7">
        <f>(((J1080/60)/60)/24)+DATE(1970,1,1)</f>
        <v>40746.195844907408</v>
      </c>
      <c r="L1080">
        <v>1307421721</v>
      </c>
      <c r="M1080" s="7">
        <f>(((L1080/60)/60)/24)+DATE(1970,1,1)</f>
        <v>40701.195844907408</v>
      </c>
      <c r="N1080" t="b">
        <v>0</v>
      </c>
      <c r="O1080">
        <v>5</v>
      </c>
      <c r="P1080" s="5">
        <f>E1080/O1080</f>
        <v>9</v>
      </c>
      <c r="Q1080" s="18" t="str">
        <f>LEFT(T1080, FIND("/",T1080)-1)</f>
        <v>games</v>
      </c>
      <c r="R1080" s="18" t="str">
        <f>RIGHT(T1080, LEN(T1080)-FIND("/",T1080))</f>
        <v>video games</v>
      </c>
      <c r="S1080" t="b">
        <v>0</v>
      </c>
      <c r="T1080" t="s">
        <v>8282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3">
        <v>26000</v>
      </c>
      <c r="E1081" s="13">
        <v>678</v>
      </c>
      <c r="F1081" s="16">
        <f>(E1081)/D1081</f>
        <v>2.6076923076923077E-2</v>
      </c>
      <c r="G1081" s="11" t="s">
        <v>8221</v>
      </c>
      <c r="H1081" t="s">
        <v>8236</v>
      </c>
      <c r="I1081" t="s">
        <v>8249</v>
      </c>
      <c r="J1081">
        <v>1463232936</v>
      </c>
      <c r="K1081" s="7">
        <f>(((J1081/60)/60)/24)+DATE(1970,1,1)</f>
        <v>42504.566388888896</v>
      </c>
      <c r="L1081">
        <v>1461072936</v>
      </c>
      <c r="M1081" s="7">
        <f>(((L1081/60)/60)/24)+DATE(1970,1,1)</f>
        <v>42479.566388888896</v>
      </c>
      <c r="N1081" t="b">
        <v>0</v>
      </c>
      <c r="O1081">
        <v>18</v>
      </c>
      <c r="P1081" s="5">
        <f>E1081/O1081</f>
        <v>37.666666666666664</v>
      </c>
      <c r="Q1081" s="18" t="str">
        <f>LEFT(T1081, FIND("/",T1081)-1)</f>
        <v>games</v>
      </c>
      <c r="R1081" s="18" t="str">
        <f>RIGHT(T1081, LEN(T1081)-FIND("/",T1081))</f>
        <v>video games</v>
      </c>
      <c r="S1081" t="b">
        <v>0</v>
      </c>
      <c r="T1081" t="s">
        <v>8282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3">
        <v>20000</v>
      </c>
      <c r="E1082" s="13">
        <v>1821</v>
      </c>
      <c r="F1082" s="16">
        <f>(E1082)/D1082</f>
        <v>9.1050000000000006E-2</v>
      </c>
      <c r="G1082" s="11" t="s">
        <v>8221</v>
      </c>
      <c r="H1082" t="s">
        <v>8224</v>
      </c>
      <c r="I1082" t="s">
        <v>8246</v>
      </c>
      <c r="J1082">
        <v>1399778333</v>
      </c>
      <c r="K1082" s="7">
        <f>(((J1082/60)/60)/24)+DATE(1970,1,1)</f>
        <v>41770.138113425928</v>
      </c>
      <c r="L1082">
        <v>1397186333</v>
      </c>
      <c r="M1082" s="7">
        <f>(((L1082/60)/60)/24)+DATE(1970,1,1)</f>
        <v>41740.138113425928</v>
      </c>
      <c r="N1082" t="b">
        <v>0</v>
      </c>
      <c r="O1082">
        <v>98</v>
      </c>
      <c r="P1082" s="5">
        <f>E1082/O1082</f>
        <v>18.581632653061224</v>
      </c>
      <c r="Q1082" s="18" t="str">
        <f>LEFT(T1082, FIND("/",T1082)-1)</f>
        <v>games</v>
      </c>
      <c r="R1082" s="18" t="str">
        <f>RIGHT(T1082, LEN(T1082)-FIND("/",T1082))</f>
        <v>video games</v>
      </c>
      <c r="S1082" t="b">
        <v>0</v>
      </c>
      <c r="T1082" t="s">
        <v>8282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3">
        <v>68000</v>
      </c>
      <c r="E1083" s="13">
        <v>12</v>
      </c>
      <c r="F1083" s="16">
        <f>(E1083)/D1083</f>
        <v>1.7647058823529413E-4</v>
      </c>
      <c r="G1083" s="11" t="s">
        <v>8221</v>
      </c>
      <c r="H1083" t="s">
        <v>8224</v>
      </c>
      <c r="I1083" t="s">
        <v>8246</v>
      </c>
      <c r="J1083">
        <v>1422483292</v>
      </c>
      <c r="K1083" s="7">
        <f>(((J1083/60)/60)/24)+DATE(1970,1,1)</f>
        <v>42032.926990740743</v>
      </c>
      <c r="L1083">
        <v>1419891292</v>
      </c>
      <c r="M1083" s="7">
        <f>(((L1083/60)/60)/24)+DATE(1970,1,1)</f>
        <v>42002.926990740743</v>
      </c>
      <c r="N1083" t="b">
        <v>0</v>
      </c>
      <c r="O1083">
        <v>4</v>
      </c>
      <c r="P1083" s="5">
        <f>E1083/O1083</f>
        <v>3</v>
      </c>
      <c r="Q1083" s="18" t="str">
        <f>LEFT(T1083, FIND("/",T1083)-1)</f>
        <v>games</v>
      </c>
      <c r="R1083" s="18" t="str">
        <f>RIGHT(T1083, LEN(T1083)-FIND("/",T1083))</f>
        <v>video games</v>
      </c>
      <c r="S1083" t="b">
        <v>0</v>
      </c>
      <c r="T1083" t="s">
        <v>8282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3">
        <v>10000</v>
      </c>
      <c r="E1084" s="13">
        <v>56</v>
      </c>
      <c r="F1084" s="16">
        <f>(E1084)/D1084</f>
        <v>5.5999999999999999E-3</v>
      </c>
      <c r="G1084" s="11" t="s">
        <v>8221</v>
      </c>
      <c r="H1084" t="s">
        <v>8224</v>
      </c>
      <c r="I1084" t="s">
        <v>8246</v>
      </c>
      <c r="J1084">
        <v>1344635088</v>
      </c>
      <c r="K1084" s="7">
        <f>(((J1084/60)/60)/24)+DATE(1970,1,1)</f>
        <v>41131.906111111115</v>
      </c>
      <c r="L1084">
        <v>1342043088</v>
      </c>
      <c r="M1084" s="7">
        <f>(((L1084/60)/60)/24)+DATE(1970,1,1)</f>
        <v>41101.906111111115</v>
      </c>
      <c r="N1084" t="b">
        <v>0</v>
      </c>
      <c r="O1084">
        <v>3</v>
      </c>
      <c r="P1084" s="5">
        <f>E1084/O1084</f>
        <v>18.666666666666668</v>
      </c>
      <c r="Q1084" s="18" t="str">
        <f>LEFT(T1084, FIND("/",T1084)-1)</f>
        <v>games</v>
      </c>
      <c r="R1084" s="18" t="str">
        <f>RIGHT(T1084, LEN(T1084)-FIND("/",T1084))</f>
        <v>video games</v>
      </c>
      <c r="S1084" t="b">
        <v>0</v>
      </c>
      <c r="T1084" t="s">
        <v>8282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3">
        <v>50000</v>
      </c>
      <c r="E1085" s="13">
        <v>410</v>
      </c>
      <c r="F1085" s="16">
        <f>(E1085)/D1085</f>
        <v>8.2000000000000007E-3</v>
      </c>
      <c r="G1085" s="11" t="s">
        <v>8221</v>
      </c>
      <c r="H1085" t="s">
        <v>8229</v>
      </c>
      <c r="I1085" t="s">
        <v>8251</v>
      </c>
      <c r="J1085">
        <v>1406994583</v>
      </c>
      <c r="K1085" s="7">
        <f>(((J1085/60)/60)/24)+DATE(1970,1,1)</f>
        <v>41853.659525462965</v>
      </c>
      <c r="L1085">
        <v>1401810583</v>
      </c>
      <c r="M1085" s="7">
        <f>(((L1085/60)/60)/24)+DATE(1970,1,1)</f>
        <v>41793.659525462965</v>
      </c>
      <c r="N1085" t="b">
        <v>0</v>
      </c>
      <c r="O1085">
        <v>1</v>
      </c>
      <c r="P1085" s="5">
        <f>E1085/O1085</f>
        <v>410</v>
      </c>
      <c r="Q1085" s="18" t="str">
        <f>LEFT(T1085, FIND("/",T1085)-1)</f>
        <v>games</v>
      </c>
      <c r="R1085" s="18" t="str">
        <f>RIGHT(T1085, LEN(T1085)-FIND("/",T1085))</f>
        <v>video games</v>
      </c>
      <c r="S1085" t="b">
        <v>0</v>
      </c>
      <c r="T1085" t="s">
        <v>8282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3">
        <v>550</v>
      </c>
      <c r="E1086" s="13">
        <v>0</v>
      </c>
      <c r="F1086" s="16">
        <f>(E1086)/D1086</f>
        <v>0</v>
      </c>
      <c r="G1086" s="11" t="s">
        <v>8221</v>
      </c>
      <c r="H1086" t="s">
        <v>8224</v>
      </c>
      <c r="I1086" t="s">
        <v>8246</v>
      </c>
      <c r="J1086">
        <v>1407534804</v>
      </c>
      <c r="K1086" s="7">
        <f>(((J1086/60)/60)/24)+DATE(1970,1,1)</f>
        <v>41859.912083333329</v>
      </c>
      <c r="L1086">
        <v>1404942804</v>
      </c>
      <c r="M1086" s="7">
        <f>(((L1086/60)/60)/24)+DATE(1970,1,1)</f>
        <v>41829.912083333329</v>
      </c>
      <c r="N1086" t="b">
        <v>0</v>
      </c>
      <c r="O1086">
        <v>0</v>
      </c>
      <c r="P1086" s="5" t="e">
        <f>E1086/O1086</f>
        <v>#DIV/0!</v>
      </c>
      <c r="Q1086" s="18" t="str">
        <f>LEFT(T1086, FIND("/",T1086)-1)</f>
        <v>games</v>
      </c>
      <c r="R1086" s="18" t="str">
        <f>RIGHT(T1086, LEN(T1086)-FIND("/",T1086))</f>
        <v>video games</v>
      </c>
      <c r="S1086" t="b">
        <v>0</v>
      </c>
      <c r="T1086" t="s">
        <v>8282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3">
        <v>30000</v>
      </c>
      <c r="E1087" s="13">
        <v>1026</v>
      </c>
      <c r="F1087" s="16">
        <f>(E1087)/D1087</f>
        <v>3.4200000000000001E-2</v>
      </c>
      <c r="G1087" s="11" t="s">
        <v>8221</v>
      </c>
      <c r="H1087" t="s">
        <v>8229</v>
      </c>
      <c r="I1087" t="s">
        <v>8251</v>
      </c>
      <c r="J1087">
        <v>1457967975</v>
      </c>
      <c r="K1087" s="7">
        <f>(((J1087/60)/60)/24)+DATE(1970,1,1)</f>
        <v>42443.629340277781</v>
      </c>
      <c r="L1087">
        <v>1455379575</v>
      </c>
      <c r="M1087" s="7">
        <f>(((L1087/60)/60)/24)+DATE(1970,1,1)</f>
        <v>42413.671006944445</v>
      </c>
      <c r="N1087" t="b">
        <v>0</v>
      </c>
      <c r="O1087">
        <v>9</v>
      </c>
      <c r="P1087" s="5">
        <f>E1087/O1087</f>
        <v>114</v>
      </c>
      <c r="Q1087" s="18" t="str">
        <f>LEFT(T1087, FIND("/",T1087)-1)</f>
        <v>games</v>
      </c>
      <c r="R1087" s="18" t="str">
        <f>RIGHT(T1087, LEN(T1087)-FIND("/",T1087))</f>
        <v>video games</v>
      </c>
      <c r="S1087" t="b">
        <v>0</v>
      </c>
      <c r="T1087" t="s">
        <v>8282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3">
        <v>18000</v>
      </c>
      <c r="E1088" s="13">
        <v>15</v>
      </c>
      <c r="F1088" s="16">
        <f>(E1088)/D1088</f>
        <v>8.3333333333333339E-4</v>
      </c>
      <c r="G1088" s="11" t="s">
        <v>8221</v>
      </c>
      <c r="H1088" t="s">
        <v>8224</v>
      </c>
      <c r="I1088" t="s">
        <v>8246</v>
      </c>
      <c r="J1088">
        <v>1408913291</v>
      </c>
      <c r="K1088" s="7">
        <f>(((J1088/60)/60)/24)+DATE(1970,1,1)</f>
        <v>41875.866793981484</v>
      </c>
      <c r="L1088">
        <v>1406321291</v>
      </c>
      <c r="M1088" s="7">
        <f>(((L1088/60)/60)/24)+DATE(1970,1,1)</f>
        <v>41845.866793981484</v>
      </c>
      <c r="N1088" t="b">
        <v>0</v>
      </c>
      <c r="O1088">
        <v>2</v>
      </c>
      <c r="P1088" s="5">
        <f>E1088/O1088</f>
        <v>7.5</v>
      </c>
      <c r="Q1088" s="18" t="str">
        <f>LEFT(T1088, FIND("/",T1088)-1)</f>
        <v>games</v>
      </c>
      <c r="R1088" s="18" t="str">
        <f>RIGHT(T1088, LEN(T1088)-FIND("/",T1088))</f>
        <v>video games</v>
      </c>
      <c r="S1088" t="b">
        <v>0</v>
      </c>
      <c r="T1088" t="s">
        <v>8282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3">
        <v>1100</v>
      </c>
      <c r="E1089" s="13">
        <v>0</v>
      </c>
      <c r="F1089" s="16">
        <f>(E1089)/D1089</f>
        <v>0</v>
      </c>
      <c r="G1089" s="11" t="s">
        <v>8221</v>
      </c>
      <c r="H1089" t="s">
        <v>8224</v>
      </c>
      <c r="I1089" t="s">
        <v>8246</v>
      </c>
      <c r="J1089">
        <v>1402852087</v>
      </c>
      <c r="K1089" s="7">
        <f>(((J1089/60)/60)/24)+DATE(1970,1,1)</f>
        <v>41805.713969907411</v>
      </c>
      <c r="L1089">
        <v>1400260087</v>
      </c>
      <c r="M1089" s="7">
        <f>(((L1089/60)/60)/24)+DATE(1970,1,1)</f>
        <v>41775.713969907411</v>
      </c>
      <c r="N1089" t="b">
        <v>0</v>
      </c>
      <c r="O1089">
        <v>0</v>
      </c>
      <c r="P1089" s="5" t="e">
        <f>E1089/O1089</f>
        <v>#DIV/0!</v>
      </c>
      <c r="Q1089" s="18" t="str">
        <f>LEFT(T1089, FIND("/",T1089)-1)</f>
        <v>games</v>
      </c>
      <c r="R1089" s="18" t="str">
        <f>RIGHT(T1089, LEN(T1089)-FIND("/",T1089))</f>
        <v>video games</v>
      </c>
      <c r="S1089" t="b">
        <v>0</v>
      </c>
      <c r="T1089" t="s">
        <v>8282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3">
        <v>45000</v>
      </c>
      <c r="E1090" s="13">
        <v>6382.34</v>
      </c>
      <c r="F1090" s="16">
        <f>(E1090)/D1090</f>
        <v>0.14182977777777778</v>
      </c>
      <c r="G1090" s="11" t="s">
        <v>8221</v>
      </c>
      <c r="H1090" t="s">
        <v>8224</v>
      </c>
      <c r="I1090" t="s">
        <v>8246</v>
      </c>
      <c r="J1090">
        <v>1398366667</v>
      </c>
      <c r="K1090" s="7">
        <f>(((J1090/60)/60)/24)+DATE(1970,1,1)</f>
        <v>41753.799386574072</v>
      </c>
      <c r="L1090">
        <v>1395774667</v>
      </c>
      <c r="M1090" s="7">
        <f>(((L1090/60)/60)/24)+DATE(1970,1,1)</f>
        <v>41723.799386574072</v>
      </c>
      <c r="N1090" t="b">
        <v>0</v>
      </c>
      <c r="O1090">
        <v>147</v>
      </c>
      <c r="P1090" s="5">
        <f>E1090/O1090</f>
        <v>43.41727891156463</v>
      </c>
      <c r="Q1090" s="18" t="str">
        <f>LEFT(T1090, FIND("/",T1090)-1)</f>
        <v>games</v>
      </c>
      <c r="R1090" s="18" t="str">
        <f>RIGHT(T1090, LEN(T1090)-FIND("/",T1090))</f>
        <v>video games</v>
      </c>
      <c r="S1090" t="b">
        <v>0</v>
      </c>
      <c r="T1090" t="s">
        <v>8282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3">
        <v>15000</v>
      </c>
      <c r="E1091" s="13">
        <v>1174</v>
      </c>
      <c r="F1091" s="16">
        <f>(E1091)/D1091</f>
        <v>7.8266666666666665E-2</v>
      </c>
      <c r="G1091" s="11" t="s">
        <v>8221</v>
      </c>
      <c r="H1091" t="s">
        <v>8230</v>
      </c>
      <c r="I1091" t="s">
        <v>8249</v>
      </c>
      <c r="J1091">
        <v>1435293175</v>
      </c>
      <c r="K1091" s="7">
        <f>(((J1091/60)/60)/24)+DATE(1970,1,1)</f>
        <v>42181.189525462964</v>
      </c>
      <c r="L1091">
        <v>1432701175</v>
      </c>
      <c r="M1091" s="7">
        <f>(((L1091/60)/60)/24)+DATE(1970,1,1)</f>
        <v>42151.189525462964</v>
      </c>
      <c r="N1091" t="b">
        <v>0</v>
      </c>
      <c r="O1091">
        <v>49</v>
      </c>
      <c r="P1091" s="5">
        <f>E1091/O1091</f>
        <v>23.959183673469386</v>
      </c>
      <c r="Q1091" s="18" t="str">
        <f>LEFT(T1091, FIND("/",T1091)-1)</f>
        <v>games</v>
      </c>
      <c r="R1091" s="18" t="str">
        <f>RIGHT(T1091, LEN(T1091)-FIND("/",T1091))</f>
        <v>video games</v>
      </c>
      <c r="S1091" t="b">
        <v>0</v>
      </c>
      <c r="T1091" t="s">
        <v>8282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3">
        <v>12999</v>
      </c>
      <c r="E1092" s="13">
        <v>5</v>
      </c>
      <c r="F1092" s="16">
        <f>(E1092)/D1092</f>
        <v>3.8464497269020693E-4</v>
      </c>
      <c r="G1092" s="11" t="s">
        <v>8221</v>
      </c>
      <c r="H1092" t="s">
        <v>8226</v>
      </c>
      <c r="I1092" t="s">
        <v>8248</v>
      </c>
      <c r="J1092">
        <v>1432873653</v>
      </c>
      <c r="K1092" s="7">
        <f>(((J1092/60)/60)/24)+DATE(1970,1,1)</f>
        <v>42153.185798611114</v>
      </c>
      <c r="L1092">
        <v>1430281653</v>
      </c>
      <c r="M1092" s="7">
        <f>(((L1092/60)/60)/24)+DATE(1970,1,1)</f>
        <v>42123.185798611114</v>
      </c>
      <c r="N1092" t="b">
        <v>0</v>
      </c>
      <c r="O1092">
        <v>1</v>
      </c>
      <c r="P1092" s="5">
        <f>E1092/O1092</f>
        <v>5</v>
      </c>
      <c r="Q1092" s="18" t="str">
        <f>LEFT(T1092, FIND("/",T1092)-1)</f>
        <v>games</v>
      </c>
      <c r="R1092" s="18" t="str">
        <f>RIGHT(T1092, LEN(T1092)-FIND("/",T1092))</f>
        <v>video games</v>
      </c>
      <c r="S1092" t="b">
        <v>0</v>
      </c>
      <c r="T1092" t="s">
        <v>8282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3">
        <v>200</v>
      </c>
      <c r="E1093" s="13">
        <v>25</v>
      </c>
      <c r="F1093" s="16">
        <f>(E1093)/D1093</f>
        <v>0.125</v>
      </c>
      <c r="G1093" s="11" t="s">
        <v>8221</v>
      </c>
      <c r="H1093" t="s">
        <v>8225</v>
      </c>
      <c r="I1093" t="s">
        <v>8247</v>
      </c>
      <c r="J1093">
        <v>1460313672</v>
      </c>
      <c r="K1093" s="7">
        <f>(((J1093/60)/60)/24)+DATE(1970,1,1)</f>
        <v>42470.778611111105</v>
      </c>
      <c r="L1093">
        <v>1457725272</v>
      </c>
      <c r="M1093" s="7">
        <f>(((L1093/60)/60)/24)+DATE(1970,1,1)</f>
        <v>42440.820277777777</v>
      </c>
      <c r="N1093" t="b">
        <v>0</v>
      </c>
      <c r="O1093">
        <v>2</v>
      </c>
      <c r="P1093" s="5">
        <f>E1093/O1093</f>
        <v>12.5</v>
      </c>
      <c r="Q1093" s="18" t="str">
        <f>LEFT(T1093, FIND("/",T1093)-1)</f>
        <v>games</v>
      </c>
      <c r="R1093" s="18" t="str">
        <f>RIGHT(T1093, LEN(T1093)-FIND("/",T1093))</f>
        <v>video games</v>
      </c>
      <c r="S1093" t="b">
        <v>0</v>
      </c>
      <c r="T1093" t="s">
        <v>8282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3">
        <v>2000</v>
      </c>
      <c r="E1094" s="13">
        <v>21</v>
      </c>
      <c r="F1094" s="16">
        <f>(E1094)/D1094</f>
        <v>1.0500000000000001E-2</v>
      </c>
      <c r="G1094" s="11" t="s">
        <v>8221</v>
      </c>
      <c r="H1094" t="s">
        <v>8224</v>
      </c>
      <c r="I1094" t="s">
        <v>8246</v>
      </c>
      <c r="J1094">
        <v>1357432638</v>
      </c>
      <c r="K1094" s="7">
        <f>(((J1094/60)/60)/24)+DATE(1970,1,1)</f>
        <v>41280.025902777779</v>
      </c>
      <c r="L1094">
        <v>1354840638</v>
      </c>
      <c r="M1094" s="7">
        <f>(((L1094/60)/60)/24)+DATE(1970,1,1)</f>
        <v>41250.025902777779</v>
      </c>
      <c r="N1094" t="b">
        <v>0</v>
      </c>
      <c r="O1094">
        <v>7</v>
      </c>
      <c r="P1094" s="5">
        <f>E1094/O1094</f>
        <v>3</v>
      </c>
      <c r="Q1094" s="18" t="str">
        <f>LEFT(T1094, FIND("/",T1094)-1)</f>
        <v>games</v>
      </c>
      <c r="R1094" s="18" t="str">
        <f>RIGHT(T1094, LEN(T1094)-FIND("/",T1094))</f>
        <v>video games</v>
      </c>
      <c r="S1094" t="b">
        <v>0</v>
      </c>
      <c r="T1094" t="s">
        <v>8282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3">
        <v>300</v>
      </c>
      <c r="E1095" s="13">
        <v>42.25</v>
      </c>
      <c r="F1095" s="16">
        <f>(E1095)/D1095</f>
        <v>0.14083333333333334</v>
      </c>
      <c r="G1095" s="11" t="s">
        <v>8221</v>
      </c>
      <c r="H1095" t="s">
        <v>8229</v>
      </c>
      <c r="I1095" t="s">
        <v>8251</v>
      </c>
      <c r="J1095">
        <v>1455232937</v>
      </c>
      <c r="K1095" s="7">
        <f>(((J1095/60)/60)/24)+DATE(1970,1,1)</f>
        <v>42411.973807870367</v>
      </c>
      <c r="L1095">
        <v>1453936937</v>
      </c>
      <c r="M1095" s="7">
        <f>(((L1095/60)/60)/24)+DATE(1970,1,1)</f>
        <v>42396.973807870367</v>
      </c>
      <c r="N1095" t="b">
        <v>0</v>
      </c>
      <c r="O1095">
        <v>4</v>
      </c>
      <c r="P1095" s="5">
        <f>E1095/O1095</f>
        <v>10.5625</v>
      </c>
      <c r="Q1095" s="18" t="str">
        <f>LEFT(T1095, FIND("/",T1095)-1)</f>
        <v>games</v>
      </c>
      <c r="R1095" s="18" t="str">
        <f>RIGHT(T1095, LEN(T1095)-FIND("/",T1095))</f>
        <v>video games</v>
      </c>
      <c r="S1095" t="b">
        <v>0</v>
      </c>
      <c r="T1095" t="s">
        <v>8282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3">
        <v>18000</v>
      </c>
      <c r="E1096" s="13">
        <v>3294.01</v>
      </c>
      <c r="F1096" s="16">
        <f>(E1096)/D1096</f>
        <v>0.18300055555555556</v>
      </c>
      <c r="G1096" s="11" t="s">
        <v>8221</v>
      </c>
      <c r="H1096" t="s">
        <v>8224</v>
      </c>
      <c r="I1096" t="s">
        <v>8246</v>
      </c>
      <c r="J1096">
        <v>1318180033</v>
      </c>
      <c r="K1096" s="7">
        <f>(((J1096/60)/60)/24)+DATE(1970,1,1)</f>
        <v>40825.713344907403</v>
      </c>
      <c r="L1096">
        <v>1315588033</v>
      </c>
      <c r="M1096" s="7">
        <f>(((L1096/60)/60)/24)+DATE(1970,1,1)</f>
        <v>40795.713344907403</v>
      </c>
      <c r="N1096" t="b">
        <v>0</v>
      </c>
      <c r="O1096">
        <v>27</v>
      </c>
      <c r="P1096" s="5">
        <f>E1096/O1096</f>
        <v>122.00037037037038</v>
      </c>
      <c r="Q1096" s="18" t="str">
        <f>LEFT(T1096, FIND("/",T1096)-1)</f>
        <v>games</v>
      </c>
      <c r="R1096" s="18" t="str">
        <f>RIGHT(T1096, LEN(T1096)-FIND("/",T1096))</f>
        <v>video games</v>
      </c>
      <c r="S1096" t="b">
        <v>0</v>
      </c>
      <c r="T1096" t="s">
        <v>8282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3">
        <v>500000</v>
      </c>
      <c r="E1097" s="13">
        <v>25174</v>
      </c>
      <c r="F1097" s="16">
        <f>(E1097)/D1097</f>
        <v>5.0347999999999997E-2</v>
      </c>
      <c r="G1097" s="11" t="s">
        <v>8221</v>
      </c>
      <c r="H1097" t="s">
        <v>8224</v>
      </c>
      <c r="I1097" t="s">
        <v>8246</v>
      </c>
      <c r="J1097">
        <v>1377867220</v>
      </c>
      <c r="K1097" s="7">
        <f>(((J1097/60)/60)/24)+DATE(1970,1,1)</f>
        <v>41516.537268518521</v>
      </c>
      <c r="L1097">
        <v>1375275220</v>
      </c>
      <c r="M1097" s="7">
        <f>(((L1097/60)/60)/24)+DATE(1970,1,1)</f>
        <v>41486.537268518521</v>
      </c>
      <c r="N1097" t="b">
        <v>0</v>
      </c>
      <c r="O1097">
        <v>94</v>
      </c>
      <c r="P1097" s="5">
        <f>E1097/O1097</f>
        <v>267.80851063829789</v>
      </c>
      <c r="Q1097" s="18" t="str">
        <f>LEFT(T1097, FIND("/",T1097)-1)</f>
        <v>games</v>
      </c>
      <c r="R1097" s="18" t="str">
        <f>RIGHT(T1097, LEN(T1097)-FIND("/",T1097))</f>
        <v>video games</v>
      </c>
      <c r="S1097" t="b">
        <v>0</v>
      </c>
      <c r="T1097" t="s">
        <v>8282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3">
        <v>12000</v>
      </c>
      <c r="E1098" s="13">
        <v>2152</v>
      </c>
      <c r="F1098" s="16">
        <f>(E1098)/D1098</f>
        <v>0.17933333333333334</v>
      </c>
      <c r="G1098" s="11" t="s">
        <v>8221</v>
      </c>
      <c r="H1098" t="s">
        <v>8224</v>
      </c>
      <c r="I1098" t="s">
        <v>8246</v>
      </c>
      <c r="J1098">
        <v>1412393400</v>
      </c>
      <c r="K1098" s="7">
        <f>(((J1098/60)/60)/24)+DATE(1970,1,1)</f>
        <v>41916.145833333336</v>
      </c>
      <c r="L1098">
        <v>1409747154</v>
      </c>
      <c r="M1098" s="7">
        <f>(((L1098/60)/60)/24)+DATE(1970,1,1)</f>
        <v>41885.51798611111</v>
      </c>
      <c r="N1098" t="b">
        <v>0</v>
      </c>
      <c r="O1098">
        <v>29</v>
      </c>
      <c r="P1098" s="5">
        <f>E1098/O1098</f>
        <v>74.206896551724142</v>
      </c>
      <c r="Q1098" s="18" t="str">
        <f>LEFT(T1098, FIND("/",T1098)-1)</f>
        <v>games</v>
      </c>
      <c r="R1098" s="18" t="str">
        <f>RIGHT(T1098, LEN(T1098)-FIND("/",T1098))</f>
        <v>video games</v>
      </c>
      <c r="S1098" t="b">
        <v>0</v>
      </c>
      <c r="T1098" t="s">
        <v>8282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3">
        <v>100000</v>
      </c>
      <c r="E1099" s="13">
        <v>47</v>
      </c>
      <c r="F1099" s="16">
        <f>(E1099)/D1099</f>
        <v>4.6999999999999999E-4</v>
      </c>
      <c r="G1099" s="11" t="s">
        <v>8221</v>
      </c>
      <c r="H1099" t="s">
        <v>8224</v>
      </c>
      <c r="I1099" t="s">
        <v>8246</v>
      </c>
      <c r="J1099">
        <v>1393786877</v>
      </c>
      <c r="K1099" s="7">
        <f>(((J1099/60)/60)/24)+DATE(1970,1,1)</f>
        <v>41700.792557870373</v>
      </c>
      <c r="L1099">
        <v>1390330877</v>
      </c>
      <c r="M1099" s="7">
        <f>(((L1099/60)/60)/24)+DATE(1970,1,1)</f>
        <v>41660.792557870373</v>
      </c>
      <c r="N1099" t="b">
        <v>0</v>
      </c>
      <c r="O1099">
        <v>7</v>
      </c>
      <c r="P1099" s="5">
        <f>E1099/O1099</f>
        <v>6.7142857142857144</v>
      </c>
      <c r="Q1099" s="18" t="str">
        <f>LEFT(T1099, FIND("/",T1099)-1)</f>
        <v>games</v>
      </c>
      <c r="R1099" s="18" t="str">
        <f>RIGHT(T1099, LEN(T1099)-FIND("/",T1099))</f>
        <v>video games</v>
      </c>
      <c r="S1099" t="b">
        <v>0</v>
      </c>
      <c r="T1099" t="s">
        <v>8282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3">
        <v>25000</v>
      </c>
      <c r="E1100" s="13">
        <v>1803</v>
      </c>
      <c r="F1100" s="16">
        <f>(E1100)/D1100</f>
        <v>7.2120000000000004E-2</v>
      </c>
      <c r="G1100" s="11" t="s">
        <v>8221</v>
      </c>
      <c r="H1100" t="s">
        <v>8224</v>
      </c>
      <c r="I1100" t="s">
        <v>8246</v>
      </c>
      <c r="J1100">
        <v>1397413095</v>
      </c>
      <c r="K1100" s="7">
        <f>(((J1100/60)/60)/24)+DATE(1970,1,1)</f>
        <v>41742.762673611112</v>
      </c>
      <c r="L1100">
        <v>1394821095</v>
      </c>
      <c r="M1100" s="7">
        <f>(((L1100/60)/60)/24)+DATE(1970,1,1)</f>
        <v>41712.762673611112</v>
      </c>
      <c r="N1100" t="b">
        <v>0</v>
      </c>
      <c r="O1100">
        <v>22</v>
      </c>
      <c r="P1100" s="5">
        <f>E1100/O1100</f>
        <v>81.954545454545453</v>
      </c>
      <c r="Q1100" s="18" t="str">
        <f>LEFT(T1100, FIND("/",T1100)-1)</f>
        <v>games</v>
      </c>
      <c r="R1100" s="18" t="str">
        <f>RIGHT(T1100, LEN(T1100)-FIND("/",T1100))</f>
        <v>video games</v>
      </c>
      <c r="S1100" t="b">
        <v>0</v>
      </c>
      <c r="T1100" t="s">
        <v>8282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3">
        <v>5000</v>
      </c>
      <c r="E1101" s="13">
        <v>25</v>
      </c>
      <c r="F1101" s="16">
        <f>(E1101)/D1101</f>
        <v>5.0000000000000001E-3</v>
      </c>
      <c r="G1101" s="11" t="s">
        <v>8221</v>
      </c>
      <c r="H1101" t="s">
        <v>8225</v>
      </c>
      <c r="I1101" t="s">
        <v>8247</v>
      </c>
      <c r="J1101">
        <v>1431547468</v>
      </c>
      <c r="K1101" s="7">
        <f>(((J1101/60)/60)/24)+DATE(1970,1,1)</f>
        <v>42137.836435185185</v>
      </c>
      <c r="L1101">
        <v>1428955468</v>
      </c>
      <c r="M1101" s="7">
        <f>(((L1101/60)/60)/24)+DATE(1970,1,1)</f>
        <v>42107.836435185185</v>
      </c>
      <c r="N1101" t="b">
        <v>0</v>
      </c>
      <c r="O1101">
        <v>1</v>
      </c>
      <c r="P1101" s="5">
        <f>E1101/O1101</f>
        <v>25</v>
      </c>
      <c r="Q1101" s="18" t="str">
        <f>LEFT(T1101, FIND("/",T1101)-1)</f>
        <v>games</v>
      </c>
      <c r="R1101" s="18" t="str">
        <f>RIGHT(T1101, LEN(T1101)-FIND("/",T1101))</f>
        <v>video games</v>
      </c>
      <c r="S1101" t="b">
        <v>0</v>
      </c>
      <c r="T1101" t="s">
        <v>8282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3">
        <v>4000</v>
      </c>
      <c r="E1102" s="13">
        <v>100</v>
      </c>
      <c r="F1102" s="16">
        <f>(E1102)/D1102</f>
        <v>2.5000000000000001E-2</v>
      </c>
      <c r="G1102" s="11" t="s">
        <v>8221</v>
      </c>
      <c r="H1102" t="s">
        <v>8236</v>
      </c>
      <c r="I1102" t="s">
        <v>8249</v>
      </c>
      <c r="J1102">
        <v>1455417571</v>
      </c>
      <c r="K1102" s="7">
        <f>(((J1102/60)/60)/24)+DATE(1970,1,1)</f>
        <v>42414.110775462963</v>
      </c>
      <c r="L1102">
        <v>1452825571</v>
      </c>
      <c r="M1102" s="7">
        <f>(((L1102/60)/60)/24)+DATE(1970,1,1)</f>
        <v>42384.110775462963</v>
      </c>
      <c r="N1102" t="b">
        <v>0</v>
      </c>
      <c r="O1102">
        <v>10</v>
      </c>
      <c r="P1102" s="5">
        <f>E1102/O1102</f>
        <v>10</v>
      </c>
      <c r="Q1102" s="18" t="str">
        <f>LEFT(T1102, FIND("/",T1102)-1)</f>
        <v>games</v>
      </c>
      <c r="R1102" s="18" t="str">
        <f>RIGHT(T1102, LEN(T1102)-FIND("/",T1102))</f>
        <v>video games</v>
      </c>
      <c r="S1102" t="b">
        <v>0</v>
      </c>
      <c r="T1102" t="s">
        <v>8282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3">
        <v>100000</v>
      </c>
      <c r="E1103" s="13">
        <v>41</v>
      </c>
      <c r="F1103" s="16">
        <f>(E1103)/D1103</f>
        <v>4.0999999999999999E-4</v>
      </c>
      <c r="G1103" s="11" t="s">
        <v>8221</v>
      </c>
      <c r="H1103" t="s">
        <v>8224</v>
      </c>
      <c r="I1103" t="s">
        <v>8246</v>
      </c>
      <c r="J1103">
        <v>1468519920</v>
      </c>
      <c r="K1103" s="7">
        <f>(((J1103/60)/60)/24)+DATE(1970,1,1)</f>
        <v>42565.758333333331</v>
      </c>
      <c r="L1103">
        <v>1466188338</v>
      </c>
      <c r="M1103" s="7">
        <f>(((L1103/60)/60)/24)+DATE(1970,1,1)</f>
        <v>42538.77243055556</v>
      </c>
      <c r="N1103" t="b">
        <v>0</v>
      </c>
      <c r="O1103">
        <v>6</v>
      </c>
      <c r="P1103" s="5">
        <f>E1103/O1103</f>
        <v>6.833333333333333</v>
      </c>
      <c r="Q1103" s="18" t="str">
        <f>LEFT(T1103, FIND("/",T1103)-1)</f>
        <v>games</v>
      </c>
      <c r="R1103" s="18" t="str">
        <f>RIGHT(T1103, LEN(T1103)-FIND("/",T1103))</f>
        <v>video games</v>
      </c>
      <c r="S1103" t="b">
        <v>0</v>
      </c>
      <c r="T1103" t="s">
        <v>8282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3">
        <v>8000</v>
      </c>
      <c r="E1104" s="13">
        <v>425</v>
      </c>
      <c r="F1104" s="16">
        <f>(E1104)/D1104</f>
        <v>5.3124999999999999E-2</v>
      </c>
      <c r="G1104" s="11" t="s">
        <v>8221</v>
      </c>
      <c r="H1104" t="s">
        <v>8224</v>
      </c>
      <c r="I1104" t="s">
        <v>8246</v>
      </c>
      <c r="J1104">
        <v>1386568740</v>
      </c>
      <c r="K1104" s="7">
        <f>(((J1104/60)/60)/24)+DATE(1970,1,1)</f>
        <v>41617.249305555553</v>
      </c>
      <c r="L1104">
        <v>1383095125</v>
      </c>
      <c r="M1104" s="7">
        <f>(((L1104/60)/60)/24)+DATE(1970,1,1)</f>
        <v>41577.045428240745</v>
      </c>
      <c r="N1104" t="b">
        <v>0</v>
      </c>
      <c r="O1104">
        <v>24</v>
      </c>
      <c r="P1104" s="5">
        <f>E1104/O1104</f>
        <v>17.708333333333332</v>
      </c>
      <c r="Q1104" s="18" t="str">
        <f>LEFT(T1104, FIND("/",T1104)-1)</f>
        <v>games</v>
      </c>
      <c r="R1104" s="18" t="str">
        <f>RIGHT(T1104, LEN(T1104)-FIND("/",T1104))</f>
        <v>video games</v>
      </c>
      <c r="S1104" t="b">
        <v>0</v>
      </c>
      <c r="T1104" t="s">
        <v>8282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3">
        <v>15000</v>
      </c>
      <c r="E1105" s="13">
        <v>243</v>
      </c>
      <c r="F1105" s="16">
        <f>(E1105)/D1105</f>
        <v>1.6199999999999999E-2</v>
      </c>
      <c r="G1105" s="11" t="s">
        <v>8221</v>
      </c>
      <c r="H1105" t="s">
        <v>8224</v>
      </c>
      <c r="I1105" t="s">
        <v>8246</v>
      </c>
      <c r="J1105">
        <v>1466227190</v>
      </c>
      <c r="K1105" s="7">
        <f>(((J1105/60)/60)/24)+DATE(1970,1,1)</f>
        <v>42539.22210648148</v>
      </c>
      <c r="L1105">
        <v>1461043190</v>
      </c>
      <c r="M1105" s="7">
        <f>(((L1105/60)/60)/24)+DATE(1970,1,1)</f>
        <v>42479.22210648148</v>
      </c>
      <c r="N1105" t="b">
        <v>0</v>
      </c>
      <c r="O1105">
        <v>15</v>
      </c>
      <c r="P1105" s="5">
        <f>E1105/O1105</f>
        <v>16.2</v>
      </c>
      <c r="Q1105" s="18" t="str">
        <f>LEFT(T1105, FIND("/",T1105)-1)</f>
        <v>games</v>
      </c>
      <c r="R1105" s="18" t="str">
        <f>RIGHT(T1105, LEN(T1105)-FIND("/",T1105))</f>
        <v>video games</v>
      </c>
      <c r="S1105" t="b">
        <v>0</v>
      </c>
      <c r="T1105" t="s">
        <v>8282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3">
        <v>60000</v>
      </c>
      <c r="E1106" s="13">
        <v>2971</v>
      </c>
      <c r="F1106" s="16">
        <f>(E1106)/D1106</f>
        <v>4.9516666666666667E-2</v>
      </c>
      <c r="G1106" s="11" t="s">
        <v>8221</v>
      </c>
      <c r="H1106" t="s">
        <v>8225</v>
      </c>
      <c r="I1106" t="s">
        <v>8247</v>
      </c>
      <c r="J1106">
        <v>1402480221</v>
      </c>
      <c r="K1106" s="7">
        <f>(((J1106/60)/60)/24)+DATE(1970,1,1)</f>
        <v>41801.40996527778</v>
      </c>
      <c r="L1106">
        <v>1399888221</v>
      </c>
      <c r="M1106" s="7">
        <f>(((L1106/60)/60)/24)+DATE(1970,1,1)</f>
        <v>41771.40996527778</v>
      </c>
      <c r="N1106" t="b">
        <v>0</v>
      </c>
      <c r="O1106">
        <v>37</v>
      </c>
      <c r="P1106" s="5">
        <f>E1106/O1106</f>
        <v>80.297297297297291</v>
      </c>
      <c r="Q1106" s="18" t="str">
        <f>LEFT(T1106, FIND("/",T1106)-1)</f>
        <v>games</v>
      </c>
      <c r="R1106" s="18" t="str">
        <f>RIGHT(T1106, LEN(T1106)-FIND("/",T1106))</f>
        <v>video games</v>
      </c>
      <c r="S1106" t="b">
        <v>0</v>
      </c>
      <c r="T1106" t="s">
        <v>8282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3">
        <v>900000</v>
      </c>
      <c r="E1107" s="13">
        <v>1431</v>
      </c>
      <c r="F1107" s="16">
        <f>(E1107)/D1107</f>
        <v>1.5900000000000001E-3</v>
      </c>
      <c r="G1107" s="11" t="s">
        <v>8221</v>
      </c>
      <c r="H1107" t="s">
        <v>8224</v>
      </c>
      <c r="I1107" t="s">
        <v>8246</v>
      </c>
      <c r="J1107">
        <v>1395627327</v>
      </c>
      <c r="K1107" s="7">
        <f>(((J1107/60)/60)/24)+DATE(1970,1,1)</f>
        <v>41722.0940625</v>
      </c>
      <c r="L1107">
        <v>1393038927</v>
      </c>
      <c r="M1107" s="7">
        <f>(((L1107/60)/60)/24)+DATE(1970,1,1)</f>
        <v>41692.135729166665</v>
      </c>
      <c r="N1107" t="b">
        <v>0</v>
      </c>
      <c r="O1107">
        <v>20</v>
      </c>
      <c r="P1107" s="5">
        <f>E1107/O1107</f>
        <v>71.55</v>
      </c>
      <c r="Q1107" s="18" t="str">
        <f>LEFT(T1107, FIND("/",T1107)-1)</f>
        <v>games</v>
      </c>
      <c r="R1107" s="18" t="str">
        <f>RIGHT(T1107, LEN(T1107)-FIND("/",T1107))</f>
        <v>video games</v>
      </c>
      <c r="S1107" t="b">
        <v>0</v>
      </c>
      <c r="T1107" t="s">
        <v>8282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3">
        <v>400</v>
      </c>
      <c r="E1108" s="13">
        <v>165</v>
      </c>
      <c r="F1108" s="16">
        <f>(E1108)/D1108</f>
        <v>0.41249999999999998</v>
      </c>
      <c r="G1108" s="11" t="s">
        <v>8221</v>
      </c>
      <c r="H1108" t="s">
        <v>8224</v>
      </c>
      <c r="I1108" t="s">
        <v>8246</v>
      </c>
      <c r="J1108">
        <v>1333557975</v>
      </c>
      <c r="K1108" s="7">
        <f>(((J1108/60)/60)/24)+DATE(1970,1,1)</f>
        <v>41003.698784722219</v>
      </c>
      <c r="L1108">
        <v>1330969575</v>
      </c>
      <c r="M1108" s="7">
        <f>(((L1108/60)/60)/24)+DATE(1970,1,1)</f>
        <v>40973.740451388891</v>
      </c>
      <c r="N1108" t="b">
        <v>0</v>
      </c>
      <c r="O1108">
        <v>7</v>
      </c>
      <c r="P1108" s="5">
        <f>E1108/O1108</f>
        <v>23.571428571428573</v>
      </c>
      <c r="Q1108" s="18" t="str">
        <f>LEFT(T1108, FIND("/",T1108)-1)</f>
        <v>games</v>
      </c>
      <c r="R1108" s="18" t="str">
        <f>RIGHT(T1108, LEN(T1108)-FIND("/",T1108))</f>
        <v>video games</v>
      </c>
      <c r="S1108" t="b">
        <v>0</v>
      </c>
      <c r="T1108" t="s">
        <v>8282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3">
        <v>10000</v>
      </c>
      <c r="E1109" s="13">
        <v>0</v>
      </c>
      <c r="F1109" s="16">
        <f>(E1109)/D1109</f>
        <v>0</v>
      </c>
      <c r="G1109" s="11" t="s">
        <v>8221</v>
      </c>
      <c r="H1109" t="s">
        <v>8224</v>
      </c>
      <c r="I1109" t="s">
        <v>8246</v>
      </c>
      <c r="J1109">
        <v>1406148024</v>
      </c>
      <c r="K1109" s="7">
        <f>(((J1109/60)/60)/24)+DATE(1970,1,1)</f>
        <v>41843.861388888887</v>
      </c>
      <c r="L1109">
        <v>1403556024</v>
      </c>
      <c r="M1109" s="7">
        <f>(((L1109/60)/60)/24)+DATE(1970,1,1)</f>
        <v>41813.861388888887</v>
      </c>
      <c r="N1109" t="b">
        <v>0</v>
      </c>
      <c r="O1109">
        <v>0</v>
      </c>
      <c r="P1109" s="5" t="e">
        <f>E1109/O1109</f>
        <v>#DIV/0!</v>
      </c>
      <c r="Q1109" s="18" t="str">
        <f>LEFT(T1109, FIND("/",T1109)-1)</f>
        <v>games</v>
      </c>
      <c r="R1109" s="18" t="str">
        <f>RIGHT(T1109, LEN(T1109)-FIND("/",T1109))</f>
        <v>video games</v>
      </c>
      <c r="S1109" t="b">
        <v>0</v>
      </c>
      <c r="T1109" t="s">
        <v>8282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3">
        <v>25000</v>
      </c>
      <c r="E1110" s="13">
        <v>732.5</v>
      </c>
      <c r="F1110" s="16">
        <f>(E1110)/D1110</f>
        <v>2.93E-2</v>
      </c>
      <c r="G1110" s="11" t="s">
        <v>8221</v>
      </c>
      <c r="H1110" t="s">
        <v>8224</v>
      </c>
      <c r="I1110" t="s">
        <v>8246</v>
      </c>
      <c r="J1110">
        <v>1334326635</v>
      </c>
      <c r="K1110" s="7">
        <f>(((J1110/60)/60)/24)+DATE(1970,1,1)</f>
        <v>41012.595312500001</v>
      </c>
      <c r="L1110">
        <v>1329146235</v>
      </c>
      <c r="M1110" s="7">
        <f>(((L1110/60)/60)/24)+DATE(1970,1,1)</f>
        <v>40952.636979166666</v>
      </c>
      <c r="N1110" t="b">
        <v>0</v>
      </c>
      <c r="O1110">
        <v>21</v>
      </c>
      <c r="P1110" s="5">
        <f>E1110/O1110</f>
        <v>34.88095238095238</v>
      </c>
      <c r="Q1110" s="18" t="str">
        <f>LEFT(T1110, FIND("/",T1110)-1)</f>
        <v>games</v>
      </c>
      <c r="R1110" s="18" t="str">
        <f>RIGHT(T1110, LEN(T1110)-FIND("/",T1110))</f>
        <v>video games</v>
      </c>
      <c r="S1110" t="b">
        <v>0</v>
      </c>
      <c r="T1110" t="s">
        <v>8282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3">
        <v>10000</v>
      </c>
      <c r="E1111" s="13">
        <v>45</v>
      </c>
      <c r="F1111" s="16">
        <f>(E1111)/D1111</f>
        <v>4.4999999999999997E-3</v>
      </c>
      <c r="G1111" s="11" t="s">
        <v>8221</v>
      </c>
      <c r="H1111" t="s">
        <v>8224</v>
      </c>
      <c r="I1111" t="s">
        <v>8246</v>
      </c>
      <c r="J1111">
        <v>1479495790</v>
      </c>
      <c r="K1111" s="7">
        <f>(((J1111/60)/60)/24)+DATE(1970,1,1)</f>
        <v>42692.793865740736</v>
      </c>
      <c r="L1111">
        <v>1476900190</v>
      </c>
      <c r="M1111" s="7">
        <f>(((L1111/60)/60)/24)+DATE(1970,1,1)</f>
        <v>42662.752199074079</v>
      </c>
      <c r="N1111" t="b">
        <v>0</v>
      </c>
      <c r="O1111">
        <v>3</v>
      </c>
      <c r="P1111" s="5">
        <f>E1111/O1111</f>
        <v>15</v>
      </c>
      <c r="Q1111" s="18" t="str">
        <f>LEFT(T1111, FIND("/",T1111)-1)</f>
        <v>games</v>
      </c>
      <c r="R1111" s="18" t="str">
        <f>RIGHT(T1111, LEN(T1111)-FIND("/",T1111))</f>
        <v>video games</v>
      </c>
      <c r="S1111" t="b">
        <v>0</v>
      </c>
      <c r="T1111" t="s">
        <v>8282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3">
        <v>50000</v>
      </c>
      <c r="E1112" s="13">
        <v>255</v>
      </c>
      <c r="F1112" s="16">
        <f>(E1112)/D1112</f>
        <v>5.1000000000000004E-3</v>
      </c>
      <c r="G1112" s="11" t="s">
        <v>8221</v>
      </c>
      <c r="H1112" t="s">
        <v>8224</v>
      </c>
      <c r="I1112" t="s">
        <v>8246</v>
      </c>
      <c r="J1112">
        <v>1354919022</v>
      </c>
      <c r="K1112" s="7">
        <f>(((J1112/60)/60)/24)+DATE(1970,1,1)</f>
        <v>41250.933124999996</v>
      </c>
      <c r="L1112">
        <v>1352327022</v>
      </c>
      <c r="M1112" s="7">
        <f>(((L1112/60)/60)/24)+DATE(1970,1,1)</f>
        <v>41220.933124999996</v>
      </c>
      <c r="N1112" t="b">
        <v>0</v>
      </c>
      <c r="O1112">
        <v>11</v>
      </c>
      <c r="P1112" s="5">
        <f>E1112/O1112</f>
        <v>23.181818181818183</v>
      </c>
      <c r="Q1112" s="18" t="str">
        <f>LEFT(T1112, FIND("/",T1112)-1)</f>
        <v>games</v>
      </c>
      <c r="R1112" s="18" t="str">
        <f>RIGHT(T1112, LEN(T1112)-FIND("/",T1112))</f>
        <v>video games</v>
      </c>
      <c r="S1112" t="b">
        <v>0</v>
      </c>
      <c r="T1112" t="s">
        <v>8282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3">
        <v>2500</v>
      </c>
      <c r="E1113" s="13">
        <v>1</v>
      </c>
      <c r="F1113" s="16">
        <f>(E1113)/D1113</f>
        <v>4.0000000000000002E-4</v>
      </c>
      <c r="G1113" s="11" t="s">
        <v>8221</v>
      </c>
      <c r="H1113" t="s">
        <v>8224</v>
      </c>
      <c r="I1113" t="s">
        <v>8246</v>
      </c>
      <c r="J1113">
        <v>1452228790</v>
      </c>
      <c r="K1113" s="7">
        <f>(((J1113/60)/60)/24)+DATE(1970,1,1)</f>
        <v>42377.203587962969</v>
      </c>
      <c r="L1113">
        <v>1449636790</v>
      </c>
      <c r="M1113" s="7">
        <f>(((L1113/60)/60)/24)+DATE(1970,1,1)</f>
        <v>42347.203587962969</v>
      </c>
      <c r="N1113" t="b">
        <v>0</v>
      </c>
      <c r="O1113">
        <v>1</v>
      </c>
      <c r="P1113" s="5">
        <f>E1113/O1113</f>
        <v>1</v>
      </c>
      <c r="Q1113" s="18" t="str">
        <f>LEFT(T1113, FIND("/",T1113)-1)</f>
        <v>games</v>
      </c>
      <c r="R1113" s="18" t="str">
        <f>RIGHT(T1113, LEN(T1113)-FIND("/",T1113))</f>
        <v>video games</v>
      </c>
      <c r="S1113" t="b">
        <v>0</v>
      </c>
      <c r="T1113" t="s">
        <v>8282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3">
        <v>88000</v>
      </c>
      <c r="E1114" s="13">
        <v>31272.92</v>
      </c>
      <c r="F1114" s="16">
        <f>(E1114)/D1114</f>
        <v>0.35537409090909089</v>
      </c>
      <c r="G1114" s="11" t="s">
        <v>8221</v>
      </c>
      <c r="H1114" t="s">
        <v>8224</v>
      </c>
      <c r="I1114" t="s">
        <v>8246</v>
      </c>
      <c r="J1114">
        <v>1421656200</v>
      </c>
      <c r="K1114" s="7">
        <f>(((J1114/60)/60)/24)+DATE(1970,1,1)</f>
        <v>42023.354166666672</v>
      </c>
      <c r="L1114">
        <v>1416507211</v>
      </c>
      <c r="M1114" s="7">
        <f>(((L1114/60)/60)/24)+DATE(1970,1,1)</f>
        <v>41963.759386574078</v>
      </c>
      <c r="N1114" t="b">
        <v>0</v>
      </c>
      <c r="O1114">
        <v>312</v>
      </c>
      <c r="P1114" s="5">
        <f>E1114/O1114</f>
        <v>100.23371794871794</v>
      </c>
      <c r="Q1114" s="18" t="str">
        <f>LEFT(T1114, FIND("/",T1114)-1)</f>
        <v>games</v>
      </c>
      <c r="R1114" s="18" t="str">
        <f>RIGHT(T1114, LEN(T1114)-FIND("/",T1114))</f>
        <v>video games</v>
      </c>
      <c r="S1114" t="b">
        <v>0</v>
      </c>
      <c r="T1114" t="s">
        <v>8282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3">
        <v>1000</v>
      </c>
      <c r="E1115" s="13">
        <v>5</v>
      </c>
      <c r="F1115" s="16">
        <f>(E1115)/D1115</f>
        <v>5.0000000000000001E-3</v>
      </c>
      <c r="G1115" s="11" t="s">
        <v>8221</v>
      </c>
      <c r="H1115" t="s">
        <v>8225</v>
      </c>
      <c r="I1115" t="s">
        <v>8247</v>
      </c>
      <c r="J1115">
        <v>1408058820</v>
      </c>
      <c r="K1115" s="7">
        <f>(((J1115/60)/60)/24)+DATE(1970,1,1)</f>
        <v>41865.977083333331</v>
      </c>
      <c r="L1115">
        <v>1405466820</v>
      </c>
      <c r="M1115" s="7">
        <f>(((L1115/60)/60)/24)+DATE(1970,1,1)</f>
        <v>41835.977083333331</v>
      </c>
      <c r="N1115" t="b">
        <v>0</v>
      </c>
      <c r="O1115">
        <v>1</v>
      </c>
      <c r="P1115" s="5">
        <f>E1115/O1115</f>
        <v>5</v>
      </c>
      <c r="Q1115" s="18" t="str">
        <f>LEFT(T1115, FIND("/",T1115)-1)</f>
        <v>games</v>
      </c>
      <c r="R1115" s="18" t="str">
        <f>RIGHT(T1115, LEN(T1115)-FIND("/",T1115))</f>
        <v>video games</v>
      </c>
      <c r="S1115" t="b">
        <v>0</v>
      </c>
      <c r="T1115" t="s">
        <v>8282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3">
        <v>6000</v>
      </c>
      <c r="E1116" s="13">
        <v>10</v>
      </c>
      <c r="F1116" s="16">
        <f>(E1116)/D1116</f>
        <v>1.6666666666666668E-3</v>
      </c>
      <c r="G1116" s="11" t="s">
        <v>8221</v>
      </c>
      <c r="H1116" t="s">
        <v>8225</v>
      </c>
      <c r="I1116" t="s">
        <v>8247</v>
      </c>
      <c r="J1116">
        <v>1381306687</v>
      </c>
      <c r="K1116" s="7">
        <f>(((J1116/60)/60)/24)+DATE(1970,1,1)</f>
        <v>41556.345914351856</v>
      </c>
      <c r="L1116">
        <v>1378714687</v>
      </c>
      <c r="M1116" s="7">
        <f>(((L1116/60)/60)/24)+DATE(1970,1,1)</f>
        <v>41526.345914351856</v>
      </c>
      <c r="N1116" t="b">
        <v>0</v>
      </c>
      <c r="O1116">
        <v>3</v>
      </c>
      <c r="P1116" s="5">
        <f>E1116/O1116</f>
        <v>3.3333333333333335</v>
      </c>
      <c r="Q1116" s="18" t="str">
        <f>LEFT(T1116, FIND("/",T1116)-1)</f>
        <v>games</v>
      </c>
      <c r="R1116" s="18" t="str">
        <f>RIGHT(T1116, LEN(T1116)-FIND("/",T1116))</f>
        <v>video games</v>
      </c>
      <c r="S1116" t="b">
        <v>0</v>
      </c>
      <c r="T1116" t="s">
        <v>8282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3">
        <v>40000</v>
      </c>
      <c r="E1117" s="13">
        <v>53</v>
      </c>
      <c r="F1117" s="16">
        <f>(E1117)/D1117</f>
        <v>1.325E-3</v>
      </c>
      <c r="G1117" s="11" t="s">
        <v>8221</v>
      </c>
      <c r="H1117" t="s">
        <v>8224</v>
      </c>
      <c r="I1117" t="s">
        <v>8246</v>
      </c>
      <c r="J1117">
        <v>1459352495</v>
      </c>
      <c r="K1117" s="7">
        <f>(((J1117/60)/60)/24)+DATE(1970,1,1)</f>
        <v>42459.653877314813</v>
      </c>
      <c r="L1117">
        <v>1456764095</v>
      </c>
      <c r="M1117" s="7">
        <f>(((L1117/60)/60)/24)+DATE(1970,1,1)</f>
        <v>42429.695543981477</v>
      </c>
      <c r="N1117" t="b">
        <v>0</v>
      </c>
      <c r="O1117">
        <v>4</v>
      </c>
      <c r="P1117" s="5">
        <f>E1117/O1117</f>
        <v>13.25</v>
      </c>
      <c r="Q1117" s="18" t="str">
        <f>LEFT(T1117, FIND("/",T1117)-1)</f>
        <v>games</v>
      </c>
      <c r="R1117" s="18" t="str">
        <f>RIGHT(T1117, LEN(T1117)-FIND("/",T1117))</f>
        <v>video games</v>
      </c>
      <c r="S1117" t="b">
        <v>0</v>
      </c>
      <c r="T1117" t="s">
        <v>8282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3">
        <v>500000</v>
      </c>
      <c r="E1118" s="13">
        <v>178.52</v>
      </c>
      <c r="F1118" s="16">
        <f>(E1118)/D1118</f>
        <v>3.5704000000000004E-4</v>
      </c>
      <c r="G1118" s="11" t="s">
        <v>8221</v>
      </c>
      <c r="H1118" t="s">
        <v>8224</v>
      </c>
      <c r="I1118" t="s">
        <v>8246</v>
      </c>
      <c r="J1118">
        <v>1339273208</v>
      </c>
      <c r="K1118" s="7">
        <f>(((J1118/60)/60)/24)+DATE(1970,1,1)</f>
        <v>41069.847314814811</v>
      </c>
      <c r="L1118">
        <v>1334089208</v>
      </c>
      <c r="M1118" s="7">
        <f>(((L1118/60)/60)/24)+DATE(1970,1,1)</f>
        <v>41009.847314814811</v>
      </c>
      <c r="N1118" t="b">
        <v>0</v>
      </c>
      <c r="O1118">
        <v>10</v>
      </c>
      <c r="P1118" s="5">
        <f>E1118/O1118</f>
        <v>17.852</v>
      </c>
      <c r="Q1118" s="18" t="str">
        <f>LEFT(T1118, FIND("/",T1118)-1)</f>
        <v>games</v>
      </c>
      <c r="R1118" s="18" t="str">
        <f>RIGHT(T1118, LEN(T1118)-FIND("/",T1118))</f>
        <v>video games</v>
      </c>
      <c r="S1118" t="b">
        <v>0</v>
      </c>
      <c r="T1118" t="s">
        <v>8282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3">
        <v>1000</v>
      </c>
      <c r="E1119" s="13">
        <v>83</v>
      </c>
      <c r="F1119" s="16">
        <f>(E1119)/D1119</f>
        <v>8.3000000000000004E-2</v>
      </c>
      <c r="G1119" s="11" t="s">
        <v>8221</v>
      </c>
      <c r="H1119" t="s">
        <v>8236</v>
      </c>
      <c r="I1119" t="s">
        <v>8249</v>
      </c>
      <c r="J1119">
        <v>1451053313</v>
      </c>
      <c r="K1119" s="7">
        <f>(((J1119/60)/60)/24)+DATE(1970,1,1)</f>
        <v>42363.598530092597</v>
      </c>
      <c r="L1119">
        <v>1448461313</v>
      </c>
      <c r="M1119" s="7">
        <f>(((L1119/60)/60)/24)+DATE(1970,1,1)</f>
        <v>42333.598530092597</v>
      </c>
      <c r="N1119" t="b">
        <v>0</v>
      </c>
      <c r="O1119">
        <v>8</v>
      </c>
      <c r="P1119" s="5">
        <f>E1119/O1119</f>
        <v>10.375</v>
      </c>
      <c r="Q1119" s="18" t="str">
        <f>LEFT(T1119, FIND("/",T1119)-1)</f>
        <v>games</v>
      </c>
      <c r="R1119" s="18" t="str">
        <f>RIGHT(T1119, LEN(T1119)-FIND("/",T1119))</f>
        <v>video games</v>
      </c>
      <c r="S1119" t="b">
        <v>0</v>
      </c>
      <c r="T1119" t="s">
        <v>8282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3">
        <v>4500</v>
      </c>
      <c r="E1120" s="13">
        <v>109</v>
      </c>
      <c r="F1120" s="16">
        <f>(E1120)/D1120</f>
        <v>2.4222222222222221E-2</v>
      </c>
      <c r="G1120" s="11" t="s">
        <v>8221</v>
      </c>
      <c r="H1120" t="s">
        <v>8226</v>
      </c>
      <c r="I1120" t="s">
        <v>8248</v>
      </c>
      <c r="J1120">
        <v>1396666779</v>
      </c>
      <c r="K1120" s="7">
        <f>(((J1120/60)/60)/24)+DATE(1970,1,1)</f>
        <v>41734.124756944446</v>
      </c>
      <c r="L1120">
        <v>1394078379</v>
      </c>
      <c r="M1120" s="7">
        <f>(((L1120/60)/60)/24)+DATE(1970,1,1)</f>
        <v>41704.16642361111</v>
      </c>
      <c r="N1120" t="b">
        <v>0</v>
      </c>
      <c r="O1120">
        <v>3</v>
      </c>
      <c r="P1120" s="5">
        <f>E1120/O1120</f>
        <v>36.333333333333336</v>
      </c>
      <c r="Q1120" s="18" t="str">
        <f>LEFT(T1120, FIND("/",T1120)-1)</f>
        <v>games</v>
      </c>
      <c r="R1120" s="18" t="str">
        <f>RIGHT(T1120, LEN(T1120)-FIND("/",T1120))</f>
        <v>video games</v>
      </c>
      <c r="S1120" t="b">
        <v>0</v>
      </c>
      <c r="T1120" t="s">
        <v>8282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3">
        <v>2100</v>
      </c>
      <c r="E1121" s="13">
        <v>5</v>
      </c>
      <c r="F1121" s="16">
        <f>(E1121)/D1121</f>
        <v>2.3809523809523812E-3</v>
      </c>
      <c r="G1121" s="11" t="s">
        <v>8221</v>
      </c>
      <c r="H1121" t="s">
        <v>8224</v>
      </c>
      <c r="I1121" t="s">
        <v>8246</v>
      </c>
      <c r="J1121">
        <v>1396810864</v>
      </c>
      <c r="K1121" s="7">
        <f>(((J1121/60)/60)/24)+DATE(1970,1,1)</f>
        <v>41735.792407407411</v>
      </c>
      <c r="L1121">
        <v>1395687664</v>
      </c>
      <c r="M1121" s="7">
        <f>(((L1121/60)/60)/24)+DATE(1970,1,1)</f>
        <v>41722.792407407411</v>
      </c>
      <c r="N1121" t="b">
        <v>0</v>
      </c>
      <c r="O1121">
        <v>1</v>
      </c>
      <c r="P1121" s="5">
        <f>E1121/O1121</f>
        <v>5</v>
      </c>
      <c r="Q1121" s="18" t="str">
        <f>LEFT(T1121, FIND("/",T1121)-1)</f>
        <v>games</v>
      </c>
      <c r="R1121" s="18" t="str">
        <f>RIGHT(T1121, LEN(T1121)-FIND("/",T1121))</f>
        <v>video games</v>
      </c>
      <c r="S1121" t="b">
        <v>0</v>
      </c>
      <c r="T1121" t="s">
        <v>8282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3">
        <v>25000</v>
      </c>
      <c r="E1122" s="13">
        <v>0</v>
      </c>
      <c r="F1122" s="16">
        <f>(E1122)/D1122</f>
        <v>0</v>
      </c>
      <c r="G1122" s="11" t="s">
        <v>8221</v>
      </c>
      <c r="H1122" t="s">
        <v>8224</v>
      </c>
      <c r="I1122" t="s">
        <v>8246</v>
      </c>
      <c r="J1122">
        <v>1319835400</v>
      </c>
      <c r="K1122" s="7">
        <f>(((J1122/60)/60)/24)+DATE(1970,1,1)</f>
        <v>40844.872685185182</v>
      </c>
      <c r="L1122">
        <v>1315947400</v>
      </c>
      <c r="M1122" s="7">
        <f>(((L1122/60)/60)/24)+DATE(1970,1,1)</f>
        <v>40799.872685185182</v>
      </c>
      <c r="N1122" t="b">
        <v>0</v>
      </c>
      <c r="O1122">
        <v>0</v>
      </c>
      <c r="P1122" s="5" t="e">
        <f>E1122/O1122</f>
        <v>#DIV/0!</v>
      </c>
      <c r="Q1122" s="18" t="str">
        <f>LEFT(T1122, FIND("/",T1122)-1)</f>
        <v>games</v>
      </c>
      <c r="R1122" s="18" t="str">
        <f>RIGHT(T1122, LEN(T1122)-FIND("/",T1122))</f>
        <v>video games</v>
      </c>
      <c r="S1122" t="b">
        <v>0</v>
      </c>
      <c r="T1122" t="s">
        <v>8282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3">
        <v>250000</v>
      </c>
      <c r="E1123" s="13">
        <v>29</v>
      </c>
      <c r="F1123" s="16">
        <f>(E1123)/D1123</f>
        <v>1.16E-4</v>
      </c>
      <c r="G1123" s="11" t="s">
        <v>8221</v>
      </c>
      <c r="H1123" t="s">
        <v>8224</v>
      </c>
      <c r="I1123" t="s">
        <v>8246</v>
      </c>
      <c r="J1123">
        <v>1457904316</v>
      </c>
      <c r="K1123" s="7">
        <f>(((J1123/60)/60)/24)+DATE(1970,1,1)</f>
        <v>42442.892546296294</v>
      </c>
      <c r="L1123">
        <v>1455315916</v>
      </c>
      <c r="M1123" s="7">
        <f>(((L1123/60)/60)/24)+DATE(1970,1,1)</f>
        <v>42412.934212962966</v>
      </c>
      <c r="N1123" t="b">
        <v>0</v>
      </c>
      <c r="O1123">
        <v>5</v>
      </c>
      <c r="P1123" s="5">
        <f>E1123/O1123</f>
        <v>5.8</v>
      </c>
      <c r="Q1123" s="18" t="str">
        <f>LEFT(T1123, FIND("/",T1123)-1)</f>
        <v>games</v>
      </c>
      <c r="R1123" s="18" t="str">
        <f>RIGHT(T1123, LEN(T1123)-FIND("/",T1123))</f>
        <v>video games</v>
      </c>
      <c r="S1123" t="b">
        <v>0</v>
      </c>
      <c r="T1123" t="s">
        <v>8282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3">
        <v>3200</v>
      </c>
      <c r="E1124" s="13">
        <v>0</v>
      </c>
      <c r="F1124" s="16">
        <f>(E1124)/D1124</f>
        <v>0</v>
      </c>
      <c r="G1124" s="11" t="s">
        <v>8221</v>
      </c>
      <c r="H1124" t="s">
        <v>8225</v>
      </c>
      <c r="I1124" t="s">
        <v>8247</v>
      </c>
      <c r="J1124">
        <v>1369932825</v>
      </c>
      <c r="K1124" s="7">
        <f>(((J1124/60)/60)/24)+DATE(1970,1,1)</f>
        <v>41424.703993055555</v>
      </c>
      <c r="L1124">
        <v>1368723225</v>
      </c>
      <c r="M1124" s="7">
        <f>(((L1124/60)/60)/24)+DATE(1970,1,1)</f>
        <v>41410.703993055555</v>
      </c>
      <c r="N1124" t="b">
        <v>0</v>
      </c>
      <c r="O1124">
        <v>0</v>
      </c>
      <c r="P1124" s="5" t="e">
        <f>E1124/O1124</f>
        <v>#DIV/0!</v>
      </c>
      <c r="Q1124" s="18" t="str">
        <f>LEFT(T1124, FIND("/",T1124)-1)</f>
        <v>games</v>
      </c>
      <c r="R1124" s="18" t="str">
        <f>RIGHT(T1124, LEN(T1124)-FIND("/",T1124))</f>
        <v>video games</v>
      </c>
      <c r="S1124" t="b">
        <v>0</v>
      </c>
      <c r="T1124" t="s">
        <v>8282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3">
        <v>5000</v>
      </c>
      <c r="E1125" s="13">
        <v>11</v>
      </c>
      <c r="F1125" s="16">
        <f>(E1125)/D1125</f>
        <v>2.2000000000000001E-3</v>
      </c>
      <c r="G1125" s="11" t="s">
        <v>8221</v>
      </c>
      <c r="H1125" t="s">
        <v>8224</v>
      </c>
      <c r="I1125" t="s">
        <v>8246</v>
      </c>
      <c r="J1125">
        <v>1397910848</v>
      </c>
      <c r="K1125" s="7">
        <f>(((J1125/60)/60)/24)+DATE(1970,1,1)</f>
        <v>41748.5237037037</v>
      </c>
      <c r="L1125">
        <v>1395318848</v>
      </c>
      <c r="M1125" s="7">
        <f>(((L1125/60)/60)/24)+DATE(1970,1,1)</f>
        <v>41718.5237037037</v>
      </c>
      <c r="N1125" t="b">
        <v>0</v>
      </c>
      <c r="O1125">
        <v>3</v>
      </c>
      <c r="P1125" s="5">
        <f>E1125/O1125</f>
        <v>3.6666666666666665</v>
      </c>
      <c r="Q1125" s="18" t="str">
        <f>LEFT(T1125, FIND("/",T1125)-1)</f>
        <v>games</v>
      </c>
      <c r="R1125" s="18" t="str">
        <f>RIGHT(T1125, LEN(T1125)-FIND("/",T1125))</f>
        <v>video games</v>
      </c>
      <c r="S1125" t="b">
        <v>0</v>
      </c>
      <c r="T1125" t="s">
        <v>8282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3">
        <v>90000</v>
      </c>
      <c r="E1126" s="13">
        <v>425</v>
      </c>
      <c r="F1126" s="16">
        <f>(E1126)/D1126</f>
        <v>4.7222222222222223E-3</v>
      </c>
      <c r="G1126" s="11" t="s">
        <v>8221</v>
      </c>
      <c r="H1126" t="s">
        <v>8224</v>
      </c>
      <c r="I1126" t="s">
        <v>8246</v>
      </c>
      <c r="J1126">
        <v>1430409651</v>
      </c>
      <c r="K1126" s="7">
        <f>(((J1126/60)/60)/24)+DATE(1970,1,1)</f>
        <v>42124.667256944449</v>
      </c>
      <c r="L1126">
        <v>1427817651</v>
      </c>
      <c r="M1126" s="7">
        <f>(((L1126/60)/60)/24)+DATE(1970,1,1)</f>
        <v>42094.667256944449</v>
      </c>
      <c r="N1126" t="b">
        <v>0</v>
      </c>
      <c r="O1126">
        <v>7</v>
      </c>
      <c r="P1126" s="5">
        <f>E1126/O1126</f>
        <v>60.714285714285715</v>
      </c>
      <c r="Q1126" s="18" t="str">
        <f>LEFT(T1126, FIND("/",T1126)-1)</f>
        <v>games</v>
      </c>
      <c r="R1126" s="18" t="str">
        <f>RIGHT(T1126, LEN(T1126)-FIND("/",T1126))</f>
        <v>mobile games</v>
      </c>
      <c r="S1126" t="b">
        <v>0</v>
      </c>
      <c r="T1126" t="s">
        <v>8283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3">
        <v>3000</v>
      </c>
      <c r="E1127" s="13">
        <v>0</v>
      </c>
      <c r="F1127" s="16">
        <f>(E1127)/D1127</f>
        <v>0</v>
      </c>
      <c r="G1127" s="11" t="s">
        <v>8221</v>
      </c>
      <c r="H1127" t="s">
        <v>8225</v>
      </c>
      <c r="I1127" t="s">
        <v>8247</v>
      </c>
      <c r="J1127">
        <v>1443193130</v>
      </c>
      <c r="K1127" s="7">
        <f>(((J1127/60)/60)/24)+DATE(1970,1,1)</f>
        <v>42272.624189814815</v>
      </c>
      <c r="L1127">
        <v>1438009130</v>
      </c>
      <c r="M1127" s="7">
        <f>(((L1127/60)/60)/24)+DATE(1970,1,1)</f>
        <v>42212.624189814815</v>
      </c>
      <c r="N1127" t="b">
        <v>0</v>
      </c>
      <c r="O1127">
        <v>0</v>
      </c>
      <c r="P1127" s="5" t="e">
        <f>E1127/O1127</f>
        <v>#DIV/0!</v>
      </c>
      <c r="Q1127" s="18" t="str">
        <f>LEFT(T1127, FIND("/",T1127)-1)</f>
        <v>games</v>
      </c>
      <c r="R1127" s="18" t="str">
        <f>RIGHT(T1127, LEN(T1127)-FIND("/",T1127))</f>
        <v>mobile games</v>
      </c>
      <c r="S1127" t="b">
        <v>0</v>
      </c>
      <c r="T1127" t="s">
        <v>8283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3">
        <v>2000</v>
      </c>
      <c r="E1128" s="13">
        <v>10</v>
      </c>
      <c r="F1128" s="16">
        <f>(E1128)/D1128</f>
        <v>5.0000000000000001E-3</v>
      </c>
      <c r="G1128" s="11" t="s">
        <v>8221</v>
      </c>
      <c r="H1128" t="s">
        <v>8224</v>
      </c>
      <c r="I1128" t="s">
        <v>8246</v>
      </c>
      <c r="J1128">
        <v>1468482694</v>
      </c>
      <c r="K1128" s="7">
        <f>(((J1128/60)/60)/24)+DATE(1970,1,1)</f>
        <v>42565.327476851846</v>
      </c>
      <c r="L1128">
        <v>1465890694</v>
      </c>
      <c r="M1128" s="7">
        <f>(((L1128/60)/60)/24)+DATE(1970,1,1)</f>
        <v>42535.327476851846</v>
      </c>
      <c r="N1128" t="b">
        <v>0</v>
      </c>
      <c r="O1128">
        <v>2</v>
      </c>
      <c r="P1128" s="5">
        <f>E1128/O1128</f>
        <v>5</v>
      </c>
      <c r="Q1128" s="18" t="str">
        <f>LEFT(T1128, FIND("/",T1128)-1)</f>
        <v>games</v>
      </c>
      <c r="R1128" s="18" t="str">
        <f>RIGHT(T1128, LEN(T1128)-FIND("/",T1128))</f>
        <v>mobile games</v>
      </c>
      <c r="S1128" t="b">
        <v>0</v>
      </c>
      <c r="T1128" t="s">
        <v>8283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3">
        <v>35000</v>
      </c>
      <c r="E1129" s="13">
        <v>585</v>
      </c>
      <c r="F1129" s="16">
        <f>(E1129)/D1129</f>
        <v>1.6714285714285713E-2</v>
      </c>
      <c r="G1129" s="11" t="s">
        <v>8221</v>
      </c>
      <c r="H1129" t="s">
        <v>8224</v>
      </c>
      <c r="I1129" t="s">
        <v>8246</v>
      </c>
      <c r="J1129">
        <v>1416000600</v>
      </c>
      <c r="K1129" s="7">
        <f>(((J1129/60)/60)/24)+DATE(1970,1,1)</f>
        <v>41957.895833333328</v>
      </c>
      <c r="L1129">
        <v>1413318600</v>
      </c>
      <c r="M1129" s="7">
        <f>(((L1129/60)/60)/24)+DATE(1970,1,1)</f>
        <v>41926.854166666664</v>
      </c>
      <c r="N1129" t="b">
        <v>0</v>
      </c>
      <c r="O1129">
        <v>23</v>
      </c>
      <c r="P1129" s="5">
        <f>E1129/O1129</f>
        <v>25.434782608695652</v>
      </c>
      <c r="Q1129" s="18" t="str">
        <f>LEFT(T1129, FIND("/",T1129)-1)</f>
        <v>games</v>
      </c>
      <c r="R1129" s="18" t="str">
        <f>RIGHT(T1129, LEN(T1129)-FIND("/",T1129))</f>
        <v>mobile games</v>
      </c>
      <c r="S1129" t="b">
        <v>0</v>
      </c>
      <c r="T1129" t="s">
        <v>8283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3">
        <v>1000</v>
      </c>
      <c r="E1130" s="13">
        <v>1</v>
      </c>
      <c r="F1130" s="16">
        <f>(E1130)/D1130</f>
        <v>1E-3</v>
      </c>
      <c r="G1130" s="11" t="s">
        <v>8221</v>
      </c>
      <c r="H1130" t="s">
        <v>8225</v>
      </c>
      <c r="I1130" t="s">
        <v>8247</v>
      </c>
      <c r="J1130">
        <v>1407425717</v>
      </c>
      <c r="K1130" s="7">
        <f>(((J1130/60)/60)/24)+DATE(1970,1,1)</f>
        <v>41858.649502314816</v>
      </c>
      <c r="L1130">
        <v>1404833717</v>
      </c>
      <c r="M1130" s="7">
        <f>(((L1130/60)/60)/24)+DATE(1970,1,1)</f>
        <v>41828.649502314816</v>
      </c>
      <c r="N1130" t="b">
        <v>0</v>
      </c>
      <c r="O1130">
        <v>1</v>
      </c>
      <c r="P1130" s="5">
        <f>E1130/O1130</f>
        <v>1</v>
      </c>
      <c r="Q1130" s="18" t="str">
        <f>LEFT(T1130, FIND("/",T1130)-1)</f>
        <v>games</v>
      </c>
      <c r="R1130" s="18" t="str">
        <f>RIGHT(T1130, LEN(T1130)-FIND("/",T1130))</f>
        <v>mobile games</v>
      </c>
      <c r="S1130" t="b">
        <v>0</v>
      </c>
      <c r="T1130" t="s">
        <v>8283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3">
        <v>20000</v>
      </c>
      <c r="E1131" s="13">
        <v>21</v>
      </c>
      <c r="F1131" s="16">
        <f>(E1131)/D1131</f>
        <v>1.0499999999999999E-3</v>
      </c>
      <c r="G1131" s="11" t="s">
        <v>8221</v>
      </c>
      <c r="H1131" t="s">
        <v>8224</v>
      </c>
      <c r="I1131" t="s">
        <v>8246</v>
      </c>
      <c r="J1131">
        <v>1465107693</v>
      </c>
      <c r="K1131" s="7">
        <f>(((J1131/60)/60)/24)+DATE(1970,1,1)</f>
        <v>42526.264965277776</v>
      </c>
      <c r="L1131">
        <v>1462515693</v>
      </c>
      <c r="M1131" s="7">
        <f>(((L1131/60)/60)/24)+DATE(1970,1,1)</f>
        <v>42496.264965277776</v>
      </c>
      <c r="N1131" t="b">
        <v>0</v>
      </c>
      <c r="O1131">
        <v>2</v>
      </c>
      <c r="P1131" s="5">
        <f>E1131/O1131</f>
        <v>10.5</v>
      </c>
      <c r="Q1131" s="18" t="str">
        <f>LEFT(T1131, FIND("/",T1131)-1)</f>
        <v>games</v>
      </c>
      <c r="R1131" s="18" t="str">
        <f>RIGHT(T1131, LEN(T1131)-FIND("/",T1131))</f>
        <v>mobile games</v>
      </c>
      <c r="S1131" t="b">
        <v>0</v>
      </c>
      <c r="T1131" t="s">
        <v>8283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3">
        <v>5000</v>
      </c>
      <c r="E1132" s="13">
        <v>11</v>
      </c>
      <c r="F1132" s="16">
        <f>(E1132)/D1132</f>
        <v>2.2000000000000001E-3</v>
      </c>
      <c r="G1132" s="11" t="s">
        <v>8221</v>
      </c>
      <c r="H1132" t="s">
        <v>8224</v>
      </c>
      <c r="I1132" t="s">
        <v>8246</v>
      </c>
      <c r="J1132">
        <v>1416963300</v>
      </c>
      <c r="K1132" s="7">
        <f>(((J1132/60)/60)/24)+DATE(1970,1,1)</f>
        <v>41969.038194444445</v>
      </c>
      <c r="L1132">
        <v>1411775700</v>
      </c>
      <c r="M1132" s="7">
        <f>(((L1132/60)/60)/24)+DATE(1970,1,1)</f>
        <v>41908.996527777781</v>
      </c>
      <c r="N1132" t="b">
        <v>0</v>
      </c>
      <c r="O1132">
        <v>3</v>
      </c>
      <c r="P1132" s="5">
        <f>E1132/O1132</f>
        <v>3.6666666666666665</v>
      </c>
      <c r="Q1132" s="18" t="str">
        <f>LEFT(T1132, FIND("/",T1132)-1)</f>
        <v>games</v>
      </c>
      <c r="R1132" s="18" t="str">
        <f>RIGHT(T1132, LEN(T1132)-FIND("/",T1132))</f>
        <v>mobile games</v>
      </c>
      <c r="S1132" t="b">
        <v>0</v>
      </c>
      <c r="T1132" t="s">
        <v>8283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3">
        <v>40000</v>
      </c>
      <c r="E1133" s="13">
        <v>0</v>
      </c>
      <c r="F1133" s="16">
        <f>(E1133)/D1133</f>
        <v>0</v>
      </c>
      <c r="G1133" s="11" t="s">
        <v>8221</v>
      </c>
      <c r="H1133" t="s">
        <v>8226</v>
      </c>
      <c r="I1133" t="s">
        <v>8248</v>
      </c>
      <c r="J1133">
        <v>1450993668</v>
      </c>
      <c r="K1133" s="7">
        <f>(((J1133/60)/60)/24)+DATE(1970,1,1)</f>
        <v>42362.908194444448</v>
      </c>
      <c r="L1133">
        <v>1448401668</v>
      </c>
      <c r="M1133" s="7">
        <f>(((L1133/60)/60)/24)+DATE(1970,1,1)</f>
        <v>42332.908194444448</v>
      </c>
      <c r="N1133" t="b">
        <v>0</v>
      </c>
      <c r="O1133">
        <v>0</v>
      </c>
      <c r="P1133" s="5" t="e">
        <f>E1133/O1133</f>
        <v>#DIV/0!</v>
      </c>
      <c r="Q1133" s="18" t="str">
        <f>LEFT(T1133, FIND("/",T1133)-1)</f>
        <v>games</v>
      </c>
      <c r="R1133" s="18" t="str">
        <f>RIGHT(T1133, LEN(T1133)-FIND("/",T1133))</f>
        <v>mobile games</v>
      </c>
      <c r="S1133" t="b">
        <v>0</v>
      </c>
      <c r="T1133" t="s">
        <v>8283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3">
        <v>10000</v>
      </c>
      <c r="E1134" s="13">
        <v>1438</v>
      </c>
      <c r="F1134" s="16">
        <f>(E1134)/D1134</f>
        <v>0.14380000000000001</v>
      </c>
      <c r="G1134" s="11" t="s">
        <v>8221</v>
      </c>
      <c r="H1134" t="s">
        <v>8229</v>
      </c>
      <c r="I1134" t="s">
        <v>8251</v>
      </c>
      <c r="J1134">
        <v>1483238771</v>
      </c>
      <c r="K1134" s="7">
        <f>(((J1134/60)/60)/24)+DATE(1970,1,1)</f>
        <v>42736.115405092598</v>
      </c>
      <c r="L1134">
        <v>1480646771</v>
      </c>
      <c r="M1134" s="7">
        <f>(((L1134/60)/60)/24)+DATE(1970,1,1)</f>
        <v>42706.115405092598</v>
      </c>
      <c r="N1134" t="b">
        <v>0</v>
      </c>
      <c r="O1134">
        <v>13</v>
      </c>
      <c r="P1134" s="5">
        <f>E1134/O1134</f>
        <v>110.61538461538461</v>
      </c>
      <c r="Q1134" s="18" t="str">
        <f>LEFT(T1134, FIND("/",T1134)-1)</f>
        <v>games</v>
      </c>
      <c r="R1134" s="18" t="str">
        <f>RIGHT(T1134, LEN(T1134)-FIND("/",T1134))</f>
        <v>mobile games</v>
      </c>
      <c r="S1134" t="b">
        <v>0</v>
      </c>
      <c r="T1134" t="s">
        <v>8283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3">
        <v>3000</v>
      </c>
      <c r="E1135" s="13">
        <v>20</v>
      </c>
      <c r="F1135" s="16">
        <f>(E1135)/D1135</f>
        <v>6.6666666666666671E-3</v>
      </c>
      <c r="G1135" s="11" t="s">
        <v>8221</v>
      </c>
      <c r="H1135" t="s">
        <v>8225</v>
      </c>
      <c r="I1135" t="s">
        <v>8247</v>
      </c>
      <c r="J1135">
        <v>1406799981</v>
      </c>
      <c r="K1135" s="7">
        <f>(((J1135/60)/60)/24)+DATE(1970,1,1)</f>
        <v>41851.407187500001</v>
      </c>
      <c r="L1135">
        <v>1404207981</v>
      </c>
      <c r="M1135" s="7">
        <f>(((L1135/60)/60)/24)+DATE(1970,1,1)</f>
        <v>41821.407187500001</v>
      </c>
      <c r="N1135" t="b">
        <v>0</v>
      </c>
      <c r="O1135">
        <v>1</v>
      </c>
      <c r="P1135" s="5">
        <f>E1135/O1135</f>
        <v>20</v>
      </c>
      <c r="Q1135" s="18" t="str">
        <f>LEFT(T1135, FIND("/",T1135)-1)</f>
        <v>games</v>
      </c>
      <c r="R1135" s="18" t="str">
        <f>RIGHT(T1135, LEN(T1135)-FIND("/",T1135))</f>
        <v>mobile games</v>
      </c>
      <c r="S1135" t="b">
        <v>0</v>
      </c>
      <c r="T1135" t="s">
        <v>8283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3">
        <v>25000</v>
      </c>
      <c r="E1136" s="13">
        <v>1</v>
      </c>
      <c r="F1136" s="16">
        <f>(E1136)/D1136</f>
        <v>4.0000000000000003E-5</v>
      </c>
      <c r="G1136" s="11" t="s">
        <v>8221</v>
      </c>
      <c r="H1136" t="s">
        <v>8226</v>
      </c>
      <c r="I1136" t="s">
        <v>8248</v>
      </c>
      <c r="J1136">
        <v>1417235580</v>
      </c>
      <c r="K1136" s="7">
        <f>(((J1136/60)/60)/24)+DATE(1970,1,1)</f>
        <v>41972.189583333333</v>
      </c>
      <c r="L1136">
        <v>1416034228</v>
      </c>
      <c r="M1136" s="7">
        <f>(((L1136/60)/60)/24)+DATE(1970,1,1)</f>
        <v>41958.285046296296</v>
      </c>
      <c r="N1136" t="b">
        <v>0</v>
      </c>
      <c r="O1136">
        <v>1</v>
      </c>
      <c r="P1136" s="5">
        <f>E1136/O1136</f>
        <v>1</v>
      </c>
      <c r="Q1136" s="18" t="str">
        <f>LEFT(T1136, FIND("/",T1136)-1)</f>
        <v>games</v>
      </c>
      <c r="R1136" s="18" t="str">
        <f>RIGHT(T1136, LEN(T1136)-FIND("/",T1136))</f>
        <v>mobile games</v>
      </c>
      <c r="S1136" t="b">
        <v>0</v>
      </c>
      <c r="T1136" t="s">
        <v>8283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3">
        <v>1000</v>
      </c>
      <c r="E1137" s="13">
        <v>50</v>
      </c>
      <c r="F1137" s="16">
        <f>(E1137)/D1137</f>
        <v>0.05</v>
      </c>
      <c r="G1137" s="11" t="s">
        <v>8221</v>
      </c>
      <c r="H1137" t="s">
        <v>8236</v>
      </c>
      <c r="I1137" t="s">
        <v>8249</v>
      </c>
      <c r="J1137">
        <v>1470527094</v>
      </c>
      <c r="K1137" s="7">
        <f>(((J1137/60)/60)/24)+DATE(1970,1,1)</f>
        <v>42588.989513888882</v>
      </c>
      <c r="L1137">
        <v>1467935094</v>
      </c>
      <c r="M1137" s="7">
        <f>(((L1137/60)/60)/24)+DATE(1970,1,1)</f>
        <v>42558.989513888882</v>
      </c>
      <c r="N1137" t="b">
        <v>0</v>
      </c>
      <c r="O1137">
        <v>1</v>
      </c>
      <c r="P1137" s="5">
        <f>E1137/O1137</f>
        <v>50</v>
      </c>
      <c r="Q1137" s="18" t="str">
        <f>LEFT(T1137, FIND("/",T1137)-1)</f>
        <v>games</v>
      </c>
      <c r="R1137" s="18" t="str">
        <f>RIGHT(T1137, LEN(T1137)-FIND("/",T1137))</f>
        <v>mobile games</v>
      </c>
      <c r="S1137" t="b">
        <v>0</v>
      </c>
      <c r="T1137" t="s">
        <v>8283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3">
        <v>4190</v>
      </c>
      <c r="E1138" s="13">
        <v>270</v>
      </c>
      <c r="F1138" s="16">
        <f>(E1138)/D1138</f>
        <v>6.4439140811455853E-2</v>
      </c>
      <c r="G1138" s="11" t="s">
        <v>8221</v>
      </c>
      <c r="H1138" t="s">
        <v>8230</v>
      </c>
      <c r="I1138" t="s">
        <v>8249</v>
      </c>
      <c r="J1138">
        <v>1450541229</v>
      </c>
      <c r="K1138" s="7">
        <f>(((J1138/60)/60)/24)+DATE(1970,1,1)</f>
        <v>42357.671631944439</v>
      </c>
      <c r="L1138">
        <v>1447949229</v>
      </c>
      <c r="M1138" s="7">
        <f>(((L1138/60)/60)/24)+DATE(1970,1,1)</f>
        <v>42327.671631944439</v>
      </c>
      <c r="N1138" t="b">
        <v>0</v>
      </c>
      <c r="O1138">
        <v>6</v>
      </c>
      <c r="P1138" s="5">
        <f>E1138/O1138</f>
        <v>45</v>
      </c>
      <c r="Q1138" s="18" t="str">
        <f>LEFT(T1138, FIND("/",T1138)-1)</f>
        <v>games</v>
      </c>
      <c r="R1138" s="18" t="str">
        <f>RIGHT(T1138, LEN(T1138)-FIND("/",T1138))</f>
        <v>mobile games</v>
      </c>
      <c r="S1138" t="b">
        <v>0</v>
      </c>
      <c r="T1138" t="s">
        <v>8283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3">
        <v>25000</v>
      </c>
      <c r="E1139" s="13">
        <v>9875</v>
      </c>
      <c r="F1139" s="16">
        <f>(E1139)/D1139</f>
        <v>0.39500000000000002</v>
      </c>
      <c r="G1139" s="11" t="s">
        <v>8221</v>
      </c>
      <c r="H1139" t="s">
        <v>8224</v>
      </c>
      <c r="I1139" t="s">
        <v>8246</v>
      </c>
      <c r="J1139">
        <v>1461440421</v>
      </c>
      <c r="K1139" s="7">
        <f>(((J1139/60)/60)/24)+DATE(1970,1,1)</f>
        <v>42483.819687499999</v>
      </c>
      <c r="L1139">
        <v>1458848421</v>
      </c>
      <c r="M1139" s="7">
        <f>(((L1139/60)/60)/24)+DATE(1970,1,1)</f>
        <v>42453.819687499999</v>
      </c>
      <c r="N1139" t="b">
        <v>0</v>
      </c>
      <c r="O1139">
        <v>39</v>
      </c>
      <c r="P1139" s="5">
        <f>E1139/O1139</f>
        <v>253.2051282051282</v>
      </c>
      <c r="Q1139" s="18" t="str">
        <f>LEFT(T1139, FIND("/",T1139)-1)</f>
        <v>games</v>
      </c>
      <c r="R1139" s="18" t="str">
        <f>RIGHT(T1139, LEN(T1139)-FIND("/",T1139))</f>
        <v>mobile games</v>
      </c>
      <c r="S1139" t="b">
        <v>0</v>
      </c>
      <c r="T1139" t="s">
        <v>8283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3">
        <v>35000</v>
      </c>
      <c r="E1140" s="13">
        <v>125</v>
      </c>
      <c r="F1140" s="16">
        <f>(E1140)/D1140</f>
        <v>3.5714285714285713E-3</v>
      </c>
      <c r="G1140" s="11" t="s">
        <v>8221</v>
      </c>
      <c r="H1140" t="s">
        <v>8224</v>
      </c>
      <c r="I1140" t="s">
        <v>8246</v>
      </c>
      <c r="J1140">
        <v>1485035131</v>
      </c>
      <c r="K1140" s="7">
        <f>(((J1140/60)/60)/24)+DATE(1970,1,1)</f>
        <v>42756.9066087963</v>
      </c>
      <c r="L1140">
        <v>1483307131</v>
      </c>
      <c r="M1140" s="7">
        <f>(((L1140/60)/60)/24)+DATE(1970,1,1)</f>
        <v>42736.9066087963</v>
      </c>
      <c r="N1140" t="b">
        <v>0</v>
      </c>
      <c r="O1140">
        <v>4</v>
      </c>
      <c r="P1140" s="5">
        <f>E1140/O1140</f>
        <v>31.25</v>
      </c>
      <c r="Q1140" s="18" t="str">
        <f>LEFT(T1140, FIND("/",T1140)-1)</f>
        <v>games</v>
      </c>
      <c r="R1140" s="18" t="str">
        <f>RIGHT(T1140, LEN(T1140)-FIND("/",T1140))</f>
        <v>mobile games</v>
      </c>
      <c r="S1140" t="b">
        <v>0</v>
      </c>
      <c r="T1140" t="s">
        <v>8283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3">
        <v>8000</v>
      </c>
      <c r="E1141" s="13">
        <v>5</v>
      </c>
      <c r="F1141" s="16">
        <f>(E1141)/D1141</f>
        <v>6.2500000000000001E-4</v>
      </c>
      <c r="G1141" s="11" t="s">
        <v>8221</v>
      </c>
      <c r="H1141" t="s">
        <v>8224</v>
      </c>
      <c r="I1141" t="s">
        <v>8246</v>
      </c>
      <c r="J1141">
        <v>1420100426</v>
      </c>
      <c r="K1141" s="7">
        <f>(((J1141/60)/60)/24)+DATE(1970,1,1)</f>
        <v>42005.347523148142</v>
      </c>
      <c r="L1141">
        <v>1417508426</v>
      </c>
      <c r="M1141" s="7">
        <f>(((L1141/60)/60)/24)+DATE(1970,1,1)</f>
        <v>41975.347523148142</v>
      </c>
      <c r="N1141" t="b">
        <v>0</v>
      </c>
      <c r="O1141">
        <v>1</v>
      </c>
      <c r="P1141" s="5">
        <f>E1141/O1141</f>
        <v>5</v>
      </c>
      <c r="Q1141" s="18" t="str">
        <f>LEFT(T1141, FIND("/",T1141)-1)</f>
        <v>games</v>
      </c>
      <c r="R1141" s="18" t="str">
        <f>RIGHT(T1141, LEN(T1141)-FIND("/",T1141))</f>
        <v>mobile games</v>
      </c>
      <c r="S1141" t="b">
        <v>0</v>
      </c>
      <c r="T1141" t="s">
        <v>8283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3">
        <v>5000</v>
      </c>
      <c r="E1142" s="13">
        <v>0</v>
      </c>
      <c r="F1142" s="16">
        <f>(E1142)/D1142</f>
        <v>0</v>
      </c>
      <c r="G1142" s="11" t="s">
        <v>8221</v>
      </c>
      <c r="H1142" t="s">
        <v>8225</v>
      </c>
      <c r="I1142" t="s">
        <v>8247</v>
      </c>
      <c r="J1142">
        <v>1438859121</v>
      </c>
      <c r="K1142" s="7">
        <f>(((J1142/60)/60)/24)+DATE(1970,1,1)</f>
        <v>42222.462048611109</v>
      </c>
      <c r="L1142">
        <v>1436267121</v>
      </c>
      <c r="M1142" s="7">
        <f>(((L1142/60)/60)/24)+DATE(1970,1,1)</f>
        <v>42192.462048611109</v>
      </c>
      <c r="N1142" t="b">
        <v>0</v>
      </c>
      <c r="O1142">
        <v>0</v>
      </c>
      <c r="P1142" s="5" t="e">
        <f>E1142/O1142</f>
        <v>#DIV/0!</v>
      </c>
      <c r="Q1142" s="18" t="str">
        <f>LEFT(T1142, FIND("/",T1142)-1)</f>
        <v>games</v>
      </c>
      <c r="R1142" s="18" t="str">
        <f>RIGHT(T1142, LEN(T1142)-FIND("/",T1142))</f>
        <v>mobile games</v>
      </c>
      <c r="S1142" t="b">
        <v>0</v>
      </c>
      <c r="T1142" t="s">
        <v>8283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3">
        <v>500</v>
      </c>
      <c r="E1143" s="13">
        <v>0</v>
      </c>
      <c r="F1143" s="16">
        <f>(E1143)/D1143</f>
        <v>0</v>
      </c>
      <c r="G1143" s="11" t="s">
        <v>8221</v>
      </c>
      <c r="H1143" t="s">
        <v>8236</v>
      </c>
      <c r="I1143" t="s">
        <v>8249</v>
      </c>
      <c r="J1143">
        <v>1436460450</v>
      </c>
      <c r="K1143" s="7">
        <f>(((J1143/60)/60)/24)+DATE(1970,1,1)</f>
        <v>42194.699652777781</v>
      </c>
      <c r="L1143">
        <v>1433868450</v>
      </c>
      <c r="M1143" s="7">
        <f>(((L1143/60)/60)/24)+DATE(1970,1,1)</f>
        <v>42164.699652777781</v>
      </c>
      <c r="N1143" t="b">
        <v>0</v>
      </c>
      <c r="O1143">
        <v>0</v>
      </c>
      <c r="P1143" s="5" t="e">
        <f>E1143/O1143</f>
        <v>#DIV/0!</v>
      </c>
      <c r="Q1143" s="18" t="str">
        <f>LEFT(T1143, FIND("/",T1143)-1)</f>
        <v>games</v>
      </c>
      <c r="R1143" s="18" t="str">
        <f>RIGHT(T1143, LEN(T1143)-FIND("/",T1143))</f>
        <v>mobile games</v>
      </c>
      <c r="S1143" t="b">
        <v>0</v>
      </c>
      <c r="T1143" t="s">
        <v>8283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3">
        <v>4000</v>
      </c>
      <c r="E1144" s="13">
        <v>0</v>
      </c>
      <c r="F1144" s="16">
        <f>(E1144)/D1144</f>
        <v>0</v>
      </c>
      <c r="G1144" s="11" t="s">
        <v>8221</v>
      </c>
      <c r="H1144" t="s">
        <v>8224</v>
      </c>
      <c r="I1144" t="s">
        <v>8246</v>
      </c>
      <c r="J1144">
        <v>1424131727</v>
      </c>
      <c r="K1144" s="7">
        <f>(((J1144/60)/60)/24)+DATE(1970,1,1)</f>
        <v>42052.006099537044</v>
      </c>
      <c r="L1144">
        <v>1421539727</v>
      </c>
      <c r="M1144" s="7">
        <f>(((L1144/60)/60)/24)+DATE(1970,1,1)</f>
        <v>42022.006099537044</v>
      </c>
      <c r="N1144" t="b">
        <v>0</v>
      </c>
      <c r="O1144">
        <v>0</v>
      </c>
      <c r="P1144" s="5" t="e">
        <f>E1144/O1144</f>
        <v>#DIV/0!</v>
      </c>
      <c r="Q1144" s="18" t="str">
        <f>LEFT(T1144, FIND("/",T1144)-1)</f>
        <v>games</v>
      </c>
      <c r="R1144" s="18" t="str">
        <f>RIGHT(T1144, LEN(T1144)-FIND("/",T1144))</f>
        <v>mobile games</v>
      </c>
      <c r="S1144" t="b">
        <v>0</v>
      </c>
      <c r="T1144" t="s">
        <v>8283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3">
        <v>45000</v>
      </c>
      <c r="E1145" s="13">
        <v>186</v>
      </c>
      <c r="F1145" s="16">
        <f>(E1145)/D1145</f>
        <v>4.1333333333333335E-3</v>
      </c>
      <c r="G1145" s="11" t="s">
        <v>8221</v>
      </c>
      <c r="H1145" t="s">
        <v>8224</v>
      </c>
      <c r="I1145" t="s">
        <v>8246</v>
      </c>
      <c r="J1145">
        <v>1450327126</v>
      </c>
      <c r="K1145" s="7">
        <f>(((J1145/60)/60)/24)+DATE(1970,1,1)</f>
        <v>42355.19358796296</v>
      </c>
      <c r="L1145">
        <v>1447735126</v>
      </c>
      <c r="M1145" s="7">
        <f>(((L1145/60)/60)/24)+DATE(1970,1,1)</f>
        <v>42325.19358796296</v>
      </c>
      <c r="N1145" t="b">
        <v>0</v>
      </c>
      <c r="O1145">
        <v>8</v>
      </c>
      <c r="P1145" s="5">
        <f>E1145/O1145</f>
        <v>23.25</v>
      </c>
      <c r="Q1145" s="18" t="str">
        <f>LEFT(T1145, FIND("/",T1145)-1)</f>
        <v>games</v>
      </c>
      <c r="R1145" s="18" t="str">
        <f>RIGHT(T1145, LEN(T1145)-FIND("/",T1145))</f>
        <v>mobile games</v>
      </c>
      <c r="S1145" t="b">
        <v>0</v>
      </c>
      <c r="T1145" t="s">
        <v>8283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3">
        <v>9300</v>
      </c>
      <c r="E1146" s="13">
        <v>0</v>
      </c>
      <c r="F1146" s="16">
        <f>(E1146)/D1146</f>
        <v>0</v>
      </c>
      <c r="G1146" s="11" t="s">
        <v>8221</v>
      </c>
      <c r="H1146" t="s">
        <v>8224</v>
      </c>
      <c r="I1146" t="s">
        <v>8246</v>
      </c>
      <c r="J1146">
        <v>1430281320</v>
      </c>
      <c r="K1146" s="7">
        <f>(((J1146/60)/60)/24)+DATE(1970,1,1)</f>
        <v>42123.181944444441</v>
      </c>
      <c r="L1146">
        <v>1427689320</v>
      </c>
      <c r="M1146" s="7">
        <f>(((L1146/60)/60)/24)+DATE(1970,1,1)</f>
        <v>42093.181944444441</v>
      </c>
      <c r="N1146" t="b">
        <v>0</v>
      </c>
      <c r="O1146">
        <v>0</v>
      </c>
      <c r="P1146" s="5" t="e">
        <f>E1146/O1146</f>
        <v>#DIV/0!</v>
      </c>
      <c r="Q1146" s="18" t="str">
        <f>LEFT(T1146, FIND("/",T1146)-1)</f>
        <v>food</v>
      </c>
      <c r="R1146" s="18" t="str">
        <f>RIGHT(T1146, LEN(T1146)-FIND("/",T1146))</f>
        <v>food trucks</v>
      </c>
      <c r="S1146" t="b">
        <v>0</v>
      </c>
      <c r="T1146" t="s">
        <v>8284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3">
        <v>80000</v>
      </c>
      <c r="E1147" s="13">
        <v>100</v>
      </c>
      <c r="F1147" s="16">
        <f>(E1147)/D1147</f>
        <v>1.25E-3</v>
      </c>
      <c r="G1147" s="11" t="s">
        <v>8221</v>
      </c>
      <c r="H1147" t="s">
        <v>8224</v>
      </c>
      <c r="I1147" t="s">
        <v>8246</v>
      </c>
      <c r="J1147">
        <v>1412272592</v>
      </c>
      <c r="K1147" s="7">
        <f>(((J1147/60)/60)/24)+DATE(1970,1,1)</f>
        <v>41914.747592592597</v>
      </c>
      <c r="L1147">
        <v>1407088592</v>
      </c>
      <c r="M1147" s="7">
        <f>(((L1147/60)/60)/24)+DATE(1970,1,1)</f>
        <v>41854.747592592597</v>
      </c>
      <c r="N1147" t="b">
        <v>0</v>
      </c>
      <c r="O1147">
        <v>1</v>
      </c>
      <c r="P1147" s="5">
        <f>E1147/O1147</f>
        <v>100</v>
      </c>
      <c r="Q1147" s="18" t="str">
        <f>LEFT(T1147, FIND("/",T1147)-1)</f>
        <v>food</v>
      </c>
      <c r="R1147" s="18" t="str">
        <f>RIGHT(T1147, LEN(T1147)-FIND("/",T1147))</f>
        <v>food trucks</v>
      </c>
      <c r="S1147" t="b">
        <v>0</v>
      </c>
      <c r="T1147" t="s">
        <v>8284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3">
        <v>6000</v>
      </c>
      <c r="E1148" s="13">
        <v>530</v>
      </c>
      <c r="F1148" s="16">
        <f>(E1148)/D1148</f>
        <v>8.8333333333333333E-2</v>
      </c>
      <c r="G1148" s="11" t="s">
        <v>8221</v>
      </c>
      <c r="H1148" t="s">
        <v>8224</v>
      </c>
      <c r="I1148" t="s">
        <v>8246</v>
      </c>
      <c r="J1148">
        <v>1399071173</v>
      </c>
      <c r="K1148" s="7">
        <f>(((J1148/60)/60)/24)+DATE(1970,1,1)</f>
        <v>41761.9533912037</v>
      </c>
      <c r="L1148">
        <v>1395787973</v>
      </c>
      <c r="M1148" s="7">
        <f>(((L1148/60)/60)/24)+DATE(1970,1,1)</f>
        <v>41723.9533912037</v>
      </c>
      <c r="N1148" t="b">
        <v>0</v>
      </c>
      <c r="O1148">
        <v>12</v>
      </c>
      <c r="P1148" s="5">
        <f>E1148/O1148</f>
        <v>44.166666666666664</v>
      </c>
      <c r="Q1148" s="18" t="str">
        <f>LEFT(T1148, FIND("/",T1148)-1)</f>
        <v>food</v>
      </c>
      <c r="R1148" s="18" t="str">
        <f>RIGHT(T1148, LEN(T1148)-FIND("/",T1148))</f>
        <v>food trucks</v>
      </c>
      <c r="S1148" t="b">
        <v>0</v>
      </c>
      <c r="T1148" t="s">
        <v>8284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3">
        <v>25000</v>
      </c>
      <c r="E1149" s="13">
        <v>0</v>
      </c>
      <c r="F1149" s="16">
        <f>(E1149)/D1149</f>
        <v>0</v>
      </c>
      <c r="G1149" s="11" t="s">
        <v>8221</v>
      </c>
      <c r="H1149" t="s">
        <v>8229</v>
      </c>
      <c r="I1149" t="s">
        <v>8251</v>
      </c>
      <c r="J1149">
        <v>1413760783</v>
      </c>
      <c r="K1149" s="7">
        <f>(((J1149/60)/60)/24)+DATE(1970,1,1)</f>
        <v>41931.972025462965</v>
      </c>
      <c r="L1149">
        <v>1408576783</v>
      </c>
      <c r="M1149" s="7">
        <f>(((L1149/60)/60)/24)+DATE(1970,1,1)</f>
        <v>41871.972025462965</v>
      </c>
      <c r="N1149" t="b">
        <v>0</v>
      </c>
      <c r="O1149">
        <v>0</v>
      </c>
      <c r="P1149" s="5" t="e">
        <f>E1149/O1149</f>
        <v>#DIV/0!</v>
      </c>
      <c r="Q1149" s="18" t="str">
        <f>LEFT(T1149, FIND("/",T1149)-1)</f>
        <v>food</v>
      </c>
      <c r="R1149" s="18" t="str">
        <f>RIGHT(T1149, LEN(T1149)-FIND("/",T1149))</f>
        <v>food trucks</v>
      </c>
      <c r="S1149" t="b">
        <v>0</v>
      </c>
      <c r="T1149" t="s">
        <v>8284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3">
        <v>15000</v>
      </c>
      <c r="E1150" s="13">
        <v>73</v>
      </c>
      <c r="F1150" s="16">
        <f>(E1150)/D1150</f>
        <v>4.8666666666666667E-3</v>
      </c>
      <c r="G1150" s="11" t="s">
        <v>8221</v>
      </c>
      <c r="H1150" t="s">
        <v>8224</v>
      </c>
      <c r="I1150" t="s">
        <v>8246</v>
      </c>
      <c r="J1150">
        <v>1480568781</v>
      </c>
      <c r="K1150" s="7">
        <f>(((J1150/60)/60)/24)+DATE(1970,1,1)</f>
        <v>42705.212743055556</v>
      </c>
      <c r="L1150">
        <v>1477973181</v>
      </c>
      <c r="M1150" s="7">
        <f>(((L1150/60)/60)/24)+DATE(1970,1,1)</f>
        <v>42675.171076388884</v>
      </c>
      <c r="N1150" t="b">
        <v>0</v>
      </c>
      <c r="O1150">
        <v>3</v>
      </c>
      <c r="P1150" s="5">
        <f>E1150/O1150</f>
        <v>24.333333333333332</v>
      </c>
      <c r="Q1150" s="18" t="str">
        <f>LEFT(T1150, FIND("/",T1150)-1)</f>
        <v>food</v>
      </c>
      <c r="R1150" s="18" t="str">
        <f>RIGHT(T1150, LEN(T1150)-FIND("/",T1150))</f>
        <v>food trucks</v>
      </c>
      <c r="S1150" t="b">
        <v>0</v>
      </c>
      <c r="T1150" t="s">
        <v>8284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3">
        <v>50000</v>
      </c>
      <c r="E1151" s="13">
        <v>75</v>
      </c>
      <c r="F1151" s="16">
        <f>(E1151)/D1151</f>
        <v>1.5E-3</v>
      </c>
      <c r="G1151" s="11" t="s">
        <v>8221</v>
      </c>
      <c r="H1151" t="s">
        <v>8224</v>
      </c>
      <c r="I1151" t="s">
        <v>8246</v>
      </c>
      <c r="J1151">
        <v>1466096566</v>
      </c>
      <c r="K1151" s="7">
        <f>(((J1151/60)/60)/24)+DATE(1970,1,1)</f>
        <v>42537.71025462963</v>
      </c>
      <c r="L1151">
        <v>1463504566</v>
      </c>
      <c r="M1151" s="7">
        <f>(((L1151/60)/60)/24)+DATE(1970,1,1)</f>
        <v>42507.71025462963</v>
      </c>
      <c r="N1151" t="b">
        <v>0</v>
      </c>
      <c r="O1151">
        <v>2</v>
      </c>
      <c r="P1151" s="5">
        <f>E1151/O1151</f>
        <v>37.5</v>
      </c>
      <c r="Q1151" s="18" t="str">
        <f>LEFT(T1151, FIND("/",T1151)-1)</f>
        <v>food</v>
      </c>
      <c r="R1151" s="18" t="str">
        <f>RIGHT(T1151, LEN(T1151)-FIND("/",T1151))</f>
        <v>food trucks</v>
      </c>
      <c r="S1151" t="b">
        <v>0</v>
      </c>
      <c r="T1151" t="s">
        <v>8284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3">
        <v>2500</v>
      </c>
      <c r="E1152" s="13">
        <v>252</v>
      </c>
      <c r="F1152" s="16">
        <f>(E1152)/D1152</f>
        <v>0.1008</v>
      </c>
      <c r="G1152" s="11" t="s">
        <v>8221</v>
      </c>
      <c r="H1152" t="s">
        <v>8224</v>
      </c>
      <c r="I1152" t="s">
        <v>8246</v>
      </c>
      <c r="J1152">
        <v>1452293675</v>
      </c>
      <c r="K1152" s="7">
        <f>(((J1152/60)/60)/24)+DATE(1970,1,1)</f>
        <v>42377.954571759255</v>
      </c>
      <c r="L1152">
        <v>1447109675</v>
      </c>
      <c r="M1152" s="7">
        <f>(((L1152/60)/60)/24)+DATE(1970,1,1)</f>
        <v>42317.954571759255</v>
      </c>
      <c r="N1152" t="b">
        <v>0</v>
      </c>
      <c r="O1152">
        <v>6</v>
      </c>
      <c r="P1152" s="5">
        <f>E1152/O1152</f>
        <v>42</v>
      </c>
      <c r="Q1152" s="18" t="str">
        <f>LEFT(T1152, FIND("/",T1152)-1)</f>
        <v>food</v>
      </c>
      <c r="R1152" s="18" t="str">
        <f>RIGHT(T1152, LEN(T1152)-FIND("/",T1152))</f>
        <v>food trucks</v>
      </c>
      <c r="S1152" t="b">
        <v>0</v>
      </c>
      <c r="T1152" t="s">
        <v>8284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3">
        <v>25000</v>
      </c>
      <c r="E1153" s="13">
        <v>0</v>
      </c>
      <c r="F1153" s="16">
        <f>(E1153)/D1153</f>
        <v>0</v>
      </c>
      <c r="G1153" s="11" t="s">
        <v>8221</v>
      </c>
      <c r="H1153" t="s">
        <v>8224</v>
      </c>
      <c r="I1153" t="s">
        <v>8246</v>
      </c>
      <c r="J1153">
        <v>1441592863</v>
      </c>
      <c r="K1153" s="7">
        <f>(((J1153/60)/60)/24)+DATE(1970,1,1)</f>
        <v>42254.102581018517</v>
      </c>
      <c r="L1153">
        <v>1439000863</v>
      </c>
      <c r="M1153" s="7">
        <f>(((L1153/60)/60)/24)+DATE(1970,1,1)</f>
        <v>42224.102581018517</v>
      </c>
      <c r="N1153" t="b">
        <v>0</v>
      </c>
      <c r="O1153">
        <v>0</v>
      </c>
      <c r="P1153" s="5" t="e">
        <f>E1153/O1153</f>
        <v>#DIV/0!</v>
      </c>
      <c r="Q1153" s="18" t="str">
        <f>LEFT(T1153, FIND("/",T1153)-1)</f>
        <v>food</v>
      </c>
      <c r="R1153" s="18" t="str">
        <f>RIGHT(T1153, LEN(T1153)-FIND("/",T1153))</f>
        <v>food trucks</v>
      </c>
      <c r="S1153" t="b">
        <v>0</v>
      </c>
      <c r="T1153" t="s">
        <v>8284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3">
        <v>16000</v>
      </c>
      <c r="E1154" s="13">
        <v>911</v>
      </c>
      <c r="F1154" s="16">
        <f>(E1154)/D1154</f>
        <v>5.6937500000000002E-2</v>
      </c>
      <c r="G1154" s="11" t="s">
        <v>8221</v>
      </c>
      <c r="H1154" t="s">
        <v>8224</v>
      </c>
      <c r="I1154" t="s">
        <v>8246</v>
      </c>
      <c r="J1154">
        <v>1431709312</v>
      </c>
      <c r="K1154" s="7">
        <f>(((J1154/60)/60)/24)+DATE(1970,1,1)</f>
        <v>42139.709629629629</v>
      </c>
      <c r="L1154">
        <v>1429117312</v>
      </c>
      <c r="M1154" s="7">
        <f>(((L1154/60)/60)/24)+DATE(1970,1,1)</f>
        <v>42109.709629629629</v>
      </c>
      <c r="N1154" t="b">
        <v>0</v>
      </c>
      <c r="O1154">
        <v>15</v>
      </c>
      <c r="P1154" s="5">
        <f>E1154/O1154</f>
        <v>60.733333333333334</v>
      </c>
      <c r="Q1154" s="18" t="str">
        <f>LEFT(T1154, FIND("/",T1154)-1)</f>
        <v>food</v>
      </c>
      <c r="R1154" s="18" t="str">
        <f>RIGHT(T1154, LEN(T1154)-FIND("/",T1154))</f>
        <v>food trucks</v>
      </c>
      <c r="S1154" t="b">
        <v>0</v>
      </c>
      <c r="T1154" t="s">
        <v>8284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3">
        <v>8000</v>
      </c>
      <c r="E1155" s="13">
        <v>50</v>
      </c>
      <c r="F1155" s="16">
        <f>(E1155)/D1155</f>
        <v>6.2500000000000003E-3</v>
      </c>
      <c r="G1155" s="11" t="s">
        <v>8221</v>
      </c>
      <c r="H1155" t="s">
        <v>8224</v>
      </c>
      <c r="I1155" t="s">
        <v>8246</v>
      </c>
      <c r="J1155">
        <v>1434647305</v>
      </c>
      <c r="K1155" s="7">
        <f>(((J1155/60)/60)/24)+DATE(1970,1,1)</f>
        <v>42173.714178240742</v>
      </c>
      <c r="L1155">
        <v>1432055305</v>
      </c>
      <c r="M1155" s="7">
        <f>(((L1155/60)/60)/24)+DATE(1970,1,1)</f>
        <v>42143.714178240742</v>
      </c>
      <c r="N1155" t="b">
        <v>0</v>
      </c>
      <c r="O1155">
        <v>1</v>
      </c>
      <c r="P1155" s="5">
        <f>E1155/O1155</f>
        <v>50</v>
      </c>
      <c r="Q1155" s="18" t="str">
        <f>LEFT(T1155, FIND("/",T1155)-1)</f>
        <v>food</v>
      </c>
      <c r="R1155" s="18" t="str">
        <f>RIGHT(T1155, LEN(T1155)-FIND("/",T1155))</f>
        <v>food trucks</v>
      </c>
      <c r="S1155" t="b">
        <v>0</v>
      </c>
      <c r="T1155" t="s">
        <v>8284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3">
        <v>5000</v>
      </c>
      <c r="E1156" s="13">
        <v>325</v>
      </c>
      <c r="F1156" s="16">
        <f>(E1156)/D1156</f>
        <v>6.5000000000000002E-2</v>
      </c>
      <c r="G1156" s="11" t="s">
        <v>8221</v>
      </c>
      <c r="H1156" t="s">
        <v>8224</v>
      </c>
      <c r="I1156" t="s">
        <v>8246</v>
      </c>
      <c r="J1156">
        <v>1441507006</v>
      </c>
      <c r="K1156" s="7">
        <f>(((J1156/60)/60)/24)+DATE(1970,1,1)</f>
        <v>42253.108865740738</v>
      </c>
      <c r="L1156">
        <v>1438915006</v>
      </c>
      <c r="M1156" s="7">
        <f>(((L1156/60)/60)/24)+DATE(1970,1,1)</f>
        <v>42223.108865740738</v>
      </c>
      <c r="N1156" t="b">
        <v>0</v>
      </c>
      <c r="O1156">
        <v>3</v>
      </c>
      <c r="P1156" s="5">
        <f>E1156/O1156</f>
        <v>108.33333333333333</v>
      </c>
      <c r="Q1156" s="18" t="str">
        <f>LEFT(T1156, FIND("/",T1156)-1)</f>
        <v>food</v>
      </c>
      <c r="R1156" s="18" t="str">
        <f>RIGHT(T1156, LEN(T1156)-FIND("/",T1156))</f>
        <v>food trucks</v>
      </c>
      <c r="S1156" t="b">
        <v>0</v>
      </c>
      <c r="T1156" t="s">
        <v>8284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3">
        <v>25000</v>
      </c>
      <c r="E1157" s="13">
        <v>188</v>
      </c>
      <c r="F1157" s="16">
        <f>(E1157)/D1157</f>
        <v>7.5199999999999998E-3</v>
      </c>
      <c r="G1157" s="11" t="s">
        <v>8221</v>
      </c>
      <c r="H1157" t="s">
        <v>8224</v>
      </c>
      <c r="I1157" t="s">
        <v>8246</v>
      </c>
      <c r="J1157">
        <v>1408040408</v>
      </c>
      <c r="K1157" s="7">
        <f>(((J1157/60)/60)/24)+DATE(1970,1,1)</f>
        <v>41865.763981481483</v>
      </c>
      <c r="L1157">
        <v>1405448408</v>
      </c>
      <c r="M1157" s="7">
        <f>(((L1157/60)/60)/24)+DATE(1970,1,1)</f>
        <v>41835.763981481483</v>
      </c>
      <c r="N1157" t="b">
        <v>0</v>
      </c>
      <c r="O1157">
        <v>8</v>
      </c>
      <c r="P1157" s="5">
        <f>E1157/O1157</f>
        <v>23.5</v>
      </c>
      <c r="Q1157" s="18" t="str">
        <f>LEFT(T1157, FIND("/",T1157)-1)</f>
        <v>food</v>
      </c>
      <c r="R1157" s="18" t="str">
        <f>RIGHT(T1157, LEN(T1157)-FIND("/",T1157))</f>
        <v>food trucks</v>
      </c>
      <c r="S1157" t="b">
        <v>0</v>
      </c>
      <c r="T1157" t="s">
        <v>8284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3">
        <v>6500</v>
      </c>
      <c r="E1158" s="13">
        <v>0</v>
      </c>
      <c r="F1158" s="16">
        <f>(E1158)/D1158</f>
        <v>0</v>
      </c>
      <c r="G1158" s="11" t="s">
        <v>8221</v>
      </c>
      <c r="H1158" t="s">
        <v>8224</v>
      </c>
      <c r="I1158" t="s">
        <v>8246</v>
      </c>
      <c r="J1158">
        <v>1424742162</v>
      </c>
      <c r="K1158" s="7">
        <f>(((J1158/60)/60)/24)+DATE(1970,1,1)</f>
        <v>42059.07131944444</v>
      </c>
      <c r="L1158">
        <v>1422150162</v>
      </c>
      <c r="M1158" s="7">
        <f>(((L1158/60)/60)/24)+DATE(1970,1,1)</f>
        <v>42029.07131944444</v>
      </c>
      <c r="N1158" t="b">
        <v>0</v>
      </c>
      <c r="O1158">
        <v>0</v>
      </c>
      <c r="P1158" s="5" t="e">
        <f>E1158/O1158</f>
        <v>#DIV/0!</v>
      </c>
      <c r="Q1158" s="18" t="str">
        <f>LEFT(T1158, FIND("/",T1158)-1)</f>
        <v>food</v>
      </c>
      <c r="R1158" s="18" t="str">
        <f>RIGHT(T1158, LEN(T1158)-FIND("/",T1158))</f>
        <v>food trucks</v>
      </c>
      <c r="S1158" t="b">
        <v>0</v>
      </c>
      <c r="T1158" t="s">
        <v>8284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3">
        <v>10000</v>
      </c>
      <c r="E1159" s="13">
        <v>151</v>
      </c>
      <c r="F1159" s="16">
        <f>(E1159)/D1159</f>
        <v>1.5100000000000001E-2</v>
      </c>
      <c r="G1159" s="11" t="s">
        <v>8221</v>
      </c>
      <c r="H1159" t="s">
        <v>8224</v>
      </c>
      <c r="I1159" t="s">
        <v>8246</v>
      </c>
      <c r="J1159">
        <v>1417795480</v>
      </c>
      <c r="K1159" s="7">
        <f>(((J1159/60)/60)/24)+DATE(1970,1,1)</f>
        <v>41978.669907407413</v>
      </c>
      <c r="L1159">
        <v>1412607880</v>
      </c>
      <c r="M1159" s="7">
        <f>(((L1159/60)/60)/24)+DATE(1970,1,1)</f>
        <v>41918.628240740742</v>
      </c>
      <c r="N1159" t="b">
        <v>0</v>
      </c>
      <c r="O1159">
        <v>3</v>
      </c>
      <c r="P1159" s="5">
        <f>E1159/O1159</f>
        <v>50.333333333333336</v>
      </c>
      <c r="Q1159" s="18" t="str">
        <f>LEFT(T1159, FIND("/",T1159)-1)</f>
        <v>food</v>
      </c>
      <c r="R1159" s="18" t="str">
        <f>RIGHT(T1159, LEN(T1159)-FIND("/",T1159))</f>
        <v>food trucks</v>
      </c>
      <c r="S1159" t="b">
        <v>0</v>
      </c>
      <c r="T1159" t="s">
        <v>8284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3">
        <v>7500</v>
      </c>
      <c r="E1160" s="13">
        <v>35</v>
      </c>
      <c r="F1160" s="16">
        <f>(E1160)/D1160</f>
        <v>4.6666666666666671E-3</v>
      </c>
      <c r="G1160" s="11" t="s">
        <v>8221</v>
      </c>
      <c r="H1160" t="s">
        <v>8224</v>
      </c>
      <c r="I1160" t="s">
        <v>8246</v>
      </c>
      <c r="J1160">
        <v>1418091128</v>
      </c>
      <c r="K1160" s="7">
        <f>(((J1160/60)/60)/24)+DATE(1970,1,1)</f>
        <v>41982.09175925926</v>
      </c>
      <c r="L1160">
        <v>1415499128</v>
      </c>
      <c r="M1160" s="7">
        <f>(((L1160/60)/60)/24)+DATE(1970,1,1)</f>
        <v>41952.09175925926</v>
      </c>
      <c r="N1160" t="b">
        <v>0</v>
      </c>
      <c r="O1160">
        <v>3</v>
      </c>
      <c r="P1160" s="5">
        <f>E1160/O1160</f>
        <v>11.666666666666666</v>
      </c>
      <c r="Q1160" s="18" t="str">
        <f>LEFT(T1160, FIND("/",T1160)-1)</f>
        <v>food</v>
      </c>
      <c r="R1160" s="18" t="str">
        <f>RIGHT(T1160, LEN(T1160)-FIND("/",T1160))</f>
        <v>food trucks</v>
      </c>
      <c r="S1160" t="b">
        <v>0</v>
      </c>
      <c r="T1160" t="s">
        <v>8284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3">
        <v>6750</v>
      </c>
      <c r="E1161" s="13">
        <v>0</v>
      </c>
      <c r="F1161" s="16">
        <f>(E1161)/D1161</f>
        <v>0</v>
      </c>
      <c r="G1161" s="11" t="s">
        <v>8221</v>
      </c>
      <c r="H1161" t="s">
        <v>8224</v>
      </c>
      <c r="I1161" t="s">
        <v>8246</v>
      </c>
      <c r="J1161">
        <v>1435679100</v>
      </c>
      <c r="K1161" s="7">
        <f>(((J1161/60)/60)/24)+DATE(1970,1,1)</f>
        <v>42185.65625</v>
      </c>
      <c r="L1161">
        <v>1433006765</v>
      </c>
      <c r="M1161" s="7">
        <f>(((L1161/60)/60)/24)+DATE(1970,1,1)</f>
        <v>42154.726446759261</v>
      </c>
      <c r="N1161" t="b">
        <v>0</v>
      </c>
      <c r="O1161">
        <v>0</v>
      </c>
      <c r="P1161" s="5" t="e">
        <f>E1161/O1161</f>
        <v>#DIV/0!</v>
      </c>
      <c r="Q1161" s="18" t="str">
        <f>LEFT(T1161, FIND("/",T1161)-1)</f>
        <v>food</v>
      </c>
      <c r="R1161" s="18" t="str">
        <f>RIGHT(T1161, LEN(T1161)-FIND("/",T1161))</f>
        <v>food trucks</v>
      </c>
      <c r="S1161" t="b">
        <v>0</v>
      </c>
      <c r="T1161" t="s">
        <v>8284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3">
        <v>30000</v>
      </c>
      <c r="E1162" s="13">
        <v>1155</v>
      </c>
      <c r="F1162" s="16">
        <f>(E1162)/D1162</f>
        <v>3.85E-2</v>
      </c>
      <c r="G1162" s="11" t="s">
        <v>8221</v>
      </c>
      <c r="H1162" t="s">
        <v>8224</v>
      </c>
      <c r="I1162" t="s">
        <v>8246</v>
      </c>
      <c r="J1162">
        <v>1427510586</v>
      </c>
      <c r="K1162" s="7">
        <f>(((J1162/60)/60)/24)+DATE(1970,1,1)</f>
        <v>42091.113263888896</v>
      </c>
      <c r="L1162">
        <v>1424922186</v>
      </c>
      <c r="M1162" s="7">
        <f>(((L1162/60)/60)/24)+DATE(1970,1,1)</f>
        <v>42061.154930555553</v>
      </c>
      <c r="N1162" t="b">
        <v>0</v>
      </c>
      <c r="O1162">
        <v>19</v>
      </c>
      <c r="P1162" s="5">
        <f>E1162/O1162</f>
        <v>60.789473684210527</v>
      </c>
      <c r="Q1162" s="18" t="str">
        <f>LEFT(T1162, FIND("/",T1162)-1)</f>
        <v>food</v>
      </c>
      <c r="R1162" s="18" t="str">
        <f>RIGHT(T1162, LEN(T1162)-FIND("/",T1162))</f>
        <v>food trucks</v>
      </c>
      <c r="S1162" t="b">
        <v>0</v>
      </c>
      <c r="T1162" t="s">
        <v>8284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3">
        <v>18000</v>
      </c>
      <c r="E1163" s="13">
        <v>0</v>
      </c>
      <c r="F1163" s="16">
        <f>(E1163)/D1163</f>
        <v>0</v>
      </c>
      <c r="G1163" s="11" t="s">
        <v>8221</v>
      </c>
      <c r="H1163" t="s">
        <v>8224</v>
      </c>
      <c r="I1163" t="s">
        <v>8246</v>
      </c>
      <c r="J1163">
        <v>1432047989</v>
      </c>
      <c r="K1163" s="7">
        <f>(((J1163/60)/60)/24)+DATE(1970,1,1)</f>
        <v>42143.629502314812</v>
      </c>
      <c r="L1163">
        <v>1430233589</v>
      </c>
      <c r="M1163" s="7">
        <f>(((L1163/60)/60)/24)+DATE(1970,1,1)</f>
        <v>42122.629502314812</v>
      </c>
      <c r="N1163" t="b">
        <v>0</v>
      </c>
      <c r="O1163">
        <v>0</v>
      </c>
      <c r="P1163" s="5" t="e">
        <f>E1163/O1163</f>
        <v>#DIV/0!</v>
      </c>
      <c r="Q1163" s="18" t="str">
        <f>LEFT(T1163, FIND("/",T1163)-1)</f>
        <v>food</v>
      </c>
      <c r="R1163" s="18" t="str">
        <f>RIGHT(T1163, LEN(T1163)-FIND("/",T1163))</f>
        <v>food trucks</v>
      </c>
      <c r="S1163" t="b">
        <v>0</v>
      </c>
      <c r="T1163" t="s">
        <v>8284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3">
        <v>60000</v>
      </c>
      <c r="E1164" s="13">
        <v>35</v>
      </c>
      <c r="F1164" s="16">
        <f>(E1164)/D1164</f>
        <v>5.8333333333333338E-4</v>
      </c>
      <c r="G1164" s="11" t="s">
        <v>8221</v>
      </c>
      <c r="H1164" t="s">
        <v>8224</v>
      </c>
      <c r="I1164" t="s">
        <v>8246</v>
      </c>
      <c r="J1164">
        <v>1411662264</v>
      </c>
      <c r="K1164" s="7">
        <f>(((J1164/60)/60)/24)+DATE(1970,1,1)</f>
        <v>41907.683611111112</v>
      </c>
      <c r="L1164">
        <v>1408983864</v>
      </c>
      <c r="M1164" s="7">
        <f>(((L1164/60)/60)/24)+DATE(1970,1,1)</f>
        <v>41876.683611111112</v>
      </c>
      <c r="N1164" t="b">
        <v>0</v>
      </c>
      <c r="O1164">
        <v>2</v>
      </c>
      <c r="P1164" s="5">
        <f>E1164/O1164</f>
        <v>17.5</v>
      </c>
      <c r="Q1164" s="18" t="str">
        <f>LEFT(T1164, FIND("/",T1164)-1)</f>
        <v>food</v>
      </c>
      <c r="R1164" s="18" t="str">
        <f>RIGHT(T1164, LEN(T1164)-FIND("/",T1164))</f>
        <v>food trucks</v>
      </c>
      <c r="S1164" t="b">
        <v>0</v>
      </c>
      <c r="T1164" t="s">
        <v>8284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3">
        <v>5200</v>
      </c>
      <c r="E1165" s="13">
        <v>0</v>
      </c>
      <c r="F1165" s="16">
        <f>(E1165)/D1165</f>
        <v>0</v>
      </c>
      <c r="G1165" s="11" t="s">
        <v>8221</v>
      </c>
      <c r="H1165" t="s">
        <v>8224</v>
      </c>
      <c r="I1165" t="s">
        <v>8246</v>
      </c>
      <c r="J1165">
        <v>1407604920</v>
      </c>
      <c r="K1165" s="7">
        <f>(((J1165/60)/60)/24)+DATE(1970,1,1)</f>
        <v>41860.723611111112</v>
      </c>
      <c r="L1165">
        <v>1405012920</v>
      </c>
      <c r="M1165" s="7">
        <f>(((L1165/60)/60)/24)+DATE(1970,1,1)</f>
        <v>41830.723611111112</v>
      </c>
      <c r="N1165" t="b">
        <v>0</v>
      </c>
      <c r="O1165">
        <v>0</v>
      </c>
      <c r="P1165" s="5" t="e">
        <f>E1165/O1165</f>
        <v>#DIV/0!</v>
      </c>
      <c r="Q1165" s="18" t="str">
        <f>LEFT(T1165, FIND("/",T1165)-1)</f>
        <v>food</v>
      </c>
      <c r="R1165" s="18" t="str">
        <f>RIGHT(T1165, LEN(T1165)-FIND("/",T1165))</f>
        <v>food trucks</v>
      </c>
      <c r="S1165" t="b">
        <v>0</v>
      </c>
      <c r="T1165" t="s">
        <v>8284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3">
        <v>10000</v>
      </c>
      <c r="E1166" s="13">
        <v>0</v>
      </c>
      <c r="F1166" s="16">
        <f>(E1166)/D1166</f>
        <v>0</v>
      </c>
      <c r="G1166" s="11" t="s">
        <v>8221</v>
      </c>
      <c r="H1166" t="s">
        <v>8224</v>
      </c>
      <c r="I1166" t="s">
        <v>8246</v>
      </c>
      <c r="J1166">
        <v>1466270582</v>
      </c>
      <c r="K1166" s="7">
        <f>(((J1166/60)/60)/24)+DATE(1970,1,1)</f>
        <v>42539.724328703705</v>
      </c>
      <c r="L1166">
        <v>1463678582</v>
      </c>
      <c r="M1166" s="7">
        <f>(((L1166/60)/60)/24)+DATE(1970,1,1)</f>
        <v>42509.724328703705</v>
      </c>
      <c r="N1166" t="b">
        <v>0</v>
      </c>
      <c r="O1166">
        <v>0</v>
      </c>
      <c r="P1166" s="5" t="e">
        <f>E1166/O1166</f>
        <v>#DIV/0!</v>
      </c>
      <c r="Q1166" s="18" t="str">
        <f>LEFT(T1166, FIND("/",T1166)-1)</f>
        <v>food</v>
      </c>
      <c r="R1166" s="18" t="str">
        <f>RIGHT(T1166, LEN(T1166)-FIND("/",T1166))</f>
        <v>food trucks</v>
      </c>
      <c r="S1166" t="b">
        <v>0</v>
      </c>
      <c r="T1166" t="s">
        <v>8284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3">
        <v>10000</v>
      </c>
      <c r="E1167" s="13">
        <v>2070.5</v>
      </c>
      <c r="F1167" s="16">
        <f>(E1167)/D1167</f>
        <v>0.20705000000000001</v>
      </c>
      <c r="G1167" s="11" t="s">
        <v>8221</v>
      </c>
      <c r="H1167" t="s">
        <v>8224</v>
      </c>
      <c r="I1167" t="s">
        <v>8246</v>
      </c>
      <c r="J1167">
        <v>1404623330</v>
      </c>
      <c r="K1167" s="7">
        <f>(((J1167/60)/60)/24)+DATE(1970,1,1)</f>
        <v>41826.214467592588</v>
      </c>
      <c r="L1167">
        <v>1401685730</v>
      </c>
      <c r="M1167" s="7">
        <f>(((L1167/60)/60)/24)+DATE(1970,1,1)</f>
        <v>41792.214467592588</v>
      </c>
      <c r="N1167" t="b">
        <v>0</v>
      </c>
      <c r="O1167">
        <v>25</v>
      </c>
      <c r="P1167" s="5">
        <f>E1167/O1167</f>
        <v>82.82</v>
      </c>
      <c r="Q1167" s="18" t="str">
        <f>LEFT(T1167, FIND("/",T1167)-1)</f>
        <v>food</v>
      </c>
      <c r="R1167" s="18" t="str">
        <f>RIGHT(T1167, LEN(T1167)-FIND("/",T1167))</f>
        <v>food trucks</v>
      </c>
      <c r="S1167" t="b">
        <v>0</v>
      </c>
      <c r="T1167" t="s">
        <v>8284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3">
        <v>15000</v>
      </c>
      <c r="E1168" s="13">
        <v>2871</v>
      </c>
      <c r="F1168" s="16">
        <f>(E1168)/D1168</f>
        <v>0.19139999999999999</v>
      </c>
      <c r="G1168" s="11" t="s">
        <v>8221</v>
      </c>
      <c r="H1168" t="s">
        <v>8224</v>
      </c>
      <c r="I1168" t="s">
        <v>8246</v>
      </c>
      <c r="J1168">
        <v>1435291200</v>
      </c>
      <c r="K1168" s="7">
        <f>(((J1168/60)/60)/24)+DATE(1970,1,1)</f>
        <v>42181.166666666672</v>
      </c>
      <c r="L1168">
        <v>1432640342</v>
      </c>
      <c r="M1168" s="7">
        <f>(((L1168/60)/60)/24)+DATE(1970,1,1)</f>
        <v>42150.485439814816</v>
      </c>
      <c r="N1168" t="b">
        <v>0</v>
      </c>
      <c r="O1168">
        <v>8</v>
      </c>
      <c r="P1168" s="5">
        <f>E1168/O1168</f>
        <v>358.875</v>
      </c>
      <c r="Q1168" s="18" t="str">
        <f>LEFT(T1168, FIND("/",T1168)-1)</f>
        <v>food</v>
      </c>
      <c r="R1168" s="18" t="str">
        <f>RIGHT(T1168, LEN(T1168)-FIND("/",T1168))</f>
        <v>food trucks</v>
      </c>
      <c r="S1168" t="b">
        <v>0</v>
      </c>
      <c r="T1168" t="s">
        <v>8284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3">
        <v>60000</v>
      </c>
      <c r="E1169" s="13">
        <v>979</v>
      </c>
      <c r="F1169" s="16">
        <f>(E1169)/D1169</f>
        <v>1.6316666666666667E-2</v>
      </c>
      <c r="G1169" s="11" t="s">
        <v>8221</v>
      </c>
      <c r="H1169" t="s">
        <v>8224</v>
      </c>
      <c r="I1169" t="s">
        <v>8246</v>
      </c>
      <c r="J1169">
        <v>1410543495</v>
      </c>
      <c r="K1169" s="7">
        <f>(((J1169/60)/60)/24)+DATE(1970,1,1)</f>
        <v>41894.734895833331</v>
      </c>
      <c r="L1169">
        <v>1407865095</v>
      </c>
      <c r="M1169" s="7">
        <f>(((L1169/60)/60)/24)+DATE(1970,1,1)</f>
        <v>41863.734895833331</v>
      </c>
      <c r="N1169" t="b">
        <v>0</v>
      </c>
      <c r="O1169">
        <v>16</v>
      </c>
      <c r="P1169" s="5">
        <f>E1169/O1169</f>
        <v>61.1875</v>
      </c>
      <c r="Q1169" s="18" t="str">
        <f>LEFT(T1169, FIND("/",T1169)-1)</f>
        <v>food</v>
      </c>
      <c r="R1169" s="18" t="str">
        <f>RIGHT(T1169, LEN(T1169)-FIND("/",T1169))</f>
        <v>food trucks</v>
      </c>
      <c r="S1169" t="b">
        <v>0</v>
      </c>
      <c r="T1169" t="s">
        <v>8284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3">
        <v>18000</v>
      </c>
      <c r="E1170" s="13">
        <v>1020</v>
      </c>
      <c r="F1170" s="16">
        <f>(E1170)/D1170</f>
        <v>5.6666666666666664E-2</v>
      </c>
      <c r="G1170" s="11" t="s">
        <v>8221</v>
      </c>
      <c r="H1170" t="s">
        <v>8224</v>
      </c>
      <c r="I1170" t="s">
        <v>8246</v>
      </c>
      <c r="J1170">
        <v>1474507065</v>
      </c>
      <c r="K1170" s="7">
        <f>(((J1170/60)/60)/24)+DATE(1970,1,1)</f>
        <v>42635.053993055553</v>
      </c>
      <c r="L1170">
        <v>1471915065</v>
      </c>
      <c r="M1170" s="7">
        <f>(((L1170/60)/60)/24)+DATE(1970,1,1)</f>
        <v>42605.053993055553</v>
      </c>
      <c r="N1170" t="b">
        <v>0</v>
      </c>
      <c r="O1170">
        <v>3</v>
      </c>
      <c r="P1170" s="5">
        <f>E1170/O1170</f>
        <v>340</v>
      </c>
      <c r="Q1170" s="18" t="str">
        <f>LEFT(T1170, FIND("/",T1170)-1)</f>
        <v>food</v>
      </c>
      <c r="R1170" s="18" t="str">
        <f>RIGHT(T1170, LEN(T1170)-FIND("/",T1170))</f>
        <v>food trucks</v>
      </c>
      <c r="S1170" t="b">
        <v>0</v>
      </c>
      <c r="T1170" t="s">
        <v>8284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3">
        <v>10000</v>
      </c>
      <c r="E1171" s="13">
        <v>17</v>
      </c>
      <c r="F1171" s="16">
        <f>(E1171)/D1171</f>
        <v>1.6999999999999999E-3</v>
      </c>
      <c r="G1171" s="11" t="s">
        <v>8221</v>
      </c>
      <c r="H1171" t="s">
        <v>8224</v>
      </c>
      <c r="I1171" t="s">
        <v>8246</v>
      </c>
      <c r="J1171">
        <v>1424593763</v>
      </c>
      <c r="K1171" s="7">
        <f>(((J1171/60)/60)/24)+DATE(1970,1,1)</f>
        <v>42057.353738425925</v>
      </c>
      <c r="L1171">
        <v>1422001763</v>
      </c>
      <c r="M1171" s="7">
        <f>(((L1171/60)/60)/24)+DATE(1970,1,1)</f>
        <v>42027.353738425925</v>
      </c>
      <c r="N1171" t="b">
        <v>0</v>
      </c>
      <c r="O1171">
        <v>3</v>
      </c>
      <c r="P1171" s="5">
        <f>E1171/O1171</f>
        <v>5.666666666666667</v>
      </c>
      <c r="Q1171" s="18" t="str">
        <f>LEFT(T1171, FIND("/",T1171)-1)</f>
        <v>food</v>
      </c>
      <c r="R1171" s="18" t="str">
        <f>RIGHT(T1171, LEN(T1171)-FIND("/",T1171))</f>
        <v>food trucks</v>
      </c>
      <c r="S1171" t="b">
        <v>0</v>
      </c>
      <c r="T1171" t="s">
        <v>8284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3">
        <v>25000</v>
      </c>
      <c r="E1172" s="13">
        <v>100</v>
      </c>
      <c r="F1172" s="16">
        <f>(E1172)/D1172</f>
        <v>4.0000000000000001E-3</v>
      </c>
      <c r="G1172" s="11" t="s">
        <v>8221</v>
      </c>
      <c r="H1172" t="s">
        <v>8225</v>
      </c>
      <c r="I1172" t="s">
        <v>8247</v>
      </c>
      <c r="J1172">
        <v>1433021171</v>
      </c>
      <c r="K1172" s="7">
        <f>(((J1172/60)/60)/24)+DATE(1970,1,1)</f>
        <v>42154.893182870372</v>
      </c>
      <c r="L1172">
        <v>1430429171</v>
      </c>
      <c r="M1172" s="7">
        <f>(((L1172/60)/60)/24)+DATE(1970,1,1)</f>
        <v>42124.893182870372</v>
      </c>
      <c r="N1172" t="b">
        <v>0</v>
      </c>
      <c r="O1172">
        <v>2</v>
      </c>
      <c r="P1172" s="5">
        <f>E1172/O1172</f>
        <v>50</v>
      </c>
      <c r="Q1172" s="18" t="str">
        <f>LEFT(T1172, FIND("/",T1172)-1)</f>
        <v>food</v>
      </c>
      <c r="R1172" s="18" t="str">
        <f>RIGHT(T1172, LEN(T1172)-FIND("/",T1172))</f>
        <v>food trucks</v>
      </c>
      <c r="S1172" t="b">
        <v>0</v>
      </c>
      <c r="T1172" t="s">
        <v>8284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3">
        <v>25000</v>
      </c>
      <c r="E1173" s="13">
        <v>25</v>
      </c>
      <c r="F1173" s="16">
        <f>(E1173)/D1173</f>
        <v>1E-3</v>
      </c>
      <c r="G1173" s="11" t="s">
        <v>8221</v>
      </c>
      <c r="H1173" t="s">
        <v>8224</v>
      </c>
      <c r="I1173" t="s">
        <v>8246</v>
      </c>
      <c r="J1173">
        <v>1415909927</v>
      </c>
      <c r="K1173" s="7">
        <f>(((J1173/60)/60)/24)+DATE(1970,1,1)</f>
        <v>41956.846377314811</v>
      </c>
      <c r="L1173">
        <v>1414351127</v>
      </c>
      <c r="M1173" s="7">
        <f>(((L1173/60)/60)/24)+DATE(1970,1,1)</f>
        <v>41938.804710648146</v>
      </c>
      <c r="N1173" t="b">
        <v>0</v>
      </c>
      <c r="O1173">
        <v>1</v>
      </c>
      <c r="P1173" s="5">
        <f>E1173/O1173</f>
        <v>25</v>
      </c>
      <c r="Q1173" s="18" t="str">
        <f>LEFT(T1173, FIND("/",T1173)-1)</f>
        <v>food</v>
      </c>
      <c r="R1173" s="18" t="str">
        <f>RIGHT(T1173, LEN(T1173)-FIND("/",T1173))</f>
        <v>food trucks</v>
      </c>
      <c r="S1173" t="b">
        <v>0</v>
      </c>
      <c r="T1173" t="s">
        <v>8284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3">
        <v>9000</v>
      </c>
      <c r="E1174" s="13">
        <v>0</v>
      </c>
      <c r="F1174" s="16">
        <f>(E1174)/D1174</f>
        <v>0</v>
      </c>
      <c r="G1174" s="11" t="s">
        <v>8221</v>
      </c>
      <c r="H1174" t="s">
        <v>8224</v>
      </c>
      <c r="I1174" t="s">
        <v>8246</v>
      </c>
      <c r="J1174">
        <v>1408551752</v>
      </c>
      <c r="K1174" s="7">
        <f>(((J1174/60)/60)/24)+DATE(1970,1,1)</f>
        <v>41871.682314814818</v>
      </c>
      <c r="L1174">
        <v>1405959752</v>
      </c>
      <c r="M1174" s="7">
        <f>(((L1174/60)/60)/24)+DATE(1970,1,1)</f>
        <v>41841.682314814818</v>
      </c>
      <c r="N1174" t="b">
        <v>0</v>
      </c>
      <c r="O1174">
        <v>0</v>
      </c>
      <c r="P1174" s="5" t="e">
        <f>E1174/O1174</f>
        <v>#DIV/0!</v>
      </c>
      <c r="Q1174" s="18" t="str">
        <f>LEFT(T1174, FIND("/",T1174)-1)</f>
        <v>food</v>
      </c>
      <c r="R1174" s="18" t="str">
        <f>RIGHT(T1174, LEN(T1174)-FIND("/",T1174))</f>
        <v>food trucks</v>
      </c>
      <c r="S1174" t="b">
        <v>0</v>
      </c>
      <c r="T1174" t="s">
        <v>8284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3">
        <v>125000</v>
      </c>
      <c r="E1175" s="13">
        <v>30</v>
      </c>
      <c r="F1175" s="16">
        <f>(E1175)/D1175</f>
        <v>2.4000000000000001E-4</v>
      </c>
      <c r="G1175" s="11" t="s">
        <v>8221</v>
      </c>
      <c r="H1175" t="s">
        <v>8224</v>
      </c>
      <c r="I1175" t="s">
        <v>8246</v>
      </c>
      <c r="J1175">
        <v>1438576057</v>
      </c>
      <c r="K1175" s="7">
        <f>(((J1175/60)/60)/24)+DATE(1970,1,1)</f>
        <v>42219.185844907406</v>
      </c>
      <c r="L1175">
        <v>1435552057</v>
      </c>
      <c r="M1175" s="7">
        <f>(((L1175/60)/60)/24)+DATE(1970,1,1)</f>
        <v>42184.185844907406</v>
      </c>
      <c r="N1175" t="b">
        <v>0</v>
      </c>
      <c r="O1175">
        <v>1</v>
      </c>
      <c r="P1175" s="5">
        <f>E1175/O1175</f>
        <v>30</v>
      </c>
      <c r="Q1175" s="18" t="str">
        <f>LEFT(T1175, FIND("/",T1175)-1)</f>
        <v>food</v>
      </c>
      <c r="R1175" s="18" t="str">
        <f>RIGHT(T1175, LEN(T1175)-FIND("/",T1175))</f>
        <v>food trucks</v>
      </c>
      <c r="S1175" t="b">
        <v>0</v>
      </c>
      <c r="T1175" t="s">
        <v>8284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3">
        <v>15000</v>
      </c>
      <c r="E1176" s="13">
        <v>886</v>
      </c>
      <c r="F1176" s="16">
        <f>(E1176)/D1176</f>
        <v>5.906666666666667E-2</v>
      </c>
      <c r="G1176" s="11" t="s">
        <v>8221</v>
      </c>
      <c r="H1176" t="s">
        <v>8224</v>
      </c>
      <c r="I1176" t="s">
        <v>8246</v>
      </c>
      <c r="J1176">
        <v>1462738327</v>
      </c>
      <c r="K1176" s="7">
        <f>(((J1176/60)/60)/24)+DATE(1970,1,1)</f>
        <v>42498.84174768519</v>
      </c>
      <c r="L1176">
        <v>1460146327</v>
      </c>
      <c r="M1176" s="7">
        <f>(((L1176/60)/60)/24)+DATE(1970,1,1)</f>
        <v>42468.84174768519</v>
      </c>
      <c r="N1176" t="b">
        <v>0</v>
      </c>
      <c r="O1176">
        <v>19</v>
      </c>
      <c r="P1176" s="5">
        <f>E1176/O1176</f>
        <v>46.631578947368418</v>
      </c>
      <c r="Q1176" s="18" t="str">
        <f>LEFT(T1176, FIND("/",T1176)-1)</f>
        <v>food</v>
      </c>
      <c r="R1176" s="18" t="str">
        <f>RIGHT(T1176, LEN(T1176)-FIND("/",T1176))</f>
        <v>food trucks</v>
      </c>
      <c r="S1176" t="b">
        <v>0</v>
      </c>
      <c r="T1176" t="s">
        <v>8284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3">
        <v>20000</v>
      </c>
      <c r="E1177" s="13">
        <v>585</v>
      </c>
      <c r="F1177" s="16">
        <f>(E1177)/D1177</f>
        <v>2.9250000000000002E-2</v>
      </c>
      <c r="G1177" s="11" t="s">
        <v>8221</v>
      </c>
      <c r="H1177" t="s">
        <v>8224</v>
      </c>
      <c r="I1177" t="s">
        <v>8246</v>
      </c>
      <c r="J1177">
        <v>1436981339</v>
      </c>
      <c r="K1177" s="7">
        <f>(((J1177/60)/60)/24)+DATE(1970,1,1)</f>
        <v>42200.728460648148</v>
      </c>
      <c r="L1177">
        <v>1434389339</v>
      </c>
      <c r="M1177" s="7">
        <f>(((L1177/60)/60)/24)+DATE(1970,1,1)</f>
        <v>42170.728460648148</v>
      </c>
      <c r="N1177" t="b">
        <v>0</v>
      </c>
      <c r="O1177">
        <v>9</v>
      </c>
      <c r="P1177" s="5">
        <f>E1177/O1177</f>
        <v>65</v>
      </c>
      <c r="Q1177" s="18" t="str">
        <f>LEFT(T1177, FIND("/",T1177)-1)</f>
        <v>food</v>
      </c>
      <c r="R1177" s="18" t="str">
        <f>RIGHT(T1177, LEN(T1177)-FIND("/",T1177))</f>
        <v>food trucks</v>
      </c>
      <c r="S1177" t="b">
        <v>0</v>
      </c>
      <c r="T1177" t="s">
        <v>8284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3">
        <v>175000</v>
      </c>
      <c r="E1178" s="13">
        <v>10</v>
      </c>
      <c r="F1178" s="16">
        <f>(E1178)/D1178</f>
        <v>5.7142857142857142E-5</v>
      </c>
      <c r="G1178" s="11" t="s">
        <v>8221</v>
      </c>
      <c r="H1178" t="s">
        <v>8226</v>
      </c>
      <c r="I1178" t="s">
        <v>8248</v>
      </c>
      <c r="J1178">
        <v>1488805200</v>
      </c>
      <c r="K1178" s="7">
        <f>(((J1178/60)/60)/24)+DATE(1970,1,1)</f>
        <v>42800.541666666672</v>
      </c>
      <c r="L1178">
        <v>1484094498</v>
      </c>
      <c r="M1178" s="7">
        <f>(((L1178/60)/60)/24)+DATE(1970,1,1)</f>
        <v>42746.019652777773</v>
      </c>
      <c r="N1178" t="b">
        <v>0</v>
      </c>
      <c r="O1178">
        <v>1</v>
      </c>
      <c r="P1178" s="5">
        <f>E1178/O1178</f>
        <v>10</v>
      </c>
      <c r="Q1178" s="18" t="str">
        <f>LEFT(T1178, FIND("/",T1178)-1)</f>
        <v>food</v>
      </c>
      <c r="R1178" s="18" t="str">
        <f>RIGHT(T1178, LEN(T1178)-FIND("/",T1178))</f>
        <v>food trucks</v>
      </c>
      <c r="S1178" t="b">
        <v>0</v>
      </c>
      <c r="T1178" t="s">
        <v>8284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3">
        <v>6000</v>
      </c>
      <c r="E1179" s="13">
        <v>0</v>
      </c>
      <c r="F1179" s="16">
        <f>(E1179)/D1179</f>
        <v>0</v>
      </c>
      <c r="G1179" s="11" t="s">
        <v>8221</v>
      </c>
      <c r="H1179" t="s">
        <v>8225</v>
      </c>
      <c r="I1179" t="s">
        <v>8247</v>
      </c>
      <c r="J1179">
        <v>1413388296</v>
      </c>
      <c r="K1179" s="7">
        <f>(((J1179/60)/60)/24)+DATE(1970,1,1)</f>
        <v>41927.660833333335</v>
      </c>
      <c r="L1179">
        <v>1410796296</v>
      </c>
      <c r="M1179" s="7">
        <f>(((L1179/60)/60)/24)+DATE(1970,1,1)</f>
        <v>41897.660833333335</v>
      </c>
      <c r="N1179" t="b">
        <v>0</v>
      </c>
      <c r="O1179">
        <v>0</v>
      </c>
      <c r="P1179" s="5" t="e">
        <f>E1179/O1179</f>
        <v>#DIV/0!</v>
      </c>
      <c r="Q1179" s="18" t="str">
        <f>LEFT(T1179, FIND("/",T1179)-1)</f>
        <v>food</v>
      </c>
      <c r="R1179" s="18" t="str">
        <f>RIGHT(T1179, LEN(T1179)-FIND("/",T1179))</f>
        <v>food trucks</v>
      </c>
      <c r="S1179" t="b">
        <v>0</v>
      </c>
      <c r="T1179" t="s">
        <v>8284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3">
        <v>75000</v>
      </c>
      <c r="E1180" s="13">
        <v>5</v>
      </c>
      <c r="F1180" s="16">
        <f>(E1180)/D1180</f>
        <v>6.666666666666667E-5</v>
      </c>
      <c r="G1180" s="11" t="s">
        <v>8221</v>
      </c>
      <c r="H1180" t="s">
        <v>8224</v>
      </c>
      <c r="I1180" t="s">
        <v>8246</v>
      </c>
      <c r="J1180">
        <v>1408225452</v>
      </c>
      <c r="K1180" s="7">
        <f>(((J1180/60)/60)/24)+DATE(1970,1,1)</f>
        <v>41867.905694444446</v>
      </c>
      <c r="L1180">
        <v>1405633452</v>
      </c>
      <c r="M1180" s="7">
        <f>(((L1180/60)/60)/24)+DATE(1970,1,1)</f>
        <v>41837.905694444446</v>
      </c>
      <c r="N1180" t="b">
        <v>0</v>
      </c>
      <c r="O1180">
        <v>1</v>
      </c>
      <c r="P1180" s="5">
        <f>E1180/O1180</f>
        <v>5</v>
      </c>
      <c r="Q1180" s="18" t="str">
        <f>LEFT(T1180, FIND("/",T1180)-1)</f>
        <v>food</v>
      </c>
      <c r="R1180" s="18" t="str">
        <f>RIGHT(T1180, LEN(T1180)-FIND("/",T1180))</f>
        <v>food trucks</v>
      </c>
      <c r="S1180" t="b">
        <v>0</v>
      </c>
      <c r="T1180" t="s">
        <v>8284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3">
        <v>60000</v>
      </c>
      <c r="E1181" s="13">
        <v>3200</v>
      </c>
      <c r="F1181" s="16">
        <f>(E1181)/D1181</f>
        <v>5.3333333333333337E-2</v>
      </c>
      <c r="G1181" s="11" t="s">
        <v>8221</v>
      </c>
      <c r="H1181" t="s">
        <v>8229</v>
      </c>
      <c r="I1181" t="s">
        <v>8251</v>
      </c>
      <c r="J1181">
        <v>1446052627</v>
      </c>
      <c r="K1181" s="7">
        <f>(((J1181/60)/60)/24)+DATE(1970,1,1)</f>
        <v>42305.720219907409</v>
      </c>
      <c r="L1181">
        <v>1443460627</v>
      </c>
      <c r="M1181" s="7">
        <f>(((L1181/60)/60)/24)+DATE(1970,1,1)</f>
        <v>42275.720219907409</v>
      </c>
      <c r="N1181" t="b">
        <v>0</v>
      </c>
      <c r="O1181">
        <v>5</v>
      </c>
      <c r="P1181" s="5">
        <f>E1181/O1181</f>
        <v>640</v>
      </c>
      <c r="Q1181" s="18" t="str">
        <f>LEFT(T1181, FIND("/",T1181)-1)</f>
        <v>food</v>
      </c>
      <c r="R1181" s="18" t="str">
        <f>RIGHT(T1181, LEN(T1181)-FIND("/",T1181))</f>
        <v>food trucks</v>
      </c>
      <c r="S1181" t="b">
        <v>0</v>
      </c>
      <c r="T1181" t="s">
        <v>8284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3">
        <v>50000</v>
      </c>
      <c r="E1182" s="13">
        <v>5875</v>
      </c>
      <c r="F1182" s="16">
        <f>(E1182)/D1182</f>
        <v>0.11749999999999999</v>
      </c>
      <c r="G1182" s="11" t="s">
        <v>8221</v>
      </c>
      <c r="H1182" t="s">
        <v>8224</v>
      </c>
      <c r="I1182" t="s">
        <v>8246</v>
      </c>
      <c r="J1182">
        <v>1403983314</v>
      </c>
      <c r="K1182" s="7">
        <f>(((J1182/60)/60)/24)+DATE(1970,1,1)</f>
        <v>41818.806875000002</v>
      </c>
      <c r="L1182">
        <v>1400786514</v>
      </c>
      <c r="M1182" s="7">
        <f>(((L1182/60)/60)/24)+DATE(1970,1,1)</f>
        <v>41781.806875000002</v>
      </c>
      <c r="N1182" t="b">
        <v>0</v>
      </c>
      <c r="O1182">
        <v>85</v>
      </c>
      <c r="P1182" s="5">
        <f>E1182/O1182</f>
        <v>69.117647058823536</v>
      </c>
      <c r="Q1182" s="18" t="str">
        <f>LEFT(T1182, FIND("/",T1182)-1)</f>
        <v>food</v>
      </c>
      <c r="R1182" s="18" t="str">
        <f>RIGHT(T1182, LEN(T1182)-FIND("/",T1182))</f>
        <v>food trucks</v>
      </c>
      <c r="S1182" t="b">
        <v>0</v>
      </c>
      <c r="T1182" t="s">
        <v>8284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3">
        <v>50000</v>
      </c>
      <c r="E1183" s="13">
        <v>4</v>
      </c>
      <c r="F1183" s="16">
        <f>(E1183)/D1183</f>
        <v>8.0000000000000007E-5</v>
      </c>
      <c r="G1183" s="11" t="s">
        <v>8221</v>
      </c>
      <c r="H1183" t="s">
        <v>8224</v>
      </c>
      <c r="I1183" t="s">
        <v>8246</v>
      </c>
      <c r="J1183">
        <v>1425197321</v>
      </c>
      <c r="K1183" s="7">
        <f>(((J1183/60)/60)/24)+DATE(1970,1,1)</f>
        <v>42064.339363425926</v>
      </c>
      <c r="L1183">
        <v>1422605321</v>
      </c>
      <c r="M1183" s="7">
        <f>(((L1183/60)/60)/24)+DATE(1970,1,1)</f>
        <v>42034.339363425926</v>
      </c>
      <c r="N1183" t="b">
        <v>0</v>
      </c>
      <c r="O1183">
        <v>3</v>
      </c>
      <c r="P1183" s="5">
        <f>E1183/O1183</f>
        <v>1.3333333333333333</v>
      </c>
      <c r="Q1183" s="18" t="str">
        <f>LEFT(T1183, FIND("/",T1183)-1)</f>
        <v>food</v>
      </c>
      <c r="R1183" s="18" t="str">
        <f>RIGHT(T1183, LEN(T1183)-FIND("/",T1183))</f>
        <v>food trucks</v>
      </c>
      <c r="S1183" t="b">
        <v>0</v>
      </c>
      <c r="T1183" t="s">
        <v>8284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3">
        <v>1000</v>
      </c>
      <c r="E1184" s="13">
        <v>42</v>
      </c>
      <c r="F1184" s="16">
        <f>(E1184)/D1184</f>
        <v>4.2000000000000003E-2</v>
      </c>
      <c r="G1184" s="11" t="s">
        <v>8221</v>
      </c>
      <c r="H1184" t="s">
        <v>8224</v>
      </c>
      <c r="I1184" t="s">
        <v>8246</v>
      </c>
      <c r="J1184">
        <v>1484239320</v>
      </c>
      <c r="K1184" s="7">
        <f>(((J1184/60)/60)/24)+DATE(1970,1,1)</f>
        <v>42747.695833333331</v>
      </c>
      <c r="L1184">
        <v>1482609088</v>
      </c>
      <c r="M1184" s="7">
        <f>(((L1184/60)/60)/24)+DATE(1970,1,1)</f>
        <v>42728.827407407407</v>
      </c>
      <c r="N1184" t="b">
        <v>0</v>
      </c>
      <c r="O1184">
        <v>4</v>
      </c>
      <c r="P1184" s="5">
        <f>E1184/O1184</f>
        <v>10.5</v>
      </c>
      <c r="Q1184" s="18" t="str">
        <f>LEFT(T1184, FIND("/",T1184)-1)</f>
        <v>food</v>
      </c>
      <c r="R1184" s="18" t="str">
        <f>RIGHT(T1184, LEN(T1184)-FIND("/",T1184))</f>
        <v>food trucks</v>
      </c>
      <c r="S1184" t="b">
        <v>0</v>
      </c>
      <c r="T1184" t="s">
        <v>8284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3">
        <v>2500</v>
      </c>
      <c r="E1185" s="13">
        <v>100</v>
      </c>
      <c r="F1185" s="16">
        <f>(E1185)/D1185</f>
        <v>0.04</v>
      </c>
      <c r="G1185" s="11" t="s">
        <v>8221</v>
      </c>
      <c r="H1185" t="s">
        <v>8224</v>
      </c>
      <c r="I1185" t="s">
        <v>8246</v>
      </c>
      <c r="J1185">
        <v>1478059140</v>
      </c>
      <c r="K1185" s="7">
        <f>(((J1185/60)/60)/24)+DATE(1970,1,1)</f>
        <v>42676.165972222225</v>
      </c>
      <c r="L1185">
        <v>1476391223</v>
      </c>
      <c r="M1185" s="7">
        <f>(((L1185/60)/60)/24)+DATE(1970,1,1)</f>
        <v>42656.86137731481</v>
      </c>
      <c r="N1185" t="b">
        <v>0</v>
      </c>
      <c r="O1185">
        <v>3</v>
      </c>
      <c r="P1185" s="5">
        <f>E1185/O1185</f>
        <v>33.333333333333336</v>
      </c>
      <c r="Q1185" s="18" t="str">
        <f>LEFT(T1185, FIND("/",T1185)-1)</f>
        <v>food</v>
      </c>
      <c r="R1185" s="18" t="str">
        <f>RIGHT(T1185, LEN(T1185)-FIND("/",T1185))</f>
        <v>food trucks</v>
      </c>
      <c r="S1185" t="b">
        <v>0</v>
      </c>
      <c r="T1185" t="s">
        <v>8284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3">
        <v>22000</v>
      </c>
      <c r="E1186" s="13">
        <v>23086</v>
      </c>
      <c r="F1186" s="16">
        <f>(E1186)/D1186</f>
        <v>1.0493636363636363</v>
      </c>
      <c r="G1186" s="11" t="s">
        <v>8219</v>
      </c>
      <c r="H1186" t="s">
        <v>8225</v>
      </c>
      <c r="I1186" t="s">
        <v>8247</v>
      </c>
      <c r="J1186">
        <v>1486391011</v>
      </c>
      <c r="K1186" s="7">
        <f>(((J1186/60)/60)/24)+DATE(1970,1,1)</f>
        <v>42772.599664351852</v>
      </c>
      <c r="L1186">
        <v>1483712611</v>
      </c>
      <c r="M1186" s="7">
        <f>(((L1186/60)/60)/24)+DATE(1970,1,1)</f>
        <v>42741.599664351852</v>
      </c>
      <c r="N1186" t="b">
        <v>0</v>
      </c>
      <c r="O1186">
        <v>375</v>
      </c>
      <c r="P1186" s="5">
        <f>E1186/O1186</f>
        <v>61.562666666666665</v>
      </c>
      <c r="Q1186" s="18" t="str">
        <f>LEFT(T1186, FIND("/",T1186)-1)</f>
        <v>photography</v>
      </c>
      <c r="R1186" s="18" t="str">
        <f>RIGHT(T1186, LEN(T1186)-FIND("/",T1186))</f>
        <v>photobooks</v>
      </c>
      <c r="S1186" t="b">
        <v>1</v>
      </c>
      <c r="T1186" t="s">
        <v>8285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3">
        <v>12500</v>
      </c>
      <c r="E1187" s="13">
        <v>13180</v>
      </c>
      <c r="F1187" s="16">
        <f>(E1187)/D1187</f>
        <v>1.0544</v>
      </c>
      <c r="G1187" s="11" t="s">
        <v>8219</v>
      </c>
      <c r="H1187" t="s">
        <v>8224</v>
      </c>
      <c r="I1187" t="s">
        <v>8246</v>
      </c>
      <c r="J1187">
        <v>1433736000</v>
      </c>
      <c r="K1187" s="7">
        <f>(((J1187/60)/60)/24)+DATE(1970,1,1)</f>
        <v>42163.166666666672</v>
      </c>
      <c r="L1187">
        <v>1430945149</v>
      </c>
      <c r="M1187" s="7">
        <f>(((L1187/60)/60)/24)+DATE(1970,1,1)</f>
        <v>42130.865150462967</v>
      </c>
      <c r="N1187" t="b">
        <v>0</v>
      </c>
      <c r="O1187">
        <v>111</v>
      </c>
      <c r="P1187" s="5">
        <f>E1187/O1187</f>
        <v>118.73873873873873</v>
      </c>
      <c r="Q1187" s="18" t="str">
        <f>LEFT(T1187, FIND("/",T1187)-1)</f>
        <v>photography</v>
      </c>
      <c r="R1187" s="18" t="str">
        <f>RIGHT(T1187, LEN(T1187)-FIND("/",T1187))</f>
        <v>photobooks</v>
      </c>
      <c r="S1187" t="b">
        <v>1</v>
      </c>
      <c r="T1187" t="s">
        <v>8285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3">
        <v>7500</v>
      </c>
      <c r="E1188" s="13">
        <v>8005</v>
      </c>
      <c r="F1188" s="16">
        <f>(E1188)/D1188</f>
        <v>1.0673333333333332</v>
      </c>
      <c r="G1188" s="11" t="s">
        <v>8219</v>
      </c>
      <c r="H1188" t="s">
        <v>8225</v>
      </c>
      <c r="I1188" t="s">
        <v>8247</v>
      </c>
      <c r="J1188">
        <v>1433198520</v>
      </c>
      <c r="K1188" s="7">
        <f>(((J1188/60)/60)/24)+DATE(1970,1,1)</f>
        <v>42156.945833333331</v>
      </c>
      <c r="L1188">
        <v>1430340195</v>
      </c>
      <c r="M1188" s="7">
        <f>(((L1188/60)/60)/24)+DATE(1970,1,1)</f>
        <v>42123.86336805555</v>
      </c>
      <c r="N1188" t="b">
        <v>0</v>
      </c>
      <c r="O1188">
        <v>123</v>
      </c>
      <c r="P1188" s="5">
        <f>E1188/O1188</f>
        <v>65.081300813008127</v>
      </c>
      <c r="Q1188" s="18" t="str">
        <f>LEFT(T1188, FIND("/",T1188)-1)</f>
        <v>photography</v>
      </c>
      <c r="R1188" s="18" t="str">
        <f>RIGHT(T1188, LEN(T1188)-FIND("/",T1188))</f>
        <v>photobooks</v>
      </c>
      <c r="S1188" t="b">
        <v>1</v>
      </c>
      <c r="T1188" t="s">
        <v>8285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3">
        <v>8750</v>
      </c>
      <c r="E1189" s="13">
        <v>9111</v>
      </c>
      <c r="F1189" s="16">
        <f>(E1189)/D1189</f>
        <v>1.0412571428571429</v>
      </c>
      <c r="G1189" s="11" t="s">
        <v>8219</v>
      </c>
      <c r="H1189" t="s">
        <v>8224</v>
      </c>
      <c r="I1189" t="s">
        <v>8246</v>
      </c>
      <c r="J1189">
        <v>1431885600</v>
      </c>
      <c r="K1189" s="7">
        <f>(((J1189/60)/60)/24)+DATE(1970,1,1)</f>
        <v>42141.75</v>
      </c>
      <c r="L1189">
        <v>1429133323</v>
      </c>
      <c r="M1189" s="7">
        <f>(((L1189/60)/60)/24)+DATE(1970,1,1)</f>
        <v>42109.894942129627</v>
      </c>
      <c r="N1189" t="b">
        <v>0</v>
      </c>
      <c r="O1189">
        <v>70</v>
      </c>
      <c r="P1189" s="5">
        <f>E1189/O1189</f>
        <v>130.15714285714284</v>
      </c>
      <c r="Q1189" s="18" t="str">
        <f>LEFT(T1189, FIND("/",T1189)-1)</f>
        <v>photography</v>
      </c>
      <c r="R1189" s="18" t="str">
        <f>RIGHT(T1189, LEN(T1189)-FIND("/",T1189))</f>
        <v>photobooks</v>
      </c>
      <c r="S1189" t="b">
        <v>1</v>
      </c>
      <c r="T1189" t="s">
        <v>8285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3">
        <v>2000</v>
      </c>
      <c r="E1190" s="13">
        <v>3211</v>
      </c>
      <c r="F1190" s="16">
        <f>(E1190)/D1190</f>
        <v>1.6054999999999999</v>
      </c>
      <c r="G1190" s="11" t="s">
        <v>8219</v>
      </c>
      <c r="H1190" t="s">
        <v>8229</v>
      </c>
      <c r="I1190" t="s">
        <v>8251</v>
      </c>
      <c r="J1190">
        <v>1482943740</v>
      </c>
      <c r="K1190" s="7">
        <f>(((J1190/60)/60)/24)+DATE(1970,1,1)</f>
        <v>42732.700694444444</v>
      </c>
      <c r="L1190">
        <v>1481129340</v>
      </c>
      <c r="M1190" s="7">
        <f>(((L1190/60)/60)/24)+DATE(1970,1,1)</f>
        <v>42711.700694444444</v>
      </c>
      <c r="N1190" t="b">
        <v>0</v>
      </c>
      <c r="O1190">
        <v>85</v>
      </c>
      <c r="P1190" s="5">
        <f>E1190/O1190</f>
        <v>37.776470588235291</v>
      </c>
      <c r="Q1190" s="18" t="str">
        <f>LEFT(T1190, FIND("/",T1190)-1)</f>
        <v>photography</v>
      </c>
      <c r="R1190" s="18" t="str">
        <f>RIGHT(T1190, LEN(T1190)-FIND("/",T1190))</f>
        <v>photobooks</v>
      </c>
      <c r="S1190" t="b">
        <v>1</v>
      </c>
      <c r="T1190" t="s">
        <v>8285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3">
        <v>9000</v>
      </c>
      <c r="E1191" s="13">
        <v>9700</v>
      </c>
      <c r="F1191" s="16">
        <f>(E1191)/D1191</f>
        <v>1.0777777777777777</v>
      </c>
      <c r="G1191" s="11" t="s">
        <v>8219</v>
      </c>
      <c r="H1191" t="s">
        <v>8224</v>
      </c>
      <c r="I1191" t="s">
        <v>8246</v>
      </c>
      <c r="J1191">
        <v>1467242995</v>
      </c>
      <c r="K1191" s="7">
        <f>(((J1191/60)/60)/24)+DATE(1970,1,1)</f>
        <v>42550.979108796295</v>
      </c>
      <c r="L1191">
        <v>1465428595</v>
      </c>
      <c r="M1191" s="7">
        <f>(((L1191/60)/60)/24)+DATE(1970,1,1)</f>
        <v>42529.979108796295</v>
      </c>
      <c r="N1191" t="b">
        <v>0</v>
      </c>
      <c r="O1191">
        <v>86</v>
      </c>
      <c r="P1191" s="5">
        <f>E1191/O1191</f>
        <v>112.79069767441861</v>
      </c>
      <c r="Q1191" s="18" t="str">
        <f>LEFT(T1191, FIND("/",T1191)-1)</f>
        <v>photography</v>
      </c>
      <c r="R1191" s="18" t="str">
        <f>RIGHT(T1191, LEN(T1191)-FIND("/",T1191))</f>
        <v>photobooks</v>
      </c>
      <c r="S1191" t="b">
        <v>1</v>
      </c>
      <c r="T1191" t="s">
        <v>8285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3">
        <v>500</v>
      </c>
      <c r="E1192" s="13">
        <v>675</v>
      </c>
      <c r="F1192" s="16">
        <f>(E1192)/D1192</f>
        <v>1.35</v>
      </c>
      <c r="G1192" s="11" t="s">
        <v>8219</v>
      </c>
      <c r="H1192" t="s">
        <v>8224</v>
      </c>
      <c r="I1192" t="s">
        <v>8246</v>
      </c>
      <c r="J1192">
        <v>1409500725</v>
      </c>
      <c r="K1192" s="7">
        <f>(((J1192/60)/60)/24)+DATE(1970,1,1)</f>
        <v>41882.665798611109</v>
      </c>
      <c r="L1192">
        <v>1406908725</v>
      </c>
      <c r="M1192" s="7">
        <f>(((L1192/60)/60)/24)+DATE(1970,1,1)</f>
        <v>41852.665798611109</v>
      </c>
      <c r="N1192" t="b">
        <v>0</v>
      </c>
      <c r="O1192">
        <v>13</v>
      </c>
      <c r="P1192" s="5">
        <f>E1192/O1192</f>
        <v>51.92307692307692</v>
      </c>
      <c r="Q1192" s="18" t="str">
        <f>LEFT(T1192, FIND("/",T1192)-1)</f>
        <v>photography</v>
      </c>
      <c r="R1192" s="18" t="str">
        <f>RIGHT(T1192, LEN(T1192)-FIND("/",T1192))</f>
        <v>photobooks</v>
      </c>
      <c r="S1192" t="b">
        <v>1</v>
      </c>
      <c r="T1192" t="s">
        <v>8285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3">
        <v>2700</v>
      </c>
      <c r="E1193" s="13">
        <v>2945</v>
      </c>
      <c r="F1193" s="16">
        <f>(E1193)/D1193</f>
        <v>1.0907407407407408</v>
      </c>
      <c r="G1193" s="11" t="s">
        <v>8219</v>
      </c>
      <c r="H1193" t="s">
        <v>8224</v>
      </c>
      <c r="I1193" t="s">
        <v>8246</v>
      </c>
      <c r="J1193">
        <v>1458480560</v>
      </c>
      <c r="K1193" s="7">
        <f>(((J1193/60)/60)/24)+DATE(1970,1,1)</f>
        <v>42449.562037037031</v>
      </c>
      <c r="L1193">
        <v>1455892160</v>
      </c>
      <c r="M1193" s="7">
        <f>(((L1193/60)/60)/24)+DATE(1970,1,1)</f>
        <v>42419.603703703702</v>
      </c>
      <c r="N1193" t="b">
        <v>0</v>
      </c>
      <c r="O1193">
        <v>33</v>
      </c>
      <c r="P1193" s="5">
        <f>E1193/O1193</f>
        <v>89.242424242424249</v>
      </c>
      <c r="Q1193" s="18" t="str">
        <f>LEFT(T1193, FIND("/",T1193)-1)</f>
        <v>photography</v>
      </c>
      <c r="R1193" s="18" t="str">
        <f>RIGHT(T1193, LEN(T1193)-FIND("/",T1193))</f>
        <v>photobooks</v>
      </c>
      <c r="S1193" t="b">
        <v>1</v>
      </c>
      <c r="T1193" t="s">
        <v>8285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3">
        <v>100</v>
      </c>
      <c r="E1194" s="13">
        <v>290</v>
      </c>
      <c r="F1194" s="16">
        <f>(E1194)/D1194</f>
        <v>2.9</v>
      </c>
      <c r="G1194" s="11" t="s">
        <v>8219</v>
      </c>
      <c r="H1194" t="s">
        <v>8225</v>
      </c>
      <c r="I1194" t="s">
        <v>8247</v>
      </c>
      <c r="J1194">
        <v>1486814978</v>
      </c>
      <c r="K1194" s="7">
        <f>(((J1194/60)/60)/24)+DATE(1970,1,1)</f>
        <v>42777.506689814814</v>
      </c>
      <c r="L1194">
        <v>1484222978</v>
      </c>
      <c r="M1194" s="7">
        <f>(((L1194/60)/60)/24)+DATE(1970,1,1)</f>
        <v>42747.506689814814</v>
      </c>
      <c r="N1194" t="b">
        <v>0</v>
      </c>
      <c r="O1194">
        <v>15</v>
      </c>
      <c r="P1194" s="5">
        <f>E1194/O1194</f>
        <v>19.333333333333332</v>
      </c>
      <c r="Q1194" s="18" t="str">
        <f>LEFT(T1194, FIND("/",T1194)-1)</f>
        <v>photography</v>
      </c>
      <c r="R1194" s="18" t="str">
        <f>RIGHT(T1194, LEN(T1194)-FIND("/",T1194))</f>
        <v>photobooks</v>
      </c>
      <c r="S1194" t="b">
        <v>1</v>
      </c>
      <c r="T1194" t="s">
        <v>8285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3">
        <v>21000</v>
      </c>
      <c r="E1195" s="13">
        <v>21831</v>
      </c>
      <c r="F1195" s="16">
        <f>(E1195)/D1195</f>
        <v>1.0395714285714286</v>
      </c>
      <c r="G1195" s="11" t="s">
        <v>8219</v>
      </c>
      <c r="H1195" t="s">
        <v>8224</v>
      </c>
      <c r="I1195" t="s">
        <v>8246</v>
      </c>
      <c r="J1195">
        <v>1460223453</v>
      </c>
      <c r="K1195" s="7">
        <f>(((J1195/60)/60)/24)+DATE(1970,1,1)</f>
        <v>42469.734409722223</v>
      </c>
      <c r="L1195">
        <v>1455043053</v>
      </c>
      <c r="M1195" s="7">
        <f>(((L1195/60)/60)/24)+DATE(1970,1,1)</f>
        <v>42409.776076388895</v>
      </c>
      <c r="N1195" t="b">
        <v>0</v>
      </c>
      <c r="O1195">
        <v>273</v>
      </c>
      <c r="P1195" s="5">
        <f>E1195/O1195</f>
        <v>79.967032967032964</v>
      </c>
      <c r="Q1195" s="18" t="str">
        <f>LEFT(T1195, FIND("/",T1195)-1)</f>
        <v>photography</v>
      </c>
      <c r="R1195" s="18" t="str">
        <f>RIGHT(T1195, LEN(T1195)-FIND("/",T1195))</f>
        <v>photobooks</v>
      </c>
      <c r="S1195" t="b">
        <v>1</v>
      </c>
      <c r="T1195" t="s">
        <v>8285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3">
        <v>12500</v>
      </c>
      <c r="E1196" s="13">
        <v>40280</v>
      </c>
      <c r="F1196" s="16">
        <f>(E1196)/D1196</f>
        <v>3.2223999999999999</v>
      </c>
      <c r="G1196" s="11" t="s">
        <v>8219</v>
      </c>
      <c r="H1196" t="s">
        <v>8241</v>
      </c>
      <c r="I1196" t="s">
        <v>8249</v>
      </c>
      <c r="J1196">
        <v>1428493379</v>
      </c>
      <c r="K1196" s="7">
        <f>(((J1196/60)/60)/24)+DATE(1970,1,1)</f>
        <v>42102.488182870366</v>
      </c>
      <c r="L1196">
        <v>1425901379</v>
      </c>
      <c r="M1196" s="7">
        <f>(((L1196/60)/60)/24)+DATE(1970,1,1)</f>
        <v>42072.488182870366</v>
      </c>
      <c r="N1196" t="b">
        <v>0</v>
      </c>
      <c r="O1196">
        <v>714</v>
      </c>
      <c r="P1196" s="5">
        <f>E1196/O1196</f>
        <v>56.414565826330531</v>
      </c>
      <c r="Q1196" s="18" t="str">
        <f>LEFT(T1196, FIND("/",T1196)-1)</f>
        <v>photography</v>
      </c>
      <c r="R1196" s="18" t="str">
        <f>RIGHT(T1196, LEN(T1196)-FIND("/",T1196))</f>
        <v>photobooks</v>
      </c>
      <c r="S1196" t="b">
        <v>1</v>
      </c>
      <c r="T1196" t="s">
        <v>8285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3">
        <v>10000</v>
      </c>
      <c r="E1197" s="13">
        <v>13500</v>
      </c>
      <c r="F1197" s="16">
        <f>(E1197)/D1197</f>
        <v>1.35</v>
      </c>
      <c r="G1197" s="11" t="s">
        <v>8219</v>
      </c>
      <c r="H1197" t="s">
        <v>8237</v>
      </c>
      <c r="I1197" t="s">
        <v>8249</v>
      </c>
      <c r="J1197">
        <v>1450602000</v>
      </c>
      <c r="K1197" s="7">
        <f>(((J1197/60)/60)/24)+DATE(1970,1,1)</f>
        <v>42358.375</v>
      </c>
      <c r="L1197">
        <v>1445415653</v>
      </c>
      <c r="M1197" s="7">
        <f>(((L1197/60)/60)/24)+DATE(1970,1,1)</f>
        <v>42298.34783564815</v>
      </c>
      <c r="N1197" t="b">
        <v>0</v>
      </c>
      <c r="O1197">
        <v>170</v>
      </c>
      <c r="P1197" s="5">
        <f>E1197/O1197</f>
        <v>79.411764705882348</v>
      </c>
      <c r="Q1197" s="18" t="str">
        <f>LEFT(T1197, FIND("/",T1197)-1)</f>
        <v>photography</v>
      </c>
      <c r="R1197" s="18" t="str">
        <f>RIGHT(T1197, LEN(T1197)-FIND("/",T1197))</f>
        <v>photobooks</v>
      </c>
      <c r="S1197" t="b">
        <v>1</v>
      </c>
      <c r="T1197" t="s">
        <v>8285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3">
        <v>14500</v>
      </c>
      <c r="E1198" s="13">
        <v>39137</v>
      </c>
      <c r="F1198" s="16">
        <f>(E1198)/D1198</f>
        <v>2.6991034482758622</v>
      </c>
      <c r="G1198" s="11" t="s">
        <v>8219</v>
      </c>
      <c r="H1198" t="s">
        <v>8225</v>
      </c>
      <c r="I1198" t="s">
        <v>8247</v>
      </c>
      <c r="J1198">
        <v>1450467539</v>
      </c>
      <c r="K1198" s="7">
        <f>(((J1198/60)/60)/24)+DATE(1970,1,1)</f>
        <v>42356.818738425922</v>
      </c>
      <c r="L1198">
        <v>1447875539</v>
      </c>
      <c r="M1198" s="7">
        <f>(((L1198/60)/60)/24)+DATE(1970,1,1)</f>
        <v>42326.818738425922</v>
      </c>
      <c r="N1198" t="b">
        <v>0</v>
      </c>
      <c r="O1198">
        <v>512</v>
      </c>
      <c r="P1198" s="5">
        <f>E1198/O1198</f>
        <v>76.439453125</v>
      </c>
      <c r="Q1198" s="18" t="str">
        <f>LEFT(T1198, FIND("/",T1198)-1)</f>
        <v>photography</v>
      </c>
      <c r="R1198" s="18" t="str">
        <f>RIGHT(T1198, LEN(T1198)-FIND("/",T1198))</f>
        <v>photobooks</v>
      </c>
      <c r="S1198" t="b">
        <v>1</v>
      </c>
      <c r="T1198" t="s">
        <v>8285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3">
        <v>15000</v>
      </c>
      <c r="E1199" s="13">
        <v>37994</v>
      </c>
      <c r="F1199" s="16">
        <f>(E1199)/D1199</f>
        <v>2.5329333333333333</v>
      </c>
      <c r="G1199" s="11" t="s">
        <v>8219</v>
      </c>
      <c r="H1199" t="s">
        <v>8224</v>
      </c>
      <c r="I1199" t="s">
        <v>8246</v>
      </c>
      <c r="J1199">
        <v>1465797540</v>
      </c>
      <c r="K1199" s="7">
        <f>(((J1199/60)/60)/24)+DATE(1970,1,1)</f>
        <v>42534.249305555553</v>
      </c>
      <c r="L1199">
        <v>1463155034</v>
      </c>
      <c r="M1199" s="7">
        <f>(((L1199/60)/60)/24)+DATE(1970,1,1)</f>
        <v>42503.66474537037</v>
      </c>
      <c r="N1199" t="b">
        <v>0</v>
      </c>
      <c r="O1199">
        <v>314</v>
      </c>
      <c r="P1199" s="5">
        <f>E1199/O1199</f>
        <v>121</v>
      </c>
      <c r="Q1199" s="18" t="str">
        <f>LEFT(T1199, FIND("/",T1199)-1)</f>
        <v>photography</v>
      </c>
      <c r="R1199" s="18" t="str">
        <f>RIGHT(T1199, LEN(T1199)-FIND("/",T1199))</f>
        <v>photobooks</v>
      </c>
      <c r="S1199" t="b">
        <v>1</v>
      </c>
      <c r="T1199" t="s">
        <v>8285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3">
        <v>3500</v>
      </c>
      <c r="E1200" s="13">
        <v>9121</v>
      </c>
      <c r="F1200" s="16">
        <f>(E1200)/D1200</f>
        <v>2.6059999999999999</v>
      </c>
      <c r="G1200" s="11" t="s">
        <v>8219</v>
      </c>
      <c r="H1200" t="s">
        <v>8224</v>
      </c>
      <c r="I1200" t="s">
        <v>8246</v>
      </c>
      <c r="J1200">
        <v>1451530800</v>
      </c>
      <c r="K1200" s="7">
        <f>(((J1200/60)/60)/24)+DATE(1970,1,1)</f>
        <v>42369.125</v>
      </c>
      <c r="L1200">
        <v>1448463086</v>
      </c>
      <c r="M1200" s="7">
        <f>(((L1200/60)/60)/24)+DATE(1970,1,1)</f>
        <v>42333.619050925925</v>
      </c>
      <c r="N1200" t="b">
        <v>0</v>
      </c>
      <c r="O1200">
        <v>167</v>
      </c>
      <c r="P1200" s="5">
        <f>E1200/O1200</f>
        <v>54.616766467065865</v>
      </c>
      <c r="Q1200" s="18" t="str">
        <f>LEFT(T1200, FIND("/",T1200)-1)</f>
        <v>photography</v>
      </c>
      <c r="R1200" s="18" t="str">
        <f>RIGHT(T1200, LEN(T1200)-FIND("/",T1200))</f>
        <v>photobooks</v>
      </c>
      <c r="S1200" t="b">
        <v>1</v>
      </c>
      <c r="T1200" t="s">
        <v>8285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3">
        <v>2658</v>
      </c>
      <c r="E1201" s="13">
        <v>2693</v>
      </c>
      <c r="F1201" s="16">
        <f>(E1201)/D1201</f>
        <v>1.0131677953348381</v>
      </c>
      <c r="G1201" s="11" t="s">
        <v>8219</v>
      </c>
      <c r="H1201" t="s">
        <v>8225</v>
      </c>
      <c r="I1201" t="s">
        <v>8247</v>
      </c>
      <c r="J1201">
        <v>1436380200</v>
      </c>
      <c r="K1201" s="7">
        <f>(((J1201/60)/60)/24)+DATE(1970,1,1)</f>
        <v>42193.770833333328</v>
      </c>
      <c r="L1201">
        <v>1433615400</v>
      </c>
      <c r="M1201" s="7">
        <f>(((L1201/60)/60)/24)+DATE(1970,1,1)</f>
        <v>42161.770833333328</v>
      </c>
      <c r="N1201" t="b">
        <v>0</v>
      </c>
      <c r="O1201">
        <v>9</v>
      </c>
      <c r="P1201" s="5">
        <f>E1201/O1201</f>
        <v>299.22222222222223</v>
      </c>
      <c r="Q1201" s="18" t="str">
        <f>LEFT(T1201, FIND("/",T1201)-1)</f>
        <v>photography</v>
      </c>
      <c r="R1201" s="18" t="str">
        <f>RIGHT(T1201, LEN(T1201)-FIND("/",T1201))</f>
        <v>photobooks</v>
      </c>
      <c r="S1201" t="b">
        <v>1</v>
      </c>
      <c r="T1201" t="s">
        <v>8285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3">
        <v>4800</v>
      </c>
      <c r="E1202" s="13">
        <v>6029</v>
      </c>
      <c r="F1202" s="16">
        <f>(E1202)/D1202</f>
        <v>1.2560416666666667</v>
      </c>
      <c r="G1202" s="11" t="s">
        <v>8219</v>
      </c>
      <c r="H1202" t="s">
        <v>8224</v>
      </c>
      <c r="I1202" t="s">
        <v>8246</v>
      </c>
      <c r="J1202">
        <v>1429183656</v>
      </c>
      <c r="K1202" s="7">
        <f>(((J1202/60)/60)/24)+DATE(1970,1,1)</f>
        <v>42110.477500000001</v>
      </c>
      <c r="L1202">
        <v>1427369256</v>
      </c>
      <c r="M1202" s="7">
        <f>(((L1202/60)/60)/24)+DATE(1970,1,1)</f>
        <v>42089.477500000001</v>
      </c>
      <c r="N1202" t="b">
        <v>0</v>
      </c>
      <c r="O1202">
        <v>103</v>
      </c>
      <c r="P1202" s="5">
        <f>E1202/O1202</f>
        <v>58.533980582524272</v>
      </c>
      <c r="Q1202" s="18" t="str">
        <f>LEFT(T1202, FIND("/",T1202)-1)</f>
        <v>photography</v>
      </c>
      <c r="R1202" s="18" t="str">
        <f>RIGHT(T1202, LEN(T1202)-FIND("/",T1202))</f>
        <v>photobooks</v>
      </c>
      <c r="S1202" t="b">
        <v>1</v>
      </c>
      <c r="T1202" t="s">
        <v>8285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3">
        <v>6000</v>
      </c>
      <c r="E1203" s="13">
        <v>6146.27</v>
      </c>
      <c r="F1203" s="16">
        <f>(E1203)/D1203</f>
        <v>1.0243783333333334</v>
      </c>
      <c r="G1203" s="11" t="s">
        <v>8219</v>
      </c>
      <c r="H1203" t="s">
        <v>8225</v>
      </c>
      <c r="I1203" t="s">
        <v>8247</v>
      </c>
      <c r="J1203">
        <v>1468593246</v>
      </c>
      <c r="K1203" s="7">
        <f>(((J1203/60)/60)/24)+DATE(1970,1,1)</f>
        <v>42566.60701388889</v>
      </c>
      <c r="L1203">
        <v>1466001246</v>
      </c>
      <c r="M1203" s="7">
        <f>(((L1203/60)/60)/24)+DATE(1970,1,1)</f>
        <v>42536.60701388889</v>
      </c>
      <c r="N1203" t="b">
        <v>0</v>
      </c>
      <c r="O1203">
        <v>111</v>
      </c>
      <c r="P1203" s="5">
        <f>E1203/O1203</f>
        <v>55.371801801801809</v>
      </c>
      <c r="Q1203" s="18" t="str">
        <f>LEFT(T1203, FIND("/",T1203)-1)</f>
        <v>photography</v>
      </c>
      <c r="R1203" s="18" t="str">
        <f>RIGHT(T1203, LEN(T1203)-FIND("/",T1203))</f>
        <v>photobooks</v>
      </c>
      <c r="S1203" t="b">
        <v>1</v>
      </c>
      <c r="T1203" t="s">
        <v>8285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3">
        <v>25000</v>
      </c>
      <c r="E1204" s="13">
        <v>49811</v>
      </c>
      <c r="F1204" s="16">
        <f>(E1204)/D1204</f>
        <v>1.99244</v>
      </c>
      <c r="G1204" s="11" t="s">
        <v>8219</v>
      </c>
      <c r="H1204" t="s">
        <v>8226</v>
      </c>
      <c r="I1204" t="s">
        <v>8248</v>
      </c>
      <c r="J1204">
        <v>1435388154</v>
      </c>
      <c r="K1204" s="7">
        <f>(((J1204/60)/60)/24)+DATE(1970,1,1)</f>
        <v>42182.288819444439</v>
      </c>
      <c r="L1204">
        <v>1432796154</v>
      </c>
      <c r="M1204" s="7">
        <f>(((L1204/60)/60)/24)+DATE(1970,1,1)</f>
        <v>42152.288819444439</v>
      </c>
      <c r="N1204" t="b">
        <v>0</v>
      </c>
      <c r="O1204">
        <v>271</v>
      </c>
      <c r="P1204" s="5">
        <f>E1204/O1204</f>
        <v>183.80442804428046</v>
      </c>
      <c r="Q1204" s="18" t="str">
        <f>LEFT(T1204, FIND("/",T1204)-1)</f>
        <v>photography</v>
      </c>
      <c r="R1204" s="18" t="str">
        <f>RIGHT(T1204, LEN(T1204)-FIND("/",T1204))</f>
        <v>photobooks</v>
      </c>
      <c r="S1204" t="b">
        <v>1</v>
      </c>
      <c r="T1204" t="s">
        <v>8285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3">
        <v>16300</v>
      </c>
      <c r="E1205" s="13">
        <v>16700</v>
      </c>
      <c r="F1205" s="16">
        <f>(E1205)/D1205</f>
        <v>1.0245398773006136</v>
      </c>
      <c r="G1205" s="11" t="s">
        <v>8219</v>
      </c>
      <c r="H1205" t="s">
        <v>8224</v>
      </c>
      <c r="I1205" t="s">
        <v>8246</v>
      </c>
      <c r="J1205">
        <v>1433083527</v>
      </c>
      <c r="K1205" s="7">
        <f>(((J1205/60)/60)/24)+DATE(1970,1,1)</f>
        <v>42155.614895833336</v>
      </c>
      <c r="L1205">
        <v>1430491527</v>
      </c>
      <c r="M1205" s="7">
        <f>(((L1205/60)/60)/24)+DATE(1970,1,1)</f>
        <v>42125.614895833336</v>
      </c>
      <c r="N1205" t="b">
        <v>0</v>
      </c>
      <c r="O1205">
        <v>101</v>
      </c>
      <c r="P1205" s="5">
        <f>E1205/O1205</f>
        <v>165.34653465346534</v>
      </c>
      <c r="Q1205" s="18" t="str">
        <f>LEFT(T1205, FIND("/",T1205)-1)</f>
        <v>photography</v>
      </c>
      <c r="R1205" s="18" t="str">
        <f>RIGHT(T1205, LEN(T1205)-FIND("/",T1205))</f>
        <v>photobooks</v>
      </c>
      <c r="S1205" t="b">
        <v>1</v>
      </c>
      <c r="T1205" t="s">
        <v>8285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3">
        <v>13000</v>
      </c>
      <c r="E1206" s="13">
        <v>13383</v>
      </c>
      <c r="F1206" s="16">
        <f>(E1206)/D1206</f>
        <v>1.0294615384615384</v>
      </c>
      <c r="G1206" s="11" t="s">
        <v>8219</v>
      </c>
      <c r="H1206" t="s">
        <v>8224</v>
      </c>
      <c r="I1206" t="s">
        <v>8246</v>
      </c>
      <c r="J1206">
        <v>1449205200</v>
      </c>
      <c r="K1206" s="7">
        <f>(((J1206/60)/60)/24)+DATE(1970,1,1)</f>
        <v>42342.208333333328</v>
      </c>
      <c r="L1206">
        <v>1445363833</v>
      </c>
      <c r="M1206" s="7">
        <f>(((L1206/60)/60)/24)+DATE(1970,1,1)</f>
        <v>42297.748067129629</v>
      </c>
      <c r="N1206" t="b">
        <v>0</v>
      </c>
      <c r="O1206">
        <v>57</v>
      </c>
      <c r="P1206" s="5">
        <f>E1206/O1206</f>
        <v>234.78947368421052</v>
      </c>
      <c r="Q1206" s="18" t="str">
        <f>LEFT(T1206, FIND("/",T1206)-1)</f>
        <v>photography</v>
      </c>
      <c r="R1206" s="18" t="str">
        <f>RIGHT(T1206, LEN(T1206)-FIND("/",T1206))</f>
        <v>photobooks</v>
      </c>
      <c r="S1206" t="b">
        <v>1</v>
      </c>
      <c r="T1206" t="s">
        <v>8285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3">
        <v>13000</v>
      </c>
      <c r="E1207" s="13">
        <v>13112</v>
      </c>
      <c r="F1207" s="16">
        <f>(E1207)/D1207</f>
        <v>1.0086153846153847</v>
      </c>
      <c r="G1207" s="11" t="s">
        <v>8219</v>
      </c>
      <c r="H1207" t="s">
        <v>8236</v>
      </c>
      <c r="I1207" t="s">
        <v>8249</v>
      </c>
      <c r="J1207">
        <v>1434197351</v>
      </c>
      <c r="K1207" s="7">
        <f>(((J1207/60)/60)/24)+DATE(1970,1,1)</f>
        <v>42168.506377314814</v>
      </c>
      <c r="L1207">
        <v>1431605351</v>
      </c>
      <c r="M1207" s="7">
        <f>(((L1207/60)/60)/24)+DATE(1970,1,1)</f>
        <v>42138.506377314814</v>
      </c>
      <c r="N1207" t="b">
        <v>0</v>
      </c>
      <c r="O1207">
        <v>62</v>
      </c>
      <c r="P1207" s="5">
        <f>E1207/O1207</f>
        <v>211.48387096774192</v>
      </c>
      <c r="Q1207" s="18" t="str">
        <f>LEFT(T1207, FIND("/",T1207)-1)</f>
        <v>photography</v>
      </c>
      <c r="R1207" s="18" t="str">
        <f>RIGHT(T1207, LEN(T1207)-FIND("/",T1207))</f>
        <v>photobooks</v>
      </c>
      <c r="S1207" t="b">
        <v>1</v>
      </c>
      <c r="T1207" t="s">
        <v>8285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3">
        <v>900</v>
      </c>
      <c r="E1208" s="13">
        <v>1035</v>
      </c>
      <c r="F1208" s="16">
        <f>(E1208)/D1208</f>
        <v>1.1499999999999999</v>
      </c>
      <c r="G1208" s="11" t="s">
        <v>8219</v>
      </c>
      <c r="H1208" t="s">
        <v>8239</v>
      </c>
      <c r="I1208" t="s">
        <v>8249</v>
      </c>
      <c r="J1208">
        <v>1489238940</v>
      </c>
      <c r="K1208" s="7">
        <f>(((J1208/60)/60)/24)+DATE(1970,1,1)</f>
        <v>42805.561805555553</v>
      </c>
      <c r="L1208">
        <v>1486406253</v>
      </c>
      <c r="M1208" s="7">
        <f>(((L1208/60)/60)/24)+DATE(1970,1,1)</f>
        <v>42772.776076388895</v>
      </c>
      <c r="N1208" t="b">
        <v>0</v>
      </c>
      <c r="O1208">
        <v>32</v>
      </c>
      <c r="P1208" s="5">
        <f>E1208/O1208</f>
        <v>32.34375</v>
      </c>
      <c r="Q1208" s="18" t="str">
        <f>LEFT(T1208, FIND("/",T1208)-1)</f>
        <v>photography</v>
      </c>
      <c r="R1208" s="18" t="str">
        <f>RIGHT(T1208, LEN(T1208)-FIND("/",T1208))</f>
        <v>photobooks</v>
      </c>
      <c r="S1208" t="b">
        <v>1</v>
      </c>
      <c r="T1208" t="s">
        <v>8285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3">
        <v>16700</v>
      </c>
      <c r="E1209" s="13">
        <v>17396</v>
      </c>
      <c r="F1209" s="16">
        <f>(E1209)/D1209</f>
        <v>1.0416766467065868</v>
      </c>
      <c r="G1209" s="11" t="s">
        <v>8219</v>
      </c>
      <c r="H1209" t="s">
        <v>8237</v>
      </c>
      <c r="I1209" t="s">
        <v>8249</v>
      </c>
      <c r="J1209">
        <v>1459418400</v>
      </c>
      <c r="K1209" s="7">
        <f>(((J1209/60)/60)/24)+DATE(1970,1,1)</f>
        <v>42460.416666666672</v>
      </c>
      <c r="L1209">
        <v>1456827573</v>
      </c>
      <c r="M1209" s="7">
        <f>(((L1209/60)/60)/24)+DATE(1970,1,1)</f>
        <v>42430.430243055554</v>
      </c>
      <c r="N1209" t="b">
        <v>0</v>
      </c>
      <c r="O1209">
        <v>141</v>
      </c>
      <c r="P1209" s="5">
        <f>E1209/O1209</f>
        <v>123.37588652482269</v>
      </c>
      <c r="Q1209" s="18" t="str">
        <f>LEFT(T1209, FIND("/",T1209)-1)</f>
        <v>photography</v>
      </c>
      <c r="R1209" s="18" t="str">
        <f>RIGHT(T1209, LEN(T1209)-FIND("/",T1209))</f>
        <v>photobooks</v>
      </c>
      <c r="S1209" t="b">
        <v>1</v>
      </c>
      <c r="T1209" t="s">
        <v>8285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3">
        <v>10000</v>
      </c>
      <c r="E1210" s="13">
        <v>15530</v>
      </c>
      <c r="F1210" s="16">
        <f>(E1210)/D1210</f>
        <v>1.5529999999999999</v>
      </c>
      <c r="G1210" s="11" t="s">
        <v>8219</v>
      </c>
      <c r="H1210" t="s">
        <v>8224</v>
      </c>
      <c r="I1210" t="s">
        <v>8246</v>
      </c>
      <c r="J1210">
        <v>1458835264</v>
      </c>
      <c r="K1210" s="7">
        <f>(((J1210/60)/60)/24)+DATE(1970,1,1)</f>
        <v>42453.667407407411</v>
      </c>
      <c r="L1210">
        <v>1456246864</v>
      </c>
      <c r="M1210" s="7">
        <f>(((L1210/60)/60)/24)+DATE(1970,1,1)</f>
        <v>42423.709074074075</v>
      </c>
      <c r="N1210" t="b">
        <v>0</v>
      </c>
      <c r="O1210">
        <v>75</v>
      </c>
      <c r="P1210" s="5">
        <f>E1210/O1210</f>
        <v>207.06666666666666</v>
      </c>
      <c r="Q1210" s="18" t="str">
        <f>LEFT(T1210, FIND("/",T1210)-1)</f>
        <v>photography</v>
      </c>
      <c r="R1210" s="18" t="str">
        <f>RIGHT(T1210, LEN(T1210)-FIND("/",T1210))</f>
        <v>photobooks</v>
      </c>
      <c r="S1210" t="b">
        <v>1</v>
      </c>
      <c r="T1210" t="s">
        <v>8285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3">
        <v>6000</v>
      </c>
      <c r="E1211" s="13">
        <v>6360</v>
      </c>
      <c r="F1211" s="16">
        <f>(E1211)/D1211</f>
        <v>1.06</v>
      </c>
      <c r="G1211" s="11" t="s">
        <v>8219</v>
      </c>
      <c r="H1211" t="s">
        <v>8224</v>
      </c>
      <c r="I1211" t="s">
        <v>8246</v>
      </c>
      <c r="J1211">
        <v>1488053905</v>
      </c>
      <c r="K1211" s="7">
        <f>(((J1211/60)/60)/24)+DATE(1970,1,1)</f>
        <v>42791.846122685187</v>
      </c>
      <c r="L1211">
        <v>1485461905</v>
      </c>
      <c r="M1211" s="7">
        <f>(((L1211/60)/60)/24)+DATE(1970,1,1)</f>
        <v>42761.846122685187</v>
      </c>
      <c r="N1211" t="b">
        <v>0</v>
      </c>
      <c r="O1211">
        <v>46</v>
      </c>
      <c r="P1211" s="5">
        <f>E1211/O1211</f>
        <v>138.2608695652174</v>
      </c>
      <c r="Q1211" s="18" t="str">
        <f>LEFT(T1211, FIND("/",T1211)-1)</f>
        <v>photography</v>
      </c>
      <c r="R1211" s="18" t="str">
        <f>RIGHT(T1211, LEN(T1211)-FIND("/",T1211))</f>
        <v>photobooks</v>
      </c>
      <c r="S1211" t="b">
        <v>1</v>
      </c>
      <c r="T1211" t="s">
        <v>8285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3">
        <v>20000</v>
      </c>
      <c r="E1212" s="13">
        <v>50863</v>
      </c>
      <c r="F1212" s="16">
        <f>(E1212)/D1212</f>
        <v>2.5431499999999998</v>
      </c>
      <c r="G1212" s="11" t="s">
        <v>8219</v>
      </c>
      <c r="H1212" t="s">
        <v>8235</v>
      </c>
      <c r="I1212" t="s">
        <v>8255</v>
      </c>
      <c r="J1212">
        <v>1433106000</v>
      </c>
      <c r="K1212" s="7">
        <f>(((J1212/60)/60)/24)+DATE(1970,1,1)</f>
        <v>42155.875</v>
      </c>
      <c r="L1212">
        <v>1431124572</v>
      </c>
      <c r="M1212" s="7">
        <f>(((L1212/60)/60)/24)+DATE(1970,1,1)</f>
        <v>42132.941805555558</v>
      </c>
      <c r="N1212" t="b">
        <v>0</v>
      </c>
      <c r="O1212">
        <v>103</v>
      </c>
      <c r="P1212" s="5">
        <f>E1212/O1212</f>
        <v>493.81553398058253</v>
      </c>
      <c r="Q1212" s="18" t="str">
        <f>LEFT(T1212, FIND("/",T1212)-1)</f>
        <v>photography</v>
      </c>
      <c r="R1212" s="18" t="str">
        <f>RIGHT(T1212, LEN(T1212)-FIND("/",T1212))</f>
        <v>photobooks</v>
      </c>
      <c r="S1212" t="b">
        <v>1</v>
      </c>
      <c r="T1212" t="s">
        <v>8285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3">
        <v>1000</v>
      </c>
      <c r="E1213" s="13">
        <v>1011</v>
      </c>
      <c r="F1213" s="16">
        <f>(E1213)/D1213</f>
        <v>1.0109999999999999</v>
      </c>
      <c r="G1213" s="11" t="s">
        <v>8219</v>
      </c>
      <c r="H1213" t="s">
        <v>8229</v>
      </c>
      <c r="I1213" t="s">
        <v>8251</v>
      </c>
      <c r="J1213">
        <v>1465505261</v>
      </c>
      <c r="K1213" s="7">
        <f>(((J1213/60)/60)/24)+DATE(1970,1,1)</f>
        <v>42530.866446759261</v>
      </c>
      <c r="L1213">
        <v>1464209261</v>
      </c>
      <c r="M1213" s="7">
        <f>(((L1213/60)/60)/24)+DATE(1970,1,1)</f>
        <v>42515.866446759261</v>
      </c>
      <c r="N1213" t="b">
        <v>0</v>
      </c>
      <c r="O1213">
        <v>6</v>
      </c>
      <c r="P1213" s="5">
        <f>E1213/O1213</f>
        <v>168.5</v>
      </c>
      <c r="Q1213" s="18" t="str">
        <f>LEFT(T1213, FIND("/",T1213)-1)</f>
        <v>photography</v>
      </c>
      <c r="R1213" s="18" t="str">
        <f>RIGHT(T1213, LEN(T1213)-FIND("/",T1213))</f>
        <v>photobooks</v>
      </c>
      <c r="S1213" t="b">
        <v>1</v>
      </c>
      <c r="T1213" t="s">
        <v>8285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3">
        <v>2500</v>
      </c>
      <c r="E1214" s="13">
        <v>3226</v>
      </c>
      <c r="F1214" s="16">
        <f>(E1214)/D1214</f>
        <v>1.2904</v>
      </c>
      <c r="G1214" s="11" t="s">
        <v>8219</v>
      </c>
      <c r="H1214" t="s">
        <v>8224</v>
      </c>
      <c r="I1214" t="s">
        <v>8246</v>
      </c>
      <c r="J1214">
        <v>1448586000</v>
      </c>
      <c r="K1214" s="7">
        <f>(((J1214/60)/60)/24)+DATE(1970,1,1)</f>
        <v>42335.041666666672</v>
      </c>
      <c r="L1214">
        <v>1447195695</v>
      </c>
      <c r="M1214" s="7">
        <f>(((L1214/60)/60)/24)+DATE(1970,1,1)</f>
        <v>42318.950173611112</v>
      </c>
      <c r="N1214" t="b">
        <v>0</v>
      </c>
      <c r="O1214">
        <v>83</v>
      </c>
      <c r="P1214" s="5">
        <f>E1214/O1214</f>
        <v>38.867469879518069</v>
      </c>
      <c r="Q1214" s="18" t="str">
        <f>LEFT(T1214, FIND("/",T1214)-1)</f>
        <v>photography</v>
      </c>
      <c r="R1214" s="18" t="str">
        <f>RIGHT(T1214, LEN(T1214)-FIND("/",T1214))</f>
        <v>photobooks</v>
      </c>
      <c r="S1214" t="b">
        <v>1</v>
      </c>
      <c r="T1214" t="s">
        <v>8285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3">
        <v>6500</v>
      </c>
      <c r="E1215" s="13">
        <v>6645</v>
      </c>
      <c r="F1215" s="16">
        <f>(E1215)/D1215</f>
        <v>1.0223076923076924</v>
      </c>
      <c r="G1215" s="11" t="s">
        <v>8219</v>
      </c>
      <c r="H1215" t="s">
        <v>8225</v>
      </c>
      <c r="I1215" t="s">
        <v>8247</v>
      </c>
      <c r="J1215">
        <v>1485886100</v>
      </c>
      <c r="K1215" s="7">
        <f>(((J1215/60)/60)/24)+DATE(1970,1,1)</f>
        <v>42766.755787037036</v>
      </c>
      <c r="L1215">
        <v>1482862100</v>
      </c>
      <c r="M1215" s="7">
        <f>(((L1215/60)/60)/24)+DATE(1970,1,1)</f>
        <v>42731.755787037036</v>
      </c>
      <c r="N1215" t="b">
        <v>0</v>
      </c>
      <c r="O1215">
        <v>108</v>
      </c>
      <c r="P1215" s="5">
        <f>E1215/O1215</f>
        <v>61.527777777777779</v>
      </c>
      <c r="Q1215" s="18" t="str">
        <f>LEFT(T1215, FIND("/",T1215)-1)</f>
        <v>photography</v>
      </c>
      <c r="R1215" s="18" t="str">
        <f>RIGHT(T1215, LEN(T1215)-FIND("/",T1215))</f>
        <v>photobooks</v>
      </c>
      <c r="S1215" t="b">
        <v>1</v>
      </c>
      <c r="T1215" t="s">
        <v>8285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3">
        <v>2000</v>
      </c>
      <c r="E1216" s="13">
        <v>2636</v>
      </c>
      <c r="F1216" s="16">
        <f>(E1216)/D1216</f>
        <v>1.3180000000000001</v>
      </c>
      <c r="G1216" s="11" t="s">
        <v>8219</v>
      </c>
      <c r="H1216" t="s">
        <v>8224</v>
      </c>
      <c r="I1216" t="s">
        <v>8246</v>
      </c>
      <c r="J1216">
        <v>1433880605</v>
      </c>
      <c r="K1216" s="7">
        <f>(((J1216/60)/60)/24)+DATE(1970,1,1)</f>
        <v>42164.840335648143</v>
      </c>
      <c r="L1216">
        <v>1428696605</v>
      </c>
      <c r="M1216" s="7">
        <f>(((L1216/60)/60)/24)+DATE(1970,1,1)</f>
        <v>42104.840335648143</v>
      </c>
      <c r="N1216" t="b">
        <v>0</v>
      </c>
      <c r="O1216">
        <v>25</v>
      </c>
      <c r="P1216" s="5">
        <f>E1216/O1216</f>
        <v>105.44</v>
      </c>
      <c r="Q1216" s="18" t="str">
        <f>LEFT(T1216, FIND("/",T1216)-1)</f>
        <v>photography</v>
      </c>
      <c r="R1216" s="18" t="str">
        <f>RIGHT(T1216, LEN(T1216)-FIND("/",T1216))</f>
        <v>photobooks</v>
      </c>
      <c r="S1216" t="b">
        <v>1</v>
      </c>
      <c r="T1216" t="s">
        <v>8285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3">
        <v>5000</v>
      </c>
      <c r="E1217" s="13">
        <v>39304.01</v>
      </c>
      <c r="F1217" s="16">
        <f>(E1217)/D1217</f>
        <v>7.8608020000000005</v>
      </c>
      <c r="G1217" s="11" t="s">
        <v>8219</v>
      </c>
      <c r="H1217" t="s">
        <v>8224</v>
      </c>
      <c r="I1217" t="s">
        <v>8246</v>
      </c>
      <c r="J1217">
        <v>1401487756</v>
      </c>
      <c r="K1217" s="7">
        <f>(((J1217/60)/60)/24)+DATE(1970,1,1)</f>
        <v>41789.923101851848</v>
      </c>
      <c r="L1217">
        <v>1398895756</v>
      </c>
      <c r="M1217" s="7">
        <f>(((L1217/60)/60)/24)+DATE(1970,1,1)</f>
        <v>41759.923101851848</v>
      </c>
      <c r="N1217" t="b">
        <v>0</v>
      </c>
      <c r="O1217">
        <v>549</v>
      </c>
      <c r="P1217" s="5">
        <f>E1217/O1217</f>
        <v>71.592003642987251</v>
      </c>
      <c r="Q1217" s="18" t="str">
        <f>LEFT(T1217, FIND("/",T1217)-1)</f>
        <v>photography</v>
      </c>
      <c r="R1217" s="18" t="str">
        <f>RIGHT(T1217, LEN(T1217)-FIND("/",T1217))</f>
        <v>photobooks</v>
      </c>
      <c r="S1217" t="b">
        <v>1</v>
      </c>
      <c r="T1217" t="s">
        <v>8285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3">
        <v>14000</v>
      </c>
      <c r="E1218" s="13">
        <v>20398</v>
      </c>
      <c r="F1218" s="16">
        <f>(E1218)/D1218</f>
        <v>1.4570000000000001</v>
      </c>
      <c r="G1218" s="11" t="s">
        <v>8219</v>
      </c>
      <c r="H1218" t="s">
        <v>8224</v>
      </c>
      <c r="I1218" t="s">
        <v>8246</v>
      </c>
      <c r="J1218">
        <v>1443826980</v>
      </c>
      <c r="K1218" s="7">
        <f>(((J1218/60)/60)/24)+DATE(1970,1,1)</f>
        <v>42279.960416666669</v>
      </c>
      <c r="L1218">
        <v>1441032457</v>
      </c>
      <c r="M1218" s="7">
        <f>(((L1218/60)/60)/24)+DATE(1970,1,1)</f>
        <v>42247.616400462968</v>
      </c>
      <c r="N1218" t="b">
        <v>0</v>
      </c>
      <c r="O1218">
        <v>222</v>
      </c>
      <c r="P1218" s="5">
        <f>E1218/O1218</f>
        <v>91.882882882882882</v>
      </c>
      <c r="Q1218" s="18" t="str">
        <f>LEFT(T1218, FIND("/",T1218)-1)</f>
        <v>photography</v>
      </c>
      <c r="R1218" s="18" t="str">
        <f>RIGHT(T1218, LEN(T1218)-FIND("/",T1218))</f>
        <v>photobooks</v>
      </c>
      <c r="S1218" t="b">
        <v>1</v>
      </c>
      <c r="T1218" t="s">
        <v>8285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3">
        <v>26500</v>
      </c>
      <c r="E1219" s="13">
        <v>27189</v>
      </c>
      <c r="F1219" s="16">
        <f>(E1219)/D1219</f>
        <v>1.026</v>
      </c>
      <c r="G1219" s="11" t="s">
        <v>8219</v>
      </c>
      <c r="H1219" t="s">
        <v>8224</v>
      </c>
      <c r="I1219" t="s">
        <v>8246</v>
      </c>
      <c r="J1219">
        <v>1468524340</v>
      </c>
      <c r="K1219" s="7">
        <f>(((J1219/60)/60)/24)+DATE(1970,1,1)</f>
        <v>42565.809490740736</v>
      </c>
      <c r="L1219">
        <v>1465932340</v>
      </c>
      <c r="M1219" s="7">
        <f>(((L1219/60)/60)/24)+DATE(1970,1,1)</f>
        <v>42535.809490740736</v>
      </c>
      <c r="N1219" t="b">
        <v>0</v>
      </c>
      <c r="O1219">
        <v>183</v>
      </c>
      <c r="P1219" s="5">
        <f>E1219/O1219</f>
        <v>148.57377049180329</v>
      </c>
      <c r="Q1219" s="18" t="str">
        <f>LEFT(T1219, FIND("/",T1219)-1)</f>
        <v>photography</v>
      </c>
      <c r="R1219" s="18" t="str">
        <f>RIGHT(T1219, LEN(T1219)-FIND("/",T1219))</f>
        <v>photobooks</v>
      </c>
      <c r="S1219" t="b">
        <v>1</v>
      </c>
      <c r="T1219" t="s">
        <v>8285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3">
        <v>9000</v>
      </c>
      <c r="E1220" s="13">
        <v>15505</v>
      </c>
      <c r="F1220" s="16">
        <f>(E1220)/D1220</f>
        <v>1.7227777777777777</v>
      </c>
      <c r="G1220" s="11" t="s">
        <v>8219</v>
      </c>
      <c r="H1220" t="s">
        <v>8224</v>
      </c>
      <c r="I1220" t="s">
        <v>8246</v>
      </c>
      <c r="J1220">
        <v>1446346800</v>
      </c>
      <c r="K1220" s="7">
        <f>(((J1220/60)/60)/24)+DATE(1970,1,1)</f>
        <v>42309.125</v>
      </c>
      <c r="L1220">
        <v>1443714800</v>
      </c>
      <c r="M1220" s="7">
        <f>(((L1220/60)/60)/24)+DATE(1970,1,1)</f>
        <v>42278.662037037036</v>
      </c>
      <c r="N1220" t="b">
        <v>0</v>
      </c>
      <c r="O1220">
        <v>89</v>
      </c>
      <c r="P1220" s="5">
        <f>E1220/O1220</f>
        <v>174.2134831460674</v>
      </c>
      <c r="Q1220" s="18" t="str">
        <f>LEFT(T1220, FIND("/",T1220)-1)</f>
        <v>photography</v>
      </c>
      <c r="R1220" s="18" t="str">
        <f>RIGHT(T1220, LEN(T1220)-FIND("/",T1220))</f>
        <v>photobooks</v>
      </c>
      <c r="S1220" t="b">
        <v>1</v>
      </c>
      <c r="T1220" t="s">
        <v>8285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3">
        <v>16350</v>
      </c>
      <c r="E1221" s="13">
        <v>26024</v>
      </c>
      <c r="F1221" s="16">
        <f>(E1221)/D1221</f>
        <v>1.5916819571865444</v>
      </c>
      <c r="G1221" s="11" t="s">
        <v>8219</v>
      </c>
      <c r="H1221" t="s">
        <v>8224</v>
      </c>
      <c r="I1221" t="s">
        <v>8246</v>
      </c>
      <c r="J1221">
        <v>1476961513</v>
      </c>
      <c r="K1221" s="7">
        <f>(((J1221/60)/60)/24)+DATE(1970,1,1)</f>
        <v>42663.461956018517</v>
      </c>
      <c r="L1221">
        <v>1474369513</v>
      </c>
      <c r="M1221" s="7">
        <f>(((L1221/60)/60)/24)+DATE(1970,1,1)</f>
        <v>42633.461956018517</v>
      </c>
      <c r="N1221" t="b">
        <v>0</v>
      </c>
      <c r="O1221">
        <v>253</v>
      </c>
      <c r="P1221" s="5">
        <f>E1221/O1221</f>
        <v>102.86166007905139</v>
      </c>
      <c r="Q1221" s="18" t="str">
        <f>LEFT(T1221, FIND("/",T1221)-1)</f>
        <v>photography</v>
      </c>
      <c r="R1221" s="18" t="str">
        <f>RIGHT(T1221, LEN(T1221)-FIND("/",T1221))</f>
        <v>photobooks</v>
      </c>
      <c r="S1221" t="b">
        <v>1</v>
      </c>
      <c r="T1221" t="s">
        <v>8285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3">
        <v>15000</v>
      </c>
      <c r="E1222" s="13">
        <v>15565</v>
      </c>
      <c r="F1222" s="16">
        <f>(E1222)/D1222</f>
        <v>1.0376666666666667</v>
      </c>
      <c r="G1222" s="11" t="s">
        <v>8219</v>
      </c>
      <c r="H1222" t="s">
        <v>8236</v>
      </c>
      <c r="I1222" t="s">
        <v>8249</v>
      </c>
      <c r="J1222">
        <v>1440515112</v>
      </c>
      <c r="K1222" s="7">
        <f>(((J1222/60)/60)/24)+DATE(1970,1,1)</f>
        <v>42241.628611111111</v>
      </c>
      <c r="L1222">
        <v>1437923112</v>
      </c>
      <c r="M1222" s="7">
        <f>(((L1222/60)/60)/24)+DATE(1970,1,1)</f>
        <v>42211.628611111111</v>
      </c>
      <c r="N1222" t="b">
        <v>0</v>
      </c>
      <c r="O1222">
        <v>140</v>
      </c>
      <c r="P1222" s="5">
        <f>E1222/O1222</f>
        <v>111.17857142857143</v>
      </c>
      <c r="Q1222" s="18" t="str">
        <f>LEFT(T1222, FIND("/",T1222)-1)</f>
        <v>photography</v>
      </c>
      <c r="R1222" s="18" t="str">
        <f>RIGHT(T1222, LEN(T1222)-FIND("/",T1222))</f>
        <v>photobooks</v>
      </c>
      <c r="S1222" t="b">
        <v>1</v>
      </c>
      <c r="T1222" t="s">
        <v>8285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3">
        <v>2200</v>
      </c>
      <c r="E1223" s="13">
        <v>2451.0100000000002</v>
      </c>
      <c r="F1223" s="16">
        <f>(E1223)/D1223</f>
        <v>1.1140954545454547</v>
      </c>
      <c r="G1223" s="11" t="s">
        <v>8219</v>
      </c>
      <c r="H1223" t="s">
        <v>8225</v>
      </c>
      <c r="I1223" t="s">
        <v>8247</v>
      </c>
      <c r="J1223">
        <v>1480809600</v>
      </c>
      <c r="K1223" s="7">
        <f>(((J1223/60)/60)/24)+DATE(1970,1,1)</f>
        <v>42708</v>
      </c>
      <c r="L1223">
        <v>1478431488</v>
      </c>
      <c r="M1223" s="7">
        <f>(((L1223/60)/60)/24)+DATE(1970,1,1)</f>
        <v>42680.47555555556</v>
      </c>
      <c r="N1223" t="b">
        <v>0</v>
      </c>
      <c r="O1223">
        <v>103</v>
      </c>
      <c r="P1223" s="5">
        <f>E1223/O1223</f>
        <v>23.796213592233013</v>
      </c>
      <c r="Q1223" s="18" t="str">
        <f>LEFT(T1223, FIND("/",T1223)-1)</f>
        <v>photography</v>
      </c>
      <c r="R1223" s="18" t="str">
        <f>RIGHT(T1223, LEN(T1223)-FIND("/",T1223))</f>
        <v>photobooks</v>
      </c>
      <c r="S1223" t="b">
        <v>1</v>
      </c>
      <c r="T1223" t="s">
        <v>8285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3">
        <v>4000</v>
      </c>
      <c r="E1224" s="13">
        <v>11215</v>
      </c>
      <c r="F1224" s="16">
        <f>(E1224)/D1224</f>
        <v>2.80375</v>
      </c>
      <c r="G1224" s="11" t="s">
        <v>8219</v>
      </c>
      <c r="H1224" t="s">
        <v>8229</v>
      </c>
      <c r="I1224" t="s">
        <v>8251</v>
      </c>
      <c r="J1224">
        <v>1459483200</v>
      </c>
      <c r="K1224" s="7">
        <f>(((J1224/60)/60)/24)+DATE(1970,1,1)</f>
        <v>42461.166666666672</v>
      </c>
      <c r="L1224">
        <v>1456852647</v>
      </c>
      <c r="M1224" s="7">
        <f>(((L1224/60)/60)/24)+DATE(1970,1,1)</f>
        <v>42430.720451388886</v>
      </c>
      <c r="N1224" t="b">
        <v>0</v>
      </c>
      <c r="O1224">
        <v>138</v>
      </c>
      <c r="P1224" s="5">
        <f>E1224/O1224</f>
        <v>81.268115942028984</v>
      </c>
      <c r="Q1224" s="18" t="str">
        <f>LEFT(T1224, FIND("/",T1224)-1)</f>
        <v>photography</v>
      </c>
      <c r="R1224" s="18" t="str">
        <f>RIGHT(T1224, LEN(T1224)-FIND("/",T1224))</f>
        <v>photobooks</v>
      </c>
      <c r="S1224" t="b">
        <v>1</v>
      </c>
      <c r="T1224" t="s">
        <v>8285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3">
        <v>19800</v>
      </c>
      <c r="E1225" s="13">
        <v>22197</v>
      </c>
      <c r="F1225" s="16">
        <f>(E1225)/D1225</f>
        <v>1.1210606060606061</v>
      </c>
      <c r="G1225" s="11" t="s">
        <v>8219</v>
      </c>
      <c r="H1225" t="s">
        <v>8224</v>
      </c>
      <c r="I1225" t="s">
        <v>8246</v>
      </c>
      <c r="J1225">
        <v>1478754909</v>
      </c>
      <c r="K1225" s="7">
        <f>(((J1225/60)/60)/24)+DATE(1970,1,1)</f>
        <v>42684.218854166669</v>
      </c>
      <c r="L1225">
        <v>1476159309</v>
      </c>
      <c r="M1225" s="7">
        <f>(((L1225/60)/60)/24)+DATE(1970,1,1)</f>
        <v>42654.177187499998</v>
      </c>
      <c r="N1225" t="b">
        <v>0</v>
      </c>
      <c r="O1225">
        <v>191</v>
      </c>
      <c r="P1225" s="5">
        <f>E1225/O1225</f>
        <v>116.21465968586388</v>
      </c>
      <c r="Q1225" s="18" t="str">
        <f>LEFT(T1225, FIND("/",T1225)-1)</f>
        <v>photography</v>
      </c>
      <c r="R1225" s="18" t="str">
        <f>RIGHT(T1225, LEN(T1225)-FIND("/",T1225))</f>
        <v>photobooks</v>
      </c>
      <c r="S1225" t="b">
        <v>1</v>
      </c>
      <c r="T1225" t="s">
        <v>8285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3">
        <v>15000</v>
      </c>
      <c r="E1226" s="13">
        <v>1060</v>
      </c>
      <c r="F1226" s="16">
        <f>(E1226)/D1226</f>
        <v>7.0666666666666669E-2</v>
      </c>
      <c r="G1226" s="11" t="s">
        <v>8220</v>
      </c>
      <c r="H1226" t="s">
        <v>8224</v>
      </c>
      <c r="I1226" t="s">
        <v>8246</v>
      </c>
      <c r="J1226">
        <v>1402060302</v>
      </c>
      <c r="K1226" s="7">
        <f>(((J1226/60)/60)/24)+DATE(1970,1,1)</f>
        <v>41796.549791666665</v>
      </c>
      <c r="L1226">
        <v>1396876302</v>
      </c>
      <c r="M1226" s="7">
        <f>(((L1226/60)/60)/24)+DATE(1970,1,1)</f>
        <v>41736.549791666665</v>
      </c>
      <c r="N1226" t="b">
        <v>0</v>
      </c>
      <c r="O1226">
        <v>18</v>
      </c>
      <c r="P1226" s="5">
        <f>E1226/O1226</f>
        <v>58.888888888888886</v>
      </c>
      <c r="Q1226" s="18" t="str">
        <f>LEFT(T1226, FIND("/",T1226)-1)</f>
        <v>music</v>
      </c>
      <c r="R1226" s="18" t="str">
        <f>RIGHT(T1226, LEN(T1226)-FIND("/",T1226))</f>
        <v>world music</v>
      </c>
      <c r="S1226" t="b">
        <v>0</v>
      </c>
      <c r="T1226" t="s">
        <v>8286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3">
        <v>3000</v>
      </c>
      <c r="E1227" s="13">
        <v>132</v>
      </c>
      <c r="F1227" s="16">
        <f>(E1227)/D1227</f>
        <v>4.3999999999999997E-2</v>
      </c>
      <c r="G1227" s="11" t="s">
        <v>8220</v>
      </c>
      <c r="H1227" t="s">
        <v>8224</v>
      </c>
      <c r="I1227" t="s">
        <v>8246</v>
      </c>
      <c r="J1227">
        <v>1382478278</v>
      </c>
      <c r="K1227" s="7">
        <f>(((J1227/60)/60)/24)+DATE(1970,1,1)</f>
        <v>41569.905995370369</v>
      </c>
      <c r="L1227">
        <v>1377294278</v>
      </c>
      <c r="M1227" s="7">
        <f>(((L1227/60)/60)/24)+DATE(1970,1,1)</f>
        <v>41509.905995370369</v>
      </c>
      <c r="N1227" t="b">
        <v>0</v>
      </c>
      <c r="O1227">
        <v>3</v>
      </c>
      <c r="P1227" s="5">
        <f>E1227/O1227</f>
        <v>44</v>
      </c>
      <c r="Q1227" s="18" t="str">
        <f>LEFT(T1227, FIND("/",T1227)-1)</f>
        <v>music</v>
      </c>
      <c r="R1227" s="18" t="str">
        <f>RIGHT(T1227, LEN(T1227)-FIND("/",T1227))</f>
        <v>world music</v>
      </c>
      <c r="S1227" t="b">
        <v>0</v>
      </c>
      <c r="T1227" t="s">
        <v>8286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3">
        <v>50000</v>
      </c>
      <c r="E1228" s="13">
        <v>1937</v>
      </c>
      <c r="F1228" s="16">
        <f>(E1228)/D1228</f>
        <v>3.8739999999999997E-2</v>
      </c>
      <c r="G1228" s="11" t="s">
        <v>8220</v>
      </c>
      <c r="H1228" t="s">
        <v>8224</v>
      </c>
      <c r="I1228" t="s">
        <v>8246</v>
      </c>
      <c r="J1228">
        <v>1398042000</v>
      </c>
      <c r="K1228" s="7">
        <f>(((J1228/60)/60)/24)+DATE(1970,1,1)</f>
        <v>41750.041666666664</v>
      </c>
      <c r="L1228">
        <v>1395089981</v>
      </c>
      <c r="M1228" s="7">
        <f>(((L1228/60)/60)/24)+DATE(1970,1,1)</f>
        <v>41715.874780092592</v>
      </c>
      <c r="N1228" t="b">
        <v>0</v>
      </c>
      <c r="O1228">
        <v>40</v>
      </c>
      <c r="P1228" s="5">
        <f>E1228/O1228</f>
        <v>48.424999999999997</v>
      </c>
      <c r="Q1228" s="18" t="str">
        <f>LEFT(T1228, FIND("/",T1228)-1)</f>
        <v>music</v>
      </c>
      <c r="R1228" s="18" t="str">
        <f>RIGHT(T1228, LEN(T1228)-FIND("/",T1228))</f>
        <v>world music</v>
      </c>
      <c r="S1228" t="b">
        <v>0</v>
      </c>
      <c r="T1228" t="s">
        <v>8286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3">
        <v>2000</v>
      </c>
      <c r="E1229" s="13">
        <v>0</v>
      </c>
      <c r="F1229" s="16">
        <f>(E1229)/D1229</f>
        <v>0</v>
      </c>
      <c r="G1229" s="11" t="s">
        <v>8220</v>
      </c>
      <c r="H1229" t="s">
        <v>8224</v>
      </c>
      <c r="I1229" t="s">
        <v>8246</v>
      </c>
      <c r="J1229">
        <v>1407394800</v>
      </c>
      <c r="K1229" s="7">
        <f>(((J1229/60)/60)/24)+DATE(1970,1,1)</f>
        <v>41858.291666666664</v>
      </c>
      <c r="L1229">
        <v>1404770616</v>
      </c>
      <c r="M1229" s="7">
        <f>(((L1229/60)/60)/24)+DATE(1970,1,1)</f>
        <v>41827.919166666667</v>
      </c>
      <c r="N1229" t="b">
        <v>0</v>
      </c>
      <c r="O1229">
        <v>0</v>
      </c>
      <c r="P1229" s="5" t="e">
        <f>E1229/O1229</f>
        <v>#DIV/0!</v>
      </c>
      <c r="Q1229" s="18" t="str">
        <f>LEFT(T1229, FIND("/",T1229)-1)</f>
        <v>music</v>
      </c>
      <c r="R1229" s="18" t="str">
        <f>RIGHT(T1229, LEN(T1229)-FIND("/",T1229))</f>
        <v>world music</v>
      </c>
      <c r="S1229" t="b">
        <v>0</v>
      </c>
      <c r="T1229" t="s">
        <v>8286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3">
        <v>5000</v>
      </c>
      <c r="E1230" s="13">
        <v>1465</v>
      </c>
      <c r="F1230" s="16">
        <f>(E1230)/D1230</f>
        <v>0.29299999999999998</v>
      </c>
      <c r="G1230" s="11" t="s">
        <v>8220</v>
      </c>
      <c r="H1230" t="s">
        <v>8224</v>
      </c>
      <c r="I1230" t="s">
        <v>8246</v>
      </c>
      <c r="J1230">
        <v>1317231008</v>
      </c>
      <c r="K1230" s="7">
        <f>(((J1230/60)/60)/24)+DATE(1970,1,1)</f>
        <v>40814.729259259257</v>
      </c>
      <c r="L1230">
        <v>1312047008</v>
      </c>
      <c r="M1230" s="7">
        <f>(((L1230/60)/60)/24)+DATE(1970,1,1)</f>
        <v>40754.729259259257</v>
      </c>
      <c r="N1230" t="b">
        <v>0</v>
      </c>
      <c r="O1230">
        <v>24</v>
      </c>
      <c r="P1230" s="5">
        <f>E1230/O1230</f>
        <v>61.041666666666664</v>
      </c>
      <c r="Q1230" s="18" t="str">
        <f>LEFT(T1230, FIND("/",T1230)-1)</f>
        <v>music</v>
      </c>
      <c r="R1230" s="18" t="str">
        <f>RIGHT(T1230, LEN(T1230)-FIND("/",T1230))</f>
        <v>world music</v>
      </c>
      <c r="S1230" t="b">
        <v>0</v>
      </c>
      <c r="T1230" t="s">
        <v>8286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3">
        <v>2750</v>
      </c>
      <c r="E1231" s="13">
        <v>25</v>
      </c>
      <c r="F1231" s="16">
        <f>(E1231)/D1231</f>
        <v>9.0909090909090905E-3</v>
      </c>
      <c r="G1231" s="11" t="s">
        <v>8220</v>
      </c>
      <c r="H1231" t="s">
        <v>8224</v>
      </c>
      <c r="I1231" t="s">
        <v>8246</v>
      </c>
      <c r="J1231">
        <v>1334592000</v>
      </c>
      <c r="K1231" s="7">
        <f>(((J1231/60)/60)/24)+DATE(1970,1,1)</f>
        <v>41015.666666666664</v>
      </c>
      <c r="L1231">
        <v>1331982127</v>
      </c>
      <c r="M1231" s="7">
        <f>(((L1231/60)/60)/24)+DATE(1970,1,1)</f>
        <v>40985.459803240738</v>
      </c>
      <c r="N1231" t="b">
        <v>0</v>
      </c>
      <c r="O1231">
        <v>1</v>
      </c>
      <c r="P1231" s="5">
        <f>E1231/O1231</f>
        <v>25</v>
      </c>
      <c r="Q1231" s="18" t="str">
        <f>LEFT(T1231, FIND("/",T1231)-1)</f>
        <v>music</v>
      </c>
      <c r="R1231" s="18" t="str">
        <f>RIGHT(T1231, LEN(T1231)-FIND("/",T1231))</f>
        <v>world music</v>
      </c>
      <c r="S1231" t="b">
        <v>0</v>
      </c>
      <c r="T1231" t="s">
        <v>8286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3">
        <v>500000</v>
      </c>
      <c r="E1232" s="13">
        <v>0</v>
      </c>
      <c r="F1232" s="16">
        <f>(E1232)/D1232</f>
        <v>0</v>
      </c>
      <c r="G1232" s="11" t="s">
        <v>8220</v>
      </c>
      <c r="H1232" t="s">
        <v>8224</v>
      </c>
      <c r="I1232" t="s">
        <v>8246</v>
      </c>
      <c r="J1232">
        <v>1298589630</v>
      </c>
      <c r="K1232" s="7">
        <f>(((J1232/60)/60)/24)+DATE(1970,1,1)</f>
        <v>40598.972569444442</v>
      </c>
      <c r="L1232">
        <v>1295997630</v>
      </c>
      <c r="M1232" s="7">
        <f>(((L1232/60)/60)/24)+DATE(1970,1,1)</f>
        <v>40568.972569444442</v>
      </c>
      <c r="N1232" t="b">
        <v>0</v>
      </c>
      <c r="O1232">
        <v>0</v>
      </c>
      <c r="P1232" s="5" t="e">
        <f>E1232/O1232</f>
        <v>#DIV/0!</v>
      </c>
      <c r="Q1232" s="18" t="str">
        <f>LEFT(T1232, FIND("/",T1232)-1)</f>
        <v>music</v>
      </c>
      <c r="R1232" s="18" t="str">
        <f>RIGHT(T1232, LEN(T1232)-FIND("/",T1232))</f>
        <v>world music</v>
      </c>
      <c r="S1232" t="b">
        <v>0</v>
      </c>
      <c r="T1232" t="s">
        <v>8286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3">
        <v>5000</v>
      </c>
      <c r="E1233" s="13">
        <v>0</v>
      </c>
      <c r="F1233" s="16">
        <f>(E1233)/D1233</f>
        <v>0</v>
      </c>
      <c r="G1233" s="11" t="s">
        <v>8220</v>
      </c>
      <c r="H1233" t="s">
        <v>8224</v>
      </c>
      <c r="I1233" t="s">
        <v>8246</v>
      </c>
      <c r="J1233">
        <v>1440723600</v>
      </c>
      <c r="K1233" s="7">
        <f>(((J1233/60)/60)/24)+DATE(1970,1,1)</f>
        <v>42244.041666666672</v>
      </c>
      <c r="L1233">
        <v>1436394968</v>
      </c>
      <c r="M1233" s="7">
        <f>(((L1233/60)/60)/24)+DATE(1970,1,1)</f>
        <v>42193.941759259258</v>
      </c>
      <c r="N1233" t="b">
        <v>0</v>
      </c>
      <c r="O1233">
        <v>0</v>
      </c>
      <c r="P1233" s="5" t="e">
        <f>E1233/O1233</f>
        <v>#DIV/0!</v>
      </c>
      <c r="Q1233" s="18" t="str">
        <f>LEFT(T1233, FIND("/",T1233)-1)</f>
        <v>music</v>
      </c>
      <c r="R1233" s="18" t="str">
        <f>RIGHT(T1233, LEN(T1233)-FIND("/",T1233))</f>
        <v>world music</v>
      </c>
      <c r="S1233" t="b">
        <v>0</v>
      </c>
      <c r="T1233" t="s">
        <v>8286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3">
        <v>5000</v>
      </c>
      <c r="E1234" s="13">
        <v>40</v>
      </c>
      <c r="F1234" s="16">
        <f>(E1234)/D1234</f>
        <v>8.0000000000000002E-3</v>
      </c>
      <c r="G1234" s="11" t="s">
        <v>8220</v>
      </c>
      <c r="H1234" t="s">
        <v>8224</v>
      </c>
      <c r="I1234" t="s">
        <v>8246</v>
      </c>
      <c r="J1234">
        <v>1381090870</v>
      </c>
      <c r="K1234" s="7">
        <f>(((J1234/60)/60)/24)+DATE(1970,1,1)</f>
        <v>41553.848032407412</v>
      </c>
      <c r="L1234">
        <v>1377030070</v>
      </c>
      <c r="M1234" s="7">
        <f>(((L1234/60)/60)/24)+DATE(1970,1,1)</f>
        <v>41506.848032407412</v>
      </c>
      <c r="N1234" t="b">
        <v>0</v>
      </c>
      <c r="O1234">
        <v>1</v>
      </c>
      <c r="P1234" s="5">
        <f>E1234/O1234</f>
        <v>40</v>
      </c>
      <c r="Q1234" s="18" t="str">
        <f>LEFT(T1234, FIND("/",T1234)-1)</f>
        <v>music</v>
      </c>
      <c r="R1234" s="18" t="str">
        <f>RIGHT(T1234, LEN(T1234)-FIND("/",T1234))</f>
        <v>world music</v>
      </c>
      <c r="S1234" t="b">
        <v>0</v>
      </c>
      <c r="T1234" t="s">
        <v>8286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3">
        <v>1000</v>
      </c>
      <c r="E1235" s="13">
        <v>116</v>
      </c>
      <c r="F1235" s="16">
        <f>(E1235)/D1235</f>
        <v>0.11600000000000001</v>
      </c>
      <c r="G1235" s="11" t="s">
        <v>8220</v>
      </c>
      <c r="H1235" t="s">
        <v>8224</v>
      </c>
      <c r="I1235" t="s">
        <v>8246</v>
      </c>
      <c r="J1235">
        <v>1329864374</v>
      </c>
      <c r="K1235" s="7">
        <f>(((J1235/60)/60)/24)+DATE(1970,1,1)</f>
        <v>40960.948773148149</v>
      </c>
      <c r="L1235">
        <v>1328049974</v>
      </c>
      <c r="M1235" s="7">
        <f>(((L1235/60)/60)/24)+DATE(1970,1,1)</f>
        <v>40939.948773148149</v>
      </c>
      <c r="N1235" t="b">
        <v>0</v>
      </c>
      <c r="O1235">
        <v>6</v>
      </c>
      <c r="P1235" s="5">
        <f>E1235/O1235</f>
        <v>19.333333333333332</v>
      </c>
      <c r="Q1235" s="18" t="str">
        <f>LEFT(T1235, FIND("/",T1235)-1)</f>
        <v>music</v>
      </c>
      <c r="R1235" s="18" t="str">
        <f>RIGHT(T1235, LEN(T1235)-FIND("/",T1235))</f>
        <v>world music</v>
      </c>
      <c r="S1235" t="b">
        <v>0</v>
      </c>
      <c r="T1235" t="s">
        <v>8286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3">
        <v>50000</v>
      </c>
      <c r="E1236" s="13">
        <v>0</v>
      </c>
      <c r="F1236" s="16">
        <f>(E1236)/D1236</f>
        <v>0</v>
      </c>
      <c r="G1236" s="11" t="s">
        <v>8220</v>
      </c>
      <c r="H1236" t="s">
        <v>8225</v>
      </c>
      <c r="I1236" t="s">
        <v>8247</v>
      </c>
      <c r="J1236">
        <v>1422903342</v>
      </c>
      <c r="K1236" s="7">
        <f>(((J1236/60)/60)/24)+DATE(1970,1,1)</f>
        <v>42037.788680555561</v>
      </c>
      <c r="L1236">
        <v>1420311342</v>
      </c>
      <c r="M1236" s="7">
        <f>(((L1236/60)/60)/24)+DATE(1970,1,1)</f>
        <v>42007.788680555561</v>
      </c>
      <c r="N1236" t="b">
        <v>0</v>
      </c>
      <c r="O1236">
        <v>0</v>
      </c>
      <c r="P1236" s="5" t="e">
        <f>E1236/O1236</f>
        <v>#DIV/0!</v>
      </c>
      <c r="Q1236" s="18" t="str">
        <f>LEFT(T1236, FIND("/",T1236)-1)</f>
        <v>music</v>
      </c>
      <c r="R1236" s="18" t="str">
        <f>RIGHT(T1236, LEN(T1236)-FIND("/",T1236))</f>
        <v>world music</v>
      </c>
      <c r="S1236" t="b">
        <v>0</v>
      </c>
      <c r="T1236" t="s">
        <v>8286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3">
        <v>7534</v>
      </c>
      <c r="E1237" s="13">
        <v>210</v>
      </c>
      <c r="F1237" s="16">
        <f>(E1237)/D1237</f>
        <v>2.787363950092912E-2</v>
      </c>
      <c r="G1237" s="11" t="s">
        <v>8220</v>
      </c>
      <c r="H1237" t="s">
        <v>8224</v>
      </c>
      <c r="I1237" t="s">
        <v>8246</v>
      </c>
      <c r="J1237">
        <v>1387077299</v>
      </c>
      <c r="K1237" s="7">
        <f>(((J1237/60)/60)/24)+DATE(1970,1,1)</f>
        <v>41623.135405092595</v>
      </c>
      <c r="L1237">
        <v>1383621299</v>
      </c>
      <c r="M1237" s="7">
        <f>(((L1237/60)/60)/24)+DATE(1970,1,1)</f>
        <v>41583.135405092595</v>
      </c>
      <c r="N1237" t="b">
        <v>0</v>
      </c>
      <c r="O1237">
        <v>6</v>
      </c>
      <c r="P1237" s="5">
        <f>E1237/O1237</f>
        <v>35</v>
      </c>
      <c r="Q1237" s="18" t="str">
        <f>LEFT(T1237, FIND("/",T1237)-1)</f>
        <v>music</v>
      </c>
      <c r="R1237" s="18" t="str">
        <f>RIGHT(T1237, LEN(T1237)-FIND("/",T1237))</f>
        <v>world music</v>
      </c>
      <c r="S1237" t="b">
        <v>0</v>
      </c>
      <c r="T1237" t="s">
        <v>8286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3">
        <v>2500</v>
      </c>
      <c r="E1238" s="13">
        <v>0</v>
      </c>
      <c r="F1238" s="16">
        <f>(E1238)/D1238</f>
        <v>0</v>
      </c>
      <c r="G1238" s="11" t="s">
        <v>8220</v>
      </c>
      <c r="H1238" t="s">
        <v>8224</v>
      </c>
      <c r="I1238" t="s">
        <v>8246</v>
      </c>
      <c r="J1238">
        <v>1343491200</v>
      </c>
      <c r="K1238" s="7">
        <f>(((J1238/60)/60)/24)+DATE(1970,1,1)</f>
        <v>41118.666666666664</v>
      </c>
      <c r="L1238">
        <v>1342801164</v>
      </c>
      <c r="M1238" s="7">
        <f>(((L1238/60)/60)/24)+DATE(1970,1,1)</f>
        <v>41110.680138888885</v>
      </c>
      <c r="N1238" t="b">
        <v>0</v>
      </c>
      <c r="O1238">
        <v>0</v>
      </c>
      <c r="P1238" s="5" t="e">
        <f>E1238/O1238</f>
        <v>#DIV/0!</v>
      </c>
      <c r="Q1238" s="18" t="str">
        <f>LEFT(T1238, FIND("/",T1238)-1)</f>
        <v>music</v>
      </c>
      <c r="R1238" s="18" t="str">
        <f>RIGHT(T1238, LEN(T1238)-FIND("/",T1238))</f>
        <v>world music</v>
      </c>
      <c r="S1238" t="b">
        <v>0</v>
      </c>
      <c r="T1238" t="s">
        <v>8286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3">
        <v>25000</v>
      </c>
      <c r="E1239" s="13">
        <v>0</v>
      </c>
      <c r="F1239" s="16">
        <f>(E1239)/D1239</f>
        <v>0</v>
      </c>
      <c r="G1239" s="11" t="s">
        <v>8220</v>
      </c>
      <c r="H1239" t="s">
        <v>8224</v>
      </c>
      <c r="I1239" t="s">
        <v>8246</v>
      </c>
      <c r="J1239">
        <v>1345790865</v>
      </c>
      <c r="K1239" s="7">
        <f>(((J1239/60)/60)/24)+DATE(1970,1,1)</f>
        <v>41145.283159722225</v>
      </c>
      <c r="L1239">
        <v>1344062865</v>
      </c>
      <c r="M1239" s="7">
        <f>(((L1239/60)/60)/24)+DATE(1970,1,1)</f>
        <v>41125.283159722225</v>
      </c>
      <c r="N1239" t="b">
        <v>0</v>
      </c>
      <c r="O1239">
        <v>0</v>
      </c>
      <c r="P1239" s="5" t="e">
        <f>E1239/O1239</f>
        <v>#DIV/0!</v>
      </c>
      <c r="Q1239" s="18" t="str">
        <f>LEFT(T1239, FIND("/",T1239)-1)</f>
        <v>music</v>
      </c>
      <c r="R1239" s="18" t="str">
        <f>RIGHT(T1239, LEN(T1239)-FIND("/",T1239))</f>
        <v>world music</v>
      </c>
      <c r="S1239" t="b">
        <v>0</v>
      </c>
      <c r="T1239" t="s">
        <v>8286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3">
        <v>1000</v>
      </c>
      <c r="E1240" s="13">
        <v>178</v>
      </c>
      <c r="F1240" s="16">
        <f>(E1240)/D1240</f>
        <v>0.17799999999999999</v>
      </c>
      <c r="G1240" s="11" t="s">
        <v>8220</v>
      </c>
      <c r="H1240" t="s">
        <v>8224</v>
      </c>
      <c r="I1240" t="s">
        <v>8246</v>
      </c>
      <c r="J1240">
        <v>1312641536</v>
      </c>
      <c r="K1240" s="7">
        <f>(((J1240/60)/60)/24)+DATE(1970,1,1)</f>
        <v>40761.61037037037</v>
      </c>
      <c r="L1240">
        <v>1310049536</v>
      </c>
      <c r="M1240" s="7">
        <f>(((L1240/60)/60)/24)+DATE(1970,1,1)</f>
        <v>40731.61037037037</v>
      </c>
      <c r="N1240" t="b">
        <v>0</v>
      </c>
      <c r="O1240">
        <v>3</v>
      </c>
      <c r="P1240" s="5">
        <f>E1240/O1240</f>
        <v>59.333333333333336</v>
      </c>
      <c r="Q1240" s="18" t="str">
        <f>LEFT(T1240, FIND("/",T1240)-1)</f>
        <v>music</v>
      </c>
      <c r="R1240" s="18" t="str">
        <f>RIGHT(T1240, LEN(T1240)-FIND("/",T1240))</f>
        <v>world music</v>
      </c>
      <c r="S1240" t="b">
        <v>0</v>
      </c>
      <c r="T1240" t="s">
        <v>8286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3">
        <v>2500</v>
      </c>
      <c r="E1241" s="13">
        <v>0</v>
      </c>
      <c r="F1241" s="16">
        <f>(E1241)/D1241</f>
        <v>0</v>
      </c>
      <c r="G1241" s="11" t="s">
        <v>8220</v>
      </c>
      <c r="H1241" t="s">
        <v>8224</v>
      </c>
      <c r="I1241" t="s">
        <v>8246</v>
      </c>
      <c r="J1241">
        <v>1325804767</v>
      </c>
      <c r="K1241" s="7">
        <f>(((J1241/60)/60)/24)+DATE(1970,1,1)</f>
        <v>40913.962581018517</v>
      </c>
      <c r="L1241">
        <v>1323212767</v>
      </c>
      <c r="M1241" s="7">
        <f>(((L1241/60)/60)/24)+DATE(1970,1,1)</f>
        <v>40883.962581018517</v>
      </c>
      <c r="N1241" t="b">
        <v>0</v>
      </c>
      <c r="O1241">
        <v>0</v>
      </c>
      <c r="P1241" s="5" t="e">
        <f>E1241/O1241</f>
        <v>#DIV/0!</v>
      </c>
      <c r="Q1241" s="18" t="str">
        <f>LEFT(T1241, FIND("/",T1241)-1)</f>
        <v>music</v>
      </c>
      <c r="R1241" s="18" t="str">
        <f>RIGHT(T1241, LEN(T1241)-FIND("/",T1241))</f>
        <v>world music</v>
      </c>
      <c r="S1241" t="b">
        <v>0</v>
      </c>
      <c r="T1241" t="s">
        <v>8286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3">
        <v>8000</v>
      </c>
      <c r="E1242" s="13">
        <v>241</v>
      </c>
      <c r="F1242" s="16">
        <f>(E1242)/D1242</f>
        <v>3.0124999999999999E-2</v>
      </c>
      <c r="G1242" s="11" t="s">
        <v>8220</v>
      </c>
      <c r="H1242" t="s">
        <v>8224</v>
      </c>
      <c r="I1242" t="s">
        <v>8246</v>
      </c>
      <c r="J1242">
        <v>1373665860</v>
      </c>
      <c r="K1242" s="7">
        <f>(((J1242/60)/60)/24)+DATE(1970,1,1)</f>
        <v>41467.910416666666</v>
      </c>
      <c r="L1242">
        <v>1368579457</v>
      </c>
      <c r="M1242" s="7">
        <f>(((L1242/60)/60)/24)+DATE(1970,1,1)</f>
        <v>41409.040011574078</v>
      </c>
      <c r="N1242" t="b">
        <v>0</v>
      </c>
      <c r="O1242">
        <v>8</v>
      </c>
      <c r="P1242" s="5">
        <f>E1242/O1242</f>
        <v>30.125</v>
      </c>
      <c r="Q1242" s="18" t="str">
        <f>LEFT(T1242, FIND("/",T1242)-1)</f>
        <v>music</v>
      </c>
      <c r="R1242" s="18" t="str">
        <f>RIGHT(T1242, LEN(T1242)-FIND("/",T1242))</f>
        <v>world music</v>
      </c>
      <c r="S1242" t="b">
        <v>0</v>
      </c>
      <c r="T1242" t="s">
        <v>8286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3">
        <v>5000</v>
      </c>
      <c r="E1243" s="13">
        <v>2537</v>
      </c>
      <c r="F1243" s="16">
        <f>(E1243)/D1243</f>
        <v>0.50739999999999996</v>
      </c>
      <c r="G1243" s="11" t="s">
        <v>8220</v>
      </c>
      <c r="H1243" t="s">
        <v>8224</v>
      </c>
      <c r="I1243" t="s">
        <v>8246</v>
      </c>
      <c r="J1243">
        <v>1414994340</v>
      </c>
      <c r="K1243" s="7">
        <f>(((J1243/60)/60)/24)+DATE(1970,1,1)</f>
        <v>41946.249305555553</v>
      </c>
      <c r="L1243">
        <v>1413057980</v>
      </c>
      <c r="M1243" s="7">
        <f>(((L1243/60)/60)/24)+DATE(1970,1,1)</f>
        <v>41923.837731481479</v>
      </c>
      <c r="N1243" t="b">
        <v>0</v>
      </c>
      <c r="O1243">
        <v>34</v>
      </c>
      <c r="P1243" s="5">
        <f>E1243/O1243</f>
        <v>74.617647058823536</v>
      </c>
      <c r="Q1243" s="18" t="str">
        <f>LEFT(T1243, FIND("/",T1243)-1)</f>
        <v>music</v>
      </c>
      <c r="R1243" s="18" t="str">
        <f>RIGHT(T1243, LEN(T1243)-FIND("/",T1243))</f>
        <v>world music</v>
      </c>
      <c r="S1243" t="b">
        <v>0</v>
      </c>
      <c r="T1243" t="s">
        <v>8286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3">
        <v>911</v>
      </c>
      <c r="E1244" s="13">
        <v>5</v>
      </c>
      <c r="F1244" s="16">
        <f>(E1244)/D1244</f>
        <v>5.4884742041712408E-3</v>
      </c>
      <c r="G1244" s="11" t="s">
        <v>8220</v>
      </c>
      <c r="H1244" t="s">
        <v>8224</v>
      </c>
      <c r="I1244" t="s">
        <v>8246</v>
      </c>
      <c r="J1244">
        <v>1315747080</v>
      </c>
      <c r="K1244" s="7">
        <f>(((J1244/60)/60)/24)+DATE(1970,1,1)</f>
        <v>40797.554166666669</v>
      </c>
      <c r="L1244">
        <v>1314417502</v>
      </c>
      <c r="M1244" s="7">
        <f>(((L1244/60)/60)/24)+DATE(1970,1,1)</f>
        <v>40782.165532407409</v>
      </c>
      <c r="N1244" t="b">
        <v>0</v>
      </c>
      <c r="O1244">
        <v>1</v>
      </c>
      <c r="P1244" s="5">
        <f>E1244/O1244</f>
        <v>5</v>
      </c>
      <c r="Q1244" s="18" t="str">
        <f>LEFT(T1244, FIND("/",T1244)-1)</f>
        <v>music</v>
      </c>
      <c r="R1244" s="18" t="str">
        <f>RIGHT(T1244, LEN(T1244)-FIND("/",T1244))</f>
        <v>world music</v>
      </c>
      <c r="S1244" t="b">
        <v>0</v>
      </c>
      <c r="T1244" t="s">
        <v>8286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3">
        <v>12000</v>
      </c>
      <c r="E1245" s="13">
        <v>1691</v>
      </c>
      <c r="F1245" s="16">
        <f>(E1245)/D1245</f>
        <v>0.14091666666666666</v>
      </c>
      <c r="G1245" s="11" t="s">
        <v>8220</v>
      </c>
      <c r="H1245" t="s">
        <v>8224</v>
      </c>
      <c r="I1245" t="s">
        <v>8246</v>
      </c>
      <c r="J1245">
        <v>1310158800</v>
      </c>
      <c r="K1245" s="7">
        <f>(((J1245/60)/60)/24)+DATE(1970,1,1)</f>
        <v>40732.875</v>
      </c>
      <c r="L1245">
        <v>1304888771</v>
      </c>
      <c r="M1245" s="7">
        <f>(((L1245/60)/60)/24)+DATE(1970,1,1)</f>
        <v>40671.879293981481</v>
      </c>
      <c r="N1245" t="b">
        <v>0</v>
      </c>
      <c r="O1245">
        <v>38</v>
      </c>
      <c r="P1245" s="5">
        <f>E1245/O1245</f>
        <v>44.5</v>
      </c>
      <c r="Q1245" s="18" t="str">
        <f>LEFT(T1245, FIND("/",T1245)-1)</f>
        <v>music</v>
      </c>
      <c r="R1245" s="18" t="str">
        <f>RIGHT(T1245, LEN(T1245)-FIND("/",T1245))</f>
        <v>world music</v>
      </c>
      <c r="S1245" t="b">
        <v>0</v>
      </c>
      <c r="T1245" t="s">
        <v>8286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3">
        <v>2000</v>
      </c>
      <c r="E1246" s="13">
        <v>2076</v>
      </c>
      <c r="F1246" s="16">
        <f>(E1246)/D1246</f>
        <v>1.038</v>
      </c>
      <c r="G1246" s="11" t="s">
        <v>8219</v>
      </c>
      <c r="H1246" t="s">
        <v>8224</v>
      </c>
      <c r="I1246" t="s">
        <v>8246</v>
      </c>
      <c r="J1246">
        <v>1366664400</v>
      </c>
      <c r="K1246" s="7">
        <f>(((J1246/60)/60)/24)+DATE(1970,1,1)</f>
        <v>41386.875</v>
      </c>
      <c r="L1246">
        <v>1363981723</v>
      </c>
      <c r="M1246" s="7">
        <f>(((L1246/60)/60)/24)+DATE(1970,1,1)</f>
        <v>41355.825497685182</v>
      </c>
      <c r="N1246" t="b">
        <v>1</v>
      </c>
      <c r="O1246">
        <v>45</v>
      </c>
      <c r="P1246" s="5">
        <f>E1246/O1246</f>
        <v>46.133333333333333</v>
      </c>
      <c r="Q1246" s="18" t="str">
        <f>LEFT(T1246, FIND("/",T1246)-1)</f>
        <v>music</v>
      </c>
      <c r="R1246" s="18" t="str">
        <f>RIGHT(T1246, LEN(T1246)-FIND("/",T1246))</f>
        <v>rock</v>
      </c>
      <c r="S1246" t="b">
        <v>1</v>
      </c>
      <c r="T1246" t="s">
        <v>8276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3">
        <v>2000</v>
      </c>
      <c r="E1247" s="13">
        <v>2405</v>
      </c>
      <c r="F1247" s="16">
        <f>(E1247)/D1247</f>
        <v>1.2024999999999999</v>
      </c>
      <c r="G1247" s="11" t="s">
        <v>8219</v>
      </c>
      <c r="H1247" t="s">
        <v>8224</v>
      </c>
      <c r="I1247" t="s">
        <v>8246</v>
      </c>
      <c r="J1247">
        <v>1402755834</v>
      </c>
      <c r="K1247" s="7">
        <f>(((J1247/60)/60)/24)+DATE(1970,1,1)</f>
        <v>41804.599930555552</v>
      </c>
      <c r="L1247">
        <v>1400163834</v>
      </c>
      <c r="M1247" s="7">
        <f>(((L1247/60)/60)/24)+DATE(1970,1,1)</f>
        <v>41774.599930555552</v>
      </c>
      <c r="N1247" t="b">
        <v>1</v>
      </c>
      <c r="O1247">
        <v>17</v>
      </c>
      <c r="P1247" s="5">
        <f>E1247/O1247</f>
        <v>141.47058823529412</v>
      </c>
      <c r="Q1247" s="18" t="str">
        <f>LEFT(T1247, FIND("/",T1247)-1)</f>
        <v>music</v>
      </c>
      <c r="R1247" s="18" t="str">
        <f>RIGHT(T1247, LEN(T1247)-FIND("/",T1247))</f>
        <v>rock</v>
      </c>
      <c r="S1247" t="b">
        <v>1</v>
      </c>
      <c r="T1247" t="s">
        <v>8276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3">
        <v>2000</v>
      </c>
      <c r="E1248" s="13">
        <v>2340</v>
      </c>
      <c r="F1248" s="16">
        <f>(E1248)/D1248</f>
        <v>1.17</v>
      </c>
      <c r="G1248" s="11" t="s">
        <v>8219</v>
      </c>
      <c r="H1248" t="s">
        <v>8224</v>
      </c>
      <c r="I1248" t="s">
        <v>8246</v>
      </c>
      <c r="J1248">
        <v>1323136949</v>
      </c>
      <c r="K1248" s="7">
        <f>(((J1248/60)/60)/24)+DATE(1970,1,1)</f>
        <v>40883.085057870368</v>
      </c>
      <c r="L1248">
        <v>1319245349</v>
      </c>
      <c r="M1248" s="7">
        <f>(((L1248/60)/60)/24)+DATE(1970,1,1)</f>
        <v>40838.043391203704</v>
      </c>
      <c r="N1248" t="b">
        <v>1</v>
      </c>
      <c r="O1248">
        <v>31</v>
      </c>
      <c r="P1248" s="5">
        <f>E1248/O1248</f>
        <v>75.483870967741936</v>
      </c>
      <c r="Q1248" s="18" t="str">
        <f>LEFT(T1248, FIND("/",T1248)-1)</f>
        <v>music</v>
      </c>
      <c r="R1248" s="18" t="str">
        <f>RIGHT(T1248, LEN(T1248)-FIND("/",T1248))</f>
        <v>rock</v>
      </c>
      <c r="S1248" t="b">
        <v>1</v>
      </c>
      <c r="T1248" t="s">
        <v>8276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3">
        <v>3500</v>
      </c>
      <c r="E1249" s="13">
        <v>4275</v>
      </c>
      <c r="F1249" s="16">
        <f>(E1249)/D1249</f>
        <v>1.2214285714285715</v>
      </c>
      <c r="G1249" s="11" t="s">
        <v>8219</v>
      </c>
      <c r="H1249" t="s">
        <v>8224</v>
      </c>
      <c r="I1249" t="s">
        <v>8246</v>
      </c>
      <c r="J1249">
        <v>1367823655</v>
      </c>
      <c r="K1249" s="7">
        <f>(((J1249/60)/60)/24)+DATE(1970,1,1)</f>
        <v>41400.292303240742</v>
      </c>
      <c r="L1249">
        <v>1365231655</v>
      </c>
      <c r="M1249" s="7">
        <f>(((L1249/60)/60)/24)+DATE(1970,1,1)</f>
        <v>41370.292303240742</v>
      </c>
      <c r="N1249" t="b">
        <v>1</v>
      </c>
      <c r="O1249">
        <v>50</v>
      </c>
      <c r="P1249" s="5">
        <f>E1249/O1249</f>
        <v>85.5</v>
      </c>
      <c r="Q1249" s="18" t="str">
        <f>LEFT(T1249, FIND("/",T1249)-1)</f>
        <v>music</v>
      </c>
      <c r="R1249" s="18" t="str">
        <f>RIGHT(T1249, LEN(T1249)-FIND("/",T1249))</f>
        <v>rock</v>
      </c>
      <c r="S1249" t="b">
        <v>1</v>
      </c>
      <c r="T1249" t="s">
        <v>8276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3">
        <v>2500</v>
      </c>
      <c r="E1250" s="13">
        <v>3791</v>
      </c>
      <c r="F1250" s="16">
        <f>(E1250)/D1250</f>
        <v>1.5164</v>
      </c>
      <c r="G1250" s="11" t="s">
        <v>8219</v>
      </c>
      <c r="H1250" t="s">
        <v>8224</v>
      </c>
      <c r="I1250" t="s">
        <v>8246</v>
      </c>
      <c r="J1250">
        <v>1402642740</v>
      </c>
      <c r="K1250" s="7">
        <f>(((J1250/60)/60)/24)+DATE(1970,1,1)</f>
        <v>41803.290972222225</v>
      </c>
      <c r="L1250">
        <v>1399563953</v>
      </c>
      <c r="M1250" s="7">
        <f>(((L1250/60)/60)/24)+DATE(1970,1,1)</f>
        <v>41767.656863425924</v>
      </c>
      <c r="N1250" t="b">
        <v>1</v>
      </c>
      <c r="O1250">
        <v>59</v>
      </c>
      <c r="P1250" s="5">
        <f>E1250/O1250</f>
        <v>64.254237288135599</v>
      </c>
      <c r="Q1250" s="18" t="str">
        <f>LEFT(T1250, FIND("/",T1250)-1)</f>
        <v>music</v>
      </c>
      <c r="R1250" s="18" t="str">
        <f>RIGHT(T1250, LEN(T1250)-FIND("/",T1250))</f>
        <v>rock</v>
      </c>
      <c r="S1250" t="b">
        <v>1</v>
      </c>
      <c r="T1250" t="s">
        <v>8276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3">
        <v>5000</v>
      </c>
      <c r="E1251" s="13">
        <v>5222</v>
      </c>
      <c r="F1251" s="16">
        <f>(E1251)/D1251</f>
        <v>1.0444</v>
      </c>
      <c r="G1251" s="11" t="s">
        <v>8219</v>
      </c>
      <c r="H1251" t="s">
        <v>8224</v>
      </c>
      <c r="I1251" t="s">
        <v>8246</v>
      </c>
      <c r="J1251">
        <v>1341683211</v>
      </c>
      <c r="K1251" s="7">
        <f>(((J1251/60)/60)/24)+DATE(1970,1,1)</f>
        <v>41097.74086805556</v>
      </c>
      <c r="L1251">
        <v>1339091211</v>
      </c>
      <c r="M1251" s="7">
        <f>(((L1251/60)/60)/24)+DATE(1970,1,1)</f>
        <v>41067.74086805556</v>
      </c>
      <c r="N1251" t="b">
        <v>1</v>
      </c>
      <c r="O1251">
        <v>81</v>
      </c>
      <c r="P1251" s="5">
        <f>E1251/O1251</f>
        <v>64.46913580246914</v>
      </c>
      <c r="Q1251" s="18" t="str">
        <f>LEFT(T1251, FIND("/",T1251)-1)</f>
        <v>music</v>
      </c>
      <c r="R1251" s="18" t="str">
        <f>RIGHT(T1251, LEN(T1251)-FIND("/",T1251))</f>
        <v>rock</v>
      </c>
      <c r="S1251" t="b">
        <v>1</v>
      </c>
      <c r="T1251" t="s">
        <v>8276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3">
        <v>30000</v>
      </c>
      <c r="E1252" s="13">
        <v>60046</v>
      </c>
      <c r="F1252" s="16">
        <f>(E1252)/D1252</f>
        <v>2.0015333333333332</v>
      </c>
      <c r="G1252" s="11" t="s">
        <v>8219</v>
      </c>
      <c r="H1252" t="s">
        <v>8224</v>
      </c>
      <c r="I1252" t="s">
        <v>8246</v>
      </c>
      <c r="J1252">
        <v>1410017131</v>
      </c>
      <c r="K1252" s="7">
        <f>(((J1252/60)/60)/24)+DATE(1970,1,1)</f>
        <v>41888.64271990741</v>
      </c>
      <c r="L1252">
        <v>1406129131</v>
      </c>
      <c r="M1252" s="7">
        <f>(((L1252/60)/60)/24)+DATE(1970,1,1)</f>
        <v>41843.64271990741</v>
      </c>
      <c r="N1252" t="b">
        <v>1</v>
      </c>
      <c r="O1252">
        <v>508</v>
      </c>
      <c r="P1252" s="5">
        <f>E1252/O1252</f>
        <v>118.2007874015748</v>
      </c>
      <c r="Q1252" s="18" t="str">
        <f>LEFT(T1252, FIND("/",T1252)-1)</f>
        <v>music</v>
      </c>
      <c r="R1252" s="18" t="str">
        <f>RIGHT(T1252, LEN(T1252)-FIND("/",T1252))</f>
        <v>rock</v>
      </c>
      <c r="S1252" t="b">
        <v>1</v>
      </c>
      <c r="T1252" t="s">
        <v>8276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3">
        <v>6000</v>
      </c>
      <c r="E1253" s="13">
        <v>6108</v>
      </c>
      <c r="F1253" s="16">
        <f>(E1253)/D1253</f>
        <v>1.018</v>
      </c>
      <c r="G1253" s="11" t="s">
        <v>8219</v>
      </c>
      <c r="H1253" t="s">
        <v>8224</v>
      </c>
      <c r="I1253" t="s">
        <v>8246</v>
      </c>
      <c r="J1253">
        <v>1316979167</v>
      </c>
      <c r="K1253" s="7">
        <f>(((J1253/60)/60)/24)+DATE(1970,1,1)</f>
        <v>40811.814432870371</v>
      </c>
      <c r="L1253">
        <v>1311795167</v>
      </c>
      <c r="M1253" s="7">
        <f>(((L1253/60)/60)/24)+DATE(1970,1,1)</f>
        <v>40751.814432870371</v>
      </c>
      <c r="N1253" t="b">
        <v>1</v>
      </c>
      <c r="O1253">
        <v>74</v>
      </c>
      <c r="P1253" s="5">
        <f>E1253/O1253</f>
        <v>82.540540540540547</v>
      </c>
      <c r="Q1253" s="18" t="str">
        <f>LEFT(T1253, FIND("/",T1253)-1)</f>
        <v>music</v>
      </c>
      <c r="R1253" s="18" t="str">
        <f>RIGHT(T1253, LEN(T1253)-FIND("/",T1253))</f>
        <v>rock</v>
      </c>
      <c r="S1253" t="b">
        <v>1</v>
      </c>
      <c r="T1253" t="s">
        <v>8276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3">
        <v>3500</v>
      </c>
      <c r="E1254" s="13">
        <v>4818</v>
      </c>
      <c r="F1254" s="16">
        <f>(E1254)/D1254</f>
        <v>1.3765714285714286</v>
      </c>
      <c r="G1254" s="11" t="s">
        <v>8219</v>
      </c>
      <c r="H1254" t="s">
        <v>8224</v>
      </c>
      <c r="I1254" t="s">
        <v>8246</v>
      </c>
      <c r="J1254">
        <v>1382658169</v>
      </c>
      <c r="K1254" s="7">
        <f>(((J1254/60)/60)/24)+DATE(1970,1,1)</f>
        <v>41571.988067129627</v>
      </c>
      <c r="L1254">
        <v>1380238969</v>
      </c>
      <c r="M1254" s="7">
        <f>(((L1254/60)/60)/24)+DATE(1970,1,1)</f>
        <v>41543.988067129627</v>
      </c>
      <c r="N1254" t="b">
        <v>1</v>
      </c>
      <c r="O1254">
        <v>141</v>
      </c>
      <c r="P1254" s="5">
        <f>E1254/O1254</f>
        <v>34.170212765957444</v>
      </c>
      <c r="Q1254" s="18" t="str">
        <f>LEFT(T1254, FIND("/",T1254)-1)</f>
        <v>music</v>
      </c>
      <c r="R1254" s="18" t="str">
        <f>RIGHT(T1254, LEN(T1254)-FIND("/",T1254))</f>
        <v>rock</v>
      </c>
      <c r="S1254" t="b">
        <v>1</v>
      </c>
      <c r="T1254" t="s">
        <v>8276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3">
        <v>10</v>
      </c>
      <c r="E1255" s="13">
        <v>30383.32</v>
      </c>
      <c r="F1255" s="16">
        <f>(E1255)/D1255</f>
        <v>3038.3319999999999</v>
      </c>
      <c r="G1255" s="11" t="s">
        <v>8219</v>
      </c>
      <c r="H1255" t="s">
        <v>8224</v>
      </c>
      <c r="I1255" t="s">
        <v>8246</v>
      </c>
      <c r="J1255">
        <v>1409770107</v>
      </c>
      <c r="K1255" s="7">
        <f>(((J1255/60)/60)/24)+DATE(1970,1,1)</f>
        <v>41885.783645833333</v>
      </c>
      <c r="L1255">
        <v>1407178107</v>
      </c>
      <c r="M1255" s="7">
        <f>(((L1255/60)/60)/24)+DATE(1970,1,1)</f>
        <v>41855.783645833333</v>
      </c>
      <c r="N1255" t="b">
        <v>1</v>
      </c>
      <c r="O1255">
        <v>711</v>
      </c>
      <c r="P1255" s="5">
        <f>E1255/O1255</f>
        <v>42.73322081575246</v>
      </c>
      <c r="Q1255" s="18" t="str">
        <f>LEFT(T1255, FIND("/",T1255)-1)</f>
        <v>music</v>
      </c>
      <c r="R1255" s="18" t="str">
        <f>RIGHT(T1255, LEN(T1255)-FIND("/",T1255))</f>
        <v>rock</v>
      </c>
      <c r="S1255" t="b">
        <v>1</v>
      </c>
      <c r="T1255" t="s">
        <v>8276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3">
        <v>6700</v>
      </c>
      <c r="E1256" s="13">
        <v>13323</v>
      </c>
      <c r="F1256" s="16">
        <f>(E1256)/D1256</f>
        <v>1.9885074626865671</v>
      </c>
      <c r="G1256" s="11" t="s">
        <v>8219</v>
      </c>
      <c r="H1256" t="s">
        <v>8224</v>
      </c>
      <c r="I1256" t="s">
        <v>8246</v>
      </c>
      <c r="J1256">
        <v>1293857940</v>
      </c>
      <c r="K1256" s="7">
        <f>(((J1256/60)/60)/24)+DATE(1970,1,1)</f>
        <v>40544.207638888889</v>
      </c>
      <c r="L1256">
        <v>1288968886</v>
      </c>
      <c r="M1256" s="7">
        <f>(((L1256/60)/60)/24)+DATE(1970,1,1)</f>
        <v>40487.621365740742</v>
      </c>
      <c r="N1256" t="b">
        <v>1</v>
      </c>
      <c r="O1256">
        <v>141</v>
      </c>
      <c r="P1256" s="5">
        <f>E1256/O1256</f>
        <v>94.489361702127653</v>
      </c>
      <c r="Q1256" s="18" t="str">
        <f>LEFT(T1256, FIND("/",T1256)-1)</f>
        <v>music</v>
      </c>
      <c r="R1256" s="18" t="str">
        <f>RIGHT(T1256, LEN(T1256)-FIND("/",T1256))</f>
        <v>rock</v>
      </c>
      <c r="S1256" t="b">
        <v>1</v>
      </c>
      <c r="T1256" t="s">
        <v>8276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3">
        <v>3000</v>
      </c>
      <c r="E1257" s="13">
        <v>6071</v>
      </c>
      <c r="F1257" s="16">
        <f>(E1257)/D1257</f>
        <v>2.0236666666666667</v>
      </c>
      <c r="G1257" s="11" t="s">
        <v>8219</v>
      </c>
      <c r="H1257" t="s">
        <v>8224</v>
      </c>
      <c r="I1257" t="s">
        <v>8246</v>
      </c>
      <c r="J1257">
        <v>1385932652</v>
      </c>
      <c r="K1257" s="7">
        <f>(((J1257/60)/60)/24)+DATE(1970,1,1)</f>
        <v>41609.887175925927</v>
      </c>
      <c r="L1257">
        <v>1383337052</v>
      </c>
      <c r="M1257" s="7">
        <f>(((L1257/60)/60)/24)+DATE(1970,1,1)</f>
        <v>41579.845509259263</v>
      </c>
      <c r="N1257" t="b">
        <v>1</v>
      </c>
      <c r="O1257">
        <v>109</v>
      </c>
      <c r="P1257" s="5">
        <f>E1257/O1257</f>
        <v>55.697247706422019</v>
      </c>
      <c r="Q1257" s="18" t="str">
        <f>LEFT(T1257, FIND("/",T1257)-1)</f>
        <v>music</v>
      </c>
      <c r="R1257" s="18" t="str">
        <f>RIGHT(T1257, LEN(T1257)-FIND("/",T1257))</f>
        <v>rock</v>
      </c>
      <c r="S1257" t="b">
        <v>1</v>
      </c>
      <c r="T1257" t="s">
        <v>8276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3">
        <v>30000</v>
      </c>
      <c r="E1258" s="13">
        <v>35389.129999999997</v>
      </c>
      <c r="F1258" s="16">
        <f>(E1258)/D1258</f>
        <v>1.1796376666666666</v>
      </c>
      <c r="G1258" s="11" t="s">
        <v>8219</v>
      </c>
      <c r="H1258" t="s">
        <v>8224</v>
      </c>
      <c r="I1258" t="s">
        <v>8246</v>
      </c>
      <c r="J1258">
        <v>1329084231</v>
      </c>
      <c r="K1258" s="7">
        <f>(((J1258/60)/60)/24)+DATE(1970,1,1)</f>
        <v>40951.919340277782</v>
      </c>
      <c r="L1258">
        <v>1326492231</v>
      </c>
      <c r="M1258" s="7">
        <f>(((L1258/60)/60)/24)+DATE(1970,1,1)</f>
        <v>40921.919340277782</v>
      </c>
      <c r="N1258" t="b">
        <v>1</v>
      </c>
      <c r="O1258">
        <v>361</v>
      </c>
      <c r="P1258" s="5">
        <f>E1258/O1258</f>
        <v>98.030831024930734</v>
      </c>
      <c r="Q1258" s="18" t="str">
        <f>LEFT(T1258, FIND("/",T1258)-1)</f>
        <v>music</v>
      </c>
      <c r="R1258" s="18" t="str">
        <f>RIGHT(T1258, LEN(T1258)-FIND("/",T1258))</f>
        <v>rock</v>
      </c>
      <c r="S1258" t="b">
        <v>1</v>
      </c>
      <c r="T1258" t="s">
        <v>8276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3">
        <v>5500</v>
      </c>
      <c r="E1259" s="13">
        <v>16210</v>
      </c>
      <c r="F1259" s="16">
        <f>(E1259)/D1259</f>
        <v>2.9472727272727273</v>
      </c>
      <c r="G1259" s="11" t="s">
        <v>8219</v>
      </c>
      <c r="H1259" t="s">
        <v>8224</v>
      </c>
      <c r="I1259" t="s">
        <v>8246</v>
      </c>
      <c r="J1259">
        <v>1301792590</v>
      </c>
      <c r="K1259" s="7">
        <f>(((J1259/60)/60)/24)+DATE(1970,1,1)</f>
        <v>40636.043865740743</v>
      </c>
      <c r="L1259">
        <v>1297562590</v>
      </c>
      <c r="M1259" s="7">
        <f>(((L1259/60)/60)/24)+DATE(1970,1,1)</f>
        <v>40587.085532407407</v>
      </c>
      <c r="N1259" t="b">
        <v>1</v>
      </c>
      <c r="O1259">
        <v>176</v>
      </c>
      <c r="P1259" s="5">
        <f>E1259/O1259</f>
        <v>92.102272727272734</v>
      </c>
      <c r="Q1259" s="18" t="str">
        <f>LEFT(T1259, FIND("/",T1259)-1)</f>
        <v>music</v>
      </c>
      <c r="R1259" s="18" t="str">
        <f>RIGHT(T1259, LEN(T1259)-FIND("/",T1259))</f>
        <v>rock</v>
      </c>
      <c r="S1259" t="b">
        <v>1</v>
      </c>
      <c r="T1259" t="s">
        <v>8276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3">
        <v>12000</v>
      </c>
      <c r="E1260" s="13">
        <v>25577.56</v>
      </c>
      <c r="F1260" s="16">
        <f>(E1260)/D1260</f>
        <v>2.1314633333333335</v>
      </c>
      <c r="G1260" s="11" t="s">
        <v>8219</v>
      </c>
      <c r="H1260" t="s">
        <v>8224</v>
      </c>
      <c r="I1260" t="s">
        <v>8246</v>
      </c>
      <c r="J1260">
        <v>1377960012</v>
      </c>
      <c r="K1260" s="7">
        <f>(((J1260/60)/60)/24)+DATE(1970,1,1)</f>
        <v>41517.611250000002</v>
      </c>
      <c r="L1260">
        <v>1375368012</v>
      </c>
      <c r="M1260" s="7">
        <f>(((L1260/60)/60)/24)+DATE(1970,1,1)</f>
        <v>41487.611250000002</v>
      </c>
      <c r="N1260" t="b">
        <v>1</v>
      </c>
      <c r="O1260">
        <v>670</v>
      </c>
      <c r="P1260" s="5">
        <f>E1260/O1260</f>
        <v>38.175462686567165</v>
      </c>
      <c r="Q1260" s="18" t="str">
        <f>LEFT(T1260, FIND("/",T1260)-1)</f>
        <v>music</v>
      </c>
      <c r="R1260" s="18" t="str">
        <f>RIGHT(T1260, LEN(T1260)-FIND("/",T1260))</f>
        <v>rock</v>
      </c>
      <c r="S1260" t="b">
        <v>1</v>
      </c>
      <c r="T1260" t="s">
        <v>8276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3">
        <v>2500</v>
      </c>
      <c r="E1261" s="13">
        <v>2606</v>
      </c>
      <c r="F1261" s="16">
        <f>(E1261)/D1261</f>
        <v>1.0424</v>
      </c>
      <c r="G1261" s="11" t="s">
        <v>8219</v>
      </c>
      <c r="H1261" t="s">
        <v>8224</v>
      </c>
      <c r="I1261" t="s">
        <v>8246</v>
      </c>
      <c r="J1261">
        <v>1402286340</v>
      </c>
      <c r="K1261" s="7">
        <f>(((J1261/60)/60)/24)+DATE(1970,1,1)</f>
        <v>41799.165972222225</v>
      </c>
      <c r="L1261">
        <v>1399504664</v>
      </c>
      <c r="M1261" s="7">
        <f>(((L1261/60)/60)/24)+DATE(1970,1,1)</f>
        <v>41766.970648148148</v>
      </c>
      <c r="N1261" t="b">
        <v>1</v>
      </c>
      <c r="O1261">
        <v>96</v>
      </c>
      <c r="P1261" s="5">
        <f>E1261/O1261</f>
        <v>27.145833333333332</v>
      </c>
      <c r="Q1261" s="18" t="str">
        <f>LEFT(T1261, FIND("/",T1261)-1)</f>
        <v>music</v>
      </c>
      <c r="R1261" s="18" t="str">
        <f>RIGHT(T1261, LEN(T1261)-FIND("/",T1261))</f>
        <v>rock</v>
      </c>
      <c r="S1261" t="b">
        <v>1</v>
      </c>
      <c r="T1261" t="s">
        <v>8276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3">
        <v>3300</v>
      </c>
      <c r="E1262" s="13">
        <v>3751</v>
      </c>
      <c r="F1262" s="16">
        <f>(E1262)/D1262</f>
        <v>1.1366666666666667</v>
      </c>
      <c r="G1262" s="11" t="s">
        <v>8219</v>
      </c>
      <c r="H1262" t="s">
        <v>8224</v>
      </c>
      <c r="I1262" t="s">
        <v>8246</v>
      </c>
      <c r="J1262">
        <v>1393445620</v>
      </c>
      <c r="K1262" s="7">
        <f>(((J1262/60)/60)/24)+DATE(1970,1,1)</f>
        <v>41696.842824074076</v>
      </c>
      <c r="L1262">
        <v>1390853620</v>
      </c>
      <c r="M1262" s="7">
        <f>(((L1262/60)/60)/24)+DATE(1970,1,1)</f>
        <v>41666.842824074076</v>
      </c>
      <c r="N1262" t="b">
        <v>1</v>
      </c>
      <c r="O1262">
        <v>74</v>
      </c>
      <c r="P1262" s="5">
        <f>E1262/O1262</f>
        <v>50.689189189189186</v>
      </c>
      <c r="Q1262" s="18" t="str">
        <f>LEFT(T1262, FIND("/",T1262)-1)</f>
        <v>music</v>
      </c>
      <c r="R1262" s="18" t="str">
        <f>RIGHT(T1262, LEN(T1262)-FIND("/",T1262))</f>
        <v>rock</v>
      </c>
      <c r="S1262" t="b">
        <v>1</v>
      </c>
      <c r="T1262" t="s">
        <v>8276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3">
        <v>2000</v>
      </c>
      <c r="E1263" s="13">
        <v>2025</v>
      </c>
      <c r="F1263" s="16">
        <f>(E1263)/D1263</f>
        <v>1.0125</v>
      </c>
      <c r="G1263" s="11" t="s">
        <v>8219</v>
      </c>
      <c r="H1263" t="s">
        <v>8224</v>
      </c>
      <c r="I1263" t="s">
        <v>8246</v>
      </c>
      <c r="J1263">
        <v>1390983227</v>
      </c>
      <c r="K1263" s="7">
        <f>(((J1263/60)/60)/24)+DATE(1970,1,1)</f>
        <v>41668.342905092592</v>
      </c>
      <c r="L1263">
        <v>1388391227</v>
      </c>
      <c r="M1263" s="7">
        <f>(((L1263/60)/60)/24)+DATE(1970,1,1)</f>
        <v>41638.342905092592</v>
      </c>
      <c r="N1263" t="b">
        <v>1</v>
      </c>
      <c r="O1263">
        <v>52</v>
      </c>
      <c r="P1263" s="5">
        <f>E1263/O1263</f>
        <v>38.942307692307693</v>
      </c>
      <c r="Q1263" s="18" t="str">
        <f>LEFT(T1263, FIND("/",T1263)-1)</f>
        <v>music</v>
      </c>
      <c r="R1263" s="18" t="str">
        <f>RIGHT(T1263, LEN(T1263)-FIND("/",T1263))</f>
        <v>rock</v>
      </c>
      <c r="S1263" t="b">
        <v>1</v>
      </c>
      <c r="T1263" t="s">
        <v>8276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3">
        <v>6500</v>
      </c>
      <c r="E1264" s="13">
        <v>8152</v>
      </c>
      <c r="F1264" s="16">
        <f>(E1264)/D1264</f>
        <v>1.2541538461538462</v>
      </c>
      <c r="G1264" s="11" t="s">
        <v>8219</v>
      </c>
      <c r="H1264" t="s">
        <v>8229</v>
      </c>
      <c r="I1264" t="s">
        <v>8251</v>
      </c>
      <c r="J1264">
        <v>1392574692</v>
      </c>
      <c r="K1264" s="7">
        <f>(((J1264/60)/60)/24)+DATE(1970,1,1)</f>
        <v>41686.762638888889</v>
      </c>
      <c r="L1264">
        <v>1389982692</v>
      </c>
      <c r="M1264" s="7">
        <f>(((L1264/60)/60)/24)+DATE(1970,1,1)</f>
        <v>41656.762638888889</v>
      </c>
      <c r="N1264" t="b">
        <v>1</v>
      </c>
      <c r="O1264">
        <v>105</v>
      </c>
      <c r="P1264" s="5">
        <f>E1264/O1264</f>
        <v>77.638095238095232</v>
      </c>
      <c r="Q1264" s="18" t="str">
        <f>LEFT(T1264, FIND("/",T1264)-1)</f>
        <v>music</v>
      </c>
      <c r="R1264" s="18" t="str">
        <f>RIGHT(T1264, LEN(T1264)-FIND("/",T1264))</f>
        <v>rock</v>
      </c>
      <c r="S1264" t="b">
        <v>1</v>
      </c>
      <c r="T1264" t="s">
        <v>8276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3">
        <v>1500</v>
      </c>
      <c r="E1265" s="13">
        <v>1785</v>
      </c>
      <c r="F1265" s="16">
        <f>(E1265)/D1265</f>
        <v>1.19</v>
      </c>
      <c r="G1265" s="11" t="s">
        <v>8219</v>
      </c>
      <c r="H1265" t="s">
        <v>8224</v>
      </c>
      <c r="I1265" t="s">
        <v>8246</v>
      </c>
      <c r="J1265">
        <v>1396054800</v>
      </c>
      <c r="K1265" s="7">
        <f>(((J1265/60)/60)/24)+DATE(1970,1,1)</f>
        <v>41727.041666666664</v>
      </c>
      <c r="L1265">
        <v>1393034470</v>
      </c>
      <c r="M1265" s="7">
        <f>(((L1265/60)/60)/24)+DATE(1970,1,1)</f>
        <v>41692.084143518521</v>
      </c>
      <c r="N1265" t="b">
        <v>1</v>
      </c>
      <c r="O1265">
        <v>41</v>
      </c>
      <c r="P1265" s="5">
        <f>E1265/O1265</f>
        <v>43.536585365853661</v>
      </c>
      <c r="Q1265" s="18" t="str">
        <f>LEFT(T1265, FIND("/",T1265)-1)</f>
        <v>music</v>
      </c>
      <c r="R1265" s="18" t="str">
        <f>RIGHT(T1265, LEN(T1265)-FIND("/",T1265))</f>
        <v>rock</v>
      </c>
      <c r="S1265" t="b">
        <v>1</v>
      </c>
      <c r="T1265" t="s">
        <v>8276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3">
        <v>650</v>
      </c>
      <c r="E1266" s="13">
        <v>1082</v>
      </c>
      <c r="F1266" s="16">
        <f>(E1266)/D1266</f>
        <v>1.6646153846153846</v>
      </c>
      <c r="G1266" s="11" t="s">
        <v>8219</v>
      </c>
      <c r="H1266" t="s">
        <v>8224</v>
      </c>
      <c r="I1266" t="s">
        <v>8246</v>
      </c>
      <c r="J1266">
        <v>1383062083</v>
      </c>
      <c r="K1266" s="7">
        <f>(((J1266/60)/60)/24)+DATE(1970,1,1)</f>
        <v>41576.662997685184</v>
      </c>
      <c r="L1266">
        <v>1380556483</v>
      </c>
      <c r="M1266" s="7">
        <f>(((L1266/60)/60)/24)+DATE(1970,1,1)</f>
        <v>41547.662997685184</v>
      </c>
      <c r="N1266" t="b">
        <v>1</v>
      </c>
      <c r="O1266">
        <v>34</v>
      </c>
      <c r="P1266" s="5">
        <f>E1266/O1266</f>
        <v>31.823529411764707</v>
      </c>
      <c r="Q1266" s="18" t="str">
        <f>LEFT(T1266, FIND("/",T1266)-1)</f>
        <v>music</v>
      </c>
      <c r="R1266" s="18" t="str">
        <f>RIGHT(T1266, LEN(T1266)-FIND("/",T1266))</f>
        <v>rock</v>
      </c>
      <c r="S1266" t="b">
        <v>1</v>
      </c>
      <c r="T1266" t="s">
        <v>8276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3">
        <v>3500</v>
      </c>
      <c r="E1267" s="13">
        <v>4170.17</v>
      </c>
      <c r="F1267" s="16">
        <f>(E1267)/D1267</f>
        <v>1.1914771428571429</v>
      </c>
      <c r="G1267" s="11" t="s">
        <v>8219</v>
      </c>
      <c r="H1267" t="s">
        <v>8224</v>
      </c>
      <c r="I1267" t="s">
        <v>8246</v>
      </c>
      <c r="J1267">
        <v>1291131815</v>
      </c>
      <c r="K1267" s="7">
        <f>(((J1267/60)/60)/24)+DATE(1970,1,1)</f>
        <v>40512.655266203699</v>
      </c>
      <c r="L1267">
        <v>1287071015</v>
      </c>
      <c r="M1267" s="7">
        <f>(((L1267/60)/60)/24)+DATE(1970,1,1)</f>
        <v>40465.655266203699</v>
      </c>
      <c r="N1267" t="b">
        <v>1</v>
      </c>
      <c r="O1267">
        <v>66</v>
      </c>
      <c r="P1267" s="5">
        <f>E1267/O1267</f>
        <v>63.184393939393942</v>
      </c>
      <c r="Q1267" s="18" t="str">
        <f>LEFT(T1267, FIND("/",T1267)-1)</f>
        <v>music</v>
      </c>
      <c r="R1267" s="18" t="str">
        <f>RIGHT(T1267, LEN(T1267)-FIND("/",T1267))</f>
        <v>rock</v>
      </c>
      <c r="S1267" t="b">
        <v>1</v>
      </c>
      <c r="T1267" t="s">
        <v>8276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3">
        <v>9500</v>
      </c>
      <c r="E1268" s="13">
        <v>9545</v>
      </c>
      <c r="F1268" s="16">
        <f>(E1268)/D1268</f>
        <v>1.0047368421052632</v>
      </c>
      <c r="G1268" s="11" t="s">
        <v>8219</v>
      </c>
      <c r="H1268" t="s">
        <v>8224</v>
      </c>
      <c r="I1268" t="s">
        <v>8246</v>
      </c>
      <c r="J1268">
        <v>1389474145</v>
      </c>
      <c r="K1268" s="7">
        <f>(((J1268/60)/60)/24)+DATE(1970,1,1)</f>
        <v>41650.87667824074</v>
      </c>
      <c r="L1268">
        <v>1386882145</v>
      </c>
      <c r="M1268" s="7">
        <f>(((L1268/60)/60)/24)+DATE(1970,1,1)</f>
        <v>41620.87667824074</v>
      </c>
      <c r="N1268" t="b">
        <v>1</v>
      </c>
      <c r="O1268">
        <v>50</v>
      </c>
      <c r="P1268" s="5">
        <f>E1268/O1268</f>
        <v>190.9</v>
      </c>
      <c r="Q1268" s="18" t="str">
        <f>LEFT(T1268, FIND("/",T1268)-1)</f>
        <v>music</v>
      </c>
      <c r="R1268" s="18" t="str">
        <f>RIGHT(T1268, LEN(T1268)-FIND("/",T1268))</f>
        <v>rock</v>
      </c>
      <c r="S1268" t="b">
        <v>1</v>
      </c>
      <c r="T1268" t="s">
        <v>8276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3">
        <v>22000</v>
      </c>
      <c r="E1269" s="13">
        <v>22396</v>
      </c>
      <c r="F1269" s="16">
        <f>(E1269)/D1269</f>
        <v>1.018</v>
      </c>
      <c r="G1269" s="11" t="s">
        <v>8219</v>
      </c>
      <c r="H1269" t="s">
        <v>8224</v>
      </c>
      <c r="I1269" t="s">
        <v>8246</v>
      </c>
      <c r="J1269">
        <v>1374674558</v>
      </c>
      <c r="K1269" s="7">
        <f>(((J1269/60)/60)/24)+DATE(1970,1,1)</f>
        <v>41479.585162037038</v>
      </c>
      <c r="L1269">
        <v>1372082558</v>
      </c>
      <c r="M1269" s="7">
        <f>(((L1269/60)/60)/24)+DATE(1970,1,1)</f>
        <v>41449.585162037038</v>
      </c>
      <c r="N1269" t="b">
        <v>1</v>
      </c>
      <c r="O1269">
        <v>159</v>
      </c>
      <c r="P1269" s="5">
        <f>E1269/O1269</f>
        <v>140.85534591194968</v>
      </c>
      <c r="Q1269" s="18" t="str">
        <f>LEFT(T1269, FIND("/",T1269)-1)</f>
        <v>music</v>
      </c>
      <c r="R1269" s="18" t="str">
        <f>RIGHT(T1269, LEN(T1269)-FIND("/",T1269))</f>
        <v>rock</v>
      </c>
      <c r="S1269" t="b">
        <v>1</v>
      </c>
      <c r="T1269" t="s">
        <v>8276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3">
        <v>12000</v>
      </c>
      <c r="E1270" s="13">
        <v>14000</v>
      </c>
      <c r="F1270" s="16">
        <f>(E1270)/D1270</f>
        <v>1.1666666666666667</v>
      </c>
      <c r="G1270" s="11" t="s">
        <v>8219</v>
      </c>
      <c r="H1270" t="s">
        <v>8224</v>
      </c>
      <c r="I1270" t="s">
        <v>8246</v>
      </c>
      <c r="J1270">
        <v>1379708247</v>
      </c>
      <c r="K1270" s="7">
        <f>(((J1270/60)/60)/24)+DATE(1970,1,1)</f>
        <v>41537.845451388886</v>
      </c>
      <c r="L1270">
        <v>1377116247</v>
      </c>
      <c r="M1270" s="7">
        <f>(((L1270/60)/60)/24)+DATE(1970,1,1)</f>
        <v>41507.845451388886</v>
      </c>
      <c r="N1270" t="b">
        <v>1</v>
      </c>
      <c r="O1270">
        <v>182</v>
      </c>
      <c r="P1270" s="5">
        <f>E1270/O1270</f>
        <v>76.92307692307692</v>
      </c>
      <c r="Q1270" s="18" t="str">
        <f>LEFT(T1270, FIND("/",T1270)-1)</f>
        <v>music</v>
      </c>
      <c r="R1270" s="18" t="str">
        <f>RIGHT(T1270, LEN(T1270)-FIND("/",T1270))</f>
        <v>rock</v>
      </c>
      <c r="S1270" t="b">
        <v>1</v>
      </c>
      <c r="T1270" t="s">
        <v>8276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3">
        <v>18800</v>
      </c>
      <c r="E1271" s="13">
        <v>20426</v>
      </c>
      <c r="F1271" s="16">
        <f>(E1271)/D1271</f>
        <v>1.0864893617021276</v>
      </c>
      <c r="G1271" s="11" t="s">
        <v>8219</v>
      </c>
      <c r="H1271" t="s">
        <v>8224</v>
      </c>
      <c r="I1271" t="s">
        <v>8246</v>
      </c>
      <c r="J1271">
        <v>1460764800</v>
      </c>
      <c r="K1271" s="7">
        <f>(((J1271/60)/60)/24)+DATE(1970,1,1)</f>
        <v>42476</v>
      </c>
      <c r="L1271">
        <v>1458157512</v>
      </c>
      <c r="M1271" s="7">
        <f>(((L1271/60)/60)/24)+DATE(1970,1,1)</f>
        <v>42445.823055555549</v>
      </c>
      <c r="N1271" t="b">
        <v>1</v>
      </c>
      <c r="O1271">
        <v>206</v>
      </c>
      <c r="P1271" s="5">
        <f>E1271/O1271</f>
        <v>99.15533980582525</v>
      </c>
      <c r="Q1271" s="18" t="str">
        <f>LEFT(T1271, FIND("/",T1271)-1)</f>
        <v>music</v>
      </c>
      <c r="R1271" s="18" t="str">
        <f>RIGHT(T1271, LEN(T1271)-FIND("/",T1271))</f>
        <v>rock</v>
      </c>
      <c r="S1271" t="b">
        <v>1</v>
      </c>
      <c r="T1271" t="s">
        <v>8276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3">
        <v>10000</v>
      </c>
      <c r="E1272" s="13">
        <v>11472</v>
      </c>
      <c r="F1272" s="16">
        <f>(E1272)/D1272</f>
        <v>1.1472</v>
      </c>
      <c r="G1272" s="11" t="s">
        <v>8219</v>
      </c>
      <c r="H1272" t="s">
        <v>8224</v>
      </c>
      <c r="I1272" t="s">
        <v>8246</v>
      </c>
      <c r="J1272">
        <v>1332704042</v>
      </c>
      <c r="K1272" s="7">
        <f>(((J1272/60)/60)/24)+DATE(1970,1,1)</f>
        <v>40993.815300925926</v>
      </c>
      <c r="L1272">
        <v>1327523642</v>
      </c>
      <c r="M1272" s="7">
        <f>(((L1272/60)/60)/24)+DATE(1970,1,1)</f>
        <v>40933.856967592597</v>
      </c>
      <c r="N1272" t="b">
        <v>1</v>
      </c>
      <c r="O1272">
        <v>169</v>
      </c>
      <c r="P1272" s="5">
        <f>E1272/O1272</f>
        <v>67.881656804733723</v>
      </c>
      <c r="Q1272" s="18" t="str">
        <f>LEFT(T1272, FIND("/",T1272)-1)</f>
        <v>music</v>
      </c>
      <c r="R1272" s="18" t="str">
        <f>RIGHT(T1272, LEN(T1272)-FIND("/",T1272))</f>
        <v>rock</v>
      </c>
      <c r="S1272" t="b">
        <v>1</v>
      </c>
      <c r="T1272" t="s">
        <v>8276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3">
        <v>7500</v>
      </c>
      <c r="E1273" s="13">
        <v>7635</v>
      </c>
      <c r="F1273" s="16">
        <f>(E1273)/D1273</f>
        <v>1.018</v>
      </c>
      <c r="G1273" s="11" t="s">
        <v>8219</v>
      </c>
      <c r="H1273" t="s">
        <v>8224</v>
      </c>
      <c r="I1273" t="s">
        <v>8246</v>
      </c>
      <c r="J1273">
        <v>1384363459</v>
      </c>
      <c r="K1273" s="7">
        <f>(((J1273/60)/60)/24)+DATE(1970,1,1)</f>
        <v>41591.725219907406</v>
      </c>
      <c r="L1273">
        <v>1381767859</v>
      </c>
      <c r="M1273" s="7">
        <f>(((L1273/60)/60)/24)+DATE(1970,1,1)</f>
        <v>41561.683553240742</v>
      </c>
      <c r="N1273" t="b">
        <v>1</v>
      </c>
      <c r="O1273">
        <v>31</v>
      </c>
      <c r="P1273" s="5">
        <f>E1273/O1273</f>
        <v>246.29032258064515</v>
      </c>
      <c r="Q1273" s="18" t="str">
        <f>LEFT(T1273, FIND("/",T1273)-1)</f>
        <v>music</v>
      </c>
      <c r="R1273" s="18" t="str">
        <f>RIGHT(T1273, LEN(T1273)-FIND("/",T1273))</f>
        <v>rock</v>
      </c>
      <c r="S1273" t="b">
        <v>1</v>
      </c>
      <c r="T1273" t="s">
        <v>8276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3">
        <v>5000</v>
      </c>
      <c r="E1274" s="13">
        <v>5300</v>
      </c>
      <c r="F1274" s="16">
        <f>(E1274)/D1274</f>
        <v>1.06</v>
      </c>
      <c r="G1274" s="11" t="s">
        <v>8219</v>
      </c>
      <c r="H1274" t="s">
        <v>8224</v>
      </c>
      <c r="I1274" t="s">
        <v>8246</v>
      </c>
      <c r="J1274">
        <v>1276574400</v>
      </c>
      <c r="K1274" s="7">
        <f>(((J1274/60)/60)/24)+DATE(1970,1,1)</f>
        <v>40344.166666666664</v>
      </c>
      <c r="L1274">
        <v>1270576379</v>
      </c>
      <c r="M1274" s="7">
        <f>(((L1274/60)/60)/24)+DATE(1970,1,1)</f>
        <v>40274.745127314818</v>
      </c>
      <c r="N1274" t="b">
        <v>1</v>
      </c>
      <c r="O1274">
        <v>28</v>
      </c>
      <c r="P1274" s="5">
        <f>E1274/O1274</f>
        <v>189.28571428571428</v>
      </c>
      <c r="Q1274" s="18" t="str">
        <f>LEFT(T1274, FIND("/",T1274)-1)</f>
        <v>music</v>
      </c>
      <c r="R1274" s="18" t="str">
        <f>RIGHT(T1274, LEN(T1274)-FIND("/",T1274))</f>
        <v>rock</v>
      </c>
      <c r="S1274" t="b">
        <v>1</v>
      </c>
      <c r="T1274" t="s">
        <v>8276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3">
        <v>4000</v>
      </c>
      <c r="E1275" s="13">
        <v>4140</v>
      </c>
      <c r="F1275" s="16">
        <f>(E1275)/D1275</f>
        <v>1.0349999999999999</v>
      </c>
      <c r="G1275" s="11" t="s">
        <v>8219</v>
      </c>
      <c r="H1275" t="s">
        <v>8229</v>
      </c>
      <c r="I1275" t="s">
        <v>8251</v>
      </c>
      <c r="J1275">
        <v>1409506291</v>
      </c>
      <c r="K1275" s="7">
        <f>(((J1275/60)/60)/24)+DATE(1970,1,1)</f>
        <v>41882.730219907404</v>
      </c>
      <c r="L1275">
        <v>1406914291</v>
      </c>
      <c r="M1275" s="7">
        <f>(((L1275/60)/60)/24)+DATE(1970,1,1)</f>
        <v>41852.730219907404</v>
      </c>
      <c r="N1275" t="b">
        <v>1</v>
      </c>
      <c r="O1275">
        <v>54</v>
      </c>
      <c r="P1275" s="5">
        <f>E1275/O1275</f>
        <v>76.666666666666671</v>
      </c>
      <c r="Q1275" s="18" t="str">
        <f>LEFT(T1275, FIND("/",T1275)-1)</f>
        <v>music</v>
      </c>
      <c r="R1275" s="18" t="str">
        <f>RIGHT(T1275, LEN(T1275)-FIND("/",T1275))</f>
        <v>rock</v>
      </c>
      <c r="S1275" t="b">
        <v>1</v>
      </c>
      <c r="T1275" t="s">
        <v>8276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3">
        <v>25000</v>
      </c>
      <c r="E1276" s="13">
        <v>38743.839999999997</v>
      </c>
      <c r="F1276" s="16">
        <f>(E1276)/D1276</f>
        <v>1.5497535999999998</v>
      </c>
      <c r="G1276" s="11" t="s">
        <v>8219</v>
      </c>
      <c r="H1276" t="s">
        <v>8224</v>
      </c>
      <c r="I1276" t="s">
        <v>8246</v>
      </c>
      <c r="J1276">
        <v>1346344425</v>
      </c>
      <c r="K1276" s="7">
        <f>(((J1276/60)/60)/24)+DATE(1970,1,1)</f>
        <v>41151.690104166664</v>
      </c>
      <c r="L1276">
        <v>1343320425</v>
      </c>
      <c r="M1276" s="7">
        <f>(((L1276/60)/60)/24)+DATE(1970,1,1)</f>
        <v>41116.690104166664</v>
      </c>
      <c r="N1276" t="b">
        <v>1</v>
      </c>
      <c r="O1276">
        <v>467</v>
      </c>
      <c r="P1276" s="5">
        <f>E1276/O1276</f>
        <v>82.963254817987149</v>
      </c>
      <c r="Q1276" s="18" t="str">
        <f>LEFT(T1276, FIND("/",T1276)-1)</f>
        <v>music</v>
      </c>
      <c r="R1276" s="18" t="str">
        <f>RIGHT(T1276, LEN(T1276)-FIND("/",T1276))</f>
        <v>rock</v>
      </c>
      <c r="S1276" t="b">
        <v>1</v>
      </c>
      <c r="T1276" t="s">
        <v>8276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3">
        <v>15000</v>
      </c>
      <c r="E1277" s="13">
        <v>24321.1</v>
      </c>
      <c r="F1277" s="16">
        <f>(E1277)/D1277</f>
        <v>1.6214066666666667</v>
      </c>
      <c r="G1277" s="11" t="s">
        <v>8219</v>
      </c>
      <c r="H1277" t="s">
        <v>8224</v>
      </c>
      <c r="I1277" t="s">
        <v>8246</v>
      </c>
      <c r="J1277">
        <v>1375908587</v>
      </c>
      <c r="K1277" s="7">
        <f>(((J1277/60)/60)/24)+DATE(1970,1,1)</f>
        <v>41493.867905092593</v>
      </c>
      <c r="L1277">
        <v>1372884587</v>
      </c>
      <c r="M1277" s="7">
        <f>(((L1277/60)/60)/24)+DATE(1970,1,1)</f>
        <v>41458.867905092593</v>
      </c>
      <c r="N1277" t="b">
        <v>1</v>
      </c>
      <c r="O1277">
        <v>389</v>
      </c>
      <c r="P1277" s="5">
        <f>E1277/O1277</f>
        <v>62.522107969151669</v>
      </c>
      <c r="Q1277" s="18" t="str">
        <f>LEFT(T1277, FIND("/",T1277)-1)</f>
        <v>music</v>
      </c>
      <c r="R1277" s="18" t="str">
        <f>RIGHT(T1277, LEN(T1277)-FIND("/",T1277))</f>
        <v>rock</v>
      </c>
      <c r="S1277" t="b">
        <v>1</v>
      </c>
      <c r="T1277" t="s">
        <v>8276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3">
        <v>3000</v>
      </c>
      <c r="E1278" s="13">
        <v>3132.63</v>
      </c>
      <c r="F1278" s="16">
        <f>(E1278)/D1278</f>
        <v>1.0442100000000001</v>
      </c>
      <c r="G1278" s="11" t="s">
        <v>8219</v>
      </c>
      <c r="H1278" t="s">
        <v>8224</v>
      </c>
      <c r="I1278" t="s">
        <v>8246</v>
      </c>
      <c r="J1278">
        <v>1251777600</v>
      </c>
      <c r="K1278" s="7">
        <f>(((J1278/60)/60)/24)+DATE(1970,1,1)</f>
        <v>40057.166666666664</v>
      </c>
      <c r="L1278">
        <v>1247504047</v>
      </c>
      <c r="M1278" s="7">
        <f>(((L1278/60)/60)/24)+DATE(1970,1,1)</f>
        <v>40007.704247685186</v>
      </c>
      <c r="N1278" t="b">
        <v>1</v>
      </c>
      <c r="O1278">
        <v>68</v>
      </c>
      <c r="P1278" s="5">
        <f>E1278/O1278</f>
        <v>46.06808823529412</v>
      </c>
      <c r="Q1278" s="18" t="str">
        <f>LEFT(T1278, FIND("/",T1278)-1)</f>
        <v>music</v>
      </c>
      <c r="R1278" s="18" t="str">
        <f>RIGHT(T1278, LEN(T1278)-FIND("/",T1278))</f>
        <v>rock</v>
      </c>
      <c r="S1278" t="b">
        <v>1</v>
      </c>
      <c r="T1278" t="s">
        <v>8276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3">
        <v>15000</v>
      </c>
      <c r="E1279" s="13">
        <v>15918.65</v>
      </c>
      <c r="F1279" s="16">
        <f>(E1279)/D1279</f>
        <v>1.0612433333333333</v>
      </c>
      <c r="G1279" s="11" t="s">
        <v>8219</v>
      </c>
      <c r="H1279" t="s">
        <v>8224</v>
      </c>
      <c r="I1279" t="s">
        <v>8246</v>
      </c>
      <c r="J1279">
        <v>1346765347</v>
      </c>
      <c r="K1279" s="7">
        <f>(((J1279/60)/60)/24)+DATE(1970,1,1)</f>
        <v>41156.561886574076</v>
      </c>
      <c r="L1279">
        <v>1343741347</v>
      </c>
      <c r="M1279" s="7">
        <f>(((L1279/60)/60)/24)+DATE(1970,1,1)</f>
        <v>41121.561886574076</v>
      </c>
      <c r="N1279" t="b">
        <v>1</v>
      </c>
      <c r="O1279">
        <v>413</v>
      </c>
      <c r="P1279" s="5">
        <f>E1279/O1279</f>
        <v>38.543946731234868</v>
      </c>
      <c r="Q1279" s="18" t="str">
        <f>LEFT(T1279, FIND("/",T1279)-1)</f>
        <v>music</v>
      </c>
      <c r="R1279" s="18" t="str">
        <f>RIGHT(T1279, LEN(T1279)-FIND("/",T1279))</f>
        <v>rock</v>
      </c>
      <c r="S1279" t="b">
        <v>1</v>
      </c>
      <c r="T1279" t="s">
        <v>8276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3">
        <v>6500</v>
      </c>
      <c r="E1280" s="13">
        <v>10071</v>
      </c>
      <c r="F1280" s="16">
        <f>(E1280)/D1280</f>
        <v>1.5493846153846154</v>
      </c>
      <c r="G1280" s="11" t="s">
        <v>8219</v>
      </c>
      <c r="H1280" t="s">
        <v>8224</v>
      </c>
      <c r="I1280" t="s">
        <v>8246</v>
      </c>
      <c r="J1280">
        <v>1403661600</v>
      </c>
      <c r="K1280" s="7">
        <f>(((J1280/60)/60)/24)+DATE(1970,1,1)</f>
        <v>41815.083333333336</v>
      </c>
      <c r="L1280">
        <v>1401196766</v>
      </c>
      <c r="M1280" s="7">
        <f>(((L1280/60)/60)/24)+DATE(1970,1,1)</f>
        <v>41786.555162037039</v>
      </c>
      <c r="N1280" t="b">
        <v>1</v>
      </c>
      <c r="O1280">
        <v>190</v>
      </c>
      <c r="P1280" s="5">
        <f>E1280/O1280</f>
        <v>53.005263157894738</v>
      </c>
      <c r="Q1280" s="18" t="str">
        <f>LEFT(T1280, FIND("/",T1280)-1)</f>
        <v>music</v>
      </c>
      <c r="R1280" s="18" t="str">
        <f>RIGHT(T1280, LEN(T1280)-FIND("/",T1280))</f>
        <v>rock</v>
      </c>
      <c r="S1280" t="b">
        <v>1</v>
      </c>
      <c r="T1280" t="s">
        <v>8276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3">
        <v>12516</v>
      </c>
      <c r="E1281" s="13">
        <v>13864.17</v>
      </c>
      <c r="F1281" s="16">
        <f>(E1281)/D1281</f>
        <v>1.1077157238734421</v>
      </c>
      <c r="G1281" s="11" t="s">
        <v>8219</v>
      </c>
      <c r="H1281" t="s">
        <v>8224</v>
      </c>
      <c r="I1281" t="s">
        <v>8246</v>
      </c>
      <c r="J1281">
        <v>1395624170</v>
      </c>
      <c r="K1281" s="7">
        <f>(((J1281/60)/60)/24)+DATE(1970,1,1)</f>
        <v>41722.057523148149</v>
      </c>
      <c r="L1281">
        <v>1392171770</v>
      </c>
      <c r="M1281" s="7">
        <f>(((L1281/60)/60)/24)+DATE(1970,1,1)</f>
        <v>41682.099189814813</v>
      </c>
      <c r="N1281" t="b">
        <v>1</v>
      </c>
      <c r="O1281">
        <v>189</v>
      </c>
      <c r="P1281" s="5">
        <f>E1281/O1281</f>
        <v>73.355396825396824</v>
      </c>
      <c r="Q1281" s="18" t="str">
        <f>LEFT(T1281, FIND("/",T1281)-1)</f>
        <v>music</v>
      </c>
      <c r="R1281" s="18" t="str">
        <f>RIGHT(T1281, LEN(T1281)-FIND("/",T1281))</f>
        <v>rock</v>
      </c>
      <c r="S1281" t="b">
        <v>1</v>
      </c>
      <c r="T1281" t="s">
        <v>8276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3">
        <v>15000</v>
      </c>
      <c r="E1282" s="13">
        <v>16636.78</v>
      </c>
      <c r="F1282" s="16">
        <f>(E1282)/D1282</f>
        <v>1.1091186666666666</v>
      </c>
      <c r="G1282" s="11" t="s">
        <v>8219</v>
      </c>
      <c r="H1282" t="s">
        <v>8224</v>
      </c>
      <c r="I1282" t="s">
        <v>8246</v>
      </c>
      <c r="J1282">
        <v>1299003054</v>
      </c>
      <c r="K1282" s="7">
        <f>(((J1282/60)/60)/24)+DATE(1970,1,1)</f>
        <v>40603.757569444446</v>
      </c>
      <c r="L1282">
        <v>1291227054</v>
      </c>
      <c r="M1282" s="7">
        <f>(((L1282/60)/60)/24)+DATE(1970,1,1)</f>
        <v>40513.757569444446</v>
      </c>
      <c r="N1282" t="b">
        <v>1</v>
      </c>
      <c r="O1282">
        <v>130</v>
      </c>
      <c r="P1282" s="5">
        <f>E1282/O1282</f>
        <v>127.97523076923076</v>
      </c>
      <c r="Q1282" s="18" t="str">
        <f>LEFT(T1282, FIND("/",T1282)-1)</f>
        <v>music</v>
      </c>
      <c r="R1282" s="18" t="str">
        <f>RIGHT(T1282, LEN(T1282)-FIND("/",T1282))</f>
        <v>rock</v>
      </c>
      <c r="S1282" t="b">
        <v>1</v>
      </c>
      <c r="T1282" t="s">
        <v>8276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3">
        <v>7000</v>
      </c>
      <c r="E1283" s="13">
        <v>7750</v>
      </c>
      <c r="F1283" s="16">
        <f>(E1283)/D1283</f>
        <v>1.1071428571428572</v>
      </c>
      <c r="G1283" s="11" t="s">
        <v>8219</v>
      </c>
      <c r="H1283" t="s">
        <v>8224</v>
      </c>
      <c r="I1283" t="s">
        <v>8246</v>
      </c>
      <c r="J1283">
        <v>1375033836</v>
      </c>
      <c r="K1283" s="7">
        <f>(((J1283/60)/60)/24)+DATE(1970,1,1)</f>
        <v>41483.743472222224</v>
      </c>
      <c r="L1283">
        <v>1373305836</v>
      </c>
      <c r="M1283" s="7">
        <f>(((L1283/60)/60)/24)+DATE(1970,1,1)</f>
        <v>41463.743472222224</v>
      </c>
      <c r="N1283" t="b">
        <v>1</v>
      </c>
      <c r="O1283">
        <v>74</v>
      </c>
      <c r="P1283" s="5">
        <f>E1283/O1283</f>
        <v>104.72972972972973</v>
      </c>
      <c r="Q1283" s="18" t="str">
        <f>LEFT(T1283, FIND("/",T1283)-1)</f>
        <v>music</v>
      </c>
      <c r="R1283" s="18" t="str">
        <f>RIGHT(T1283, LEN(T1283)-FIND("/",T1283))</f>
        <v>rock</v>
      </c>
      <c r="S1283" t="b">
        <v>1</v>
      </c>
      <c r="T1283" t="s">
        <v>8276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3">
        <v>15000</v>
      </c>
      <c r="E1284" s="13">
        <v>18542</v>
      </c>
      <c r="F1284" s="16">
        <f>(E1284)/D1284</f>
        <v>1.2361333333333333</v>
      </c>
      <c r="G1284" s="11" t="s">
        <v>8219</v>
      </c>
      <c r="H1284" t="s">
        <v>8224</v>
      </c>
      <c r="I1284" t="s">
        <v>8246</v>
      </c>
      <c r="J1284">
        <v>1386565140</v>
      </c>
      <c r="K1284" s="7">
        <f>(((J1284/60)/60)/24)+DATE(1970,1,1)</f>
        <v>41617.207638888889</v>
      </c>
      <c r="L1284">
        <v>1383909855</v>
      </c>
      <c r="M1284" s="7">
        <f>(((L1284/60)/60)/24)+DATE(1970,1,1)</f>
        <v>41586.475173611114</v>
      </c>
      <c r="N1284" t="b">
        <v>1</v>
      </c>
      <c r="O1284">
        <v>274</v>
      </c>
      <c r="P1284" s="5">
        <f>E1284/O1284</f>
        <v>67.671532846715323</v>
      </c>
      <c r="Q1284" s="18" t="str">
        <f>LEFT(T1284, FIND("/",T1284)-1)</f>
        <v>music</v>
      </c>
      <c r="R1284" s="18" t="str">
        <f>RIGHT(T1284, LEN(T1284)-FIND("/",T1284))</f>
        <v>rock</v>
      </c>
      <c r="S1284" t="b">
        <v>1</v>
      </c>
      <c r="T1284" t="s">
        <v>8276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3">
        <v>1000</v>
      </c>
      <c r="E1285" s="13">
        <v>2110.5</v>
      </c>
      <c r="F1285" s="16">
        <f>(E1285)/D1285</f>
        <v>2.1105</v>
      </c>
      <c r="G1285" s="11" t="s">
        <v>8219</v>
      </c>
      <c r="H1285" t="s">
        <v>8224</v>
      </c>
      <c r="I1285" t="s">
        <v>8246</v>
      </c>
      <c r="J1285">
        <v>1362974400</v>
      </c>
      <c r="K1285" s="7">
        <f>(((J1285/60)/60)/24)+DATE(1970,1,1)</f>
        <v>41344.166666666664</v>
      </c>
      <c r="L1285">
        <v>1360948389</v>
      </c>
      <c r="M1285" s="7">
        <f>(((L1285/60)/60)/24)+DATE(1970,1,1)</f>
        <v>41320.717465277776</v>
      </c>
      <c r="N1285" t="b">
        <v>1</v>
      </c>
      <c r="O1285">
        <v>22</v>
      </c>
      <c r="P1285" s="5">
        <f>E1285/O1285</f>
        <v>95.931818181818187</v>
      </c>
      <c r="Q1285" s="18" t="str">
        <f>LEFT(T1285, FIND("/",T1285)-1)</f>
        <v>music</v>
      </c>
      <c r="R1285" s="18" t="str">
        <f>RIGHT(T1285, LEN(T1285)-FIND("/",T1285))</f>
        <v>rock</v>
      </c>
      <c r="S1285" t="b">
        <v>1</v>
      </c>
      <c r="T1285" t="s">
        <v>8276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3">
        <v>2000</v>
      </c>
      <c r="E1286" s="13">
        <v>2020</v>
      </c>
      <c r="F1286" s="16">
        <f>(E1286)/D1286</f>
        <v>1.01</v>
      </c>
      <c r="G1286" s="11" t="s">
        <v>8219</v>
      </c>
      <c r="H1286" t="s">
        <v>8224</v>
      </c>
      <c r="I1286" t="s">
        <v>8246</v>
      </c>
      <c r="J1286">
        <v>1483203540</v>
      </c>
      <c r="K1286" s="7">
        <f>(((J1286/60)/60)/24)+DATE(1970,1,1)</f>
        <v>42735.707638888889</v>
      </c>
      <c r="L1286">
        <v>1481175482</v>
      </c>
      <c r="M1286" s="7">
        <f>(((L1286/60)/60)/24)+DATE(1970,1,1)</f>
        <v>42712.23474537037</v>
      </c>
      <c r="N1286" t="b">
        <v>0</v>
      </c>
      <c r="O1286">
        <v>31</v>
      </c>
      <c r="P1286" s="5">
        <f>E1286/O1286</f>
        <v>65.161290322580641</v>
      </c>
      <c r="Q1286" s="18" t="str">
        <f>LEFT(T1286, FIND("/",T1286)-1)</f>
        <v>theater</v>
      </c>
      <c r="R1286" s="18" t="str">
        <f>RIGHT(T1286, LEN(T1286)-FIND("/",T1286))</f>
        <v>plays</v>
      </c>
      <c r="S1286" t="b">
        <v>1</v>
      </c>
      <c r="T1286" t="s">
        <v>8271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3">
        <v>2000</v>
      </c>
      <c r="E1287" s="13">
        <v>2033</v>
      </c>
      <c r="F1287" s="16">
        <f>(E1287)/D1287</f>
        <v>1.0165</v>
      </c>
      <c r="G1287" s="11" t="s">
        <v>8219</v>
      </c>
      <c r="H1287" t="s">
        <v>8225</v>
      </c>
      <c r="I1287" t="s">
        <v>8247</v>
      </c>
      <c r="J1287">
        <v>1434808775</v>
      </c>
      <c r="K1287" s="7">
        <f>(((J1287/60)/60)/24)+DATE(1970,1,1)</f>
        <v>42175.583043981482</v>
      </c>
      <c r="L1287">
        <v>1433512775</v>
      </c>
      <c r="M1287" s="7">
        <f>(((L1287/60)/60)/24)+DATE(1970,1,1)</f>
        <v>42160.583043981482</v>
      </c>
      <c r="N1287" t="b">
        <v>0</v>
      </c>
      <c r="O1287">
        <v>63</v>
      </c>
      <c r="P1287" s="5">
        <f>E1287/O1287</f>
        <v>32.269841269841272</v>
      </c>
      <c r="Q1287" s="18" t="str">
        <f>LEFT(T1287, FIND("/",T1287)-1)</f>
        <v>theater</v>
      </c>
      <c r="R1287" s="18" t="str">
        <f>RIGHT(T1287, LEN(T1287)-FIND("/",T1287))</f>
        <v>plays</v>
      </c>
      <c r="S1287" t="b">
        <v>1</v>
      </c>
      <c r="T1287" t="s">
        <v>8271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3">
        <v>1500</v>
      </c>
      <c r="E1288" s="13">
        <v>1625</v>
      </c>
      <c r="F1288" s="16">
        <f>(E1288)/D1288</f>
        <v>1.0833333333333333</v>
      </c>
      <c r="G1288" s="11" t="s">
        <v>8219</v>
      </c>
      <c r="H1288" t="s">
        <v>8225</v>
      </c>
      <c r="I1288" t="s">
        <v>8247</v>
      </c>
      <c r="J1288">
        <v>1424181600</v>
      </c>
      <c r="K1288" s="7">
        <f>(((J1288/60)/60)/24)+DATE(1970,1,1)</f>
        <v>42052.583333333328</v>
      </c>
      <c r="L1288">
        <v>1423041227</v>
      </c>
      <c r="M1288" s="7">
        <f>(((L1288/60)/60)/24)+DATE(1970,1,1)</f>
        <v>42039.384571759263</v>
      </c>
      <c r="N1288" t="b">
        <v>0</v>
      </c>
      <c r="O1288">
        <v>20</v>
      </c>
      <c r="P1288" s="5">
        <f>E1288/O1288</f>
        <v>81.25</v>
      </c>
      <c r="Q1288" s="18" t="str">
        <f>LEFT(T1288, FIND("/",T1288)-1)</f>
        <v>theater</v>
      </c>
      <c r="R1288" s="18" t="str">
        <f>RIGHT(T1288, LEN(T1288)-FIND("/",T1288))</f>
        <v>plays</v>
      </c>
      <c r="S1288" t="b">
        <v>1</v>
      </c>
      <c r="T1288" t="s">
        <v>8271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3">
        <v>250</v>
      </c>
      <c r="E1289" s="13">
        <v>605</v>
      </c>
      <c r="F1289" s="16">
        <f>(E1289)/D1289</f>
        <v>2.42</v>
      </c>
      <c r="G1289" s="11" t="s">
        <v>8219</v>
      </c>
      <c r="H1289" t="s">
        <v>8225</v>
      </c>
      <c r="I1289" t="s">
        <v>8247</v>
      </c>
      <c r="J1289">
        <v>1434120856</v>
      </c>
      <c r="K1289" s="7">
        <f>(((J1289/60)/60)/24)+DATE(1970,1,1)</f>
        <v>42167.621018518519</v>
      </c>
      <c r="L1289">
        <v>1428936856</v>
      </c>
      <c r="M1289" s="7">
        <f>(((L1289/60)/60)/24)+DATE(1970,1,1)</f>
        <v>42107.621018518519</v>
      </c>
      <c r="N1289" t="b">
        <v>0</v>
      </c>
      <c r="O1289">
        <v>25</v>
      </c>
      <c r="P1289" s="5">
        <f>E1289/O1289</f>
        <v>24.2</v>
      </c>
      <c r="Q1289" s="18" t="str">
        <f>LEFT(T1289, FIND("/",T1289)-1)</f>
        <v>theater</v>
      </c>
      <c r="R1289" s="18" t="str">
        <f>RIGHT(T1289, LEN(T1289)-FIND("/",T1289))</f>
        <v>plays</v>
      </c>
      <c r="S1289" t="b">
        <v>1</v>
      </c>
      <c r="T1289" t="s">
        <v>8271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3">
        <v>4000</v>
      </c>
      <c r="E1290" s="13">
        <v>4018</v>
      </c>
      <c r="F1290" s="16">
        <f>(E1290)/D1290</f>
        <v>1.0044999999999999</v>
      </c>
      <c r="G1290" s="11" t="s">
        <v>8219</v>
      </c>
      <c r="H1290" t="s">
        <v>8224</v>
      </c>
      <c r="I1290" t="s">
        <v>8246</v>
      </c>
      <c r="J1290">
        <v>1470801600</v>
      </c>
      <c r="K1290" s="7">
        <f>(((J1290/60)/60)/24)+DATE(1970,1,1)</f>
        <v>42592.166666666672</v>
      </c>
      <c r="L1290">
        <v>1468122163</v>
      </c>
      <c r="M1290" s="7">
        <f>(((L1290/60)/60)/24)+DATE(1970,1,1)</f>
        <v>42561.154664351852</v>
      </c>
      <c r="N1290" t="b">
        <v>0</v>
      </c>
      <c r="O1290">
        <v>61</v>
      </c>
      <c r="P1290" s="5">
        <f>E1290/O1290</f>
        <v>65.868852459016395</v>
      </c>
      <c r="Q1290" s="18" t="str">
        <f>LEFT(T1290, FIND("/",T1290)-1)</f>
        <v>theater</v>
      </c>
      <c r="R1290" s="18" t="str">
        <f>RIGHT(T1290, LEN(T1290)-FIND("/",T1290))</f>
        <v>plays</v>
      </c>
      <c r="S1290" t="b">
        <v>1</v>
      </c>
      <c r="T1290" t="s">
        <v>8271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3">
        <v>1500</v>
      </c>
      <c r="E1291" s="13">
        <v>1876</v>
      </c>
      <c r="F1291" s="16">
        <f>(E1291)/D1291</f>
        <v>1.2506666666666666</v>
      </c>
      <c r="G1291" s="11" t="s">
        <v>8219</v>
      </c>
      <c r="H1291" t="s">
        <v>8224</v>
      </c>
      <c r="I1291" t="s">
        <v>8246</v>
      </c>
      <c r="J1291">
        <v>1483499645</v>
      </c>
      <c r="K1291" s="7">
        <f>(((J1291/60)/60)/24)+DATE(1970,1,1)</f>
        <v>42739.134780092587</v>
      </c>
      <c r="L1291">
        <v>1480907645</v>
      </c>
      <c r="M1291" s="7">
        <f>(((L1291/60)/60)/24)+DATE(1970,1,1)</f>
        <v>42709.134780092587</v>
      </c>
      <c r="N1291" t="b">
        <v>0</v>
      </c>
      <c r="O1291">
        <v>52</v>
      </c>
      <c r="P1291" s="5">
        <f>E1291/O1291</f>
        <v>36.07692307692308</v>
      </c>
      <c r="Q1291" s="18" t="str">
        <f>LEFT(T1291, FIND("/",T1291)-1)</f>
        <v>theater</v>
      </c>
      <c r="R1291" s="18" t="str">
        <f>RIGHT(T1291, LEN(T1291)-FIND("/",T1291))</f>
        <v>plays</v>
      </c>
      <c r="S1291" t="b">
        <v>1</v>
      </c>
      <c r="T1291" t="s">
        <v>8271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3">
        <v>3500</v>
      </c>
      <c r="E1292" s="13">
        <v>3800</v>
      </c>
      <c r="F1292" s="16">
        <f>(E1292)/D1292</f>
        <v>1.0857142857142856</v>
      </c>
      <c r="G1292" s="11" t="s">
        <v>8219</v>
      </c>
      <c r="H1292" t="s">
        <v>8224</v>
      </c>
      <c r="I1292" t="s">
        <v>8246</v>
      </c>
      <c r="J1292">
        <v>1429772340</v>
      </c>
      <c r="K1292" s="7">
        <f>(((J1292/60)/60)/24)+DATE(1970,1,1)</f>
        <v>42117.290972222225</v>
      </c>
      <c r="L1292">
        <v>1427121931</v>
      </c>
      <c r="M1292" s="7">
        <f>(((L1292/60)/60)/24)+DATE(1970,1,1)</f>
        <v>42086.614942129629</v>
      </c>
      <c r="N1292" t="b">
        <v>0</v>
      </c>
      <c r="O1292">
        <v>86</v>
      </c>
      <c r="P1292" s="5">
        <f>E1292/O1292</f>
        <v>44.186046511627907</v>
      </c>
      <c r="Q1292" s="18" t="str">
        <f>LEFT(T1292, FIND("/",T1292)-1)</f>
        <v>theater</v>
      </c>
      <c r="R1292" s="18" t="str">
        <f>RIGHT(T1292, LEN(T1292)-FIND("/",T1292))</f>
        <v>plays</v>
      </c>
      <c r="S1292" t="b">
        <v>1</v>
      </c>
      <c r="T1292" t="s">
        <v>8271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3">
        <v>3000</v>
      </c>
      <c r="E1293" s="13">
        <v>4371</v>
      </c>
      <c r="F1293" s="16">
        <f>(E1293)/D1293</f>
        <v>1.4570000000000001</v>
      </c>
      <c r="G1293" s="11" t="s">
        <v>8219</v>
      </c>
      <c r="H1293" t="s">
        <v>8224</v>
      </c>
      <c r="I1293" t="s">
        <v>8246</v>
      </c>
      <c r="J1293">
        <v>1428390000</v>
      </c>
      <c r="K1293" s="7">
        <f>(((J1293/60)/60)/24)+DATE(1970,1,1)</f>
        <v>42101.291666666672</v>
      </c>
      <c r="L1293">
        <v>1425224391</v>
      </c>
      <c r="M1293" s="7">
        <f>(((L1293/60)/60)/24)+DATE(1970,1,1)</f>
        <v>42064.652673611112</v>
      </c>
      <c r="N1293" t="b">
        <v>0</v>
      </c>
      <c r="O1293">
        <v>42</v>
      </c>
      <c r="P1293" s="5">
        <f>E1293/O1293</f>
        <v>104.07142857142857</v>
      </c>
      <c r="Q1293" s="18" t="str">
        <f>LEFT(T1293, FIND("/",T1293)-1)</f>
        <v>theater</v>
      </c>
      <c r="R1293" s="18" t="str">
        <f>RIGHT(T1293, LEN(T1293)-FIND("/",T1293))</f>
        <v>plays</v>
      </c>
      <c r="S1293" t="b">
        <v>1</v>
      </c>
      <c r="T1293" t="s">
        <v>8271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3">
        <v>1700</v>
      </c>
      <c r="E1294" s="13">
        <v>1870</v>
      </c>
      <c r="F1294" s="16">
        <f>(E1294)/D1294</f>
        <v>1.1000000000000001</v>
      </c>
      <c r="G1294" s="11" t="s">
        <v>8219</v>
      </c>
      <c r="H1294" t="s">
        <v>8225</v>
      </c>
      <c r="I1294" t="s">
        <v>8247</v>
      </c>
      <c r="J1294">
        <v>1444172340</v>
      </c>
      <c r="K1294" s="7">
        <f>(((J1294/60)/60)/24)+DATE(1970,1,1)</f>
        <v>42283.957638888889</v>
      </c>
      <c r="L1294">
        <v>1441822828</v>
      </c>
      <c r="M1294" s="7">
        <f>(((L1294/60)/60)/24)+DATE(1970,1,1)</f>
        <v>42256.764212962968</v>
      </c>
      <c r="N1294" t="b">
        <v>0</v>
      </c>
      <c r="O1294">
        <v>52</v>
      </c>
      <c r="P1294" s="5">
        <f>E1294/O1294</f>
        <v>35.96153846153846</v>
      </c>
      <c r="Q1294" s="18" t="str">
        <f>LEFT(T1294, FIND("/",T1294)-1)</f>
        <v>theater</v>
      </c>
      <c r="R1294" s="18" t="str">
        <f>RIGHT(T1294, LEN(T1294)-FIND("/",T1294))</f>
        <v>plays</v>
      </c>
      <c r="S1294" t="b">
        <v>1</v>
      </c>
      <c r="T1294" t="s">
        <v>8271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3">
        <v>15000</v>
      </c>
      <c r="E1295" s="13">
        <v>15335</v>
      </c>
      <c r="F1295" s="16">
        <f>(E1295)/D1295</f>
        <v>1.0223333333333333</v>
      </c>
      <c r="G1295" s="11" t="s">
        <v>8219</v>
      </c>
      <c r="H1295" t="s">
        <v>8224</v>
      </c>
      <c r="I1295" t="s">
        <v>8246</v>
      </c>
      <c r="J1295">
        <v>1447523371</v>
      </c>
      <c r="K1295" s="7">
        <f>(((J1295/60)/60)/24)+DATE(1970,1,1)</f>
        <v>42322.742719907401</v>
      </c>
      <c r="L1295">
        <v>1444927771</v>
      </c>
      <c r="M1295" s="7">
        <f>(((L1295/60)/60)/24)+DATE(1970,1,1)</f>
        <v>42292.701053240744</v>
      </c>
      <c r="N1295" t="b">
        <v>0</v>
      </c>
      <c r="O1295">
        <v>120</v>
      </c>
      <c r="P1295" s="5">
        <f>E1295/O1295</f>
        <v>127.79166666666667</v>
      </c>
      <c r="Q1295" s="18" t="str">
        <f>LEFT(T1295, FIND("/",T1295)-1)</f>
        <v>theater</v>
      </c>
      <c r="R1295" s="18" t="str">
        <f>RIGHT(T1295, LEN(T1295)-FIND("/",T1295))</f>
        <v>plays</v>
      </c>
      <c r="S1295" t="b">
        <v>1</v>
      </c>
      <c r="T1295" t="s">
        <v>8271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3">
        <v>500</v>
      </c>
      <c r="E1296" s="13">
        <v>610</v>
      </c>
      <c r="F1296" s="16">
        <f>(E1296)/D1296</f>
        <v>1.22</v>
      </c>
      <c r="G1296" s="11" t="s">
        <v>8219</v>
      </c>
      <c r="H1296" t="s">
        <v>8225</v>
      </c>
      <c r="I1296" t="s">
        <v>8247</v>
      </c>
      <c r="J1296">
        <v>1445252400</v>
      </c>
      <c r="K1296" s="7">
        <f>(((J1296/60)/60)/24)+DATE(1970,1,1)</f>
        <v>42296.458333333328</v>
      </c>
      <c r="L1296">
        <v>1443696797</v>
      </c>
      <c r="M1296" s="7">
        <f>(((L1296/60)/60)/24)+DATE(1970,1,1)</f>
        <v>42278.453668981485</v>
      </c>
      <c r="N1296" t="b">
        <v>0</v>
      </c>
      <c r="O1296">
        <v>22</v>
      </c>
      <c r="P1296" s="5">
        <f>E1296/O1296</f>
        <v>27.727272727272727</v>
      </c>
      <c r="Q1296" s="18" t="str">
        <f>LEFT(T1296, FIND("/",T1296)-1)</f>
        <v>theater</v>
      </c>
      <c r="R1296" s="18" t="str">
        <f>RIGHT(T1296, LEN(T1296)-FIND("/",T1296))</f>
        <v>plays</v>
      </c>
      <c r="S1296" t="b">
        <v>1</v>
      </c>
      <c r="T1296" t="s">
        <v>8271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3">
        <v>2500</v>
      </c>
      <c r="E1297" s="13">
        <v>2549</v>
      </c>
      <c r="F1297" s="16">
        <f>(E1297)/D1297</f>
        <v>1.0196000000000001</v>
      </c>
      <c r="G1297" s="11" t="s">
        <v>8219</v>
      </c>
      <c r="H1297" t="s">
        <v>8225</v>
      </c>
      <c r="I1297" t="s">
        <v>8247</v>
      </c>
      <c r="J1297">
        <v>1438189200</v>
      </c>
      <c r="K1297" s="7">
        <f>(((J1297/60)/60)/24)+DATE(1970,1,1)</f>
        <v>42214.708333333328</v>
      </c>
      <c r="L1297">
        <v>1435585497</v>
      </c>
      <c r="M1297" s="7">
        <f>(((L1297/60)/60)/24)+DATE(1970,1,1)</f>
        <v>42184.572881944448</v>
      </c>
      <c r="N1297" t="b">
        <v>0</v>
      </c>
      <c r="O1297">
        <v>64</v>
      </c>
      <c r="P1297" s="5">
        <f>E1297/O1297</f>
        <v>39.828125</v>
      </c>
      <c r="Q1297" s="18" t="str">
        <f>LEFT(T1297, FIND("/",T1297)-1)</f>
        <v>theater</v>
      </c>
      <c r="R1297" s="18" t="str">
        <f>RIGHT(T1297, LEN(T1297)-FIND("/",T1297))</f>
        <v>plays</v>
      </c>
      <c r="S1297" t="b">
        <v>1</v>
      </c>
      <c r="T1297" t="s">
        <v>8271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3">
        <v>850</v>
      </c>
      <c r="E1298" s="13">
        <v>1200</v>
      </c>
      <c r="F1298" s="16">
        <f>(E1298)/D1298</f>
        <v>1.411764705882353</v>
      </c>
      <c r="G1298" s="11" t="s">
        <v>8219</v>
      </c>
      <c r="H1298" t="s">
        <v>8225</v>
      </c>
      <c r="I1298" t="s">
        <v>8247</v>
      </c>
      <c r="J1298">
        <v>1457914373</v>
      </c>
      <c r="K1298" s="7">
        <f>(((J1298/60)/60)/24)+DATE(1970,1,1)</f>
        <v>42443.008946759262</v>
      </c>
      <c r="L1298">
        <v>1456189973</v>
      </c>
      <c r="M1298" s="7">
        <f>(((L1298/60)/60)/24)+DATE(1970,1,1)</f>
        <v>42423.050613425927</v>
      </c>
      <c r="N1298" t="b">
        <v>0</v>
      </c>
      <c r="O1298">
        <v>23</v>
      </c>
      <c r="P1298" s="5">
        <f>E1298/O1298</f>
        <v>52.173913043478258</v>
      </c>
      <c r="Q1298" s="18" t="str">
        <f>LEFT(T1298, FIND("/",T1298)-1)</f>
        <v>theater</v>
      </c>
      <c r="R1298" s="18" t="str">
        <f>RIGHT(T1298, LEN(T1298)-FIND("/",T1298))</f>
        <v>plays</v>
      </c>
      <c r="S1298" t="b">
        <v>1</v>
      </c>
      <c r="T1298" t="s">
        <v>8271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3">
        <v>20000</v>
      </c>
      <c r="E1299" s="13">
        <v>21905</v>
      </c>
      <c r="F1299" s="16">
        <f>(E1299)/D1299</f>
        <v>1.0952500000000001</v>
      </c>
      <c r="G1299" s="11" t="s">
        <v>8219</v>
      </c>
      <c r="H1299" t="s">
        <v>8224</v>
      </c>
      <c r="I1299" t="s">
        <v>8246</v>
      </c>
      <c r="J1299">
        <v>1462125358</v>
      </c>
      <c r="K1299" s="7">
        <f>(((J1299/60)/60)/24)+DATE(1970,1,1)</f>
        <v>42491.747199074074</v>
      </c>
      <c r="L1299">
        <v>1459533358</v>
      </c>
      <c r="M1299" s="7">
        <f>(((L1299/60)/60)/24)+DATE(1970,1,1)</f>
        <v>42461.747199074074</v>
      </c>
      <c r="N1299" t="b">
        <v>0</v>
      </c>
      <c r="O1299">
        <v>238</v>
      </c>
      <c r="P1299" s="5">
        <f>E1299/O1299</f>
        <v>92.037815126050418</v>
      </c>
      <c r="Q1299" s="18" t="str">
        <f>LEFT(T1299, FIND("/",T1299)-1)</f>
        <v>theater</v>
      </c>
      <c r="R1299" s="18" t="str">
        <f>RIGHT(T1299, LEN(T1299)-FIND("/",T1299))</f>
        <v>plays</v>
      </c>
      <c r="S1299" t="b">
        <v>1</v>
      </c>
      <c r="T1299" t="s">
        <v>8271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3">
        <v>2000</v>
      </c>
      <c r="E1300" s="13">
        <v>2093</v>
      </c>
      <c r="F1300" s="16">
        <f>(E1300)/D1300</f>
        <v>1.0465</v>
      </c>
      <c r="G1300" s="11" t="s">
        <v>8219</v>
      </c>
      <c r="H1300" t="s">
        <v>8225</v>
      </c>
      <c r="I1300" t="s">
        <v>8247</v>
      </c>
      <c r="J1300">
        <v>1461860432</v>
      </c>
      <c r="K1300" s="7">
        <f>(((J1300/60)/60)/24)+DATE(1970,1,1)</f>
        <v>42488.680925925932</v>
      </c>
      <c r="L1300">
        <v>1459268432</v>
      </c>
      <c r="M1300" s="7">
        <f>(((L1300/60)/60)/24)+DATE(1970,1,1)</f>
        <v>42458.680925925932</v>
      </c>
      <c r="N1300" t="b">
        <v>0</v>
      </c>
      <c r="O1300">
        <v>33</v>
      </c>
      <c r="P1300" s="5">
        <f>E1300/O1300</f>
        <v>63.424242424242422</v>
      </c>
      <c r="Q1300" s="18" t="str">
        <f>LEFT(T1300, FIND("/",T1300)-1)</f>
        <v>theater</v>
      </c>
      <c r="R1300" s="18" t="str">
        <f>RIGHT(T1300, LEN(T1300)-FIND("/",T1300))</f>
        <v>plays</v>
      </c>
      <c r="S1300" t="b">
        <v>1</v>
      </c>
      <c r="T1300" t="s">
        <v>8271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3">
        <v>3500</v>
      </c>
      <c r="E1301" s="13">
        <v>4340</v>
      </c>
      <c r="F1301" s="16">
        <f>(E1301)/D1301</f>
        <v>1.24</v>
      </c>
      <c r="G1301" s="11" t="s">
        <v>8219</v>
      </c>
      <c r="H1301" t="s">
        <v>8224</v>
      </c>
      <c r="I1301" t="s">
        <v>8246</v>
      </c>
      <c r="J1301">
        <v>1436902359</v>
      </c>
      <c r="K1301" s="7">
        <f>(((J1301/60)/60)/24)+DATE(1970,1,1)</f>
        <v>42199.814340277779</v>
      </c>
      <c r="L1301">
        <v>1434310359</v>
      </c>
      <c r="M1301" s="7">
        <f>(((L1301/60)/60)/24)+DATE(1970,1,1)</f>
        <v>42169.814340277779</v>
      </c>
      <c r="N1301" t="b">
        <v>0</v>
      </c>
      <c r="O1301">
        <v>32</v>
      </c>
      <c r="P1301" s="5">
        <f>E1301/O1301</f>
        <v>135.625</v>
      </c>
      <c r="Q1301" s="18" t="str">
        <f>LEFT(T1301, FIND("/",T1301)-1)</f>
        <v>theater</v>
      </c>
      <c r="R1301" s="18" t="str">
        <f>RIGHT(T1301, LEN(T1301)-FIND("/",T1301))</f>
        <v>plays</v>
      </c>
      <c r="S1301" t="b">
        <v>1</v>
      </c>
      <c r="T1301" t="s">
        <v>8271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3">
        <v>3000</v>
      </c>
      <c r="E1302" s="13">
        <v>4050</v>
      </c>
      <c r="F1302" s="16">
        <f>(E1302)/D1302</f>
        <v>1.35</v>
      </c>
      <c r="G1302" s="11" t="s">
        <v>8219</v>
      </c>
      <c r="H1302" t="s">
        <v>8224</v>
      </c>
      <c r="I1302" t="s">
        <v>8246</v>
      </c>
      <c r="J1302">
        <v>1464807420</v>
      </c>
      <c r="K1302" s="7">
        <f>(((J1302/60)/60)/24)+DATE(1970,1,1)</f>
        <v>42522.789583333331</v>
      </c>
      <c r="L1302">
        <v>1461427938</v>
      </c>
      <c r="M1302" s="7">
        <f>(((L1302/60)/60)/24)+DATE(1970,1,1)</f>
        <v>42483.675208333334</v>
      </c>
      <c r="N1302" t="b">
        <v>0</v>
      </c>
      <c r="O1302">
        <v>24</v>
      </c>
      <c r="P1302" s="5">
        <f>E1302/O1302</f>
        <v>168.75</v>
      </c>
      <c r="Q1302" s="18" t="str">
        <f>LEFT(T1302, FIND("/",T1302)-1)</f>
        <v>theater</v>
      </c>
      <c r="R1302" s="18" t="str">
        <f>RIGHT(T1302, LEN(T1302)-FIND("/",T1302))</f>
        <v>plays</v>
      </c>
      <c r="S1302" t="b">
        <v>1</v>
      </c>
      <c r="T1302" t="s">
        <v>8271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3">
        <v>2000</v>
      </c>
      <c r="E1303" s="13">
        <v>2055</v>
      </c>
      <c r="F1303" s="16">
        <f>(E1303)/D1303</f>
        <v>1.0275000000000001</v>
      </c>
      <c r="G1303" s="11" t="s">
        <v>8219</v>
      </c>
      <c r="H1303" t="s">
        <v>8224</v>
      </c>
      <c r="I1303" t="s">
        <v>8246</v>
      </c>
      <c r="J1303">
        <v>1437447600</v>
      </c>
      <c r="K1303" s="7">
        <f>(((J1303/60)/60)/24)+DATE(1970,1,1)</f>
        <v>42206.125</v>
      </c>
      <c r="L1303">
        <v>1436551178</v>
      </c>
      <c r="M1303" s="7">
        <f>(((L1303/60)/60)/24)+DATE(1970,1,1)</f>
        <v>42195.749745370369</v>
      </c>
      <c r="N1303" t="b">
        <v>0</v>
      </c>
      <c r="O1303">
        <v>29</v>
      </c>
      <c r="P1303" s="5">
        <f>E1303/O1303</f>
        <v>70.862068965517238</v>
      </c>
      <c r="Q1303" s="18" t="str">
        <f>LEFT(T1303, FIND("/",T1303)-1)</f>
        <v>theater</v>
      </c>
      <c r="R1303" s="18" t="str">
        <f>RIGHT(T1303, LEN(T1303)-FIND("/",T1303))</f>
        <v>plays</v>
      </c>
      <c r="S1303" t="b">
        <v>1</v>
      </c>
      <c r="T1303" t="s">
        <v>8271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3">
        <v>2500</v>
      </c>
      <c r="E1304" s="13">
        <v>2500</v>
      </c>
      <c r="F1304" s="16">
        <f>(E1304)/D1304</f>
        <v>1</v>
      </c>
      <c r="G1304" s="11" t="s">
        <v>8219</v>
      </c>
      <c r="H1304" t="s">
        <v>8224</v>
      </c>
      <c r="I1304" t="s">
        <v>8246</v>
      </c>
      <c r="J1304">
        <v>1480559011</v>
      </c>
      <c r="K1304" s="7">
        <f>(((J1304/60)/60)/24)+DATE(1970,1,1)</f>
        <v>42705.099664351852</v>
      </c>
      <c r="L1304">
        <v>1477963411</v>
      </c>
      <c r="M1304" s="7">
        <f>(((L1304/60)/60)/24)+DATE(1970,1,1)</f>
        <v>42675.057997685188</v>
      </c>
      <c r="N1304" t="b">
        <v>0</v>
      </c>
      <c r="O1304">
        <v>50</v>
      </c>
      <c r="P1304" s="5">
        <f>E1304/O1304</f>
        <v>50</v>
      </c>
      <c r="Q1304" s="18" t="str">
        <f>LEFT(T1304, FIND("/",T1304)-1)</f>
        <v>theater</v>
      </c>
      <c r="R1304" s="18" t="str">
        <f>RIGHT(T1304, LEN(T1304)-FIND("/",T1304))</f>
        <v>plays</v>
      </c>
      <c r="S1304" t="b">
        <v>1</v>
      </c>
      <c r="T1304" t="s">
        <v>8271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3">
        <v>3500</v>
      </c>
      <c r="E1305" s="13">
        <v>4559.13</v>
      </c>
      <c r="F1305" s="16">
        <f>(E1305)/D1305</f>
        <v>1.3026085714285716</v>
      </c>
      <c r="G1305" s="11" t="s">
        <v>8219</v>
      </c>
      <c r="H1305" t="s">
        <v>8225</v>
      </c>
      <c r="I1305" t="s">
        <v>8247</v>
      </c>
      <c r="J1305">
        <v>1469962800</v>
      </c>
      <c r="K1305" s="7">
        <f>(((J1305/60)/60)/24)+DATE(1970,1,1)</f>
        <v>42582.458333333328</v>
      </c>
      <c r="L1305">
        <v>1468578920</v>
      </c>
      <c r="M1305" s="7">
        <f>(((L1305/60)/60)/24)+DATE(1970,1,1)</f>
        <v>42566.441203703704</v>
      </c>
      <c r="N1305" t="b">
        <v>0</v>
      </c>
      <c r="O1305">
        <v>108</v>
      </c>
      <c r="P1305" s="5">
        <f>E1305/O1305</f>
        <v>42.214166666666671</v>
      </c>
      <c r="Q1305" s="18" t="str">
        <f>LEFT(T1305, FIND("/",T1305)-1)</f>
        <v>theater</v>
      </c>
      <c r="R1305" s="18" t="str">
        <f>RIGHT(T1305, LEN(T1305)-FIND("/",T1305))</f>
        <v>plays</v>
      </c>
      <c r="S1305" t="b">
        <v>1</v>
      </c>
      <c r="T1305" t="s">
        <v>8271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3">
        <v>40000</v>
      </c>
      <c r="E1306" s="13">
        <v>15851</v>
      </c>
      <c r="F1306" s="16">
        <f>(E1306)/D1306</f>
        <v>0.39627499999999999</v>
      </c>
      <c r="G1306" s="11" t="s">
        <v>8220</v>
      </c>
      <c r="H1306" t="s">
        <v>8225</v>
      </c>
      <c r="I1306" t="s">
        <v>8247</v>
      </c>
      <c r="J1306">
        <v>1489376405</v>
      </c>
      <c r="K1306" s="7">
        <f>(((J1306/60)/60)/24)+DATE(1970,1,1)</f>
        <v>42807.152835648143</v>
      </c>
      <c r="L1306">
        <v>1484196005</v>
      </c>
      <c r="M1306" s="7">
        <f>(((L1306/60)/60)/24)+DATE(1970,1,1)</f>
        <v>42747.194502314815</v>
      </c>
      <c r="N1306" t="b">
        <v>0</v>
      </c>
      <c r="O1306">
        <v>104</v>
      </c>
      <c r="P1306" s="5">
        <f>E1306/O1306</f>
        <v>152.41346153846155</v>
      </c>
      <c r="Q1306" s="18" t="str">
        <f>LEFT(T1306, FIND("/",T1306)-1)</f>
        <v>technology</v>
      </c>
      <c r="R1306" s="18" t="str">
        <f>RIGHT(T1306, LEN(T1306)-FIND("/",T1306))</f>
        <v>wearables</v>
      </c>
      <c r="S1306" t="b">
        <v>0</v>
      </c>
      <c r="T1306" t="s">
        <v>8273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3">
        <v>30000</v>
      </c>
      <c r="E1307" s="13">
        <v>7793</v>
      </c>
      <c r="F1307" s="16">
        <f>(E1307)/D1307</f>
        <v>0.25976666666666665</v>
      </c>
      <c r="G1307" s="11" t="s">
        <v>8220</v>
      </c>
      <c r="H1307" t="s">
        <v>8224</v>
      </c>
      <c r="I1307" t="s">
        <v>8246</v>
      </c>
      <c r="J1307">
        <v>1469122200</v>
      </c>
      <c r="K1307" s="7">
        <f>(((J1307/60)/60)/24)+DATE(1970,1,1)</f>
        <v>42572.729166666672</v>
      </c>
      <c r="L1307">
        <v>1466611108</v>
      </c>
      <c r="M1307" s="7">
        <f>(((L1307/60)/60)/24)+DATE(1970,1,1)</f>
        <v>42543.665601851855</v>
      </c>
      <c r="N1307" t="b">
        <v>0</v>
      </c>
      <c r="O1307">
        <v>86</v>
      </c>
      <c r="P1307" s="5">
        <f>E1307/O1307</f>
        <v>90.616279069767444</v>
      </c>
      <c r="Q1307" s="18" t="str">
        <f>LEFT(T1307, FIND("/",T1307)-1)</f>
        <v>technology</v>
      </c>
      <c r="R1307" s="18" t="str">
        <f>RIGHT(T1307, LEN(T1307)-FIND("/",T1307))</f>
        <v>wearables</v>
      </c>
      <c r="S1307" t="b">
        <v>0</v>
      </c>
      <c r="T1307" t="s">
        <v>8273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3">
        <v>110000</v>
      </c>
      <c r="E1308" s="13">
        <v>71771</v>
      </c>
      <c r="F1308" s="16">
        <f>(E1308)/D1308</f>
        <v>0.65246363636363636</v>
      </c>
      <c r="G1308" s="11" t="s">
        <v>8220</v>
      </c>
      <c r="H1308" t="s">
        <v>8224</v>
      </c>
      <c r="I1308" t="s">
        <v>8246</v>
      </c>
      <c r="J1308">
        <v>1417690734</v>
      </c>
      <c r="K1308" s="7">
        <f>(((J1308/60)/60)/24)+DATE(1970,1,1)</f>
        <v>41977.457569444443</v>
      </c>
      <c r="L1308">
        <v>1415098734</v>
      </c>
      <c r="M1308" s="7">
        <f>(((L1308/60)/60)/24)+DATE(1970,1,1)</f>
        <v>41947.457569444443</v>
      </c>
      <c r="N1308" t="b">
        <v>0</v>
      </c>
      <c r="O1308">
        <v>356</v>
      </c>
      <c r="P1308" s="5">
        <f>E1308/O1308</f>
        <v>201.60393258426967</v>
      </c>
      <c r="Q1308" s="18" t="str">
        <f>LEFT(T1308, FIND("/",T1308)-1)</f>
        <v>technology</v>
      </c>
      <c r="R1308" s="18" t="str">
        <f>RIGHT(T1308, LEN(T1308)-FIND("/",T1308))</f>
        <v>wearables</v>
      </c>
      <c r="S1308" t="b">
        <v>0</v>
      </c>
      <c r="T1308" t="s">
        <v>8273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3">
        <v>50000</v>
      </c>
      <c r="E1309" s="13">
        <v>5757</v>
      </c>
      <c r="F1309" s="16">
        <f>(E1309)/D1309</f>
        <v>0.11514000000000001</v>
      </c>
      <c r="G1309" s="11" t="s">
        <v>8220</v>
      </c>
      <c r="H1309" t="s">
        <v>8224</v>
      </c>
      <c r="I1309" t="s">
        <v>8246</v>
      </c>
      <c r="J1309">
        <v>1455710679</v>
      </c>
      <c r="K1309" s="7">
        <f>(((J1309/60)/60)/24)+DATE(1970,1,1)</f>
        <v>42417.503229166665</v>
      </c>
      <c r="L1309">
        <v>1453118679</v>
      </c>
      <c r="M1309" s="7">
        <f>(((L1309/60)/60)/24)+DATE(1970,1,1)</f>
        <v>42387.503229166665</v>
      </c>
      <c r="N1309" t="b">
        <v>0</v>
      </c>
      <c r="O1309">
        <v>45</v>
      </c>
      <c r="P1309" s="5">
        <f>E1309/O1309</f>
        <v>127.93333333333334</v>
      </c>
      <c r="Q1309" s="18" t="str">
        <f>LEFT(T1309, FIND("/",T1309)-1)</f>
        <v>technology</v>
      </c>
      <c r="R1309" s="18" t="str">
        <f>RIGHT(T1309, LEN(T1309)-FIND("/",T1309))</f>
        <v>wearables</v>
      </c>
      <c r="S1309" t="b">
        <v>0</v>
      </c>
      <c r="T1309" t="s">
        <v>8273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3">
        <v>10000</v>
      </c>
      <c r="E1310" s="13">
        <v>1136</v>
      </c>
      <c r="F1310" s="16">
        <f>(E1310)/D1310</f>
        <v>0.11360000000000001</v>
      </c>
      <c r="G1310" s="11" t="s">
        <v>8220</v>
      </c>
      <c r="H1310" t="s">
        <v>8224</v>
      </c>
      <c r="I1310" t="s">
        <v>8246</v>
      </c>
      <c r="J1310">
        <v>1475937812</v>
      </c>
      <c r="K1310" s="7">
        <f>(((J1310/60)/60)/24)+DATE(1970,1,1)</f>
        <v>42651.613564814819</v>
      </c>
      <c r="L1310">
        <v>1472481812</v>
      </c>
      <c r="M1310" s="7">
        <f>(((L1310/60)/60)/24)+DATE(1970,1,1)</f>
        <v>42611.613564814819</v>
      </c>
      <c r="N1310" t="b">
        <v>0</v>
      </c>
      <c r="O1310">
        <v>38</v>
      </c>
      <c r="P1310" s="5">
        <f>E1310/O1310</f>
        <v>29.894736842105264</v>
      </c>
      <c r="Q1310" s="18" t="str">
        <f>LEFT(T1310, FIND("/",T1310)-1)</f>
        <v>technology</v>
      </c>
      <c r="R1310" s="18" t="str">
        <f>RIGHT(T1310, LEN(T1310)-FIND("/",T1310))</f>
        <v>wearables</v>
      </c>
      <c r="S1310" t="b">
        <v>0</v>
      </c>
      <c r="T1310" t="s">
        <v>8273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3">
        <v>11500</v>
      </c>
      <c r="E1311" s="13">
        <v>12879</v>
      </c>
      <c r="F1311" s="16">
        <f>(E1311)/D1311</f>
        <v>1.1199130434782609</v>
      </c>
      <c r="G1311" s="11" t="s">
        <v>8220</v>
      </c>
      <c r="H1311" t="s">
        <v>8224</v>
      </c>
      <c r="I1311" t="s">
        <v>8246</v>
      </c>
      <c r="J1311">
        <v>1444943468</v>
      </c>
      <c r="K1311" s="7">
        <f>(((J1311/60)/60)/24)+DATE(1970,1,1)</f>
        <v>42292.882731481484</v>
      </c>
      <c r="L1311">
        <v>1441919468</v>
      </c>
      <c r="M1311" s="7">
        <f>(((L1311/60)/60)/24)+DATE(1970,1,1)</f>
        <v>42257.882731481484</v>
      </c>
      <c r="N1311" t="b">
        <v>0</v>
      </c>
      <c r="O1311">
        <v>35</v>
      </c>
      <c r="P1311" s="5">
        <f>E1311/O1311</f>
        <v>367.97142857142859</v>
      </c>
      <c r="Q1311" s="18" t="str">
        <f>LEFT(T1311, FIND("/",T1311)-1)</f>
        <v>technology</v>
      </c>
      <c r="R1311" s="18" t="str">
        <f>RIGHT(T1311, LEN(T1311)-FIND("/",T1311))</f>
        <v>wearables</v>
      </c>
      <c r="S1311" t="b">
        <v>0</v>
      </c>
      <c r="T1311" t="s">
        <v>8273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3">
        <v>20000</v>
      </c>
      <c r="E1312" s="13">
        <v>3100</v>
      </c>
      <c r="F1312" s="16">
        <f>(E1312)/D1312</f>
        <v>0.155</v>
      </c>
      <c r="G1312" s="11" t="s">
        <v>8220</v>
      </c>
      <c r="H1312" t="s">
        <v>8224</v>
      </c>
      <c r="I1312" t="s">
        <v>8246</v>
      </c>
      <c r="J1312">
        <v>1471622450</v>
      </c>
      <c r="K1312" s="7">
        <f>(((J1312/60)/60)/24)+DATE(1970,1,1)</f>
        <v>42601.667245370365</v>
      </c>
      <c r="L1312">
        <v>1467734450</v>
      </c>
      <c r="M1312" s="7">
        <f>(((L1312/60)/60)/24)+DATE(1970,1,1)</f>
        <v>42556.667245370365</v>
      </c>
      <c r="N1312" t="b">
        <v>0</v>
      </c>
      <c r="O1312">
        <v>24</v>
      </c>
      <c r="P1312" s="5">
        <f>E1312/O1312</f>
        <v>129.16666666666666</v>
      </c>
      <c r="Q1312" s="18" t="str">
        <f>LEFT(T1312, FIND("/",T1312)-1)</f>
        <v>technology</v>
      </c>
      <c r="R1312" s="18" t="str">
        <f>RIGHT(T1312, LEN(T1312)-FIND("/",T1312))</f>
        <v>wearables</v>
      </c>
      <c r="S1312" t="b">
        <v>0</v>
      </c>
      <c r="T1312" t="s">
        <v>8273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3">
        <v>250000</v>
      </c>
      <c r="E1313" s="13">
        <v>80070</v>
      </c>
      <c r="F1313" s="16">
        <f>(E1313)/D1313</f>
        <v>0.32028000000000001</v>
      </c>
      <c r="G1313" s="11" t="s">
        <v>8220</v>
      </c>
      <c r="H1313" t="s">
        <v>8224</v>
      </c>
      <c r="I1313" t="s">
        <v>8246</v>
      </c>
      <c r="J1313">
        <v>1480536919</v>
      </c>
      <c r="K1313" s="7">
        <f>(((J1313/60)/60)/24)+DATE(1970,1,1)</f>
        <v>42704.843969907408</v>
      </c>
      <c r="L1313">
        <v>1477509319</v>
      </c>
      <c r="M1313" s="7">
        <f>(((L1313/60)/60)/24)+DATE(1970,1,1)</f>
        <v>42669.802303240736</v>
      </c>
      <c r="N1313" t="b">
        <v>0</v>
      </c>
      <c r="O1313">
        <v>100</v>
      </c>
      <c r="P1313" s="5">
        <f>E1313/O1313</f>
        <v>800.7</v>
      </c>
      <c r="Q1313" s="18" t="str">
        <f>LEFT(T1313, FIND("/",T1313)-1)</f>
        <v>technology</v>
      </c>
      <c r="R1313" s="18" t="str">
        <f>RIGHT(T1313, LEN(T1313)-FIND("/",T1313))</f>
        <v>wearables</v>
      </c>
      <c r="S1313" t="b">
        <v>0</v>
      </c>
      <c r="T1313" t="s">
        <v>8273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3">
        <v>4600</v>
      </c>
      <c r="E1314" s="13">
        <v>28</v>
      </c>
      <c r="F1314" s="16">
        <f>(E1314)/D1314</f>
        <v>6.0869565217391303E-3</v>
      </c>
      <c r="G1314" s="11" t="s">
        <v>8220</v>
      </c>
      <c r="H1314" t="s">
        <v>8224</v>
      </c>
      <c r="I1314" t="s">
        <v>8246</v>
      </c>
      <c r="J1314">
        <v>1429375922</v>
      </c>
      <c r="K1314" s="7">
        <f>(((J1314/60)/60)/24)+DATE(1970,1,1)</f>
        <v>42112.702800925923</v>
      </c>
      <c r="L1314">
        <v>1426783922</v>
      </c>
      <c r="M1314" s="7">
        <f>(((L1314/60)/60)/24)+DATE(1970,1,1)</f>
        <v>42082.702800925923</v>
      </c>
      <c r="N1314" t="b">
        <v>0</v>
      </c>
      <c r="O1314">
        <v>1</v>
      </c>
      <c r="P1314" s="5">
        <f>E1314/O1314</f>
        <v>28</v>
      </c>
      <c r="Q1314" s="18" t="str">
        <f>LEFT(T1314, FIND("/",T1314)-1)</f>
        <v>technology</v>
      </c>
      <c r="R1314" s="18" t="str">
        <f>RIGHT(T1314, LEN(T1314)-FIND("/",T1314))</f>
        <v>wearables</v>
      </c>
      <c r="S1314" t="b">
        <v>0</v>
      </c>
      <c r="T1314" t="s">
        <v>8273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3">
        <v>40000</v>
      </c>
      <c r="E1315" s="13">
        <v>12446</v>
      </c>
      <c r="F1315" s="16">
        <f>(E1315)/D1315</f>
        <v>0.31114999999999998</v>
      </c>
      <c r="G1315" s="11" t="s">
        <v>8220</v>
      </c>
      <c r="H1315" t="s">
        <v>8224</v>
      </c>
      <c r="I1315" t="s">
        <v>8246</v>
      </c>
      <c r="J1315">
        <v>1457024514</v>
      </c>
      <c r="K1315" s="7">
        <f>(((J1315/60)/60)/24)+DATE(1970,1,1)</f>
        <v>42432.709652777776</v>
      </c>
      <c r="L1315">
        <v>1454432514</v>
      </c>
      <c r="M1315" s="7">
        <f>(((L1315/60)/60)/24)+DATE(1970,1,1)</f>
        <v>42402.709652777776</v>
      </c>
      <c r="N1315" t="b">
        <v>0</v>
      </c>
      <c r="O1315">
        <v>122</v>
      </c>
      <c r="P1315" s="5">
        <f>E1315/O1315</f>
        <v>102.01639344262296</v>
      </c>
      <c r="Q1315" s="18" t="str">
        <f>LEFT(T1315, FIND("/",T1315)-1)</f>
        <v>technology</v>
      </c>
      <c r="R1315" s="18" t="str">
        <f>RIGHT(T1315, LEN(T1315)-FIND("/",T1315))</f>
        <v>wearables</v>
      </c>
      <c r="S1315" t="b">
        <v>0</v>
      </c>
      <c r="T1315" t="s">
        <v>8273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3">
        <v>180000</v>
      </c>
      <c r="E1316" s="13">
        <v>2028</v>
      </c>
      <c r="F1316" s="16">
        <f>(E1316)/D1316</f>
        <v>1.1266666666666666E-2</v>
      </c>
      <c r="G1316" s="11" t="s">
        <v>8220</v>
      </c>
      <c r="H1316" t="s">
        <v>8224</v>
      </c>
      <c r="I1316" t="s">
        <v>8246</v>
      </c>
      <c r="J1316">
        <v>1477065860</v>
      </c>
      <c r="K1316" s="7">
        <f>(((J1316/60)/60)/24)+DATE(1970,1,1)</f>
        <v>42664.669675925921</v>
      </c>
      <c r="L1316">
        <v>1471881860</v>
      </c>
      <c r="M1316" s="7">
        <f>(((L1316/60)/60)/24)+DATE(1970,1,1)</f>
        <v>42604.669675925921</v>
      </c>
      <c r="N1316" t="b">
        <v>0</v>
      </c>
      <c r="O1316">
        <v>11</v>
      </c>
      <c r="P1316" s="5">
        <f>E1316/O1316</f>
        <v>184.36363636363637</v>
      </c>
      <c r="Q1316" s="18" t="str">
        <f>LEFT(T1316, FIND("/",T1316)-1)</f>
        <v>technology</v>
      </c>
      <c r="R1316" s="18" t="str">
        <f>RIGHT(T1316, LEN(T1316)-FIND("/",T1316))</f>
        <v>wearables</v>
      </c>
      <c r="S1316" t="b">
        <v>0</v>
      </c>
      <c r="T1316" t="s">
        <v>8273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3">
        <v>100000</v>
      </c>
      <c r="E1317" s="13">
        <v>40404</v>
      </c>
      <c r="F1317" s="16">
        <f>(E1317)/D1317</f>
        <v>0.40404000000000001</v>
      </c>
      <c r="G1317" s="11" t="s">
        <v>8220</v>
      </c>
      <c r="H1317" t="s">
        <v>8224</v>
      </c>
      <c r="I1317" t="s">
        <v>8246</v>
      </c>
      <c r="J1317">
        <v>1446771600</v>
      </c>
      <c r="K1317" s="7">
        <f>(((J1317/60)/60)/24)+DATE(1970,1,1)</f>
        <v>42314.041666666672</v>
      </c>
      <c r="L1317">
        <v>1443700648</v>
      </c>
      <c r="M1317" s="7">
        <f>(((L1317/60)/60)/24)+DATE(1970,1,1)</f>
        <v>42278.498240740737</v>
      </c>
      <c r="N1317" t="b">
        <v>0</v>
      </c>
      <c r="O1317">
        <v>248</v>
      </c>
      <c r="P1317" s="5">
        <f>E1317/O1317</f>
        <v>162.91935483870967</v>
      </c>
      <c r="Q1317" s="18" t="str">
        <f>LEFT(T1317, FIND("/",T1317)-1)</f>
        <v>technology</v>
      </c>
      <c r="R1317" s="18" t="str">
        <f>RIGHT(T1317, LEN(T1317)-FIND("/",T1317))</f>
        <v>wearables</v>
      </c>
      <c r="S1317" t="b">
        <v>0</v>
      </c>
      <c r="T1317" t="s">
        <v>8273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3">
        <v>75000</v>
      </c>
      <c r="E1318" s="13">
        <v>1</v>
      </c>
      <c r="F1318" s="16">
        <f>(E1318)/D1318</f>
        <v>1.3333333333333333E-5</v>
      </c>
      <c r="G1318" s="11" t="s">
        <v>8220</v>
      </c>
      <c r="H1318" t="s">
        <v>8224</v>
      </c>
      <c r="I1318" t="s">
        <v>8246</v>
      </c>
      <c r="J1318">
        <v>1456700709</v>
      </c>
      <c r="K1318" s="7">
        <f>(((J1318/60)/60)/24)+DATE(1970,1,1)</f>
        <v>42428.961909722217</v>
      </c>
      <c r="L1318">
        <v>1453676709</v>
      </c>
      <c r="M1318" s="7">
        <f>(((L1318/60)/60)/24)+DATE(1970,1,1)</f>
        <v>42393.961909722217</v>
      </c>
      <c r="N1318" t="b">
        <v>0</v>
      </c>
      <c r="O1318">
        <v>1</v>
      </c>
      <c r="P1318" s="5">
        <f>E1318/O1318</f>
        <v>1</v>
      </c>
      <c r="Q1318" s="18" t="str">
        <f>LEFT(T1318, FIND("/",T1318)-1)</f>
        <v>technology</v>
      </c>
      <c r="R1318" s="18" t="str">
        <f>RIGHT(T1318, LEN(T1318)-FIND("/",T1318))</f>
        <v>wearables</v>
      </c>
      <c r="S1318" t="b">
        <v>0</v>
      </c>
      <c r="T1318" t="s">
        <v>8273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3">
        <v>200000</v>
      </c>
      <c r="E1319" s="13">
        <v>11467</v>
      </c>
      <c r="F1319" s="16">
        <f>(E1319)/D1319</f>
        <v>5.7334999999999997E-2</v>
      </c>
      <c r="G1319" s="11" t="s">
        <v>8220</v>
      </c>
      <c r="H1319" t="s">
        <v>8232</v>
      </c>
      <c r="I1319" t="s">
        <v>8253</v>
      </c>
      <c r="J1319">
        <v>1469109600</v>
      </c>
      <c r="K1319" s="7">
        <f>(((J1319/60)/60)/24)+DATE(1970,1,1)</f>
        <v>42572.583333333328</v>
      </c>
      <c r="L1319">
        <v>1464586746</v>
      </c>
      <c r="M1319" s="7">
        <f>(((L1319/60)/60)/24)+DATE(1970,1,1)</f>
        <v>42520.235486111109</v>
      </c>
      <c r="N1319" t="b">
        <v>0</v>
      </c>
      <c r="O1319">
        <v>19</v>
      </c>
      <c r="P1319" s="5">
        <f>E1319/O1319</f>
        <v>603.52631578947364</v>
      </c>
      <c r="Q1319" s="18" t="str">
        <f>LEFT(T1319, FIND("/",T1319)-1)</f>
        <v>technology</v>
      </c>
      <c r="R1319" s="18" t="str">
        <f>RIGHT(T1319, LEN(T1319)-FIND("/",T1319))</f>
        <v>wearables</v>
      </c>
      <c r="S1319" t="b">
        <v>0</v>
      </c>
      <c r="T1319" t="s">
        <v>8273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3">
        <v>40000</v>
      </c>
      <c r="E1320" s="13">
        <v>6130</v>
      </c>
      <c r="F1320" s="16">
        <f>(E1320)/D1320</f>
        <v>0.15325</v>
      </c>
      <c r="G1320" s="11" t="s">
        <v>8220</v>
      </c>
      <c r="H1320" t="s">
        <v>8224</v>
      </c>
      <c r="I1320" t="s">
        <v>8246</v>
      </c>
      <c r="J1320">
        <v>1420938172</v>
      </c>
      <c r="K1320" s="7">
        <f>(((J1320/60)/60)/24)+DATE(1970,1,1)</f>
        <v>42015.043657407412</v>
      </c>
      <c r="L1320">
        <v>1418346172</v>
      </c>
      <c r="M1320" s="7">
        <f>(((L1320/60)/60)/24)+DATE(1970,1,1)</f>
        <v>41985.043657407412</v>
      </c>
      <c r="N1320" t="b">
        <v>0</v>
      </c>
      <c r="O1320">
        <v>135</v>
      </c>
      <c r="P1320" s="5">
        <f>E1320/O1320</f>
        <v>45.407407407407405</v>
      </c>
      <c r="Q1320" s="18" t="str">
        <f>LEFT(T1320, FIND("/",T1320)-1)</f>
        <v>technology</v>
      </c>
      <c r="R1320" s="18" t="str">
        <f>RIGHT(T1320, LEN(T1320)-FIND("/",T1320))</f>
        <v>wearables</v>
      </c>
      <c r="S1320" t="b">
        <v>0</v>
      </c>
      <c r="T1320" t="s">
        <v>8273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3">
        <v>5800</v>
      </c>
      <c r="E1321" s="13">
        <v>876</v>
      </c>
      <c r="F1321" s="16">
        <f>(E1321)/D1321</f>
        <v>0.15103448275862069</v>
      </c>
      <c r="G1321" s="11" t="s">
        <v>8220</v>
      </c>
      <c r="H1321" t="s">
        <v>8225</v>
      </c>
      <c r="I1321" t="s">
        <v>8247</v>
      </c>
      <c r="J1321">
        <v>1405094400</v>
      </c>
      <c r="K1321" s="7">
        <f>(((J1321/60)/60)/24)+DATE(1970,1,1)</f>
        <v>41831.666666666664</v>
      </c>
      <c r="L1321">
        <v>1403810965</v>
      </c>
      <c r="M1321" s="7">
        <f>(((L1321/60)/60)/24)+DATE(1970,1,1)</f>
        <v>41816.812094907407</v>
      </c>
      <c r="N1321" t="b">
        <v>0</v>
      </c>
      <c r="O1321">
        <v>9</v>
      </c>
      <c r="P1321" s="5">
        <f>E1321/O1321</f>
        <v>97.333333333333329</v>
      </c>
      <c r="Q1321" s="18" t="str">
        <f>LEFT(T1321, FIND("/",T1321)-1)</f>
        <v>technology</v>
      </c>
      <c r="R1321" s="18" t="str">
        <f>RIGHT(T1321, LEN(T1321)-FIND("/",T1321))</f>
        <v>wearables</v>
      </c>
      <c r="S1321" t="b">
        <v>0</v>
      </c>
      <c r="T1321" t="s">
        <v>8273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3">
        <v>100000</v>
      </c>
      <c r="E1322" s="13">
        <v>503</v>
      </c>
      <c r="F1322" s="16">
        <f>(E1322)/D1322</f>
        <v>5.0299999999999997E-3</v>
      </c>
      <c r="G1322" s="11" t="s">
        <v>8220</v>
      </c>
      <c r="H1322" t="s">
        <v>8233</v>
      </c>
      <c r="I1322" t="s">
        <v>8249</v>
      </c>
      <c r="J1322">
        <v>1483138800</v>
      </c>
      <c r="K1322" s="7">
        <f>(((J1322/60)/60)/24)+DATE(1970,1,1)</f>
        <v>42734.958333333328</v>
      </c>
      <c r="L1322">
        <v>1480610046</v>
      </c>
      <c r="M1322" s="7">
        <f>(((L1322/60)/60)/24)+DATE(1970,1,1)</f>
        <v>42705.690347222218</v>
      </c>
      <c r="N1322" t="b">
        <v>0</v>
      </c>
      <c r="O1322">
        <v>3</v>
      </c>
      <c r="P1322" s="5">
        <f>E1322/O1322</f>
        <v>167.66666666666666</v>
      </c>
      <c r="Q1322" s="18" t="str">
        <f>LEFT(T1322, FIND("/",T1322)-1)</f>
        <v>technology</v>
      </c>
      <c r="R1322" s="18" t="str">
        <f>RIGHT(T1322, LEN(T1322)-FIND("/",T1322))</f>
        <v>wearables</v>
      </c>
      <c r="S1322" t="b">
        <v>0</v>
      </c>
      <c r="T1322" t="s">
        <v>8273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3">
        <v>462000</v>
      </c>
      <c r="E1323" s="13">
        <v>6019</v>
      </c>
      <c r="F1323" s="16">
        <f>(E1323)/D1323</f>
        <v>1.3028138528138528E-2</v>
      </c>
      <c r="G1323" s="11" t="s">
        <v>8220</v>
      </c>
      <c r="H1323" t="s">
        <v>8235</v>
      </c>
      <c r="I1323" t="s">
        <v>8255</v>
      </c>
      <c r="J1323">
        <v>1482515937</v>
      </c>
      <c r="K1323" s="7">
        <f>(((J1323/60)/60)/24)+DATE(1970,1,1)</f>
        <v>42727.74927083333</v>
      </c>
      <c r="L1323">
        <v>1479923937</v>
      </c>
      <c r="M1323" s="7">
        <f>(((L1323/60)/60)/24)+DATE(1970,1,1)</f>
        <v>42697.74927083333</v>
      </c>
      <c r="N1323" t="b">
        <v>0</v>
      </c>
      <c r="O1323">
        <v>7</v>
      </c>
      <c r="P1323" s="5">
        <f>E1323/O1323</f>
        <v>859.85714285714289</v>
      </c>
      <c r="Q1323" s="18" t="str">
        <f>LEFT(T1323, FIND("/",T1323)-1)</f>
        <v>technology</v>
      </c>
      <c r="R1323" s="18" t="str">
        <f>RIGHT(T1323, LEN(T1323)-FIND("/",T1323))</f>
        <v>wearables</v>
      </c>
      <c r="S1323" t="b">
        <v>0</v>
      </c>
      <c r="T1323" t="s">
        <v>8273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3">
        <v>35000</v>
      </c>
      <c r="E1324" s="13">
        <v>106</v>
      </c>
      <c r="F1324" s="16">
        <f>(E1324)/D1324</f>
        <v>3.0285714285714286E-3</v>
      </c>
      <c r="G1324" s="11" t="s">
        <v>8220</v>
      </c>
      <c r="H1324" t="s">
        <v>8225</v>
      </c>
      <c r="I1324" t="s">
        <v>8247</v>
      </c>
      <c r="J1324">
        <v>1432223125</v>
      </c>
      <c r="K1324" s="7">
        <f>(((J1324/60)/60)/24)+DATE(1970,1,1)</f>
        <v>42145.656539351854</v>
      </c>
      <c r="L1324">
        <v>1429631125</v>
      </c>
      <c r="M1324" s="7">
        <f>(((L1324/60)/60)/24)+DATE(1970,1,1)</f>
        <v>42115.656539351854</v>
      </c>
      <c r="N1324" t="b">
        <v>0</v>
      </c>
      <c r="O1324">
        <v>4</v>
      </c>
      <c r="P1324" s="5">
        <f>E1324/O1324</f>
        <v>26.5</v>
      </c>
      <c r="Q1324" s="18" t="str">
        <f>LEFT(T1324, FIND("/",T1324)-1)</f>
        <v>technology</v>
      </c>
      <c r="R1324" s="18" t="str">
        <f>RIGHT(T1324, LEN(T1324)-FIND("/",T1324))</f>
        <v>wearables</v>
      </c>
      <c r="S1324" t="b">
        <v>0</v>
      </c>
      <c r="T1324" t="s">
        <v>8273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3">
        <v>15000</v>
      </c>
      <c r="E1325" s="13">
        <v>1332</v>
      </c>
      <c r="F1325" s="16">
        <f>(E1325)/D1325</f>
        <v>8.8800000000000004E-2</v>
      </c>
      <c r="G1325" s="11" t="s">
        <v>8220</v>
      </c>
      <c r="H1325" t="s">
        <v>8224</v>
      </c>
      <c r="I1325" t="s">
        <v>8246</v>
      </c>
      <c r="J1325">
        <v>1461653700</v>
      </c>
      <c r="K1325" s="7">
        <f>(((J1325/60)/60)/24)+DATE(1970,1,1)</f>
        <v>42486.288194444445</v>
      </c>
      <c r="L1325">
        <v>1458665146</v>
      </c>
      <c r="M1325" s="7">
        <f>(((L1325/60)/60)/24)+DATE(1970,1,1)</f>
        <v>42451.698449074072</v>
      </c>
      <c r="N1325" t="b">
        <v>0</v>
      </c>
      <c r="O1325">
        <v>44</v>
      </c>
      <c r="P1325" s="5">
        <f>E1325/O1325</f>
        <v>30.272727272727273</v>
      </c>
      <c r="Q1325" s="18" t="str">
        <f>LEFT(T1325, FIND("/",T1325)-1)</f>
        <v>technology</v>
      </c>
      <c r="R1325" s="18" t="str">
        <f>RIGHT(T1325, LEN(T1325)-FIND("/",T1325))</f>
        <v>wearables</v>
      </c>
      <c r="S1325" t="b">
        <v>0</v>
      </c>
      <c r="T1325" t="s">
        <v>8273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3">
        <v>50000</v>
      </c>
      <c r="E1326" s="13">
        <v>4920</v>
      </c>
      <c r="F1326" s="16">
        <f>(E1326)/D1326</f>
        <v>9.8400000000000001E-2</v>
      </c>
      <c r="G1326" s="11" t="s">
        <v>8220</v>
      </c>
      <c r="H1326" t="s">
        <v>8224</v>
      </c>
      <c r="I1326" t="s">
        <v>8246</v>
      </c>
      <c r="J1326">
        <v>1476371552</v>
      </c>
      <c r="K1326" s="7">
        <f>(((J1326/60)/60)/24)+DATE(1970,1,1)</f>
        <v>42656.633703703701</v>
      </c>
      <c r="L1326">
        <v>1473779552</v>
      </c>
      <c r="M1326" s="7">
        <f>(((L1326/60)/60)/24)+DATE(1970,1,1)</f>
        <v>42626.633703703701</v>
      </c>
      <c r="N1326" t="b">
        <v>0</v>
      </c>
      <c r="O1326">
        <v>90</v>
      </c>
      <c r="P1326" s="5">
        <f>E1326/O1326</f>
        <v>54.666666666666664</v>
      </c>
      <c r="Q1326" s="18" t="str">
        <f>LEFT(T1326, FIND("/",T1326)-1)</f>
        <v>technology</v>
      </c>
      <c r="R1326" s="18" t="str">
        <f>RIGHT(T1326, LEN(T1326)-FIND("/",T1326))</f>
        <v>wearables</v>
      </c>
      <c r="S1326" t="b">
        <v>0</v>
      </c>
      <c r="T1326" t="s">
        <v>8273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3">
        <v>20000</v>
      </c>
      <c r="E1327" s="13">
        <v>486</v>
      </c>
      <c r="F1327" s="16">
        <f>(E1327)/D1327</f>
        <v>2.4299999999999999E-2</v>
      </c>
      <c r="G1327" s="11" t="s">
        <v>8220</v>
      </c>
      <c r="H1327" t="s">
        <v>8224</v>
      </c>
      <c r="I1327" t="s">
        <v>8246</v>
      </c>
      <c r="J1327">
        <v>1483063435</v>
      </c>
      <c r="K1327" s="7">
        <f>(((J1327/60)/60)/24)+DATE(1970,1,1)</f>
        <v>42734.086053240739</v>
      </c>
      <c r="L1327">
        <v>1480471435</v>
      </c>
      <c r="M1327" s="7">
        <f>(((L1327/60)/60)/24)+DATE(1970,1,1)</f>
        <v>42704.086053240739</v>
      </c>
      <c r="N1327" t="b">
        <v>0</v>
      </c>
      <c r="O1327">
        <v>8</v>
      </c>
      <c r="P1327" s="5">
        <f>E1327/O1327</f>
        <v>60.75</v>
      </c>
      <c r="Q1327" s="18" t="str">
        <f>LEFT(T1327, FIND("/",T1327)-1)</f>
        <v>technology</v>
      </c>
      <c r="R1327" s="18" t="str">
        <f>RIGHT(T1327, LEN(T1327)-FIND("/",T1327))</f>
        <v>wearables</v>
      </c>
      <c r="S1327" t="b">
        <v>0</v>
      </c>
      <c r="T1327" t="s">
        <v>8273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3">
        <v>100000</v>
      </c>
      <c r="E1328" s="13">
        <v>1130</v>
      </c>
      <c r="F1328" s="16">
        <f>(E1328)/D1328</f>
        <v>1.1299999999999999E-2</v>
      </c>
      <c r="G1328" s="11" t="s">
        <v>8220</v>
      </c>
      <c r="H1328" t="s">
        <v>8224</v>
      </c>
      <c r="I1328" t="s">
        <v>8246</v>
      </c>
      <c r="J1328">
        <v>1421348428</v>
      </c>
      <c r="K1328" s="7">
        <f>(((J1328/60)/60)/24)+DATE(1970,1,1)</f>
        <v>42019.791990740734</v>
      </c>
      <c r="L1328">
        <v>1417460428</v>
      </c>
      <c r="M1328" s="7">
        <f>(((L1328/60)/60)/24)+DATE(1970,1,1)</f>
        <v>41974.791990740734</v>
      </c>
      <c r="N1328" t="b">
        <v>0</v>
      </c>
      <c r="O1328">
        <v>11</v>
      </c>
      <c r="P1328" s="5">
        <f>E1328/O1328</f>
        <v>102.72727272727273</v>
      </c>
      <c r="Q1328" s="18" t="str">
        <f>LEFT(T1328, FIND("/",T1328)-1)</f>
        <v>technology</v>
      </c>
      <c r="R1328" s="18" t="str">
        <f>RIGHT(T1328, LEN(T1328)-FIND("/",T1328))</f>
        <v>wearables</v>
      </c>
      <c r="S1328" t="b">
        <v>0</v>
      </c>
      <c r="T1328" t="s">
        <v>8273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3">
        <v>48000</v>
      </c>
      <c r="E1329" s="13">
        <v>1705</v>
      </c>
      <c r="F1329" s="16">
        <f>(E1329)/D1329</f>
        <v>3.5520833333333335E-2</v>
      </c>
      <c r="G1329" s="11" t="s">
        <v>8220</v>
      </c>
      <c r="H1329" t="s">
        <v>8224</v>
      </c>
      <c r="I1329" t="s">
        <v>8246</v>
      </c>
      <c r="J1329">
        <v>1432916235</v>
      </c>
      <c r="K1329" s="7">
        <f>(((J1329/60)/60)/24)+DATE(1970,1,1)</f>
        <v>42153.678645833337</v>
      </c>
      <c r="L1329">
        <v>1430324235</v>
      </c>
      <c r="M1329" s="7">
        <f>(((L1329/60)/60)/24)+DATE(1970,1,1)</f>
        <v>42123.678645833337</v>
      </c>
      <c r="N1329" t="b">
        <v>0</v>
      </c>
      <c r="O1329">
        <v>41</v>
      </c>
      <c r="P1329" s="5">
        <f>E1329/O1329</f>
        <v>41.585365853658537</v>
      </c>
      <c r="Q1329" s="18" t="str">
        <f>LEFT(T1329, FIND("/",T1329)-1)</f>
        <v>technology</v>
      </c>
      <c r="R1329" s="18" t="str">
        <f>RIGHT(T1329, LEN(T1329)-FIND("/",T1329))</f>
        <v>wearables</v>
      </c>
      <c r="S1329" t="b">
        <v>0</v>
      </c>
      <c r="T1329" t="s">
        <v>8273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3">
        <v>75000</v>
      </c>
      <c r="E1330" s="13">
        <v>1748</v>
      </c>
      <c r="F1330" s="16">
        <f>(E1330)/D1330</f>
        <v>2.3306666666666667E-2</v>
      </c>
      <c r="G1330" s="11" t="s">
        <v>8220</v>
      </c>
      <c r="H1330" t="s">
        <v>8224</v>
      </c>
      <c r="I1330" t="s">
        <v>8246</v>
      </c>
      <c r="J1330">
        <v>1476458734</v>
      </c>
      <c r="K1330" s="7">
        <f>(((J1330/60)/60)/24)+DATE(1970,1,1)</f>
        <v>42657.642754629633</v>
      </c>
      <c r="L1330">
        <v>1472570734</v>
      </c>
      <c r="M1330" s="7">
        <f>(((L1330/60)/60)/24)+DATE(1970,1,1)</f>
        <v>42612.642754629633</v>
      </c>
      <c r="N1330" t="b">
        <v>0</v>
      </c>
      <c r="O1330">
        <v>15</v>
      </c>
      <c r="P1330" s="5">
        <f>E1330/O1330</f>
        <v>116.53333333333333</v>
      </c>
      <c r="Q1330" s="18" t="str">
        <f>LEFT(T1330, FIND("/",T1330)-1)</f>
        <v>technology</v>
      </c>
      <c r="R1330" s="18" t="str">
        <f>RIGHT(T1330, LEN(T1330)-FIND("/",T1330))</f>
        <v>wearables</v>
      </c>
      <c r="S1330" t="b">
        <v>0</v>
      </c>
      <c r="T1330" t="s">
        <v>8273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3">
        <v>50000</v>
      </c>
      <c r="E1331" s="13">
        <v>408</v>
      </c>
      <c r="F1331" s="16">
        <f>(E1331)/D1331</f>
        <v>8.1600000000000006E-3</v>
      </c>
      <c r="G1331" s="11" t="s">
        <v>8220</v>
      </c>
      <c r="H1331" t="s">
        <v>8224</v>
      </c>
      <c r="I1331" t="s">
        <v>8246</v>
      </c>
      <c r="J1331">
        <v>1417501145</v>
      </c>
      <c r="K1331" s="7">
        <f>(((J1331/60)/60)/24)+DATE(1970,1,1)</f>
        <v>41975.263252314813</v>
      </c>
      <c r="L1331">
        <v>1414041545</v>
      </c>
      <c r="M1331" s="7">
        <f>(((L1331/60)/60)/24)+DATE(1970,1,1)</f>
        <v>41935.221585648149</v>
      </c>
      <c r="N1331" t="b">
        <v>0</v>
      </c>
      <c r="O1331">
        <v>9</v>
      </c>
      <c r="P1331" s="5">
        <f>E1331/O1331</f>
        <v>45.333333333333336</v>
      </c>
      <c r="Q1331" s="18" t="str">
        <f>LEFT(T1331, FIND("/",T1331)-1)</f>
        <v>technology</v>
      </c>
      <c r="R1331" s="18" t="str">
        <f>RIGHT(T1331, LEN(T1331)-FIND("/",T1331))</f>
        <v>wearables</v>
      </c>
      <c r="S1331" t="b">
        <v>0</v>
      </c>
      <c r="T1331" t="s">
        <v>8273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3">
        <v>35000</v>
      </c>
      <c r="E1332" s="13">
        <v>7873</v>
      </c>
      <c r="F1332" s="16">
        <f>(E1332)/D1332</f>
        <v>0.22494285714285714</v>
      </c>
      <c r="G1332" s="11" t="s">
        <v>8220</v>
      </c>
      <c r="H1332" t="s">
        <v>8224</v>
      </c>
      <c r="I1332" t="s">
        <v>8246</v>
      </c>
      <c r="J1332">
        <v>1467432000</v>
      </c>
      <c r="K1332" s="7">
        <f>(((J1332/60)/60)/24)+DATE(1970,1,1)</f>
        <v>42553.166666666672</v>
      </c>
      <c r="L1332">
        <v>1464763109</v>
      </c>
      <c r="M1332" s="7">
        <f>(((L1332/60)/60)/24)+DATE(1970,1,1)</f>
        <v>42522.276724537034</v>
      </c>
      <c r="N1332" t="b">
        <v>0</v>
      </c>
      <c r="O1332">
        <v>50</v>
      </c>
      <c r="P1332" s="5">
        <f>E1332/O1332</f>
        <v>157.46</v>
      </c>
      <c r="Q1332" s="18" t="str">
        <f>LEFT(T1332, FIND("/",T1332)-1)</f>
        <v>technology</v>
      </c>
      <c r="R1332" s="18" t="str">
        <f>RIGHT(T1332, LEN(T1332)-FIND("/",T1332))</f>
        <v>wearables</v>
      </c>
      <c r="S1332" t="b">
        <v>0</v>
      </c>
      <c r="T1332" t="s">
        <v>8273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3">
        <v>250000</v>
      </c>
      <c r="E1333" s="13">
        <v>3417</v>
      </c>
      <c r="F1333" s="16">
        <f>(E1333)/D1333</f>
        <v>1.3668E-2</v>
      </c>
      <c r="G1333" s="11" t="s">
        <v>8220</v>
      </c>
      <c r="H1333" t="s">
        <v>8224</v>
      </c>
      <c r="I1333" t="s">
        <v>8246</v>
      </c>
      <c r="J1333">
        <v>1471435554</v>
      </c>
      <c r="K1333" s="7">
        <f>(((J1333/60)/60)/24)+DATE(1970,1,1)</f>
        <v>42599.50409722222</v>
      </c>
      <c r="L1333">
        <v>1468843554</v>
      </c>
      <c r="M1333" s="7">
        <f>(((L1333/60)/60)/24)+DATE(1970,1,1)</f>
        <v>42569.50409722222</v>
      </c>
      <c r="N1333" t="b">
        <v>0</v>
      </c>
      <c r="O1333">
        <v>34</v>
      </c>
      <c r="P1333" s="5">
        <f>E1333/O1333</f>
        <v>100.5</v>
      </c>
      <c r="Q1333" s="18" t="str">
        <f>LEFT(T1333, FIND("/",T1333)-1)</f>
        <v>technology</v>
      </c>
      <c r="R1333" s="18" t="str">
        <f>RIGHT(T1333, LEN(T1333)-FIND("/",T1333))</f>
        <v>wearables</v>
      </c>
      <c r="S1333" t="b">
        <v>0</v>
      </c>
      <c r="T1333" t="s">
        <v>8273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3">
        <v>10115</v>
      </c>
      <c r="E1334" s="13">
        <v>0</v>
      </c>
      <c r="F1334" s="16">
        <f>(E1334)/D1334</f>
        <v>0</v>
      </c>
      <c r="G1334" s="11" t="s">
        <v>8220</v>
      </c>
      <c r="H1334" t="s">
        <v>8240</v>
      </c>
      <c r="I1334" t="s">
        <v>8257</v>
      </c>
      <c r="J1334">
        <v>1485480408</v>
      </c>
      <c r="K1334" s="7">
        <f>(((J1334/60)/60)/24)+DATE(1970,1,1)</f>
        <v>42762.060277777782</v>
      </c>
      <c r="L1334">
        <v>1482888408</v>
      </c>
      <c r="M1334" s="7">
        <f>(((L1334/60)/60)/24)+DATE(1970,1,1)</f>
        <v>42732.060277777782</v>
      </c>
      <c r="N1334" t="b">
        <v>0</v>
      </c>
      <c r="O1334">
        <v>0</v>
      </c>
      <c r="P1334" s="5" t="e">
        <f>E1334/O1334</f>
        <v>#DIV/0!</v>
      </c>
      <c r="Q1334" s="18" t="str">
        <f>LEFT(T1334, FIND("/",T1334)-1)</f>
        <v>technology</v>
      </c>
      <c r="R1334" s="18" t="str">
        <f>RIGHT(T1334, LEN(T1334)-FIND("/",T1334))</f>
        <v>wearables</v>
      </c>
      <c r="S1334" t="b">
        <v>0</v>
      </c>
      <c r="T1334" t="s">
        <v>8273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3">
        <v>2500</v>
      </c>
      <c r="E1335" s="13">
        <v>0</v>
      </c>
      <c r="F1335" s="16">
        <f>(E1335)/D1335</f>
        <v>0</v>
      </c>
      <c r="G1335" s="11" t="s">
        <v>8220</v>
      </c>
      <c r="H1335" t="s">
        <v>8226</v>
      </c>
      <c r="I1335" t="s">
        <v>8248</v>
      </c>
      <c r="J1335">
        <v>1405478025</v>
      </c>
      <c r="K1335" s="7">
        <f>(((J1335/60)/60)/24)+DATE(1970,1,1)</f>
        <v>41836.106770833336</v>
      </c>
      <c r="L1335">
        <v>1402886025</v>
      </c>
      <c r="M1335" s="7">
        <f>(((L1335/60)/60)/24)+DATE(1970,1,1)</f>
        <v>41806.106770833336</v>
      </c>
      <c r="N1335" t="b">
        <v>0</v>
      </c>
      <c r="O1335">
        <v>0</v>
      </c>
      <c r="P1335" s="5" t="e">
        <f>E1335/O1335</f>
        <v>#DIV/0!</v>
      </c>
      <c r="Q1335" s="18" t="str">
        <f>LEFT(T1335, FIND("/",T1335)-1)</f>
        <v>technology</v>
      </c>
      <c r="R1335" s="18" t="str">
        <f>RIGHT(T1335, LEN(T1335)-FIND("/",T1335))</f>
        <v>wearables</v>
      </c>
      <c r="S1335" t="b">
        <v>0</v>
      </c>
      <c r="T1335" t="s">
        <v>8273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3">
        <v>133000</v>
      </c>
      <c r="E1336" s="13">
        <v>14303</v>
      </c>
      <c r="F1336" s="16">
        <f>(E1336)/D1336</f>
        <v>0.10754135338345865</v>
      </c>
      <c r="G1336" s="11" t="s">
        <v>8220</v>
      </c>
      <c r="H1336" t="s">
        <v>8224</v>
      </c>
      <c r="I1336" t="s">
        <v>8246</v>
      </c>
      <c r="J1336">
        <v>1457721287</v>
      </c>
      <c r="K1336" s="7">
        <f>(((J1336/60)/60)/24)+DATE(1970,1,1)</f>
        <v>42440.774155092593</v>
      </c>
      <c r="L1336">
        <v>1455129287</v>
      </c>
      <c r="M1336" s="7">
        <f>(((L1336/60)/60)/24)+DATE(1970,1,1)</f>
        <v>42410.774155092593</v>
      </c>
      <c r="N1336" t="b">
        <v>0</v>
      </c>
      <c r="O1336">
        <v>276</v>
      </c>
      <c r="P1336" s="5">
        <f>E1336/O1336</f>
        <v>51.822463768115945</v>
      </c>
      <c r="Q1336" s="18" t="str">
        <f>LEFT(T1336, FIND("/",T1336)-1)</f>
        <v>technology</v>
      </c>
      <c r="R1336" s="18" t="str">
        <f>RIGHT(T1336, LEN(T1336)-FIND("/",T1336))</f>
        <v>wearables</v>
      </c>
      <c r="S1336" t="b">
        <v>0</v>
      </c>
      <c r="T1336" t="s">
        <v>8273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3">
        <v>25000</v>
      </c>
      <c r="E1337" s="13">
        <v>4940</v>
      </c>
      <c r="F1337" s="16">
        <f>(E1337)/D1337</f>
        <v>0.1976</v>
      </c>
      <c r="G1337" s="11" t="s">
        <v>8220</v>
      </c>
      <c r="H1337" t="s">
        <v>8224</v>
      </c>
      <c r="I1337" t="s">
        <v>8246</v>
      </c>
      <c r="J1337">
        <v>1449354502</v>
      </c>
      <c r="K1337" s="7">
        <f>(((J1337/60)/60)/24)+DATE(1970,1,1)</f>
        <v>42343.936365740738</v>
      </c>
      <c r="L1337">
        <v>1446762502</v>
      </c>
      <c r="M1337" s="7">
        <f>(((L1337/60)/60)/24)+DATE(1970,1,1)</f>
        <v>42313.936365740738</v>
      </c>
      <c r="N1337" t="b">
        <v>0</v>
      </c>
      <c r="O1337">
        <v>16</v>
      </c>
      <c r="P1337" s="5">
        <f>E1337/O1337</f>
        <v>308.75</v>
      </c>
      <c r="Q1337" s="18" t="str">
        <f>LEFT(T1337, FIND("/",T1337)-1)</f>
        <v>technology</v>
      </c>
      <c r="R1337" s="18" t="str">
        <f>RIGHT(T1337, LEN(T1337)-FIND("/",T1337))</f>
        <v>wearables</v>
      </c>
      <c r="S1337" t="b">
        <v>0</v>
      </c>
      <c r="T1337" t="s">
        <v>8273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3">
        <v>100000</v>
      </c>
      <c r="E1338" s="13">
        <v>84947</v>
      </c>
      <c r="F1338" s="16">
        <f>(E1338)/D1338</f>
        <v>0.84946999999999995</v>
      </c>
      <c r="G1338" s="11" t="s">
        <v>8220</v>
      </c>
      <c r="H1338" t="s">
        <v>8224</v>
      </c>
      <c r="I1338" t="s">
        <v>8246</v>
      </c>
      <c r="J1338">
        <v>1418849028</v>
      </c>
      <c r="K1338" s="7">
        <f>(((J1338/60)/60)/24)+DATE(1970,1,1)</f>
        <v>41990.863750000004</v>
      </c>
      <c r="L1338">
        <v>1415825028</v>
      </c>
      <c r="M1338" s="7">
        <f>(((L1338/60)/60)/24)+DATE(1970,1,1)</f>
        <v>41955.863750000004</v>
      </c>
      <c r="N1338" t="b">
        <v>0</v>
      </c>
      <c r="O1338">
        <v>224</v>
      </c>
      <c r="P1338" s="5">
        <f>E1338/O1338</f>
        <v>379.22767857142856</v>
      </c>
      <c r="Q1338" s="18" t="str">
        <f>LEFT(T1338, FIND("/",T1338)-1)</f>
        <v>technology</v>
      </c>
      <c r="R1338" s="18" t="str">
        <f>RIGHT(T1338, LEN(T1338)-FIND("/",T1338))</f>
        <v>wearables</v>
      </c>
      <c r="S1338" t="b">
        <v>0</v>
      </c>
      <c r="T1338" t="s">
        <v>8273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3">
        <v>50000</v>
      </c>
      <c r="E1339" s="13">
        <v>24691</v>
      </c>
      <c r="F1339" s="16">
        <f>(E1339)/D1339</f>
        <v>0.49381999999999998</v>
      </c>
      <c r="G1339" s="11" t="s">
        <v>8220</v>
      </c>
      <c r="H1339" t="s">
        <v>8224</v>
      </c>
      <c r="I1339" t="s">
        <v>8246</v>
      </c>
      <c r="J1339">
        <v>1488549079</v>
      </c>
      <c r="K1339" s="7">
        <f>(((J1339/60)/60)/24)+DATE(1970,1,1)</f>
        <v>42797.577303240745</v>
      </c>
      <c r="L1339">
        <v>1485957079</v>
      </c>
      <c r="M1339" s="7">
        <f>(((L1339/60)/60)/24)+DATE(1970,1,1)</f>
        <v>42767.577303240745</v>
      </c>
      <c r="N1339" t="b">
        <v>0</v>
      </c>
      <c r="O1339">
        <v>140</v>
      </c>
      <c r="P1339" s="5">
        <f>E1339/O1339</f>
        <v>176.36428571428573</v>
      </c>
      <c r="Q1339" s="18" t="str">
        <f>LEFT(T1339, FIND("/",T1339)-1)</f>
        <v>technology</v>
      </c>
      <c r="R1339" s="18" t="str">
        <f>RIGHT(T1339, LEN(T1339)-FIND("/",T1339))</f>
        <v>wearables</v>
      </c>
      <c r="S1339" t="b">
        <v>0</v>
      </c>
      <c r="T1339" t="s">
        <v>8273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3">
        <v>30000</v>
      </c>
      <c r="E1340" s="13">
        <v>991</v>
      </c>
      <c r="F1340" s="16">
        <f>(E1340)/D1340</f>
        <v>3.3033333333333331E-2</v>
      </c>
      <c r="G1340" s="11" t="s">
        <v>8220</v>
      </c>
      <c r="H1340" t="s">
        <v>8224</v>
      </c>
      <c r="I1340" t="s">
        <v>8246</v>
      </c>
      <c r="J1340">
        <v>1438543033</v>
      </c>
      <c r="K1340" s="7">
        <f>(((J1340/60)/60)/24)+DATE(1970,1,1)</f>
        <v>42218.803622685184</v>
      </c>
      <c r="L1340">
        <v>1435951033</v>
      </c>
      <c r="M1340" s="7">
        <f>(((L1340/60)/60)/24)+DATE(1970,1,1)</f>
        <v>42188.803622685184</v>
      </c>
      <c r="N1340" t="b">
        <v>0</v>
      </c>
      <c r="O1340">
        <v>15</v>
      </c>
      <c r="P1340" s="5">
        <f>E1340/O1340</f>
        <v>66.066666666666663</v>
      </c>
      <c r="Q1340" s="18" t="str">
        <f>LEFT(T1340, FIND("/",T1340)-1)</f>
        <v>technology</v>
      </c>
      <c r="R1340" s="18" t="str">
        <f>RIGHT(T1340, LEN(T1340)-FIND("/",T1340))</f>
        <v>wearables</v>
      </c>
      <c r="S1340" t="b">
        <v>0</v>
      </c>
      <c r="T1340" t="s">
        <v>8273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3">
        <v>50000</v>
      </c>
      <c r="E1341" s="13">
        <v>3317</v>
      </c>
      <c r="F1341" s="16">
        <f>(E1341)/D1341</f>
        <v>6.6339999999999996E-2</v>
      </c>
      <c r="G1341" s="11" t="s">
        <v>8220</v>
      </c>
      <c r="H1341" t="s">
        <v>8224</v>
      </c>
      <c r="I1341" t="s">
        <v>8246</v>
      </c>
      <c r="J1341">
        <v>1418056315</v>
      </c>
      <c r="K1341" s="7">
        <f>(((J1341/60)/60)/24)+DATE(1970,1,1)</f>
        <v>41981.688831018517</v>
      </c>
      <c r="L1341">
        <v>1414164715</v>
      </c>
      <c r="M1341" s="7">
        <f>(((L1341/60)/60)/24)+DATE(1970,1,1)</f>
        <v>41936.647164351853</v>
      </c>
      <c r="N1341" t="b">
        <v>0</v>
      </c>
      <c r="O1341">
        <v>37</v>
      </c>
      <c r="P1341" s="5">
        <f>E1341/O1341</f>
        <v>89.648648648648646</v>
      </c>
      <c r="Q1341" s="18" t="str">
        <f>LEFT(T1341, FIND("/",T1341)-1)</f>
        <v>technology</v>
      </c>
      <c r="R1341" s="18" t="str">
        <f>RIGHT(T1341, LEN(T1341)-FIND("/",T1341))</f>
        <v>wearables</v>
      </c>
      <c r="S1341" t="b">
        <v>0</v>
      </c>
      <c r="T1341" t="s">
        <v>8273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3">
        <v>1680</v>
      </c>
      <c r="E1342" s="13">
        <v>0</v>
      </c>
      <c r="F1342" s="16">
        <f>(E1342)/D1342</f>
        <v>0</v>
      </c>
      <c r="G1342" s="11" t="s">
        <v>8220</v>
      </c>
      <c r="H1342" t="s">
        <v>8224</v>
      </c>
      <c r="I1342" t="s">
        <v>8246</v>
      </c>
      <c r="J1342">
        <v>1408112253</v>
      </c>
      <c r="K1342" s="7">
        <f>(((J1342/60)/60)/24)+DATE(1970,1,1)</f>
        <v>41866.595520833333</v>
      </c>
      <c r="L1342">
        <v>1405520253</v>
      </c>
      <c r="M1342" s="7">
        <f>(((L1342/60)/60)/24)+DATE(1970,1,1)</f>
        <v>41836.595520833333</v>
      </c>
      <c r="N1342" t="b">
        <v>0</v>
      </c>
      <c r="O1342">
        <v>0</v>
      </c>
      <c r="P1342" s="5" t="e">
        <f>E1342/O1342</f>
        <v>#DIV/0!</v>
      </c>
      <c r="Q1342" s="18" t="str">
        <f>LEFT(T1342, FIND("/",T1342)-1)</f>
        <v>technology</v>
      </c>
      <c r="R1342" s="18" t="str">
        <f>RIGHT(T1342, LEN(T1342)-FIND("/",T1342))</f>
        <v>wearables</v>
      </c>
      <c r="S1342" t="b">
        <v>0</v>
      </c>
      <c r="T1342" t="s">
        <v>8273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3">
        <v>25000</v>
      </c>
      <c r="E1343" s="13">
        <v>17590</v>
      </c>
      <c r="F1343" s="16">
        <f>(E1343)/D1343</f>
        <v>0.7036</v>
      </c>
      <c r="G1343" s="11" t="s">
        <v>8220</v>
      </c>
      <c r="H1343" t="s">
        <v>8225</v>
      </c>
      <c r="I1343" t="s">
        <v>8247</v>
      </c>
      <c r="J1343">
        <v>1475333917</v>
      </c>
      <c r="K1343" s="7">
        <f>(((J1343/60)/60)/24)+DATE(1970,1,1)</f>
        <v>42644.624039351853</v>
      </c>
      <c r="L1343">
        <v>1472569117</v>
      </c>
      <c r="M1343" s="7">
        <f>(((L1343/60)/60)/24)+DATE(1970,1,1)</f>
        <v>42612.624039351853</v>
      </c>
      <c r="N1343" t="b">
        <v>0</v>
      </c>
      <c r="O1343">
        <v>46</v>
      </c>
      <c r="P1343" s="5">
        <f>E1343/O1343</f>
        <v>382.39130434782606</v>
      </c>
      <c r="Q1343" s="18" t="str">
        <f>LEFT(T1343, FIND("/",T1343)-1)</f>
        <v>technology</v>
      </c>
      <c r="R1343" s="18" t="str">
        <f>RIGHT(T1343, LEN(T1343)-FIND("/",T1343))</f>
        <v>wearables</v>
      </c>
      <c r="S1343" t="b">
        <v>0</v>
      </c>
      <c r="T1343" t="s">
        <v>8273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3">
        <v>50000</v>
      </c>
      <c r="E1344" s="13">
        <v>100</v>
      </c>
      <c r="F1344" s="16">
        <f>(E1344)/D1344</f>
        <v>2E-3</v>
      </c>
      <c r="G1344" s="11" t="s">
        <v>8220</v>
      </c>
      <c r="H1344" t="s">
        <v>8224</v>
      </c>
      <c r="I1344" t="s">
        <v>8246</v>
      </c>
      <c r="J1344">
        <v>1437161739</v>
      </c>
      <c r="K1344" s="7">
        <f>(((J1344/60)/60)/24)+DATE(1970,1,1)</f>
        <v>42202.816423611104</v>
      </c>
      <c r="L1344">
        <v>1434569739</v>
      </c>
      <c r="M1344" s="7">
        <f>(((L1344/60)/60)/24)+DATE(1970,1,1)</f>
        <v>42172.816423611104</v>
      </c>
      <c r="N1344" t="b">
        <v>0</v>
      </c>
      <c r="O1344">
        <v>1</v>
      </c>
      <c r="P1344" s="5">
        <f>E1344/O1344</f>
        <v>100</v>
      </c>
      <c r="Q1344" s="18" t="str">
        <f>LEFT(T1344, FIND("/",T1344)-1)</f>
        <v>technology</v>
      </c>
      <c r="R1344" s="18" t="str">
        <f>RIGHT(T1344, LEN(T1344)-FIND("/",T1344))</f>
        <v>wearables</v>
      </c>
      <c r="S1344" t="b">
        <v>0</v>
      </c>
      <c r="T1344" t="s">
        <v>8273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3">
        <v>50000</v>
      </c>
      <c r="E1345" s="13">
        <v>51149</v>
      </c>
      <c r="F1345" s="16">
        <f>(E1345)/D1345</f>
        <v>1.02298</v>
      </c>
      <c r="G1345" s="11" t="s">
        <v>8220</v>
      </c>
      <c r="H1345" t="s">
        <v>8224</v>
      </c>
      <c r="I1345" t="s">
        <v>8246</v>
      </c>
      <c r="J1345">
        <v>1471579140</v>
      </c>
      <c r="K1345" s="7">
        <f>(((J1345/60)/60)/24)+DATE(1970,1,1)</f>
        <v>42601.165972222225</v>
      </c>
      <c r="L1345">
        <v>1466512683</v>
      </c>
      <c r="M1345" s="7">
        <f>(((L1345/60)/60)/24)+DATE(1970,1,1)</f>
        <v>42542.526423611111</v>
      </c>
      <c r="N1345" t="b">
        <v>0</v>
      </c>
      <c r="O1345">
        <v>323</v>
      </c>
      <c r="P1345" s="5">
        <f>E1345/O1345</f>
        <v>158.35603715170279</v>
      </c>
      <c r="Q1345" s="18" t="str">
        <f>LEFT(T1345, FIND("/",T1345)-1)</f>
        <v>technology</v>
      </c>
      <c r="R1345" s="18" t="str">
        <f>RIGHT(T1345, LEN(T1345)-FIND("/",T1345))</f>
        <v>wearables</v>
      </c>
      <c r="S1345" t="b">
        <v>0</v>
      </c>
      <c r="T1345" t="s">
        <v>8273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3">
        <v>1500</v>
      </c>
      <c r="E1346" s="13">
        <v>5666</v>
      </c>
      <c r="F1346" s="16">
        <f>(E1346)/D1346</f>
        <v>3.7773333333333334</v>
      </c>
      <c r="G1346" s="11" t="s">
        <v>8219</v>
      </c>
      <c r="H1346" t="s">
        <v>8229</v>
      </c>
      <c r="I1346" t="s">
        <v>8251</v>
      </c>
      <c r="J1346">
        <v>1467313039</v>
      </c>
      <c r="K1346" s="7">
        <f>(((J1346/60)/60)/24)+DATE(1970,1,1)</f>
        <v>42551.789803240739</v>
      </c>
      <c r="L1346">
        <v>1464807439</v>
      </c>
      <c r="M1346" s="7">
        <f>(((L1346/60)/60)/24)+DATE(1970,1,1)</f>
        <v>42522.789803240739</v>
      </c>
      <c r="N1346" t="b">
        <v>0</v>
      </c>
      <c r="O1346">
        <v>139</v>
      </c>
      <c r="P1346" s="5">
        <f>E1346/O1346</f>
        <v>40.762589928057551</v>
      </c>
      <c r="Q1346" s="18" t="str">
        <f>LEFT(T1346, FIND("/",T1346)-1)</f>
        <v>publishing</v>
      </c>
      <c r="R1346" s="18" t="str">
        <f>RIGHT(T1346, LEN(T1346)-FIND("/",T1346))</f>
        <v>nonfiction</v>
      </c>
      <c r="S1346" t="b">
        <v>1</v>
      </c>
      <c r="T1346" t="s">
        <v>8274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3">
        <v>300</v>
      </c>
      <c r="E1347" s="13">
        <v>375</v>
      </c>
      <c r="F1347" s="16">
        <f>(E1347)/D1347</f>
        <v>1.25</v>
      </c>
      <c r="G1347" s="11" t="s">
        <v>8219</v>
      </c>
      <c r="H1347" t="s">
        <v>8224</v>
      </c>
      <c r="I1347" t="s">
        <v>8246</v>
      </c>
      <c r="J1347">
        <v>1405366359</v>
      </c>
      <c r="K1347" s="7">
        <f>(((J1347/60)/60)/24)+DATE(1970,1,1)</f>
        <v>41834.814340277779</v>
      </c>
      <c r="L1347">
        <v>1402342359</v>
      </c>
      <c r="M1347" s="7">
        <f>(((L1347/60)/60)/24)+DATE(1970,1,1)</f>
        <v>41799.814340277779</v>
      </c>
      <c r="N1347" t="b">
        <v>0</v>
      </c>
      <c r="O1347">
        <v>7</v>
      </c>
      <c r="P1347" s="5">
        <f>E1347/O1347</f>
        <v>53.571428571428569</v>
      </c>
      <c r="Q1347" s="18" t="str">
        <f>LEFT(T1347, FIND("/",T1347)-1)</f>
        <v>publishing</v>
      </c>
      <c r="R1347" s="18" t="str">
        <f>RIGHT(T1347, LEN(T1347)-FIND("/",T1347))</f>
        <v>nonfiction</v>
      </c>
      <c r="S1347" t="b">
        <v>1</v>
      </c>
      <c r="T1347" t="s">
        <v>8274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3">
        <v>4900</v>
      </c>
      <c r="E1348" s="13">
        <v>7219</v>
      </c>
      <c r="F1348" s="16">
        <f>(E1348)/D1348</f>
        <v>1.473265306122449</v>
      </c>
      <c r="G1348" s="11" t="s">
        <v>8219</v>
      </c>
      <c r="H1348" t="s">
        <v>8224</v>
      </c>
      <c r="I1348" t="s">
        <v>8246</v>
      </c>
      <c r="J1348">
        <v>1372297751</v>
      </c>
      <c r="K1348" s="7">
        <f>(((J1348/60)/60)/24)+DATE(1970,1,1)</f>
        <v>41452.075821759259</v>
      </c>
      <c r="L1348">
        <v>1369705751</v>
      </c>
      <c r="M1348" s="7">
        <f>(((L1348/60)/60)/24)+DATE(1970,1,1)</f>
        <v>41422.075821759259</v>
      </c>
      <c r="N1348" t="b">
        <v>0</v>
      </c>
      <c r="O1348">
        <v>149</v>
      </c>
      <c r="P1348" s="5">
        <f>E1348/O1348</f>
        <v>48.449664429530202</v>
      </c>
      <c r="Q1348" s="18" t="str">
        <f>LEFT(T1348, FIND("/",T1348)-1)</f>
        <v>publishing</v>
      </c>
      <c r="R1348" s="18" t="str">
        <f>RIGHT(T1348, LEN(T1348)-FIND("/",T1348))</f>
        <v>nonfiction</v>
      </c>
      <c r="S1348" t="b">
        <v>1</v>
      </c>
      <c r="T1348" t="s">
        <v>8274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3">
        <v>2500</v>
      </c>
      <c r="E1349" s="13">
        <v>2555</v>
      </c>
      <c r="F1349" s="16">
        <f>(E1349)/D1349</f>
        <v>1.022</v>
      </c>
      <c r="G1349" s="11" t="s">
        <v>8219</v>
      </c>
      <c r="H1349" t="s">
        <v>8224</v>
      </c>
      <c r="I1349" t="s">
        <v>8246</v>
      </c>
      <c r="J1349">
        <v>1425741525</v>
      </c>
      <c r="K1349" s="7">
        <f>(((J1349/60)/60)/24)+DATE(1970,1,1)</f>
        <v>42070.638020833328</v>
      </c>
      <c r="L1349">
        <v>1423149525</v>
      </c>
      <c r="M1349" s="7">
        <f>(((L1349/60)/60)/24)+DATE(1970,1,1)</f>
        <v>42040.638020833328</v>
      </c>
      <c r="N1349" t="b">
        <v>0</v>
      </c>
      <c r="O1349">
        <v>31</v>
      </c>
      <c r="P1349" s="5">
        <f>E1349/O1349</f>
        <v>82.41935483870968</v>
      </c>
      <c r="Q1349" s="18" t="str">
        <f>LEFT(T1349, FIND("/",T1349)-1)</f>
        <v>publishing</v>
      </c>
      <c r="R1349" s="18" t="str">
        <f>RIGHT(T1349, LEN(T1349)-FIND("/",T1349))</f>
        <v>nonfiction</v>
      </c>
      <c r="S1349" t="b">
        <v>1</v>
      </c>
      <c r="T1349" t="s">
        <v>8274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3">
        <v>5875</v>
      </c>
      <c r="E1350" s="13">
        <v>5985</v>
      </c>
      <c r="F1350" s="16">
        <f>(E1350)/D1350</f>
        <v>1.018723404255319</v>
      </c>
      <c r="G1350" s="11" t="s">
        <v>8219</v>
      </c>
      <c r="H1350" t="s">
        <v>8224</v>
      </c>
      <c r="I1350" t="s">
        <v>8246</v>
      </c>
      <c r="J1350">
        <v>1418904533</v>
      </c>
      <c r="K1350" s="7">
        <f>(((J1350/60)/60)/24)+DATE(1970,1,1)</f>
        <v>41991.506168981476</v>
      </c>
      <c r="L1350">
        <v>1416485333</v>
      </c>
      <c r="M1350" s="7">
        <f>(((L1350/60)/60)/24)+DATE(1970,1,1)</f>
        <v>41963.506168981476</v>
      </c>
      <c r="N1350" t="b">
        <v>0</v>
      </c>
      <c r="O1350">
        <v>26</v>
      </c>
      <c r="P1350" s="5">
        <f>E1350/O1350</f>
        <v>230.19230769230768</v>
      </c>
      <c r="Q1350" s="18" t="str">
        <f>LEFT(T1350, FIND("/",T1350)-1)</f>
        <v>publishing</v>
      </c>
      <c r="R1350" s="18" t="str">
        <f>RIGHT(T1350, LEN(T1350)-FIND("/",T1350))</f>
        <v>nonfiction</v>
      </c>
      <c r="S1350" t="b">
        <v>1</v>
      </c>
      <c r="T1350" t="s">
        <v>8274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3">
        <v>5000</v>
      </c>
      <c r="E1351" s="13">
        <v>10210</v>
      </c>
      <c r="F1351" s="16">
        <f>(E1351)/D1351</f>
        <v>2.0419999999999998</v>
      </c>
      <c r="G1351" s="11" t="s">
        <v>8219</v>
      </c>
      <c r="H1351" t="s">
        <v>8229</v>
      </c>
      <c r="I1351" t="s">
        <v>8251</v>
      </c>
      <c r="J1351">
        <v>1450249140</v>
      </c>
      <c r="K1351" s="7">
        <f>(((J1351/60)/60)/24)+DATE(1970,1,1)</f>
        <v>42354.290972222225</v>
      </c>
      <c r="L1351">
        <v>1447055935</v>
      </c>
      <c r="M1351" s="7">
        <f>(((L1351/60)/60)/24)+DATE(1970,1,1)</f>
        <v>42317.33258101852</v>
      </c>
      <c r="N1351" t="b">
        <v>0</v>
      </c>
      <c r="O1351">
        <v>172</v>
      </c>
      <c r="P1351" s="5">
        <f>E1351/O1351</f>
        <v>59.360465116279073</v>
      </c>
      <c r="Q1351" s="18" t="str">
        <f>LEFT(T1351, FIND("/",T1351)-1)</f>
        <v>publishing</v>
      </c>
      <c r="R1351" s="18" t="str">
        <f>RIGHT(T1351, LEN(T1351)-FIND("/",T1351))</f>
        <v>nonfiction</v>
      </c>
      <c r="S1351" t="b">
        <v>1</v>
      </c>
      <c r="T1351" t="s">
        <v>8274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3">
        <v>5000</v>
      </c>
      <c r="E1352" s="13">
        <v>5202.5</v>
      </c>
      <c r="F1352" s="16">
        <f>(E1352)/D1352</f>
        <v>1.0405</v>
      </c>
      <c r="G1352" s="11" t="s">
        <v>8219</v>
      </c>
      <c r="H1352" t="s">
        <v>8224</v>
      </c>
      <c r="I1352" t="s">
        <v>8246</v>
      </c>
      <c r="J1352">
        <v>1451089134</v>
      </c>
      <c r="K1352" s="7">
        <f>(((J1352/60)/60)/24)+DATE(1970,1,1)</f>
        <v>42364.013124999998</v>
      </c>
      <c r="L1352">
        <v>1448497134</v>
      </c>
      <c r="M1352" s="7">
        <f>(((L1352/60)/60)/24)+DATE(1970,1,1)</f>
        <v>42334.013124999998</v>
      </c>
      <c r="N1352" t="b">
        <v>0</v>
      </c>
      <c r="O1352">
        <v>78</v>
      </c>
      <c r="P1352" s="5">
        <f>E1352/O1352</f>
        <v>66.698717948717942</v>
      </c>
      <c r="Q1352" s="18" t="str">
        <f>LEFT(T1352, FIND("/",T1352)-1)</f>
        <v>publishing</v>
      </c>
      <c r="R1352" s="18" t="str">
        <f>RIGHT(T1352, LEN(T1352)-FIND("/",T1352))</f>
        <v>nonfiction</v>
      </c>
      <c r="S1352" t="b">
        <v>1</v>
      </c>
      <c r="T1352" t="s">
        <v>8274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3">
        <v>20000</v>
      </c>
      <c r="E1353" s="13">
        <v>20253</v>
      </c>
      <c r="F1353" s="16">
        <f>(E1353)/D1353</f>
        <v>1.0126500000000001</v>
      </c>
      <c r="G1353" s="11" t="s">
        <v>8219</v>
      </c>
      <c r="H1353" t="s">
        <v>8224</v>
      </c>
      <c r="I1353" t="s">
        <v>8246</v>
      </c>
      <c r="J1353">
        <v>1455299144</v>
      </c>
      <c r="K1353" s="7">
        <f>(((J1353/60)/60)/24)+DATE(1970,1,1)</f>
        <v>42412.74009259259</v>
      </c>
      <c r="L1353">
        <v>1452707144</v>
      </c>
      <c r="M1353" s="7">
        <f>(((L1353/60)/60)/24)+DATE(1970,1,1)</f>
        <v>42382.74009259259</v>
      </c>
      <c r="N1353" t="b">
        <v>0</v>
      </c>
      <c r="O1353">
        <v>120</v>
      </c>
      <c r="P1353" s="5">
        <f>E1353/O1353</f>
        <v>168.77500000000001</v>
      </c>
      <c r="Q1353" s="18" t="str">
        <f>LEFT(T1353, FIND("/",T1353)-1)</f>
        <v>publishing</v>
      </c>
      <c r="R1353" s="18" t="str">
        <f>RIGHT(T1353, LEN(T1353)-FIND("/",T1353))</f>
        <v>nonfiction</v>
      </c>
      <c r="S1353" t="b">
        <v>1</v>
      </c>
      <c r="T1353" t="s">
        <v>8274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3">
        <v>10000</v>
      </c>
      <c r="E1354" s="13">
        <v>13614</v>
      </c>
      <c r="F1354" s="16">
        <f>(E1354)/D1354</f>
        <v>1.3613999999999999</v>
      </c>
      <c r="G1354" s="11" t="s">
        <v>8219</v>
      </c>
      <c r="H1354" t="s">
        <v>8224</v>
      </c>
      <c r="I1354" t="s">
        <v>8246</v>
      </c>
      <c r="J1354">
        <v>1441425540</v>
      </c>
      <c r="K1354" s="7">
        <f>(((J1354/60)/60)/24)+DATE(1970,1,1)</f>
        <v>42252.165972222225</v>
      </c>
      <c r="L1354">
        <v>1436968366</v>
      </c>
      <c r="M1354" s="7">
        <f>(((L1354/60)/60)/24)+DATE(1970,1,1)</f>
        <v>42200.578310185185</v>
      </c>
      <c r="N1354" t="b">
        <v>0</v>
      </c>
      <c r="O1354">
        <v>227</v>
      </c>
      <c r="P1354" s="5">
        <f>E1354/O1354</f>
        <v>59.973568281938327</v>
      </c>
      <c r="Q1354" s="18" t="str">
        <f>LEFT(T1354, FIND("/",T1354)-1)</f>
        <v>publishing</v>
      </c>
      <c r="R1354" s="18" t="str">
        <f>RIGHT(T1354, LEN(T1354)-FIND("/",T1354))</f>
        <v>nonfiction</v>
      </c>
      <c r="S1354" t="b">
        <v>1</v>
      </c>
      <c r="T1354" t="s">
        <v>8274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3">
        <v>1000</v>
      </c>
      <c r="E1355" s="13">
        <v>1336</v>
      </c>
      <c r="F1355" s="16">
        <f>(E1355)/D1355</f>
        <v>1.3360000000000001</v>
      </c>
      <c r="G1355" s="11" t="s">
        <v>8219</v>
      </c>
      <c r="H1355" t="s">
        <v>8224</v>
      </c>
      <c r="I1355" t="s">
        <v>8246</v>
      </c>
      <c r="J1355">
        <v>1362960000</v>
      </c>
      <c r="K1355" s="7">
        <f>(((J1355/60)/60)/24)+DATE(1970,1,1)</f>
        <v>41344</v>
      </c>
      <c r="L1355">
        <v>1359946188</v>
      </c>
      <c r="M1355" s="7">
        <f>(((L1355/60)/60)/24)+DATE(1970,1,1)</f>
        <v>41309.11791666667</v>
      </c>
      <c r="N1355" t="b">
        <v>0</v>
      </c>
      <c r="O1355">
        <v>42</v>
      </c>
      <c r="P1355" s="5">
        <f>E1355/O1355</f>
        <v>31.80952380952381</v>
      </c>
      <c r="Q1355" s="18" t="str">
        <f>LEFT(T1355, FIND("/",T1355)-1)</f>
        <v>publishing</v>
      </c>
      <c r="R1355" s="18" t="str">
        <f>RIGHT(T1355, LEN(T1355)-FIND("/",T1355))</f>
        <v>nonfiction</v>
      </c>
      <c r="S1355" t="b">
        <v>1</v>
      </c>
      <c r="T1355" t="s">
        <v>8274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3">
        <v>1200</v>
      </c>
      <c r="E1356" s="13">
        <v>1563</v>
      </c>
      <c r="F1356" s="16">
        <f>(E1356)/D1356</f>
        <v>1.3025</v>
      </c>
      <c r="G1356" s="11" t="s">
        <v>8219</v>
      </c>
      <c r="H1356" t="s">
        <v>8225</v>
      </c>
      <c r="I1356" t="s">
        <v>8247</v>
      </c>
      <c r="J1356">
        <v>1465672979</v>
      </c>
      <c r="K1356" s="7">
        <f>(((J1356/60)/60)/24)+DATE(1970,1,1)</f>
        <v>42532.807627314818</v>
      </c>
      <c r="L1356">
        <v>1463080979</v>
      </c>
      <c r="M1356" s="7">
        <f>(((L1356/60)/60)/24)+DATE(1970,1,1)</f>
        <v>42502.807627314818</v>
      </c>
      <c r="N1356" t="b">
        <v>0</v>
      </c>
      <c r="O1356">
        <v>64</v>
      </c>
      <c r="P1356" s="5">
        <f>E1356/O1356</f>
        <v>24.421875</v>
      </c>
      <c r="Q1356" s="18" t="str">
        <f>LEFT(T1356, FIND("/",T1356)-1)</f>
        <v>publishing</v>
      </c>
      <c r="R1356" s="18" t="str">
        <f>RIGHT(T1356, LEN(T1356)-FIND("/",T1356))</f>
        <v>nonfiction</v>
      </c>
      <c r="S1356" t="b">
        <v>1</v>
      </c>
      <c r="T1356" t="s">
        <v>8274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3">
        <v>2500</v>
      </c>
      <c r="E1357" s="13">
        <v>3067</v>
      </c>
      <c r="F1357" s="16">
        <f>(E1357)/D1357</f>
        <v>1.2267999999999999</v>
      </c>
      <c r="G1357" s="11" t="s">
        <v>8219</v>
      </c>
      <c r="H1357" t="s">
        <v>8225</v>
      </c>
      <c r="I1357" t="s">
        <v>8247</v>
      </c>
      <c r="J1357">
        <v>1354269600</v>
      </c>
      <c r="K1357" s="7">
        <f>(((J1357/60)/60)/24)+DATE(1970,1,1)</f>
        <v>41243.416666666664</v>
      </c>
      <c r="L1357">
        <v>1351663605</v>
      </c>
      <c r="M1357" s="7">
        <f>(((L1357/60)/60)/24)+DATE(1970,1,1)</f>
        <v>41213.254687499997</v>
      </c>
      <c r="N1357" t="b">
        <v>0</v>
      </c>
      <c r="O1357">
        <v>121</v>
      </c>
      <c r="P1357" s="5">
        <f>E1357/O1357</f>
        <v>25.347107438016529</v>
      </c>
      <c r="Q1357" s="18" t="str">
        <f>LEFT(T1357, FIND("/",T1357)-1)</f>
        <v>publishing</v>
      </c>
      <c r="R1357" s="18" t="str">
        <f>RIGHT(T1357, LEN(T1357)-FIND("/",T1357))</f>
        <v>nonfiction</v>
      </c>
      <c r="S1357" t="b">
        <v>1</v>
      </c>
      <c r="T1357" t="s">
        <v>8274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3">
        <v>3400</v>
      </c>
      <c r="E1358" s="13">
        <v>6215.56</v>
      </c>
      <c r="F1358" s="16">
        <f>(E1358)/D1358</f>
        <v>1.8281058823529412</v>
      </c>
      <c r="G1358" s="11" t="s">
        <v>8219</v>
      </c>
      <c r="H1358" t="s">
        <v>8224</v>
      </c>
      <c r="I1358" t="s">
        <v>8246</v>
      </c>
      <c r="J1358">
        <v>1372985760</v>
      </c>
      <c r="K1358" s="7">
        <f>(((J1358/60)/60)/24)+DATE(1970,1,1)</f>
        <v>41460.038888888892</v>
      </c>
      <c r="L1358">
        <v>1370393760</v>
      </c>
      <c r="M1358" s="7">
        <f>(((L1358/60)/60)/24)+DATE(1970,1,1)</f>
        <v>41430.038888888892</v>
      </c>
      <c r="N1358" t="b">
        <v>0</v>
      </c>
      <c r="O1358">
        <v>87</v>
      </c>
      <c r="P1358" s="5">
        <f>E1358/O1358</f>
        <v>71.443218390804603</v>
      </c>
      <c r="Q1358" s="18" t="str">
        <f>LEFT(T1358, FIND("/",T1358)-1)</f>
        <v>publishing</v>
      </c>
      <c r="R1358" s="18" t="str">
        <f>RIGHT(T1358, LEN(T1358)-FIND("/",T1358))</f>
        <v>nonfiction</v>
      </c>
      <c r="S1358" t="b">
        <v>1</v>
      </c>
      <c r="T1358" t="s">
        <v>8274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3">
        <v>2000</v>
      </c>
      <c r="E1359" s="13">
        <v>2506</v>
      </c>
      <c r="F1359" s="16">
        <f>(E1359)/D1359</f>
        <v>1.2529999999999999</v>
      </c>
      <c r="G1359" s="11" t="s">
        <v>8219</v>
      </c>
      <c r="H1359" t="s">
        <v>8224</v>
      </c>
      <c r="I1359" t="s">
        <v>8246</v>
      </c>
      <c r="J1359">
        <v>1362117540</v>
      </c>
      <c r="K1359" s="7">
        <f>(((J1359/60)/60)/24)+DATE(1970,1,1)</f>
        <v>41334.249305555553</v>
      </c>
      <c r="L1359">
        <v>1359587137</v>
      </c>
      <c r="M1359" s="7">
        <f>(((L1359/60)/60)/24)+DATE(1970,1,1)</f>
        <v>41304.962233796294</v>
      </c>
      <c r="N1359" t="b">
        <v>0</v>
      </c>
      <c r="O1359">
        <v>65</v>
      </c>
      <c r="P1359" s="5">
        <f>E1359/O1359</f>
        <v>38.553846153846152</v>
      </c>
      <c r="Q1359" s="18" t="str">
        <f>LEFT(T1359, FIND("/",T1359)-1)</f>
        <v>publishing</v>
      </c>
      <c r="R1359" s="18" t="str">
        <f>RIGHT(T1359, LEN(T1359)-FIND("/",T1359))</f>
        <v>nonfiction</v>
      </c>
      <c r="S1359" t="b">
        <v>1</v>
      </c>
      <c r="T1359" t="s">
        <v>8274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3">
        <v>3000</v>
      </c>
      <c r="E1360" s="13">
        <v>3350</v>
      </c>
      <c r="F1360" s="16">
        <f>(E1360)/D1360</f>
        <v>1.1166666666666667</v>
      </c>
      <c r="G1360" s="11" t="s">
        <v>8219</v>
      </c>
      <c r="H1360" t="s">
        <v>8224</v>
      </c>
      <c r="I1360" t="s">
        <v>8246</v>
      </c>
      <c r="J1360">
        <v>1309009323</v>
      </c>
      <c r="K1360" s="7">
        <f>(((J1360/60)/60)/24)+DATE(1970,1,1)</f>
        <v>40719.570868055554</v>
      </c>
      <c r="L1360">
        <v>1306417323</v>
      </c>
      <c r="M1360" s="7">
        <f>(((L1360/60)/60)/24)+DATE(1970,1,1)</f>
        <v>40689.570868055554</v>
      </c>
      <c r="N1360" t="b">
        <v>0</v>
      </c>
      <c r="O1360">
        <v>49</v>
      </c>
      <c r="P1360" s="5">
        <f>E1360/O1360</f>
        <v>68.367346938775512</v>
      </c>
      <c r="Q1360" s="18" t="str">
        <f>LEFT(T1360, FIND("/",T1360)-1)</f>
        <v>publishing</v>
      </c>
      <c r="R1360" s="18" t="str">
        <f>RIGHT(T1360, LEN(T1360)-FIND("/",T1360))</f>
        <v>nonfiction</v>
      </c>
      <c r="S1360" t="b">
        <v>1</v>
      </c>
      <c r="T1360" t="s">
        <v>8274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3">
        <v>660</v>
      </c>
      <c r="E1361" s="13">
        <v>764</v>
      </c>
      <c r="F1361" s="16">
        <f>(E1361)/D1361</f>
        <v>1.1575757575757575</v>
      </c>
      <c r="G1361" s="11" t="s">
        <v>8219</v>
      </c>
      <c r="H1361" t="s">
        <v>8224</v>
      </c>
      <c r="I1361" t="s">
        <v>8246</v>
      </c>
      <c r="J1361">
        <v>1309980790</v>
      </c>
      <c r="K1361" s="7">
        <f>(((J1361/60)/60)/24)+DATE(1970,1,1)</f>
        <v>40730.814699074072</v>
      </c>
      <c r="L1361">
        <v>1304623990</v>
      </c>
      <c r="M1361" s="7">
        <f>(((L1361/60)/60)/24)+DATE(1970,1,1)</f>
        <v>40668.814699074072</v>
      </c>
      <c r="N1361" t="b">
        <v>0</v>
      </c>
      <c r="O1361">
        <v>19</v>
      </c>
      <c r="P1361" s="5">
        <f>E1361/O1361</f>
        <v>40.210526315789473</v>
      </c>
      <c r="Q1361" s="18" t="str">
        <f>LEFT(T1361, FIND("/",T1361)-1)</f>
        <v>publishing</v>
      </c>
      <c r="R1361" s="18" t="str">
        <f>RIGHT(T1361, LEN(T1361)-FIND("/",T1361))</f>
        <v>nonfiction</v>
      </c>
      <c r="S1361" t="b">
        <v>1</v>
      </c>
      <c r="T1361" t="s">
        <v>8274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3">
        <v>1500</v>
      </c>
      <c r="E1362" s="13">
        <v>2598</v>
      </c>
      <c r="F1362" s="16">
        <f>(E1362)/D1362</f>
        <v>1.732</v>
      </c>
      <c r="G1362" s="11" t="s">
        <v>8219</v>
      </c>
      <c r="H1362" t="s">
        <v>8224</v>
      </c>
      <c r="I1362" t="s">
        <v>8246</v>
      </c>
      <c r="J1362">
        <v>1343943420</v>
      </c>
      <c r="K1362" s="7">
        <f>(((J1362/60)/60)/24)+DATE(1970,1,1)</f>
        <v>41123.900694444441</v>
      </c>
      <c r="L1362">
        <v>1341524220</v>
      </c>
      <c r="M1362" s="7">
        <f>(((L1362/60)/60)/24)+DATE(1970,1,1)</f>
        <v>41095.900694444441</v>
      </c>
      <c r="N1362" t="b">
        <v>0</v>
      </c>
      <c r="O1362">
        <v>81</v>
      </c>
      <c r="P1362" s="5">
        <f>E1362/O1362</f>
        <v>32.074074074074076</v>
      </c>
      <c r="Q1362" s="18" t="str">
        <f>LEFT(T1362, FIND("/",T1362)-1)</f>
        <v>publishing</v>
      </c>
      <c r="R1362" s="18" t="str">
        <f>RIGHT(T1362, LEN(T1362)-FIND("/",T1362))</f>
        <v>nonfiction</v>
      </c>
      <c r="S1362" t="b">
        <v>1</v>
      </c>
      <c r="T1362" t="s">
        <v>8274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3">
        <v>6000</v>
      </c>
      <c r="E1363" s="13">
        <v>7559</v>
      </c>
      <c r="F1363" s="16">
        <f>(E1363)/D1363</f>
        <v>1.2598333333333334</v>
      </c>
      <c r="G1363" s="11" t="s">
        <v>8219</v>
      </c>
      <c r="H1363" t="s">
        <v>8225</v>
      </c>
      <c r="I1363" t="s">
        <v>8247</v>
      </c>
      <c r="J1363">
        <v>1403370772</v>
      </c>
      <c r="K1363" s="7">
        <f>(((J1363/60)/60)/24)+DATE(1970,1,1)</f>
        <v>41811.717268518521</v>
      </c>
      <c r="L1363">
        <v>1400778772</v>
      </c>
      <c r="M1363" s="7">
        <f>(((L1363/60)/60)/24)+DATE(1970,1,1)</f>
        <v>41781.717268518521</v>
      </c>
      <c r="N1363" t="b">
        <v>0</v>
      </c>
      <c r="O1363">
        <v>264</v>
      </c>
      <c r="P1363" s="5">
        <f>E1363/O1363</f>
        <v>28.632575757575758</v>
      </c>
      <c r="Q1363" s="18" t="str">
        <f>LEFT(T1363, FIND("/",T1363)-1)</f>
        <v>publishing</v>
      </c>
      <c r="R1363" s="18" t="str">
        <f>RIGHT(T1363, LEN(T1363)-FIND("/",T1363))</f>
        <v>nonfiction</v>
      </c>
      <c r="S1363" t="b">
        <v>1</v>
      </c>
      <c r="T1363" t="s">
        <v>8274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3">
        <v>1000</v>
      </c>
      <c r="E1364" s="13">
        <v>1091</v>
      </c>
      <c r="F1364" s="16">
        <f>(E1364)/D1364</f>
        <v>1.091</v>
      </c>
      <c r="G1364" s="11" t="s">
        <v>8219</v>
      </c>
      <c r="H1364" t="s">
        <v>8224</v>
      </c>
      <c r="I1364" t="s">
        <v>8246</v>
      </c>
      <c r="J1364">
        <v>1378592731</v>
      </c>
      <c r="K1364" s="7">
        <f>(((J1364/60)/60)/24)+DATE(1970,1,1)</f>
        <v>41524.934386574074</v>
      </c>
      <c r="L1364">
        <v>1373408731</v>
      </c>
      <c r="M1364" s="7">
        <f>(((L1364/60)/60)/24)+DATE(1970,1,1)</f>
        <v>41464.934386574074</v>
      </c>
      <c r="N1364" t="b">
        <v>0</v>
      </c>
      <c r="O1364">
        <v>25</v>
      </c>
      <c r="P1364" s="5">
        <f>E1364/O1364</f>
        <v>43.64</v>
      </c>
      <c r="Q1364" s="18" t="str">
        <f>LEFT(T1364, FIND("/",T1364)-1)</f>
        <v>publishing</v>
      </c>
      <c r="R1364" s="18" t="str">
        <f>RIGHT(T1364, LEN(T1364)-FIND("/",T1364))</f>
        <v>nonfiction</v>
      </c>
      <c r="S1364" t="b">
        <v>1</v>
      </c>
      <c r="T1364" t="s">
        <v>8274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3">
        <v>200</v>
      </c>
      <c r="E1365" s="13">
        <v>200</v>
      </c>
      <c r="F1365" s="16">
        <f>(E1365)/D1365</f>
        <v>1</v>
      </c>
      <c r="G1365" s="11" t="s">
        <v>8219</v>
      </c>
      <c r="H1365" t="s">
        <v>8224</v>
      </c>
      <c r="I1365" t="s">
        <v>8246</v>
      </c>
      <c r="J1365">
        <v>1455523140</v>
      </c>
      <c r="K1365" s="7">
        <f>(((J1365/60)/60)/24)+DATE(1970,1,1)</f>
        <v>42415.332638888889</v>
      </c>
      <c r="L1365">
        <v>1453925727</v>
      </c>
      <c r="M1365" s="7">
        <f>(((L1365/60)/60)/24)+DATE(1970,1,1)</f>
        <v>42396.8440625</v>
      </c>
      <c r="N1365" t="b">
        <v>0</v>
      </c>
      <c r="O1365">
        <v>5</v>
      </c>
      <c r="P1365" s="5">
        <f>E1365/O1365</f>
        <v>40</v>
      </c>
      <c r="Q1365" s="18" t="str">
        <f>LEFT(T1365, FIND("/",T1365)-1)</f>
        <v>publishing</v>
      </c>
      <c r="R1365" s="18" t="str">
        <f>RIGHT(T1365, LEN(T1365)-FIND("/",T1365))</f>
        <v>nonfiction</v>
      </c>
      <c r="S1365" t="b">
        <v>1</v>
      </c>
      <c r="T1365" t="s">
        <v>8274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3">
        <v>42000</v>
      </c>
      <c r="E1366" s="13">
        <v>49830</v>
      </c>
      <c r="F1366" s="16">
        <f>(E1366)/D1366</f>
        <v>1.1864285714285714</v>
      </c>
      <c r="G1366" s="11" t="s">
        <v>8219</v>
      </c>
      <c r="H1366" t="s">
        <v>8232</v>
      </c>
      <c r="I1366" t="s">
        <v>8253</v>
      </c>
      <c r="J1366">
        <v>1420648906</v>
      </c>
      <c r="K1366" s="7">
        <f>(((J1366/60)/60)/24)+DATE(1970,1,1)</f>
        <v>42011.6956712963</v>
      </c>
      <c r="L1366">
        <v>1415464906</v>
      </c>
      <c r="M1366" s="7">
        <f>(((L1366/60)/60)/24)+DATE(1970,1,1)</f>
        <v>41951.695671296293</v>
      </c>
      <c r="N1366" t="b">
        <v>0</v>
      </c>
      <c r="O1366">
        <v>144</v>
      </c>
      <c r="P1366" s="5">
        <f>E1366/O1366</f>
        <v>346.04166666666669</v>
      </c>
      <c r="Q1366" s="18" t="str">
        <f>LEFT(T1366, FIND("/",T1366)-1)</f>
        <v>music</v>
      </c>
      <c r="R1366" s="18" t="str">
        <f>RIGHT(T1366, LEN(T1366)-FIND("/",T1366))</f>
        <v>rock</v>
      </c>
      <c r="S1366" t="b">
        <v>1</v>
      </c>
      <c r="T1366" t="s">
        <v>8276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3">
        <v>7500</v>
      </c>
      <c r="E1367" s="13">
        <v>7520</v>
      </c>
      <c r="F1367" s="16">
        <f>(E1367)/D1367</f>
        <v>1.0026666666666666</v>
      </c>
      <c r="G1367" s="11" t="s">
        <v>8219</v>
      </c>
      <c r="H1367" t="s">
        <v>8224</v>
      </c>
      <c r="I1367" t="s">
        <v>8246</v>
      </c>
      <c r="J1367">
        <v>1426523752</v>
      </c>
      <c r="K1367" s="7">
        <f>(((J1367/60)/60)/24)+DATE(1970,1,1)</f>
        <v>42079.691574074073</v>
      </c>
      <c r="L1367">
        <v>1423935352</v>
      </c>
      <c r="M1367" s="7">
        <f>(((L1367/60)/60)/24)+DATE(1970,1,1)</f>
        <v>42049.733240740738</v>
      </c>
      <c r="N1367" t="b">
        <v>0</v>
      </c>
      <c r="O1367">
        <v>92</v>
      </c>
      <c r="P1367" s="5">
        <f>E1367/O1367</f>
        <v>81.739130434782609</v>
      </c>
      <c r="Q1367" s="18" t="str">
        <f>LEFT(T1367, FIND("/",T1367)-1)</f>
        <v>music</v>
      </c>
      <c r="R1367" s="18" t="str">
        <f>RIGHT(T1367, LEN(T1367)-FIND("/",T1367))</f>
        <v>rock</v>
      </c>
      <c r="S1367" t="b">
        <v>1</v>
      </c>
      <c r="T1367" t="s">
        <v>8276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3">
        <v>7500</v>
      </c>
      <c r="E1368" s="13">
        <v>9486.69</v>
      </c>
      <c r="F1368" s="16">
        <f>(E1368)/D1368</f>
        <v>1.2648920000000001</v>
      </c>
      <c r="G1368" s="11" t="s">
        <v>8219</v>
      </c>
      <c r="H1368" t="s">
        <v>8224</v>
      </c>
      <c r="I1368" t="s">
        <v>8246</v>
      </c>
      <c r="J1368">
        <v>1417049663</v>
      </c>
      <c r="K1368" s="7">
        <f>(((J1368/60)/60)/24)+DATE(1970,1,1)</f>
        <v>41970.037766203706</v>
      </c>
      <c r="L1368">
        <v>1413158063</v>
      </c>
      <c r="M1368" s="7">
        <f>(((L1368/60)/60)/24)+DATE(1970,1,1)</f>
        <v>41924.996099537035</v>
      </c>
      <c r="N1368" t="b">
        <v>0</v>
      </c>
      <c r="O1368">
        <v>147</v>
      </c>
      <c r="P1368" s="5">
        <f>E1368/O1368</f>
        <v>64.535306122448986</v>
      </c>
      <c r="Q1368" s="18" t="str">
        <f>LEFT(T1368, FIND("/",T1368)-1)</f>
        <v>music</v>
      </c>
      <c r="R1368" s="18" t="str">
        <f>RIGHT(T1368, LEN(T1368)-FIND("/",T1368))</f>
        <v>rock</v>
      </c>
      <c r="S1368" t="b">
        <v>1</v>
      </c>
      <c r="T1368" t="s">
        <v>8276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3">
        <v>5000</v>
      </c>
      <c r="E1369" s="13">
        <v>5713</v>
      </c>
      <c r="F1369" s="16">
        <f>(E1369)/D1369</f>
        <v>1.1426000000000001</v>
      </c>
      <c r="G1369" s="11" t="s">
        <v>8219</v>
      </c>
      <c r="H1369" t="s">
        <v>8224</v>
      </c>
      <c r="I1369" t="s">
        <v>8246</v>
      </c>
      <c r="J1369">
        <v>1447463050</v>
      </c>
      <c r="K1369" s="7">
        <f>(((J1369/60)/60)/24)+DATE(1970,1,1)</f>
        <v>42322.044560185182</v>
      </c>
      <c r="L1369">
        <v>1444867450</v>
      </c>
      <c r="M1369" s="7">
        <f>(((L1369/60)/60)/24)+DATE(1970,1,1)</f>
        <v>42292.002893518518</v>
      </c>
      <c r="N1369" t="b">
        <v>0</v>
      </c>
      <c r="O1369">
        <v>90</v>
      </c>
      <c r="P1369" s="5">
        <f>E1369/O1369</f>
        <v>63.477777777777774</v>
      </c>
      <c r="Q1369" s="18" t="str">
        <f>LEFT(T1369, FIND("/",T1369)-1)</f>
        <v>music</v>
      </c>
      <c r="R1369" s="18" t="str">
        <f>RIGHT(T1369, LEN(T1369)-FIND("/",T1369))</f>
        <v>rock</v>
      </c>
      <c r="S1369" t="b">
        <v>1</v>
      </c>
      <c r="T1369" t="s">
        <v>8276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3">
        <v>5000</v>
      </c>
      <c r="E1370" s="13">
        <v>5535</v>
      </c>
      <c r="F1370" s="16">
        <f>(E1370)/D1370</f>
        <v>1.107</v>
      </c>
      <c r="G1370" s="11" t="s">
        <v>8219</v>
      </c>
      <c r="H1370" t="s">
        <v>8224</v>
      </c>
      <c r="I1370" t="s">
        <v>8246</v>
      </c>
      <c r="J1370">
        <v>1434342894</v>
      </c>
      <c r="K1370" s="7">
        <f>(((J1370/60)/60)/24)+DATE(1970,1,1)</f>
        <v>42170.190902777773</v>
      </c>
      <c r="L1370">
        <v>1432269294</v>
      </c>
      <c r="M1370" s="7">
        <f>(((L1370/60)/60)/24)+DATE(1970,1,1)</f>
        <v>42146.190902777773</v>
      </c>
      <c r="N1370" t="b">
        <v>0</v>
      </c>
      <c r="O1370">
        <v>87</v>
      </c>
      <c r="P1370" s="5">
        <f>E1370/O1370</f>
        <v>63.620689655172413</v>
      </c>
      <c r="Q1370" s="18" t="str">
        <f>LEFT(T1370, FIND("/",T1370)-1)</f>
        <v>music</v>
      </c>
      <c r="R1370" s="18" t="str">
        <f>RIGHT(T1370, LEN(T1370)-FIND("/",T1370))</f>
        <v>rock</v>
      </c>
      <c r="S1370" t="b">
        <v>1</v>
      </c>
      <c r="T1370" t="s">
        <v>8276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3">
        <v>32360</v>
      </c>
      <c r="E1371" s="13">
        <v>34090.629999999997</v>
      </c>
      <c r="F1371" s="16">
        <f>(E1371)/D1371</f>
        <v>1.0534805315203954</v>
      </c>
      <c r="G1371" s="11" t="s">
        <v>8219</v>
      </c>
      <c r="H1371" t="s">
        <v>8224</v>
      </c>
      <c r="I1371" t="s">
        <v>8246</v>
      </c>
      <c r="J1371">
        <v>1397225746</v>
      </c>
      <c r="K1371" s="7">
        <f>(((J1371/60)/60)/24)+DATE(1970,1,1)</f>
        <v>41740.594282407408</v>
      </c>
      <c r="L1371">
        <v>1394633746</v>
      </c>
      <c r="M1371" s="7">
        <f>(((L1371/60)/60)/24)+DATE(1970,1,1)</f>
        <v>41710.594282407408</v>
      </c>
      <c r="N1371" t="b">
        <v>0</v>
      </c>
      <c r="O1371">
        <v>406</v>
      </c>
      <c r="P1371" s="5">
        <f>E1371/O1371</f>
        <v>83.967068965517228</v>
      </c>
      <c r="Q1371" s="18" t="str">
        <f>LEFT(T1371, FIND("/",T1371)-1)</f>
        <v>music</v>
      </c>
      <c r="R1371" s="18" t="str">
        <f>RIGHT(T1371, LEN(T1371)-FIND("/",T1371))</f>
        <v>rock</v>
      </c>
      <c r="S1371" t="b">
        <v>1</v>
      </c>
      <c r="T1371" t="s">
        <v>8276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3">
        <v>1500</v>
      </c>
      <c r="E1372" s="13">
        <v>1555</v>
      </c>
      <c r="F1372" s="16">
        <f>(E1372)/D1372</f>
        <v>1.0366666666666666</v>
      </c>
      <c r="G1372" s="11" t="s">
        <v>8219</v>
      </c>
      <c r="H1372" t="s">
        <v>8224</v>
      </c>
      <c r="I1372" t="s">
        <v>8246</v>
      </c>
      <c r="J1372">
        <v>1381881890</v>
      </c>
      <c r="K1372" s="7">
        <f>(((J1372/60)/60)/24)+DATE(1970,1,1)</f>
        <v>41563.00335648148</v>
      </c>
      <c r="L1372">
        <v>1380585890</v>
      </c>
      <c r="M1372" s="7">
        <f>(((L1372/60)/60)/24)+DATE(1970,1,1)</f>
        <v>41548.00335648148</v>
      </c>
      <c r="N1372" t="b">
        <v>0</v>
      </c>
      <c r="O1372">
        <v>20</v>
      </c>
      <c r="P1372" s="5">
        <f>E1372/O1372</f>
        <v>77.75</v>
      </c>
      <c r="Q1372" s="18" t="str">
        <f>LEFT(T1372, FIND("/",T1372)-1)</f>
        <v>music</v>
      </c>
      <c r="R1372" s="18" t="str">
        <f>RIGHT(T1372, LEN(T1372)-FIND("/",T1372))</f>
        <v>rock</v>
      </c>
      <c r="S1372" t="b">
        <v>1</v>
      </c>
      <c r="T1372" t="s">
        <v>8276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3">
        <v>6999</v>
      </c>
      <c r="E1373" s="13">
        <v>7495</v>
      </c>
      <c r="F1373" s="16">
        <f>(E1373)/D1373</f>
        <v>1.0708672667523933</v>
      </c>
      <c r="G1373" s="11" t="s">
        <v>8219</v>
      </c>
      <c r="H1373" t="s">
        <v>8224</v>
      </c>
      <c r="I1373" t="s">
        <v>8246</v>
      </c>
      <c r="J1373">
        <v>1431022342</v>
      </c>
      <c r="K1373" s="7">
        <f>(((J1373/60)/60)/24)+DATE(1970,1,1)</f>
        <v>42131.758587962962</v>
      </c>
      <c r="L1373">
        <v>1428430342</v>
      </c>
      <c r="M1373" s="7">
        <f>(((L1373/60)/60)/24)+DATE(1970,1,1)</f>
        <v>42101.758587962962</v>
      </c>
      <c r="N1373" t="b">
        <v>0</v>
      </c>
      <c r="O1373">
        <v>70</v>
      </c>
      <c r="P1373" s="5">
        <f>E1373/O1373</f>
        <v>107.07142857142857</v>
      </c>
      <c r="Q1373" s="18" t="str">
        <f>LEFT(T1373, FIND("/",T1373)-1)</f>
        <v>music</v>
      </c>
      <c r="R1373" s="18" t="str">
        <f>RIGHT(T1373, LEN(T1373)-FIND("/",T1373))</f>
        <v>rock</v>
      </c>
      <c r="S1373" t="b">
        <v>1</v>
      </c>
      <c r="T1373" t="s">
        <v>8276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3">
        <v>500</v>
      </c>
      <c r="E1374" s="13">
        <v>620</v>
      </c>
      <c r="F1374" s="16">
        <f>(E1374)/D1374</f>
        <v>1.24</v>
      </c>
      <c r="G1374" s="11" t="s">
        <v>8219</v>
      </c>
      <c r="H1374" t="s">
        <v>8224</v>
      </c>
      <c r="I1374" t="s">
        <v>8246</v>
      </c>
      <c r="J1374">
        <v>1342115132</v>
      </c>
      <c r="K1374" s="7">
        <f>(((J1374/60)/60)/24)+DATE(1970,1,1)</f>
        <v>41102.739953703705</v>
      </c>
      <c r="L1374">
        <v>1339523132</v>
      </c>
      <c r="M1374" s="7">
        <f>(((L1374/60)/60)/24)+DATE(1970,1,1)</f>
        <v>41072.739953703705</v>
      </c>
      <c r="N1374" t="b">
        <v>0</v>
      </c>
      <c r="O1374">
        <v>16</v>
      </c>
      <c r="P1374" s="5">
        <f>E1374/O1374</f>
        <v>38.75</v>
      </c>
      <c r="Q1374" s="18" t="str">
        <f>LEFT(T1374, FIND("/",T1374)-1)</f>
        <v>music</v>
      </c>
      <c r="R1374" s="18" t="str">
        <f>RIGHT(T1374, LEN(T1374)-FIND("/",T1374))</f>
        <v>rock</v>
      </c>
      <c r="S1374" t="b">
        <v>1</v>
      </c>
      <c r="T1374" t="s">
        <v>8276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3">
        <v>10000</v>
      </c>
      <c r="E1375" s="13">
        <v>10501</v>
      </c>
      <c r="F1375" s="16">
        <f>(E1375)/D1375</f>
        <v>1.0501</v>
      </c>
      <c r="G1375" s="11" t="s">
        <v>8219</v>
      </c>
      <c r="H1375" t="s">
        <v>8224</v>
      </c>
      <c r="I1375" t="s">
        <v>8246</v>
      </c>
      <c r="J1375">
        <v>1483138233</v>
      </c>
      <c r="K1375" s="7">
        <f>(((J1375/60)/60)/24)+DATE(1970,1,1)</f>
        <v>42734.95177083333</v>
      </c>
      <c r="L1375">
        <v>1480546233</v>
      </c>
      <c r="M1375" s="7">
        <f>(((L1375/60)/60)/24)+DATE(1970,1,1)</f>
        <v>42704.95177083333</v>
      </c>
      <c r="N1375" t="b">
        <v>0</v>
      </c>
      <c r="O1375">
        <v>52</v>
      </c>
      <c r="P1375" s="5">
        <f>E1375/O1375</f>
        <v>201.94230769230768</v>
      </c>
      <c r="Q1375" s="18" t="str">
        <f>LEFT(T1375, FIND("/",T1375)-1)</f>
        <v>music</v>
      </c>
      <c r="R1375" s="18" t="str">
        <f>RIGHT(T1375, LEN(T1375)-FIND("/",T1375))</f>
        <v>rock</v>
      </c>
      <c r="S1375" t="b">
        <v>1</v>
      </c>
      <c r="T1375" t="s">
        <v>8276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3">
        <v>1500</v>
      </c>
      <c r="E1376" s="13">
        <v>2842</v>
      </c>
      <c r="F1376" s="16">
        <f>(E1376)/D1376</f>
        <v>1.8946666666666667</v>
      </c>
      <c r="G1376" s="11" t="s">
        <v>8219</v>
      </c>
      <c r="H1376" t="s">
        <v>8224</v>
      </c>
      <c r="I1376" t="s">
        <v>8246</v>
      </c>
      <c r="J1376">
        <v>1458874388</v>
      </c>
      <c r="K1376" s="7">
        <f>(((J1376/60)/60)/24)+DATE(1970,1,1)</f>
        <v>42454.12023148148</v>
      </c>
      <c r="L1376">
        <v>1456285988</v>
      </c>
      <c r="M1376" s="7">
        <f>(((L1376/60)/60)/24)+DATE(1970,1,1)</f>
        <v>42424.161898148144</v>
      </c>
      <c r="N1376" t="b">
        <v>0</v>
      </c>
      <c r="O1376">
        <v>66</v>
      </c>
      <c r="P1376" s="5">
        <f>E1376/O1376</f>
        <v>43.060606060606062</v>
      </c>
      <c r="Q1376" s="18" t="str">
        <f>LEFT(T1376, FIND("/",T1376)-1)</f>
        <v>music</v>
      </c>
      <c r="R1376" s="18" t="str">
        <f>RIGHT(T1376, LEN(T1376)-FIND("/",T1376))</f>
        <v>rock</v>
      </c>
      <c r="S1376" t="b">
        <v>1</v>
      </c>
      <c r="T1376" t="s">
        <v>8276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3">
        <v>4000</v>
      </c>
      <c r="E1377" s="13">
        <v>6853</v>
      </c>
      <c r="F1377" s="16">
        <f>(E1377)/D1377</f>
        <v>1.7132499999999999</v>
      </c>
      <c r="G1377" s="11" t="s">
        <v>8219</v>
      </c>
      <c r="H1377" t="s">
        <v>8230</v>
      </c>
      <c r="I1377" t="s">
        <v>8249</v>
      </c>
      <c r="J1377">
        <v>1484444119</v>
      </c>
      <c r="K1377" s="7">
        <f>(((J1377/60)/60)/24)+DATE(1970,1,1)</f>
        <v>42750.066192129627</v>
      </c>
      <c r="L1377">
        <v>1481852119</v>
      </c>
      <c r="M1377" s="7">
        <f>(((L1377/60)/60)/24)+DATE(1970,1,1)</f>
        <v>42720.066192129627</v>
      </c>
      <c r="N1377" t="b">
        <v>0</v>
      </c>
      <c r="O1377">
        <v>109</v>
      </c>
      <c r="P1377" s="5">
        <f>E1377/O1377</f>
        <v>62.871559633027523</v>
      </c>
      <c r="Q1377" s="18" t="str">
        <f>LEFT(T1377, FIND("/",T1377)-1)</f>
        <v>music</v>
      </c>
      <c r="R1377" s="18" t="str">
        <f>RIGHT(T1377, LEN(T1377)-FIND("/",T1377))</f>
        <v>rock</v>
      </c>
      <c r="S1377" t="b">
        <v>1</v>
      </c>
      <c r="T1377" t="s">
        <v>8276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3">
        <v>3700</v>
      </c>
      <c r="E1378" s="13">
        <v>9342</v>
      </c>
      <c r="F1378" s="16">
        <f>(E1378)/D1378</f>
        <v>2.5248648648648651</v>
      </c>
      <c r="G1378" s="11" t="s">
        <v>8219</v>
      </c>
      <c r="H1378" t="s">
        <v>8225</v>
      </c>
      <c r="I1378" t="s">
        <v>8247</v>
      </c>
      <c r="J1378">
        <v>1480784606</v>
      </c>
      <c r="K1378" s="7">
        <f>(((J1378/60)/60)/24)+DATE(1970,1,1)</f>
        <v>42707.710717592592</v>
      </c>
      <c r="L1378">
        <v>1478189006</v>
      </c>
      <c r="M1378" s="7">
        <f>(((L1378/60)/60)/24)+DATE(1970,1,1)</f>
        <v>42677.669050925921</v>
      </c>
      <c r="N1378" t="b">
        <v>0</v>
      </c>
      <c r="O1378">
        <v>168</v>
      </c>
      <c r="P1378" s="5">
        <f>E1378/O1378</f>
        <v>55.607142857142854</v>
      </c>
      <c r="Q1378" s="18" t="str">
        <f>LEFT(T1378, FIND("/",T1378)-1)</f>
        <v>music</v>
      </c>
      <c r="R1378" s="18" t="str">
        <f>RIGHT(T1378, LEN(T1378)-FIND("/",T1378))</f>
        <v>rock</v>
      </c>
      <c r="S1378" t="b">
        <v>1</v>
      </c>
      <c r="T1378" t="s">
        <v>8276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3">
        <v>1300</v>
      </c>
      <c r="E1379" s="13">
        <v>1510</v>
      </c>
      <c r="F1379" s="16">
        <f>(E1379)/D1379</f>
        <v>1.1615384615384616</v>
      </c>
      <c r="G1379" s="11" t="s">
        <v>8219</v>
      </c>
      <c r="H1379" t="s">
        <v>8224</v>
      </c>
      <c r="I1379" t="s">
        <v>8246</v>
      </c>
      <c r="J1379">
        <v>1486095060</v>
      </c>
      <c r="K1379" s="7">
        <f>(((J1379/60)/60)/24)+DATE(1970,1,1)</f>
        <v>42769.174305555556</v>
      </c>
      <c r="L1379">
        <v>1484198170</v>
      </c>
      <c r="M1379" s="7">
        <f>(((L1379/60)/60)/24)+DATE(1970,1,1)</f>
        <v>42747.219560185185</v>
      </c>
      <c r="N1379" t="b">
        <v>0</v>
      </c>
      <c r="O1379">
        <v>31</v>
      </c>
      <c r="P1379" s="5">
        <f>E1379/O1379</f>
        <v>48.70967741935484</v>
      </c>
      <c r="Q1379" s="18" t="str">
        <f>LEFT(T1379, FIND("/",T1379)-1)</f>
        <v>music</v>
      </c>
      <c r="R1379" s="18" t="str">
        <f>RIGHT(T1379, LEN(T1379)-FIND("/",T1379))</f>
        <v>rock</v>
      </c>
      <c r="S1379" t="b">
        <v>1</v>
      </c>
      <c r="T1379" t="s">
        <v>8276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3">
        <v>2000</v>
      </c>
      <c r="E1380" s="13">
        <v>4067</v>
      </c>
      <c r="F1380" s="16">
        <f>(E1380)/D1380</f>
        <v>2.0335000000000001</v>
      </c>
      <c r="G1380" s="11" t="s">
        <v>8219</v>
      </c>
      <c r="H1380" t="s">
        <v>8225</v>
      </c>
      <c r="I1380" t="s">
        <v>8247</v>
      </c>
      <c r="J1380">
        <v>1470075210</v>
      </c>
      <c r="K1380" s="7">
        <f>(((J1380/60)/60)/24)+DATE(1970,1,1)</f>
        <v>42583.759374999994</v>
      </c>
      <c r="L1380">
        <v>1468779210</v>
      </c>
      <c r="M1380" s="7">
        <f>(((L1380/60)/60)/24)+DATE(1970,1,1)</f>
        <v>42568.759374999994</v>
      </c>
      <c r="N1380" t="b">
        <v>0</v>
      </c>
      <c r="O1380">
        <v>133</v>
      </c>
      <c r="P1380" s="5">
        <f>E1380/O1380</f>
        <v>30.578947368421051</v>
      </c>
      <c r="Q1380" s="18" t="str">
        <f>LEFT(T1380, FIND("/",T1380)-1)</f>
        <v>music</v>
      </c>
      <c r="R1380" s="18" t="str">
        <f>RIGHT(T1380, LEN(T1380)-FIND("/",T1380))</f>
        <v>rock</v>
      </c>
      <c r="S1380" t="b">
        <v>1</v>
      </c>
      <c r="T1380" t="s">
        <v>8276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3">
        <v>10000</v>
      </c>
      <c r="E1381" s="13">
        <v>11160</v>
      </c>
      <c r="F1381" s="16">
        <f>(E1381)/D1381</f>
        <v>1.1160000000000001</v>
      </c>
      <c r="G1381" s="11" t="s">
        <v>8219</v>
      </c>
      <c r="H1381" t="s">
        <v>8224</v>
      </c>
      <c r="I1381" t="s">
        <v>8246</v>
      </c>
      <c r="J1381">
        <v>1433504876</v>
      </c>
      <c r="K1381" s="7">
        <f>(((J1381/60)/60)/24)+DATE(1970,1,1)</f>
        <v>42160.491620370376</v>
      </c>
      <c r="L1381">
        <v>1430912876</v>
      </c>
      <c r="M1381" s="7">
        <f>(((L1381/60)/60)/24)+DATE(1970,1,1)</f>
        <v>42130.491620370376</v>
      </c>
      <c r="N1381" t="b">
        <v>0</v>
      </c>
      <c r="O1381">
        <v>151</v>
      </c>
      <c r="P1381" s="5">
        <f>E1381/O1381</f>
        <v>73.907284768211923</v>
      </c>
      <c r="Q1381" s="18" t="str">
        <f>LEFT(T1381, FIND("/",T1381)-1)</f>
        <v>music</v>
      </c>
      <c r="R1381" s="18" t="str">
        <f>RIGHT(T1381, LEN(T1381)-FIND("/",T1381))</f>
        <v>rock</v>
      </c>
      <c r="S1381" t="b">
        <v>1</v>
      </c>
      <c r="T1381" t="s">
        <v>8276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3">
        <v>25</v>
      </c>
      <c r="E1382" s="13">
        <v>106</v>
      </c>
      <c r="F1382" s="16">
        <f>(E1382)/D1382</f>
        <v>4.24</v>
      </c>
      <c r="G1382" s="11" t="s">
        <v>8219</v>
      </c>
      <c r="H1382" t="s">
        <v>8224</v>
      </c>
      <c r="I1382" t="s">
        <v>8246</v>
      </c>
      <c r="J1382">
        <v>1433815200</v>
      </c>
      <c r="K1382" s="7">
        <f>(((J1382/60)/60)/24)+DATE(1970,1,1)</f>
        <v>42164.083333333328</v>
      </c>
      <c r="L1382">
        <v>1431886706</v>
      </c>
      <c r="M1382" s="7">
        <f>(((L1382/60)/60)/24)+DATE(1970,1,1)</f>
        <v>42141.762800925921</v>
      </c>
      <c r="N1382" t="b">
        <v>0</v>
      </c>
      <c r="O1382">
        <v>5</v>
      </c>
      <c r="P1382" s="5">
        <f>E1382/O1382</f>
        <v>21.2</v>
      </c>
      <c r="Q1382" s="18" t="str">
        <f>LEFT(T1382, FIND("/",T1382)-1)</f>
        <v>music</v>
      </c>
      <c r="R1382" s="18" t="str">
        <f>RIGHT(T1382, LEN(T1382)-FIND("/",T1382))</f>
        <v>rock</v>
      </c>
      <c r="S1382" t="b">
        <v>1</v>
      </c>
      <c r="T1382" t="s">
        <v>8276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3">
        <v>5000</v>
      </c>
      <c r="E1383" s="13">
        <v>5355</v>
      </c>
      <c r="F1383" s="16">
        <f>(E1383)/D1383</f>
        <v>1.071</v>
      </c>
      <c r="G1383" s="11" t="s">
        <v>8219</v>
      </c>
      <c r="H1383" t="s">
        <v>8224</v>
      </c>
      <c r="I1383" t="s">
        <v>8246</v>
      </c>
      <c r="J1383">
        <v>1482988125</v>
      </c>
      <c r="K1383" s="7">
        <f>(((J1383/60)/60)/24)+DATE(1970,1,1)</f>
        <v>42733.214409722219</v>
      </c>
      <c r="L1383">
        <v>1480396125</v>
      </c>
      <c r="M1383" s="7">
        <f>(((L1383/60)/60)/24)+DATE(1970,1,1)</f>
        <v>42703.214409722219</v>
      </c>
      <c r="N1383" t="b">
        <v>0</v>
      </c>
      <c r="O1383">
        <v>73</v>
      </c>
      <c r="P1383" s="5">
        <f>E1383/O1383</f>
        <v>73.356164383561648</v>
      </c>
      <c r="Q1383" s="18" t="str">
        <f>LEFT(T1383, FIND("/",T1383)-1)</f>
        <v>music</v>
      </c>
      <c r="R1383" s="18" t="str">
        <f>RIGHT(T1383, LEN(T1383)-FIND("/",T1383))</f>
        <v>rock</v>
      </c>
      <c r="S1383" t="b">
        <v>1</v>
      </c>
      <c r="T1383" t="s">
        <v>8276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3">
        <v>8000</v>
      </c>
      <c r="E1384" s="13">
        <v>8349</v>
      </c>
      <c r="F1384" s="16">
        <f>(E1384)/D1384</f>
        <v>1.043625</v>
      </c>
      <c r="G1384" s="11" t="s">
        <v>8219</v>
      </c>
      <c r="H1384" t="s">
        <v>8224</v>
      </c>
      <c r="I1384" t="s">
        <v>8246</v>
      </c>
      <c r="J1384">
        <v>1367867536</v>
      </c>
      <c r="K1384" s="7">
        <f>(((J1384/60)/60)/24)+DATE(1970,1,1)</f>
        <v>41400.800185185188</v>
      </c>
      <c r="L1384">
        <v>1365275536</v>
      </c>
      <c r="M1384" s="7">
        <f>(((L1384/60)/60)/24)+DATE(1970,1,1)</f>
        <v>41370.800185185188</v>
      </c>
      <c r="N1384" t="b">
        <v>0</v>
      </c>
      <c r="O1384">
        <v>148</v>
      </c>
      <c r="P1384" s="5">
        <f>E1384/O1384</f>
        <v>56.412162162162161</v>
      </c>
      <c r="Q1384" s="18" t="str">
        <f>LEFT(T1384, FIND("/",T1384)-1)</f>
        <v>music</v>
      </c>
      <c r="R1384" s="18" t="str">
        <f>RIGHT(T1384, LEN(T1384)-FIND("/",T1384))</f>
        <v>rock</v>
      </c>
      <c r="S1384" t="b">
        <v>1</v>
      </c>
      <c r="T1384" t="s">
        <v>8276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3">
        <v>2200</v>
      </c>
      <c r="E1385" s="13">
        <v>4673</v>
      </c>
      <c r="F1385" s="16">
        <f>(E1385)/D1385</f>
        <v>2.124090909090909</v>
      </c>
      <c r="G1385" s="11" t="s">
        <v>8219</v>
      </c>
      <c r="H1385" t="s">
        <v>8229</v>
      </c>
      <c r="I1385" t="s">
        <v>8251</v>
      </c>
      <c r="J1385">
        <v>1482457678</v>
      </c>
      <c r="K1385" s="7">
        <f>(((J1385/60)/60)/24)+DATE(1970,1,1)</f>
        <v>42727.074976851851</v>
      </c>
      <c r="L1385">
        <v>1480729678</v>
      </c>
      <c r="M1385" s="7">
        <f>(((L1385/60)/60)/24)+DATE(1970,1,1)</f>
        <v>42707.074976851851</v>
      </c>
      <c r="N1385" t="b">
        <v>0</v>
      </c>
      <c r="O1385">
        <v>93</v>
      </c>
      <c r="P1385" s="5">
        <f>E1385/O1385</f>
        <v>50.247311827956992</v>
      </c>
      <c r="Q1385" s="18" t="str">
        <f>LEFT(T1385, FIND("/",T1385)-1)</f>
        <v>music</v>
      </c>
      <c r="R1385" s="18" t="str">
        <f>RIGHT(T1385, LEN(T1385)-FIND("/",T1385))</f>
        <v>rock</v>
      </c>
      <c r="S1385" t="b">
        <v>1</v>
      </c>
      <c r="T1385" t="s">
        <v>8276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3">
        <v>3500</v>
      </c>
      <c r="E1386" s="13">
        <v>4343</v>
      </c>
      <c r="F1386" s="16">
        <f>(E1386)/D1386</f>
        <v>1.2408571428571429</v>
      </c>
      <c r="G1386" s="11" t="s">
        <v>8219</v>
      </c>
      <c r="H1386" t="s">
        <v>8224</v>
      </c>
      <c r="I1386" t="s">
        <v>8246</v>
      </c>
      <c r="J1386">
        <v>1436117922</v>
      </c>
      <c r="K1386" s="7">
        <f>(((J1386/60)/60)/24)+DATE(1970,1,1)</f>
        <v>42190.735208333332</v>
      </c>
      <c r="L1386">
        <v>1433525922</v>
      </c>
      <c r="M1386" s="7">
        <f>(((L1386/60)/60)/24)+DATE(1970,1,1)</f>
        <v>42160.735208333332</v>
      </c>
      <c r="N1386" t="b">
        <v>0</v>
      </c>
      <c r="O1386">
        <v>63</v>
      </c>
      <c r="P1386" s="5">
        <f>E1386/O1386</f>
        <v>68.936507936507937</v>
      </c>
      <c r="Q1386" s="18" t="str">
        <f>LEFT(T1386, FIND("/",T1386)-1)</f>
        <v>music</v>
      </c>
      <c r="R1386" s="18" t="str">
        <f>RIGHT(T1386, LEN(T1386)-FIND("/",T1386))</f>
        <v>rock</v>
      </c>
      <c r="S1386" t="b">
        <v>1</v>
      </c>
      <c r="T1386" t="s">
        <v>8276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3">
        <v>8000</v>
      </c>
      <c r="E1387" s="13">
        <v>8832.49</v>
      </c>
      <c r="F1387" s="16">
        <f>(E1387)/D1387</f>
        <v>1.10406125</v>
      </c>
      <c r="G1387" s="11" t="s">
        <v>8219</v>
      </c>
      <c r="H1387" t="s">
        <v>8236</v>
      </c>
      <c r="I1387" t="s">
        <v>8249</v>
      </c>
      <c r="J1387">
        <v>1461931860</v>
      </c>
      <c r="K1387" s="7">
        <f>(((J1387/60)/60)/24)+DATE(1970,1,1)</f>
        <v>42489.507638888885</v>
      </c>
      <c r="L1387">
        <v>1457109121</v>
      </c>
      <c r="M1387" s="7">
        <f>(((L1387/60)/60)/24)+DATE(1970,1,1)</f>
        <v>42433.688900462963</v>
      </c>
      <c r="N1387" t="b">
        <v>0</v>
      </c>
      <c r="O1387">
        <v>134</v>
      </c>
      <c r="P1387" s="5">
        <f>E1387/O1387</f>
        <v>65.914104477611943</v>
      </c>
      <c r="Q1387" s="18" t="str">
        <f>LEFT(T1387, FIND("/",T1387)-1)</f>
        <v>music</v>
      </c>
      <c r="R1387" s="18" t="str">
        <f>RIGHT(T1387, LEN(T1387)-FIND("/",T1387))</f>
        <v>rock</v>
      </c>
      <c r="S1387" t="b">
        <v>1</v>
      </c>
      <c r="T1387" t="s">
        <v>8276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3">
        <v>400</v>
      </c>
      <c r="E1388" s="13">
        <v>875</v>
      </c>
      <c r="F1388" s="16">
        <f>(E1388)/D1388</f>
        <v>2.1875</v>
      </c>
      <c r="G1388" s="11" t="s">
        <v>8219</v>
      </c>
      <c r="H1388" t="s">
        <v>8224</v>
      </c>
      <c r="I1388" t="s">
        <v>8246</v>
      </c>
      <c r="J1388">
        <v>1438183889</v>
      </c>
      <c r="K1388" s="7">
        <f>(((J1388/60)/60)/24)+DATE(1970,1,1)</f>
        <v>42214.646863425922</v>
      </c>
      <c r="L1388">
        <v>1435591889</v>
      </c>
      <c r="M1388" s="7">
        <f>(((L1388/60)/60)/24)+DATE(1970,1,1)</f>
        <v>42184.646863425922</v>
      </c>
      <c r="N1388" t="b">
        <v>0</v>
      </c>
      <c r="O1388">
        <v>14</v>
      </c>
      <c r="P1388" s="5">
        <f>E1388/O1388</f>
        <v>62.5</v>
      </c>
      <c r="Q1388" s="18" t="str">
        <f>LEFT(T1388, FIND("/",T1388)-1)</f>
        <v>music</v>
      </c>
      <c r="R1388" s="18" t="str">
        <f>RIGHT(T1388, LEN(T1388)-FIND("/",T1388))</f>
        <v>rock</v>
      </c>
      <c r="S1388" t="b">
        <v>1</v>
      </c>
      <c r="T1388" t="s">
        <v>8276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3">
        <v>4000</v>
      </c>
      <c r="E1389" s="13">
        <v>5465</v>
      </c>
      <c r="F1389" s="16">
        <f>(E1389)/D1389</f>
        <v>1.36625</v>
      </c>
      <c r="G1389" s="11" t="s">
        <v>8219</v>
      </c>
      <c r="H1389" t="s">
        <v>8224</v>
      </c>
      <c r="I1389" t="s">
        <v>8246</v>
      </c>
      <c r="J1389">
        <v>1433305800</v>
      </c>
      <c r="K1389" s="7">
        <f>(((J1389/60)/60)/24)+DATE(1970,1,1)</f>
        <v>42158.1875</v>
      </c>
      <c r="L1389">
        <v>1430604395</v>
      </c>
      <c r="M1389" s="7">
        <f>(((L1389/60)/60)/24)+DATE(1970,1,1)</f>
        <v>42126.92123842593</v>
      </c>
      <c r="N1389" t="b">
        <v>0</v>
      </c>
      <c r="O1389">
        <v>78</v>
      </c>
      <c r="P1389" s="5">
        <f>E1389/O1389</f>
        <v>70.064102564102569</v>
      </c>
      <c r="Q1389" s="18" t="str">
        <f>LEFT(T1389, FIND("/",T1389)-1)</f>
        <v>music</v>
      </c>
      <c r="R1389" s="18" t="str">
        <f>RIGHT(T1389, LEN(T1389)-FIND("/",T1389))</f>
        <v>rock</v>
      </c>
      <c r="S1389" t="b">
        <v>1</v>
      </c>
      <c r="T1389" t="s">
        <v>8276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3">
        <v>5000</v>
      </c>
      <c r="E1390" s="13">
        <v>6740.37</v>
      </c>
      <c r="F1390" s="16">
        <f>(E1390)/D1390</f>
        <v>1.348074</v>
      </c>
      <c r="G1390" s="11" t="s">
        <v>8219</v>
      </c>
      <c r="H1390" t="s">
        <v>8224</v>
      </c>
      <c r="I1390" t="s">
        <v>8246</v>
      </c>
      <c r="J1390">
        <v>1476720840</v>
      </c>
      <c r="K1390" s="7">
        <f>(((J1390/60)/60)/24)+DATE(1970,1,1)</f>
        <v>42660.676388888889</v>
      </c>
      <c r="L1390">
        <v>1474469117</v>
      </c>
      <c r="M1390" s="7">
        <f>(((L1390/60)/60)/24)+DATE(1970,1,1)</f>
        <v>42634.614780092597</v>
      </c>
      <c r="N1390" t="b">
        <v>0</v>
      </c>
      <c r="O1390">
        <v>112</v>
      </c>
      <c r="P1390" s="5">
        <f>E1390/O1390</f>
        <v>60.181874999999998</v>
      </c>
      <c r="Q1390" s="18" t="str">
        <f>LEFT(T1390, FIND("/",T1390)-1)</f>
        <v>music</v>
      </c>
      <c r="R1390" s="18" t="str">
        <f>RIGHT(T1390, LEN(T1390)-FIND("/",T1390))</f>
        <v>rock</v>
      </c>
      <c r="S1390" t="b">
        <v>1</v>
      </c>
      <c r="T1390" t="s">
        <v>8276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3">
        <v>500</v>
      </c>
      <c r="E1391" s="13">
        <v>727</v>
      </c>
      <c r="F1391" s="16">
        <f>(E1391)/D1391</f>
        <v>1.454</v>
      </c>
      <c r="G1391" s="11" t="s">
        <v>8219</v>
      </c>
      <c r="H1391" t="s">
        <v>8225</v>
      </c>
      <c r="I1391" t="s">
        <v>8247</v>
      </c>
      <c r="J1391">
        <v>1471087957</v>
      </c>
      <c r="K1391" s="7">
        <f>(((J1391/60)/60)/24)+DATE(1970,1,1)</f>
        <v>42595.480983796297</v>
      </c>
      <c r="L1391">
        <v>1468495957</v>
      </c>
      <c r="M1391" s="7">
        <f>(((L1391/60)/60)/24)+DATE(1970,1,1)</f>
        <v>42565.480983796297</v>
      </c>
      <c r="N1391" t="b">
        <v>0</v>
      </c>
      <c r="O1391">
        <v>34</v>
      </c>
      <c r="P1391" s="5">
        <f>E1391/O1391</f>
        <v>21.382352941176471</v>
      </c>
      <c r="Q1391" s="18" t="str">
        <f>LEFT(T1391, FIND("/",T1391)-1)</f>
        <v>music</v>
      </c>
      <c r="R1391" s="18" t="str">
        <f>RIGHT(T1391, LEN(T1391)-FIND("/",T1391))</f>
        <v>rock</v>
      </c>
      <c r="S1391" t="b">
        <v>1</v>
      </c>
      <c r="T1391" t="s">
        <v>8276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3">
        <v>2800</v>
      </c>
      <c r="E1392" s="13">
        <v>3055</v>
      </c>
      <c r="F1392" s="16">
        <f>(E1392)/D1392</f>
        <v>1.0910714285714285</v>
      </c>
      <c r="G1392" s="11" t="s">
        <v>8219</v>
      </c>
      <c r="H1392" t="s">
        <v>8224</v>
      </c>
      <c r="I1392" t="s">
        <v>8246</v>
      </c>
      <c r="J1392">
        <v>1430154720</v>
      </c>
      <c r="K1392" s="7">
        <f>(((J1392/60)/60)/24)+DATE(1970,1,1)</f>
        <v>42121.716666666667</v>
      </c>
      <c r="L1392">
        <v>1427224606</v>
      </c>
      <c r="M1392" s="7">
        <f>(((L1392/60)/60)/24)+DATE(1970,1,1)</f>
        <v>42087.803310185183</v>
      </c>
      <c r="N1392" t="b">
        <v>0</v>
      </c>
      <c r="O1392">
        <v>19</v>
      </c>
      <c r="P1392" s="5">
        <f>E1392/O1392</f>
        <v>160.78947368421052</v>
      </c>
      <c r="Q1392" s="18" t="str">
        <f>LEFT(T1392, FIND("/",T1392)-1)</f>
        <v>music</v>
      </c>
      <c r="R1392" s="18" t="str">
        <f>RIGHT(T1392, LEN(T1392)-FIND("/",T1392))</f>
        <v>rock</v>
      </c>
      <c r="S1392" t="b">
        <v>1</v>
      </c>
      <c r="T1392" t="s">
        <v>8276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3">
        <v>500</v>
      </c>
      <c r="E1393" s="13">
        <v>551</v>
      </c>
      <c r="F1393" s="16">
        <f>(E1393)/D1393</f>
        <v>1.1020000000000001</v>
      </c>
      <c r="G1393" s="11" t="s">
        <v>8219</v>
      </c>
      <c r="H1393" t="s">
        <v>8224</v>
      </c>
      <c r="I1393" t="s">
        <v>8246</v>
      </c>
      <c r="J1393">
        <v>1440219540</v>
      </c>
      <c r="K1393" s="7">
        <f>(((J1393/60)/60)/24)+DATE(1970,1,1)</f>
        <v>42238.207638888889</v>
      </c>
      <c r="L1393">
        <v>1436369818</v>
      </c>
      <c r="M1393" s="7">
        <f>(((L1393/60)/60)/24)+DATE(1970,1,1)</f>
        <v>42193.650671296295</v>
      </c>
      <c r="N1393" t="b">
        <v>0</v>
      </c>
      <c r="O1393">
        <v>13</v>
      </c>
      <c r="P1393" s="5">
        <f>E1393/O1393</f>
        <v>42.384615384615387</v>
      </c>
      <c r="Q1393" s="18" t="str">
        <f>LEFT(T1393, FIND("/",T1393)-1)</f>
        <v>music</v>
      </c>
      <c r="R1393" s="18" t="str">
        <f>RIGHT(T1393, LEN(T1393)-FIND("/",T1393))</f>
        <v>rock</v>
      </c>
      <c r="S1393" t="b">
        <v>1</v>
      </c>
      <c r="T1393" t="s">
        <v>8276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3">
        <v>2500</v>
      </c>
      <c r="E1394" s="13">
        <v>2841</v>
      </c>
      <c r="F1394" s="16">
        <f>(E1394)/D1394</f>
        <v>1.1364000000000001</v>
      </c>
      <c r="G1394" s="11" t="s">
        <v>8219</v>
      </c>
      <c r="H1394" t="s">
        <v>8224</v>
      </c>
      <c r="I1394" t="s">
        <v>8246</v>
      </c>
      <c r="J1394">
        <v>1456976586</v>
      </c>
      <c r="K1394" s="7">
        <f>(((J1394/60)/60)/24)+DATE(1970,1,1)</f>
        <v>42432.154930555553</v>
      </c>
      <c r="L1394">
        <v>1454298186</v>
      </c>
      <c r="M1394" s="7">
        <f>(((L1394/60)/60)/24)+DATE(1970,1,1)</f>
        <v>42401.154930555553</v>
      </c>
      <c r="N1394" t="b">
        <v>0</v>
      </c>
      <c r="O1394">
        <v>104</v>
      </c>
      <c r="P1394" s="5">
        <f>E1394/O1394</f>
        <v>27.317307692307693</v>
      </c>
      <c r="Q1394" s="18" t="str">
        <f>LEFT(T1394, FIND("/",T1394)-1)</f>
        <v>music</v>
      </c>
      <c r="R1394" s="18" t="str">
        <f>RIGHT(T1394, LEN(T1394)-FIND("/",T1394))</f>
        <v>rock</v>
      </c>
      <c r="S1394" t="b">
        <v>1</v>
      </c>
      <c r="T1394" t="s">
        <v>8276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3">
        <v>10000</v>
      </c>
      <c r="E1395" s="13">
        <v>10235</v>
      </c>
      <c r="F1395" s="16">
        <f>(E1395)/D1395</f>
        <v>1.0235000000000001</v>
      </c>
      <c r="G1395" s="11" t="s">
        <v>8219</v>
      </c>
      <c r="H1395" t="s">
        <v>8224</v>
      </c>
      <c r="I1395" t="s">
        <v>8246</v>
      </c>
      <c r="J1395">
        <v>1470068523</v>
      </c>
      <c r="K1395" s="7">
        <f>(((J1395/60)/60)/24)+DATE(1970,1,1)</f>
        <v>42583.681979166664</v>
      </c>
      <c r="L1395">
        <v>1467476523</v>
      </c>
      <c r="M1395" s="7">
        <f>(((L1395/60)/60)/24)+DATE(1970,1,1)</f>
        <v>42553.681979166664</v>
      </c>
      <c r="N1395" t="b">
        <v>0</v>
      </c>
      <c r="O1395">
        <v>52</v>
      </c>
      <c r="P1395" s="5">
        <f>E1395/O1395</f>
        <v>196.82692307692307</v>
      </c>
      <c r="Q1395" s="18" t="str">
        <f>LEFT(T1395, FIND("/",T1395)-1)</f>
        <v>music</v>
      </c>
      <c r="R1395" s="18" t="str">
        <f>RIGHT(T1395, LEN(T1395)-FIND("/",T1395))</f>
        <v>rock</v>
      </c>
      <c r="S1395" t="b">
        <v>1</v>
      </c>
      <c r="T1395" t="s">
        <v>8276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3">
        <v>750</v>
      </c>
      <c r="E1396" s="13">
        <v>916</v>
      </c>
      <c r="F1396" s="16">
        <f>(E1396)/D1396</f>
        <v>1.2213333333333334</v>
      </c>
      <c r="G1396" s="11" t="s">
        <v>8219</v>
      </c>
      <c r="H1396" t="s">
        <v>8224</v>
      </c>
      <c r="I1396" t="s">
        <v>8246</v>
      </c>
      <c r="J1396">
        <v>1488337200</v>
      </c>
      <c r="K1396" s="7">
        <f>(((J1396/60)/60)/24)+DATE(1970,1,1)</f>
        <v>42795.125</v>
      </c>
      <c r="L1396">
        <v>1484623726</v>
      </c>
      <c r="M1396" s="7">
        <f>(((L1396/60)/60)/24)+DATE(1970,1,1)</f>
        <v>42752.144976851851</v>
      </c>
      <c r="N1396" t="b">
        <v>0</v>
      </c>
      <c r="O1396">
        <v>17</v>
      </c>
      <c r="P1396" s="5">
        <f>E1396/O1396</f>
        <v>53.882352941176471</v>
      </c>
      <c r="Q1396" s="18" t="str">
        <f>LEFT(T1396, FIND("/",T1396)-1)</f>
        <v>music</v>
      </c>
      <c r="R1396" s="18" t="str">
        <f>RIGHT(T1396, LEN(T1396)-FIND("/",T1396))</f>
        <v>rock</v>
      </c>
      <c r="S1396" t="b">
        <v>1</v>
      </c>
      <c r="T1396" t="s">
        <v>8276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3">
        <v>3500</v>
      </c>
      <c r="E1397" s="13">
        <v>3916</v>
      </c>
      <c r="F1397" s="16">
        <f>(E1397)/D1397</f>
        <v>1.1188571428571428</v>
      </c>
      <c r="G1397" s="11" t="s">
        <v>8219</v>
      </c>
      <c r="H1397" t="s">
        <v>8224</v>
      </c>
      <c r="I1397" t="s">
        <v>8246</v>
      </c>
      <c r="J1397">
        <v>1484430481</v>
      </c>
      <c r="K1397" s="7">
        <f>(((J1397/60)/60)/24)+DATE(1970,1,1)</f>
        <v>42749.90834490741</v>
      </c>
      <c r="L1397">
        <v>1481838481</v>
      </c>
      <c r="M1397" s="7">
        <f>(((L1397/60)/60)/24)+DATE(1970,1,1)</f>
        <v>42719.90834490741</v>
      </c>
      <c r="N1397" t="b">
        <v>0</v>
      </c>
      <c r="O1397">
        <v>82</v>
      </c>
      <c r="P1397" s="5">
        <f>E1397/O1397</f>
        <v>47.756097560975611</v>
      </c>
      <c r="Q1397" s="18" t="str">
        <f>LEFT(T1397, FIND("/",T1397)-1)</f>
        <v>music</v>
      </c>
      <c r="R1397" s="18" t="str">
        <f>RIGHT(T1397, LEN(T1397)-FIND("/",T1397))</f>
        <v>rock</v>
      </c>
      <c r="S1397" t="b">
        <v>1</v>
      </c>
      <c r="T1397" t="s">
        <v>8276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3">
        <v>6000</v>
      </c>
      <c r="E1398" s="13">
        <v>6438</v>
      </c>
      <c r="F1398" s="16">
        <f>(E1398)/D1398</f>
        <v>1.073</v>
      </c>
      <c r="G1398" s="11" t="s">
        <v>8219</v>
      </c>
      <c r="H1398" t="s">
        <v>8224</v>
      </c>
      <c r="I1398" t="s">
        <v>8246</v>
      </c>
      <c r="J1398">
        <v>1423871882</v>
      </c>
      <c r="K1398" s="7">
        <f>(((J1398/60)/60)/24)+DATE(1970,1,1)</f>
        <v>42048.99863425926</v>
      </c>
      <c r="L1398">
        <v>1421279882</v>
      </c>
      <c r="M1398" s="7">
        <f>(((L1398/60)/60)/24)+DATE(1970,1,1)</f>
        <v>42018.99863425926</v>
      </c>
      <c r="N1398" t="b">
        <v>0</v>
      </c>
      <c r="O1398">
        <v>73</v>
      </c>
      <c r="P1398" s="5">
        <f>E1398/O1398</f>
        <v>88.191780821917803</v>
      </c>
      <c r="Q1398" s="18" t="str">
        <f>LEFT(T1398, FIND("/",T1398)-1)</f>
        <v>music</v>
      </c>
      <c r="R1398" s="18" t="str">
        <f>RIGHT(T1398, LEN(T1398)-FIND("/",T1398))</f>
        <v>rock</v>
      </c>
      <c r="S1398" t="b">
        <v>1</v>
      </c>
      <c r="T1398" t="s">
        <v>8276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3">
        <v>10000</v>
      </c>
      <c r="E1399" s="13">
        <v>11385</v>
      </c>
      <c r="F1399" s="16">
        <f>(E1399)/D1399</f>
        <v>1.1385000000000001</v>
      </c>
      <c r="G1399" s="11" t="s">
        <v>8219</v>
      </c>
      <c r="H1399" t="s">
        <v>8224</v>
      </c>
      <c r="I1399" t="s">
        <v>8246</v>
      </c>
      <c r="J1399">
        <v>1477603140</v>
      </c>
      <c r="K1399" s="7">
        <f>(((J1399/60)/60)/24)+DATE(1970,1,1)</f>
        <v>42670.888194444444</v>
      </c>
      <c r="L1399">
        <v>1475013710</v>
      </c>
      <c r="M1399" s="7">
        <f>(((L1399/60)/60)/24)+DATE(1970,1,1)</f>
        <v>42640.917939814812</v>
      </c>
      <c r="N1399" t="b">
        <v>0</v>
      </c>
      <c r="O1399">
        <v>158</v>
      </c>
      <c r="P1399" s="5">
        <f>E1399/O1399</f>
        <v>72.056962025316452</v>
      </c>
      <c r="Q1399" s="18" t="str">
        <f>LEFT(T1399, FIND("/",T1399)-1)</f>
        <v>music</v>
      </c>
      <c r="R1399" s="18" t="str">
        <f>RIGHT(T1399, LEN(T1399)-FIND("/",T1399))</f>
        <v>rock</v>
      </c>
      <c r="S1399" t="b">
        <v>1</v>
      </c>
      <c r="T1399" t="s">
        <v>8276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3">
        <v>4400</v>
      </c>
      <c r="E1400" s="13">
        <v>4826</v>
      </c>
      <c r="F1400" s="16">
        <f>(E1400)/D1400</f>
        <v>1.0968181818181819</v>
      </c>
      <c r="G1400" s="11" t="s">
        <v>8219</v>
      </c>
      <c r="H1400" t="s">
        <v>8224</v>
      </c>
      <c r="I1400" t="s">
        <v>8246</v>
      </c>
      <c r="J1400">
        <v>1467752334</v>
      </c>
      <c r="K1400" s="7">
        <f>(((J1400/60)/60)/24)+DATE(1970,1,1)</f>
        <v>42556.874236111107</v>
      </c>
      <c r="L1400">
        <v>1465160334</v>
      </c>
      <c r="M1400" s="7">
        <f>(((L1400/60)/60)/24)+DATE(1970,1,1)</f>
        <v>42526.874236111107</v>
      </c>
      <c r="N1400" t="b">
        <v>0</v>
      </c>
      <c r="O1400">
        <v>65</v>
      </c>
      <c r="P1400" s="5">
        <f>E1400/O1400</f>
        <v>74.246153846153845</v>
      </c>
      <c r="Q1400" s="18" t="str">
        <f>LEFT(T1400, FIND("/",T1400)-1)</f>
        <v>music</v>
      </c>
      <c r="R1400" s="18" t="str">
        <f>RIGHT(T1400, LEN(T1400)-FIND("/",T1400))</f>
        <v>rock</v>
      </c>
      <c r="S1400" t="b">
        <v>1</v>
      </c>
      <c r="T1400" t="s">
        <v>8276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3">
        <v>9000</v>
      </c>
      <c r="E1401" s="13">
        <v>11353</v>
      </c>
      <c r="F1401" s="16">
        <f>(E1401)/D1401</f>
        <v>1.2614444444444444</v>
      </c>
      <c r="G1401" s="11" t="s">
        <v>8219</v>
      </c>
      <c r="H1401" t="s">
        <v>8224</v>
      </c>
      <c r="I1401" t="s">
        <v>8246</v>
      </c>
      <c r="J1401">
        <v>1412640373</v>
      </c>
      <c r="K1401" s="7">
        <f>(((J1401/60)/60)/24)+DATE(1970,1,1)</f>
        <v>41919.004317129627</v>
      </c>
      <c r="L1401">
        <v>1410048373</v>
      </c>
      <c r="M1401" s="7">
        <f>(((L1401/60)/60)/24)+DATE(1970,1,1)</f>
        <v>41889.004317129627</v>
      </c>
      <c r="N1401" t="b">
        <v>0</v>
      </c>
      <c r="O1401">
        <v>184</v>
      </c>
      <c r="P1401" s="5">
        <f>E1401/O1401</f>
        <v>61.701086956521742</v>
      </c>
      <c r="Q1401" s="18" t="str">
        <f>LEFT(T1401, FIND("/",T1401)-1)</f>
        <v>music</v>
      </c>
      <c r="R1401" s="18" t="str">
        <f>RIGHT(T1401, LEN(T1401)-FIND("/",T1401))</f>
        <v>rock</v>
      </c>
      <c r="S1401" t="b">
        <v>1</v>
      </c>
      <c r="T1401" t="s">
        <v>8276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3">
        <v>350</v>
      </c>
      <c r="E1402" s="13">
        <v>586</v>
      </c>
      <c r="F1402" s="16">
        <f>(E1402)/D1402</f>
        <v>1.6742857142857144</v>
      </c>
      <c r="G1402" s="11" t="s">
        <v>8219</v>
      </c>
      <c r="H1402" t="s">
        <v>8225</v>
      </c>
      <c r="I1402" t="s">
        <v>8247</v>
      </c>
      <c r="J1402">
        <v>1465709400</v>
      </c>
      <c r="K1402" s="7">
        <f>(((J1402/60)/60)/24)+DATE(1970,1,1)</f>
        <v>42533.229166666672</v>
      </c>
      <c r="L1402">
        <v>1462695073</v>
      </c>
      <c r="M1402" s="7">
        <f>(((L1402/60)/60)/24)+DATE(1970,1,1)</f>
        <v>42498.341122685189</v>
      </c>
      <c r="N1402" t="b">
        <v>0</v>
      </c>
      <c r="O1402">
        <v>34</v>
      </c>
      <c r="P1402" s="5">
        <f>E1402/O1402</f>
        <v>17.235294117647058</v>
      </c>
      <c r="Q1402" s="18" t="str">
        <f>LEFT(T1402, FIND("/",T1402)-1)</f>
        <v>music</v>
      </c>
      <c r="R1402" s="18" t="str">
        <f>RIGHT(T1402, LEN(T1402)-FIND("/",T1402))</f>
        <v>rock</v>
      </c>
      <c r="S1402" t="b">
        <v>1</v>
      </c>
      <c r="T1402" t="s">
        <v>8276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3">
        <v>2500</v>
      </c>
      <c r="E1403" s="13">
        <v>12413</v>
      </c>
      <c r="F1403" s="16">
        <f>(E1403)/D1403</f>
        <v>4.9652000000000003</v>
      </c>
      <c r="G1403" s="11" t="s">
        <v>8219</v>
      </c>
      <c r="H1403" t="s">
        <v>8224</v>
      </c>
      <c r="I1403" t="s">
        <v>8246</v>
      </c>
      <c r="J1403">
        <v>1369612474</v>
      </c>
      <c r="K1403" s="7">
        <f>(((J1403/60)/60)/24)+DATE(1970,1,1)</f>
        <v>41420.99622685185</v>
      </c>
      <c r="L1403">
        <v>1367798074</v>
      </c>
      <c r="M1403" s="7">
        <f>(((L1403/60)/60)/24)+DATE(1970,1,1)</f>
        <v>41399.99622685185</v>
      </c>
      <c r="N1403" t="b">
        <v>0</v>
      </c>
      <c r="O1403">
        <v>240</v>
      </c>
      <c r="P1403" s="5">
        <f>E1403/O1403</f>
        <v>51.720833333333331</v>
      </c>
      <c r="Q1403" s="18" t="str">
        <f>LEFT(T1403, FIND("/",T1403)-1)</f>
        <v>music</v>
      </c>
      <c r="R1403" s="18" t="str">
        <f>RIGHT(T1403, LEN(T1403)-FIND("/",T1403))</f>
        <v>rock</v>
      </c>
      <c r="S1403" t="b">
        <v>1</v>
      </c>
      <c r="T1403" t="s">
        <v>8276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3">
        <v>2500</v>
      </c>
      <c r="E1404" s="13">
        <v>2729</v>
      </c>
      <c r="F1404" s="16">
        <f>(E1404)/D1404</f>
        <v>1.0915999999999999</v>
      </c>
      <c r="G1404" s="11" t="s">
        <v>8219</v>
      </c>
      <c r="H1404" t="s">
        <v>8225</v>
      </c>
      <c r="I1404" t="s">
        <v>8247</v>
      </c>
      <c r="J1404">
        <v>1430439411</v>
      </c>
      <c r="K1404" s="7">
        <f>(((J1404/60)/60)/24)+DATE(1970,1,1)</f>
        <v>42125.011701388896</v>
      </c>
      <c r="L1404">
        <v>1425259011</v>
      </c>
      <c r="M1404" s="7">
        <f>(((L1404/60)/60)/24)+DATE(1970,1,1)</f>
        <v>42065.053368055553</v>
      </c>
      <c r="N1404" t="b">
        <v>0</v>
      </c>
      <c r="O1404">
        <v>113</v>
      </c>
      <c r="P1404" s="5">
        <f>E1404/O1404</f>
        <v>24.150442477876105</v>
      </c>
      <c r="Q1404" s="18" t="str">
        <f>LEFT(T1404, FIND("/",T1404)-1)</f>
        <v>music</v>
      </c>
      <c r="R1404" s="18" t="str">
        <f>RIGHT(T1404, LEN(T1404)-FIND("/",T1404))</f>
        <v>rock</v>
      </c>
      <c r="S1404" t="b">
        <v>1</v>
      </c>
      <c r="T1404" t="s">
        <v>8276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3">
        <v>4000</v>
      </c>
      <c r="E1405" s="13">
        <v>4103</v>
      </c>
      <c r="F1405" s="16">
        <f>(E1405)/D1405</f>
        <v>1.0257499999999999</v>
      </c>
      <c r="G1405" s="11" t="s">
        <v>8219</v>
      </c>
      <c r="H1405" t="s">
        <v>8224</v>
      </c>
      <c r="I1405" t="s">
        <v>8246</v>
      </c>
      <c r="J1405">
        <v>1374802235</v>
      </c>
      <c r="K1405" s="7">
        <f>(((J1405/60)/60)/24)+DATE(1970,1,1)</f>
        <v>41481.062905092593</v>
      </c>
      <c r="L1405">
        <v>1372210235</v>
      </c>
      <c r="M1405" s="7">
        <f>(((L1405/60)/60)/24)+DATE(1970,1,1)</f>
        <v>41451.062905092593</v>
      </c>
      <c r="N1405" t="b">
        <v>0</v>
      </c>
      <c r="O1405">
        <v>66</v>
      </c>
      <c r="P1405" s="5">
        <f>E1405/O1405</f>
        <v>62.166666666666664</v>
      </c>
      <c r="Q1405" s="18" t="str">
        <f>LEFT(T1405, FIND("/",T1405)-1)</f>
        <v>music</v>
      </c>
      <c r="R1405" s="18" t="str">
        <f>RIGHT(T1405, LEN(T1405)-FIND("/",T1405))</f>
        <v>rock</v>
      </c>
      <c r="S1405" t="b">
        <v>1</v>
      </c>
      <c r="T1405" t="s">
        <v>8276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3">
        <v>14500</v>
      </c>
      <c r="E1406" s="13">
        <v>241</v>
      </c>
      <c r="F1406" s="16">
        <f>(E1406)/D1406</f>
        <v>1.6620689655172414E-2</v>
      </c>
      <c r="G1406" s="11" t="s">
        <v>8221</v>
      </c>
      <c r="H1406" t="s">
        <v>8225</v>
      </c>
      <c r="I1406" t="s">
        <v>8247</v>
      </c>
      <c r="J1406">
        <v>1424607285</v>
      </c>
      <c r="K1406" s="7">
        <f>(((J1406/60)/60)/24)+DATE(1970,1,1)</f>
        <v>42057.510243055556</v>
      </c>
      <c r="L1406">
        <v>1422447285</v>
      </c>
      <c r="M1406" s="7">
        <f>(((L1406/60)/60)/24)+DATE(1970,1,1)</f>
        <v>42032.510243055556</v>
      </c>
      <c r="N1406" t="b">
        <v>1</v>
      </c>
      <c r="O1406">
        <v>5</v>
      </c>
      <c r="P1406" s="5">
        <f>E1406/O1406</f>
        <v>48.2</v>
      </c>
      <c r="Q1406" s="18" t="str">
        <f>LEFT(T1406, FIND("/",T1406)-1)</f>
        <v>publishing</v>
      </c>
      <c r="R1406" s="18" t="str">
        <f>RIGHT(T1406, LEN(T1406)-FIND("/",T1406))</f>
        <v>translations</v>
      </c>
      <c r="S1406" t="b">
        <v>0</v>
      </c>
      <c r="T1406" t="s">
        <v>8287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3">
        <v>25000</v>
      </c>
      <c r="E1407" s="13">
        <v>105</v>
      </c>
      <c r="F1407" s="16">
        <f>(E1407)/D1407</f>
        <v>4.1999999999999997E-3</v>
      </c>
      <c r="G1407" s="11" t="s">
        <v>8221</v>
      </c>
      <c r="H1407" t="s">
        <v>8224</v>
      </c>
      <c r="I1407" t="s">
        <v>8246</v>
      </c>
      <c r="J1407">
        <v>1417195201</v>
      </c>
      <c r="K1407" s="7">
        <f>(((J1407/60)/60)/24)+DATE(1970,1,1)</f>
        <v>41971.722233796296</v>
      </c>
      <c r="L1407">
        <v>1414599601</v>
      </c>
      <c r="M1407" s="7">
        <f>(((L1407/60)/60)/24)+DATE(1970,1,1)</f>
        <v>41941.680567129632</v>
      </c>
      <c r="N1407" t="b">
        <v>1</v>
      </c>
      <c r="O1407">
        <v>17</v>
      </c>
      <c r="P1407" s="5">
        <f>E1407/O1407</f>
        <v>6.1764705882352944</v>
      </c>
      <c r="Q1407" s="18" t="str">
        <f>LEFT(T1407, FIND("/",T1407)-1)</f>
        <v>publishing</v>
      </c>
      <c r="R1407" s="18" t="str">
        <f>RIGHT(T1407, LEN(T1407)-FIND("/",T1407))</f>
        <v>translations</v>
      </c>
      <c r="S1407" t="b">
        <v>0</v>
      </c>
      <c r="T1407" t="s">
        <v>8287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3">
        <v>12000</v>
      </c>
      <c r="E1408" s="13">
        <v>15</v>
      </c>
      <c r="F1408" s="16">
        <f>(E1408)/D1408</f>
        <v>1.25E-3</v>
      </c>
      <c r="G1408" s="11" t="s">
        <v>8221</v>
      </c>
      <c r="H1408" t="s">
        <v>8237</v>
      </c>
      <c r="I1408" t="s">
        <v>8249</v>
      </c>
      <c r="J1408">
        <v>1449914400</v>
      </c>
      <c r="K1408" s="7">
        <f>(((J1408/60)/60)/24)+DATE(1970,1,1)</f>
        <v>42350.416666666672</v>
      </c>
      <c r="L1408">
        <v>1445336607</v>
      </c>
      <c r="M1408" s="7">
        <f>(((L1408/60)/60)/24)+DATE(1970,1,1)</f>
        <v>42297.432951388888</v>
      </c>
      <c r="N1408" t="b">
        <v>0</v>
      </c>
      <c r="O1408">
        <v>3</v>
      </c>
      <c r="P1408" s="5">
        <f>E1408/O1408</f>
        <v>5</v>
      </c>
      <c r="Q1408" s="18" t="str">
        <f>LEFT(T1408, FIND("/",T1408)-1)</f>
        <v>publishing</v>
      </c>
      <c r="R1408" s="18" t="str">
        <f>RIGHT(T1408, LEN(T1408)-FIND("/",T1408))</f>
        <v>translations</v>
      </c>
      <c r="S1408" t="b">
        <v>0</v>
      </c>
      <c r="T1408" t="s">
        <v>8287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3">
        <v>3000</v>
      </c>
      <c r="E1409" s="13">
        <v>15</v>
      </c>
      <c r="F1409" s="16">
        <f>(E1409)/D1409</f>
        <v>5.0000000000000001E-3</v>
      </c>
      <c r="G1409" s="11" t="s">
        <v>8221</v>
      </c>
      <c r="H1409" t="s">
        <v>8224</v>
      </c>
      <c r="I1409" t="s">
        <v>8246</v>
      </c>
      <c r="J1409">
        <v>1407847978</v>
      </c>
      <c r="K1409" s="7">
        <f>(((J1409/60)/60)/24)+DATE(1970,1,1)</f>
        <v>41863.536782407406</v>
      </c>
      <c r="L1409">
        <v>1405687978</v>
      </c>
      <c r="M1409" s="7">
        <f>(((L1409/60)/60)/24)+DATE(1970,1,1)</f>
        <v>41838.536782407406</v>
      </c>
      <c r="N1409" t="b">
        <v>0</v>
      </c>
      <c r="O1409">
        <v>2</v>
      </c>
      <c r="P1409" s="5">
        <f>E1409/O1409</f>
        <v>7.5</v>
      </c>
      <c r="Q1409" s="18" t="str">
        <f>LEFT(T1409, FIND("/",T1409)-1)</f>
        <v>publishing</v>
      </c>
      <c r="R1409" s="18" t="str">
        <f>RIGHT(T1409, LEN(T1409)-FIND("/",T1409))</f>
        <v>translations</v>
      </c>
      <c r="S1409" t="b">
        <v>0</v>
      </c>
      <c r="T1409" t="s">
        <v>8287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3">
        <v>1000</v>
      </c>
      <c r="E1410" s="13">
        <v>72</v>
      </c>
      <c r="F1410" s="16">
        <f>(E1410)/D1410</f>
        <v>7.1999999999999995E-2</v>
      </c>
      <c r="G1410" s="11" t="s">
        <v>8221</v>
      </c>
      <c r="H1410" t="s">
        <v>8225</v>
      </c>
      <c r="I1410" t="s">
        <v>8247</v>
      </c>
      <c r="J1410">
        <v>1447451756</v>
      </c>
      <c r="K1410" s="7">
        <f>(((J1410/60)/60)/24)+DATE(1970,1,1)</f>
        <v>42321.913842592592</v>
      </c>
      <c r="L1410">
        <v>1444856156</v>
      </c>
      <c r="M1410" s="7">
        <f>(((L1410/60)/60)/24)+DATE(1970,1,1)</f>
        <v>42291.872175925921</v>
      </c>
      <c r="N1410" t="b">
        <v>0</v>
      </c>
      <c r="O1410">
        <v>6</v>
      </c>
      <c r="P1410" s="5">
        <f>E1410/O1410</f>
        <v>12</v>
      </c>
      <c r="Q1410" s="18" t="str">
        <f>LEFT(T1410, FIND("/",T1410)-1)</f>
        <v>publishing</v>
      </c>
      <c r="R1410" s="18" t="str">
        <f>RIGHT(T1410, LEN(T1410)-FIND("/",T1410))</f>
        <v>translations</v>
      </c>
      <c r="S1410" t="b">
        <v>0</v>
      </c>
      <c r="T1410" t="s">
        <v>8287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3">
        <v>4000</v>
      </c>
      <c r="E1411" s="13">
        <v>0</v>
      </c>
      <c r="F1411" s="16">
        <f>(E1411)/D1411</f>
        <v>0</v>
      </c>
      <c r="G1411" s="11" t="s">
        <v>8221</v>
      </c>
      <c r="H1411" t="s">
        <v>8224</v>
      </c>
      <c r="I1411" t="s">
        <v>8246</v>
      </c>
      <c r="J1411">
        <v>1420085535</v>
      </c>
      <c r="K1411" s="7">
        <f>(((J1411/60)/60)/24)+DATE(1970,1,1)</f>
        <v>42005.175173611111</v>
      </c>
      <c r="L1411">
        <v>1414897935</v>
      </c>
      <c r="M1411" s="7">
        <f>(((L1411/60)/60)/24)+DATE(1970,1,1)</f>
        <v>41945.133506944447</v>
      </c>
      <c r="N1411" t="b">
        <v>0</v>
      </c>
      <c r="O1411">
        <v>0</v>
      </c>
      <c r="P1411" s="5" t="e">
        <f>E1411/O1411</f>
        <v>#DIV/0!</v>
      </c>
      <c r="Q1411" s="18" t="str">
        <f>LEFT(T1411, FIND("/",T1411)-1)</f>
        <v>publishing</v>
      </c>
      <c r="R1411" s="18" t="str">
        <f>RIGHT(T1411, LEN(T1411)-FIND("/",T1411))</f>
        <v>translations</v>
      </c>
      <c r="S1411" t="b">
        <v>0</v>
      </c>
      <c r="T1411" t="s">
        <v>8287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3">
        <v>6000</v>
      </c>
      <c r="E1412" s="13">
        <v>1</v>
      </c>
      <c r="F1412" s="16">
        <f>(E1412)/D1412</f>
        <v>1.6666666666666666E-4</v>
      </c>
      <c r="G1412" s="11" t="s">
        <v>8221</v>
      </c>
      <c r="H1412" t="s">
        <v>8237</v>
      </c>
      <c r="I1412" t="s">
        <v>8249</v>
      </c>
      <c r="J1412">
        <v>1464939520</v>
      </c>
      <c r="K1412" s="7">
        <f>(((J1412/60)/60)/24)+DATE(1970,1,1)</f>
        <v>42524.318518518514</v>
      </c>
      <c r="L1412">
        <v>1461051520</v>
      </c>
      <c r="M1412" s="7">
        <f>(((L1412/60)/60)/24)+DATE(1970,1,1)</f>
        <v>42479.318518518514</v>
      </c>
      <c r="N1412" t="b">
        <v>0</v>
      </c>
      <c r="O1412">
        <v>1</v>
      </c>
      <c r="P1412" s="5">
        <f>E1412/O1412</f>
        <v>1</v>
      </c>
      <c r="Q1412" s="18" t="str">
        <f>LEFT(T1412, FIND("/",T1412)-1)</f>
        <v>publishing</v>
      </c>
      <c r="R1412" s="18" t="str">
        <f>RIGHT(T1412, LEN(T1412)-FIND("/",T1412))</f>
        <v>translations</v>
      </c>
      <c r="S1412" t="b">
        <v>0</v>
      </c>
      <c r="T1412" t="s">
        <v>8287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3">
        <v>3000</v>
      </c>
      <c r="E1413" s="13">
        <v>7</v>
      </c>
      <c r="F1413" s="16">
        <f>(E1413)/D1413</f>
        <v>2.3333333333333335E-3</v>
      </c>
      <c r="G1413" s="11" t="s">
        <v>8221</v>
      </c>
      <c r="H1413" t="s">
        <v>8225</v>
      </c>
      <c r="I1413" t="s">
        <v>8247</v>
      </c>
      <c r="J1413">
        <v>1423185900</v>
      </c>
      <c r="K1413" s="7">
        <f>(((J1413/60)/60)/24)+DATE(1970,1,1)</f>
        <v>42041.059027777781</v>
      </c>
      <c r="L1413">
        <v>1420766700</v>
      </c>
      <c r="M1413" s="7">
        <f>(((L1413/60)/60)/24)+DATE(1970,1,1)</f>
        <v>42013.059027777781</v>
      </c>
      <c r="N1413" t="b">
        <v>0</v>
      </c>
      <c r="O1413">
        <v>3</v>
      </c>
      <c r="P1413" s="5">
        <f>E1413/O1413</f>
        <v>2.3333333333333335</v>
      </c>
      <c r="Q1413" s="18" t="str">
        <f>LEFT(T1413, FIND("/",T1413)-1)</f>
        <v>publishing</v>
      </c>
      <c r="R1413" s="18" t="str">
        <f>RIGHT(T1413, LEN(T1413)-FIND("/",T1413))</f>
        <v>translations</v>
      </c>
      <c r="S1413" t="b">
        <v>0</v>
      </c>
      <c r="T1413" t="s">
        <v>8287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3">
        <v>7000</v>
      </c>
      <c r="E1414" s="13">
        <v>320</v>
      </c>
      <c r="F1414" s="16">
        <f>(E1414)/D1414</f>
        <v>4.5714285714285714E-2</v>
      </c>
      <c r="G1414" s="11" t="s">
        <v>8221</v>
      </c>
      <c r="H1414" t="s">
        <v>8224</v>
      </c>
      <c r="I1414" t="s">
        <v>8246</v>
      </c>
      <c r="J1414">
        <v>1417656699</v>
      </c>
      <c r="K1414" s="7">
        <f>(((J1414/60)/60)/24)+DATE(1970,1,1)</f>
        <v>41977.063645833332</v>
      </c>
      <c r="L1414">
        <v>1415064699</v>
      </c>
      <c r="M1414" s="7">
        <f>(((L1414/60)/60)/24)+DATE(1970,1,1)</f>
        <v>41947.063645833332</v>
      </c>
      <c r="N1414" t="b">
        <v>0</v>
      </c>
      <c r="O1414">
        <v>13</v>
      </c>
      <c r="P1414" s="5">
        <f>E1414/O1414</f>
        <v>24.615384615384617</v>
      </c>
      <c r="Q1414" s="18" t="str">
        <f>LEFT(T1414, FIND("/",T1414)-1)</f>
        <v>publishing</v>
      </c>
      <c r="R1414" s="18" t="str">
        <f>RIGHT(T1414, LEN(T1414)-FIND("/",T1414))</f>
        <v>translations</v>
      </c>
      <c r="S1414" t="b">
        <v>0</v>
      </c>
      <c r="T1414" t="s">
        <v>8287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3">
        <v>2000</v>
      </c>
      <c r="E1415" s="13">
        <v>100</v>
      </c>
      <c r="F1415" s="16">
        <f>(E1415)/D1415</f>
        <v>0.05</v>
      </c>
      <c r="G1415" s="11" t="s">
        <v>8221</v>
      </c>
      <c r="H1415" t="s">
        <v>8237</v>
      </c>
      <c r="I1415" t="s">
        <v>8249</v>
      </c>
      <c r="J1415">
        <v>1455964170</v>
      </c>
      <c r="K1415" s="7">
        <f>(((J1415/60)/60)/24)+DATE(1970,1,1)</f>
        <v>42420.437152777777</v>
      </c>
      <c r="L1415">
        <v>1450780170</v>
      </c>
      <c r="M1415" s="7">
        <f>(((L1415/60)/60)/24)+DATE(1970,1,1)</f>
        <v>42360.437152777777</v>
      </c>
      <c r="N1415" t="b">
        <v>0</v>
      </c>
      <c r="O1415">
        <v>1</v>
      </c>
      <c r="P1415" s="5">
        <f>E1415/O1415</f>
        <v>100</v>
      </c>
      <c r="Q1415" s="18" t="str">
        <f>LEFT(T1415, FIND("/",T1415)-1)</f>
        <v>publishing</v>
      </c>
      <c r="R1415" s="18" t="str">
        <f>RIGHT(T1415, LEN(T1415)-FIND("/",T1415))</f>
        <v>translations</v>
      </c>
      <c r="S1415" t="b">
        <v>0</v>
      </c>
      <c r="T1415" t="s">
        <v>8287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3">
        <v>500</v>
      </c>
      <c r="E1416" s="13">
        <v>1</v>
      </c>
      <c r="F1416" s="16">
        <f>(E1416)/D1416</f>
        <v>2E-3</v>
      </c>
      <c r="G1416" s="11" t="s">
        <v>8221</v>
      </c>
      <c r="H1416" t="s">
        <v>8224</v>
      </c>
      <c r="I1416" t="s">
        <v>8246</v>
      </c>
      <c r="J1416">
        <v>1483423467</v>
      </c>
      <c r="K1416" s="7">
        <f>(((J1416/60)/60)/24)+DATE(1970,1,1)</f>
        <v>42738.25309027778</v>
      </c>
      <c r="L1416">
        <v>1480831467</v>
      </c>
      <c r="M1416" s="7">
        <f>(((L1416/60)/60)/24)+DATE(1970,1,1)</f>
        <v>42708.25309027778</v>
      </c>
      <c r="N1416" t="b">
        <v>0</v>
      </c>
      <c r="O1416">
        <v>1</v>
      </c>
      <c r="P1416" s="5">
        <f>E1416/O1416</f>
        <v>1</v>
      </c>
      <c r="Q1416" s="18" t="str">
        <f>LEFT(T1416, FIND("/",T1416)-1)</f>
        <v>publishing</v>
      </c>
      <c r="R1416" s="18" t="str">
        <f>RIGHT(T1416, LEN(T1416)-FIND("/",T1416))</f>
        <v>translations</v>
      </c>
      <c r="S1416" t="b">
        <v>0</v>
      </c>
      <c r="T1416" t="s">
        <v>8287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3">
        <v>4400</v>
      </c>
      <c r="E1417" s="13">
        <v>800</v>
      </c>
      <c r="F1417" s="16">
        <f>(E1417)/D1417</f>
        <v>0.18181818181818182</v>
      </c>
      <c r="G1417" s="11" t="s">
        <v>8221</v>
      </c>
      <c r="H1417" t="s">
        <v>8224</v>
      </c>
      <c r="I1417" t="s">
        <v>8246</v>
      </c>
      <c r="J1417">
        <v>1439741591</v>
      </c>
      <c r="K1417" s="7">
        <f>(((J1417/60)/60)/24)+DATE(1970,1,1)</f>
        <v>42232.675821759258</v>
      </c>
      <c r="L1417">
        <v>1436285591</v>
      </c>
      <c r="M1417" s="7">
        <f>(((L1417/60)/60)/24)+DATE(1970,1,1)</f>
        <v>42192.675821759258</v>
      </c>
      <c r="N1417" t="b">
        <v>0</v>
      </c>
      <c r="O1417">
        <v>9</v>
      </c>
      <c r="P1417" s="5">
        <f>E1417/O1417</f>
        <v>88.888888888888886</v>
      </c>
      <c r="Q1417" s="18" t="str">
        <f>LEFT(T1417, FIND("/",T1417)-1)</f>
        <v>publishing</v>
      </c>
      <c r="R1417" s="18" t="str">
        <f>RIGHT(T1417, LEN(T1417)-FIND("/",T1417))</f>
        <v>translations</v>
      </c>
      <c r="S1417" t="b">
        <v>0</v>
      </c>
      <c r="T1417" t="s">
        <v>8287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3">
        <v>50000</v>
      </c>
      <c r="E1418" s="13">
        <v>0</v>
      </c>
      <c r="F1418" s="16">
        <f>(E1418)/D1418</f>
        <v>0</v>
      </c>
      <c r="G1418" s="11" t="s">
        <v>8221</v>
      </c>
      <c r="H1418" t="s">
        <v>8224</v>
      </c>
      <c r="I1418" t="s">
        <v>8246</v>
      </c>
      <c r="J1418">
        <v>1448147619</v>
      </c>
      <c r="K1418" s="7">
        <f>(((J1418/60)/60)/24)+DATE(1970,1,1)</f>
        <v>42329.967812499999</v>
      </c>
      <c r="L1418">
        <v>1445552019</v>
      </c>
      <c r="M1418" s="7">
        <f>(((L1418/60)/60)/24)+DATE(1970,1,1)</f>
        <v>42299.926145833335</v>
      </c>
      <c r="N1418" t="b">
        <v>0</v>
      </c>
      <c r="O1418">
        <v>0</v>
      </c>
      <c r="P1418" s="5" t="e">
        <f>E1418/O1418</f>
        <v>#DIV/0!</v>
      </c>
      <c r="Q1418" s="18" t="str">
        <f>LEFT(T1418, FIND("/",T1418)-1)</f>
        <v>publishing</v>
      </c>
      <c r="R1418" s="18" t="str">
        <f>RIGHT(T1418, LEN(T1418)-FIND("/",T1418))</f>
        <v>translations</v>
      </c>
      <c r="S1418" t="b">
        <v>0</v>
      </c>
      <c r="T1418" t="s">
        <v>8287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3">
        <v>4500</v>
      </c>
      <c r="E1419" s="13">
        <v>55</v>
      </c>
      <c r="F1419" s="16">
        <f>(E1419)/D1419</f>
        <v>1.2222222222222223E-2</v>
      </c>
      <c r="G1419" s="11" t="s">
        <v>8221</v>
      </c>
      <c r="H1419" t="s">
        <v>8224</v>
      </c>
      <c r="I1419" t="s">
        <v>8246</v>
      </c>
      <c r="J1419">
        <v>1442315460</v>
      </c>
      <c r="K1419" s="7">
        <f>(((J1419/60)/60)/24)+DATE(1970,1,1)</f>
        <v>42262.465972222228</v>
      </c>
      <c r="L1419">
        <v>1439696174</v>
      </c>
      <c r="M1419" s="7">
        <f>(((L1419/60)/60)/24)+DATE(1970,1,1)</f>
        <v>42232.15016203704</v>
      </c>
      <c r="N1419" t="b">
        <v>0</v>
      </c>
      <c r="O1419">
        <v>2</v>
      </c>
      <c r="P1419" s="5">
        <f>E1419/O1419</f>
        <v>27.5</v>
      </c>
      <c r="Q1419" s="18" t="str">
        <f>LEFT(T1419, FIND("/",T1419)-1)</f>
        <v>publishing</v>
      </c>
      <c r="R1419" s="18" t="str">
        <f>RIGHT(T1419, LEN(T1419)-FIND("/",T1419))</f>
        <v>translations</v>
      </c>
      <c r="S1419" t="b">
        <v>0</v>
      </c>
      <c r="T1419" t="s">
        <v>8287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3">
        <v>3000</v>
      </c>
      <c r="E1420" s="13">
        <v>6</v>
      </c>
      <c r="F1420" s="16">
        <f>(E1420)/D1420</f>
        <v>2E-3</v>
      </c>
      <c r="G1420" s="11" t="s">
        <v>8221</v>
      </c>
      <c r="H1420" t="s">
        <v>8227</v>
      </c>
      <c r="I1420" t="s">
        <v>8249</v>
      </c>
      <c r="J1420">
        <v>1456397834</v>
      </c>
      <c r="K1420" s="7">
        <f>(((J1420/60)/60)/24)+DATE(1970,1,1)</f>
        <v>42425.456412037034</v>
      </c>
      <c r="L1420">
        <v>1453805834</v>
      </c>
      <c r="M1420" s="7">
        <f>(((L1420/60)/60)/24)+DATE(1970,1,1)</f>
        <v>42395.456412037034</v>
      </c>
      <c r="N1420" t="b">
        <v>0</v>
      </c>
      <c r="O1420">
        <v>1</v>
      </c>
      <c r="P1420" s="5">
        <f>E1420/O1420</f>
        <v>6</v>
      </c>
      <c r="Q1420" s="18" t="str">
        <f>LEFT(T1420, FIND("/",T1420)-1)</f>
        <v>publishing</v>
      </c>
      <c r="R1420" s="18" t="str">
        <f>RIGHT(T1420, LEN(T1420)-FIND("/",T1420))</f>
        <v>translations</v>
      </c>
      <c r="S1420" t="b">
        <v>0</v>
      </c>
      <c r="T1420" t="s">
        <v>8287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3">
        <v>6300</v>
      </c>
      <c r="E1421" s="13">
        <v>445</v>
      </c>
      <c r="F1421" s="16">
        <f>(E1421)/D1421</f>
        <v>7.0634920634920634E-2</v>
      </c>
      <c r="G1421" s="11" t="s">
        <v>8221</v>
      </c>
      <c r="H1421" t="s">
        <v>8224</v>
      </c>
      <c r="I1421" t="s">
        <v>8246</v>
      </c>
      <c r="J1421">
        <v>1476010619</v>
      </c>
      <c r="K1421" s="7">
        <f>(((J1421/60)/60)/24)+DATE(1970,1,1)</f>
        <v>42652.456238425926</v>
      </c>
      <c r="L1421">
        <v>1473418619</v>
      </c>
      <c r="M1421" s="7">
        <f>(((L1421/60)/60)/24)+DATE(1970,1,1)</f>
        <v>42622.456238425926</v>
      </c>
      <c r="N1421" t="b">
        <v>0</v>
      </c>
      <c r="O1421">
        <v>10</v>
      </c>
      <c r="P1421" s="5">
        <f>E1421/O1421</f>
        <v>44.5</v>
      </c>
      <c r="Q1421" s="18" t="str">
        <f>LEFT(T1421, FIND("/",T1421)-1)</f>
        <v>publishing</v>
      </c>
      <c r="R1421" s="18" t="str">
        <f>RIGHT(T1421, LEN(T1421)-FIND("/",T1421))</f>
        <v>translations</v>
      </c>
      <c r="S1421" t="b">
        <v>0</v>
      </c>
      <c r="T1421" t="s">
        <v>8287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3">
        <v>110</v>
      </c>
      <c r="E1422" s="13">
        <v>3</v>
      </c>
      <c r="F1422" s="16">
        <f>(E1422)/D1422</f>
        <v>2.7272727272727271E-2</v>
      </c>
      <c r="G1422" s="11" t="s">
        <v>8221</v>
      </c>
      <c r="H1422" t="s">
        <v>8224</v>
      </c>
      <c r="I1422" t="s">
        <v>8246</v>
      </c>
      <c r="J1422">
        <v>1467129686</v>
      </c>
      <c r="K1422" s="7">
        <f>(((J1422/60)/60)/24)+DATE(1970,1,1)</f>
        <v>42549.667662037042</v>
      </c>
      <c r="L1422">
        <v>1464969686</v>
      </c>
      <c r="M1422" s="7">
        <f>(((L1422/60)/60)/24)+DATE(1970,1,1)</f>
        <v>42524.667662037042</v>
      </c>
      <c r="N1422" t="b">
        <v>0</v>
      </c>
      <c r="O1422">
        <v>3</v>
      </c>
      <c r="P1422" s="5">
        <f>E1422/O1422</f>
        <v>1</v>
      </c>
      <c r="Q1422" s="18" t="str">
        <f>LEFT(T1422, FIND("/",T1422)-1)</f>
        <v>publishing</v>
      </c>
      <c r="R1422" s="18" t="str">
        <f>RIGHT(T1422, LEN(T1422)-FIND("/",T1422))</f>
        <v>translations</v>
      </c>
      <c r="S1422" t="b">
        <v>0</v>
      </c>
      <c r="T1422" t="s">
        <v>8287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3">
        <v>200000</v>
      </c>
      <c r="E1423" s="13">
        <v>200</v>
      </c>
      <c r="F1423" s="16">
        <f>(E1423)/D1423</f>
        <v>1E-3</v>
      </c>
      <c r="G1423" s="11" t="s">
        <v>8221</v>
      </c>
      <c r="H1423" t="s">
        <v>8235</v>
      </c>
      <c r="I1423" t="s">
        <v>8255</v>
      </c>
      <c r="J1423">
        <v>1423432709</v>
      </c>
      <c r="K1423" s="7">
        <f>(((J1423/60)/60)/24)+DATE(1970,1,1)</f>
        <v>42043.915613425925</v>
      </c>
      <c r="L1423">
        <v>1420840709</v>
      </c>
      <c r="M1423" s="7">
        <f>(((L1423/60)/60)/24)+DATE(1970,1,1)</f>
        <v>42013.915613425925</v>
      </c>
      <c r="N1423" t="b">
        <v>0</v>
      </c>
      <c r="O1423">
        <v>2</v>
      </c>
      <c r="P1423" s="5">
        <f>E1423/O1423</f>
        <v>100</v>
      </c>
      <c r="Q1423" s="18" t="str">
        <f>LEFT(T1423, FIND("/",T1423)-1)</f>
        <v>publishing</v>
      </c>
      <c r="R1423" s="18" t="str">
        <f>RIGHT(T1423, LEN(T1423)-FIND("/",T1423))</f>
        <v>translations</v>
      </c>
      <c r="S1423" t="b">
        <v>0</v>
      </c>
      <c r="T1423" t="s">
        <v>8287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3">
        <v>25000</v>
      </c>
      <c r="E1424" s="13">
        <v>26</v>
      </c>
      <c r="F1424" s="16">
        <f>(E1424)/D1424</f>
        <v>1.0399999999999999E-3</v>
      </c>
      <c r="G1424" s="11" t="s">
        <v>8221</v>
      </c>
      <c r="H1424" t="s">
        <v>8228</v>
      </c>
      <c r="I1424" t="s">
        <v>8250</v>
      </c>
      <c r="J1424">
        <v>1474436704</v>
      </c>
      <c r="K1424" s="7">
        <f>(((J1424/60)/60)/24)+DATE(1970,1,1)</f>
        <v>42634.239629629628</v>
      </c>
      <c r="L1424">
        <v>1471844704</v>
      </c>
      <c r="M1424" s="7">
        <f>(((L1424/60)/60)/24)+DATE(1970,1,1)</f>
        <v>42604.239629629628</v>
      </c>
      <c r="N1424" t="b">
        <v>0</v>
      </c>
      <c r="O1424">
        <v>2</v>
      </c>
      <c r="P1424" s="5">
        <f>E1424/O1424</f>
        <v>13</v>
      </c>
      <c r="Q1424" s="18" t="str">
        <f>LEFT(T1424, FIND("/",T1424)-1)</f>
        <v>publishing</v>
      </c>
      <c r="R1424" s="18" t="str">
        <f>RIGHT(T1424, LEN(T1424)-FIND("/",T1424))</f>
        <v>translations</v>
      </c>
      <c r="S1424" t="b">
        <v>0</v>
      </c>
      <c r="T1424" t="s">
        <v>8287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3">
        <v>30000</v>
      </c>
      <c r="E1425" s="13">
        <v>100</v>
      </c>
      <c r="F1425" s="16">
        <f>(E1425)/D1425</f>
        <v>3.3333333333333335E-3</v>
      </c>
      <c r="G1425" s="11" t="s">
        <v>8221</v>
      </c>
      <c r="H1425" t="s">
        <v>8226</v>
      </c>
      <c r="I1425" t="s">
        <v>8248</v>
      </c>
      <c r="J1425">
        <v>1451637531</v>
      </c>
      <c r="K1425" s="7">
        <f>(((J1425/60)/60)/24)+DATE(1970,1,1)</f>
        <v>42370.360312500001</v>
      </c>
      <c r="L1425">
        <v>1449045531</v>
      </c>
      <c r="M1425" s="7">
        <f>(((L1425/60)/60)/24)+DATE(1970,1,1)</f>
        <v>42340.360312500001</v>
      </c>
      <c r="N1425" t="b">
        <v>0</v>
      </c>
      <c r="O1425">
        <v>1</v>
      </c>
      <c r="P1425" s="5">
        <f>E1425/O1425</f>
        <v>100</v>
      </c>
      <c r="Q1425" s="18" t="str">
        <f>LEFT(T1425, FIND("/",T1425)-1)</f>
        <v>publishing</v>
      </c>
      <c r="R1425" s="18" t="str">
        <f>RIGHT(T1425, LEN(T1425)-FIND("/",T1425))</f>
        <v>translations</v>
      </c>
      <c r="S1425" t="b">
        <v>0</v>
      </c>
      <c r="T1425" t="s">
        <v>8287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3">
        <v>7500</v>
      </c>
      <c r="E1426" s="13">
        <v>1527</v>
      </c>
      <c r="F1426" s="16">
        <f>(E1426)/D1426</f>
        <v>0.2036</v>
      </c>
      <c r="G1426" s="11" t="s">
        <v>8221</v>
      </c>
      <c r="H1426" t="s">
        <v>8224</v>
      </c>
      <c r="I1426" t="s">
        <v>8246</v>
      </c>
      <c r="J1426">
        <v>1479233602</v>
      </c>
      <c r="K1426" s="7">
        <f>(((J1426/60)/60)/24)+DATE(1970,1,1)</f>
        <v>42689.759282407409</v>
      </c>
      <c r="L1426">
        <v>1478106802</v>
      </c>
      <c r="M1426" s="7">
        <f>(((L1426/60)/60)/24)+DATE(1970,1,1)</f>
        <v>42676.717615740738</v>
      </c>
      <c r="N1426" t="b">
        <v>0</v>
      </c>
      <c r="O1426">
        <v>14</v>
      </c>
      <c r="P1426" s="5">
        <f>E1426/O1426</f>
        <v>109.07142857142857</v>
      </c>
      <c r="Q1426" s="18" t="str">
        <f>LEFT(T1426, FIND("/",T1426)-1)</f>
        <v>publishing</v>
      </c>
      <c r="R1426" s="18" t="str">
        <f>RIGHT(T1426, LEN(T1426)-FIND("/",T1426))</f>
        <v>translations</v>
      </c>
      <c r="S1426" t="b">
        <v>0</v>
      </c>
      <c r="T1426" t="s">
        <v>8287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3">
        <v>13000</v>
      </c>
      <c r="E1427" s="13">
        <v>0</v>
      </c>
      <c r="F1427" s="16">
        <f>(E1427)/D1427</f>
        <v>0</v>
      </c>
      <c r="G1427" s="11" t="s">
        <v>8221</v>
      </c>
      <c r="H1427" t="s">
        <v>8224</v>
      </c>
      <c r="I1427" t="s">
        <v>8246</v>
      </c>
      <c r="J1427">
        <v>1430276959</v>
      </c>
      <c r="K1427" s="7">
        <f>(((J1427/60)/60)/24)+DATE(1970,1,1)</f>
        <v>42123.131469907406</v>
      </c>
      <c r="L1427">
        <v>1427684959</v>
      </c>
      <c r="M1427" s="7">
        <f>(((L1427/60)/60)/24)+DATE(1970,1,1)</f>
        <v>42093.131469907406</v>
      </c>
      <c r="N1427" t="b">
        <v>0</v>
      </c>
      <c r="O1427">
        <v>0</v>
      </c>
      <c r="P1427" s="5" t="e">
        <f>E1427/O1427</f>
        <v>#DIV/0!</v>
      </c>
      <c r="Q1427" s="18" t="str">
        <f>LEFT(T1427, FIND("/",T1427)-1)</f>
        <v>publishing</v>
      </c>
      <c r="R1427" s="18" t="str">
        <f>RIGHT(T1427, LEN(T1427)-FIND("/",T1427))</f>
        <v>translations</v>
      </c>
      <c r="S1427" t="b">
        <v>0</v>
      </c>
      <c r="T1427" t="s">
        <v>8287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3">
        <v>1000</v>
      </c>
      <c r="E1428" s="13">
        <v>0</v>
      </c>
      <c r="F1428" s="16">
        <f>(E1428)/D1428</f>
        <v>0</v>
      </c>
      <c r="G1428" s="11" t="s">
        <v>8221</v>
      </c>
      <c r="H1428" t="s">
        <v>8236</v>
      </c>
      <c r="I1428" t="s">
        <v>8249</v>
      </c>
      <c r="J1428">
        <v>1440408120</v>
      </c>
      <c r="K1428" s="7">
        <f>(((J1428/60)/60)/24)+DATE(1970,1,1)</f>
        <v>42240.390277777777</v>
      </c>
      <c r="L1428">
        <v>1435224120</v>
      </c>
      <c r="M1428" s="7">
        <f>(((L1428/60)/60)/24)+DATE(1970,1,1)</f>
        <v>42180.390277777777</v>
      </c>
      <c r="N1428" t="b">
        <v>0</v>
      </c>
      <c r="O1428">
        <v>0</v>
      </c>
      <c r="P1428" s="5" t="e">
        <f>E1428/O1428</f>
        <v>#DIV/0!</v>
      </c>
      <c r="Q1428" s="18" t="str">
        <f>LEFT(T1428, FIND("/",T1428)-1)</f>
        <v>publishing</v>
      </c>
      <c r="R1428" s="18" t="str">
        <f>RIGHT(T1428, LEN(T1428)-FIND("/",T1428))</f>
        <v>translations</v>
      </c>
      <c r="S1428" t="b">
        <v>0</v>
      </c>
      <c r="T1428" t="s">
        <v>8287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3">
        <v>5000</v>
      </c>
      <c r="E1429" s="13">
        <v>419</v>
      </c>
      <c r="F1429" s="16">
        <f>(E1429)/D1429</f>
        <v>8.3799999999999999E-2</v>
      </c>
      <c r="G1429" s="11" t="s">
        <v>8221</v>
      </c>
      <c r="H1429" t="s">
        <v>8236</v>
      </c>
      <c r="I1429" t="s">
        <v>8249</v>
      </c>
      <c r="J1429">
        <v>1474230385</v>
      </c>
      <c r="K1429" s="7">
        <f>(((J1429/60)/60)/24)+DATE(1970,1,1)</f>
        <v>42631.851678240739</v>
      </c>
      <c r="L1429">
        <v>1471638385</v>
      </c>
      <c r="M1429" s="7">
        <f>(((L1429/60)/60)/24)+DATE(1970,1,1)</f>
        <v>42601.851678240739</v>
      </c>
      <c r="N1429" t="b">
        <v>0</v>
      </c>
      <c r="O1429">
        <v>4</v>
      </c>
      <c r="P1429" s="5">
        <f>E1429/O1429</f>
        <v>104.75</v>
      </c>
      <c r="Q1429" s="18" t="str">
        <f>LEFT(T1429, FIND("/",T1429)-1)</f>
        <v>publishing</v>
      </c>
      <c r="R1429" s="18" t="str">
        <f>RIGHT(T1429, LEN(T1429)-FIND("/",T1429))</f>
        <v>translations</v>
      </c>
      <c r="S1429" t="b">
        <v>0</v>
      </c>
      <c r="T1429" t="s">
        <v>8287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3">
        <v>1000</v>
      </c>
      <c r="E1430" s="13">
        <v>45</v>
      </c>
      <c r="F1430" s="16">
        <f>(E1430)/D1430</f>
        <v>4.4999999999999998E-2</v>
      </c>
      <c r="G1430" s="11" t="s">
        <v>8221</v>
      </c>
      <c r="H1430" t="s">
        <v>8227</v>
      </c>
      <c r="I1430" t="s">
        <v>8249</v>
      </c>
      <c r="J1430">
        <v>1459584417</v>
      </c>
      <c r="K1430" s="7">
        <f>(((J1430/60)/60)/24)+DATE(1970,1,1)</f>
        <v>42462.338159722218</v>
      </c>
      <c r="L1430">
        <v>1456996017</v>
      </c>
      <c r="M1430" s="7">
        <f>(((L1430/60)/60)/24)+DATE(1970,1,1)</f>
        <v>42432.379826388889</v>
      </c>
      <c r="N1430" t="b">
        <v>0</v>
      </c>
      <c r="O1430">
        <v>3</v>
      </c>
      <c r="P1430" s="5">
        <f>E1430/O1430</f>
        <v>15</v>
      </c>
      <c r="Q1430" s="18" t="str">
        <f>LEFT(T1430, FIND("/",T1430)-1)</f>
        <v>publishing</v>
      </c>
      <c r="R1430" s="18" t="str">
        <f>RIGHT(T1430, LEN(T1430)-FIND("/",T1430))</f>
        <v>translations</v>
      </c>
      <c r="S1430" t="b">
        <v>0</v>
      </c>
      <c r="T1430" t="s">
        <v>8287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3">
        <v>10000</v>
      </c>
      <c r="E1431" s="13">
        <v>0</v>
      </c>
      <c r="F1431" s="16">
        <f>(E1431)/D1431</f>
        <v>0</v>
      </c>
      <c r="G1431" s="11" t="s">
        <v>8221</v>
      </c>
      <c r="H1431" t="s">
        <v>8224</v>
      </c>
      <c r="I1431" t="s">
        <v>8246</v>
      </c>
      <c r="J1431">
        <v>1428629242</v>
      </c>
      <c r="K1431" s="7">
        <f>(((J1431/60)/60)/24)+DATE(1970,1,1)</f>
        <v>42104.060671296291</v>
      </c>
      <c r="L1431">
        <v>1426037242</v>
      </c>
      <c r="M1431" s="7">
        <f>(((L1431/60)/60)/24)+DATE(1970,1,1)</f>
        <v>42074.060671296291</v>
      </c>
      <c r="N1431" t="b">
        <v>0</v>
      </c>
      <c r="O1431">
        <v>0</v>
      </c>
      <c r="P1431" s="5" t="e">
        <f>E1431/O1431</f>
        <v>#DIV/0!</v>
      </c>
      <c r="Q1431" s="18" t="str">
        <f>LEFT(T1431, FIND("/",T1431)-1)</f>
        <v>publishing</v>
      </c>
      <c r="R1431" s="18" t="str">
        <f>RIGHT(T1431, LEN(T1431)-FIND("/",T1431))</f>
        <v>translations</v>
      </c>
      <c r="S1431" t="b">
        <v>0</v>
      </c>
      <c r="T1431" t="s">
        <v>8287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3">
        <v>5000</v>
      </c>
      <c r="E1432" s="13">
        <v>403</v>
      </c>
      <c r="F1432" s="16">
        <f>(E1432)/D1432</f>
        <v>8.0600000000000005E-2</v>
      </c>
      <c r="G1432" s="11" t="s">
        <v>8221</v>
      </c>
      <c r="H1432" t="s">
        <v>8224</v>
      </c>
      <c r="I1432" t="s">
        <v>8246</v>
      </c>
      <c r="J1432">
        <v>1419017488</v>
      </c>
      <c r="K1432" s="7">
        <f>(((J1432/60)/60)/24)+DATE(1970,1,1)</f>
        <v>41992.813518518517</v>
      </c>
      <c r="L1432">
        <v>1416339088</v>
      </c>
      <c r="M1432" s="7">
        <f>(((L1432/60)/60)/24)+DATE(1970,1,1)</f>
        <v>41961.813518518517</v>
      </c>
      <c r="N1432" t="b">
        <v>0</v>
      </c>
      <c r="O1432">
        <v>5</v>
      </c>
      <c r="P1432" s="5">
        <f>E1432/O1432</f>
        <v>80.599999999999994</v>
      </c>
      <c r="Q1432" s="18" t="str">
        <f>LEFT(T1432, FIND("/",T1432)-1)</f>
        <v>publishing</v>
      </c>
      <c r="R1432" s="18" t="str">
        <f>RIGHT(T1432, LEN(T1432)-FIND("/",T1432))</f>
        <v>translations</v>
      </c>
      <c r="S1432" t="b">
        <v>0</v>
      </c>
      <c r="T1432" t="s">
        <v>8287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3">
        <v>17000</v>
      </c>
      <c r="E1433" s="13">
        <v>5431</v>
      </c>
      <c r="F1433" s="16">
        <f>(E1433)/D1433</f>
        <v>0.31947058823529412</v>
      </c>
      <c r="G1433" s="11" t="s">
        <v>8221</v>
      </c>
      <c r="H1433" t="s">
        <v>8224</v>
      </c>
      <c r="I1433" t="s">
        <v>8246</v>
      </c>
      <c r="J1433">
        <v>1448517816</v>
      </c>
      <c r="K1433" s="7">
        <f>(((J1433/60)/60)/24)+DATE(1970,1,1)</f>
        <v>42334.252500000002</v>
      </c>
      <c r="L1433">
        <v>1445922216</v>
      </c>
      <c r="M1433" s="7">
        <f>(((L1433/60)/60)/24)+DATE(1970,1,1)</f>
        <v>42304.210833333331</v>
      </c>
      <c r="N1433" t="b">
        <v>0</v>
      </c>
      <c r="O1433">
        <v>47</v>
      </c>
      <c r="P1433" s="5">
        <f>E1433/O1433</f>
        <v>115.55319148936171</v>
      </c>
      <c r="Q1433" s="18" t="str">
        <f>LEFT(T1433, FIND("/",T1433)-1)</f>
        <v>publishing</v>
      </c>
      <c r="R1433" s="18" t="str">
        <f>RIGHT(T1433, LEN(T1433)-FIND("/",T1433))</f>
        <v>translations</v>
      </c>
      <c r="S1433" t="b">
        <v>0</v>
      </c>
      <c r="T1433" t="s">
        <v>8287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3">
        <v>40000</v>
      </c>
      <c r="E1434" s="13">
        <v>0</v>
      </c>
      <c r="F1434" s="16">
        <f>(E1434)/D1434</f>
        <v>0</v>
      </c>
      <c r="G1434" s="11" t="s">
        <v>8221</v>
      </c>
      <c r="H1434" t="s">
        <v>8224</v>
      </c>
      <c r="I1434" t="s">
        <v>8246</v>
      </c>
      <c r="J1434">
        <v>1437417828</v>
      </c>
      <c r="K1434" s="7">
        <f>(((J1434/60)/60)/24)+DATE(1970,1,1)</f>
        <v>42205.780416666668</v>
      </c>
      <c r="L1434">
        <v>1434825828</v>
      </c>
      <c r="M1434" s="7">
        <f>(((L1434/60)/60)/24)+DATE(1970,1,1)</f>
        <v>42175.780416666668</v>
      </c>
      <c r="N1434" t="b">
        <v>0</v>
      </c>
      <c r="O1434">
        <v>0</v>
      </c>
      <c r="P1434" s="5" t="e">
        <f>E1434/O1434</f>
        <v>#DIV/0!</v>
      </c>
      <c r="Q1434" s="18" t="str">
        <f>LEFT(T1434, FIND("/",T1434)-1)</f>
        <v>publishing</v>
      </c>
      <c r="R1434" s="18" t="str">
        <f>RIGHT(T1434, LEN(T1434)-FIND("/",T1434))</f>
        <v>translations</v>
      </c>
      <c r="S1434" t="b">
        <v>0</v>
      </c>
      <c r="T1434" t="s">
        <v>8287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3">
        <v>12000</v>
      </c>
      <c r="E1435" s="13">
        <v>805</v>
      </c>
      <c r="F1435" s="16">
        <f>(E1435)/D1435</f>
        <v>6.7083333333333328E-2</v>
      </c>
      <c r="G1435" s="11" t="s">
        <v>8221</v>
      </c>
      <c r="H1435" t="s">
        <v>8237</v>
      </c>
      <c r="I1435" t="s">
        <v>8249</v>
      </c>
      <c r="J1435">
        <v>1481367600</v>
      </c>
      <c r="K1435" s="7">
        <f>(((J1435/60)/60)/24)+DATE(1970,1,1)</f>
        <v>42714.458333333328</v>
      </c>
      <c r="L1435">
        <v>1477839675</v>
      </c>
      <c r="M1435" s="7">
        <f>(((L1435/60)/60)/24)+DATE(1970,1,1)</f>
        <v>42673.625868055555</v>
      </c>
      <c r="N1435" t="b">
        <v>0</v>
      </c>
      <c r="O1435">
        <v>10</v>
      </c>
      <c r="P1435" s="5">
        <f>E1435/O1435</f>
        <v>80.5</v>
      </c>
      <c r="Q1435" s="18" t="str">
        <f>LEFT(T1435, FIND("/",T1435)-1)</f>
        <v>publishing</v>
      </c>
      <c r="R1435" s="18" t="str">
        <f>RIGHT(T1435, LEN(T1435)-FIND("/",T1435))</f>
        <v>translations</v>
      </c>
      <c r="S1435" t="b">
        <v>0</v>
      </c>
      <c r="T1435" t="s">
        <v>8287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3">
        <v>82000</v>
      </c>
      <c r="E1436" s="13">
        <v>8190</v>
      </c>
      <c r="F1436" s="16">
        <f>(E1436)/D1436</f>
        <v>9.987804878048781E-2</v>
      </c>
      <c r="G1436" s="11" t="s">
        <v>8221</v>
      </c>
      <c r="H1436" t="s">
        <v>8232</v>
      </c>
      <c r="I1436" t="s">
        <v>8253</v>
      </c>
      <c r="J1436">
        <v>1433775600</v>
      </c>
      <c r="K1436" s="7">
        <f>(((J1436/60)/60)/24)+DATE(1970,1,1)</f>
        <v>42163.625</v>
      </c>
      <c r="L1436">
        <v>1431973478</v>
      </c>
      <c r="M1436" s="7">
        <f>(((L1436/60)/60)/24)+DATE(1970,1,1)</f>
        <v>42142.767106481479</v>
      </c>
      <c r="N1436" t="b">
        <v>0</v>
      </c>
      <c r="O1436">
        <v>11</v>
      </c>
      <c r="P1436" s="5">
        <f>E1436/O1436</f>
        <v>744.5454545454545</v>
      </c>
      <c r="Q1436" s="18" t="str">
        <f>LEFT(T1436, FIND("/",T1436)-1)</f>
        <v>publishing</v>
      </c>
      <c r="R1436" s="18" t="str">
        <f>RIGHT(T1436, LEN(T1436)-FIND("/",T1436))</f>
        <v>translations</v>
      </c>
      <c r="S1436" t="b">
        <v>0</v>
      </c>
      <c r="T1436" t="s">
        <v>8287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3">
        <v>15000</v>
      </c>
      <c r="E1437" s="13">
        <v>15</v>
      </c>
      <c r="F1437" s="16">
        <f>(E1437)/D1437</f>
        <v>1E-3</v>
      </c>
      <c r="G1437" s="11" t="s">
        <v>8221</v>
      </c>
      <c r="H1437" t="s">
        <v>8237</v>
      </c>
      <c r="I1437" t="s">
        <v>8249</v>
      </c>
      <c r="J1437">
        <v>1444589020</v>
      </c>
      <c r="K1437" s="7">
        <f>(((J1437/60)/60)/24)+DATE(1970,1,1)</f>
        <v>42288.780324074076</v>
      </c>
      <c r="L1437">
        <v>1441997020</v>
      </c>
      <c r="M1437" s="7">
        <f>(((L1437/60)/60)/24)+DATE(1970,1,1)</f>
        <v>42258.780324074076</v>
      </c>
      <c r="N1437" t="b">
        <v>0</v>
      </c>
      <c r="O1437">
        <v>2</v>
      </c>
      <c r="P1437" s="5">
        <f>E1437/O1437</f>
        <v>7.5</v>
      </c>
      <c r="Q1437" s="18" t="str">
        <f>LEFT(T1437, FIND("/",T1437)-1)</f>
        <v>publishing</v>
      </c>
      <c r="R1437" s="18" t="str">
        <f>RIGHT(T1437, LEN(T1437)-FIND("/",T1437))</f>
        <v>translations</v>
      </c>
      <c r="S1437" t="b">
        <v>0</v>
      </c>
      <c r="T1437" t="s">
        <v>8287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3">
        <v>10000</v>
      </c>
      <c r="E1438" s="13">
        <v>77</v>
      </c>
      <c r="F1438" s="16">
        <f>(E1438)/D1438</f>
        <v>7.7000000000000002E-3</v>
      </c>
      <c r="G1438" s="11" t="s">
        <v>8221</v>
      </c>
      <c r="H1438" t="s">
        <v>8236</v>
      </c>
      <c r="I1438" t="s">
        <v>8249</v>
      </c>
      <c r="J1438">
        <v>1456043057</v>
      </c>
      <c r="K1438" s="7">
        <f>(((J1438/60)/60)/24)+DATE(1970,1,1)</f>
        <v>42421.35019675926</v>
      </c>
      <c r="L1438">
        <v>1453451057</v>
      </c>
      <c r="M1438" s="7">
        <f>(((L1438/60)/60)/24)+DATE(1970,1,1)</f>
        <v>42391.35019675926</v>
      </c>
      <c r="N1438" t="b">
        <v>0</v>
      </c>
      <c r="O1438">
        <v>2</v>
      </c>
      <c r="P1438" s="5">
        <f>E1438/O1438</f>
        <v>38.5</v>
      </c>
      <c r="Q1438" s="18" t="str">
        <f>LEFT(T1438, FIND("/",T1438)-1)</f>
        <v>publishing</v>
      </c>
      <c r="R1438" s="18" t="str">
        <f>RIGHT(T1438, LEN(T1438)-FIND("/",T1438))</f>
        <v>translations</v>
      </c>
      <c r="S1438" t="b">
        <v>0</v>
      </c>
      <c r="T1438" t="s">
        <v>8287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3">
        <v>3000</v>
      </c>
      <c r="E1439" s="13">
        <v>807</v>
      </c>
      <c r="F1439" s="16">
        <f>(E1439)/D1439</f>
        <v>0.26900000000000002</v>
      </c>
      <c r="G1439" s="11" t="s">
        <v>8221</v>
      </c>
      <c r="H1439" t="s">
        <v>8224</v>
      </c>
      <c r="I1439" t="s">
        <v>8246</v>
      </c>
      <c r="J1439">
        <v>1405227540</v>
      </c>
      <c r="K1439" s="7">
        <f>(((J1439/60)/60)/24)+DATE(1970,1,1)</f>
        <v>41833.207638888889</v>
      </c>
      <c r="L1439">
        <v>1402058739</v>
      </c>
      <c r="M1439" s="7">
        <f>(((L1439/60)/60)/24)+DATE(1970,1,1)</f>
        <v>41796.531701388885</v>
      </c>
      <c r="N1439" t="b">
        <v>0</v>
      </c>
      <c r="O1439">
        <v>22</v>
      </c>
      <c r="P1439" s="5">
        <f>E1439/O1439</f>
        <v>36.68181818181818</v>
      </c>
      <c r="Q1439" s="18" t="str">
        <f>LEFT(T1439, FIND("/",T1439)-1)</f>
        <v>publishing</v>
      </c>
      <c r="R1439" s="18" t="str">
        <f>RIGHT(T1439, LEN(T1439)-FIND("/",T1439))</f>
        <v>translations</v>
      </c>
      <c r="S1439" t="b">
        <v>0</v>
      </c>
      <c r="T1439" t="s">
        <v>8287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3">
        <v>20000</v>
      </c>
      <c r="E1440" s="13">
        <v>600</v>
      </c>
      <c r="F1440" s="16">
        <f>(E1440)/D1440</f>
        <v>0.03</v>
      </c>
      <c r="G1440" s="11" t="s">
        <v>8221</v>
      </c>
      <c r="H1440" t="s">
        <v>8232</v>
      </c>
      <c r="I1440" t="s">
        <v>8253</v>
      </c>
      <c r="J1440">
        <v>1461765300</v>
      </c>
      <c r="K1440" s="7">
        <f>(((J1440/60)/60)/24)+DATE(1970,1,1)</f>
        <v>42487.579861111109</v>
      </c>
      <c r="L1440">
        <v>1459198499</v>
      </c>
      <c r="M1440" s="7">
        <f>(((L1440/60)/60)/24)+DATE(1970,1,1)</f>
        <v>42457.871516203704</v>
      </c>
      <c r="N1440" t="b">
        <v>0</v>
      </c>
      <c r="O1440">
        <v>8</v>
      </c>
      <c r="P1440" s="5">
        <f>E1440/O1440</f>
        <v>75</v>
      </c>
      <c r="Q1440" s="18" t="str">
        <f>LEFT(T1440, FIND("/",T1440)-1)</f>
        <v>publishing</v>
      </c>
      <c r="R1440" s="18" t="str">
        <f>RIGHT(T1440, LEN(T1440)-FIND("/",T1440))</f>
        <v>translations</v>
      </c>
      <c r="S1440" t="b">
        <v>0</v>
      </c>
      <c r="T1440" t="s">
        <v>8287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3">
        <v>2725</v>
      </c>
      <c r="E1441" s="13">
        <v>180</v>
      </c>
      <c r="F1441" s="16">
        <f>(E1441)/D1441</f>
        <v>6.6055045871559637E-2</v>
      </c>
      <c r="G1441" s="11" t="s">
        <v>8221</v>
      </c>
      <c r="H1441" t="s">
        <v>8229</v>
      </c>
      <c r="I1441" t="s">
        <v>8251</v>
      </c>
      <c r="J1441">
        <v>1425758101</v>
      </c>
      <c r="K1441" s="7">
        <f>(((J1441/60)/60)/24)+DATE(1970,1,1)</f>
        <v>42070.829872685179</v>
      </c>
      <c r="L1441">
        <v>1423166101</v>
      </c>
      <c r="M1441" s="7">
        <f>(((L1441/60)/60)/24)+DATE(1970,1,1)</f>
        <v>42040.829872685179</v>
      </c>
      <c r="N1441" t="b">
        <v>0</v>
      </c>
      <c r="O1441">
        <v>6</v>
      </c>
      <c r="P1441" s="5">
        <f>E1441/O1441</f>
        <v>30</v>
      </c>
      <c r="Q1441" s="18" t="str">
        <f>LEFT(T1441, FIND("/",T1441)-1)</f>
        <v>publishing</v>
      </c>
      <c r="R1441" s="18" t="str">
        <f>RIGHT(T1441, LEN(T1441)-FIND("/",T1441))</f>
        <v>translations</v>
      </c>
      <c r="S1441" t="b">
        <v>0</v>
      </c>
      <c r="T1441" t="s">
        <v>8287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3">
        <v>13000</v>
      </c>
      <c r="E1442" s="13">
        <v>1</v>
      </c>
      <c r="F1442" s="16">
        <f>(E1442)/D1442</f>
        <v>7.6923076923076926E-5</v>
      </c>
      <c r="G1442" s="11" t="s">
        <v>8221</v>
      </c>
      <c r="H1442" t="s">
        <v>8237</v>
      </c>
      <c r="I1442" t="s">
        <v>8249</v>
      </c>
      <c r="J1442">
        <v>1464285463</v>
      </c>
      <c r="K1442" s="7">
        <f>(((J1442/60)/60)/24)+DATE(1970,1,1)</f>
        <v>42516.748414351852</v>
      </c>
      <c r="L1442">
        <v>1461693463</v>
      </c>
      <c r="M1442" s="7">
        <f>(((L1442/60)/60)/24)+DATE(1970,1,1)</f>
        <v>42486.748414351852</v>
      </c>
      <c r="N1442" t="b">
        <v>0</v>
      </c>
      <c r="O1442">
        <v>1</v>
      </c>
      <c r="P1442" s="5">
        <f>E1442/O1442</f>
        <v>1</v>
      </c>
      <c r="Q1442" s="18" t="str">
        <f>LEFT(T1442, FIND("/",T1442)-1)</f>
        <v>publishing</v>
      </c>
      <c r="R1442" s="18" t="str">
        <f>RIGHT(T1442, LEN(T1442)-FIND("/",T1442))</f>
        <v>translations</v>
      </c>
      <c r="S1442" t="b">
        <v>0</v>
      </c>
      <c r="T1442" t="s">
        <v>8287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3">
        <v>180000</v>
      </c>
      <c r="E1443" s="13">
        <v>2020</v>
      </c>
      <c r="F1443" s="16">
        <f>(E1443)/D1443</f>
        <v>1.1222222222222222E-2</v>
      </c>
      <c r="G1443" s="11" t="s">
        <v>8221</v>
      </c>
      <c r="H1443" t="s">
        <v>8225</v>
      </c>
      <c r="I1443" t="s">
        <v>8247</v>
      </c>
      <c r="J1443">
        <v>1441995769</v>
      </c>
      <c r="K1443" s="7">
        <f>(((J1443/60)/60)/24)+DATE(1970,1,1)</f>
        <v>42258.765844907408</v>
      </c>
      <c r="L1443">
        <v>1436811769</v>
      </c>
      <c r="M1443" s="7">
        <f>(((L1443/60)/60)/24)+DATE(1970,1,1)</f>
        <v>42198.765844907408</v>
      </c>
      <c r="N1443" t="b">
        <v>0</v>
      </c>
      <c r="O1443">
        <v>3</v>
      </c>
      <c r="P1443" s="5">
        <f>E1443/O1443</f>
        <v>673.33333333333337</v>
      </c>
      <c r="Q1443" s="18" t="str">
        <f>LEFT(T1443, FIND("/",T1443)-1)</f>
        <v>publishing</v>
      </c>
      <c r="R1443" s="18" t="str">
        <f>RIGHT(T1443, LEN(T1443)-FIND("/",T1443))</f>
        <v>translations</v>
      </c>
      <c r="S1443" t="b">
        <v>0</v>
      </c>
      <c r="T1443" t="s">
        <v>8287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3">
        <v>1500</v>
      </c>
      <c r="E1444" s="13">
        <v>0</v>
      </c>
      <c r="F1444" s="16">
        <f>(E1444)/D1444</f>
        <v>0</v>
      </c>
      <c r="G1444" s="11" t="s">
        <v>8221</v>
      </c>
      <c r="H1444" t="s">
        <v>8224</v>
      </c>
      <c r="I1444" t="s">
        <v>8246</v>
      </c>
      <c r="J1444">
        <v>1464190158</v>
      </c>
      <c r="K1444" s="7">
        <f>(((J1444/60)/60)/24)+DATE(1970,1,1)</f>
        <v>42515.64534722222</v>
      </c>
      <c r="L1444">
        <v>1461598158</v>
      </c>
      <c r="M1444" s="7">
        <f>(((L1444/60)/60)/24)+DATE(1970,1,1)</f>
        <v>42485.64534722222</v>
      </c>
      <c r="N1444" t="b">
        <v>0</v>
      </c>
      <c r="O1444">
        <v>0</v>
      </c>
      <c r="P1444" s="5" t="e">
        <f>E1444/O1444</f>
        <v>#DIV/0!</v>
      </c>
      <c r="Q1444" s="18" t="str">
        <f>LEFT(T1444, FIND("/",T1444)-1)</f>
        <v>publishing</v>
      </c>
      <c r="R1444" s="18" t="str">
        <f>RIGHT(T1444, LEN(T1444)-FIND("/",T1444))</f>
        <v>translations</v>
      </c>
      <c r="S1444" t="b">
        <v>0</v>
      </c>
      <c r="T1444" t="s">
        <v>8287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3">
        <v>13000</v>
      </c>
      <c r="E1445" s="13">
        <v>0</v>
      </c>
      <c r="F1445" s="16">
        <f>(E1445)/D1445</f>
        <v>0</v>
      </c>
      <c r="G1445" s="11" t="s">
        <v>8221</v>
      </c>
      <c r="H1445" t="s">
        <v>8230</v>
      </c>
      <c r="I1445" t="s">
        <v>8249</v>
      </c>
      <c r="J1445">
        <v>1483395209</v>
      </c>
      <c r="K1445" s="7">
        <f>(((J1445/60)/60)/24)+DATE(1970,1,1)</f>
        <v>42737.926030092596</v>
      </c>
      <c r="L1445">
        <v>1480803209</v>
      </c>
      <c r="M1445" s="7">
        <f>(((L1445/60)/60)/24)+DATE(1970,1,1)</f>
        <v>42707.926030092596</v>
      </c>
      <c r="N1445" t="b">
        <v>0</v>
      </c>
      <c r="O1445">
        <v>0</v>
      </c>
      <c r="P1445" s="5" t="e">
        <f>E1445/O1445</f>
        <v>#DIV/0!</v>
      </c>
      <c r="Q1445" s="18" t="str">
        <f>LEFT(T1445, FIND("/",T1445)-1)</f>
        <v>publishing</v>
      </c>
      <c r="R1445" s="18" t="str">
        <f>RIGHT(T1445, LEN(T1445)-FIND("/",T1445))</f>
        <v>translations</v>
      </c>
      <c r="S1445" t="b">
        <v>0</v>
      </c>
      <c r="T1445" t="s">
        <v>8287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3">
        <v>4950</v>
      </c>
      <c r="E1446" s="13">
        <v>0</v>
      </c>
      <c r="F1446" s="16">
        <f>(E1446)/D1446</f>
        <v>0</v>
      </c>
      <c r="G1446" s="11" t="s">
        <v>8221</v>
      </c>
      <c r="H1446" t="s">
        <v>8236</v>
      </c>
      <c r="I1446" t="s">
        <v>8249</v>
      </c>
      <c r="J1446">
        <v>1442091462</v>
      </c>
      <c r="K1446" s="7">
        <f>(((J1446/60)/60)/24)+DATE(1970,1,1)</f>
        <v>42259.873402777783</v>
      </c>
      <c r="L1446">
        <v>1436907462</v>
      </c>
      <c r="M1446" s="7">
        <f>(((L1446/60)/60)/24)+DATE(1970,1,1)</f>
        <v>42199.873402777783</v>
      </c>
      <c r="N1446" t="b">
        <v>0</v>
      </c>
      <c r="O1446">
        <v>0</v>
      </c>
      <c r="P1446" s="5" t="e">
        <f>E1446/O1446</f>
        <v>#DIV/0!</v>
      </c>
      <c r="Q1446" s="18" t="str">
        <f>LEFT(T1446, FIND("/",T1446)-1)</f>
        <v>publishing</v>
      </c>
      <c r="R1446" s="18" t="str">
        <f>RIGHT(T1446, LEN(T1446)-FIND("/",T1446))</f>
        <v>translations</v>
      </c>
      <c r="S1446" t="b">
        <v>0</v>
      </c>
      <c r="T1446" t="s">
        <v>8287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3">
        <v>130000</v>
      </c>
      <c r="E1447" s="13">
        <v>0</v>
      </c>
      <c r="F1447" s="16">
        <f>(E1447)/D1447</f>
        <v>0</v>
      </c>
      <c r="G1447" s="11" t="s">
        <v>8221</v>
      </c>
      <c r="H1447" t="s">
        <v>8236</v>
      </c>
      <c r="I1447" t="s">
        <v>8249</v>
      </c>
      <c r="J1447">
        <v>1434286855</v>
      </c>
      <c r="K1447" s="7">
        <f>(((J1447/60)/60)/24)+DATE(1970,1,1)</f>
        <v>42169.542303240742</v>
      </c>
      <c r="L1447">
        <v>1431694855</v>
      </c>
      <c r="M1447" s="7">
        <f>(((L1447/60)/60)/24)+DATE(1970,1,1)</f>
        <v>42139.542303240742</v>
      </c>
      <c r="N1447" t="b">
        <v>0</v>
      </c>
      <c r="O1447">
        <v>0</v>
      </c>
      <c r="P1447" s="5" t="e">
        <f>E1447/O1447</f>
        <v>#DIV/0!</v>
      </c>
      <c r="Q1447" s="18" t="str">
        <f>LEFT(T1447, FIND("/",T1447)-1)</f>
        <v>publishing</v>
      </c>
      <c r="R1447" s="18" t="str">
        <f>RIGHT(T1447, LEN(T1447)-FIND("/",T1447))</f>
        <v>translations</v>
      </c>
      <c r="S1447" t="b">
        <v>0</v>
      </c>
      <c r="T1447" t="s">
        <v>8287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3">
        <v>900</v>
      </c>
      <c r="E1448" s="13">
        <v>0</v>
      </c>
      <c r="F1448" s="16">
        <f>(E1448)/D1448</f>
        <v>0</v>
      </c>
      <c r="G1448" s="11" t="s">
        <v>8221</v>
      </c>
      <c r="H1448" t="s">
        <v>8237</v>
      </c>
      <c r="I1448" t="s">
        <v>8249</v>
      </c>
      <c r="J1448">
        <v>1461235478</v>
      </c>
      <c r="K1448" s="7">
        <f>(((J1448/60)/60)/24)+DATE(1970,1,1)</f>
        <v>42481.447662037041</v>
      </c>
      <c r="L1448">
        <v>1459507478</v>
      </c>
      <c r="M1448" s="7">
        <f>(((L1448/60)/60)/24)+DATE(1970,1,1)</f>
        <v>42461.447662037041</v>
      </c>
      <c r="N1448" t="b">
        <v>0</v>
      </c>
      <c r="O1448">
        <v>0</v>
      </c>
      <c r="P1448" s="5" t="e">
        <f>E1448/O1448</f>
        <v>#DIV/0!</v>
      </c>
      <c r="Q1448" s="18" t="str">
        <f>LEFT(T1448, FIND("/",T1448)-1)</f>
        <v>publishing</v>
      </c>
      <c r="R1448" s="18" t="str">
        <f>RIGHT(T1448, LEN(T1448)-FIND("/",T1448))</f>
        <v>translations</v>
      </c>
      <c r="S1448" t="b">
        <v>0</v>
      </c>
      <c r="T1448" t="s">
        <v>8287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3">
        <v>500000</v>
      </c>
      <c r="E1449" s="13">
        <v>75</v>
      </c>
      <c r="F1449" s="16">
        <f>(E1449)/D1449</f>
        <v>1.4999999999999999E-4</v>
      </c>
      <c r="G1449" s="11" t="s">
        <v>8221</v>
      </c>
      <c r="H1449" t="s">
        <v>8224</v>
      </c>
      <c r="I1449" t="s">
        <v>8246</v>
      </c>
      <c r="J1449">
        <v>1467999134</v>
      </c>
      <c r="K1449" s="7">
        <f>(((J1449/60)/60)/24)+DATE(1970,1,1)</f>
        <v>42559.730717592596</v>
      </c>
      <c r="L1449">
        <v>1465407134</v>
      </c>
      <c r="M1449" s="7">
        <f>(((L1449/60)/60)/24)+DATE(1970,1,1)</f>
        <v>42529.730717592596</v>
      </c>
      <c r="N1449" t="b">
        <v>0</v>
      </c>
      <c r="O1449">
        <v>3</v>
      </c>
      <c r="P1449" s="5">
        <f>E1449/O1449</f>
        <v>25</v>
      </c>
      <c r="Q1449" s="18" t="str">
        <f>LEFT(T1449, FIND("/",T1449)-1)</f>
        <v>publishing</v>
      </c>
      <c r="R1449" s="18" t="str">
        <f>RIGHT(T1449, LEN(T1449)-FIND("/",T1449))</f>
        <v>translations</v>
      </c>
      <c r="S1449" t="b">
        <v>0</v>
      </c>
      <c r="T1449" t="s">
        <v>8287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3">
        <v>200000</v>
      </c>
      <c r="E1450" s="13">
        <v>0</v>
      </c>
      <c r="F1450" s="16">
        <f>(E1450)/D1450</f>
        <v>0</v>
      </c>
      <c r="G1450" s="11" t="s">
        <v>8221</v>
      </c>
      <c r="H1450" t="s">
        <v>8226</v>
      </c>
      <c r="I1450" t="s">
        <v>8248</v>
      </c>
      <c r="J1450">
        <v>1432272300</v>
      </c>
      <c r="K1450" s="7">
        <f>(((J1450/60)/60)/24)+DATE(1970,1,1)</f>
        <v>42146.225694444445</v>
      </c>
      <c r="L1450">
        <v>1429655318</v>
      </c>
      <c r="M1450" s="7">
        <f>(((L1450/60)/60)/24)+DATE(1970,1,1)</f>
        <v>42115.936550925922</v>
      </c>
      <c r="N1450" t="b">
        <v>0</v>
      </c>
      <c r="O1450">
        <v>0</v>
      </c>
      <c r="P1450" s="5" t="e">
        <f>E1450/O1450</f>
        <v>#DIV/0!</v>
      </c>
      <c r="Q1450" s="18" t="str">
        <f>LEFT(T1450, FIND("/",T1450)-1)</f>
        <v>publishing</v>
      </c>
      <c r="R1450" s="18" t="str">
        <f>RIGHT(T1450, LEN(T1450)-FIND("/",T1450))</f>
        <v>translations</v>
      </c>
      <c r="S1450" t="b">
        <v>0</v>
      </c>
      <c r="T1450" t="s">
        <v>8287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3">
        <v>8888</v>
      </c>
      <c r="E1451" s="13">
        <v>0</v>
      </c>
      <c r="F1451" s="16">
        <f>(E1451)/D1451</f>
        <v>0</v>
      </c>
      <c r="G1451" s="11" t="s">
        <v>8221</v>
      </c>
      <c r="H1451" t="s">
        <v>8224</v>
      </c>
      <c r="I1451" t="s">
        <v>8246</v>
      </c>
      <c r="J1451">
        <v>1431286105</v>
      </c>
      <c r="K1451" s="7">
        <f>(((J1451/60)/60)/24)+DATE(1970,1,1)</f>
        <v>42134.811400462961</v>
      </c>
      <c r="L1451">
        <v>1427138905</v>
      </c>
      <c r="M1451" s="7">
        <f>(((L1451/60)/60)/24)+DATE(1970,1,1)</f>
        <v>42086.811400462961</v>
      </c>
      <c r="N1451" t="b">
        <v>0</v>
      </c>
      <c r="O1451">
        <v>0</v>
      </c>
      <c r="P1451" s="5" t="e">
        <f>E1451/O1451</f>
        <v>#DIV/0!</v>
      </c>
      <c r="Q1451" s="18" t="str">
        <f>LEFT(T1451, FIND("/",T1451)-1)</f>
        <v>publishing</v>
      </c>
      <c r="R1451" s="18" t="str">
        <f>RIGHT(T1451, LEN(T1451)-FIND("/",T1451))</f>
        <v>translations</v>
      </c>
      <c r="S1451" t="b">
        <v>0</v>
      </c>
      <c r="T1451" t="s">
        <v>8287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3">
        <v>100000</v>
      </c>
      <c r="E1452" s="13">
        <v>1</v>
      </c>
      <c r="F1452" s="16">
        <f>(E1452)/D1452</f>
        <v>1.0000000000000001E-5</v>
      </c>
      <c r="G1452" s="11" t="s">
        <v>8221</v>
      </c>
      <c r="H1452" t="s">
        <v>8224</v>
      </c>
      <c r="I1452" t="s">
        <v>8246</v>
      </c>
      <c r="J1452">
        <v>1455941197</v>
      </c>
      <c r="K1452" s="7">
        <f>(((J1452/60)/60)/24)+DATE(1970,1,1)</f>
        <v>42420.171261574069</v>
      </c>
      <c r="L1452">
        <v>1453349197</v>
      </c>
      <c r="M1452" s="7">
        <f>(((L1452/60)/60)/24)+DATE(1970,1,1)</f>
        <v>42390.171261574069</v>
      </c>
      <c r="N1452" t="b">
        <v>0</v>
      </c>
      <c r="O1452">
        <v>1</v>
      </c>
      <c r="P1452" s="5">
        <f>E1452/O1452</f>
        <v>1</v>
      </c>
      <c r="Q1452" s="18" t="str">
        <f>LEFT(T1452, FIND("/",T1452)-1)</f>
        <v>publishing</v>
      </c>
      <c r="R1452" s="18" t="str">
        <f>RIGHT(T1452, LEN(T1452)-FIND("/",T1452))</f>
        <v>translations</v>
      </c>
      <c r="S1452" t="b">
        <v>0</v>
      </c>
      <c r="T1452" t="s">
        <v>8287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3">
        <v>18950</v>
      </c>
      <c r="E1453" s="13">
        <v>2</v>
      </c>
      <c r="F1453" s="16">
        <f>(E1453)/D1453</f>
        <v>1.0554089709762533E-4</v>
      </c>
      <c r="G1453" s="11" t="s">
        <v>8220</v>
      </c>
      <c r="H1453" t="s">
        <v>8224</v>
      </c>
      <c r="I1453" t="s">
        <v>8246</v>
      </c>
      <c r="J1453">
        <v>1416355259</v>
      </c>
      <c r="K1453" s="7">
        <f>(((J1453/60)/60)/24)+DATE(1970,1,1)</f>
        <v>41962.00068287037</v>
      </c>
      <c r="L1453">
        <v>1413759659</v>
      </c>
      <c r="M1453" s="7">
        <f>(((L1453/60)/60)/24)+DATE(1970,1,1)</f>
        <v>41931.959016203706</v>
      </c>
      <c r="N1453" t="b">
        <v>0</v>
      </c>
      <c r="O1453">
        <v>2</v>
      </c>
      <c r="P1453" s="5">
        <f>E1453/O1453</f>
        <v>1</v>
      </c>
      <c r="Q1453" s="18" t="str">
        <f>LEFT(T1453, FIND("/",T1453)-1)</f>
        <v>publishing</v>
      </c>
      <c r="R1453" s="18" t="str">
        <f>RIGHT(T1453, LEN(T1453)-FIND("/",T1453))</f>
        <v>translations</v>
      </c>
      <c r="S1453" t="b">
        <v>0</v>
      </c>
      <c r="T1453" t="s">
        <v>8287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3">
        <v>14000</v>
      </c>
      <c r="E1454" s="13">
        <v>0</v>
      </c>
      <c r="F1454" s="16">
        <f>(E1454)/D1454</f>
        <v>0</v>
      </c>
      <c r="G1454" s="11" t="s">
        <v>8220</v>
      </c>
      <c r="H1454" t="s">
        <v>8224</v>
      </c>
      <c r="I1454" t="s">
        <v>8246</v>
      </c>
      <c r="J1454">
        <v>1406566363</v>
      </c>
      <c r="K1454" s="7">
        <f>(((J1454/60)/60)/24)+DATE(1970,1,1)</f>
        <v>41848.703275462962</v>
      </c>
      <c r="L1454">
        <v>1403974363</v>
      </c>
      <c r="M1454" s="7">
        <f>(((L1454/60)/60)/24)+DATE(1970,1,1)</f>
        <v>41818.703275462962</v>
      </c>
      <c r="N1454" t="b">
        <v>0</v>
      </c>
      <c r="O1454">
        <v>0</v>
      </c>
      <c r="P1454" s="5" t="e">
        <f>E1454/O1454</f>
        <v>#DIV/0!</v>
      </c>
      <c r="Q1454" s="18" t="str">
        <f>LEFT(T1454, FIND("/",T1454)-1)</f>
        <v>publishing</v>
      </c>
      <c r="R1454" s="18" t="str">
        <f>RIGHT(T1454, LEN(T1454)-FIND("/",T1454))</f>
        <v>translations</v>
      </c>
      <c r="S1454" t="b">
        <v>0</v>
      </c>
      <c r="T1454" t="s">
        <v>8287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3">
        <v>25000</v>
      </c>
      <c r="E1455" s="13">
        <v>0</v>
      </c>
      <c r="F1455" s="16">
        <f>(E1455)/D1455</f>
        <v>0</v>
      </c>
      <c r="G1455" s="11" t="s">
        <v>8220</v>
      </c>
      <c r="H1455" t="s">
        <v>8230</v>
      </c>
      <c r="I1455" t="s">
        <v>8249</v>
      </c>
      <c r="J1455">
        <v>1492270947</v>
      </c>
      <c r="K1455" s="7">
        <f>(((J1455/60)/60)/24)+DATE(1970,1,1)</f>
        <v>42840.654479166667</v>
      </c>
      <c r="L1455">
        <v>1488386547</v>
      </c>
      <c r="M1455" s="7">
        <f>(((L1455/60)/60)/24)+DATE(1970,1,1)</f>
        <v>42795.696145833332</v>
      </c>
      <c r="N1455" t="b">
        <v>0</v>
      </c>
      <c r="O1455">
        <v>0</v>
      </c>
      <c r="P1455" s="5" t="e">
        <f>E1455/O1455</f>
        <v>#DIV/0!</v>
      </c>
      <c r="Q1455" s="18" t="str">
        <f>LEFT(T1455, FIND("/",T1455)-1)</f>
        <v>publishing</v>
      </c>
      <c r="R1455" s="18" t="str">
        <f>RIGHT(T1455, LEN(T1455)-FIND("/",T1455))</f>
        <v>translations</v>
      </c>
      <c r="S1455" t="b">
        <v>0</v>
      </c>
      <c r="T1455" t="s">
        <v>8287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3">
        <v>1750</v>
      </c>
      <c r="E1456" s="13">
        <v>15</v>
      </c>
      <c r="F1456" s="16">
        <f>(E1456)/D1456</f>
        <v>8.5714285714285719E-3</v>
      </c>
      <c r="G1456" s="11" t="s">
        <v>8220</v>
      </c>
      <c r="H1456" t="s">
        <v>8227</v>
      </c>
      <c r="I1456" t="s">
        <v>8249</v>
      </c>
      <c r="J1456">
        <v>1461535140</v>
      </c>
      <c r="K1456" s="7">
        <f>(((J1456/60)/60)/24)+DATE(1970,1,1)</f>
        <v>42484.915972222225</v>
      </c>
      <c r="L1456">
        <v>1459716480</v>
      </c>
      <c r="M1456" s="7">
        <f>(((L1456/60)/60)/24)+DATE(1970,1,1)</f>
        <v>42463.866666666669</v>
      </c>
      <c r="N1456" t="b">
        <v>0</v>
      </c>
      <c r="O1456">
        <v>1</v>
      </c>
      <c r="P1456" s="5">
        <f>E1456/O1456</f>
        <v>15</v>
      </c>
      <c r="Q1456" s="18" t="str">
        <f>LEFT(T1456, FIND("/",T1456)-1)</f>
        <v>publishing</v>
      </c>
      <c r="R1456" s="18" t="str">
        <f>RIGHT(T1456, LEN(T1456)-FIND("/",T1456))</f>
        <v>translations</v>
      </c>
      <c r="S1456" t="b">
        <v>0</v>
      </c>
      <c r="T1456" t="s">
        <v>8287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3">
        <v>15000</v>
      </c>
      <c r="E1457" s="13">
        <v>1575</v>
      </c>
      <c r="F1457" s="16">
        <f>(E1457)/D1457</f>
        <v>0.105</v>
      </c>
      <c r="G1457" s="11" t="s">
        <v>8220</v>
      </c>
      <c r="H1457" t="s">
        <v>8224</v>
      </c>
      <c r="I1457" t="s">
        <v>8246</v>
      </c>
      <c r="J1457">
        <v>1409924340</v>
      </c>
      <c r="K1457" s="7">
        <f>(((J1457/60)/60)/24)+DATE(1970,1,1)</f>
        <v>41887.568749999999</v>
      </c>
      <c r="L1457">
        <v>1405181320</v>
      </c>
      <c r="M1457" s="7">
        <f>(((L1457/60)/60)/24)+DATE(1970,1,1)</f>
        <v>41832.672685185185</v>
      </c>
      <c r="N1457" t="b">
        <v>0</v>
      </c>
      <c r="O1457">
        <v>7</v>
      </c>
      <c r="P1457" s="5">
        <f>E1457/O1457</f>
        <v>225</v>
      </c>
      <c r="Q1457" s="18" t="str">
        <f>LEFT(T1457, FIND("/",T1457)-1)</f>
        <v>publishing</v>
      </c>
      <c r="R1457" s="18" t="str">
        <f>RIGHT(T1457, LEN(T1457)-FIND("/",T1457))</f>
        <v>translations</v>
      </c>
      <c r="S1457" t="b">
        <v>0</v>
      </c>
      <c r="T1457" t="s">
        <v>8287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3">
        <v>5000</v>
      </c>
      <c r="E1458" s="13">
        <v>145</v>
      </c>
      <c r="F1458" s="16">
        <f>(E1458)/D1458</f>
        <v>2.9000000000000001E-2</v>
      </c>
      <c r="G1458" s="11" t="s">
        <v>8220</v>
      </c>
      <c r="H1458" t="s">
        <v>8237</v>
      </c>
      <c r="I1458" t="s">
        <v>8249</v>
      </c>
      <c r="J1458">
        <v>1483459365</v>
      </c>
      <c r="K1458" s="7">
        <f>(((J1458/60)/60)/24)+DATE(1970,1,1)</f>
        <v>42738.668576388889</v>
      </c>
      <c r="L1458">
        <v>1480867365</v>
      </c>
      <c r="M1458" s="7">
        <f>(((L1458/60)/60)/24)+DATE(1970,1,1)</f>
        <v>42708.668576388889</v>
      </c>
      <c r="N1458" t="b">
        <v>0</v>
      </c>
      <c r="O1458">
        <v>3</v>
      </c>
      <c r="P1458" s="5">
        <f>E1458/O1458</f>
        <v>48.333333333333336</v>
      </c>
      <c r="Q1458" s="18" t="str">
        <f>LEFT(T1458, FIND("/",T1458)-1)</f>
        <v>publishing</v>
      </c>
      <c r="R1458" s="18" t="str">
        <f>RIGHT(T1458, LEN(T1458)-FIND("/",T1458))</f>
        <v>translations</v>
      </c>
      <c r="S1458" t="b">
        <v>0</v>
      </c>
      <c r="T1458" t="s">
        <v>8287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3">
        <v>6000</v>
      </c>
      <c r="E1459" s="13">
        <v>0</v>
      </c>
      <c r="F1459" s="16">
        <f>(E1459)/D1459</f>
        <v>0</v>
      </c>
      <c r="G1459" s="11" t="s">
        <v>8220</v>
      </c>
      <c r="H1459" t="s">
        <v>8224</v>
      </c>
      <c r="I1459" t="s">
        <v>8246</v>
      </c>
      <c r="J1459">
        <v>1447281044</v>
      </c>
      <c r="K1459" s="7">
        <f>(((J1459/60)/60)/24)+DATE(1970,1,1)</f>
        <v>42319.938009259262</v>
      </c>
      <c r="L1459">
        <v>1444685444</v>
      </c>
      <c r="M1459" s="7">
        <f>(((L1459/60)/60)/24)+DATE(1970,1,1)</f>
        <v>42289.89634259259</v>
      </c>
      <c r="N1459" t="b">
        <v>0</v>
      </c>
      <c r="O1459">
        <v>0</v>
      </c>
      <c r="P1459" s="5" t="e">
        <f>E1459/O1459</f>
        <v>#DIV/0!</v>
      </c>
      <c r="Q1459" s="18" t="str">
        <f>LEFT(T1459, FIND("/",T1459)-1)</f>
        <v>publishing</v>
      </c>
      <c r="R1459" s="18" t="str">
        <f>RIGHT(T1459, LEN(T1459)-FIND("/",T1459))</f>
        <v>translations</v>
      </c>
      <c r="S1459" t="b">
        <v>0</v>
      </c>
      <c r="T1459" t="s">
        <v>8287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3">
        <v>5000</v>
      </c>
      <c r="E1460" s="13">
        <v>0</v>
      </c>
      <c r="F1460" s="16">
        <f>(E1460)/D1460</f>
        <v>0</v>
      </c>
      <c r="G1460" s="11" t="s">
        <v>8220</v>
      </c>
      <c r="H1460" t="s">
        <v>8224</v>
      </c>
      <c r="I1460" t="s">
        <v>8246</v>
      </c>
      <c r="J1460">
        <v>1407729600</v>
      </c>
      <c r="K1460" s="7">
        <f>(((J1460/60)/60)/24)+DATE(1970,1,1)</f>
        <v>41862.166666666664</v>
      </c>
      <c r="L1460">
        <v>1405097760</v>
      </c>
      <c r="M1460" s="7">
        <f>(((L1460/60)/60)/24)+DATE(1970,1,1)</f>
        <v>41831.705555555556</v>
      </c>
      <c r="N1460" t="b">
        <v>0</v>
      </c>
      <c r="O1460">
        <v>0</v>
      </c>
      <c r="P1460" s="5" t="e">
        <f>E1460/O1460</f>
        <v>#DIV/0!</v>
      </c>
      <c r="Q1460" s="18" t="str">
        <f>LEFT(T1460, FIND("/",T1460)-1)</f>
        <v>publishing</v>
      </c>
      <c r="R1460" s="18" t="str">
        <f>RIGHT(T1460, LEN(T1460)-FIND("/",T1460))</f>
        <v>translations</v>
      </c>
      <c r="S1460" t="b">
        <v>0</v>
      </c>
      <c r="T1460" t="s">
        <v>8287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3">
        <v>37000</v>
      </c>
      <c r="E1461" s="13">
        <v>0</v>
      </c>
      <c r="F1461" s="16">
        <f>(E1461)/D1461</f>
        <v>0</v>
      </c>
      <c r="G1461" s="11" t="s">
        <v>8220</v>
      </c>
      <c r="H1461" t="s">
        <v>8232</v>
      </c>
      <c r="I1461" t="s">
        <v>8253</v>
      </c>
      <c r="J1461">
        <v>1449077100</v>
      </c>
      <c r="K1461" s="7">
        <f>(((J1461/60)/60)/24)+DATE(1970,1,1)</f>
        <v>42340.725694444445</v>
      </c>
      <c r="L1461">
        <v>1446612896</v>
      </c>
      <c r="M1461" s="7">
        <f>(((L1461/60)/60)/24)+DATE(1970,1,1)</f>
        <v>42312.204814814817</v>
      </c>
      <c r="N1461" t="b">
        <v>0</v>
      </c>
      <c r="O1461">
        <v>0</v>
      </c>
      <c r="P1461" s="5" t="e">
        <f>E1461/O1461</f>
        <v>#DIV/0!</v>
      </c>
      <c r="Q1461" s="18" t="str">
        <f>LEFT(T1461, FIND("/",T1461)-1)</f>
        <v>publishing</v>
      </c>
      <c r="R1461" s="18" t="str">
        <f>RIGHT(T1461, LEN(T1461)-FIND("/",T1461))</f>
        <v>translations</v>
      </c>
      <c r="S1461" t="b">
        <v>0</v>
      </c>
      <c r="T1461" t="s">
        <v>8287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3">
        <v>25000000</v>
      </c>
      <c r="E1462" s="13">
        <v>0</v>
      </c>
      <c r="F1462" s="16">
        <f>(E1462)/D1462</f>
        <v>0</v>
      </c>
      <c r="G1462" s="11" t="s">
        <v>8220</v>
      </c>
      <c r="H1462" t="s">
        <v>8224</v>
      </c>
      <c r="I1462" t="s">
        <v>8246</v>
      </c>
      <c r="J1462">
        <v>1417391100</v>
      </c>
      <c r="K1462" s="7">
        <f>(((J1462/60)/60)/24)+DATE(1970,1,1)</f>
        <v>41973.989583333328</v>
      </c>
      <c r="L1462">
        <v>1412371898</v>
      </c>
      <c r="M1462" s="7">
        <f>(((L1462/60)/60)/24)+DATE(1970,1,1)</f>
        <v>41915.896967592591</v>
      </c>
      <c r="N1462" t="b">
        <v>0</v>
      </c>
      <c r="O1462">
        <v>0</v>
      </c>
      <c r="P1462" s="5" t="e">
        <f>E1462/O1462</f>
        <v>#DIV/0!</v>
      </c>
      <c r="Q1462" s="18" t="str">
        <f>LEFT(T1462, FIND("/",T1462)-1)</f>
        <v>publishing</v>
      </c>
      <c r="R1462" s="18" t="str">
        <f>RIGHT(T1462, LEN(T1462)-FIND("/",T1462))</f>
        <v>translations</v>
      </c>
      <c r="S1462" t="b">
        <v>0</v>
      </c>
      <c r="T1462" t="s">
        <v>8287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3">
        <v>15000</v>
      </c>
      <c r="E1463" s="13">
        <v>15186.69</v>
      </c>
      <c r="F1463" s="16">
        <f>(E1463)/D1463</f>
        <v>1.012446</v>
      </c>
      <c r="G1463" s="11" t="s">
        <v>8219</v>
      </c>
      <c r="H1463" t="s">
        <v>8224</v>
      </c>
      <c r="I1463" t="s">
        <v>8246</v>
      </c>
      <c r="J1463">
        <v>1413849600</v>
      </c>
      <c r="K1463" s="7">
        <f>(((J1463/60)/60)/24)+DATE(1970,1,1)</f>
        <v>41933</v>
      </c>
      <c r="L1463">
        <v>1410967754</v>
      </c>
      <c r="M1463" s="7">
        <f>(((L1463/60)/60)/24)+DATE(1970,1,1)</f>
        <v>41899.645300925928</v>
      </c>
      <c r="N1463" t="b">
        <v>1</v>
      </c>
      <c r="O1463">
        <v>340</v>
      </c>
      <c r="P1463" s="5">
        <f>E1463/O1463</f>
        <v>44.66673529411765</v>
      </c>
      <c r="Q1463" s="18" t="str">
        <f>LEFT(T1463, FIND("/",T1463)-1)</f>
        <v>publishing</v>
      </c>
      <c r="R1463" s="18" t="str">
        <f>RIGHT(T1463, LEN(T1463)-FIND("/",T1463))</f>
        <v>radio &amp; podcasts</v>
      </c>
      <c r="S1463" t="b">
        <v>1</v>
      </c>
      <c r="T1463" t="s">
        <v>8288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3">
        <v>4000</v>
      </c>
      <c r="E1464" s="13">
        <v>4340.7</v>
      </c>
      <c r="F1464" s="16">
        <f>(E1464)/D1464</f>
        <v>1.085175</v>
      </c>
      <c r="G1464" s="11" t="s">
        <v>8219</v>
      </c>
      <c r="H1464" t="s">
        <v>8224</v>
      </c>
      <c r="I1464" t="s">
        <v>8246</v>
      </c>
      <c r="J1464">
        <v>1365609271</v>
      </c>
      <c r="K1464" s="7">
        <f>(((J1464/60)/60)/24)+DATE(1970,1,1)</f>
        <v>41374.662858796299</v>
      </c>
      <c r="L1464">
        <v>1363017271</v>
      </c>
      <c r="M1464" s="7">
        <f>(((L1464/60)/60)/24)+DATE(1970,1,1)</f>
        <v>41344.662858796299</v>
      </c>
      <c r="N1464" t="b">
        <v>1</v>
      </c>
      <c r="O1464">
        <v>150</v>
      </c>
      <c r="P1464" s="5">
        <f>E1464/O1464</f>
        <v>28.937999999999999</v>
      </c>
      <c r="Q1464" s="18" t="str">
        <f>LEFT(T1464, FIND("/",T1464)-1)</f>
        <v>publishing</v>
      </c>
      <c r="R1464" s="18" t="str">
        <f>RIGHT(T1464, LEN(T1464)-FIND("/",T1464))</f>
        <v>radio &amp; podcasts</v>
      </c>
      <c r="S1464" t="b">
        <v>1</v>
      </c>
      <c r="T1464" t="s">
        <v>8288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3">
        <v>600</v>
      </c>
      <c r="E1465" s="13">
        <v>886</v>
      </c>
      <c r="F1465" s="16">
        <f>(E1465)/D1465</f>
        <v>1.4766666666666666</v>
      </c>
      <c r="G1465" s="11" t="s">
        <v>8219</v>
      </c>
      <c r="H1465" t="s">
        <v>8224</v>
      </c>
      <c r="I1465" t="s">
        <v>8246</v>
      </c>
      <c r="J1465">
        <v>1365367938</v>
      </c>
      <c r="K1465" s="7">
        <f>(((J1465/60)/60)/24)+DATE(1970,1,1)</f>
        <v>41371.869652777779</v>
      </c>
      <c r="L1465">
        <v>1361483538</v>
      </c>
      <c r="M1465" s="7">
        <f>(((L1465/60)/60)/24)+DATE(1970,1,1)</f>
        <v>41326.911319444444</v>
      </c>
      <c r="N1465" t="b">
        <v>1</v>
      </c>
      <c r="O1465">
        <v>25</v>
      </c>
      <c r="P1465" s="5">
        <f>E1465/O1465</f>
        <v>35.44</v>
      </c>
      <c r="Q1465" s="18" t="str">
        <f>LEFT(T1465, FIND("/",T1465)-1)</f>
        <v>publishing</v>
      </c>
      <c r="R1465" s="18" t="str">
        <f>RIGHT(T1465, LEN(T1465)-FIND("/",T1465))</f>
        <v>radio &amp; podcasts</v>
      </c>
      <c r="S1465" t="b">
        <v>1</v>
      </c>
      <c r="T1465" t="s">
        <v>8288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3">
        <v>5000</v>
      </c>
      <c r="E1466" s="13">
        <v>8160</v>
      </c>
      <c r="F1466" s="16">
        <f>(E1466)/D1466</f>
        <v>1.6319999999999999</v>
      </c>
      <c r="G1466" s="11" t="s">
        <v>8219</v>
      </c>
      <c r="H1466" t="s">
        <v>8224</v>
      </c>
      <c r="I1466" t="s">
        <v>8246</v>
      </c>
      <c r="J1466">
        <v>1361029958</v>
      </c>
      <c r="K1466" s="7">
        <f>(((J1466/60)/60)/24)+DATE(1970,1,1)</f>
        <v>41321.661550925928</v>
      </c>
      <c r="L1466">
        <v>1358437958</v>
      </c>
      <c r="M1466" s="7">
        <f>(((L1466/60)/60)/24)+DATE(1970,1,1)</f>
        <v>41291.661550925928</v>
      </c>
      <c r="N1466" t="b">
        <v>1</v>
      </c>
      <c r="O1466">
        <v>234</v>
      </c>
      <c r="P1466" s="5">
        <f>E1466/O1466</f>
        <v>34.871794871794869</v>
      </c>
      <c r="Q1466" s="18" t="str">
        <f>LEFT(T1466, FIND("/",T1466)-1)</f>
        <v>publishing</v>
      </c>
      <c r="R1466" s="18" t="str">
        <f>RIGHT(T1466, LEN(T1466)-FIND("/",T1466))</f>
        <v>radio &amp; podcasts</v>
      </c>
      <c r="S1466" t="b">
        <v>1</v>
      </c>
      <c r="T1466" t="s">
        <v>8288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3">
        <v>30000</v>
      </c>
      <c r="E1467" s="13">
        <v>136924.35</v>
      </c>
      <c r="F1467" s="16">
        <f>(E1467)/D1467</f>
        <v>4.5641449999999999</v>
      </c>
      <c r="G1467" s="11" t="s">
        <v>8219</v>
      </c>
      <c r="H1467" t="s">
        <v>8224</v>
      </c>
      <c r="I1467" t="s">
        <v>8246</v>
      </c>
      <c r="J1467">
        <v>1332385200</v>
      </c>
      <c r="K1467" s="7">
        <f>(((J1467/60)/60)/24)+DATE(1970,1,1)</f>
        <v>40990.125</v>
      </c>
      <c r="L1467">
        <v>1329759452</v>
      </c>
      <c r="M1467" s="7">
        <f>(((L1467/60)/60)/24)+DATE(1970,1,1)</f>
        <v>40959.734398148146</v>
      </c>
      <c r="N1467" t="b">
        <v>1</v>
      </c>
      <c r="O1467">
        <v>2602</v>
      </c>
      <c r="P1467" s="5">
        <f>E1467/O1467</f>
        <v>52.622732513451197</v>
      </c>
      <c r="Q1467" s="18" t="str">
        <f>LEFT(T1467, FIND("/",T1467)-1)</f>
        <v>publishing</v>
      </c>
      <c r="R1467" s="18" t="str">
        <f>RIGHT(T1467, LEN(T1467)-FIND("/",T1467))</f>
        <v>radio &amp; podcasts</v>
      </c>
      <c r="S1467" t="b">
        <v>1</v>
      </c>
      <c r="T1467" t="s">
        <v>8288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3">
        <v>16000</v>
      </c>
      <c r="E1468" s="13">
        <v>17260.37</v>
      </c>
      <c r="F1468" s="16">
        <f>(E1468)/D1468</f>
        <v>1.0787731249999999</v>
      </c>
      <c r="G1468" s="11" t="s">
        <v>8219</v>
      </c>
      <c r="H1468" t="s">
        <v>8224</v>
      </c>
      <c r="I1468" t="s">
        <v>8246</v>
      </c>
      <c r="J1468">
        <v>1452574800</v>
      </c>
      <c r="K1468" s="7">
        <f>(((J1468/60)/60)/24)+DATE(1970,1,1)</f>
        <v>42381.208333333328</v>
      </c>
      <c r="L1468">
        <v>1449029266</v>
      </c>
      <c r="M1468" s="7">
        <f>(((L1468/60)/60)/24)+DATE(1970,1,1)</f>
        <v>42340.172060185185</v>
      </c>
      <c r="N1468" t="b">
        <v>1</v>
      </c>
      <c r="O1468">
        <v>248</v>
      </c>
      <c r="P1468" s="5">
        <f>E1468/O1468</f>
        <v>69.598266129032254</v>
      </c>
      <c r="Q1468" s="18" t="str">
        <f>LEFT(T1468, FIND("/",T1468)-1)</f>
        <v>publishing</v>
      </c>
      <c r="R1468" s="18" t="str">
        <f>RIGHT(T1468, LEN(T1468)-FIND("/",T1468))</f>
        <v>radio &amp; podcasts</v>
      </c>
      <c r="S1468" t="b">
        <v>1</v>
      </c>
      <c r="T1468" t="s">
        <v>8288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3">
        <v>40000</v>
      </c>
      <c r="E1469" s="13">
        <v>46032</v>
      </c>
      <c r="F1469" s="16">
        <f>(E1469)/D1469</f>
        <v>1.1508</v>
      </c>
      <c r="G1469" s="11" t="s">
        <v>8219</v>
      </c>
      <c r="H1469" t="s">
        <v>8224</v>
      </c>
      <c r="I1469" t="s">
        <v>8246</v>
      </c>
      <c r="J1469">
        <v>1332699285</v>
      </c>
      <c r="K1469" s="7">
        <f>(((J1469/60)/60)/24)+DATE(1970,1,1)</f>
        <v>40993.760243055556</v>
      </c>
      <c r="L1469">
        <v>1327518885</v>
      </c>
      <c r="M1469" s="7">
        <f>(((L1469/60)/60)/24)+DATE(1970,1,1)</f>
        <v>40933.80190972222</v>
      </c>
      <c r="N1469" t="b">
        <v>1</v>
      </c>
      <c r="O1469">
        <v>600</v>
      </c>
      <c r="P1469" s="5">
        <f>E1469/O1469</f>
        <v>76.72</v>
      </c>
      <c r="Q1469" s="18" t="str">
        <f>LEFT(T1469, FIND("/",T1469)-1)</f>
        <v>publishing</v>
      </c>
      <c r="R1469" s="18" t="str">
        <f>RIGHT(T1469, LEN(T1469)-FIND("/",T1469))</f>
        <v>radio &amp; podcasts</v>
      </c>
      <c r="S1469" t="b">
        <v>1</v>
      </c>
      <c r="T1469" t="s">
        <v>8288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3">
        <v>9500</v>
      </c>
      <c r="E1470" s="13">
        <v>9725</v>
      </c>
      <c r="F1470" s="16">
        <f>(E1470)/D1470</f>
        <v>1.0236842105263158</v>
      </c>
      <c r="G1470" s="11" t="s">
        <v>8219</v>
      </c>
      <c r="H1470" t="s">
        <v>8224</v>
      </c>
      <c r="I1470" t="s">
        <v>8246</v>
      </c>
      <c r="J1470">
        <v>1307838049</v>
      </c>
      <c r="K1470" s="7">
        <f>(((J1470/60)/60)/24)+DATE(1970,1,1)</f>
        <v>40706.014456018522</v>
      </c>
      <c r="L1470">
        <v>1302654049</v>
      </c>
      <c r="M1470" s="7">
        <f>(((L1470/60)/60)/24)+DATE(1970,1,1)</f>
        <v>40646.014456018522</v>
      </c>
      <c r="N1470" t="b">
        <v>1</v>
      </c>
      <c r="O1470">
        <v>293</v>
      </c>
      <c r="P1470" s="5">
        <f>E1470/O1470</f>
        <v>33.191126279863482</v>
      </c>
      <c r="Q1470" s="18" t="str">
        <f>LEFT(T1470, FIND("/",T1470)-1)</f>
        <v>publishing</v>
      </c>
      <c r="R1470" s="18" t="str">
        <f>RIGHT(T1470, LEN(T1470)-FIND("/",T1470))</f>
        <v>radio &amp; podcasts</v>
      </c>
      <c r="S1470" t="b">
        <v>1</v>
      </c>
      <c r="T1470" t="s">
        <v>8288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3">
        <v>44250</v>
      </c>
      <c r="E1471" s="13">
        <v>47978</v>
      </c>
      <c r="F1471" s="16">
        <f>(E1471)/D1471</f>
        <v>1.0842485875706214</v>
      </c>
      <c r="G1471" s="11" t="s">
        <v>8219</v>
      </c>
      <c r="H1471" t="s">
        <v>8224</v>
      </c>
      <c r="I1471" t="s">
        <v>8246</v>
      </c>
      <c r="J1471">
        <v>1360938109</v>
      </c>
      <c r="K1471" s="7">
        <f>(((J1471/60)/60)/24)+DATE(1970,1,1)</f>
        <v>41320.598483796297</v>
      </c>
      <c r="L1471">
        <v>1358346109</v>
      </c>
      <c r="M1471" s="7">
        <f>(((L1471/60)/60)/24)+DATE(1970,1,1)</f>
        <v>41290.598483796297</v>
      </c>
      <c r="N1471" t="b">
        <v>1</v>
      </c>
      <c r="O1471">
        <v>321</v>
      </c>
      <c r="P1471" s="5">
        <f>E1471/O1471</f>
        <v>149.46417445482865</v>
      </c>
      <c r="Q1471" s="18" t="str">
        <f>LEFT(T1471, FIND("/",T1471)-1)</f>
        <v>publishing</v>
      </c>
      <c r="R1471" s="18" t="str">
        <f>RIGHT(T1471, LEN(T1471)-FIND("/",T1471))</f>
        <v>radio &amp; podcasts</v>
      </c>
      <c r="S1471" t="b">
        <v>1</v>
      </c>
      <c r="T1471" t="s">
        <v>8288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3">
        <v>1500</v>
      </c>
      <c r="E1472" s="13">
        <v>1877</v>
      </c>
      <c r="F1472" s="16">
        <f>(E1472)/D1472</f>
        <v>1.2513333333333334</v>
      </c>
      <c r="G1472" s="11" t="s">
        <v>8219</v>
      </c>
      <c r="H1472" t="s">
        <v>8224</v>
      </c>
      <c r="I1472" t="s">
        <v>8246</v>
      </c>
      <c r="J1472">
        <v>1356724263</v>
      </c>
      <c r="K1472" s="7">
        <f>(((J1472/60)/60)/24)+DATE(1970,1,1)</f>
        <v>41271.827118055553</v>
      </c>
      <c r="L1472">
        <v>1354909863</v>
      </c>
      <c r="M1472" s="7">
        <f>(((L1472/60)/60)/24)+DATE(1970,1,1)</f>
        <v>41250.827118055553</v>
      </c>
      <c r="N1472" t="b">
        <v>1</v>
      </c>
      <c r="O1472">
        <v>81</v>
      </c>
      <c r="P1472" s="5">
        <f>E1472/O1472</f>
        <v>23.172839506172838</v>
      </c>
      <c r="Q1472" s="18" t="str">
        <f>LEFT(T1472, FIND("/",T1472)-1)</f>
        <v>publishing</v>
      </c>
      <c r="R1472" s="18" t="str">
        <f>RIGHT(T1472, LEN(T1472)-FIND("/",T1472))</f>
        <v>radio &amp; podcasts</v>
      </c>
      <c r="S1472" t="b">
        <v>1</v>
      </c>
      <c r="T1472" t="s">
        <v>8288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3">
        <v>32000</v>
      </c>
      <c r="E1473" s="13">
        <v>33229</v>
      </c>
      <c r="F1473" s="16">
        <f>(E1473)/D1473</f>
        <v>1.03840625</v>
      </c>
      <c r="G1473" s="11" t="s">
        <v>8219</v>
      </c>
      <c r="H1473" t="s">
        <v>8224</v>
      </c>
      <c r="I1473" t="s">
        <v>8246</v>
      </c>
      <c r="J1473">
        <v>1428620334</v>
      </c>
      <c r="K1473" s="7">
        <f>(((J1473/60)/60)/24)+DATE(1970,1,1)</f>
        <v>42103.957569444443</v>
      </c>
      <c r="L1473">
        <v>1426028334</v>
      </c>
      <c r="M1473" s="7">
        <f>(((L1473/60)/60)/24)+DATE(1970,1,1)</f>
        <v>42073.957569444443</v>
      </c>
      <c r="N1473" t="b">
        <v>1</v>
      </c>
      <c r="O1473">
        <v>343</v>
      </c>
      <c r="P1473" s="5">
        <f>E1473/O1473</f>
        <v>96.877551020408163</v>
      </c>
      <c r="Q1473" s="18" t="str">
        <f>LEFT(T1473, FIND("/",T1473)-1)</f>
        <v>publishing</v>
      </c>
      <c r="R1473" s="18" t="str">
        <f>RIGHT(T1473, LEN(T1473)-FIND("/",T1473))</f>
        <v>radio &amp; podcasts</v>
      </c>
      <c r="S1473" t="b">
        <v>1</v>
      </c>
      <c r="T1473" t="s">
        <v>8288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3">
        <v>25000</v>
      </c>
      <c r="E1474" s="13">
        <v>34676</v>
      </c>
      <c r="F1474" s="16">
        <f>(E1474)/D1474</f>
        <v>1.3870400000000001</v>
      </c>
      <c r="G1474" s="11" t="s">
        <v>8219</v>
      </c>
      <c r="H1474" t="s">
        <v>8224</v>
      </c>
      <c r="I1474" t="s">
        <v>8246</v>
      </c>
      <c r="J1474">
        <v>1381928503</v>
      </c>
      <c r="K1474" s="7">
        <f>(((J1474/60)/60)/24)+DATE(1970,1,1)</f>
        <v>41563.542858796296</v>
      </c>
      <c r="L1474">
        <v>1379336503</v>
      </c>
      <c r="M1474" s="7">
        <f>(((L1474/60)/60)/24)+DATE(1970,1,1)</f>
        <v>41533.542858796296</v>
      </c>
      <c r="N1474" t="b">
        <v>1</v>
      </c>
      <c r="O1474">
        <v>336</v>
      </c>
      <c r="P1474" s="5">
        <f>E1474/O1474</f>
        <v>103.20238095238095</v>
      </c>
      <c r="Q1474" s="18" t="str">
        <f>LEFT(T1474, FIND("/",T1474)-1)</f>
        <v>publishing</v>
      </c>
      <c r="R1474" s="18" t="str">
        <f>RIGHT(T1474, LEN(T1474)-FIND("/",T1474))</f>
        <v>radio &amp; podcasts</v>
      </c>
      <c r="S1474" t="b">
        <v>1</v>
      </c>
      <c r="T1474" t="s">
        <v>8288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3">
        <v>1500</v>
      </c>
      <c r="E1475" s="13">
        <v>1807.74</v>
      </c>
      <c r="F1475" s="16">
        <f>(E1475)/D1475</f>
        <v>1.20516</v>
      </c>
      <c r="G1475" s="11" t="s">
        <v>8219</v>
      </c>
      <c r="H1475" t="s">
        <v>8224</v>
      </c>
      <c r="I1475" t="s">
        <v>8246</v>
      </c>
      <c r="J1475">
        <v>1330644639</v>
      </c>
      <c r="K1475" s="7">
        <f>(((J1475/60)/60)/24)+DATE(1970,1,1)</f>
        <v>40969.979618055557</v>
      </c>
      <c r="L1475">
        <v>1328052639</v>
      </c>
      <c r="M1475" s="7">
        <f>(((L1475/60)/60)/24)+DATE(1970,1,1)</f>
        <v>40939.979618055557</v>
      </c>
      <c r="N1475" t="b">
        <v>1</v>
      </c>
      <c r="O1475">
        <v>47</v>
      </c>
      <c r="P1475" s="5">
        <f>E1475/O1475</f>
        <v>38.462553191489363</v>
      </c>
      <c r="Q1475" s="18" t="str">
        <f>LEFT(T1475, FIND("/",T1475)-1)</f>
        <v>publishing</v>
      </c>
      <c r="R1475" s="18" t="str">
        <f>RIGHT(T1475, LEN(T1475)-FIND("/",T1475))</f>
        <v>radio &amp; podcasts</v>
      </c>
      <c r="S1475" t="b">
        <v>1</v>
      </c>
      <c r="T1475" t="s">
        <v>8288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3">
        <v>3000</v>
      </c>
      <c r="E1476" s="13">
        <v>3368</v>
      </c>
      <c r="F1476" s="16">
        <f>(E1476)/D1476</f>
        <v>1.1226666666666667</v>
      </c>
      <c r="G1476" s="11" t="s">
        <v>8219</v>
      </c>
      <c r="H1476" t="s">
        <v>8224</v>
      </c>
      <c r="I1476" t="s">
        <v>8246</v>
      </c>
      <c r="J1476">
        <v>1379093292</v>
      </c>
      <c r="K1476" s="7">
        <f>(((J1476/60)/60)/24)+DATE(1970,1,1)</f>
        <v>41530.727916666663</v>
      </c>
      <c r="L1476">
        <v>1376501292</v>
      </c>
      <c r="M1476" s="7">
        <f>(((L1476/60)/60)/24)+DATE(1970,1,1)</f>
        <v>41500.727916666663</v>
      </c>
      <c r="N1476" t="b">
        <v>1</v>
      </c>
      <c r="O1476">
        <v>76</v>
      </c>
      <c r="P1476" s="5">
        <f>E1476/O1476</f>
        <v>44.315789473684212</v>
      </c>
      <c r="Q1476" s="18" t="str">
        <f>LEFT(T1476, FIND("/",T1476)-1)</f>
        <v>publishing</v>
      </c>
      <c r="R1476" s="18" t="str">
        <f>RIGHT(T1476, LEN(T1476)-FIND("/",T1476))</f>
        <v>radio &amp; podcasts</v>
      </c>
      <c r="S1476" t="b">
        <v>1</v>
      </c>
      <c r="T1476" t="s">
        <v>8288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3">
        <v>15000</v>
      </c>
      <c r="E1477" s="13">
        <v>28300.45</v>
      </c>
      <c r="F1477" s="16">
        <f>(E1477)/D1477</f>
        <v>1.8866966666666667</v>
      </c>
      <c r="G1477" s="11" t="s">
        <v>8219</v>
      </c>
      <c r="H1477" t="s">
        <v>8224</v>
      </c>
      <c r="I1477" t="s">
        <v>8246</v>
      </c>
      <c r="J1477">
        <v>1419051540</v>
      </c>
      <c r="K1477" s="7">
        <f>(((J1477/60)/60)/24)+DATE(1970,1,1)</f>
        <v>41993.207638888889</v>
      </c>
      <c r="L1477">
        <v>1416244863</v>
      </c>
      <c r="M1477" s="7">
        <f>(((L1477/60)/60)/24)+DATE(1970,1,1)</f>
        <v>41960.722951388889</v>
      </c>
      <c r="N1477" t="b">
        <v>1</v>
      </c>
      <c r="O1477">
        <v>441</v>
      </c>
      <c r="P1477" s="5">
        <f>E1477/O1477</f>
        <v>64.173356009070289</v>
      </c>
      <c r="Q1477" s="18" t="str">
        <f>LEFT(T1477, FIND("/",T1477)-1)</f>
        <v>publishing</v>
      </c>
      <c r="R1477" s="18" t="str">
        <f>RIGHT(T1477, LEN(T1477)-FIND("/",T1477))</f>
        <v>radio &amp; podcasts</v>
      </c>
      <c r="S1477" t="b">
        <v>1</v>
      </c>
      <c r="T1477" t="s">
        <v>8288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3">
        <v>6000</v>
      </c>
      <c r="E1478" s="13">
        <v>39693.279999999999</v>
      </c>
      <c r="F1478" s="16">
        <f>(E1478)/D1478</f>
        <v>6.6155466666666669</v>
      </c>
      <c r="G1478" s="11" t="s">
        <v>8219</v>
      </c>
      <c r="H1478" t="s">
        <v>8224</v>
      </c>
      <c r="I1478" t="s">
        <v>8246</v>
      </c>
      <c r="J1478">
        <v>1315616422</v>
      </c>
      <c r="K1478" s="7">
        <f>(((J1478/60)/60)/24)+DATE(1970,1,1)</f>
        <v>40796.041921296295</v>
      </c>
      <c r="L1478">
        <v>1313024422</v>
      </c>
      <c r="M1478" s="7">
        <f>(((L1478/60)/60)/24)+DATE(1970,1,1)</f>
        <v>40766.041921296295</v>
      </c>
      <c r="N1478" t="b">
        <v>1</v>
      </c>
      <c r="O1478">
        <v>916</v>
      </c>
      <c r="P1478" s="5">
        <f>E1478/O1478</f>
        <v>43.333275109170302</v>
      </c>
      <c r="Q1478" s="18" t="str">
        <f>LEFT(T1478, FIND("/",T1478)-1)</f>
        <v>publishing</v>
      </c>
      <c r="R1478" s="18" t="str">
        <f>RIGHT(T1478, LEN(T1478)-FIND("/",T1478))</f>
        <v>radio &amp; podcasts</v>
      </c>
      <c r="S1478" t="b">
        <v>1</v>
      </c>
      <c r="T1478" t="s">
        <v>8288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3">
        <v>30000</v>
      </c>
      <c r="E1479" s="13">
        <v>33393</v>
      </c>
      <c r="F1479" s="16">
        <f>(E1479)/D1479</f>
        <v>1.1131</v>
      </c>
      <c r="G1479" s="11" t="s">
        <v>8219</v>
      </c>
      <c r="H1479" t="s">
        <v>8224</v>
      </c>
      <c r="I1479" t="s">
        <v>8246</v>
      </c>
      <c r="J1479">
        <v>1324609200</v>
      </c>
      <c r="K1479" s="7">
        <f>(((J1479/60)/60)/24)+DATE(1970,1,1)</f>
        <v>40900.125</v>
      </c>
      <c r="L1479">
        <v>1319467604</v>
      </c>
      <c r="M1479" s="7">
        <f>(((L1479/60)/60)/24)+DATE(1970,1,1)</f>
        <v>40840.615787037037</v>
      </c>
      <c r="N1479" t="b">
        <v>1</v>
      </c>
      <c r="O1479">
        <v>369</v>
      </c>
      <c r="P1479" s="5">
        <f>E1479/O1479</f>
        <v>90.495934959349597</v>
      </c>
      <c r="Q1479" s="18" t="str">
        <f>LEFT(T1479, FIND("/",T1479)-1)</f>
        <v>publishing</v>
      </c>
      <c r="R1479" s="18" t="str">
        <f>RIGHT(T1479, LEN(T1479)-FIND("/",T1479))</f>
        <v>radio &amp; podcasts</v>
      </c>
      <c r="S1479" t="b">
        <v>1</v>
      </c>
      <c r="T1479" t="s">
        <v>8288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3">
        <v>50000</v>
      </c>
      <c r="E1480" s="13">
        <v>590807.11</v>
      </c>
      <c r="F1480" s="16">
        <f>(E1480)/D1480</f>
        <v>11.8161422</v>
      </c>
      <c r="G1480" s="11" t="s">
        <v>8219</v>
      </c>
      <c r="H1480" t="s">
        <v>8224</v>
      </c>
      <c r="I1480" t="s">
        <v>8246</v>
      </c>
      <c r="J1480">
        <v>1368564913</v>
      </c>
      <c r="K1480" s="7">
        <f>(((J1480/60)/60)/24)+DATE(1970,1,1)</f>
        <v>41408.871678240743</v>
      </c>
      <c r="L1480">
        <v>1367355313</v>
      </c>
      <c r="M1480" s="7">
        <f>(((L1480/60)/60)/24)+DATE(1970,1,1)</f>
        <v>41394.871678240743</v>
      </c>
      <c r="N1480" t="b">
        <v>1</v>
      </c>
      <c r="O1480">
        <v>20242</v>
      </c>
      <c r="P1480" s="5">
        <f>E1480/O1480</f>
        <v>29.187190495010373</v>
      </c>
      <c r="Q1480" s="18" t="str">
        <f>LEFT(T1480, FIND("/",T1480)-1)</f>
        <v>publishing</v>
      </c>
      <c r="R1480" s="18" t="str">
        <f>RIGHT(T1480, LEN(T1480)-FIND("/",T1480))</f>
        <v>radio &amp; podcasts</v>
      </c>
      <c r="S1480" t="b">
        <v>1</v>
      </c>
      <c r="T1480" t="s">
        <v>8288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3">
        <v>1600</v>
      </c>
      <c r="E1481" s="13">
        <v>2198</v>
      </c>
      <c r="F1481" s="16">
        <f>(E1481)/D1481</f>
        <v>1.37375</v>
      </c>
      <c r="G1481" s="11" t="s">
        <v>8219</v>
      </c>
      <c r="H1481" t="s">
        <v>8224</v>
      </c>
      <c r="I1481" t="s">
        <v>8246</v>
      </c>
      <c r="J1481">
        <v>1399694340</v>
      </c>
      <c r="K1481" s="7">
        <f>(((J1481/60)/60)/24)+DATE(1970,1,1)</f>
        <v>41769.165972222225</v>
      </c>
      <c r="L1481">
        <v>1398448389</v>
      </c>
      <c r="M1481" s="7">
        <f>(((L1481/60)/60)/24)+DATE(1970,1,1)</f>
        <v>41754.745243055557</v>
      </c>
      <c r="N1481" t="b">
        <v>1</v>
      </c>
      <c r="O1481">
        <v>71</v>
      </c>
      <c r="P1481" s="5">
        <f>E1481/O1481</f>
        <v>30.95774647887324</v>
      </c>
      <c r="Q1481" s="18" t="str">
        <f>LEFT(T1481, FIND("/",T1481)-1)</f>
        <v>publishing</v>
      </c>
      <c r="R1481" s="18" t="str">
        <f>RIGHT(T1481, LEN(T1481)-FIND("/",T1481))</f>
        <v>radio &amp; podcasts</v>
      </c>
      <c r="S1481" t="b">
        <v>1</v>
      </c>
      <c r="T1481" t="s">
        <v>8288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3">
        <v>50000</v>
      </c>
      <c r="E1482" s="13">
        <v>58520.2</v>
      </c>
      <c r="F1482" s="16">
        <f>(E1482)/D1482</f>
        <v>1.170404</v>
      </c>
      <c r="G1482" s="11" t="s">
        <v>8219</v>
      </c>
      <c r="H1482" t="s">
        <v>8224</v>
      </c>
      <c r="I1482" t="s">
        <v>8246</v>
      </c>
      <c r="J1482">
        <v>1374858000</v>
      </c>
      <c r="K1482" s="7">
        <f>(((J1482/60)/60)/24)+DATE(1970,1,1)</f>
        <v>41481.708333333336</v>
      </c>
      <c r="L1482">
        <v>1373408699</v>
      </c>
      <c r="M1482" s="7">
        <f>(((L1482/60)/60)/24)+DATE(1970,1,1)</f>
        <v>41464.934016203704</v>
      </c>
      <c r="N1482" t="b">
        <v>1</v>
      </c>
      <c r="O1482">
        <v>635</v>
      </c>
      <c r="P1482" s="5">
        <f>E1482/O1482</f>
        <v>92.157795275590544</v>
      </c>
      <c r="Q1482" s="18" t="str">
        <f>LEFT(T1482, FIND("/",T1482)-1)</f>
        <v>publishing</v>
      </c>
      <c r="R1482" s="18" t="str">
        <f>RIGHT(T1482, LEN(T1482)-FIND("/",T1482))</f>
        <v>radio &amp; podcasts</v>
      </c>
      <c r="S1482" t="b">
        <v>1</v>
      </c>
      <c r="T1482" t="s">
        <v>8288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3">
        <v>5000</v>
      </c>
      <c r="E1483" s="13">
        <v>105</v>
      </c>
      <c r="F1483" s="16">
        <f>(E1483)/D1483</f>
        <v>2.1000000000000001E-2</v>
      </c>
      <c r="G1483" s="11" t="s">
        <v>8221</v>
      </c>
      <c r="H1483" t="s">
        <v>8229</v>
      </c>
      <c r="I1483" t="s">
        <v>8251</v>
      </c>
      <c r="J1483">
        <v>1383430145</v>
      </c>
      <c r="K1483" s="7">
        <f>(((J1483/60)/60)/24)+DATE(1970,1,1)</f>
        <v>41580.922974537039</v>
      </c>
      <c r="L1483">
        <v>1380838145</v>
      </c>
      <c r="M1483" s="7">
        <f>(((L1483/60)/60)/24)+DATE(1970,1,1)</f>
        <v>41550.922974537039</v>
      </c>
      <c r="N1483" t="b">
        <v>0</v>
      </c>
      <c r="O1483">
        <v>6</v>
      </c>
      <c r="P1483" s="5">
        <f>E1483/O1483</f>
        <v>17.5</v>
      </c>
      <c r="Q1483" s="18" t="str">
        <f>LEFT(T1483, FIND("/",T1483)-1)</f>
        <v>publishing</v>
      </c>
      <c r="R1483" s="18" t="str">
        <f>RIGHT(T1483, LEN(T1483)-FIND("/",T1483))</f>
        <v>fiction</v>
      </c>
      <c r="S1483" t="b">
        <v>0</v>
      </c>
      <c r="T1483" t="s">
        <v>8275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3">
        <v>5000</v>
      </c>
      <c r="E1484" s="13">
        <v>5</v>
      </c>
      <c r="F1484" s="16">
        <f>(E1484)/D1484</f>
        <v>1E-3</v>
      </c>
      <c r="G1484" s="11" t="s">
        <v>8221</v>
      </c>
      <c r="H1484" t="s">
        <v>8224</v>
      </c>
      <c r="I1484" t="s">
        <v>8246</v>
      </c>
      <c r="J1484">
        <v>1347004260</v>
      </c>
      <c r="K1484" s="7">
        <f>(((J1484/60)/60)/24)+DATE(1970,1,1)</f>
        <v>41159.32708333333</v>
      </c>
      <c r="L1484">
        <v>1345062936</v>
      </c>
      <c r="M1484" s="7">
        <f>(((L1484/60)/60)/24)+DATE(1970,1,1)</f>
        <v>41136.85805555556</v>
      </c>
      <c r="N1484" t="b">
        <v>0</v>
      </c>
      <c r="O1484">
        <v>1</v>
      </c>
      <c r="P1484" s="5">
        <f>E1484/O1484</f>
        <v>5</v>
      </c>
      <c r="Q1484" s="18" t="str">
        <f>LEFT(T1484, FIND("/",T1484)-1)</f>
        <v>publishing</v>
      </c>
      <c r="R1484" s="18" t="str">
        <f>RIGHT(T1484, LEN(T1484)-FIND("/",T1484))</f>
        <v>fiction</v>
      </c>
      <c r="S1484" t="b">
        <v>0</v>
      </c>
      <c r="T1484" t="s">
        <v>8275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3">
        <v>7000</v>
      </c>
      <c r="E1485" s="13">
        <v>50</v>
      </c>
      <c r="F1485" s="16">
        <f>(E1485)/D1485</f>
        <v>7.1428571428571426E-3</v>
      </c>
      <c r="G1485" s="11" t="s">
        <v>8221</v>
      </c>
      <c r="H1485" t="s">
        <v>8224</v>
      </c>
      <c r="I1485" t="s">
        <v>8246</v>
      </c>
      <c r="J1485">
        <v>1469162275</v>
      </c>
      <c r="K1485" s="7">
        <f>(((J1485/60)/60)/24)+DATE(1970,1,1)</f>
        <v>42573.192997685182</v>
      </c>
      <c r="L1485">
        <v>1467002275</v>
      </c>
      <c r="M1485" s="7">
        <f>(((L1485/60)/60)/24)+DATE(1970,1,1)</f>
        <v>42548.192997685182</v>
      </c>
      <c r="N1485" t="b">
        <v>0</v>
      </c>
      <c r="O1485">
        <v>2</v>
      </c>
      <c r="P1485" s="5">
        <f>E1485/O1485</f>
        <v>25</v>
      </c>
      <c r="Q1485" s="18" t="str">
        <f>LEFT(T1485, FIND("/",T1485)-1)</f>
        <v>publishing</v>
      </c>
      <c r="R1485" s="18" t="str">
        <f>RIGHT(T1485, LEN(T1485)-FIND("/",T1485))</f>
        <v>fiction</v>
      </c>
      <c r="S1485" t="b">
        <v>0</v>
      </c>
      <c r="T1485" t="s">
        <v>8275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3">
        <v>2000</v>
      </c>
      <c r="E1486" s="13">
        <v>0</v>
      </c>
      <c r="F1486" s="16">
        <f>(E1486)/D1486</f>
        <v>0</v>
      </c>
      <c r="G1486" s="11" t="s">
        <v>8221</v>
      </c>
      <c r="H1486" t="s">
        <v>8224</v>
      </c>
      <c r="I1486" t="s">
        <v>8246</v>
      </c>
      <c r="J1486">
        <v>1342882260</v>
      </c>
      <c r="K1486" s="7">
        <f>(((J1486/60)/60)/24)+DATE(1970,1,1)</f>
        <v>41111.618750000001</v>
      </c>
      <c r="L1486">
        <v>1337834963</v>
      </c>
      <c r="M1486" s="7">
        <f>(((L1486/60)/60)/24)+DATE(1970,1,1)</f>
        <v>41053.200960648144</v>
      </c>
      <c r="N1486" t="b">
        <v>0</v>
      </c>
      <c r="O1486">
        <v>0</v>
      </c>
      <c r="P1486" s="5" t="e">
        <f>E1486/O1486</f>
        <v>#DIV/0!</v>
      </c>
      <c r="Q1486" s="18" t="str">
        <f>LEFT(T1486, FIND("/",T1486)-1)</f>
        <v>publishing</v>
      </c>
      <c r="R1486" s="18" t="str">
        <f>RIGHT(T1486, LEN(T1486)-FIND("/",T1486))</f>
        <v>fiction</v>
      </c>
      <c r="S1486" t="b">
        <v>0</v>
      </c>
      <c r="T1486" t="s">
        <v>8275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3">
        <v>6700</v>
      </c>
      <c r="E1487" s="13">
        <v>150</v>
      </c>
      <c r="F1487" s="16">
        <f>(E1487)/D1487</f>
        <v>2.2388059701492536E-2</v>
      </c>
      <c r="G1487" s="11" t="s">
        <v>8221</v>
      </c>
      <c r="H1487" t="s">
        <v>8224</v>
      </c>
      <c r="I1487" t="s">
        <v>8246</v>
      </c>
      <c r="J1487">
        <v>1434827173</v>
      </c>
      <c r="K1487" s="7">
        <f>(((J1487/60)/60)/24)+DATE(1970,1,1)</f>
        <v>42175.795983796299</v>
      </c>
      <c r="L1487">
        <v>1430939173</v>
      </c>
      <c r="M1487" s="7">
        <f>(((L1487/60)/60)/24)+DATE(1970,1,1)</f>
        <v>42130.795983796299</v>
      </c>
      <c r="N1487" t="b">
        <v>0</v>
      </c>
      <c r="O1487">
        <v>3</v>
      </c>
      <c r="P1487" s="5">
        <f>E1487/O1487</f>
        <v>50</v>
      </c>
      <c r="Q1487" s="18" t="str">
        <f>LEFT(T1487, FIND("/",T1487)-1)</f>
        <v>publishing</v>
      </c>
      <c r="R1487" s="18" t="str">
        <f>RIGHT(T1487, LEN(T1487)-FIND("/",T1487))</f>
        <v>fiction</v>
      </c>
      <c r="S1487" t="b">
        <v>0</v>
      </c>
      <c r="T1487" t="s">
        <v>8275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3">
        <v>20000</v>
      </c>
      <c r="E1488" s="13">
        <v>48</v>
      </c>
      <c r="F1488" s="16">
        <f>(E1488)/D1488</f>
        <v>2.3999999999999998E-3</v>
      </c>
      <c r="G1488" s="11" t="s">
        <v>8221</v>
      </c>
      <c r="H1488" t="s">
        <v>8224</v>
      </c>
      <c r="I1488" t="s">
        <v>8246</v>
      </c>
      <c r="J1488">
        <v>1425009761</v>
      </c>
      <c r="K1488" s="7">
        <f>(((J1488/60)/60)/24)+DATE(1970,1,1)</f>
        <v>42062.168530092589</v>
      </c>
      <c r="L1488">
        <v>1422417761</v>
      </c>
      <c r="M1488" s="7">
        <f>(((L1488/60)/60)/24)+DATE(1970,1,1)</f>
        <v>42032.168530092589</v>
      </c>
      <c r="N1488" t="b">
        <v>0</v>
      </c>
      <c r="O1488">
        <v>3</v>
      </c>
      <c r="P1488" s="5">
        <f>E1488/O1488</f>
        <v>16</v>
      </c>
      <c r="Q1488" s="18" t="str">
        <f>LEFT(T1488, FIND("/",T1488)-1)</f>
        <v>publishing</v>
      </c>
      <c r="R1488" s="18" t="str">
        <f>RIGHT(T1488, LEN(T1488)-FIND("/",T1488))</f>
        <v>fiction</v>
      </c>
      <c r="S1488" t="b">
        <v>0</v>
      </c>
      <c r="T1488" t="s">
        <v>8275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3">
        <v>10000</v>
      </c>
      <c r="E1489" s="13">
        <v>0</v>
      </c>
      <c r="F1489" s="16">
        <f>(E1489)/D1489</f>
        <v>0</v>
      </c>
      <c r="G1489" s="11" t="s">
        <v>8221</v>
      </c>
      <c r="H1489" t="s">
        <v>8224</v>
      </c>
      <c r="I1489" t="s">
        <v>8246</v>
      </c>
      <c r="J1489">
        <v>1470175271</v>
      </c>
      <c r="K1489" s="7">
        <f>(((J1489/60)/60)/24)+DATE(1970,1,1)</f>
        <v>42584.917488425926</v>
      </c>
      <c r="L1489">
        <v>1467583271</v>
      </c>
      <c r="M1489" s="7">
        <f>(((L1489/60)/60)/24)+DATE(1970,1,1)</f>
        <v>42554.917488425926</v>
      </c>
      <c r="N1489" t="b">
        <v>0</v>
      </c>
      <c r="O1489">
        <v>0</v>
      </c>
      <c r="P1489" s="5" t="e">
        <f>E1489/O1489</f>
        <v>#DIV/0!</v>
      </c>
      <c r="Q1489" s="18" t="str">
        <f>LEFT(T1489, FIND("/",T1489)-1)</f>
        <v>publishing</v>
      </c>
      <c r="R1489" s="18" t="str">
        <f>RIGHT(T1489, LEN(T1489)-FIND("/",T1489))</f>
        <v>fiction</v>
      </c>
      <c r="S1489" t="b">
        <v>0</v>
      </c>
      <c r="T1489" t="s">
        <v>8275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3">
        <v>15000</v>
      </c>
      <c r="E1490" s="13">
        <v>360</v>
      </c>
      <c r="F1490" s="16">
        <f>(E1490)/D1490</f>
        <v>2.4E-2</v>
      </c>
      <c r="G1490" s="11" t="s">
        <v>8221</v>
      </c>
      <c r="H1490" t="s">
        <v>8226</v>
      </c>
      <c r="I1490" t="s">
        <v>8248</v>
      </c>
      <c r="J1490">
        <v>1388928660</v>
      </c>
      <c r="K1490" s="7">
        <f>(((J1490/60)/60)/24)+DATE(1970,1,1)</f>
        <v>41644.563194444447</v>
      </c>
      <c r="L1490">
        <v>1386336660</v>
      </c>
      <c r="M1490" s="7">
        <f>(((L1490/60)/60)/24)+DATE(1970,1,1)</f>
        <v>41614.563194444447</v>
      </c>
      <c r="N1490" t="b">
        <v>0</v>
      </c>
      <c r="O1490">
        <v>6</v>
      </c>
      <c r="P1490" s="5">
        <f>E1490/O1490</f>
        <v>60</v>
      </c>
      <c r="Q1490" s="18" t="str">
        <f>LEFT(T1490, FIND("/",T1490)-1)</f>
        <v>publishing</v>
      </c>
      <c r="R1490" s="18" t="str">
        <f>RIGHT(T1490, LEN(T1490)-FIND("/",T1490))</f>
        <v>fiction</v>
      </c>
      <c r="S1490" t="b">
        <v>0</v>
      </c>
      <c r="T1490" t="s">
        <v>8275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3">
        <v>5000</v>
      </c>
      <c r="E1491" s="13">
        <v>0</v>
      </c>
      <c r="F1491" s="16">
        <f>(E1491)/D1491</f>
        <v>0</v>
      </c>
      <c r="G1491" s="11" t="s">
        <v>8221</v>
      </c>
      <c r="H1491" t="s">
        <v>8224</v>
      </c>
      <c r="I1491" t="s">
        <v>8246</v>
      </c>
      <c r="J1491">
        <v>1352994052</v>
      </c>
      <c r="K1491" s="7">
        <f>(((J1491/60)/60)/24)+DATE(1970,1,1)</f>
        <v>41228.653379629628</v>
      </c>
      <c r="L1491">
        <v>1350398452</v>
      </c>
      <c r="M1491" s="7">
        <f>(((L1491/60)/60)/24)+DATE(1970,1,1)</f>
        <v>41198.611712962964</v>
      </c>
      <c r="N1491" t="b">
        <v>0</v>
      </c>
      <c r="O1491">
        <v>0</v>
      </c>
      <c r="P1491" s="5" t="e">
        <f>E1491/O1491</f>
        <v>#DIV/0!</v>
      </c>
      <c r="Q1491" s="18" t="str">
        <f>LEFT(T1491, FIND("/",T1491)-1)</f>
        <v>publishing</v>
      </c>
      <c r="R1491" s="18" t="str">
        <f>RIGHT(T1491, LEN(T1491)-FIND("/",T1491))</f>
        <v>fiction</v>
      </c>
      <c r="S1491" t="b">
        <v>0</v>
      </c>
      <c r="T1491" t="s">
        <v>8275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3">
        <v>2900</v>
      </c>
      <c r="E1492" s="13">
        <v>895</v>
      </c>
      <c r="F1492" s="16">
        <f>(E1492)/D1492</f>
        <v>0.30862068965517242</v>
      </c>
      <c r="G1492" s="11" t="s">
        <v>8221</v>
      </c>
      <c r="H1492" t="s">
        <v>8224</v>
      </c>
      <c r="I1492" t="s">
        <v>8246</v>
      </c>
      <c r="J1492">
        <v>1380720474</v>
      </c>
      <c r="K1492" s="7">
        <f>(((J1492/60)/60)/24)+DATE(1970,1,1)</f>
        <v>41549.561041666668</v>
      </c>
      <c r="L1492">
        <v>1378214874</v>
      </c>
      <c r="M1492" s="7">
        <f>(((L1492/60)/60)/24)+DATE(1970,1,1)</f>
        <v>41520.561041666668</v>
      </c>
      <c r="N1492" t="b">
        <v>0</v>
      </c>
      <c r="O1492">
        <v>19</v>
      </c>
      <c r="P1492" s="5">
        <f>E1492/O1492</f>
        <v>47.10526315789474</v>
      </c>
      <c r="Q1492" s="18" t="str">
        <f>LEFT(T1492, FIND("/",T1492)-1)</f>
        <v>publishing</v>
      </c>
      <c r="R1492" s="18" t="str">
        <f>RIGHT(T1492, LEN(T1492)-FIND("/",T1492))</f>
        <v>fiction</v>
      </c>
      <c r="S1492" t="b">
        <v>0</v>
      </c>
      <c r="T1492" t="s">
        <v>8275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3">
        <v>1200</v>
      </c>
      <c r="E1493" s="13">
        <v>100</v>
      </c>
      <c r="F1493" s="16">
        <f>(E1493)/D1493</f>
        <v>8.3333333333333329E-2</v>
      </c>
      <c r="G1493" s="11" t="s">
        <v>8221</v>
      </c>
      <c r="H1493" t="s">
        <v>8224</v>
      </c>
      <c r="I1493" t="s">
        <v>8246</v>
      </c>
      <c r="J1493">
        <v>1424014680</v>
      </c>
      <c r="K1493" s="7">
        <f>(((J1493/60)/60)/24)+DATE(1970,1,1)</f>
        <v>42050.651388888888</v>
      </c>
      <c r="L1493">
        <v>1418922443</v>
      </c>
      <c r="M1493" s="7">
        <f>(((L1493/60)/60)/24)+DATE(1970,1,1)</f>
        <v>41991.713460648149</v>
      </c>
      <c r="N1493" t="b">
        <v>0</v>
      </c>
      <c r="O1493">
        <v>1</v>
      </c>
      <c r="P1493" s="5">
        <f>E1493/O1493</f>
        <v>100</v>
      </c>
      <c r="Q1493" s="18" t="str">
        <f>LEFT(T1493, FIND("/",T1493)-1)</f>
        <v>publishing</v>
      </c>
      <c r="R1493" s="18" t="str">
        <f>RIGHT(T1493, LEN(T1493)-FIND("/",T1493))</f>
        <v>fiction</v>
      </c>
      <c r="S1493" t="b">
        <v>0</v>
      </c>
      <c r="T1493" t="s">
        <v>8275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3">
        <v>4000</v>
      </c>
      <c r="E1494" s="13">
        <v>30</v>
      </c>
      <c r="F1494" s="16">
        <f>(E1494)/D1494</f>
        <v>7.4999999999999997E-3</v>
      </c>
      <c r="G1494" s="11" t="s">
        <v>8221</v>
      </c>
      <c r="H1494" t="s">
        <v>8224</v>
      </c>
      <c r="I1494" t="s">
        <v>8246</v>
      </c>
      <c r="J1494">
        <v>1308431646</v>
      </c>
      <c r="K1494" s="7">
        <f>(((J1494/60)/60)/24)+DATE(1970,1,1)</f>
        <v>40712.884791666671</v>
      </c>
      <c r="L1494">
        <v>1305839646</v>
      </c>
      <c r="M1494" s="7">
        <f>(((L1494/60)/60)/24)+DATE(1970,1,1)</f>
        <v>40682.884791666671</v>
      </c>
      <c r="N1494" t="b">
        <v>0</v>
      </c>
      <c r="O1494">
        <v>2</v>
      </c>
      <c r="P1494" s="5">
        <f>E1494/O1494</f>
        <v>15</v>
      </c>
      <c r="Q1494" s="18" t="str">
        <f>LEFT(T1494, FIND("/",T1494)-1)</f>
        <v>publishing</v>
      </c>
      <c r="R1494" s="18" t="str">
        <f>RIGHT(T1494, LEN(T1494)-FIND("/",T1494))</f>
        <v>fiction</v>
      </c>
      <c r="S1494" t="b">
        <v>0</v>
      </c>
      <c r="T1494" t="s">
        <v>8275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3">
        <v>2400</v>
      </c>
      <c r="E1495" s="13">
        <v>0</v>
      </c>
      <c r="F1495" s="16">
        <f>(E1495)/D1495</f>
        <v>0</v>
      </c>
      <c r="G1495" s="11" t="s">
        <v>8221</v>
      </c>
      <c r="H1495" t="s">
        <v>8224</v>
      </c>
      <c r="I1495" t="s">
        <v>8246</v>
      </c>
      <c r="J1495">
        <v>1371415675</v>
      </c>
      <c r="K1495" s="7">
        <f>(((J1495/60)/60)/24)+DATE(1970,1,1)</f>
        <v>41441.866608796299</v>
      </c>
      <c r="L1495">
        <v>1368823675</v>
      </c>
      <c r="M1495" s="7">
        <f>(((L1495/60)/60)/24)+DATE(1970,1,1)</f>
        <v>41411.866608796299</v>
      </c>
      <c r="N1495" t="b">
        <v>0</v>
      </c>
      <c r="O1495">
        <v>0</v>
      </c>
      <c r="P1495" s="5" t="e">
        <f>E1495/O1495</f>
        <v>#DIV/0!</v>
      </c>
      <c r="Q1495" s="18" t="str">
        <f>LEFT(T1495, FIND("/",T1495)-1)</f>
        <v>publishing</v>
      </c>
      <c r="R1495" s="18" t="str">
        <f>RIGHT(T1495, LEN(T1495)-FIND("/",T1495))</f>
        <v>fiction</v>
      </c>
      <c r="S1495" t="b">
        <v>0</v>
      </c>
      <c r="T1495" t="s">
        <v>8275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3">
        <v>5000</v>
      </c>
      <c r="E1496" s="13">
        <v>445</v>
      </c>
      <c r="F1496" s="16">
        <f>(E1496)/D1496</f>
        <v>8.8999999999999996E-2</v>
      </c>
      <c r="G1496" s="11" t="s">
        <v>8221</v>
      </c>
      <c r="H1496" t="s">
        <v>8224</v>
      </c>
      <c r="I1496" t="s">
        <v>8246</v>
      </c>
      <c r="J1496">
        <v>1428075480</v>
      </c>
      <c r="K1496" s="7">
        <f>(((J1496/60)/60)/24)+DATE(1970,1,1)</f>
        <v>42097.651388888888</v>
      </c>
      <c r="L1496">
        <v>1425489613</v>
      </c>
      <c r="M1496" s="7">
        <f>(((L1496/60)/60)/24)+DATE(1970,1,1)</f>
        <v>42067.722372685181</v>
      </c>
      <c r="N1496" t="b">
        <v>0</v>
      </c>
      <c r="O1496">
        <v>11</v>
      </c>
      <c r="P1496" s="5">
        <f>E1496/O1496</f>
        <v>40.454545454545453</v>
      </c>
      <c r="Q1496" s="18" t="str">
        <f>LEFT(T1496, FIND("/",T1496)-1)</f>
        <v>publishing</v>
      </c>
      <c r="R1496" s="18" t="str">
        <f>RIGHT(T1496, LEN(T1496)-FIND("/",T1496))</f>
        <v>fiction</v>
      </c>
      <c r="S1496" t="b">
        <v>0</v>
      </c>
      <c r="T1496" t="s">
        <v>8275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3">
        <v>2000</v>
      </c>
      <c r="E1497" s="13">
        <v>0</v>
      </c>
      <c r="F1497" s="16">
        <f>(E1497)/D1497</f>
        <v>0</v>
      </c>
      <c r="G1497" s="11" t="s">
        <v>8221</v>
      </c>
      <c r="H1497" t="s">
        <v>8224</v>
      </c>
      <c r="I1497" t="s">
        <v>8246</v>
      </c>
      <c r="J1497">
        <v>1314471431</v>
      </c>
      <c r="K1497" s="7">
        <f>(((J1497/60)/60)/24)+DATE(1970,1,1)</f>
        <v>40782.789710648147</v>
      </c>
      <c r="L1497">
        <v>1311879431</v>
      </c>
      <c r="M1497" s="7">
        <f>(((L1497/60)/60)/24)+DATE(1970,1,1)</f>
        <v>40752.789710648147</v>
      </c>
      <c r="N1497" t="b">
        <v>0</v>
      </c>
      <c r="O1497">
        <v>0</v>
      </c>
      <c r="P1497" s="5" t="e">
        <f>E1497/O1497</f>
        <v>#DIV/0!</v>
      </c>
      <c r="Q1497" s="18" t="str">
        <f>LEFT(T1497, FIND("/",T1497)-1)</f>
        <v>publishing</v>
      </c>
      <c r="R1497" s="18" t="str">
        <f>RIGHT(T1497, LEN(T1497)-FIND("/",T1497))</f>
        <v>fiction</v>
      </c>
      <c r="S1497" t="b">
        <v>0</v>
      </c>
      <c r="T1497" t="s">
        <v>8275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3">
        <v>1500</v>
      </c>
      <c r="E1498" s="13">
        <v>0</v>
      </c>
      <c r="F1498" s="16">
        <f>(E1498)/D1498</f>
        <v>0</v>
      </c>
      <c r="G1498" s="11" t="s">
        <v>8221</v>
      </c>
      <c r="H1498" t="s">
        <v>8224</v>
      </c>
      <c r="I1498" t="s">
        <v>8246</v>
      </c>
      <c r="J1498">
        <v>1410866659</v>
      </c>
      <c r="K1498" s="7">
        <f>(((J1498/60)/60)/24)+DATE(1970,1,1)</f>
        <v>41898.475219907406</v>
      </c>
      <c r="L1498">
        <v>1405682659</v>
      </c>
      <c r="M1498" s="7">
        <f>(((L1498/60)/60)/24)+DATE(1970,1,1)</f>
        <v>41838.475219907406</v>
      </c>
      <c r="N1498" t="b">
        <v>0</v>
      </c>
      <c r="O1498">
        <v>0</v>
      </c>
      <c r="P1498" s="5" t="e">
        <f>E1498/O1498</f>
        <v>#DIV/0!</v>
      </c>
      <c r="Q1498" s="18" t="str">
        <f>LEFT(T1498, FIND("/",T1498)-1)</f>
        <v>publishing</v>
      </c>
      <c r="R1498" s="18" t="str">
        <f>RIGHT(T1498, LEN(T1498)-FIND("/",T1498))</f>
        <v>fiction</v>
      </c>
      <c r="S1498" t="b">
        <v>0</v>
      </c>
      <c r="T1498" t="s">
        <v>8275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3">
        <v>15000</v>
      </c>
      <c r="E1499" s="13">
        <v>1</v>
      </c>
      <c r="F1499" s="16">
        <f>(E1499)/D1499</f>
        <v>6.666666666666667E-5</v>
      </c>
      <c r="G1499" s="11" t="s">
        <v>8221</v>
      </c>
      <c r="H1499" t="s">
        <v>8224</v>
      </c>
      <c r="I1499" t="s">
        <v>8246</v>
      </c>
      <c r="J1499">
        <v>1375299780</v>
      </c>
      <c r="K1499" s="7">
        <f>(((J1499/60)/60)/24)+DATE(1970,1,1)</f>
        <v>41486.821527777778</v>
      </c>
      <c r="L1499">
        <v>1371655522</v>
      </c>
      <c r="M1499" s="7">
        <f>(((L1499/60)/60)/24)+DATE(1970,1,1)</f>
        <v>41444.64261574074</v>
      </c>
      <c r="N1499" t="b">
        <v>0</v>
      </c>
      <c r="O1499">
        <v>1</v>
      </c>
      <c r="P1499" s="5">
        <f>E1499/O1499</f>
        <v>1</v>
      </c>
      <c r="Q1499" s="18" t="str">
        <f>LEFT(T1499, FIND("/",T1499)-1)</f>
        <v>publishing</v>
      </c>
      <c r="R1499" s="18" t="str">
        <f>RIGHT(T1499, LEN(T1499)-FIND("/",T1499))</f>
        <v>fiction</v>
      </c>
      <c r="S1499" t="b">
        <v>0</v>
      </c>
      <c r="T1499" t="s">
        <v>8275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3">
        <v>3000</v>
      </c>
      <c r="E1500" s="13">
        <v>57</v>
      </c>
      <c r="F1500" s="16">
        <f>(E1500)/D1500</f>
        <v>1.9E-2</v>
      </c>
      <c r="G1500" s="11" t="s">
        <v>8221</v>
      </c>
      <c r="H1500" t="s">
        <v>8224</v>
      </c>
      <c r="I1500" t="s">
        <v>8246</v>
      </c>
      <c r="J1500">
        <v>1409787378</v>
      </c>
      <c r="K1500" s="7">
        <f>(((J1500/60)/60)/24)+DATE(1970,1,1)</f>
        <v>41885.983541666668</v>
      </c>
      <c r="L1500">
        <v>1405899378</v>
      </c>
      <c r="M1500" s="7">
        <f>(((L1500/60)/60)/24)+DATE(1970,1,1)</f>
        <v>41840.983541666668</v>
      </c>
      <c r="N1500" t="b">
        <v>0</v>
      </c>
      <c r="O1500">
        <v>3</v>
      </c>
      <c r="P1500" s="5">
        <f>E1500/O1500</f>
        <v>19</v>
      </c>
      <c r="Q1500" s="18" t="str">
        <f>LEFT(T1500, FIND("/",T1500)-1)</f>
        <v>publishing</v>
      </c>
      <c r="R1500" s="18" t="str">
        <f>RIGHT(T1500, LEN(T1500)-FIND("/",T1500))</f>
        <v>fiction</v>
      </c>
      <c r="S1500" t="b">
        <v>0</v>
      </c>
      <c r="T1500" t="s">
        <v>8275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3">
        <v>2000</v>
      </c>
      <c r="E1501" s="13">
        <v>5</v>
      </c>
      <c r="F1501" s="16">
        <f>(E1501)/D1501</f>
        <v>2.5000000000000001E-3</v>
      </c>
      <c r="G1501" s="11" t="s">
        <v>8221</v>
      </c>
      <c r="H1501" t="s">
        <v>8224</v>
      </c>
      <c r="I1501" t="s">
        <v>8246</v>
      </c>
      <c r="J1501">
        <v>1470355833</v>
      </c>
      <c r="K1501" s="7">
        <f>(((J1501/60)/60)/24)+DATE(1970,1,1)</f>
        <v>42587.007326388892</v>
      </c>
      <c r="L1501">
        <v>1465171833</v>
      </c>
      <c r="M1501" s="7">
        <f>(((L1501/60)/60)/24)+DATE(1970,1,1)</f>
        <v>42527.007326388892</v>
      </c>
      <c r="N1501" t="b">
        <v>0</v>
      </c>
      <c r="O1501">
        <v>1</v>
      </c>
      <c r="P1501" s="5">
        <f>E1501/O1501</f>
        <v>5</v>
      </c>
      <c r="Q1501" s="18" t="str">
        <f>LEFT(T1501, FIND("/",T1501)-1)</f>
        <v>publishing</v>
      </c>
      <c r="R1501" s="18" t="str">
        <f>RIGHT(T1501, LEN(T1501)-FIND("/",T1501))</f>
        <v>fiction</v>
      </c>
      <c r="S1501" t="b">
        <v>0</v>
      </c>
      <c r="T1501" t="s">
        <v>8275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3">
        <v>2800</v>
      </c>
      <c r="E1502" s="13">
        <v>701</v>
      </c>
      <c r="F1502" s="16">
        <f>(E1502)/D1502</f>
        <v>0.25035714285714283</v>
      </c>
      <c r="G1502" s="11" t="s">
        <v>8221</v>
      </c>
      <c r="H1502" t="s">
        <v>8224</v>
      </c>
      <c r="I1502" t="s">
        <v>8246</v>
      </c>
      <c r="J1502">
        <v>1367444557</v>
      </c>
      <c r="K1502" s="7">
        <f>(((J1502/60)/60)/24)+DATE(1970,1,1)</f>
        <v>41395.904594907406</v>
      </c>
      <c r="L1502">
        <v>1364852557</v>
      </c>
      <c r="M1502" s="7">
        <f>(((L1502/60)/60)/24)+DATE(1970,1,1)</f>
        <v>41365.904594907406</v>
      </c>
      <c r="N1502" t="b">
        <v>0</v>
      </c>
      <c r="O1502">
        <v>15</v>
      </c>
      <c r="P1502" s="5">
        <f>E1502/O1502</f>
        <v>46.733333333333334</v>
      </c>
      <c r="Q1502" s="18" t="str">
        <f>LEFT(T1502, FIND("/",T1502)-1)</f>
        <v>publishing</v>
      </c>
      <c r="R1502" s="18" t="str">
        <f>RIGHT(T1502, LEN(T1502)-FIND("/",T1502))</f>
        <v>fiction</v>
      </c>
      <c r="S1502" t="b">
        <v>0</v>
      </c>
      <c r="T1502" t="s">
        <v>8275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3">
        <v>52000</v>
      </c>
      <c r="E1503" s="13">
        <v>86492</v>
      </c>
      <c r="F1503" s="16">
        <f>(E1503)/D1503</f>
        <v>1.6633076923076924</v>
      </c>
      <c r="G1503" s="11" t="s">
        <v>8219</v>
      </c>
      <c r="H1503" t="s">
        <v>8229</v>
      </c>
      <c r="I1503" t="s">
        <v>8251</v>
      </c>
      <c r="J1503">
        <v>1436364023</v>
      </c>
      <c r="K1503" s="7">
        <f>(((J1503/60)/60)/24)+DATE(1970,1,1)</f>
        <v>42193.583599537036</v>
      </c>
      <c r="L1503">
        <v>1433772023</v>
      </c>
      <c r="M1503" s="7">
        <f>(((L1503/60)/60)/24)+DATE(1970,1,1)</f>
        <v>42163.583599537036</v>
      </c>
      <c r="N1503" t="b">
        <v>1</v>
      </c>
      <c r="O1503">
        <v>885</v>
      </c>
      <c r="P1503" s="5">
        <f>E1503/O1503</f>
        <v>97.731073446327684</v>
      </c>
      <c r="Q1503" s="18" t="str">
        <f>LEFT(T1503, FIND("/",T1503)-1)</f>
        <v>photography</v>
      </c>
      <c r="R1503" s="18" t="str">
        <f>RIGHT(T1503, LEN(T1503)-FIND("/",T1503))</f>
        <v>photobooks</v>
      </c>
      <c r="S1503" t="b">
        <v>1</v>
      </c>
      <c r="T1503" t="s">
        <v>8285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3">
        <v>22000</v>
      </c>
      <c r="E1504" s="13">
        <v>22318</v>
      </c>
      <c r="F1504" s="16">
        <f>(E1504)/D1504</f>
        <v>1.0144545454545455</v>
      </c>
      <c r="G1504" s="11" t="s">
        <v>8219</v>
      </c>
      <c r="H1504" t="s">
        <v>8225</v>
      </c>
      <c r="I1504" t="s">
        <v>8247</v>
      </c>
      <c r="J1504">
        <v>1458943200</v>
      </c>
      <c r="K1504" s="7">
        <f>(((J1504/60)/60)/24)+DATE(1970,1,1)</f>
        <v>42454.916666666672</v>
      </c>
      <c r="L1504">
        <v>1456491680</v>
      </c>
      <c r="M1504" s="7">
        <f>(((L1504/60)/60)/24)+DATE(1970,1,1)</f>
        <v>42426.542592592596</v>
      </c>
      <c r="N1504" t="b">
        <v>1</v>
      </c>
      <c r="O1504">
        <v>329</v>
      </c>
      <c r="P1504" s="5">
        <f>E1504/O1504</f>
        <v>67.835866261398181</v>
      </c>
      <c r="Q1504" s="18" t="str">
        <f>LEFT(T1504, FIND("/",T1504)-1)</f>
        <v>photography</v>
      </c>
      <c r="R1504" s="18" t="str">
        <f>RIGHT(T1504, LEN(T1504)-FIND("/",T1504))</f>
        <v>photobooks</v>
      </c>
      <c r="S1504" t="b">
        <v>1</v>
      </c>
      <c r="T1504" t="s">
        <v>8285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3">
        <v>3750</v>
      </c>
      <c r="E1505" s="13">
        <v>4045.93</v>
      </c>
      <c r="F1505" s="16">
        <f>(E1505)/D1505</f>
        <v>1.0789146666666667</v>
      </c>
      <c r="G1505" s="11" t="s">
        <v>8219</v>
      </c>
      <c r="H1505" t="s">
        <v>8242</v>
      </c>
      <c r="I1505" t="s">
        <v>8249</v>
      </c>
      <c r="J1505">
        <v>1477210801</v>
      </c>
      <c r="K1505" s="7">
        <f>(((J1505/60)/60)/24)+DATE(1970,1,1)</f>
        <v>42666.347233796296</v>
      </c>
      <c r="L1505">
        <v>1472026801</v>
      </c>
      <c r="M1505" s="7">
        <f>(((L1505/60)/60)/24)+DATE(1970,1,1)</f>
        <v>42606.347233796296</v>
      </c>
      <c r="N1505" t="b">
        <v>1</v>
      </c>
      <c r="O1505">
        <v>71</v>
      </c>
      <c r="P1505" s="5">
        <f>E1505/O1505</f>
        <v>56.98492957746479</v>
      </c>
      <c r="Q1505" s="18" t="str">
        <f>LEFT(T1505, FIND("/",T1505)-1)</f>
        <v>photography</v>
      </c>
      <c r="R1505" s="18" t="str">
        <f>RIGHT(T1505, LEN(T1505)-FIND("/",T1505))</f>
        <v>photobooks</v>
      </c>
      <c r="S1505" t="b">
        <v>1</v>
      </c>
      <c r="T1505" t="s">
        <v>8285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3">
        <v>6500</v>
      </c>
      <c r="E1506" s="13">
        <v>18066</v>
      </c>
      <c r="F1506" s="16">
        <f>(E1506)/D1506</f>
        <v>2.7793846153846156</v>
      </c>
      <c r="G1506" s="11" t="s">
        <v>8219</v>
      </c>
      <c r="H1506" t="s">
        <v>8225</v>
      </c>
      <c r="I1506" t="s">
        <v>8247</v>
      </c>
      <c r="J1506">
        <v>1402389180</v>
      </c>
      <c r="K1506" s="7">
        <f>(((J1506/60)/60)/24)+DATE(1970,1,1)</f>
        <v>41800.356249999997</v>
      </c>
      <c r="L1506">
        <v>1399996024</v>
      </c>
      <c r="M1506" s="7">
        <f>(((L1506/60)/60)/24)+DATE(1970,1,1)</f>
        <v>41772.657685185186</v>
      </c>
      <c r="N1506" t="b">
        <v>1</v>
      </c>
      <c r="O1506">
        <v>269</v>
      </c>
      <c r="P1506" s="5">
        <f>E1506/O1506</f>
        <v>67.159851301115239</v>
      </c>
      <c r="Q1506" s="18" t="str">
        <f>LEFT(T1506, FIND("/",T1506)-1)</f>
        <v>photography</v>
      </c>
      <c r="R1506" s="18" t="str">
        <f>RIGHT(T1506, LEN(T1506)-FIND("/",T1506))</f>
        <v>photobooks</v>
      </c>
      <c r="S1506" t="b">
        <v>1</v>
      </c>
      <c r="T1506" t="s">
        <v>8285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3">
        <v>16000</v>
      </c>
      <c r="E1507" s="13">
        <v>16573</v>
      </c>
      <c r="F1507" s="16">
        <f>(E1507)/D1507</f>
        <v>1.0358125</v>
      </c>
      <c r="G1507" s="11" t="s">
        <v>8219</v>
      </c>
      <c r="H1507" t="s">
        <v>8236</v>
      </c>
      <c r="I1507" t="s">
        <v>8249</v>
      </c>
      <c r="J1507">
        <v>1458676860</v>
      </c>
      <c r="K1507" s="7">
        <f>(((J1507/60)/60)/24)+DATE(1970,1,1)</f>
        <v>42451.834027777775</v>
      </c>
      <c r="L1507">
        <v>1455446303</v>
      </c>
      <c r="M1507" s="7">
        <f>(((L1507/60)/60)/24)+DATE(1970,1,1)</f>
        <v>42414.44332175926</v>
      </c>
      <c r="N1507" t="b">
        <v>1</v>
      </c>
      <c r="O1507">
        <v>345</v>
      </c>
      <c r="P1507" s="5">
        <f>E1507/O1507</f>
        <v>48.037681159420288</v>
      </c>
      <c r="Q1507" s="18" t="str">
        <f>LEFT(T1507, FIND("/",T1507)-1)</f>
        <v>photography</v>
      </c>
      <c r="R1507" s="18" t="str">
        <f>RIGHT(T1507, LEN(T1507)-FIND("/",T1507))</f>
        <v>photobooks</v>
      </c>
      <c r="S1507" t="b">
        <v>1</v>
      </c>
      <c r="T1507" t="s">
        <v>8285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3">
        <v>1500</v>
      </c>
      <c r="E1508" s="13">
        <v>1671</v>
      </c>
      <c r="F1508" s="16">
        <f>(E1508)/D1508</f>
        <v>1.1140000000000001</v>
      </c>
      <c r="G1508" s="11" t="s">
        <v>8219</v>
      </c>
      <c r="H1508" t="s">
        <v>8225</v>
      </c>
      <c r="I1508" t="s">
        <v>8247</v>
      </c>
      <c r="J1508">
        <v>1406227904</v>
      </c>
      <c r="K1508" s="7">
        <f>(((J1508/60)/60)/24)+DATE(1970,1,1)</f>
        <v>41844.785925925928</v>
      </c>
      <c r="L1508">
        <v>1403635904</v>
      </c>
      <c r="M1508" s="7">
        <f>(((L1508/60)/60)/24)+DATE(1970,1,1)</f>
        <v>41814.785925925928</v>
      </c>
      <c r="N1508" t="b">
        <v>1</v>
      </c>
      <c r="O1508">
        <v>43</v>
      </c>
      <c r="P1508" s="5">
        <f>E1508/O1508</f>
        <v>38.860465116279073</v>
      </c>
      <c r="Q1508" s="18" t="str">
        <f>LEFT(T1508, FIND("/",T1508)-1)</f>
        <v>photography</v>
      </c>
      <c r="R1508" s="18" t="str">
        <f>RIGHT(T1508, LEN(T1508)-FIND("/",T1508))</f>
        <v>photobooks</v>
      </c>
      <c r="S1508" t="b">
        <v>1</v>
      </c>
      <c r="T1508" t="s">
        <v>8285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3">
        <v>1200</v>
      </c>
      <c r="E1509" s="13">
        <v>2580</v>
      </c>
      <c r="F1509" s="16">
        <f>(E1509)/D1509</f>
        <v>2.15</v>
      </c>
      <c r="G1509" s="11" t="s">
        <v>8219</v>
      </c>
      <c r="H1509" t="s">
        <v>8224</v>
      </c>
      <c r="I1509" t="s">
        <v>8246</v>
      </c>
      <c r="J1509">
        <v>1273911000</v>
      </c>
      <c r="K1509" s="7">
        <f>(((J1509/60)/60)/24)+DATE(1970,1,1)</f>
        <v>40313.340277777781</v>
      </c>
      <c r="L1509">
        <v>1268822909</v>
      </c>
      <c r="M1509" s="7">
        <f>(((L1509/60)/60)/24)+DATE(1970,1,1)</f>
        <v>40254.450335648151</v>
      </c>
      <c r="N1509" t="b">
        <v>1</v>
      </c>
      <c r="O1509">
        <v>33</v>
      </c>
      <c r="P1509" s="5">
        <f>E1509/O1509</f>
        <v>78.181818181818187</v>
      </c>
      <c r="Q1509" s="18" t="str">
        <f>LEFT(T1509, FIND("/",T1509)-1)</f>
        <v>photography</v>
      </c>
      <c r="R1509" s="18" t="str">
        <f>RIGHT(T1509, LEN(T1509)-FIND("/",T1509))</f>
        <v>photobooks</v>
      </c>
      <c r="S1509" t="b">
        <v>1</v>
      </c>
      <c r="T1509" t="s">
        <v>8285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3">
        <v>18500</v>
      </c>
      <c r="E1510" s="13">
        <v>20491</v>
      </c>
      <c r="F1510" s="16">
        <f>(E1510)/D1510</f>
        <v>1.1076216216216217</v>
      </c>
      <c r="G1510" s="11" t="s">
        <v>8219</v>
      </c>
      <c r="H1510" t="s">
        <v>8224</v>
      </c>
      <c r="I1510" t="s">
        <v>8246</v>
      </c>
      <c r="J1510">
        <v>1403880281</v>
      </c>
      <c r="K1510" s="7">
        <f>(((J1510/60)/60)/24)+DATE(1970,1,1)</f>
        <v>41817.614363425928</v>
      </c>
      <c r="L1510">
        <v>1401201881</v>
      </c>
      <c r="M1510" s="7">
        <f>(((L1510/60)/60)/24)+DATE(1970,1,1)</f>
        <v>41786.614363425928</v>
      </c>
      <c r="N1510" t="b">
        <v>1</v>
      </c>
      <c r="O1510">
        <v>211</v>
      </c>
      <c r="P1510" s="5">
        <f>E1510/O1510</f>
        <v>97.113744075829388</v>
      </c>
      <c r="Q1510" s="18" t="str">
        <f>LEFT(T1510, FIND("/",T1510)-1)</f>
        <v>photography</v>
      </c>
      <c r="R1510" s="18" t="str">
        <f>RIGHT(T1510, LEN(T1510)-FIND("/",T1510))</f>
        <v>photobooks</v>
      </c>
      <c r="S1510" t="b">
        <v>1</v>
      </c>
      <c r="T1510" t="s">
        <v>8285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3">
        <v>17500</v>
      </c>
      <c r="E1511" s="13">
        <v>21637.22</v>
      </c>
      <c r="F1511" s="16">
        <f>(E1511)/D1511</f>
        <v>1.2364125714285714</v>
      </c>
      <c r="G1511" s="11" t="s">
        <v>8219</v>
      </c>
      <c r="H1511" t="s">
        <v>8236</v>
      </c>
      <c r="I1511" t="s">
        <v>8249</v>
      </c>
      <c r="J1511">
        <v>1487113140</v>
      </c>
      <c r="K1511" s="7">
        <f>(((J1511/60)/60)/24)+DATE(1970,1,1)</f>
        <v>42780.957638888889</v>
      </c>
      <c r="L1511">
        <v>1484570885</v>
      </c>
      <c r="M1511" s="7">
        <f>(((L1511/60)/60)/24)+DATE(1970,1,1)</f>
        <v>42751.533391203702</v>
      </c>
      <c r="N1511" t="b">
        <v>1</v>
      </c>
      <c r="O1511">
        <v>196</v>
      </c>
      <c r="P1511" s="5">
        <f>E1511/O1511</f>
        <v>110.39397959183674</v>
      </c>
      <c r="Q1511" s="18" t="str">
        <f>LEFT(T1511, FIND("/",T1511)-1)</f>
        <v>photography</v>
      </c>
      <c r="R1511" s="18" t="str">
        <f>RIGHT(T1511, LEN(T1511)-FIND("/",T1511))</f>
        <v>photobooks</v>
      </c>
      <c r="S1511" t="b">
        <v>1</v>
      </c>
      <c r="T1511" t="s">
        <v>8285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3">
        <v>16000</v>
      </c>
      <c r="E1512" s="13">
        <v>16165.6</v>
      </c>
      <c r="F1512" s="16">
        <f>(E1512)/D1512</f>
        <v>1.0103500000000001</v>
      </c>
      <c r="G1512" s="11" t="s">
        <v>8219</v>
      </c>
      <c r="H1512" t="s">
        <v>8225</v>
      </c>
      <c r="I1512" t="s">
        <v>8247</v>
      </c>
      <c r="J1512">
        <v>1405761278</v>
      </c>
      <c r="K1512" s="7">
        <f>(((J1512/60)/60)/24)+DATE(1970,1,1)</f>
        <v>41839.385162037033</v>
      </c>
      <c r="L1512">
        <v>1403169278</v>
      </c>
      <c r="M1512" s="7">
        <f>(((L1512/60)/60)/24)+DATE(1970,1,1)</f>
        <v>41809.385162037033</v>
      </c>
      <c r="N1512" t="b">
        <v>1</v>
      </c>
      <c r="O1512">
        <v>405</v>
      </c>
      <c r="P1512" s="5">
        <f>E1512/O1512</f>
        <v>39.91506172839506</v>
      </c>
      <c r="Q1512" s="18" t="str">
        <f>LEFT(T1512, FIND("/",T1512)-1)</f>
        <v>photography</v>
      </c>
      <c r="R1512" s="18" t="str">
        <f>RIGHT(T1512, LEN(T1512)-FIND("/",T1512))</f>
        <v>photobooks</v>
      </c>
      <c r="S1512" t="b">
        <v>1</v>
      </c>
      <c r="T1512" t="s">
        <v>8285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3">
        <v>14000</v>
      </c>
      <c r="E1513" s="13">
        <v>15651</v>
      </c>
      <c r="F1513" s="16">
        <f>(E1513)/D1513</f>
        <v>1.1179285714285714</v>
      </c>
      <c r="G1513" s="11" t="s">
        <v>8219</v>
      </c>
      <c r="H1513" t="s">
        <v>8224</v>
      </c>
      <c r="I1513" t="s">
        <v>8246</v>
      </c>
      <c r="J1513">
        <v>1447858804</v>
      </c>
      <c r="K1513" s="7">
        <f>(((J1513/60)/60)/24)+DATE(1970,1,1)</f>
        <v>42326.625046296293</v>
      </c>
      <c r="L1513">
        <v>1445263204</v>
      </c>
      <c r="M1513" s="7">
        <f>(((L1513/60)/60)/24)+DATE(1970,1,1)</f>
        <v>42296.583379629628</v>
      </c>
      <c r="N1513" t="b">
        <v>1</v>
      </c>
      <c r="O1513">
        <v>206</v>
      </c>
      <c r="P1513" s="5">
        <f>E1513/O1513</f>
        <v>75.975728155339809</v>
      </c>
      <c r="Q1513" s="18" t="str">
        <f>LEFT(T1513, FIND("/",T1513)-1)</f>
        <v>photography</v>
      </c>
      <c r="R1513" s="18" t="str">
        <f>RIGHT(T1513, LEN(T1513)-FIND("/",T1513))</f>
        <v>photobooks</v>
      </c>
      <c r="S1513" t="b">
        <v>1</v>
      </c>
      <c r="T1513" t="s">
        <v>8285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3">
        <v>3500</v>
      </c>
      <c r="E1514" s="13">
        <v>19557</v>
      </c>
      <c r="F1514" s="16">
        <f>(E1514)/D1514</f>
        <v>5.5877142857142861</v>
      </c>
      <c r="G1514" s="11" t="s">
        <v>8219</v>
      </c>
      <c r="H1514" t="s">
        <v>8224</v>
      </c>
      <c r="I1514" t="s">
        <v>8246</v>
      </c>
      <c r="J1514">
        <v>1486311939</v>
      </c>
      <c r="K1514" s="7">
        <f>(((J1514/60)/60)/24)+DATE(1970,1,1)</f>
        <v>42771.684479166666</v>
      </c>
      <c r="L1514">
        <v>1483719939</v>
      </c>
      <c r="M1514" s="7">
        <f>(((L1514/60)/60)/24)+DATE(1970,1,1)</f>
        <v>42741.684479166666</v>
      </c>
      <c r="N1514" t="b">
        <v>1</v>
      </c>
      <c r="O1514">
        <v>335</v>
      </c>
      <c r="P1514" s="5">
        <f>E1514/O1514</f>
        <v>58.379104477611939</v>
      </c>
      <c r="Q1514" s="18" t="str">
        <f>LEFT(T1514, FIND("/",T1514)-1)</f>
        <v>photography</v>
      </c>
      <c r="R1514" s="18" t="str">
        <f>RIGHT(T1514, LEN(T1514)-FIND("/",T1514))</f>
        <v>photobooks</v>
      </c>
      <c r="S1514" t="b">
        <v>1</v>
      </c>
      <c r="T1514" t="s">
        <v>8285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3">
        <v>8000</v>
      </c>
      <c r="E1515" s="13">
        <v>12001.5</v>
      </c>
      <c r="F1515" s="16">
        <f>(E1515)/D1515</f>
        <v>1.5001875</v>
      </c>
      <c r="G1515" s="11" t="s">
        <v>8219</v>
      </c>
      <c r="H1515" t="s">
        <v>8225</v>
      </c>
      <c r="I1515" t="s">
        <v>8247</v>
      </c>
      <c r="J1515">
        <v>1405523866</v>
      </c>
      <c r="K1515" s="7">
        <f>(((J1515/60)/60)/24)+DATE(1970,1,1)</f>
        <v>41836.637337962966</v>
      </c>
      <c r="L1515">
        <v>1402931866</v>
      </c>
      <c r="M1515" s="7">
        <f>(((L1515/60)/60)/24)+DATE(1970,1,1)</f>
        <v>41806.637337962966</v>
      </c>
      <c r="N1515" t="b">
        <v>1</v>
      </c>
      <c r="O1515">
        <v>215</v>
      </c>
      <c r="P1515" s="5">
        <f>E1515/O1515</f>
        <v>55.82093023255814</v>
      </c>
      <c r="Q1515" s="18" t="str">
        <f>LEFT(T1515, FIND("/",T1515)-1)</f>
        <v>photography</v>
      </c>
      <c r="R1515" s="18" t="str">
        <f>RIGHT(T1515, LEN(T1515)-FIND("/",T1515))</f>
        <v>photobooks</v>
      </c>
      <c r="S1515" t="b">
        <v>1</v>
      </c>
      <c r="T1515" t="s">
        <v>8285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3">
        <v>25000</v>
      </c>
      <c r="E1516" s="13">
        <v>26619</v>
      </c>
      <c r="F1516" s="16">
        <f>(E1516)/D1516</f>
        <v>1.0647599999999999</v>
      </c>
      <c r="G1516" s="11" t="s">
        <v>8219</v>
      </c>
      <c r="H1516" t="s">
        <v>8224</v>
      </c>
      <c r="I1516" t="s">
        <v>8246</v>
      </c>
      <c r="J1516">
        <v>1443363640</v>
      </c>
      <c r="K1516" s="7">
        <f>(((J1516/60)/60)/24)+DATE(1970,1,1)</f>
        <v>42274.597685185188</v>
      </c>
      <c r="L1516">
        <v>1439907640</v>
      </c>
      <c r="M1516" s="7">
        <f>(((L1516/60)/60)/24)+DATE(1970,1,1)</f>
        <v>42234.597685185188</v>
      </c>
      <c r="N1516" t="b">
        <v>1</v>
      </c>
      <c r="O1516">
        <v>176</v>
      </c>
      <c r="P1516" s="5">
        <f>E1516/O1516</f>
        <v>151.24431818181819</v>
      </c>
      <c r="Q1516" s="18" t="str">
        <f>LEFT(T1516, FIND("/",T1516)-1)</f>
        <v>photography</v>
      </c>
      <c r="R1516" s="18" t="str">
        <f>RIGHT(T1516, LEN(T1516)-FIND("/",T1516))</f>
        <v>photobooks</v>
      </c>
      <c r="S1516" t="b">
        <v>1</v>
      </c>
      <c r="T1516" t="s">
        <v>8285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3">
        <v>300000</v>
      </c>
      <c r="E1517" s="13">
        <v>471567</v>
      </c>
      <c r="F1517" s="16">
        <f>(E1517)/D1517</f>
        <v>1.57189</v>
      </c>
      <c r="G1517" s="11" t="s">
        <v>8219</v>
      </c>
      <c r="H1517" t="s">
        <v>8234</v>
      </c>
      <c r="I1517" t="s">
        <v>8254</v>
      </c>
      <c r="J1517">
        <v>1458104697</v>
      </c>
      <c r="K1517" s="7">
        <f>(((J1517/60)/60)/24)+DATE(1970,1,1)</f>
        <v>42445.211770833332</v>
      </c>
      <c r="L1517">
        <v>1455516297</v>
      </c>
      <c r="M1517" s="7">
        <f>(((L1517/60)/60)/24)+DATE(1970,1,1)</f>
        <v>42415.253437499996</v>
      </c>
      <c r="N1517" t="b">
        <v>1</v>
      </c>
      <c r="O1517">
        <v>555</v>
      </c>
      <c r="P1517" s="5">
        <f>E1517/O1517</f>
        <v>849.67027027027029</v>
      </c>
      <c r="Q1517" s="18" t="str">
        <f>LEFT(T1517, FIND("/",T1517)-1)</f>
        <v>photography</v>
      </c>
      <c r="R1517" s="18" t="str">
        <f>RIGHT(T1517, LEN(T1517)-FIND("/",T1517))</f>
        <v>photobooks</v>
      </c>
      <c r="S1517" t="b">
        <v>1</v>
      </c>
      <c r="T1517" t="s">
        <v>8285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3">
        <v>17000</v>
      </c>
      <c r="E1518" s="13">
        <v>18472</v>
      </c>
      <c r="F1518" s="16">
        <f>(E1518)/D1518</f>
        <v>1.0865882352941176</v>
      </c>
      <c r="G1518" s="11" t="s">
        <v>8219</v>
      </c>
      <c r="H1518" t="s">
        <v>8224</v>
      </c>
      <c r="I1518" t="s">
        <v>8246</v>
      </c>
      <c r="J1518">
        <v>1475762400</v>
      </c>
      <c r="K1518" s="7">
        <f>(((J1518/60)/60)/24)+DATE(1970,1,1)</f>
        <v>42649.583333333328</v>
      </c>
      <c r="L1518">
        <v>1473160292</v>
      </c>
      <c r="M1518" s="7">
        <f>(((L1518/60)/60)/24)+DATE(1970,1,1)</f>
        <v>42619.466342592597</v>
      </c>
      <c r="N1518" t="b">
        <v>1</v>
      </c>
      <c r="O1518">
        <v>116</v>
      </c>
      <c r="P1518" s="5">
        <f>E1518/O1518</f>
        <v>159.24137931034483</v>
      </c>
      <c r="Q1518" s="18" t="str">
        <f>LEFT(T1518, FIND("/",T1518)-1)</f>
        <v>photography</v>
      </c>
      <c r="R1518" s="18" t="str">
        <f>RIGHT(T1518, LEN(T1518)-FIND("/",T1518))</f>
        <v>photobooks</v>
      </c>
      <c r="S1518" t="b">
        <v>1</v>
      </c>
      <c r="T1518" t="s">
        <v>8285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3">
        <v>15000</v>
      </c>
      <c r="E1519" s="13">
        <v>24297</v>
      </c>
      <c r="F1519" s="16">
        <f>(E1519)/D1519</f>
        <v>1.6197999999999999</v>
      </c>
      <c r="G1519" s="11" t="s">
        <v>8219</v>
      </c>
      <c r="H1519" t="s">
        <v>8224</v>
      </c>
      <c r="I1519" t="s">
        <v>8246</v>
      </c>
      <c r="J1519">
        <v>1417845600</v>
      </c>
      <c r="K1519" s="7">
        <f>(((J1519/60)/60)/24)+DATE(1970,1,1)</f>
        <v>41979.25</v>
      </c>
      <c r="L1519">
        <v>1415194553</v>
      </c>
      <c r="M1519" s="7">
        <f>(((L1519/60)/60)/24)+DATE(1970,1,1)</f>
        <v>41948.56658564815</v>
      </c>
      <c r="N1519" t="b">
        <v>1</v>
      </c>
      <c r="O1519">
        <v>615</v>
      </c>
      <c r="P1519" s="5">
        <f>E1519/O1519</f>
        <v>39.507317073170732</v>
      </c>
      <c r="Q1519" s="18" t="str">
        <f>LEFT(T1519, FIND("/",T1519)-1)</f>
        <v>photography</v>
      </c>
      <c r="R1519" s="18" t="str">
        <f>RIGHT(T1519, LEN(T1519)-FIND("/",T1519))</f>
        <v>photobooks</v>
      </c>
      <c r="S1519" t="b">
        <v>1</v>
      </c>
      <c r="T1519" t="s">
        <v>8285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3">
        <v>15000</v>
      </c>
      <c r="E1520" s="13">
        <v>30805</v>
      </c>
      <c r="F1520" s="16">
        <f>(E1520)/D1520</f>
        <v>2.0536666666666665</v>
      </c>
      <c r="G1520" s="11" t="s">
        <v>8219</v>
      </c>
      <c r="H1520" t="s">
        <v>8224</v>
      </c>
      <c r="I1520" t="s">
        <v>8246</v>
      </c>
      <c r="J1520">
        <v>1401565252</v>
      </c>
      <c r="K1520" s="7">
        <f>(((J1520/60)/60)/24)+DATE(1970,1,1)</f>
        <v>41790.8200462963</v>
      </c>
      <c r="L1520">
        <v>1398973252</v>
      </c>
      <c r="M1520" s="7">
        <f>(((L1520/60)/60)/24)+DATE(1970,1,1)</f>
        <v>41760.8200462963</v>
      </c>
      <c r="N1520" t="b">
        <v>1</v>
      </c>
      <c r="O1520">
        <v>236</v>
      </c>
      <c r="P1520" s="5">
        <f>E1520/O1520</f>
        <v>130.52966101694915</v>
      </c>
      <c r="Q1520" s="18" t="str">
        <f>LEFT(T1520, FIND("/",T1520)-1)</f>
        <v>photography</v>
      </c>
      <c r="R1520" s="18" t="str">
        <f>RIGHT(T1520, LEN(T1520)-FIND("/",T1520))</f>
        <v>photobooks</v>
      </c>
      <c r="S1520" t="b">
        <v>1</v>
      </c>
      <c r="T1520" t="s">
        <v>8285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3">
        <v>9000</v>
      </c>
      <c r="E1521" s="13">
        <v>9302.75</v>
      </c>
      <c r="F1521" s="16">
        <f>(E1521)/D1521</f>
        <v>1.033638888888889</v>
      </c>
      <c r="G1521" s="11" t="s">
        <v>8219</v>
      </c>
      <c r="H1521" t="s">
        <v>8224</v>
      </c>
      <c r="I1521" t="s">
        <v>8246</v>
      </c>
      <c r="J1521">
        <v>1403301540</v>
      </c>
      <c r="K1521" s="7">
        <f>(((J1521/60)/60)/24)+DATE(1970,1,1)</f>
        <v>41810.915972222225</v>
      </c>
      <c r="L1521">
        <v>1400867283</v>
      </c>
      <c r="M1521" s="7">
        <f>(((L1521/60)/60)/24)+DATE(1970,1,1)</f>
        <v>41782.741701388892</v>
      </c>
      <c r="N1521" t="b">
        <v>1</v>
      </c>
      <c r="O1521">
        <v>145</v>
      </c>
      <c r="P1521" s="5">
        <f>E1521/O1521</f>
        <v>64.156896551724131</v>
      </c>
      <c r="Q1521" s="18" t="str">
        <f>LEFT(T1521, FIND("/",T1521)-1)</f>
        <v>photography</v>
      </c>
      <c r="R1521" s="18" t="str">
        <f>RIGHT(T1521, LEN(T1521)-FIND("/",T1521))</f>
        <v>photobooks</v>
      </c>
      <c r="S1521" t="b">
        <v>1</v>
      </c>
      <c r="T1521" t="s">
        <v>8285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3">
        <v>18000</v>
      </c>
      <c r="E1522" s="13">
        <v>18625</v>
      </c>
      <c r="F1522" s="16">
        <f>(E1522)/D1522</f>
        <v>1.0347222222222223</v>
      </c>
      <c r="G1522" s="11" t="s">
        <v>8219</v>
      </c>
      <c r="H1522" t="s">
        <v>8224</v>
      </c>
      <c r="I1522" t="s">
        <v>8246</v>
      </c>
      <c r="J1522">
        <v>1418961600</v>
      </c>
      <c r="K1522" s="7">
        <f>(((J1522/60)/60)/24)+DATE(1970,1,1)</f>
        <v>41992.166666666672</v>
      </c>
      <c r="L1522">
        <v>1415824513</v>
      </c>
      <c r="M1522" s="7">
        <f>(((L1522/60)/60)/24)+DATE(1970,1,1)</f>
        <v>41955.857789351852</v>
      </c>
      <c r="N1522" t="b">
        <v>1</v>
      </c>
      <c r="O1522">
        <v>167</v>
      </c>
      <c r="P1522" s="5">
        <f>E1522/O1522</f>
        <v>111.52694610778443</v>
      </c>
      <c r="Q1522" s="18" t="str">
        <f>LEFT(T1522, FIND("/",T1522)-1)</f>
        <v>photography</v>
      </c>
      <c r="R1522" s="18" t="str">
        <f>RIGHT(T1522, LEN(T1522)-FIND("/",T1522))</f>
        <v>photobooks</v>
      </c>
      <c r="S1522" t="b">
        <v>1</v>
      </c>
      <c r="T1522" t="s">
        <v>8285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3">
        <v>37500</v>
      </c>
      <c r="E1523" s="13">
        <v>40055</v>
      </c>
      <c r="F1523" s="16">
        <f>(E1523)/D1523</f>
        <v>1.0681333333333334</v>
      </c>
      <c r="G1523" s="11" t="s">
        <v>8219</v>
      </c>
      <c r="H1523" t="s">
        <v>8224</v>
      </c>
      <c r="I1523" t="s">
        <v>8246</v>
      </c>
      <c r="J1523">
        <v>1465272091</v>
      </c>
      <c r="K1523" s="7">
        <f>(((J1523/60)/60)/24)+DATE(1970,1,1)</f>
        <v>42528.167719907404</v>
      </c>
      <c r="L1523">
        <v>1462248091</v>
      </c>
      <c r="M1523" s="7">
        <f>(((L1523/60)/60)/24)+DATE(1970,1,1)</f>
        <v>42493.167719907404</v>
      </c>
      <c r="N1523" t="b">
        <v>1</v>
      </c>
      <c r="O1523">
        <v>235</v>
      </c>
      <c r="P1523" s="5">
        <f>E1523/O1523</f>
        <v>170.44680851063831</v>
      </c>
      <c r="Q1523" s="18" t="str">
        <f>LEFT(T1523, FIND("/",T1523)-1)</f>
        <v>photography</v>
      </c>
      <c r="R1523" s="18" t="str">
        <f>RIGHT(T1523, LEN(T1523)-FIND("/",T1523))</f>
        <v>photobooks</v>
      </c>
      <c r="S1523" t="b">
        <v>1</v>
      </c>
      <c r="T1523" t="s">
        <v>8285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3">
        <v>43500</v>
      </c>
      <c r="E1524" s="13">
        <v>60450.1</v>
      </c>
      <c r="F1524" s="16">
        <f>(E1524)/D1524</f>
        <v>1.3896574712643677</v>
      </c>
      <c r="G1524" s="11" t="s">
        <v>8219</v>
      </c>
      <c r="H1524" t="s">
        <v>8224</v>
      </c>
      <c r="I1524" t="s">
        <v>8246</v>
      </c>
      <c r="J1524">
        <v>1413575739</v>
      </c>
      <c r="K1524" s="7">
        <f>(((J1524/60)/60)/24)+DATE(1970,1,1)</f>
        <v>41929.830312500002</v>
      </c>
      <c r="L1524">
        <v>1410983739</v>
      </c>
      <c r="M1524" s="7">
        <f>(((L1524/60)/60)/24)+DATE(1970,1,1)</f>
        <v>41899.830312500002</v>
      </c>
      <c r="N1524" t="b">
        <v>1</v>
      </c>
      <c r="O1524">
        <v>452</v>
      </c>
      <c r="P1524" s="5">
        <f>E1524/O1524</f>
        <v>133.7391592920354</v>
      </c>
      <c r="Q1524" s="18" t="str">
        <f>LEFT(T1524, FIND("/",T1524)-1)</f>
        <v>photography</v>
      </c>
      <c r="R1524" s="18" t="str">
        <f>RIGHT(T1524, LEN(T1524)-FIND("/",T1524))</f>
        <v>photobooks</v>
      </c>
      <c r="S1524" t="b">
        <v>1</v>
      </c>
      <c r="T1524" t="s">
        <v>8285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3">
        <v>18500</v>
      </c>
      <c r="E1525" s="13">
        <v>23096</v>
      </c>
      <c r="F1525" s="16">
        <f>(E1525)/D1525</f>
        <v>1.2484324324324325</v>
      </c>
      <c r="G1525" s="11" t="s">
        <v>8219</v>
      </c>
      <c r="H1525" t="s">
        <v>8224</v>
      </c>
      <c r="I1525" t="s">
        <v>8246</v>
      </c>
      <c r="J1525">
        <v>1419292800</v>
      </c>
      <c r="K1525" s="7">
        <f>(((J1525/60)/60)/24)+DATE(1970,1,1)</f>
        <v>41996</v>
      </c>
      <c r="L1525">
        <v>1416592916</v>
      </c>
      <c r="M1525" s="7">
        <f>(((L1525/60)/60)/24)+DATE(1970,1,1)</f>
        <v>41964.751342592594</v>
      </c>
      <c r="N1525" t="b">
        <v>1</v>
      </c>
      <c r="O1525">
        <v>241</v>
      </c>
      <c r="P1525" s="5">
        <f>E1525/O1525</f>
        <v>95.834024896265561</v>
      </c>
      <c r="Q1525" s="18" t="str">
        <f>LEFT(T1525, FIND("/",T1525)-1)</f>
        <v>photography</v>
      </c>
      <c r="R1525" s="18" t="str">
        <f>RIGHT(T1525, LEN(T1525)-FIND("/",T1525))</f>
        <v>photobooks</v>
      </c>
      <c r="S1525" t="b">
        <v>1</v>
      </c>
      <c r="T1525" t="s">
        <v>8285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3">
        <v>3000</v>
      </c>
      <c r="E1526" s="13">
        <v>6210</v>
      </c>
      <c r="F1526" s="16">
        <f>(E1526)/D1526</f>
        <v>2.0699999999999998</v>
      </c>
      <c r="G1526" s="11" t="s">
        <v>8219</v>
      </c>
      <c r="H1526" t="s">
        <v>8235</v>
      </c>
      <c r="I1526" t="s">
        <v>8255</v>
      </c>
      <c r="J1526">
        <v>1487592090</v>
      </c>
      <c r="K1526" s="7">
        <f>(((J1526/60)/60)/24)+DATE(1970,1,1)</f>
        <v>42786.501041666663</v>
      </c>
      <c r="L1526">
        <v>1485000090</v>
      </c>
      <c r="M1526" s="7">
        <f>(((L1526/60)/60)/24)+DATE(1970,1,1)</f>
        <v>42756.501041666663</v>
      </c>
      <c r="N1526" t="b">
        <v>1</v>
      </c>
      <c r="O1526">
        <v>28</v>
      </c>
      <c r="P1526" s="5">
        <f>E1526/O1526</f>
        <v>221.78571428571428</v>
      </c>
      <c r="Q1526" s="18" t="str">
        <f>LEFT(T1526, FIND("/",T1526)-1)</f>
        <v>photography</v>
      </c>
      <c r="R1526" s="18" t="str">
        <f>RIGHT(T1526, LEN(T1526)-FIND("/",T1526))</f>
        <v>photobooks</v>
      </c>
      <c r="S1526" t="b">
        <v>1</v>
      </c>
      <c r="T1526" t="s">
        <v>8285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3">
        <v>2600</v>
      </c>
      <c r="E1527" s="13">
        <v>4524.1499999999996</v>
      </c>
      <c r="F1527" s="16">
        <f>(E1527)/D1527</f>
        <v>1.7400576923076922</v>
      </c>
      <c r="G1527" s="11" t="s">
        <v>8219</v>
      </c>
      <c r="H1527" t="s">
        <v>8224</v>
      </c>
      <c r="I1527" t="s">
        <v>8246</v>
      </c>
      <c r="J1527">
        <v>1471539138</v>
      </c>
      <c r="K1527" s="7">
        <f>(((J1527/60)/60)/24)+DATE(1970,1,1)</f>
        <v>42600.702986111108</v>
      </c>
      <c r="L1527">
        <v>1468947138</v>
      </c>
      <c r="M1527" s="7">
        <f>(((L1527/60)/60)/24)+DATE(1970,1,1)</f>
        <v>42570.702986111108</v>
      </c>
      <c r="N1527" t="b">
        <v>1</v>
      </c>
      <c r="O1527">
        <v>140</v>
      </c>
      <c r="P1527" s="5">
        <f>E1527/O1527</f>
        <v>32.315357142857138</v>
      </c>
      <c r="Q1527" s="18" t="str">
        <f>LEFT(T1527, FIND("/",T1527)-1)</f>
        <v>photography</v>
      </c>
      <c r="R1527" s="18" t="str">
        <f>RIGHT(T1527, LEN(T1527)-FIND("/",T1527))</f>
        <v>photobooks</v>
      </c>
      <c r="S1527" t="b">
        <v>1</v>
      </c>
      <c r="T1527" t="s">
        <v>8285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3">
        <v>23000</v>
      </c>
      <c r="E1528" s="13">
        <v>27675</v>
      </c>
      <c r="F1528" s="16">
        <f>(E1528)/D1528</f>
        <v>1.2032608695652174</v>
      </c>
      <c r="G1528" s="11" t="s">
        <v>8219</v>
      </c>
      <c r="H1528" t="s">
        <v>8224</v>
      </c>
      <c r="I1528" t="s">
        <v>8246</v>
      </c>
      <c r="J1528">
        <v>1453185447</v>
      </c>
      <c r="K1528" s="7">
        <f>(((J1528/60)/60)/24)+DATE(1970,1,1)</f>
        <v>42388.276006944448</v>
      </c>
      <c r="L1528">
        <v>1448951847</v>
      </c>
      <c r="M1528" s="7">
        <f>(((L1528/60)/60)/24)+DATE(1970,1,1)</f>
        <v>42339.276006944448</v>
      </c>
      <c r="N1528" t="b">
        <v>1</v>
      </c>
      <c r="O1528">
        <v>280</v>
      </c>
      <c r="P1528" s="5">
        <f>E1528/O1528</f>
        <v>98.839285714285708</v>
      </c>
      <c r="Q1528" s="18" t="str">
        <f>LEFT(T1528, FIND("/",T1528)-1)</f>
        <v>photography</v>
      </c>
      <c r="R1528" s="18" t="str">
        <f>RIGHT(T1528, LEN(T1528)-FIND("/",T1528))</f>
        <v>photobooks</v>
      </c>
      <c r="S1528" t="b">
        <v>1</v>
      </c>
      <c r="T1528" t="s">
        <v>8285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3">
        <v>3500</v>
      </c>
      <c r="E1529" s="13">
        <v>3865.55</v>
      </c>
      <c r="F1529" s="16">
        <f>(E1529)/D1529</f>
        <v>1.1044428571428573</v>
      </c>
      <c r="G1529" s="11" t="s">
        <v>8219</v>
      </c>
      <c r="H1529" t="s">
        <v>8224</v>
      </c>
      <c r="I1529" t="s">
        <v>8246</v>
      </c>
      <c r="J1529">
        <v>1489497886</v>
      </c>
      <c r="K1529" s="7">
        <f>(((J1529/60)/60)/24)+DATE(1970,1,1)</f>
        <v>42808.558865740735</v>
      </c>
      <c r="L1529">
        <v>1487082286</v>
      </c>
      <c r="M1529" s="7">
        <f>(((L1529/60)/60)/24)+DATE(1970,1,1)</f>
        <v>42780.600532407407</v>
      </c>
      <c r="N1529" t="b">
        <v>1</v>
      </c>
      <c r="O1529">
        <v>70</v>
      </c>
      <c r="P1529" s="5">
        <f>E1529/O1529</f>
        <v>55.222142857142863</v>
      </c>
      <c r="Q1529" s="18" t="str">
        <f>LEFT(T1529, FIND("/",T1529)-1)</f>
        <v>photography</v>
      </c>
      <c r="R1529" s="18" t="str">
        <f>RIGHT(T1529, LEN(T1529)-FIND("/",T1529))</f>
        <v>photobooks</v>
      </c>
      <c r="S1529" t="b">
        <v>1</v>
      </c>
      <c r="T1529" t="s">
        <v>8285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3">
        <v>3000</v>
      </c>
      <c r="E1530" s="13">
        <v>8447</v>
      </c>
      <c r="F1530" s="16">
        <f>(E1530)/D1530</f>
        <v>2.8156666666666665</v>
      </c>
      <c r="G1530" s="11" t="s">
        <v>8219</v>
      </c>
      <c r="H1530" t="s">
        <v>8224</v>
      </c>
      <c r="I1530" t="s">
        <v>8246</v>
      </c>
      <c r="J1530">
        <v>1485907200</v>
      </c>
      <c r="K1530" s="7">
        <f>(((J1530/60)/60)/24)+DATE(1970,1,1)</f>
        <v>42767</v>
      </c>
      <c r="L1530">
        <v>1483292122</v>
      </c>
      <c r="M1530" s="7">
        <f>(((L1530/60)/60)/24)+DATE(1970,1,1)</f>
        <v>42736.732893518521</v>
      </c>
      <c r="N1530" t="b">
        <v>1</v>
      </c>
      <c r="O1530">
        <v>160</v>
      </c>
      <c r="P1530" s="5">
        <f>E1530/O1530</f>
        <v>52.793750000000003</v>
      </c>
      <c r="Q1530" s="18" t="str">
        <f>LEFT(T1530, FIND("/",T1530)-1)</f>
        <v>photography</v>
      </c>
      <c r="R1530" s="18" t="str">
        <f>RIGHT(T1530, LEN(T1530)-FIND("/",T1530))</f>
        <v>photobooks</v>
      </c>
      <c r="S1530" t="b">
        <v>1</v>
      </c>
      <c r="T1530" t="s">
        <v>8285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3">
        <v>19000</v>
      </c>
      <c r="E1531" s="13">
        <v>19129</v>
      </c>
      <c r="F1531" s="16">
        <f>(E1531)/D1531</f>
        <v>1.0067894736842105</v>
      </c>
      <c r="G1531" s="11" t="s">
        <v>8219</v>
      </c>
      <c r="H1531" t="s">
        <v>8224</v>
      </c>
      <c r="I1531" t="s">
        <v>8246</v>
      </c>
      <c r="J1531">
        <v>1426773920</v>
      </c>
      <c r="K1531" s="7">
        <f>(((J1531/60)/60)/24)+DATE(1970,1,1)</f>
        <v>42082.587037037039</v>
      </c>
      <c r="L1531">
        <v>1424185520</v>
      </c>
      <c r="M1531" s="7">
        <f>(((L1531/60)/60)/24)+DATE(1970,1,1)</f>
        <v>42052.628703703704</v>
      </c>
      <c r="N1531" t="b">
        <v>1</v>
      </c>
      <c r="O1531">
        <v>141</v>
      </c>
      <c r="P1531" s="5">
        <f>E1531/O1531</f>
        <v>135.66666666666666</v>
      </c>
      <c r="Q1531" s="18" t="str">
        <f>LEFT(T1531, FIND("/",T1531)-1)</f>
        <v>photography</v>
      </c>
      <c r="R1531" s="18" t="str">
        <f>RIGHT(T1531, LEN(T1531)-FIND("/",T1531))</f>
        <v>photobooks</v>
      </c>
      <c r="S1531" t="b">
        <v>1</v>
      </c>
      <c r="T1531" t="s">
        <v>8285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3">
        <v>35000</v>
      </c>
      <c r="E1532" s="13">
        <v>47189</v>
      </c>
      <c r="F1532" s="16">
        <f>(E1532)/D1532</f>
        <v>1.3482571428571428</v>
      </c>
      <c r="G1532" s="11" t="s">
        <v>8219</v>
      </c>
      <c r="H1532" t="s">
        <v>8224</v>
      </c>
      <c r="I1532" t="s">
        <v>8246</v>
      </c>
      <c r="J1532">
        <v>1445624695</v>
      </c>
      <c r="K1532" s="7">
        <f>(((J1532/60)/60)/24)+DATE(1970,1,1)</f>
        <v>42300.767303240747</v>
      </c>
      <c r="L1532">
        <v>1443464695</v>
      </c>
      <c r="M1532" s="7">
        <f>(((L1532/60)/60)/24)+DATE(1970,1,1)</f>
        <v>42275.767303240747</v>
      </c>
      <c r="N1532" t="b">
        <v>1</v>
      </c>
      <c r="O1532">
        <v>874</v>
      </c>
      <c r="P1532" s="5">
        <f>E1532/O1532</f>
        <v>53.991990846681922</v>
      </c>
      <c r="Q1532" s="18" t="str">
        <f>LEFT(T1532, FIND("/",T1532)-1)</f>
        <v>photography</v>
      </c>
      <c r="R1532" s="18" t="str">
        <f>RIGHT(T1532, LEN(T1532)-FIND("/",T1532))</f>
        <v>photobooks</v>
      </c>
      <c r="S1532" t="b">
        <v>1</v>
      </c>
      <c r="T1532" t="s">
        <v>8285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3">
        <v>2350</v>
      </c>
      <c r="E1533" s="13">
        <v>4135</v>
      </c>
      <c r="F1533" s="16">
        <f>(E1533)/D1533</f>
        <v>1.7595744680851064</v>
      </c>
      <c r="G1533" s="11" t="s">
        <v>8219</v>
      </c>
      <c r="H1533" t="s">
        <v>8224</v>
      </c>
      <c r="I1533" t="s">
        <v>8246</v>
      </c>
      <c r="J1533">
        <v>1417402800</v>
      </c>
      <c r="K1533" s="7">
        <f>(((J1533/60)/60)/24)+DATE(1970,1,1)</f>
        <v>41974.125</v>
      </c>
      <c r="L1533">
        <v>1414610126</v>
      </c>
      <c r="M1533" s="7">
        <f>(((L1533/60)/60)/24)+DATE(1970,1,1)</f>
        <v>41941.802384259259</v>
      </c>
      <c r="N1533" t="b">
        <v>1</v>
      </c>
      <c r="O1533">
        <v>73</v>
      </c>
      <c r="P1533" s="5">
        <f>E1533/O1533</f>
        <v>56.643835616438359</v>
      </c>
      <c r="Q1533" s="18" t="str">
        <f>LEFT(T1533, FIND("/",T1533)-1)</f>
        <v>photography</v>
      </c>
      <c r="R1533" s="18" t="str">
        <f>RIGHT(T1533, LEN(T1533)-FIND("/",T1533))</f>
        <v>photobooks</v>
      </c>
      <c r="S1533" t="b">
        <v>1</v>
      </c>
      <c r="T1533" t="s">
        <v>8285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3">
        <v>5000</v>
      </c>
      <c r="E1534" s="13">
        <v>24201</v>
      </c>
      <c r="F1534" s="16">
        <f>(E1534)/D1534</f>
        <v>4.8402000000000003</v>
      </c>
      <c r="G1534" s="11" t="s">
        <v>8219</v>
      </c>
      <c r="H1534" t="s">
        <v>8226</v>
      </c>
      <c r="I1534" t="s">
        <v>8248</v>
      </c>
      <c r="J1534">
        <v>1455548400</v>
      </c>
      <c r="K1534" s="7">
        <f>(((J1534/60)/60)/24)+DATE(1970,1,1)</f>
        <v>42415.625</v>
      </c>
      <c r="L1534">
        <v>1453461865</v>
      </c>
      <c r="M1534" s="7">
        <f>(((L1534/60)/60)/24)+DATE(1970,1,1)</f>
        <v>42391.475289351853</v>
      </c>
      <c r="N1534" t="b">
        <v>1</v>
      </c>
      <c r="O1534">
        <v>294</v>
      </c>
      <c r="P1534" s="5">
        <f>E1534/O1534</f>
        <v>82.316326530612244</v>
      </c>
      <c r="Q1534" s="18" t="str">
        <f>LEFT(T1534, FIND("/",T1534)-1)</f>
        <v>photography</v>
      </c>
      <c r="R1534" s="18" t="str">
        <f>RIGHT(T1534, LEN(T1534)-FIND("/",T1534))</f>
        <v>photobooks</v>
      </c>
      <c r="S1534" t="b">
        <v>1</v>
      </c>
      <c r="T1534" t="s">
        <v>8285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3">
        <v>45000</v>
      </c>
      <c r="E1535" s="13">
        <v>65313</v>
      </c>
      <c r="F1535" s="16">
        <f>(E1535)/D1535</f>
        <v>1.4514</v>
      </c>
      <c r="G1535" s="11" t="s">
        <v>8219</v>
      </c>
      <c r="H1535" t="s">
        <v>8224</v>
      </c>
      <c r="I1535" t="s">
        <v>8246</v>
      </c>
      <c r="J1535">
        <v>1462161540</v>
      </c>
      <c r="K1535" s="7">
        <f>(((J1535/60)/60)/24)+DATE(1970,1,1)</f>
        <v>42492.165972222225</v>
      </c>
      <c r="L1535">
        <v>1457913777</v>
      </c>
      <c r="M1535" s="7">
        <f>(((L1535/60)/60)/24)+DATE(1970,1,1)</f>
        <v>42443.00204861111</v>
      </c>
      <c r="N1535" t="b">
        <v>1</v>
      </c>
      <c r="O1535">
        <v>740</v>
      </c>
      <c r="P1535" s="5">
        <f>E1535/O1535</f>
        <v>88.26081081081081</v>
      </c>
      <c r="Q1535" s="18" t="str">
        <f>LEFT(T1535, FIND("/",T1535)-1)</f>
        <v>photography</v>
      </c>
      <c r="R1535" s="18" t="str">
        <f>RIGHT(T1535, LEN(T1535)-FIND("/",T1535))</f>
        <v>photobooks</v>
      </c>
      <c r="S1535" t="b">
        <v>1</v>
      </c>
      <c r="T1535" t="s">
        <v>8285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3">
        <v>7500</v>
      </c>
      <c r="E1536" s="13">
        <v>31330</v>
      </c>
      <c r="F1536" s="16">
        <f>(E1536)/D1536</f>
        <v>4.1773333333333333</v>
      </c>
      <c r="G1536" s="11" t="s">
        <v>8219</v>
      </c>
      <c r="H1536" t="s">
        <v>8224</v>
      </c>
      <c r="I1536" t="s">
        <v>8246</v>
      </c>
      <c r="J1536">
        <v>1441383062</v>
      </c>
      <c r="K1536" s="7">
        <f>(((J1536/60)/60)/24)+DATE(1970,1,1)</f>
        <v>42251.67432870371</v>
      </c>
      <c r="L1536">
        <v>1438791062</v>
      </c>
      <c r="M1536" s="7">
        <f>(((L1536/60)/60)/24)+DATE(1970,1,1)</f>
        <v>42221.67432870371</v>
      </c>
      <c r="N1536" t="b">
        <v>1</v>
      </c>
      <c r="O1536">
        <v>369</v>
      </c>
      <c r="P1536" s="5">
        <f>E1536/O1536</f>
        <v>84.905149051490511</v>
      </c>
      <c r="Q1536" s="18" t="str">
        <f>LEFT(T1536, FIND("/",T1536)-1)</f>
        <v>photography</v>
      </c>
      <c r="R1536" s="18" t="str">
        <f>RIGHT(T1536, LEN(T1536)-FIND("/",T1536))</f>
        <v>photobooks</v>
      </c>
      <c r="S1536" t="b">
        <v>1</v>
      </c>
      <c r="T1536" t="s">
        <v>8285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3">
        <v>4000</v>
      </c>
      <c r="E1537" s="13">
        <v>5297</v>
      </c>
      <c r="F1537" s="16">
        <f>(E1537)/D1537</f>
        <v>1.3242499999999999</v>
      </c>
      <c r="G1537" s="11" t="s">
        <v>8219</v>
      </c>
      <c r="H1537" t="s">
        <v>8224</v>
      </c>
      <c r="I1537" t="s">
        <v>8246</v>
      </c>
      <c r="J1537">
        <v>1464040800</v>
      </c>
      <c r="K1537" s="7">
        <f>(((J1537/60)/60)/24)+DATE(1970,1,1)</f>
        <v>42513.916666666672</v>
      </c>
      <c r="L1537">
        <v>1461527631</v>
      </c>
      <c r="M1537" s="7">
        <f>(((L1537/60)/60)/24)+DATE(1970,1,1)</f>
        <v>42484.829062500001</v>
      </c>
      <c r="N1537" t="b">
        <v>1</v>
      </c>
      <c r="O1537">
        <v>110</v>
      </c>
      <c r="P1537" s="5">
        <f>E1537/O1537</f>
        <v>48.154545454545456</v>
      </c>
      <c r="Q1537" s="18" t="str">
        <f>LEFT(T1537, FIND("/",T1537)-1)</f>
        <v>photography</v>
      </c>
      <c r="R1537" s="18" t="str">
        <f>RIGHT(T1537, LEN(T1537)-FIND("/",T1537))</f>
        <v>photobooks</v>
      </c>
      <c r="S1537" t="b">
        <v>1</v>
      </c>
      <c r="T1537" t="s">
        <v>8285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3">
        <v>12000</v>
      </c>
      <c r="E1538" s="13">
        <v>30037.01</v>
      </c>
      <c r="F1538" s="16">
        <f>(E1538)/D1538</f>
        <v>2.5030841666666666</v>
      </c>
      <c r="G1538" s="11" t="s">
        <v>8219</v>
      </c>
      <c r="H1538" t="s">
        <v>8224</v>
      </c>
      <c r="I1538" t="s">
        <v>8246</v>
      </c>
      <c r="J1538">
        <v>1440702910</v>
      </c>
      <c r="K1538" s="7">
        <f>(((J1538/60)/60)/24)+DATE(1970,1,1)</f>
        <v>42243.802199074074</v>
      </c>
      <c r="L1538">
        <v>1438110910</v>
      </c>
      <c r="M1538" s="7">
        <f>(((L1538/60)/60)/24)+DATE(1970,1,1)</f>
        <v>42213.802199074074</v>
      </c>
      <c r="N1538" t="b">
        <v>1</v>
      </c>
      <c r="O1538">
        <v>455</v>
      </c>
      <c r="P1538" s="5">
        <f>E1538/O1538</f>
        <v>66.015406593406595</v>
      </c>
      <c r="Q1538" s="18" t="str">
        <f>LEFT(T1538, FIND("/",T1538)-1)</f>
        <v>photography</v>
      </c>
      <c r="R1538" s="18" t="str">
        <f>RIGHT(T1538, LEN(T1538)-FIND("/",T1538))</f>
        <v>photobooks</v>
      </c>
      <c r="S1538" t="b">
        <v>1</v>
      </c>
      <c r="T1538" t="s">
        <v>8285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3">
        <v>12000</v>
      </c>
      <c r="E1539" s="13">
        <v>21588</v>
      </c>
      <c r="F1539" s="16">
        <f>(E1539)/D1539</f>
        <v>1.7989999999999999</v>
      </c>
      <c r="G1539" s="11" t="s">
        <v>8219</v>
      </c>
      <c r="H1539" t="s">
        <v>8236</v>
      </c>
      <c r="I1539" t="s">
        <v>8249</v>
      </c>
      <c r="J1539">
        <v>1470506400</v>
      </c>
      <c r="K1539" s="7">
        <f>(((J1539/60)/60)/24)+DATE(1970,1,1)</f>
        <v>42588.75</v>
      </c>
      <c r="L1539">
        <v>1467358427</v>
      </c>
      <c r="M1539" s="7">
        <f>(((L1539/60)/60)/24)+DATE(1970,1,1)</f>
        <v>42552.315127314811</v>
      </c>
      <c r="N1539" t="b">
        <v>1</v>
      </c>
      <c r="O1539">
        <v>224</v>
      </c>
      <c r="P1539" s="5">
        <f>E1539/O1539</f>
        <v>96.375</v>
      </c>
      <c r="Q1539" s="18" t="str">
        <f>LEFT(T1539, FIND("/",T1539)-1)</f>
        <v>photography</v>
      </c>
      <c r="R1539" s="18" t="str">
        <f>RIGHT(T1539, LEN(T1539)-FIND("/",T1539))</f>
        <v>photobooks</v>
      </c>
      <c r="S1539" t="b">
        <v>1</v>
      </c>
      <c r="T1539" t="s">
        <v>8285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3">
        <v>7000</v>
      </c>
      <c r="E1540" s="13">
        <v>7184</v>
      </c>
      <c r="F1540" s="16">
        <f>(E1540)/D1540</f>
        <v>1.0262857142857142</v>
      </c>
      <c r="G1540" s="11" t="s">
        <v>8219</v>
      </c>
      <c r="H1540" t="s">
        <v>8224</v>
      </c>
      <c r="I1540" t="s">
        <v>8246</v>
      </c>
      <c r="J1540">
        <v>1421952370</v>
      </c>
      <c r="K1540" s="7">
        <f>(((J1540/60)/60)/24)+DATE(1970,1,1)</f>
        <v>42026.782060185185</v>
      </c>
      <c r="L1540">
        <v>1418064370</v>
      </c>
      <c r="M1540" s="7">
        <f>(((L1540/60)/60)/24)+DATE(1970,1,1)</f>
        <v>41981.782060185185</v>
      </c>
      <c r="N1540" t="b">
        <v>1</v>
      </c>
      <c r="O1540">
        <v>46</v>
      </c>
      <c r="P1540" s="5">
        <f>E1540/O1540</f>
        <v>156.17391304347825</v>
      </c>
      <c r="Q1540" s="18" t="str">
        <f>LEFT(T1540, FIND("/",T1540)-1)</f>
        <v>photography</v>
      </c>
      <c r="R1540" s="18" t="str">
        <f>RIGHT(T1540, LEN(T1540)-FIND("/",T1540))</f>
        <v>photobooks</v>
      </c>
      <c r="S1540" t="b">
        <v>1</v>
      </c>
      <c r="T1540" t="s">
        <v>8285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3">
        <v>20000</v>
      </c>
      <c r="E1541" s="13">
        <v>27197.22</v>
      </c>
      <c r="F1541" s="16">
        <f>(E1541)/D1541</f>
        <v>1.359861</v>
      </c>
      <c r="G1541" s="11" t="s">
        <v>8219</v>
      </c>
      <c r="H1541" t="s">
        <v>8224</v>
      </c>
      <c r="I1541" t="s">
        <v>8246</v>
      </c>
      <c r="J1541">
        <v>1483481019</v>
      </c>
      <c r="K1541" s="7">
        <f>(((J1541/60)/60)/24)+DATE(1970,1,1)</f>
        <v>42738.919201388882</v>
      </c>
      <c r="L1541">
        <v>1480629819</v>
      </c>
      <c r="M1541" s="7">
        <f>(((L1541/60)/60)/24)+DATE(1970,1,1)</f>
        <v>42705.919201388882</v>
      </c>
      <c r="N1541" t="b">
        <v>0</v>
      </c>
      <c r="O1541">
        <v>284</v>
      </c>
      <c r="P1541" s="5">
        <f>E1541/O1541</f>
        <v>95.764859154929582</v>
      </c>
      <c r="Q1541" s="18" t="str">
        <f>LEFT(T1541, FIND("/",T1541)-1)</f>
        <v>photography</v>
      </c>
      <c r="R1541" s="18" t="str">
        <f>RIGHT(T1541, LEN(T1541)-FIND("/",T1541))</f>
        <v>photobooks</v>
      </c>
      <c r="S1541" t="b">
        <v>1</v>
      </c>
      <c r="T1541" t="s">
        <v>8285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3">
        <v>15000</v>
      </c>
      <c r="E1542" s="13">
        <v>17680</v>
      </c>
      <c r="F1542" s="16">
        <f>(E1542)/D1542</f>
        <v>1.1786666666666668</v>
      </c>
      <c r="G1542" s="11" t="s">
        <v>8219</v>
      </c>
      <c r="H1542" t="s">
        <v>8224</v>
      </c>
      <c r="I1542" t="s">
        <v>8246</v>
      </c>
      <c r="J1542">
        <v>1416964500</v>
      </c>
      <c r="K1542" s="7">
        <f>(((J1542/60)/60)/24)+DATE(1970,1,1)</f>
        <v>41969.052083333328</v>
      </c>
      <c r="L1542">
        <v>1414368616</v>
      </c>
      <c r="M1542" s="7">
        <f>(((L1542/60)/60)/24)+DATE(1970,1,1)</f>
        <v>41939.00712962963</v>
      </c>
      <c r="N1542" t="b">
        <v>1</v>
      </c>
      <c r="O1542">
        <v>98</v>
      </c>
      <c r="P1542" s="5">
        <f>E1542/O1542</f>
        <v>180.40816326530611</v>
      </c>
      <c r="Q1542" s="18" t="str">
        <f>LEFT(T1542, FIND("/",T1542)-1)</f>
        <v>photography</v>
      </c>
      <c r="R1542" s="18" t="str">
        <f>RIGHT(T1542, LEN(T1542)-FIND("/",T1542))</f>
        <v>photobooks</v>
      </c>
      <c r="S1542" t="b">
        <v>1</v>
      </c>
      <c r="T1542" t="s">
        <v>8285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3">
        <v>18000</v>
      </c>
      <c r="E1543" s="13">
        <v>6</v>
      </c>
      <c r="F1543" s="16">
        <f>(E1543)/D1543</f>
        <v>3.3333333333333332E-4</v>
      </c>
      <c r="G1543" s="11" t="s">
        <v>8221</v>
      </c>
      <c r="H1543" t="s">
        <v>8224</v>
      </c>
      <c r="I1543" t="s">
        <v>8246</v>
      </c>
      <c r="J1543">
        <v>1420045538</v>
      </c>
      <c r="K1543" s="7">
        <f>(((J1543/60)/60)/24)+DATE(1970,1,1)</f>
        <v>42004.712245370371</v>
      </c>
      <c r="L1543">
        <v>1417453538</v>
      </c>
      <c r="M1543" s="7">
        <f>(((L1543/60)/60)/24)+DATE(1970,1,1)</f>
        <v>41974.712245370371</v>
      </c>
      <c r="N1543" t="b">
        <v>0</v>
      </c>
      <c r="O1543">
        <v>2</v>
      </c>
      <c r="P1543" s="5">
        <f>E1543/O1543</f>
        <v>3</v>
      </c>
      <c r="Q1543" s="18" t="str">
        <f>LEFT(T1543, FIND("/",T1543)-1)</f>
        <v>photography</v>
      </c>
      <c r="R1543" s="18" t="str">
        <f>RIGHT(T1543, LEN(T1543)-FIND("/",T1543))</f>
        <v>nature</v>
      </c>
      <c r="S1543" t="b">
        <v>0</v>
      </c>
      <c r="T1543" t="s">
        <v>8289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3">
        <v>500</v>
      </c>
      <c r="E1544" s="13">
        <v>20</v>
      </c>
      <c r="F1544" s="16">
        <f>(E1544)/D1544</f>
        <v>0.04</v>
      </c>
      <c r="G1544" s="11" t="s">
        <v>8221</v>
      </c>
      <c r="H1544" t="s">
        <v>8229</v>
      </c>
      <c r="I1544" t="s">
        <v>8251</v>
      </c>
      <c r="J1544">
        <v>1435708500</v>
      </c>
      <c r="K1544" s="7">
        <f>(((J1544/60)/60)/24)+DATE(1970,1,1)</f>
        <v>42185.996527777781</v>
      </c>
      <c r="L1544">
        <v>1434412500</v>
      </c>
      <c r="M1544" s="7">
        <f>(((L1544/60)/60)/24)+DATE(1970,1,1)</f>
        <v>42170.996527777781</v>
      </c>
      <c r="N1544" t="b">
        <v>0</v>
      </c>
      <c r="O1544">
        <v>1</v>
      </c>
      <c r="P1544" s="5">
        <f>E1544/O1544</f>
        <v>20</v>
      </c>
      <c r="Q1544" s="18" t="str">
        <f>LEFT(T1544, FIND("/",T1544)-1)</f>
        <v>photography</v>
      </c>
      <c r="R1544" s="18" t="str">
        <f>RIGHT(T1544, LEN(T1544)-FIND("/",T1544))</f>
        <v>nature</v>
      </c>
      <c r="S1544" t="b">
        <v>0</v>
      </c>
      <c r="T1544" t="s">
        <v>8289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3">
        <v>2250</v>
      </c>
      <c r="E1545" s="13">
        <v>10</v>
      </c>
      <c r="F1545" s="16">
        <f>(E1545)/D1545</f>
        <v>4.4444444444444444E-3</v>
      </c>
      <c r="G1545" s="11" t="s">
        <v>8221</v>
      </c>
      <c r="H1545" t="s">
        <v>8224</v>
      </c>
      <c r="I1545" t="s">
        <v>8246</v>
      </c>
      <c r="J1545">
        <v>1416662034</v>
      </c>
      <c r="K1545" s="7">
        <f>(((J1545/60)/60)/24)+DATE(1970,1,1)</f>
        <v>41965.551319444443</v>
      </c>
      <c r="L1545">
        <v>1414066434</v>
      </c>
      <c r="M1545" s="7">
        <f>(((L1545/60)/60)/24)+DATE(1970,1,1)</f>
        <v>41935.509652777779</v>
      </c>
      <c r="N1545" t="b">
        <v>0</v>
      </c>
      <c r="O1545">
        <v>1</v>
      </c>
      <c r="P1545" s="5">
        <f>E1545/O1545</f>
        <v>10</v>
      </c>
      <c r="Q1545" s="18" t="str">
        <f>LEFT(T1545, FIND("/",T1545)-1)</f>
        <v>photography</v>
      </c>
      <c r="R1545" s="18" t="str">
        <f>RIGHT(T1545, LEN(T1545)-FIND("/",T1545))</f>
        <v>nature</v>
      </c>
      <c r="S1545" t="b">
        <v>0</v>
      </c>
      <c r="T1545" t="s">
        <v>8289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3">
        <v>1000</v>
      </c>
      <c r="E1546" s="13">
        <v>0</v>
      </c>
      <c r="F1546" s="16">
        <f>(E1546)/D1546</f>
        <v>0</v>
      </c>
      <c r="G1546" s="11" t="s">
        <v>8221</v>
      </c>
      <c r="H1546" t="s">
        <v>8224</v>
      </c>
      <c r="I1546" t="s">
        <v>8246</v>
      </c>
      <c r="J1546">
        <v>1427847480</v>
      </c>
      <c r="K1546" s="7">
        <f>(((J1546/60)/60)/24)+DATE(1970,1,1)</f>
        <v>42095.012499999997</v>
      </c>
      <c r="L1546">
        <v>1424222024</v>
      </c>
      <c r="M1546" s="7">
        <f>(((L1546/60)/60)/24)+DATE(1970,1,1)</f>
        <v>42053.051203703704</v>
      </c>
      <c r="N1546" t="b">
        <v>0</v>
      </c>
      <c r="O1546">
        <v>0</v>
      </c>
      <c r="P1546" s="5" t="e">
        <f>E1546/O1546</f>
        <v>#DIV/0!</v>
      </c>
      <c r="Q1546" s="18" t="str">
        <f>LEFT(T1546, FIND("/",T1546)-1)</f>
        <v>photography</v>
      </c>
      <c r="R1546" s="18" t="str">
        <f>RIGHT(T1546, LEN(T1546)-FIND("/",T1546))</f>
        <v>nature</v>
      </c>
      <c r="S1546" t="b">
        <v>0</v>
      </c>
      <c r="T1546" t="s">
        <v>8289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3">
        <v>3000</v>
      </c>
      <c r="E1547" s="13">
        <v>1</v>
      </c>
      <c r="F1547" s="16">
        <f>(E1547)/D1547</f>
        <v>3.3333333333333332E-4</v>
      </c>
      <c r="G1547" s="11" t="s">
        <v>8221</v>
      </c>
      <c r="H1547" t="s">
        <v>8224</v>
      </c>
      <c r="I1547" t="s">
        <v>8246</v>
      </c>
      <c r="J1547">
        <v>1425330960</v>
      </c>
      <c r="K1547" s="7">
        <f>(((J1547/60)/60)/24)+DATE(1970,1,1)</f>
        <v>42065.886111111111</v>
      </c>
      <c r="L1547">
        <v>1422393234</v>
      </c>
      <c r="M1547" s="7">
        <f>(((L1547/60)/60)/24)+DATE(1970,1,1)</f>
        <v>42031.884652777779</v>
      </c>
      <c r="N1547" t="b">
        <v>0</v>
      </c>
      <c r="O1547">
        <v>1</v>
      </c>
      <c r="P1547" s="5">
        <f>E1547/O1547</f>
        <v>1</v>
      </c>
      <c r="Q1547" s="18" t="str">
        <f>LEFT(T1547, FIND("/",T1547)-1)</f>
        <v>photography</v>
      </c>
      <c r="R1547" s="18" t="str">
        <f>RIGHT(T1547, LEN(T1547)-FIND("/",T1547))</f>
        <v>nature</v>
      </c>
      <c r="S1547" t="b">
        <v>0</v>
      </c>
      <c r="T1547" t="s">
        <v>8289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3">
        <v>1000</v>
      </c>
      <c r="E1548" s="13">
        <v>289</v>
      </c>
      <c r="F1548" s="16">
        <f>(E1548)/D1548</f>
        <v>0.28899999999999998</v>
      </c>
      <c r="G1548" s="11" t="s">
        <v>8221</v>
      </c>
      <c r="H1548" t="s">
        <v>8225</v>
      </c>
      <c r="I1548" t="s">
        <v>8247</v>
      </c>
      <c r="J1548">
        <v>1410930399</v>
      </c>
      <c r="K1548" s="7">
        <f>(((J1548/60)/60)/24)+DATE(1970,1,1)</f>
        <v>41899.212951388887</v>
      </c>
      <c r="L1548">
        <v>1405746399</v>
      </c>
      <c r="M1548" s="7">
        <f>(((L1548/60)/60)/24)+DATE(1970,1,1)</f>
        <v>41839.212951388887</v>
      </c>
      <c r="N1548" t="b">
        <v>0</v>
      </c>
      <c r="O1548">
        <v>11</v>
      </c>
      <c r="P1548" s="5">
        <f>E1548/O1548</f>
        <v>26.272727272727273</v>
      </c>
      <c r="Q1548" s="18" t="str">
        <f>LEFT(T1548, FIND("/",T1548)-1)</f>
        <v>photography</v>
      </c>
      <c r="R1548" s="18" t="str">
        <f>RIGHT(T1548, LEN(T1548)-FIND("/",T1548))</f>
        <v>nature</v>
      </c>
      <c r="S1548" t="b">
        <v>0</v>
      </c>
      <c r="T1548" t="s">
        <v>8289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3">
        <v>20</v>
      </c>
      <c r="E1549" s="13">
        <v>0</v>
      </c>
      <c r="F1549" s="16">
        <f>(E1549)/D1549</f>
        <v>0</v>
      </c>
      <c r="G1549" s="11" t="s">
        <v>8221</v>
      </c>
      <c r="H1549" t="s">
        <v>8224</v>
      </c>
      <c r="I1549" t="s">
        <v>8246</v>
      </c>
      <c r="J1549">
        <v>1487844882</v>
      </c>
      <c r="K1549" s="7">
        <f>(((J1549/60)/60)/24)+DATE(1970,1,1)</f>
        <v>42789.426875000005</v>
      </c>
      <c r="L1549">
        <v>1487240082</v>
      </c>
      <c r="M1549" s="7">
        <f>(((L1549/60)/60)/24)+DATE(1970,1,1)</f>
        <v>42782.426875000005</v>
      </c>
      <c r="N1549" t="b">
        <v>0</v>
      </c>
      <c r="O1549">
        <v>0</v>
      </c>
      <c r="P1549" s="5" t="e">
        <f>E1549/O1549</f>
        <v>#DIV/0!</v>
      </c>
      <c r="Q1549" s="18" t="str">
        <f>LEFT(T1549, FIND("/",T1549)-1)</f>
        <v>photography</v>
      </c>
      <c r="R1549" s="18" t="str">
        <f>RIGHT(T1549, LEN(T1549)-FIND("/",T1549))</f>
        <v>nature</v>
      </c>
      <c r="S1549" t="b">
        <v>0</v>
      </c>
      <c r="T1549" t="s">
        <v>8289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3">
        <v>700</v>
      </c>
      <c r="E1550" s="13">
        <v>60</v>
      </c>
      <c r="F1550" s="16">
        <f>(E1550)/D1550</f>
        <v>8.5714285714285715E-2</v>
      </c>
      <c r="G1550" s="11" t="s">
        <v>8221</v>
      </c>
      <c r="H1550" t="s">
        <v>8224</v>
      </c>
      <c r="I1550" t="s">
        <v>8246</v>
      </c>
      <c r="J1550">
        <v>1447020620</v>
      </c>
      <c r="K1550" s="7">
        <f>(((J1550/60)/60)/24)+DATE(1970,1,1)</f>
        <v>42316.923842592587</v>
      </c>
      <c r="L1550">
        <v>1444425020</v>
      </c>
      <c r="M1550" s="7">
        <f>(((L1550/60)/60)/24)+DATE(1970,1,1)</f>
        <v>42286.88217592593</v>
      </c>
      <c r="N1550" t="b">
        <v>0</v>
      </c>
      <c r="O1550">
        <v>1</v>
      </c>
      <c r="P1550" s="5">
        <f>E1550/O1550</f>
        <v>60</v>
      </c>
      <c r="Q1550" s="18" t="str">
        <f>LEFT(T1550, FIND("/",T1550)-1)</f>
        <v>photography</v>
      </c>
      <c r="R1550" s="18" t="str">
        <f>RIGHT(T1550, LEN(T1550)-FIND("/",T1550))</f>
        <v>nature</v>
      </c>
      <c r="S1550" t="b">
        <v>0</v>
      </c>
      <c r="T1550" t="s">
        <v>8289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3">
        <v>500</v>
      </c>
      <c r="E1551" s="13">
        <v>170</v>
      </c>
      <c r="F1551" s="16">
        <f>(E1551)/D1551</f>
        <v>0.34</v>
      </c>
      <c r="G1551" s="11" t="s">
        <v>8221</v>
      </c>
      <c r="H1551" t="s">
        <v>8224</v>
      </c>
      <c r="I1551" t="s">
        <v>8246</v>
      </c>
      <c r="J1551">
        <v>1446524159</v>
      </c>
      <c r="K1551" s="7">
        <f>(((J1551/60)/60)/24)+DATE(1970,1,1)</f>
        <v>42311.177766203706</v>
      </c>
      <c r="L1551">
        <v>1443928559</v>
      </c>
      <c r="M1551" s="7">
        <f>(((L1551/60)/60)/24)+DATE(1970,1,1)</f>
        <v>42281.136099537034</v>
      </c>
      <c r="N1551" t="b">
        <v>0</v>
      </c>
      <c r="O1551">
        <v>6</v>
      </c>
      <c r="P1551" s="5">
        <f>E1551/O1551</f>
        <v>28.333333333333332</v>
      </c>
      <c r="Q1551" s="18" t="str">
        <f>LEFT(T1551, FIND("/",T1551)-1)</f>
        <v>photography</v>
      </c>
      <c r="R1551" s="18" t="str">
        <f>RIGHT(T1551, LEN(T1551)-FIND("/",T1551))</f>
        <v>nature</v>
      </c>
      <c r="S1551" t="b">
        <v>0</v>
      </c>
      <c r="T1551" t="s">
        <v>8289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3">
        <v>750</v>
      </c>
      <c r="E1552" s="13">
        <v>101</v>
      </c>
      <c r="F1552" s="16">
        <f>(E1552)/D1552</f>
        <v>0.13466666666666666</v>
      </c>
      <c r="G1552" s="11" t="s">
        <v>8221</v>
      </c>
      <c r="H1552" t="s">
        <v>8225</v>
      </c>
      <c r="I1552" t="s">
        <v>8247</v>
      </c>
      <c r="J1552">
        <v>1463050034</v>
      </c>
      <c r="K1552" s="7">
        <f>(((J1552/60)/60)/24)+DATE(1970,1,1)</f>
        <v>42502.449467592596</v>
      </c>
      <c r="L1552">
        <v>1460458034</v>
      </c>
      <c r="M1552" s="7">
        <f>(((L1552/60)/60)/24)+DATE(1970,1,1)</f>
        <v>42472.449467592596</v>
      </c>
      <c r="N1552" t="b">
        <v>0</v>
      </c>
      <c r="O1552">
        <v>7</v>
      </c>
      <c r="P1552" s="5">
        <f>E1552/O1552</f>
        <v>14.428571428571429</v>
      </c>
      <c r="Q1552" s="18" t="str">
        <f>LEFT(T1552, FIND("/",T1552)-1)</f>
        <v>photography</v>
      </c>
      <c r="R1552" s="18" t="str">
        <f>RIGHT(T1552, LEN(T1552)-FIND("/",T1552))</f>
        <v>nature</v>
      </c>
      <c r="S1552" t="b">
        <v>0</v>
      </c>
      <c r="T1552" t="s">
        <v>8289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3">
        <v>3500</v>
      </c>
      <c r="E1553" s="13">
        <v>0</v>
      </c>
      <c r="F1553" s="16">
        <f>(E1553)/D1553</f>
        <v>0</v>
      </c>
      <c r="G1553" s="11" t="s">
        <v>8221</v>
      </c>
      <c r="H1553" t="s">
        <v>8224</v>
      </c>
      <c r="I1553" t="s">
        <v>8246</v>
      </c>
      <c r="J1553">
        <v>1432756039</v>
      </c>
      <c r="K1553" s="7">
        <f>(((J1553/60)/60)/24)+DATE(1970,1,1)</f>
        <v>42151.824525462958</v>
      </c>
      <c r="L1553">
        <v>1430164039</v>
      </c>
      <c r="M1553" s="7">
        <f>(((L1553/60)/60)/24)+DATE(1970,1,1)</f>
        <v>42121.824525462958</v>
      </c>
      <c r="N1553" t="b">
        <v>0</v>
      </c>
      <c r="O1553">
        <v>0</v>
      </c>
      <c r="P1553" s="5" t="e">
        <f>E1553/O1553</f>
        <v>#DIV/0!</v>
      </c>
      <c r="Q1553" s="18" t="str">
        <f>LEFT(T1553, FIND("/",T1553)-1)</f>
        <v>photography</v>
      </c>
      <c r="R1553" s="18" t="str">
        <f>RIGHT(T1553, LEN(T1553)-FIND("/",T1553))</f>
        <v>nature</v>
      </c>
      <c r="S1553" t="b">
        <v>0</v>
      </c>
      <c r="T1553" t="s">
        <v>8289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3">
        <v>4300</v>
      </c>
      <c r="E1554" s="13">
        <v>2115</v>
      </c>
      <c r="F1554" s="16">
        <f>(E1554)/D1554</f>
        <v>0.49186046511627907</v>
      </c>
      <c r="G1554" s="11" t="s">
        <v>8221</v>
      </c>
      <c r="H1554" t="s">
        <v>8224</v>
      </c>
      <c r="I1554" t="s">
        <v>8246</v>
      </c>
      <c r="J1554">
        <v>1412135940</v>
      </c>
      <c r="K1554" s="7">
        <f>(((J1554/60)/60)/24)+DATE(1970,1,1)</f>
        <v>41913.165972222225</v>
      </c>
      <c r="L1554">
        <v>1410366708</v>
      </c>
      <c r="M1554" s="7">
        <f>(((L1554/60)/60)/24)+DATE(1970,1,1)</f>
        <v>41892.688750000001</v>
      </c>
      <c r="N1554" t="b">
        <v>0</v>
      </c>
      <c r="O1554">
        <v>16</v>
      </c>
      <c r="P1554" s="5">
        <f>E1554/O1554</f>
        <v>132.1875</v>
      </c>
      <c r="Q1554" s="18" t="str">
        <f>LEFT(T1554, FIND("/",T1554)-1)</f>
        <v>photography</v>
      </c>
      <c r="R1554" s="18" t="str">
        <f>RIGHT(T1554, LEN(T1554)-FIND("/",T1554))</f>
        <v>nature</v>
      </c>
      <c r="S1554" t="b">
        <v>0</v>
      </c>
      <c r="T1554" t="s">
        <v>8289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3">
        <v>6000</v>
      </c>
      <c r="E1555" s="13">
        <v>0</v>
      </c>
      <c r="F1555" s="16">
        <f>(E1555)/D1555</f>
        <v>0</v>
      </c>
      <c r="G1555" s="11" t="s">
        <v>8221</v>
      </c>
      <c r="H1555" t="s">
        <v>8224</v>
      </c>
      <c r="I1555" t="s">
        <v>8246</v>
      </c>
      <c r="J1555">
        <v>1441176447</v>
      </c>
      <c r="K1555" s="7">
        <f>(((J1555/60)/60)/24)+DATE(1970,1,1)</f>
        <v>42249.282951388886</v>
      </c>
      <c r="L1555">
        <v>1438584447</v>
      </c>
      <c r="M1555" s="7">
        <f>(((L1555/60)/60)/24)+DATE(1970,1,1)</f>
        <v>42219.282951388886</v>
      </c>
      <c r="N1555" t="b">
        <v>0</v>
      </c>
      <c r="O1555">
        <v>0</v>
      </c>
      <c r="P1555" s="5" t="e">
        <f>E1555/O1555</f>
        <v>#DIV/0!</v>
      </c>
      <c r="Q1555" s="18" t="str">
        <f>LEFT(T1555, FIND("/",T1555)-1)</f>
        <v>photography</v>
      </c>
      <c r="R1555" s="18" t="str">
        <f>RIGHT(T1555, LEN(T1555)-FIND("/",T1555))</f>
        <v>nature</v>
      </c>
      <c r="S1555" t="b">
        <v>0</v>
      </c>
      <c r="T1555" t="s">
        <v>8289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3">
        <v>20000</v>
      </c>
      <c r="E1556" s="13">
        <v>0</v>
      </c>
      <c r="F1556" s="16">
        <f>(E1556)/D1556</f>
        <v>0</v>
      </c>
      <c r="G1556" s="11" t="s">
        <v>8221</v>
      </c>
      <c r="H1556" t="s">
        <v>8226</v>
      </c>
      <c r="I1556" t="s">
        <v>8248</v>
      </c>
      <c r="J1556">
        <v>1438495390</v>
      </c>
      <c r="K1556" s="7">
        <f>(((J1556/60)/60)/24)+DATE(1970,1,1)</f>
        <v>42218.252199074079</v>
      </c>
      <c r="L1556">
        <v>1435903390</v>
      </c>
      <c r="M1556" s="7">
        <f>(((L1556/60)/60)/24)+DATE(1970,1,1)</f>
        <v>42188.252199074079</v>
      </c>
      <c r="N1556" t="b">
        <v>0</v>
      </c>
      <c r="O1556">
        <v>0</v>
      </c>
      <c r="P1556" s="5" t="e">
        <f>E1556/O1556</f>
        <v>#DIV/0!</v>
      </c>
      <c r="Q1556" s="18" t="str">
        <f>LEFT(T1556, FIND("/",T1556)-1)</f>
        <v>photography</v>
      </c>
      <c r="R1556" s="18" t="str">
        <f>RIGHT(T1556, LEN(T1556)-FIND("/",T1556))</f>
        <v>nature</v>
      </c>
      <c r="S1556" t="b">
        <v>0</v>
      </c>
      <c r="T1556" t="s">
        <v>8289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3">
        <v>750</v>
      </c>
      <c r="E1557" s="13">
        <v>0</v>
      </c>
      <c r="F1557" s="16">
        <f>(E1557)/D1557</f>
        <v>0</v>
      </c>
      <c r="G1557" s="11" t="s">
        <v>8221</v>
      </c>
      <c r="H1557" t="s">
        <v>8224</v>
      </c>
      <c r="I1557" t="s">
        <v>8246</v>
      </c>
      <c r="J1557">
        <v>1442509200</v>
      </c>
      <c r="K1557" s="7">
        <f>(((J1557/60)/60)/24)+DATE(1970,1,1)</f>
        <v>42264.708333333328</v>
      </c>
      <c r="L1557">
        <v>1440513832</v>
      </c>
      <c r="M1557" s="7">
        <f>(((L1557/60)/60)/24)+DATE(1970,1,1)</f>
        <v>42241.613796296297</v>
      </c>
      <c r="N1557" t="b">
        <v>0</v>
      </c>
      <c r="O1557">
        <v>0</v>
      </c>
      <c r="P1557" s="5" t="e">
        <f>E1557/O1557</f>
        <v>#DIV/0!</v>
      </c>
      <c r="Q1557" s="18" t="str">
        <f>LEFT(T1557, FIND("/",T1557)-1)</f>
        <v>photography</v>
      </c>
      <c r="R1557" s="18" t="str">
        <f>RIGHT(T1557, LEN(T1557)-FIND("/",T1557))</f>
        <v>nature</v>
      </c>
      <c r="S1557" t="b">
        <v>0</v>
      </c>
      <c r="T1557" t="s">
        <v>8289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3">
        <v>1500</v>
      </c>
      <c r="E1558" s="13">
        <v>677</v>
      </c>
      <c r="F1558" s="16">
        <f>(E1558)/D1558</f>
        <v>0.45133333333333331</v>
      </c>
      <c r="G1558" s="11" t="s">
        <v>8221</v>
      </c>
      <c r="H1558" t="s">
        <v>8229</v>
      </c>
      <c r="I1558" t="s">
        <v>8251</v>
      </c>
      <c r="J1558">
        <v>1467603624</v>
      </c>
      <c r="K1558" s="7">
        <f>(((J1558/60)/60)/24)+DATE(1970,1,1)</f>
        <v>42555.153055555551</v>
      </c>
      <c r="L1558">
        <v>1465011624</v>
      </c>
      <c r="M1558" s="7">
        <f>(((L1558/60)/60)/24)+DATE(1970,1,1)</f>
        <v>42525.153055555551</v>
      </c>
      <c r="N1558" t="b">
        <v>0</v>
      </c>
      <c r="O1558">
        <v>12</v>
      </c>
      <c r="P1558" s="5">
        <f>E1558/O1558</f>
        <v>56.416666666666664</v>
      </c>
      <c r="Q1558" s="18" t="str">
        <f>LEFT(T1558, FIND("/",T1558)-1)</f>
        <v>photography</v>
      </c>
      <c r="R1558" s="18" t="str">
        <f>RIGHT(T1558, LEN(T1558)-FIND("/",T1558))</f>
        <v>nature</v>
      </c>
      <c r="S1558" t="b">
        <v>0</v>
      </c>
      <c r="T1558" t="s">
        <v>8289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3">
        <v>2500</v>
      </c>
      <c r="E1559" s="13">
        <v>100</v>
      </c>
      <c r="F1559" s="16">
        <f>(E1559)/D1559</f>
        <v>0.04</v>
      </c>
      <c r="G1559" s="11" t="s">
        <v>8221</v>
      </c>
      <c r="H1559" t="s">
        <v>8224</v>
      </c>
      <c r="I1559" t="s">
        <v>8246</v>
      </c>
      <c r="J1559">
        <v>1411227633</v>
      </c>
      <c r="K1559" s="7">
        <f>(((J1559/60)/60)/24)+DATE(1970,1,1)</f>
        <v>41902.65315972222</v>
      </c>
      <c r="L1559">
        <v>1408549233</v>
      </c>
      <c r="M1559" s="7">
        <f>(((L1559/60)/60)/24)+DATE(1970,1,1)</f>
        <v>41871.65315972222</v>
      </c>
      <c r="N1559" t="b">
        <v>0</v>
      </c>
      <c r="O1559">
        <v>1</v>
      </c>
      <c r="P1559" s="5">
        <f>E1559/O1559</f>
        <v>100</v>
      </c>
      <c r="Q1559" s="18" t="str">
        <f>LEFT(T1559, FIND("/",T1559)-1)</f>
        <v>photography</v>
      </c>
      <c r="R1559" s="18" t="str">
        <f>RIGHT(T1559, LEN(T1559)-FIND("/",T1559))</f>
        <v>nature</v>
      </c>
      <c r="S1559" t="b">
        <v>0</v>
      </c>
      <c r="T1559" t="s">
        <v>8289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3">
        <v>750</v>
      </c>
      <c r="E1560" s="13">
        <v>35</v>
      </c>
      <c r="F1560" s="16">
        <f>(E1560)/D1560</f>
        <v>4.6666666666666669E-2</v>
      </c>
      <c r="G1560" s="11" t="s">
        <v>8221</v>
      </c>
      <c r="H1560" t="s">
        <v>8225</v>
      </c>
      <c r="I1560" t="s">
        <v>8247</v>
      </c>
      <c r="J1560">
        <v>1440763920</v>
      </c>
      <c r="K1560" s="7">
        <f>(((J1560/60)/60)/24)+DATE(1970,1,1)</f>
        <v>42244.508333333331</v>
      </c>
      <c r="L1560">
        <v>1435656759</v>
      </c>
      <c r="M1560" s="7">
        <f>(((L1560/60)/60)/24)+DATE(1970,1,1)</f>
        <v>42185.397673611107</v>
      </c>
      <c r="N1560" t="b">
        <v>0</v>
      </c>
      <c r="O1560">
        <v>3</v>
      </c>
      <c r="P1560" s="5">
        <f>E1560/O1560</f>
        <v>11.666666666666666</v>
      </c>
      <c r="Q1560" s="18" t="str">
        <f>LEFT(T1560, FIND("/",T1560)-1)</f>
        <v>photography</v>
      </c>
      <c r="R1560" s="18" t="str">
        <f>RIGHT(T1560, LEN(T1560)-FIND("/",T1560))</f>
        <v>nature</v>
      </c>
      <c r="S1560" t="b">
        <v>0</v>
      </c>
      <c r="T1560" t="s">
        <v>8289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3">
        <v>15000</v>
      </c>
      <c r="E1561" s="13">
        <v>50</v>
      </c>
      <c r="F1561" s="16">
        <f>(E1561)/D1561</f>
        <v>3.3333333333333335E-3</v>
      </c>
      <c r="G1561" s="11" t="s">
        <v>8221</v>
      </c>
      <c r="H1561" t="s">
        <v>8224</v>
      </c>
      <c r="I1561" t="s">
        <v>8246</v>
      </c>
      <c r="J1561">
        <v>1430270199</v>
      </c>
      <c r="K1561" s="7">
        <f>(((J1561/60)/60)/24)+DATE(1970,1,1)</f>
        <v>42123.05322916666</v>
      </c>
      <c r="L1561">
        <v>1428974199</v>
      </c>
      <c r="M1561" s="7">
        <f>(((L1561/60)/60)/24)+DATE(1970,1,1)</f>
        <v>42108.05322916666</v>
      </c>
      <c r="N1561" t="b">
        <v>0</v>
      </c>
      <c r="O1561">
        <v>1</v>
      </c>
      <c r="P1561" s="5">
        <f>E1561/O1561</f>
        <v>50</v>
      </c>
      <c r="Q1561" s="18" t="str">
        <f>LEFT(T1561, FIND("/",T1561)-1)</f>
        <v>photography</v>
      </c>
      <c r="R1561" s="18" t="str">
        <f>RIGHT(T1561, LEN(T1561)-FIND("/",T1561))</f>
        <v>nature</v>
      </c>
      <c r="S1561" t="b">
        <v>0</v>
      </c>
      <c r="T1561" t="s">
        <v>8289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3">
        <v>2500</v>
      </c>
      <c r="E1562" s="13">
        <v>94</v>
      </c>
      <c r="F1562" s="16">
        <f>(E1562)/D1562</f>
        <v>3.7600000000000001E-2</v>
      </c>
      <c r="G1562" s="11" t="s">
        <v>8221</v>
      </c>
      <c r="H1562" t="s">
        <v>8224</v>
      </c>
      <c r="I1562" t="s">
        <v>8246</v>
      </c>
      <c r="J1562">
        <v>1415842193</v>
      </c>
      <c r="K1562" s="7">
        <f>(((J1562/60)/60)/24)+DATE(1970,1,1)</f>
        <v>41956.062418981484</v>
      </c>
      <c r="L1562">
        <v>1414110593</v>
      </c>
      <c r="M1562" s="7">
        <f>(((L1562/60)/60)/24)+DATE(1970,1,1)</f>
        <v>41936.020752314813</v>
      </c>
      <c r="N1562" t="b">
        <v>0</v>
      </c>
      <c r="O1562">
        <v>4</v>
      </c>
      <c r="P1562" s="5">
        <f>E1562/O1562</f>
        <v>23.5</v>
      </c>
      <c r="Q1562" s="18" t="str">
        <f>LEFT(T1562, FIND("/",T1562)-1)</f>
        <v>photography</v>
      </c>
      <c r="R1562" s="18" t="str">
        <f>RIGHT(T1562, LEN(T1562)-FIND("/",T1562))</f>
        <v>nature</v>
      </c>
      <c r="S1562" t="b">
        <v>0</v>
      </c>
      <c r="T1562" t="s">
        <v>8289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3">
        <v>10000</v>
      </c>
      <c r="E1563" s="13">
        <v>67</v>
      </c>
      <c r="F1563" s="16">
        <f>(E1563)/D1563</f>
        <v>6.7000000000000002E-3</v>
      </c>
      <c r="G1563" s="11" t="s">
        <v>8220</v>
      </c>
      <c r="H1563" t="s">
        <v>8224</v>
      </c>
      <c r="I1563" t="s">
        <v>8246</v>
      </c>
      <c r="J1563">
        <v>1383789603</v>
      </c>
      <c r="K1563" s="7">
        <f>(((J1563/60)/60)/24)+DATE(1970,1,1)</f>
        <v>41585.083368055559</v>
      </c>
      <c r="L1563">
        <v>1381194003</v>
      </c>
      <c r="M1563" s="7">
        <f>(((L1563/60)/60)/24)+DATE(1970,1,1)</f>
        <v>41555.041701388887</v>
      </c>
      <c r="N1563" t="b">
        <v>0</v>
      </c>
      <c r="O1563">
        <v>1</v>
      </c>
      <c r="P1563" s="5">
        <f>E1563/O1563</f>
        <v>67</v>
      </c>
      <c r="Q1563" s="18" t="str">
        <f>LEFT(T1563, FIND("/",T1563)-1)</f>
        <v>publishing</v>
      </c>
      <c r="R1563" s="18" t="str">
        <f>RIGHT(T1563, LEN(T1563)-FIND("/",T1563))</f>
        <v>art books</v>
      </c>
      <c r="S1563" t="b">
        <v>0</v>
      </c>
      <c r="T1563" t="s">
        <v>8290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3">
        <v>4000</v>
      </c>
      <c r="E1564" s="13">
        <v>0</v>
      </c>
      <c r="F1564" s="16">
        <f>(E1564)/D1564</f>
        <v>0</v>
      </c>
      <c r="G1564" s="11" t="s">
        <v>8220</v>
      </c>
      <c r="H1564" t="s">
        <v>8224</v>
      </c>
      <c r="I1564" t="s">
        <v>8246</v>
      </c>
      <c r="J1564">
        <v>1259715000</v>
      </c>
      <c r="K1564" s="7">
        <f>(((J1564/60)/60)/24)+DATE(1970,1,1)</f>
        <v>40149.034722222219</v>
      </c>
      <c r="L1564">
        <v>1253712916</v>
      </c>
      <c r="M1564" s="7">
        <f>(((L1564/60)/60)/24)+DATE(1970,1,1)</f>
        <v>40079.566157407404</v>
      </c>
      <c r="N1564" t="b">
        <v>0</v>
      </c>
      <c r="O1564">
        <v>0</v>
      </c>
      <c r="P1564" s="5" t="e">
        <f>E1564/O1564</f>
        <v>#DIV/0!</v>
      </c>
      <c r="Q1564" s="18" t="str">
        <f>LEFT(T1564, FIND("/",T1564)-1)</f>
        <v>publishing</v>
      </c>
      <c r="R1564" s="18" t="str">
        <f>RIGHT(T1564, LEN(T1564)-FIND("/",T1564))</f>
        <v>art books</v>
      </c>
      <c r="S1564" t="b">
        <v>0</v>
      </c>
      <c r="T1564" t="s">
        <v>8290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3">
        <v>6000</v>
      </c>
      <c r="E1565" s="13">
        <v>85</v>
      </c>
      <c r="F1565" s="16">
        <f>(E1565)/D1565</f>
        <v>1.4166666666666666E-2</v>
      </c>
      <c r="G1565" s="11" t="s">
        <v>8220</v>
      </c>
      <c r="H1565" t="s">
        <v>8225</v>
      </c>
      <c r="I1565" t="s">
        <v>8247</v>
      </c>
      <c r="J1565">
        <v>1394815751</v>
      </c>
      <c r="K1565" s="7">
        <f>(((J1565/60)/60)/24)+DATE(1970,1,1)</f>
        <v>41712.700821759259</v>
      </c>
      <c r="L1565">
        <v>1389635351</v>
      </c>
      <c r="M1565" s="7">
        <f>(((L1565/60)/60)/24)+DATE(1970,1,1)</f>
        <v>41652.742488425924</v>
      </c>
      <c r="N1565" t="b">
        <v>0</v>
      </c>
      <c r="O1565">
        <v>2</v>
      </c>
      <c r="P1565" s="5">
        <f>E1565/O1565</f>
        <v>42.5</v>
      </c>
      <c r="Q1565" s="18" t="str">
        <f>LEFT(T1565, FIND("/",T1565)-1)</f>
        <v>publishing</v>
      </c>
      <c r="R1565" s="18" t="str">
        <f>RIGHT(T1565, LEN(T1565)-FIND("/",T1565))</f>
        <v>art books</v>
      </c>
      <c r="S1565" t="b">
        <v>0</v>
      </c>
      <c r="T1565" t="s">
        <v>8290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3">
        <v>10000</v>
      </c>
      <c r="E1566" s="13">
        <v>10</v>
      </c>
      <c r="F1566" s="16">
        <f>(E1566)/D1566</f>
        <v>1E-3</v>
      </c>
      <c r="G1566" s="11" t="s">
        <v>8220</v>
      </c>
      <c r="H1566" t="s">
        <v>8224</v>
      </c>
      <c r="I1566" t="s">
        <v>8246</v>
      </c>
      <c r="J1566">
        <v>1432843500</v>
      </c>
      <c r="K1566" s="7">
        <f>(((J1566/60)/60)/24)+DATE(1970,1,1)</f>
        <v>42152.836805555555</v>
      </c>
      <c r="L1566">
        <v>1430124509</v>
      </c>
      <c r="M1566" s="7">
        <f>(((L1566/60)/60)/24)+DATE(1970,1,1)</f>
        <v>42121.367002314815</v>
      </c>
      <c r="N1566" t="b">
        <v>0</v>
      </c>
      <c r="O1566">
        <v>1</v>
      </c>
      <c r="P1566" s="5">
        <f>E1566/O1566</f>
        <v>10</v>
      </c>
      <c r="Q1566" s="18" t="str">
        <f>LEFT(T1566, FIND("/",T1566)-1)</f>
        <v>publishing</v>
      </c>
      <c r="R1566" s="18" t="str">
        <f>RIGHT(T1566, LEN(T1566)-FIND("/",T1566))</f>
        <v>art books</v>
      </c>
      <c r="S1566" t="b">
        <v>0</v>
      </c>
      <c r="T1566" t="s">
        <v>8290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3">
        <v>4000</v>
      </c>
      <c r="E1567" s="13">
        <v>100</v>
      </c>
      <c r="F1567" s="16">
        <f>(E1567)/D1567</f>
        <v>2.5000000000000001E-2</v>
      </c>
      <c r="G1567" s="11" t="s">
        <v>8220</v>
      </c>
      <c r="H1567" t="s">
        <v>8224</v>
      </c>
      <c r="I1567" t="s">
        <v>8246</v>
      </c>
      <c r="J1567">
        <v>1307554261</v>
      </c>
      <c r="K1567" s="7">
        <f>(((J1567/60)/60)/24)+DATE(1970,1,1)</f>
        <v>40702.729872685188</v>
      </c>
      <c r="L1567">
        <v>1304962261</v>
      </c>
      <c r="M1567" s="7">
        <f>(((L1567/60)/60)/24)+DATE(1970,1,1)</f>
        <v>40672.729872685188</v>
      </c>
      <c r="N1567" t="b">
        <v>0</v>
      </c>
      <c r="O1567">
        <v>1</v>
      </c>
      <c r="P1567" s="5">
        <f>E1567/O1567</f>
        <v>100</v>
      </c>
      <c r="Q1567" s="18" t="str">
        <f>LEFT(T1567, FIND("/",T1567)-1)</f>
        <v>publishing</v>
      </c>
      <c r="R1567" s="18" t="str">
        <f>RIGHT(T1567, LEN(T1567)-FIND("/",T1567))</f>
        <v>art books</v>
      </c>
      <c r="S1567" t="b">
        <v>0</v>
      </c>
      <c r="T1567" t="s">
        <v>8290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3">
        <v>30000</v>
      </c>
      <c r="E1568" s="13">
        <v>6375</v>
      </c>
      <c r="F1568" s="16">
        <f>(E1568)/D1568</f>
        <v>0.21249999999999999</v>
      </c>
      <c r="G1568" s="11" t="s">
        <v>8220</v>
      </c>
      <c r="H1568" t="s">
        <v>8224</v>
      </c>
      <c r="I1568" t="s">
        <v>8246</v>
      </c>
      <c r="J1568">
        <v>1469656800</v>
      </c>
      <c r="K1568" s="7">
        <f>(((J1568/60)/60)/24)+DATE(1970,1,1)</f>
        <v>42578.916666666672</v>
      </c>
      <c r="L1568">
        <v>1467151204</v>
      </c>
      <c r="M1568" s="7">
        <f>(((L1568/60)/60)/24)+DATE(1970,1,1)</f>
        <v>42549.916712962964</v>
      </c>
      <c r="N1568" t="b">
        <v>0</v>
      </c>
      <c r="O1568">
        <v>59</v>
      </c>
      <c r="P1568" s="5">
        <f>E1568/O1568</f>
        <v>108.05084745762711</v>
      </c>
      <c r="Q1568" s="18" t="str">
        <f>LEFT(T1568, FIND("/",T1568)-1)</f>
        <v>publishing</v>
      </c>
      <c r="R1568" s="18" t="str">
        <f>RIGHT(T1568, LEN(T1568)-FIND("/",T1568))</f>
        <v>art books</v>
      </c>
      <c r="S1568" t="b">
        <v>0</v>
      </c>
      <c r="T1568" t="s">
        <v>8290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3">
        <v>8500</v>
      </c>
      <c r="E1569" s="13">
        <v>350</v>
      </c>
      <c r="F1569" s="16">
        <f>(E1569)/D1569</f>
        <v>4.1176470588235294E-2</v>
      </c>
      <c r="G1569" s="11" t="s">
        <v>8220</v>
      </c>
      <c r="H1569" t="s">
        <v>8224</v>
      </c>
      <c r="I1569" t="s">
        <v>8246</v>
      </c>
      <c r="J1569">
        <v>1392595200</v>
      </c>
      <c r="K1569" s="7">
        <f>(((J1569/60)/60)/24)+DATE(1970,1,1)</f>
        <v>41687</v>
      </c>
      <c r="L1569">
        <v>1391293745</v>
      </c>
      <c r="M1569" s="7">
        <f>(((L1569/60)/60)/24)+DATE(1970,1,1)</f>
        <v>41671.936863425923</v>
      </c>
      <c r="N1569" t="b">
        <v>0</v>
      </c>
      <c r="O1569">
        <v>13</v>
      </c>
      <c r="P1569" s="5">
        <f>E1569/O1569</f>
        <v>26.923076923076923</v>
      </c>
      <c r="Q1569" s="18" t="str">
        <f>LEFT(T1569, FIND("/",T1569)-1)</f>
        <v>publishing</v>
      </c>
      <c r="R1569" s="18" t="str">
        <f>RIGHT(T1569, LEN(T1569)-FIND("/",T1569))</f>
        <v>art books</v>
      </c>
      <c r="S1569" t="b">
        <v>0</v>
      </c>
      <c r="T1569" t="s">
        <v>8290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3">
        <v>25000</v>
      </c>
      <c r="E1570" s="13">
        <v>3410</v>
      </c>
      <c r="F1570" s="16">
        <f>(E1570)/D1570</f>
        <v>0.13639999999999999</v>
      </c>
      <c r="G1570" s="11" t="s">
        <v>8220</v>
      </c>
      <c r="H1570" t="s">
        <v>8224</v>
      </c>
      <c r="I1570" t="s">
        <v>8246</v>
      </c>
      <c r="J1570">
        <v>1419384585</v>
      </c>
      <c r="K1570" s="7">
        <f>(((J1570/60)/60)/24)+DATE(1970,1,1)</f>
        <v>41997.062326388885</v>
      </c>
      <c r="L1570">
        <v>1416360585</v>
      </c>
      <c r="M1570" s="7">
        <f>(((L1570/60)/60)/24)+DATE(1970,1,1)</f>
        <v>41962.062326388885</v>
      </c>
      <c r="N1570" t="b">
        <v>0</v>
      </c>
      <c r="O1570">
        <v>22</v>
      </c>
      <c r="P1570" s="5">
        <f>E1570/O1570</f>
        <v>155</v>
      </c>
      <c r="Q1570" s="18" t="str">
        <f>LEFT(T1570, FIND("/",T1570)-1)</f>
        <v>publishing</v>
      </c>
      <c r="R1570" s="18" t="str">
        <f>RIGHT(T1570, LEN(T1570)-FIND("/",T1570))</f>
        <v>art books</v>
      </c>
      <c r="S1570" t="b">
        <v>0</v>
      </c>
      <c r="T1570" t="s">
        <v>8290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3">
        <v>30000</v>
      </c>
      <c r="E1571" s="13">
        <v>0</v>
      </c>
      <c r="F1571" s="16">
        <f>(E1571)/D1571</f>
        <v>0</v>
      </c>
      <c r="G1571" s="11" t="s">
        <v>8220</v>
      </c>
      <c r="H1571" t="s">
        <v>8224</v>
      </c>
      <c r="I1571" t="s">
        <v>8246</v>
      </c>
      <c r="J1571">
        <v>1369498714</v>
      </c>
      <c r="K1571" s="7">
        <f>(((J1571/60)/60)/24)+DATE(1970,1,1)</f>
        <v>41419.679560185185</v>
      </c>
      <c r="L1571">
        <v>1366906714</v>
      </c>
      <c r="M1571" s="7">
        <f>(((L1571/60)/60)/24)+DATE(1970,1,1)</f>
        <v>41389.679560185185</v>
      </c>
      <c r="N1571" t="b">
        <v>0</v>
      </c>
      <c r="O1571">
        <v>0</v>
      </c>
      <c r="P1571" s="5" t="e">
        <f>E1571/O1571</f>
        <v>#DIV/0!</v>
      </c>
      <c r="Q1571" s="18" t="str">
        <f>LEFT(T1571, FIND("/",T1571)-1)</f>
        <v>publishing</v>
      </c>
      <c r="R1571" s="18" t="str">
        <f>RIGHT(T1571, LEN(T1571)-FIND("/",T1571))</f>
        <v>art books</v>
      </c>
      <c r="S1571" t="b">
        <v>0</v>
      </c>
      <c r="T1571" t="s">
        <v>8290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3">
        <v>6000</v>
      </c>
      <c r="E1572" s="13">
        <v>2484</v>
      </c>
      <c r="F1572" s="16">
        <f>(E1572)/D1572</f>
        <v>0.41399999999999998</v>
      </c>
      <c r="G1572" s="11" t="s">
        <v>8220</v>
      </c>
      <c r="H1572" t="s">
        <v>8224</v>
      </c>
      <c r="I1572" t="s">
        <v>8246</v>
      </c>
      <c r="J1572">
        <v>1460140282</v>
      </c>
      <c r="K1572" s="7">
        <f>(((J1572/60)/60)/24)+DATE(1970,1,1)</f>
        <v>42468.771782407406</v>
      </c>
      <c r="L1572">
        <v>1457551882</v>
      </c>
      <c r="M1572" s="7">
        <f>(((L1572/60)/60)/24)+DATE(1970,1,1)</f>
        <v>42438.813449074078</v>
      </c>
      <c r="N1572" t="b">
        <v>0</v>
      </c>
      <c r="O1572">
        <v>52</v>
      </c>
      <c r="P1572" s="5">
        <f>E1572/O1572</f>
        <v>47.769230769230766</v>
      </c>
      <c r="Q1572" s="18" t="str">
        <f>LEFT(T1572, FIND("/",T1572)-1)</f>
        <v>publishing</v>
      </c>
      <c r="R1572" s="18" t="str">
        <f>RIGHT(T1572, LEN(T1572)-FIND("/",T1572))</f>
        <v>art books</v>
      </c>
      <c r="S1572" t="b">
        <v>0</v>
      </c>
      <c r="T1572" t="s">
        <v>8290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3">
        <v>12100</v>
      </c>
      <c r="E1573" s="13">
        <v>80</v>
      </c>
      <c r="F1573" s="16">
        <f>(E1573)/D1573</f>
        <v>6.6115702479338841E-3</v>
      </c>
      <c r="G1573" s="11" t="s">
        <v>8220</v>
      </c>
      <c r="H1573" t="s">
        <v>8225</v>
      </c>
      <c r="I1573" t="s">
        <v>8247</v>
      </c>
      <c r="J1573">
        <v>1434738483</v>
      </c>
      <c r="K1573" s="7">
        <f>(((J1573/60)/60)/24)+DATE(1970,1,1)</f>
        <v>42174.769479166673</v>
      </c>
      <c r="L1573">
        <v>1432146483</v>
      </c>
      <c r="M1573" s="7">
        <f>(((L1573/60)/60)/24)+DATE(1970,1,1)</f>
        <v>42144.769479166673</v>
      </c>
      <c r="N1573" t="b">
        <v>0</v>
      </c>
      <c r="O1573">
        <v>4</v>
      </c>
      <c r="P1573" s="5">
        <f>E1573/O1573</f>
        <v>20</v>
      </c>
      <c r="Q1573" s="18" t="str">
        <f>LEFT(T1573, FIND("/",T1573)-1)</f>
        <v>publishing</v>
      </c>
      <c r="R1573" s="18" t="str">
        <f>RIGHT(T1573, LEN(T1573)-FIND("/",T1573))</f>
        <v>art books</v>
      </c>
      <c r="S1573" t="b">
        <v>0</v>
      </c>
      <c r="T1573" t="s">
        <v>8290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3">
        <v>2500</v>
      </c>
      <c r="E1574" s="13">
        <v>125</v>
      </c>
      <c r="F1574" s="16">
        <f>(E1574)/D1574</f>
        <v>0.05</v>
      </c>
      <c r="G1574" s="11" t="s">
        <v>8220</v>
      </c>
      <c r="H1574" t="s">
        <v>8225</v>
      </c>
      <c r="I1574" t="s">
        <v>8247</v>
      </c>
      <c r="J1574">
        <v>1456703940</v>
      </c>
      <c r="K1574" s="7">
        <f>(((J1574/60)/60)/24)+DATE(1970,1,1)</f>
        <v>42428.999305555553</v>
      </c>
      <c r="L1574">
        <v>1454546859</v>
      </c>
      <c r="M1574" s="7">
        <f>(((L1574/60)/60)/24)+DATE(1970,1,1)</f>
        <v>42404.033090277779</v>
      </c>
      <c r="N1574" t="b">
        <v>0</v>
      </c>
      <c r="O1574">
        <v>3</v>
      </c>
      <c r="P1574" s="5">
        <f>E1574/O1574</f>
        <v>41.666666666666664</v>
      </c>
      <c r="Q1574" s="18" t="str">
        <f>LEFT(T1574, FIND("/",T1574)-1)</f>
        <v>publishing</v>
      </c>
      <c r="R1574" s="18" t="str">
        <f>RIGHT(T1574, LEN(T1574)-FIND("/",T1574))</f>
        <v>art books</v>
      </c>
      <c r="S1574" t="b">
        <v>0</v>
      </c>
      <c r="T1574" t="s">
        <v>8290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3">
        <v>9000</v>
      </c>
      <c r="E1575" s="13">
        <v>223</v>
      </c>
      <c r="F1575" s="16">
        <f>(E1575)/D1575</f>
        <v>2.4777777777777777E-2</v>
      </c>
      <c r="G1575" s="11" t="s">
        <v>8220</v>
      </c>
      <c r="H1575" t="s">
        <v>8229</v>
      </c>
      <c r="I1575" t="s">
        <v>8251</v>
      </c>
      <c r="J1575">
        <v>1491019140</v>
      </c>
      <c r="K1575" s="7">
        <f>(((J1575/60)/60)/24)+DATE(1970,1,1)</f>
        <v>42826.165972222225</v>
      </c>
      <c r="L1575">
        <v>1487548802</v>
      </c>
      <c r="M1575" s="7">
        <f>(((L1575/60)/60)/24)+DATE(1970,1,1)</f>
        <v>42786.000023148154</v>
      </c>
      <c r="N1575" t="b">
        <v>0</v>
      </c>
      <c r="O1575">
        <v>3</v>
      </c>
      <c r="P1575" s="5">
        <f>E1575/O1575</f>
        <v>74.333333333333329</v>
      </c>
      <c r="Q1575" s="18" t="str">
        <f>LEFT(T1575, FIND("/",T1575)-1)</f>
        <v>publishing</v>
      </c>
      <c r="R1575" s="18" t="str">
        <f>RIGHT(T1575, LEN(T1575)-FIND("/",T1575))</f>
        <v>art books</v>
      </c>
      <c r="S1575" t="b">
        <v>0</v>
      </c>
      <c r="T1575" t="s">
        <v>8290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3">
        <v>10000</v>
      </c>
      <c r="E1576" s="13">
        <v>506</v>
      </c>
      <c r="F1576" s="16">
        <f>(E1576)/D1576</f>
        <v>5.0599999999999999E-2</v>
      </c>
      <c r="G1576" s="11" t="s">
        <v>8220</v>
      </c>
      <c r="H1576" t="s">
        <v>8224</v>
      </c>
      <c r="I1576" t="s">
        <v>8246</v>
      </c>
      <c r="J1576">
        <v>1424211329</v>
      </c>
      <c r="K1576" s="7">
        <f>(((J1576/60)/60)/24)+DATE(1970,1,1)</f>
        <v>42052.927418981482</v>
      </c>
      <c r="L1576">
        <v>1421187329</v>
      </c>
      <c r="M1576" s="7">
        <f>(((L1576/60)/60)/24)+DATE(1970,1,1)</f>
        <v>42017.927418981482</v>
      </c>
      <c r="N1576" t="b">
        <v>0</v>
      </c>
      <c r="O1576">
        <v>6</v>
      </c>
      <c r="P1576" s="5">
        <f>E1576/O1576</f>
        <v>84.333333333333329</v>
      </c>
      <c r="Q1576" s="18" t="str">
        <f>LEFT(T1576, FIND("/",T1576)-1)</f>
        <v>publishing</v>
      </c>
      <c r="R1576" s="18" t="str">
        <f>RIGHT(T1576, LEN(T1576)-FIND("/",T1576))</f>
        <v>art books</v>
      </c>
      <c r="S1576" t="b">
        <v>0</v>
      </c>
      <c r="T1576" t="s">
        <v>8290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3">
        <v>10000</v>
      </c>
      <c r="E1577" s="13">
        <v>2291</v>
      </c>
      <c r="F1577" s="16">
        <f>(E1577)/D1577</f>
        <v>0.2291</v>
      </c>
      <c r="G1577" s="11" t="s">
        <v>8220</v>
      </c>
      <c r="H1577" t="s">
        <v>8224</v>
      </c>
      <c r="I1577" t="s">
        <v>8246</v>
      </c>
      <c r="J1577">
        <v>1404909296</v>
      </c>
      <c r="K1577" s="7">
        <f>(((J1577/60)/60)/24)+DATE(1970,1,1)</f>
        <v>41829.524259259262</v>
      </c>
      <c r="L1577">
        <v>1402317296</v>
      </c>
      <c r="M1577" s="7">
        <f>(((L1577/60)/60)/24)+DATE(1970,1,1)</f>
        <v>41799.524259259262</v>
      </c>
      <c r="N1577" t="b">
        <v>0</v>
      </c>
      <c r="O1577">
        <v>35</v>
      </c>
      <c r="P1577" s="5">
        <f>E1577/O1577</f>
        <v>65.457142857142856</v>
      </c>
      <c r="Q1577" s="18" t="str">
        <f>LEFT(T1577, FIND("/",T1577)-1)</f>
        <v>publishing</v>
      </c>
      <c r="R1577" s="18" t="str">
        <f>RIGHT(T1577, LEN(T1577)-FIND("/",T1577))</f>
        <v>art books</v>
      </c>
      <c r="S1577" t="b">
        <v>0</v>
      </c>
      <c r="T1577" t="s">
        <v>8290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3">
        <v>5000</v>
      </c>
      <c r="E1578" s="13">
        <v>650</v>
      </c>
      <c r="F1578" s="16">
        <f>(E1578)/D1578</f>
        <v>0.13</v>
      </c>
      <c r="G1578" s="11" t="s">
        <v>8220</v>
      </c>
      <c r="H1578" t="s">
        <v>8224</v>
      </c>
      <c r="I1578" t="s">
        <v>8246</v>
      </c>
      <c r="J1578">
        <v>1435698368</v>
      </c>
      <c r="K1578" s="7">
        <f>(((J1578/60)/60)/24)+DATE(1970,1,1)</f>
        <v>42185.879259259258</v>
      </c>
      <c r="L1578">
        <v>1431810368</v>
      </c>
      <c r="M1578" s="7">
        <f>(((L1578/60)/60)/24)+DATE(1970,1,1)</f>
        <v>42140.879259259258</v>
      </c>
      <c r="N1578" t="b">
        <v>0</v>
      </c>
      <c r="O1578">
        <v>10</v>
      </c>
      <c r="P1578" s="5">
        <f>E1578/O1578</f>
        <v>65</v>
      </c>
      <c r="Q1578" s="18" t="str">
        <f>LEFT(T1578, FIND("/",T1578)-1)</f>
        <v>publishing</v>
      </c>
      <c r="R1578" s="18" t="str">
        <f>RIGHT(T1578, LEN(T1578)-FIND("/",T1578))</f>
        <v>art books</v>
      </c>
      <c r="S1578" t="b">
        <v>0</v>
      </c>
      <c r="T1578" t="s">
        <v>8290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3">
        <v>10000</v>
      </c>
      <c r="E1579" s="13">
        <v>55</v>
      </c>
      <c r="F1579" s="16">
        <f>(E1579)/D1579</f>
        <v>5.4999999999999997E-3</v>
      </c>
      <c r="G1579" s="11" t="s">
        <v>8220</v>
      </c>
      <c r="H1579" t="s">
        <v>8224</v>
      </c>
      <c r="I1579" t="s">
        <v>8246</v>
      </c>
      <c r="J1579">
        <v>1343161248</v>
      </c>
      <c r="K1579" s="7">
        <f>(((J1579/60)/60)/24)+DATE(1970,1,1)</f>
        <v>41114.847777777781</v>
      </c>
      <c r="L1579">
        <v>1337977248</v>
      </c>
      <c r="M1579" s="7">
        <f>(((L1579/60)/60)/24)+DATE(1970,1,1)</f>
        <v>41054.847777777781</v>
      </c>
      <c r="N1579" t="b">
        <v>0</v>
      </c>
      <c r="O1579">
        <v>2</v>
      </c>
      <c r="P1579" s="5">
        <f>E1579/O1579</f>
        <v>27.5</v>
      </c>
      <c r="Q1579" s="18" t="str">
        <f>LEFT(T1579, FIND("/",T1579)-1)</f>
        <v>publishing</v>
      </c>
      <c r="R1579" s="18" t="str">
        <f>RIGHT(T1579, LEN(T1579)-FIND("/",T1579))</f>
        <v>art books</v>
      </c>
      <c r="S1579" t="b">
        <v>0</v>
      </c>
      <c r="T1579" t="s">
        <v>8290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3">
        <v>1897</v>
      </c>
      <c r="E1580" s="13">
        <v>205</v>
      </c>
      <c r="F1580" s="16">
        <f>(E1580)/D1580</f>
        <v>0.10806536636794939</v>
      </c>
      <c r="G1580" s="11" t="s">
        <v>8220</v>
      </c>
      <c r="H1580" t="s">
        <v>8224</v>
      </c>
      <c r="I1580" t="s">
        <v>8246</v>
      </c>
      <c r="J1580">
        <v>1283392800</v>
      </c>
      <c r="K1580" s="7">
        <f>(((J1580/60)/60)/24)+DATE(1970,1,1)</f>
        <v>40423.083333333336</v>
      </c>
      <c r="L1580">
        <v>1281317691</v>
      </c>
      <c r="M1580" s="7">
        <f>(((L1580/60)/60)/24)+DATE(1970,1,1)</f>
        <v>40399.065868055557</v>
      </c>
      <c r="N1580" t="b">
        <v>0</v>
      </c>
      <c r="O1580">
        <v>4</v>
      </c>
      <c r="P1580" s="5">
        <f>E1580/O1580</f>
        <v>51.25</v>
      </c>
      <c r="Q1580" s="18" t="str">
        <f>LEFT(T1580, FIND("/",T1580)-1)</f>
        <v>publishing</v>
      </c>
      <c r="R1580" s="18" t="str">
        <f>RIGHT(T1580, LEN(T1580)-FIND("/",T1580))</f>
        <v>art books</v>
      </c>
      <c r="S1580" t="b">
        <v>0</v>
      </c>
      <c r="T1580" t="s">
        <v>8290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3">
        <v>3333</v>
      </c>
      <c r="E1581" s="13">
        <v>28</v>
      </c>
      <c r="F1581" s="16">
        <f>(E1581)/D1581</f>
        <v>8.4008400840084006E-3</v>
      </c>
      <c r="G1581" s="11" t="s">
        <v>8220</v>
      </c>
      <c r="H1581" t="s">
        <v>8224</v>
      </c>
      <c r="I1581" t="s">
        <v>8246</v>
      </c>
      <c r="J1581">
        <v>1377734091</v>
      </c>
      <c r="K1581" s="7">
        <f>(((J1581/60)/60)/24)+DATE(1970,1,1)</f>
        <v>41514.996423611112</v>
      </c>
      <c r="L1581">
        <v>1374882891</v>
      </c>
      <c r="M1581" s="7">
        <f>(((L1581/60)/60)/24)+DATE(1970,1,1)</f>
        <v>41481.996423611112</v>
      </c>
      <c r="N1581" t="b">
        <v>0</v>
      </c>
      <c r="O1581">
        <v>2</v>
      </c>
      <c r="P1581" s="5">
        <f>E1581/O1581</f>
        <v>14</v>
      </c>
      <c r="Q1581" s="18" t="str">
        <f>LEFT(T1581, FIND("/",T1581)-1)</f>
        <v>publishing</v>
      </c>
      <c r="R1581" s="18" t="str">
        <f>RIGHT(T1581, LEN(T1581)-FIND("/",T1581))</f>
        <v>art books</v>
      </c>
      <c r="S1581" t="b">
        <v>0</v>
      </c>
      <c r="T1581" t="s">
        <v>8290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3">
        <v>1750</v>
      </c>
      <c r="E1582" s="13">
        <v>0</v>
      </c>
      <c r="F1582" s="16">
        <f>(E1582)/D1582</f>
        <v>0</v>
      </c>
      <c r="G1582" s="11" t="s">
        <v>8220</v>
      </c>
      <c r="H1582" t="s">
        <v>8224</v>
      </c>
      <c r="I1582" t="s">
        <v>8246</v>
      </c>
      <c r="J1582">
        <v>1337562726</v>
      </c>
      <c r="K1582" s="7">
        <f>(((J1582/60)/60)/24)+DATE(1970,1,1)</f>
        <v>41050.050069444449</v>
      </c>
      <c r="L1582">
        <v>1332378726</v>
      </c>
      <c r="M1582" s="7">
        <f>(((L1582/60)/60)/24)+DATE(1970,1,1)</f>
        <v>40990.050069444449</v>
      </c>
      <c r="N1582" t="b">
        <v>0</v>
      </c>
      <c r="O1582">
        <v>0</v>
      </c>
      <c r="P1582" s="5" t="e">
        <f>E1582/O1582</f>
        <v>#DIV/0!</v>
      </c>
      <c r="Q1582" s="18" t="str">
        <f>LEFT(T1582, FIND("/",T1582)-1)</f>
        <v>publishing</v>
      </c>
      <c r="R1582" s="18" t="str">
        <f>RIGHT(T1582, LEN(T1582)-FIND("/",T1582))</f>
        <v>art books</v>
      </c>
      <c r="S1582" t="b">
        <v>0</v>
      </c>
      <c r="T1582" t="s">
        <v>8290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3">
        <v>1000</v>
      </c>
      <c r="E1583" s="13">
        <v>5</v>
      </c>
      <c r="F1583" s="16">
        <f>(E1583)/D1583</f>
        <v>5.0000000000000001E-3</v>
      </c>
      <c r="G1583" s="11" t="s">
        <v>8221</v>
      </c>
      <c r="H1583" t="s">
        <v>8225</v>
      </c>
      <c r="I1583" t="s">
        <v>8247</v>
      </c>
      <c r="J1583">
        <v>1450521990</v>
      </c>
      <c r="K1583" s="7">
        <f>(((J1583/60)/60)/24)+DATE(1970,1,1)</f>
        <v>42357.448958333334</v>
      </c>
      <c r="L1583">
        <v>1447757190</v>
      </c>
      <c r="M1583" s="7">
        <f>(((L1583/60)/60)/24)+DATE(1970,1,1)</f>
        <v>42325.448958333334</v>
      </c>
      <c r="N1583" t="b">
        <v>0</v>
      </c>
      <c r="O1583">
        <v>1</v>
      </c>
      <c r="P1583" s="5">
        <f>E1583/O1583</f>
        <v>5</v>
      </c>
      <c r="Q1583" s="18" t="str">
        <f>LEFT(T1583, FIND("/",T1583)-1)</f>
        <v>photography</v>
      </c>
      <c r="R1583" s="18" t="str">
        <f>RIGHT(T1583, LEN(T1583)-FIND("/",T1583))</f>
        <v>places</v>
      </c>
      <c r="S1583" t="b">
        <v>0</v>
      </c>
      <c r="T1583" t="s">
        <v>8291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3">
        <v>1000</v>
      </c>
      <c r="E1584" s="13">
        <v>93</v>
      </c>
      <c r="F1584" s="16">
        <f>(E1584)/D1584</f>
        <v>9.2999999999999999E-2</v>
      </c>
      <c r="G1584" s="11" t="s">
        <v>8221</v>
      </c>
      <c r="H1584" t="s">
        <v>8224</v>
      </c>
      <c r="I1584" t="s">
        <v>8246</v>
      </c>
      <c r="J1584">
        <v>1445894400</v>
      </c>
      <c r="K1584" s="7">
        <f>(((J1584/60)/60)/24)+DATE(1970,1,1)</f>
        <v>42303.888888888891</v>
      </c>
      <c r="L1584">
        <v>1440961053</v>
      </c>
      <c r="M1584" s="7">
        <f>(((L1584/60)/60)/24)+DATE(1970,1,1)</f>
        <v>42246.789965277778</v>
      </c>
      <c r="N1584" t="b">
        <v>0</v>
      </c>
      <c r="O1584">
        <v>3</v>
      </c>
      <c r="P1584" s="5">
        <f>E1584/O1584</f>
        <v>31</v>
      </c>
      <c r="Q1584" s="18" t="str">
        <f>LEFT(T1584, FIND("/",T1584)-1)</f>
        <v>photography</v>
      </c>
      <c r="R1584" s="18" t="str">
        <f>RIGHT(T1584, LEN(T1584)-FIND("/",T1584))</f>
        <v>places</v>
      </c>
      <c r="S1584" t="b">
        <v>0</v>
      </c>
      <c r="T1584" t="s">
        <v>8291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3">
        <v>20000</v>
      </c>
      <c r="E1585" s="13">
        <v>15</v>
      </c>
      <c r="F1585" s="16">
        <f>(E1585)/D1585</f>
        <v>7.5000000000000002E-4</v>
      </c>
      <c r="G1585" s="11" t="s">
        <v>8221</v>
      </c>
      <c r="H1585" t="s">
        <v>8225</v>
      </c>
      <c r="I1585" t="s">
        <v>8247</v>
      </c>
      <c r="J1585">
        <v>1411681391</v>
      </c>
      <c r="K1585" s="7">
        <f>(((J1585/60)/60)/24)+DATE(1970,1,1)</f>
        <v>41907.904988425929</v>
      </c>
      <c r="L1585">
        <v>1409089391</v>
      </c>
      <c r="M1585" s="7">
        <f>(((L1585/60)/60)/24)+DATE(1970,1,1)</f>
        <v>41877.904988425929</v>
      </c>
      <c r="N1585" t="b">
        <v>0</v>
      </c>
      <c r="O1585">
        <v>1</v>
      </c>
      <c r="P1585" s="5">
        <f>E1585/O1585</f>
        <v>15</v>
      </c>
      <c r="Q1585" s="18" t="str">
        <f>LEFT(T1585, FIND("/",T1585)-1)</f>
        <v>photography</v>
      </c>
      <c r="R1585" s="18" t="str">
        <f>RIGHT(T1585, LEN(T1585)-FIND("/",T1585))</f>
        <v>places</v>
      </c>
      <c r="S1585" t="b">
        <v>0</v>
      </c>
      <c r="T1585" t="s">
        <v>8291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3">
        <v>1200</v>
      </c>
      <c r="E1586" s="13">
        <v>0</v>
      </c>
      <c r="F1586" s="16">
        <f>(E1586)/D1586</f>
        <v>0</v>
      </c>
      <c r="G1586" s="11" t="s">
        <v>8221</v>
      </c>
      <c r="H1586" t="s">
        <v>8224</v>
      </c>
      <c r="I1586" t="s">
        <v>8246</v>
      </c>
      <c r="J1586">
        <v>1401464101</v>
      </c>
      <c r="K1586" s="7">
        <f>(((J1586/60)/60)/24)+DATE(1970,1,1)</f>
        <v>41789.649317129632</v>
      </c>
      <c r="L1586">
        <v>1400600101</v>
      </c>
      <c r="M1586" s="7">
        <f>(((L1586/60)/60)/24)+DATE(1970,1,1)</f>
        <v>41779.649317129632</v>
      </c>
      <c r="N1586" t="b">
        <v>0</v>
      </c>
      <c r="O1586">
        <v>0</v>
      </c>
      <c r="P1586" s="5" t="e">
        <f>E1586/O1586</f>
        <v>#DIV/0!</v>
      </c>
      <c r="Q1586" s="18" t="str">
        <f>LEFT(T1586, FIND("/",T1586)-1)</f>
        <v>photography</v>
      </c>
      <c r="R1586" s="18" t="str">
        <f>RIGHT(T1586, LEN(T1586)-FIND("/",T1586))</f>
        <v>places</v>
      </c>
      <c r="S1586" t="b">
        <v>0</v>
      </c>
      <c r="T1586" t="s">
        <v>8291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3">
        <v>2000</v>
      </c>
      <c r="E1587" s="13">
        <v>1580</v>
      </c>
      <c r="F1587" s="16">
        <f>(E1587)/D1587</f>
        <v>0.79</v>
      </c>
      <c r="G1587" s="11" t="s">
        <v>8221</v>
      </c>
      <c r="H1587" t="s">
        <v>8229</v>
      </c>
      <c r="I1587" t="s">
        <v>8251</v>
      </c>
      <c r="J1587">
        <v>1482663600</v>
      </c>
      <c r="K1587" s="7">
        <f>(((J1587/60)/60)/24)+DATE(1970,1,1)</f>
        <v>42729.458333333328</v>
      </c>
      <c r="L1587">
        <v>1480800568</v>
      </c>
      <c r="M1587" s="7">
        <f>(((L1587/60)/60)/24)+DATE(1970,1,1)</f>
        <v>42707.895462962959</v>
      </c>
      <c r="N1587" t="b">
        <v>0</v>
      </c>
      <c r="O1587">
        <v>12</v>
      </c>
      <c r="P1587" s="5">
        <f>E1587/O1587</f>
        <v>131.66666666666666</v>
      </c>
      <c r="Q1587" s="18" t="str">
        <f>LEFT(T1587, FIND("/",T1587)-1)</f>
        <v>photography</v>
      </c>
      <c r="R1587" s="18" t="str">
        <f>RIGHT(T1587, LEN(T1587)-FIND("/",T1587))</f>
        <v>places</v>
      </c>
      <c r="S1587" t="b">
        <v>0</v>
      </c>
      <c r="T1587" t="s">
        <v>8291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3">
        <v>1500</v>
      </c>
      <c r="E1588" s="13">
        <v>0</v>
      </c>
      <c r="F1588" s="16">
        <f>(E1588)/D1588</f>
        <v>0</v>
      </c>
      <c r="G1588" s="11" t="s">
        <v>8221</v>
      </c>
      <c r="H1588" t="s">
        <v>8224</v>
      </c>
      <c r="I1588" t="s">
        <v>8246</v>
      </c>
      <c r="J1588">
        <v>1428197422</v>
      </c>
      <c r="K1588" s="7">
        <f>(((J1588/60)/60)/24)+DATE(1970,1,1)</f>
        <v>42099.062754629631</v>
      </c>
      <c r="L1588">
        <v>1425609022</v>
      </c>
      <c r="M1588" s="7">
        <f>(((L1588/60)/60)/24)+DATE(1970,1,1)</f>
        <v>42069.104421296302</v>
      </c>
      <c r="N1588" t="b">
        <v>0</v>
      </c>
      <c r="O1588">
        <v>0</v>
      </c>
      <c r="P1588" s="5" t="e">
        <f>E1588/O1588</f>
        <v>#DIV/0!</v>
      </c>
      <c r="Q1588" s="18" t="str">
        <f>LEFT(T1588, FIND("/",T1588)-1)</f>
        <v>photography</v>
      </c>
      <c r="R1588" s="18" t="str">
        <f>RIGHT(T1588, LEN(T1588)-FIND("/",T1588))</f>
        <v>places</v>
      </c>
      <c r="S1588" t="b">
        <v>0</v>
      </c>
      <c r="T1588" t="s">
        <v>8291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3">
        <v>7500</v>
      </c>
      <c r="E1589" s="13">
        <v>1</v>
      </c>
      <c r="F1589" s="16">
        <f>(E1589)/D1589</f>
        <v>1.3333333333333334E-4</v>
      </c>
      <c r="G1589" s="11" t="s">
        <v>8221</v>
      </c>
      <c r="H1589" t="s">
        <v>8224</v>
      </c>
      <c r="I1589" t="s">
        <v>8246</v>
      </c>
      <c r="J1589">
        <v>1418510965</v>
      </c>
      <c r="K1589" s="7">
        <f>(((J1589/60)/60)/24)+DATE(1970,1,1)</f>
        <v>41986.950983796298</v>
      </c>
      <c r="L1589">
        <v>1415918965</v>
      </c>
      <c r="M1589" s="7">
        <f>(((L1589/60)/60)/24)+DATE(1970,1,1)</f>
        <v>41956.950983796298</v>
      </c>
      <c r="N1589" t="b">
        <v>0</v>
      </c>
      <c r="O1589">
        <v>1</v>
      </c>
      <c r="P1589" s="5">
        <f>E1589/O1589</f>
        <v>1</v>
      </c>
      <c r="Q1589" s="18" t="str">
        <f>LEFT(T1589, FIND("/",T1589)-1)</f>
        <v>photography</v>
      </c>
      <c r="R1589" s="18" t="str">
        <f>RIGHT(T1589, LEN(T1589)-FIND("/",T1589))</f>
        <v>places</v>
      </c>
      <c r="S1589" t="b">
        <v>0</v>
      </c>
      <c r="T1589" t="s">
        <v>8291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3">
        <v>516</v>
      </c>
      <c r="E1590" s="13">
        <v>0</v>
      </c>
      <c r="F1590" s="16">
        <f>(E1590)/D1590</f>
        <v>0</v>
      </c>
      <c r="G1590" s="11" t="s">
        <v>8221</v>
      </c>
      <c r="H1590" t="s">
        <v>8224</v>
      </c>
      <c r="I1590" t="s">
        <v>8246</v>
      </c>
      <c r="J1590">
        <v>1422735120</v>
      </c>
      <c r="K1590" s="7">
        <f>(((J1590/60)/60)/24)+DATE(1970,1,1)</f>
        <v>42035.841666666667</v>
      </c>
      <c r="L1590">
        <v>1420091999</v>
      </c>
      <c r="M1590" s="7">
        <f>(((L1590/60)/60)/24)+DATE(1970,1,1)</f>
        <v>42005.24998842593</v>
      </c>
      <c r="N1590" t="b">
        <v>0</v>
      </c>
      <c r="O1590">
        <v>0</v>
      </c>
      <c r="P1590" s="5" t="e">
        <f>E1590/O1590</f>
        <v>#DIV/0!</v>
      </c>
      <c r="Q1590" s="18" t="str">
        <f>LEFT(T1590, FIND("/",T1590)-1)</f>
        <v>photography</v>
      </c>
      <c r="R1590" s="18" t="str">
        <f>RIGHT(T1590, LEN(T1590)-FIND("/",T1590))</f>
        <v>places</v>
      </c>
      <c r="S1590" t="b">
        <v>0</v>
      </c>
      <c r="T1590" t="s">
        <v>8291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3">
        <v>1200</v>
      </c>
      <c r="E1591" s="13">
        <v>0</v>
      </c>
      <c r="F1591" s="16">
        <f>(E1591)/D1591</f>
        <v>0</v>
      </c>
      <c r="G1591" s="11" t="s">
        <v>8221</v>
      </c>
      <c r="H1591" t="s">
        <v>8224</v>
      </c>
      <c r="I1591" t="s">
        <v>8246</v>
      </c>
      <c r="J1591">
        <v>1444433886</v>
      </c>
      <c r="K1591" s="7">
        <f>(((J1591/60)/60)/24)+DATE(1970,1,1)</f>
        <v>42286.984791666662</v>
      </c>
      <c r="L1591">
        <v>1441841886</v>
      </c>
      <c r="M1591" s="7">
        <f>(((L1591/60)/60)/24)+DATE(1970,1,1)</f>
        <v>42256.984791666662</v>
      </c>
      <c r="N1591" t="b">
        <v>0</v>
      </c>
      <c r="O1591">
        <v>0</v>
      </c>
      <c r="P1591" s="5" t="e">
        <f>E1591/O1591</f>
        <v>#DIV/0!</v>
      </c>
      <c r="Q1591" s="18" t="str">
        <f>LEFT(T1591, FIND("/",T1591)-1)</f>
        <v>photography</v>
      </c>
      <c r="R1591" s="18" t="str">
        <f>RIGHT(T1591, LEN(T1591)-FIND("/",T1591))</f>
        <v>places</v>
      </c>
      <c r="S1591" t="b">
        <v>0</v>
      </c>
      <c r="T1591" t="s">
        <v>8291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3">
        <v>60000</v>
      </c>
      <c r="E1592" s="13">
        <v>1020</v>
      </c>
      <c r="F1592" s="16">
        <f>(E1592)/D1592</f>
        <v>1.7000000000000001E-2</v>
      </c>
      <c r="G1592" s="11" t="s">
        <v>8221</v>
      </c>
      <c r="H1592" t="s">
        <v>8237</v>
      </c>
      <c r="I1592" t="s">
        <v>8249</v>
      </c>
      <c r="J1592">
        <v>1443040464</v>
      </c>
      <c r="K1592" s="7">
        <f>(((J1592/60)/60)/24)+DATE(1970,1,1)</f>
        <v>42270.857222222221</v>
      </c>
      <c r="L1592">
        <v>1440448464</v>
      </c>
      <c r="M1592" s="7">
        <f>(((L1592/60)/60)/24)+DATE(1970,1,1)</f>
        <v>42240.857222222221</v>
      </c>
      <c r="N1592" t="b">
        <v>0</v>
      </c>
      <c r="O1592">
        <v>2</v>
      </c>
      <c r="P1592" s="5">
        <f>E1592/O1592</f>
        <v>510</v>
      </c>
      <c r="Q1592" s="18" t="str">
        <f>LEFT(T1592, FIND("/",T1592)-1)</f>
        <v>photography</v>
      </c>
      <c r="R1592" s="18" t="str">
        <f>RIGHT(T1592, LEN(T1592)-FIND("/",T1592))</f>
        <v>places</v>
      </c>
      <c r="S1592" t="b">
        <v>0</v>
      </c>
      <c r="T1592" t="s">
        <v>8291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3">
        <v>14000</v>
      </c>
      <c r="E1593" s="13">
        <v>4092</v>
      </c>
      <c r="F1593" s="16">
        <f>(E1593)/D1593</f>
        <v>0.29228571428571426</v>
      </c>
      <c r="G1593" s="11" t="s">
        <v>8221</v>
      </c>
      <c r="H1593" t="s">
        <v>8225</v>
      </c>
      <c r="I1593" t="s">
        <v>8247</v>
      </c>
      <c r="J1593">
        <v>1459700741</v>
      </c>
      <c r="K1593" s="7">
        <f>(((J1593/60)/60)/24)+DATE(1970,1,1)</f>
        <v>42463.68450231482</v>
      </c>
      <c r="L1593">
        <v>1457112341</v>
      </c>
      <c r="M1593" s="7">
        <f>(((L1593/60)/60)/24)+DATE(1970,1,1)</f>
        <v>42433.726168981477</v>
      </c>
      <c r="N1593" t="b">
        <v>0</v>
      </c>
      <c r="O1593">
        <v>92</v>
      </c>
      <c r="P1593" s="5">
        <f>E1593/O1593</f>
        <v>44.478260869565219</v>
      </c>
      <c r="Q1593" s="18" t="str">
        <f>LEFT(T1593, FIND("/",T1593)-1)</f>
        <v>photography</v>
      </c>
      <c r="R1593" s="18" t="str">
        <f>RIGHT(T1593, LEN(T1593)-FIND("/",T1593))</f>
        <v>places</v>
      </c>
      <c r="S1593" t="b">
        <v>0</v>
      </c>
      <c r="T1593" t="s">
        <v>8291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3">
        <v>25</v>
      </c>
      <c r="E1594" s="13">
        <v>0</v>
      </c>
      <c r="F1594" s="16">
        <f>(E1594)/D1594</f>
        <v>0</v>
      </c>
      <c r="G1594" s="11" t="s">
        <v>8221</v>
      </c>
      <c r="H1594" t="s">
        <v>8224</v>
      </c>
      <c r="I1594" t="s">
        <v>8246</v>
      </c>
      <c r="J1594">
        <v>1427503485</v>
      </c>
      <c r="K1594" s="7">
        <f>(((J1594/60)/60)/24)+DATE(1970,1,1)</f>
        <v>42091.031076388885</v>
      </c>
      <c r="L1594">
        <v>1423619085</v>
      </c>
      <c r="M1594" s="7">
        <f>(((L1594/60)/60)/24)+DATE(1970,1,1)</f>
        <v>42046.072743055556</v>
      </c>
      <c r="N1594" t="b">
        <v>0</v>
      </c>
      <c r="O1594">
        <v>0</v>
      </c>
      <c r="P1594" s="5" t="e">
        <f>E1594/O1594</f>
        <v>#DIV/0!</v>
      </c>
      <c r="Q1594" s="18" t="str">
        <f>LEFT(T1594, FIND("/",T1594)-1)</f>
        <v>photography</v>
      </c>
      <c r="R1594" s="18" t="str">
        <f>RIGHT(T1594, LEN(T1594)-FIND("/",T1594))</f>
        <v>places</v>
      </c>
      <c r="S1594" t="b">
        <v>0</v>
      </c>
      <c r="T1594" t="s">
        <v>8291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3">
        <v>22000</v>
      </c>
      <c r="E1595" s="13">
        <v>3</v>
      </c>
      <c r="F1595" s="16">
        <f>(E1595)/D1595</f>
        <v>1.3636363636363637E-4</v>
      </c>
      <c r="G1595" s="11" t="s">
        <v>8221</v>
      </c>
      <c r="H1595" t="s">
        <v>8224</v>
      </c>
      <c r="I1595" t="s">
        <v>8246</v>
      </c>
      <c r="J1595">
        <v>1425154655</v>
      </c>
      <c r="K1595" s="7">
        <f>(((J1595/60)/60)/24)+DATE(1970,1,1)</f>
        <v>42063.845543981486</v>
      </c>
      <c r="L1595">
        <v>1422562655</v>
      </c>
      <c r="M1595" s="7">
        <f>(((L1595/60)/60)/24)+DATE(1970,1,1)</f>
        <v>42033.845543981486</v>
      </c>
      <c r="N1595" t="b">
        <v>0</v>
      </c>
      <c r="O1595">
        <v>3</v>
      </c>
      <c r="P1595" s="5">
        <f>E1595/O1595</f>
        <v>1</v>
      </c>
      <c r="Q1595" s="18" t="str">
        <f>LEFT(T1595, FIND("/",T1595)-1)</f>
        <v>photography</v>
      </c>
      <c r="R1595" s="18" t="str">
        <f>RIGHT(T1595, LEN(T1595)-FIND("/",T1595))</f>
        <v>places</v>
      </c>
      <c r="S1595" t="b">
        <v>0</v>
      </c>
      <c r="T1595" t="s">
        <v>8291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3">
        <v>1000</v>
      </c>
      <c r="E1596" s="13">
        <v>205</v>
      </c>
      <c r="F1596" s="16">
        <f>(E1596)/D1596</f>
        <v>0.20499999999999999</v>
      </c>
      <c r="G1596" s="11" t="s">
        <v>8221</v>
      </c>
      <c r="H1596" t="s">
        <v>8224</v>
      </c>
      <c r="I1596" t="s">
        <v>8246</v>
      </c>
      <c r="J1596">
        <v>1463329260</v>
      </c>
      <c r="K1596" s="7">
        <f>(((J1596/60)/60)/24)+DATE(1970,1,1)</f>
        <v>42505.681249999994</v>
      </c>
      <c r="L1596">
        <v>1458147982</v>
      </c>
      <c r="M1596" s="7">
        <f>(((L1596/60)/60)/24)+DATE(1970,1,1)</f>
        <v>42445.712754629625</v>
      </c>
      <c r="N1596" t="b">
        <v>0</v>
      </c>
      <c r="O1596">
        <v>10</v>
      </c>
      <c r="P1596" s="5">
        <f>E1596/O1596</f>
        <v>20.5</v>
      </c>
      <c r="Q1596" s="18" t="str">
        <f>LEFT(T1596, FIND("/",T1596)-1)</f>
        <v>photography</v>
      </c>
      <c r="R1596" s="18" t="str">
        <f>RIGHT(T1596, LEN(T1596)-FIND("/",T1596))</f>
        <v>places</v>
      </c>
      <c r="S1596" t="b">
        <v>0</v>
      </c>
      <c r="T1596" t="s">
        <v>8291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3">
        <v>100000</v>
      </c>
      <c r="E1597" s="13">
        <v>280</v>
      </c>
      <c r="F1597" s="16">
        <f>(E1597)/D1597</f>
        <v>2.8E-3</v>
      </c>
      <c r="G1597" s="11" t="s">
        <v>8221</v>
      </c>
      <c r="H1597" t="s">
        <v>8224</v>
      </c>
      <c r="I1597" t="s">
        <v>8246</v>
      </c>
      <c r="J1597">
        <v>1403122380</v>
      </c>
      <c r="K1597" s="7">
        <f>(((J1597/60)/60)/24)+DATE(1970,1,1)</f>
        <v>41808.842361111114</v>
      </c>
      <c r="L1597">
        <v>1400634728</v>
      </c>
      <c r="M1597" s="7">
        <f>(((L1597/60)/60)/24)+DATE(1970,1,1)</f>
        <v>41780.050092592595</v>
      </c>
      <c r="N1597" t="b">
        <v>0</v>
      </c>
      <c r="O1597">
        <v>7</v>
      </c>
      <c r="P1597" s="5">
        <f>E1597/O1597</f>
        <v>40</v>
      </c>
      <c r="Q1597" s="18" t="str">
        <f>LEFT(T1597, FIND("/",T1597)-1)</f>
        <v>photography</v>
      </c>
      <c r="R1597" s="18" t="str">
        <f>RIGHT(T1597, LEN(T1597)-FIND("/",T1597))</f>
        <v>places</v>
      </c>
      <c r="S1597" t="b">
        <v>0</v>
      </c>
      <c r="T1597" t="s">
        <v>8291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3">
        <v>3250</v>
      </c>
      <c r="E1598" s="13">
        <v>75</v>
      </c>
      <c r="F1598" s="16">
        <f>(E1598)/D1598</f>
        <v>2.3076923076923078E-2</v>
      </c>
      <c r="G1598" s="11" t="s">
        <v>8221</v>
      </c>
      <c r="H1598" t="s">
        <v>8225</v>
      </c>
      <c r="I1598" t="s">
        <v>8247</v>
      </c>
      <c r="J1598">
        <v>1418469569</v>
      </c>
      <c r="K1598" s="7">
        <f>(((J1598/60)/60)/24)+DATE(1970,1,1)</f>
        <v>41986.471863425926</v>
      </c>
      <c r="L1598">
        <v>1414577969</v>
      </c>
      <c r="M1598" s="7">
        <f>(((L1598/60)/60)/24)+DATE(1970,1,1)</f>
        <v>41941.430196759262</v>
      </c>
      <c r="N1598" t="b">
        <v>0</v>
      </c>
      <c r="O1598">
        <v>3</v>
      </c>
      <c r="P1598" s="5">
        <f>E1598/O1598</f>
        <v>25</v>
      </c>
      <c r="Q1598" s="18" t="str">
        <f>LEFT(T1598, FIND("/",T1598)-1)</f>
        <v>photography</v>
      </c>
      <c r="R1598" s="18" t="str">
        <f>RIGHT(T1598, LEN(T1598)-FIND("/",T1598))</f>
        <v>places</v>
      </c>
      <c r="S1598" t="b">
        <v>0</v>
      </c>
      <c r="T1598" t="s">
        <v>8291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3">
        <v>15000</v>
      </c>
      <c r="E1599" s="13">
        <v>0</v>
      </c>
      <c r="F1599" s="16">
        <f>(E1599)/D1599</f>
        <v>0</v>
      </c>
      <c r="G1599" s="11" t="s">
        <v>8221</v>
      </c>
      <c r="H1599" t="s">
        <v>8224</v>
      </c>
      <c r="I1599" t="s">
        <v>8246</v>
      </c>
      <c r="J1599">
        <v>1474360197</v>
      </c>
      <c r="K1599" s="7">
        <f>(((J1599/60)/60)/24)+DATE(1970,1,1)</f>
        <v>42633.354131944448</v>
      </c>
      <c r="L1599">
        <v>1471768197</v>
      </c>
      <c r="M1599" s="7">
        <f>(((L1599/60)/60)/24)+DATE(1970,1,1)</f>
        <v>42603.354131944448</v>
      </c>
      <c r="N1599" t="b">
        <v>0</v>
      </c>
      <c r="O1599">
        <v>0</v>
      </c>
      <c r="P1599" s="5" t="e">
        <f>E1599/O1599</f>
        <v>#DIV/0!</v>
      </c>
      <c r="Q1599" s="18" t="str">
        <f>LEFT(T1599, FIND("/",T1599)-1)</f>
        <v>photography</v>
      </c>
      <c r="R1599" s="18" t="str">
        <f>RIGHT(T1599, LEN(T1599)-FIND("/",T1599))</f>
        <v>places</v>
      </c>
      <c r="S1599" t="b">
        <v>0</v>
      </c>
      <c r="T1599" t="s">
        <v>8291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3">
        <v>800</v>
      </c>
      <c r="E1600" s="13">
        <v>1</v>
      </c>
      <c r="F1600" s="16">
        <f>(E1600)/D1600</f>
        <v>1.25E-3</v>
      </c>
      <c r="G1600" s="11" t="s">
        <v>8221</v>
      </c>
      <c r="H1600" t="s">
        <v>8224</v>
      </c>
      <c r="I1600" t="s">
        <v>8246</v>
      </c>
      <c r="J1600">
        <v>1437926458</v>
      </c>
      <c r="K1600" s="7">
        <f>(((J1600/60)/60)/24)+DATE(1970,1,1)</f>
        <v>42211.667337962965</v>
      </c>
      <c r="L1600">
        <v>1432742458</v>
      </c>
      <c r="M1600" s="7">
        <f>(((L1600/60)/60)/24)+DATE(1970,1,1)</f>
        <v>42151.667337962965</v>
      </c>
      <c r="N1600" t="b">
        <v>0</v>
      </c>
      <c r="O1600">
        <v>1</v>
      </c>
      <c r="P1600" s="5">
        <f>E1600/O1600</f>
        <v>1</v>
      </c>
      <c r="Q1600" s="18" t="str">
        <f>LEFT(T1600, FIND("/",T1600)-1)</f>
        <v>photography</v>
      </c>
      <c r="R1600" s="18" t="str">
        <f>RIGHT(T1600, LEN(T1600)-FIND("/",T1600))</f>
        <v>places</v>
      </c>
      <c r="S1600" t="b">
        <v>0</v>
      </c>
      <c r="T1600" t="s">
        <v>8291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3">
        <v>500</v>
      </c>
      <c r="E1601" s="13">
        <v>0</v>
      </c>
      <c r="F1601" s="16">
        <f>(E1601)/D1601</f>
        <v>0</v>
      </c>
      <c r="G1601" s="11" t="s">
        <v>8221</v>
      </c>
      <c r="H1601" t="s">
        <v>8225</v>
      </c>
      <c r="I1601" t="s">
        <v>8247</v>
      </c>
      <c r="J1601">
        <v>1460116576</v>
      </c>
      <c r="K1601" s="7">
        <f>(((J1601/60)/60)/24)+DATE(1970,1,1)</f>
        <v>42468.497407407413</v>
      </c>
      <c r="L1601">
        <v>1457528176</v>
      </c>
      <c r="M1601" s="7">
        <f>(((L1601/60)/60)/24)+DATE(1970,1,1)</f>
        <v>42438.53907407407</v>
      </c>
      <c r="N1601" t="b">
        <v>0</v>
      </c>
      <c r="O1601">
        <v>0</v>
      </c>
      <c r="P1601" s="5" t="e">
        <f>E1601/O1601</f>
        <v>#DIV/0!</v>
      </c>
      <c r="Q1601" s="18" t="str">
        <f>LEFT(T1601, FIND("/",T1601)-1)</f>
        <v>photography</v>
      </c>
      <c r="R1601" s="18" t="str">
        <f>RIGHT(T1601, LEN(T1601)-FIND("/",T1601))</f>
        <v>places</v>
      </c>
      <c r="S1601" t="b">
        <v>0</v>
      </c>
      <c r="T1601" t="s">
        <v>8291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3">
        <v>5000</v>
      </c>
      <c r="E1602" s="13">
        <v>367</v>
      </c>
      <c r="F1602" s="16">
        <f>(E1602)/D1602</f>
        <v>7.3400000000000007E-2</v>
      </c>
      <c r="G1602" s="11" t="s">
        <v>8221</v>
      </c>
      <c r="H1602" t="s">
        <v>8224</v>
      </c>
      <c r="I1602" t="s">
        <v>8246</v>
      </c>
      <c r="J1602">
        <v>1405401060</v>
      </c>
      <c r="K1602" s="7">
        <f>(((J1602/60)/60)/24)+DATE(1970,1,1)</f>
        <v>41835.21597222222</v>
      </c>
      <c r="L1602">
        <v>1401585752</v>
      </c>
      <c r="M1602" s="7">
        <f>(((L1602/60)/60)/24)+DATE(1970,1,1)</f>
        <v>41791.057314814818</v>
      </c>
      <c r="N1602" t="b">
        <v>0</v>
      </c>
      <c r="O1602">
        <v>9</v>
      </c>
      <c r="P1602" s="5">
        <f>E1602/O1602</f>
        <v>40.777777777777779</v>
      </c>
      <c r="Q1602" s="18" t="str">
        <f>LEFT(T1602, FIND("/",T1602)-1)</f>
        <v>photography</v>
      </c>
      <c r="R1602" s="18" t="str">
        <f>RIGHT(T1602, LEN(T1602)-FIND("/",T1602))</f>
        <v>places</v>
      </c>
      <c r="S1602" t="b">
        <v>0</v>
      </c>
      <c r="T1602" t="s">
        <v>8291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3">
        <v>2500</v>
      </c>
      <c r="E1603" s="13">
        <v>2706.23</v>
      </c>
      <c r="F1603" s="16">
        <f>(E1603)/D1603</f>
        <v>1.082492</v>
      </c>
      <c r="G1603" s="11" t="s">
        <v>8219</v>
      </c>
      <c r="H1603" t="s">
        <v>8224</v>
      </c>
      <c r="I1603" t="s">
        <v>8246</v>
      </c>
      <c r="J1603">
        <v>1304561633</v>
      </c>
      <c r="K1603" s="7">
        <f>(((J1603/60)/60)/24)+DATE(1970,1,1)</f>
        <v>40668.092974537038</v>
      </c>
      <c r="L1603">
        <v>1301969633</v>
      </c>
      <c r="M1603" s="7">
        <f>(((L1603/60)/60)/24)+DATE(1970,1,1)</f>
        <v>40638.092974537038</v>
      </c>
      <c r="N1603" t="b">
        <v>0</v>
      </c>
      <c r="O1603">
        <v>56</v>
      </c>
      <c r="P1603" s="5">
        <f>E1603/O1603</f>
        <v>48.325535714285714</v>
      </c>
      <c r="Q1603" s="18" t="str">
        <f>LEFT(T1603, FIND("/",T1603)-1)</f>
        <v>music</v>
      </c>
      <c r="R1603" s="18" t="str">
        <f>RIGHT(T1603, LEN(T1603)-FIND("/",T1603))</f>
        <v>rock</v>
      </c>
      <c r="S1603" t="b">
        <v>1</v>
      </c>
      <c r="T1603" t="s">
        <v>8276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3">
        <v>1500</v>
      </c>
      <c r="E1604" s="13">
        <v>1502.5</v>
      </c>
      <c r="F1604" s="16">
        <f>(E1604)/D1604</f>
        <v>1.0016666666666667</v>
      </c>
      <c r="G1604" s="11" t="s">
        <v>8219</v>
      </c>
      <c r="H1604" t="s">
        <v>8224</v>
      </c>
      <c r="I1604" t="s">
        <v>8246</v>
      </c>
      <c r="J1604">
        <v>1318633200</v>
      </c>
      <c r="K1604" s="7">
        <f>(((J1604/60)/60)/24)+DATE(1970,1,1)</f>
        <v>40830.958333333336</v>
      </c>
      <c r="L1604">
        <v>1314947317</v>
      </c>
      <c r="M1604" s="7">
        <f>(((L1604/60)/60)/24)+DATE(1970,1,1)</f>
        <v>40788.297650462962</v>
      </c>
      <c r="N1604" t="b">
        <v>0</v>
      </c>
      <c r="O1604">
        <v>32</v>
      </c>
      <c r="P1604" s="5">
        <f>E1604/O1604</f>
        <v>46.953125</v>
      </c>
      <c r="Q1604" s="18" t="str">
        <f>LEFT(T1604, FIND("/",T1604)-1)</f>
        <v>music</v>
      </c>
      <c r="R1604" s="18" t="str">
        <f>RIGHT(T1604, LEN(T1604)-FIND("/",T1604))</f>
        <v>rock</v>
      </c>
      <c r="S1604" t="b">
        <v>1</v>
      </c>
      <c r="T1604" t="s">
        <v>8276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3">
        <v>2000</v>
      </c>
      <c r="E1605" s="13">
        <v>2000.66</v>
      </c>
      <c r="F1605" s="16">
        <f>(E1605)/D1605</f>
        <v>1.0003299999999999</v>
      </c>
      <c r="G1605" s="11" t="s">
        <v>8219</v>
      </c>
      <c r="H1605" t="s">
        <v>8224</v>
      </c>
      <c r="I1605" t="s">
        <v>8246</v>
      </c>
      <c r="J1605">
        <v>1327723459</v>
      </c>
      <c r="K1605" s="7">
        <f>(((J1605/60)/60)/24)+DATE(1970,1,1)</f>
        <v>40936.169664351852</v>
      </c>
      <c r="L1605">
        <v>1322539459</v>
      </c>
      <c r="M1605" s="7">
        <f>(((L1605/60)/60)/24)+DATE(1970,1,1)</f>
        <v>40876.169664351852</v>
      </c>
      <c r="N1605" t="b">
        <v>0</v>
      </c>
      <c r="O1605">
        <v>30</v>
      </c>
      <c r="P1605" s="5">
        <f>E1605/O1605</f>
        <v>66.688666666666663</v>
      </c>
      <c r="Q1605" s="18" t="str">
        <f>LEFT(T1605, FIND("/",T1605)-1)</f>
        <v>music</v>
      </c>
      <c r="R1605" s="18" t="str">
        <f>RIGHT(T1605, LEN(T1605)-FIND("/",T1605))</f>
        <v>rock</v>
      </c>
      <c r="S1605" t="b">
        <v>1</v>
      </c>
      <c r="T1605" t="s">
        <v>8276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3">
        <v>2800</v>
      </c>
      <c r="E1606" s="13">
        <v>3419</v>
      </c>
      <c r="F1606" s="16">
        <f>(E1606)/D1606</f>
        <v>1.2210714285714286</v>
      </c>
      <c r="G1606" s="11" t="s">
        <v>8219</v>
      </c>
      <c r="H1606" t="s">
        <v>8224</v>
      </c>
      <c r="I1606" t="s">
        <v>8246</v>
      </c>
      <c r="J1606">
        <v>1332011835</v>
      </c>
      <c r="K1606" s="7">
        <f>(((J1606/60)/60)/24)+DATE(1970,1,1)</f>
        <v>40985.80364583333</v>
      </c>
      <c r="L1606">
        <v>1328559435</v>
      </c>
      <c r="M1606" s="7">
        <f>(((L1606/60)/60)/24)+DATE(1970,1,1)</f>
        <v>40945.845312500001</v>
      </c>
      <c r="N1606" t="b">
        <v>0</v>
      </c>
      <c r="O1606">
        <v>70</v>
      </c>
      <c r="P1606" s="5">
        <f>E1606/O1606</f>
        <v>48.842857142857142</v>
      </c>
      <c r="Q1606" s="18" t="str">
        <f>LEFT(T1606, FIND("/",T1606)-1)</f>
        <v>music</v>
      </c>
      <c r="R1606" s="18" t="str">
        <f>RIGHT(T1606, LEN(T1606)-FIND("/",T1606))</f>
        <v>rock</v>
      </c>
      <c r="S1606" t="b">
        <v>1</v>
      </c>
      <c r="T1606" t="s">
        <v>8276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3">
        <v>6000</v>
      </c>
      <c r="E1607" s="13">
        <v>6041.6</v>
      </c>
      <c r="F1607" s="16">
        <f>(E1607)/D1607</f>
        <v>1.0069333333333335</v>
      </c>
      <c r="G1607" s="11" t="s">
        <v>8219</v>
      </c>
      <c r="H1607" t="s">
        <v>8224</v>
      </c>
      <c r="I1607" t="s">
        <v>8246</v>
      </c>
      <c r="J1607">
        <v>1312182000</v>
      </c>
      <c r="K1607" s="7">
        <f>(((J1607/60)/60)/24)+DATE(1970,1,1)</f>
        <v>40756.291666666664</v>
      </c>
      <c r="L1607">
        <v>1311380313</v>
      </c>
      <c r="M1607" s="7">
        <f>(((L1607/60)/60)/24)+DATE(1970,1,1)</f>
        <v>40747.012881944444</v>
      </c>
      <c r="N1607" t="b">
        <v>0</v>
      </c>
      <c r="O1607">
        <v>44</v>
      </c>
      <c r="P1607" s="5">
        <f>E1607/O1607</f>
        <v>137.30909090909091</v>
      </c>
      <c r="Q1607" s="18" t="str">
        <f>LEFT(T1607, FIND("/",T1607)-1)</f>
        <v>music</v>
      </c>
      <c r="R1607" s="18" t="str">
        <f>RIGHT(T1607, LEN(T1607)-FIND("/",T1607))</f>
        <v>rock</v>
      </c>
      <c r="S1607" t="b">
        <v>1</v>
      </c>
      <c r="T1607" t="s">
        <v>8276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3">
        <v>8000</v>
      </c>
      <c r="E1608" s="13">
        <v>8080.33</v>
      </c>
      <c r="F1608" s="16">
        <f>(E1608)/D1608</f>
        <v>1.01004125</v>
      </c>
      <c r="G1608" s="11" t="s">
        <v>8219</v>
      </c>
      <c r="H1608" t="s">
        <v>8224</v>
      </c>
      <c r="I1608" t="s">
        <v>8246</v>
      </c>
      <c r="J1608">
        <v>1300930838</v>
      </c>
      <c r="K1608" s="7">
        <f>(((J1608/60)/60)/24)+DATE(1970,1,1)</f>
        <v>40626.069884259261</v>
      </c>
      <c r="L1608">
        <v>1293158438</v>
      </c>
      <c r="M1608" s="7">
        <f>(((L1608/60)/60)/24)+DATE(1970,1,1)</f>
        <v>40536.111550925925</v>
      </c>
      <c r="N1608" t="b">
        <v>0</v>
      </c>
      <c r="O1608">
        <v>92</v>
      </c>
      <c r="P1608" s="5">
        <f>E1608/O1608</f>
        <v>87.829673913043479</v>
      </c>
      <c r="Q1608" s="18" t="str">
        <f>LEFT(T1608, FIND("/",T1608)-1)</f>
        <v>music</v>
      </c>
      <c r="R1608" s="18" t="str">
        <f>RIGHT(T1608, LEN(T1608)-FIND("/",T1608))</f>
        <v>rock</v>
      </c>
      <c r="S1608" t="b">
        <v>1</v>
      </c>
      <c r="T1608" t="s">
        <v>8276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3">
        <v>10000</v>
      </c>
      <c r="E1609" s="13">
        <v>14511</v>
      </c>
      <c r="F1609" s="16">
        <f>(E1609)/D1609</f>
        <v>1.4511000000000001</v>
      </c>
      <c r="G1609" s="11" t="s">
        <v>8219</v>
      </c>
      <c r="H1609" t="s">
        <v>8224</v>
      </c>
      <c r="I1609" t="s">
        <v>8246</v>
      </c>
      <c r="J1609">
        <v>1339701851</v>
      </c>
      <c r="K1609" s="7">
        <f>(((J1609/60)/60)/24)+DATE(1970,1,1)</f>
        <v>41074.80846064815</v>
      </c>
      <c r="L1609">
        <v>1337887451</v>
      </c>
      <c r="M1609" s="7">
        <f>(((L1609/60)/60)/24)+DATE(1970,1,1)</f>
        <v>41053.80846064815</v>
      </c>
      <c r="N1609" t="b">
        <v>0</v>
      </c>
      <c r="O1609">
        <v>205</v>
      </c>
      <c r="P1609" s="5">
        <f>E1609/O1609</f>
        <v>70.785365853658533</v>
      </c>
      <c r="Q1609" s="18" t="str">
        <f>LEFT(T1609, FIND("/",T1609)-1)</f>
        <v>music</v>
      </c>
      <c r="R1609" s="18" t="str">
        <f>RIGHT(T1609, LEN(T1609)-FIND("/",T1609))</f>
        <v>rock</v>
      </c>
      <c r="S1609" t="b">
        <v>1</v>
      </c>
      <c r="T1609" t="s">
        <v>8276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3">
        <v>1200</v>
      </c>
      <c r="E1610" s="13">
        <v>1215</v>
      </c>
      <c r="F1610" s="16">
        <f>(E1610)/D1610</f>
        <v>1.0125</v>
      </c>
      <c r="G1610" s="11" t="s">
        <v>8219</v>
      </c>
      <c r="H1610" t="s">
        <v>8224</v>
      </c>
      <c r="I1610" t="s">
        <v>8246</v>
      </c>
      <c r="J1610">
        <v>1388553960</v>
      </c>
      <c r="K1610" s="7">
        <f>(((J1610/60)/60)/24)+DATE(1970,1,1)</f>
        <v>41640.226388888892</v>
      </c>
      <c r="L1610">
        <v>1385754986</v>
      </c>
      <c r="M1610" s="7">
        <f>(((L1610/60)/60)/24)+DATE(1970,1,1)</f>
        <v>41607.83085648148</v>
      </c>
      <c r="N1610" t="b">
        <v>0</v>
      </c>
      <c r="O1610">
        <v>23</v>
      </c>
      <c r="P1610" s="5">
        <f>E1610/O1610</f>
        <v>52.826086956521742</v>
      </c>
      <c r="Q1610" s="18" t="str">
        <f>LEFT(T1610, FIND("/",T1610)-1)</f>
        <v>music</v>
      </c>
      <c r="R1610" s="18" t="str">
        <f>RIGHT(T1610, LEN(T1610)-FIND("/",T1610))</f>
        <v>rock</v>
      </c>
      <c r="S1610" t="b">
        <v>1</v>
      </c>
      <c r="T1610" t="s">
        <v>8276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3">
        <v>1500</v>
      </c>
      <c r="E1611" s="13">
        <v>1775</v>
      </c>
      <c r="F1611" s="16">
        <f>(E1611)/D1611</f>
        <v>1.1833333333333333</v>
      </c>
      <c r="G1611" s="11" t="s">
        <v>8219</v>
      </c>
      <c r="H1611" t="s">
        <v>8224</v>
      </c>
      <c r="I1611" t="s">
        <v>8246</v>
      </c>
      <c r="J1611">
        <v>1320220800</v>
      </c>
      <c r="K1611" s="7">
        <f>(((J1611/60)/60)/24)+DATE(1970,1,1)</f>
        <v>40849.333333333336</v>
      </c>
      <c r="L1611">
        <v>1315612909</v>
      </c>
      <c r="M1611" s="7">
        <f>(((L1611/60)/60)/24)+DATE(1970,1,1)</f>
        <v>40796.001261574071</v>
      </c>
      <c r="N1611" t="b">
        <v>0</v>
      </c>
      <c r="O1611">
        <v>4</v>
      </c>
      <c r="P1611" s="5">
        <f>E1611/O1611</f>
        <v>443.75</v>
      </c>
      <c r="Q1611" s="18" t="str">
        <f>LEFT(T1611, FIND("/",T1611)-1)</f>
        <v>music</v>
      </c>
      <c r="R1611" s="18" t="str">
        <f>RIGHT(T1611, LEN(T1611)-FIND("/",T1611))</f>
        <v>rock</v>
      </c>
      <c r="S1611" t="b">
        <v>1</v>
      </c>
      <c r="T1611" t="s">
        <v>8276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3">
        <v>2000</v>
      </c>
      <c r="E1612" s="13">
        <v>5437</v>
      </c>
      <c r="F1612" s="16">
        <f>(E1612)/D1612</f>
        <v>2.7185000000000001</v>
      </c>
      <c r="G1612" s="11" t="s">
        <v>8219</v>
      </c>
      <c r="H1612" t="s">
        <v>8224</v>
      </c>
      <c r="I1612" t="s">
        <v>8246</v>
      </c>
      <c r="J1612">
        <v>1355609510</v>
      </c>
      <c r="K1612" s="7">
        <f>(((J1612/60)/60)/24)+DATE(1970,1,1)</f>
        <v>41258.924884259257</v>
      </c>
      <c r="L1612">
        <v>1353017510</v>
      </c>
      <c r="M1612" s="7">
        <f>(((L1612/60)/60)/24)+DATE(1970,1,1)</f>
        <v>41228.924884259257</v>
      </c>
      <c r="N1612" t="b">
        <v>0</v>
      </c>
      <c r="O1612">
        <v>112</v>
      </c>
      <c r="P1612" s="5">
        <f>E1612/O1612</f>
        <v>48.544642857142854</v>
      </c>
      <c r="Q1612" s="18" t="str">
        <f>LEFT(T1612, FIND("/",T1612)-1)</f>
        <v>music</v>
      </c>
      <c r="R1612" s="18" t="str">
        <f>RIGHT(T1612, LEN(T1612)-FIND("/",T1612))</f>
        <v>rock</v>
      </c>
      <c r="S1612" t="b">
        <v>1</v>
      </c>
      <c r="T1612" t="s">
        <v>8276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3">
        <v>800</v>
      </c>
      <c r="E1613" s="13">
        <v>1001</v>
      </c>
      <c r="F1613" s="16">
        <f>(E1613)/D1613</f>
        <v>1.25125</v>
      </c>
      <c r="G1613" s="11" t="s">
        <v>8219</v>
      </c>
      <c r="H1613" t="s">
        <v>8224</v>
      </c>
      <c r="I1613" t="s">
        <v>8246</v>
      </c>
      <c r="J1613">
        <v>1370390432</v>
      </c>
      <c r="K1613" s="7">
        <f>(((J1613/60)/60)/24)+DATE(1970,1,1)</f>
        <v>41430.00037037037</v>
      </c>
      <c r="L1613">
        <v>1368576032</v>
      </c>
      <c r="M1613" s="7">
        <f>(((L1613/60)/60)/24)+DATE(1970,1,1)</f>
        <v>41409.00037037037</v>
      </c>
      <c r="N1613" t="b">
        <v>0</v>
      </c>
      <c r="O1613">
        <v>27</v>
      </c>
      <c r="P1613" s="5">
        <f>E1613/O1613</f>
        <v>37.074074074074076</v>
      </c>
      <c r="Q1613" s="18" t="str">
        <f>LEFT(T1613, FIND("/",T1613)-1)</f>
        <v>music</v>
      </c>
      <c r="R1613" s="18" t="str">
        <f>RIGHT(T1613, LEN(T1613)-FIND("/",T1613))</f>
        <v>rock</v>
      </c>
      <c r="S1613" t="b">
        <v>1</v>
      </c>
      <c r="T1613" t="s">
        <v>8276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3">
        <v>500</v>
      </c>
      <c r="E1614" s="13">
        <v>550</v>
      </c>
      <c r="F1614" s="16">
        <f>(E1614)/D1614</f>
        <v>1.1000000000000001</v>
      </c>
      <c r="G1614" s="11" t="s">
        <v>8219</v>
      </c>
      <c r="H1614" t="s">
        <v>8224</v>
      </c>
      <c r="I1614" t="s">
        <v>8246</v>
      </c>
      <c r="J1614">
        <v>1357160384</v>
      </c>
      <c r="K1614" s="7">
        <f>(((J1614/60)/60)/24)+DATE(1970,1,1)</f>
        <v>41276.874814814815</v>
      </c>
      <c r="L1614">
        <v>1354568384</v>
      </c>
      <c r="M1614" s="7">
        <f>(((L1614/60)/60)/24)+DATE(1970,1,1)</f>
        <v>41246.874814814815</v>
      </c>
      <c r="N1614" t="b">
        <v>0</v>
      </c>
      <c r="O1614">
        <v>11</v>
      </c>
      <c r="P1614" s="5">
        <f>E1614/O1614</f>
        <v>50</v>
      </c>
      <c r="Q1614" s="18" t="str">
        <f>LEFT(T1614, FIND("/",T1614)-1)</f>
        <v>music</v>
      </c>
      <c r="R1614" s="18" t="str">
        <f>RIGHT(T1614, LEN(T1614)-FIND("/",T1614))</f>
        <v>rock</v>
      </c>
      <c r="S1614" t="b">
        <v>1</v>
      </c>
      <c r="T1614" t="s">
        <v>8276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3">
        <v>1000</v>
      </c>
      <c r="E1615" s="13">
        <v>1015</v>
      </c>
      <c r="F1615" s="16">
        <f>(E1615)/D1615</f>
        <v>1.0149999999999999</v>
      </c>
      <c r="G1615" s="11" t="s">
        <v>8219</v>
      </c>
      <c r="H1615" t="s">
        <v>8224</v>
      </c>
      <c r="I1615" t="s">
        <v>8246</v>
      </c>
      <c r="J1615">
        <v>1342921202</v>
      </c>
      <c r="K1615" s="7">
        <f>(((J1615/60)/60)/24)+DATE(1970,1,1)</f>
        <v>41112.069467592592</v>
      </c>
      <c r="L1615">
        <v>1340329202</v>
      </c>
      <c r="M1615" s="7">
        <f>(((L1615/60)/60)/24)+DATE(1970,1,1)</f>
        <v>41082.069467592592</v>
      </c>
      <c r="N1615" t="b">
        <v>0</v>
      </c>
      <c r="O1615">
        <v>26</v>
      </c>
      <c r="P1615" s="5">
        <f>E1615/O1615</f>
        <v>39.03846153846154</v>
      </c>
      <c r="Q1615" s="18" t="str">
        <f>LEFT(T1615, FIND("/",T1615)-1)</f>
        <v>music</v>
      </c>
      <c r="R1615" s="18" t="str">
        <f>RIGHT(T1615, LEN(T1615)-FIND("/",T1615))</f>
        <v>rock</v>
      </c>
      <c r="S1615" t="b">
        <v>1</v>
      </c>
      <c r="T1615" t="s">
        <v>8276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3">
        <v>5000</v>
      </c>
      <c r="E1616" s="13">
        <v>5135</v>
      </c>
      <c r="F1616" s="16">
        <f>(E1616)/D1616</f>
        <v>1.0269999999999999</v>
      </c>
      <c r="G1616" s="11" t="s">
        <v>8219</v>
      </c>
      <c r="H1616" t="s">
        <v>8224</v>
      </c>
      <c r="I1616" t="s">
        <v>8246</v>
      </c>
      <c r="J1616">
        <v>1407085200</v>
      </c>
      <c r="K1616" s="7">
        <f>(((J1616/60)/60)/24)+DATE(1970,1,1)</f>
        <v>41854.708333333336</v>
      </c>
      <c r="L1616">
        <v>1401924769</v>
      </c>
      <c r="M1616" s="7">
        <f>(((L1616/60)/60)/24)+DATE(1970,1,1)</f>
        <v>41794.981122685182</v>
      </c>
      <c r="N1616" t="b">
        <v>0</v>
      </c>
      <c r="O1616">
        <v>77</v>
      </c>
      <c r="P1616" s="5">
        <f>E1616/O1616</f>
        <v>66.688311688311686</v>
      </c>
      <c r="Q1616" s="18" t="str">
        <f>LEFT(T1616, FIND("/",T1616)-1)</f>
        <v>music</v>
      </c>
      <c r="R1616" s="18" t="str">
        <f>RIGHT(T1616, LEN(T1616)-FIND("/",T1616))</f>
        <v>rock</v>
      </c>
      <c r="S1616" t="b">
        <v>1</v>
      </c>
      <c r="T1616" t="s">
        <v>8276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3">
        <v>8000</v>
      </c>
      <c r="E1617" s="13">
        <v>9130</v>
      </c>
      <c r="F1617" s="16">
        <f>(E1617)/D1617</f>
        <v>1.1412500000000001</v>
      </c>
      <c r="G1617" s="11" t="s">
        <v>8219</v>
      </c>
      <c r="H1617" t="s">
        <v>8224</v>
      </c>
      <c r="I1617" t="s">
        <v>8246</v>
      </c>
      <c r="J1617">
        <v>1323742396</v>
      </c>
      <c r="K1617" s="7">
        <f>(((J1617/60)/60)/24)+DATE(1970,1,1)</f>
        <v>40890.092546296299</v>
      </c>
      <c r="L1617">
        <v>1319850796</v>
      </c>
      <c r="M1617" s="7">
        <f>(((L1617/60)/60)/24)+DATE(1970,1,1)</f>
        <v>40845.050879629627</v>
      </c>
      <c r="N1617" t="b">
        <v>0</v>
      </c>
      <c r="O1617">
        <v>136</v>
      </c>
      <c r="P1617" s="5">
        <f>E1617/O1617</f>
        <v>67.132352941176464</v>
      </c>
      <c r="Q1617" s="18" t="str">
        <f>LEFT(T1617, FIND("/",T1617)-1)</f>
        <v>music</v>
      </c>
      <c r="R1617" s="18" t="str">
        <f>RIGHT(T1617, LEN(T1617)-FIND("/",T1617))</f>
        <v>rock</v>
      </c>
      <c r="S1617" t="b">
        <v>1</v>
      </c>
      <c r="T1617" t="s">
        <v>8276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3">
        <v>10000</v>
      </c>
      <c r="E1618" s="13">
        <v>10420</v>
      </c>
      <c r="F1618" s="16">
        <f>(E1618)/D1618</f>
        <v>1.042</v>
      </c>
      <c r="G1618" s="11" t="s">
        <v>8219</v>
      </c>
      <c r="H1618" t="s">
        <v>8224</v>
      </c>
      <c r="I1618" t="s">
        <v>8246</v>
      </c>
      <c r="J1618">
        <v>1353621600</v>
      </c>
      <c r="K1618" s="7">
        <f>(((J1618/60)/60)/24)+DATE(1970,1,1)</f>
        <v>41235.916666666664</v>
      </c>
      <c r="L1618">
        <v>1350061821</v>
      </c>
      <c r="M1618" s="7">
        <f>(((L1618/60)/60)/24)+DATE(1970,1,1)</f>
        <v>41194.715520833335</v>
      </c>
      <c r="N1618" t="b">
        <v>0</v>
      </c>
      <c r="O1618">
        <v>157</v>
      </c>
      <c r="P1618" s="5">
        <f>E1618/O1618</f>
        <v>66.369426751592357</v>
      </c>
      <c r="Q1618" s="18" t="str">
        <f>LEFT(T1618, FIND("/",T1618)-1)</f>
        <v>music</v>
      </c>
      <c r="R1618" s="18" t="str">
        <f>RIGHT(T1618, LEN(T1618)-FIND("/",T1618))</f>
        <v>rock</v>
      </c>
      <c r="S1618" t="b">
        <v>1</v>
      </c>
      <c r="T1618" t="s">
        <v>8276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3">
        <v>7000</v>
      </c>
      <c r="E1619" s="13">
        <v>10210</v>
      </c>
      <c r="F1619" s="16">
        <f>(E1619)/D1619</f>
        <v>1.4585714285714286</v>
      </c>
      <c r="G1619" s="11" t="s">
        <v>8219</v>
      </c>
      <c r="H1619" t="s">
        <v>8224</v>
      </c>
      <c r="I1619" t="s">
        <v>8246</v>
      </c>
      <c r="J1619">
        <v>1383332400</v>
      </c>
      <c r="K1619" s="7">
        <f>(((J1619/60)/60)/24)+DATE(1970,1,1)</f>
        <v>41579.791666666664</v>
      </c>
      <c r="L1619">
        <v>1380470188</v>
      </c>
      <c r="M1619" s="7">
        <f>(((L1619/60)/60)/24)+DATE(1970,1,1)</f>
        <v>41546.664212962962</v>
      </c>
      <c r="N1619" t="b">
        <v>0</v>
      </c>
      <c r="O1619">
        <v>158</v>
      </c>
      <c r="P1619" s="5">
        <f>E1619/O1619</f>
        <v>64.620253164556956</v>
      </c>
      <c r="Q1619" s="18" t="str">
        <f>LEFT(T1619, FIND("/",T1619)-1)</f>
        <v>music</v>
      </c>
      <c r="R1619" s="18" t="str">
        <f>RIGHT(T1619, LEN(T1619)-FIND("/",T1619))</f>
        <v>rock</v>
      </c>
      <c r="S1619" t="b">
        <v>1</v>
      </c>
      <c r="T1619" t="s">
        <v>8276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3">
        <v>1500</v>
      </c>
      <c r="E1620" s="13">
        <v>1576</v>
      </c>
      <c r="F1620" s="16">
        <f>(E1620)/D1620</f>
        <v>1.0506666666666666</v>
      </c>
      <c r="G1620" s="11" t="s">
        <v>8219</v>
      </c>
      <c r="H1620" t="s">
        <v>8224</v>
      </c>
      <c r="I1620" t="s">
        <v>8246</v>
      </c>
      <c r="J1620">
        <v>1362757335</v>
      </c>
      <c r="K1620" s="7">
        <f>(((J1620/60)/60)/24)+DATE(1970,1,1)</f>
        <v>41341.654340277775</v>
      </c>
      <c r="L1620">
        <v>1359301335</v>
      </c>
      <c r="M1620" s="7">
        <f>(((L1620/60)/60)/24)+DATE(1970,1,1)</f>
        <v>41301.654340277775</v>
      </c>
      <c r="N1620" t="b">
        <v>0</v>
      </c>
      <c r="O1620">
        <v>27</v>
      </c>
      <c r="P1620" s="5">
        <f>E1620/O1620</f>
        <v>58.370370370370374</v>
      </c>
      <c r="Q1620" s="18" t="str">
        <f>LEFT(T1620, FIND("/",T1620)-1)</f>
        <v>music</v>
      </c>
      <c r="R1620" s="18" t="str">
        <f>RIGHT(T1620, LEN(T1620)-FIND("/",T1620))</f>
        <v>rock</v>
      </c>
      <c r="S1620" t="b">
        <v>1</v>
      </c>
      <c r="T1620" t="s">
        <v>8276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3">
        <v>1500</v>
      </c>
      <c r="E1621" s="13">
        <v>2000</v>
      </c>
      <c r="F1621" s="16">
        <f>(E1621)/D1621</f>
        <v>1.3333333333333333</v>
      </c>
      <c r="G1621" s="11" t="s">
        <v>8219</v>
      </c>
      <c r="H1621" t="s">
        <v>8224</v>
      </c>
      <c r="I1621" t="s">
        <v>8246</v>
      </c>
      <c r="J1621">
        <v>1410755286</v>
      </c>
      <c r="K1621" s="7">
        <f>(((J1621/60)/60)/24)+DATE(1970,1,1)</f>
        <v>41897.18618055556</v>
      </c>
      <c r="L1621">
        <v>1408940886</v>
      </c>
      <c r="M1621" s="7">
        <f>(((L1621/60)/60)/24)+DATE(1970,1,1)</f>
        <v>41876.18618055556</v>
      </c>
      <c r="N1621" t="b">
        <v>0</v>
      </c>
      <c r="O1621">
        <v>23</v>
      </c>
      <c r="P1621" s="5">
        <f>E1621/O1621</f>
        <v>86.956521739130437</v>
      </c>
      <c r="Q1621" s="18" t="str">
        <f>LEFT(T1621, FIND("/",T1621)-1)</f>
        <v>music</v>
      </c>
      <c r="R1621" s="18" t="str">
        <f>RIGHT(T1621, LEN(T1621)-FIND("/",T1621))</f>
        <v>rock</v>
      </c>
      <c r="S1621" t="b">
        <v>1</v>
      </c>
      <c r="T1621" t="s">
        <v>8276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3">
        <v>1000</v>
      </c>
      <c r="E1622" s="13">
        <v>1130</v>
      </c>
      <c r="F1622" s="16">
        <f>(E1622)/D1622</f>
        <v>1.1299999999999999</v>
      </c>
      <c r="G1622" s="11" t="s">
        <v>8219</v>
      </c>
      <c r="H1622" t="s">
        <v>8224</v>
      </c>
      <c r="I1622" t="s">
        <v>8246</v>
      </c>
      <c r="J1622">
        <v>1361606940</v>
      </c>
      <c r="K1622" s="7">
        <f>(((J1622/60)/60)/24)+DATE(1970,1,1)</f>
        <v>41328.339583333334</v>
      </c>
      <c r="L1622">
        <v>1361002140</v>
      </c>
      <c r="M1622" s="7">
        <f>(((L1622/60)/60)/24)+DATE(1970,1,1)</f>
        <v>41321.339583333334</v>
      </c>
      <c r="N1622" t="b">
        <v>0</v>
      </c>
      <c r="O1622">
        <v>17</v>
      </c>
      <c r="P1622" s="5">
        <f>E1622/O1622</f>
        <v>66.470588235294116</v>
      </c>
      <c r="Q1622" s="18" t="str">
        <f>LEFT(T1622, FIND("/",T1622)-1)</f>
        <v>music</v>
      </c>
      <c r="R1622" s="18" t="str">
        <f>RIGHT(T1622, LEN(T1622)-FIND("/",T1622))</f>
        <v>rock</v>
      </c>
      <c r="S1622" t="b">
        <v>1</v>
      </c>
      <c r="T1622" t="s">
        <v>8276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3">
        <v>5000</v>
      </c>
      <c r="E1623" s="13">
        <v>6060</v>
      </c>
      <c r="F1623" s="16">
        <f>(E1623)/D1623</f>
        <v>1.212</v>
      </c>
      <c r="G1623" s="11" t="s">
        <v>8219</v>
      </c>
      <c r="H1623" t="s">
        <v>8224</v>
      </c>
      <c r="I1623" t="s">
        <v>8246</v>
      </c>
      <c r="J1623">
        <v>1338177540</v>
      </c>
      <c r="K1623" s="7">
        <f>(((J1623/60)/60)/24)+DATE(1970,1,1)</f>
        <v>41057.165972222225</v>
      </c>
      <c r="L1623">
        <v>1333550015</v>
      </c>
      <c r="M1623" s="7">
        <f>(((L1623/60)/60)/24)+DATE(1970,1,1)</f>
        <v>41003.60665509259</v>
      </c>
      <c r="N1623" t="b">
        <v>0</v>
      </c>
      <c r="O1623">
        <v>37</v>
      </c>
      <c r="P1623" s="5">
        <f>E1623/O1623</f>
        <v>163.78378378378378</v>
      </c>
      <c r="Q1623" s="18" t="str">
        <f>LEFT(T1623, FIND("/",T1623)-1)</f>
        <v>music</v>
      </c>
      <c r="R1623" s="18" t="str">
        <f>RIGHT(T1623, LEN(T1623)-FIND("/",T1623))</f>
        <v>rock</v>
      </c>
      <c r="S1623" t="b">
        <v>1</v>
      </c>
      <c r="T1623" t="s">
        <v>8276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3">
        <v>6900</v>
      </c>
      <c r="E1624" s="13">
        <v>7019</v>
      </c>
      <c r="F1624" s="16">
        <f>(E1624)/D1624</f>
        <v>1.0172463768115942</v>
      </c>
      <c r="G1624" s="11" t="s">
        <v>8219</v>
      </c>
      <c r="H1624" t="s">
        <v>8224</v>
      </c>
      <c r="I1624" t="s">
        <v>8246</v>
      </c>
      <c r="J1624">
        <v>1418803140</v>
      </c>
      <c r="K1624" s="7">
        <f>(((J1624/60)/60)/24)+DATE(1970,1,1)</f>
        <v>41990.332638888889</v>
      </c>
      <c r="L1624">
        <v>1415343874</v>
      </c>
      <c r="M1624" s="7">
        <f>(((L1624/60)/60)/24)+DATE(1970,1,1)</f>
        <v>41950.29483796296</v>
      </c>
      <c r="N1624" t="b">
        <v>0</v>
      </c>
      <c r="O1624">
        <v>65</v>
      </c>
      <c r="P1624" s="5">
        <f>E1624/O1624</f>
        <v>107.98461538461538</v>
      </c>
      <c r="Q1624" s="18" t="str">
        <f>LEFT(T1624, FIND("/",T1624)-1)</f>
        <v>music</v>
      </c>
      <c r="R1624" s="18" t="str">
        <f>RIGHT(T1624, LEN(T1624)-FIND("/",T1624))</f>
        <v>rock</v>
      </c>
      <c r="S1624" t="b">
        <v>1</v>
      </c>
      <c r="T1624" t="s">
        <v>8276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3">
        <v>750</v>
      </c>
      <c r="E1625" s="13">
        <v>758</v>
      </c>
      <c r="F1625" s="16">
        <f>(E1625)/D1625</f>
        <v>1.0106666666666666</v>
      </c>
      <c r="G1625" s="11" t="s">
        <v>8219</v>
      </c>
      <c r="H1625" t="s">
        <v>8225</v>
      </c>
      <c r="I1625" t="s">
        <v>8247</v>
      </c>
      <c r="J1625">
        <v>1377621089</v>
      </c>
      <c r="K1625" s="7">
        <f>(((J1625/60)/60)/24)+DATE(1970,1,1)</f>
        <v>41513.688530092593</v>
      </c>
      <c r="L1625">
        <v>1372437089</v>
      </c>
      <c r="M1625" s="7">
        <f>(((L1625/60)/60)/24)+DATE(1970,1,1)</f>
        <v>41453.688530092593</v>
      </c>
      <c r="N1625" t="b">
        <v>0</v>
      </c>
      <c r="O1625">
        <v>18</v>
      </c>
      <c r="P1625" s="5">
        <f>E1625/O1625</f>
        <v>42.111111111111114</v>
      </c>
      <c r="Q1625" s="18" t="str">
        <f>LEFT(T1625, FIND("/",T1625)-1)</f>
        <v>music</v>
      </c>
      <c r="R1625" s="18" t="str">
        <f>RIGHT(T1625, LEN(T1625)-FIND("/",T1625))</f>
        <v>rock</v>
      </c>
      <c r="S1625" t="b">
        <v>1</v>
      </c>
      <c r="T1625" t="s">
        <v>8276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3">
        <v>1000</v>
      </c>
      <c r="E1626" s="13">
        <v>1180</v>
      </c>
      <c r="F1626" s="16">
        <f>(E1626)/D1626</f>
        <v>1.18</v>
      </c>
      <c r="G1626" s="11" t="s">
        <v>8219</v>
      </c>
      <c r="H1626" t="s">
        <v>8224</v>
      </c>
      <c r="I1626" t="s">
        <v>8246</v>
      </c>
      <c r="J1626">
        <v>1357721335</v>
      </c>
      <c r="K1626" s="7">
        <f>(((J1626/60)/60)/24)+DATE(1970,1,1)</f>
        <v>41283.367303240739</v>
      </c>
      <c r="L1626">
        <v>1354265335</v>
      </c>
      <c r="M1626" s="7">
        <f>(((L1626/60)/60)/24)+DATE(1970,1,1)</f>
        <v>41243.367303240739</v>
      </c>
      <c r="N1626" t="b">
        <v>0</v>
      </c>
      <c r="O1626">
        <v>25</v>
      </c>
      <c r="P1626" s="5">
        <f>E1626/O1626</f>
        <v>47.2</v>
      </c>
      <c r="Q1626" s="18" t="str">
        <f>LEFT(T1626, FIND("/",T1626)-1)</f>
        <v>music</v>
      </c>
      <c r="R1626" s="18" t="str">
        <f>RIGHT(T1626, LEN(T1626)-FIND("/",T1626))</f>
        <v>rock</v>
      </c>
      <c r="S1626" t="b">
        <v>1</v>
      </c>
      <c r="T1626" t="s">
        <v>8276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3">
        <v>7500</v>
      </c>
      <c r="E1627" s="13">
        <v>11650</v>
      </c>
      <c r="F1627" s="16">
        <f>(E1627)/D1627</f>
        <v>1.5533333333333332</v>
      </c>
      <c r="G1627" s="11" t="s">
        <v>8219</v>
      </c>
      <c r="H1627" t="s">
        <v>8224</v>
      </c>
      <c r="I1627" t="s">
        <v>8246</v>
      </c>
      <c r="J1627">
        <v>1347382053</v>
      </c>
      <c r="K1627" s="7">
        <f>(((J1627/60)/60)/24)+DATE(1970,1,1)</f>
        <v>41163.699687500004</v>
      </c>
      <c r="L1627">
        <v>1344962853</v>
      </c>
      <c r="M1627" s="7">
        <f>(((L1627/60)/60)/24)+DATE(1970,1,1)</f>
        <v>41135.699687500004</v>
      </c>
      <c r="N1627" t="b">
        <v>0</v>
      </c>
      <c r="O1627">
        <v>104</v>
      </c>
      <c r="P1627" s="5">
        <f>E1627/O1627</f>
        <v>112.01923076923077</v>
      </c>
      <c r="Q1627" s="18" t="str">
        <f>LEFT(T1627, FIND("/",T1627)-1)</f>
        <v>music</v>
      </c>
      <c r="R1627" s="18" t="str">
        <f>RIGHT(T1627, LEN(T1627)-FIND("/",T1627))</f>
        <v>rock</v>
      </c>
      <c r="S1627" t="b">
        <v>1</v>
      </c>
      <c r="T1627" t="s">
        <v>8276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3">
        <v>8000</v>
      </c>
      <c r="E1628" s="13">
        <v>8095</v>
      </c>
      <c r="F1628" s="16">
        <f>(E1628)/D1628</f>
        <v>1.0118750000000001</v>
      </c>
      <c r="G1628" s="11" t="s">
        <v>8219</v>
      </c>
      <c r="H1628" t="s">
        <v>8224</v>
      </c>
      <c r="I1628" t="s">
        <v>8246</v>
      </c>
      <c r="J1628">
        <v>1385932867</v>
      </c>
      <c r="K1628" s="7">
        <f>(((J1628/60)/60)/24)+DATE(1970,1,1)</f>
        <v>41609.889664351853</v>
      </c>
      <c r="L1628">
        <v>1383337267</v>
      </c>
      <c r="M1628" s="7">
        <f>(((L1628/60)/60)/24)+DATE(1970,1,1)</f>
        <v>41579.847997685189</v>
      </c>
      <c r="N1628" t="b">
        <v>0</v>
      </c>
      <c r="O1628">
        <v>108</v>
      </c>
      <c r="P1628" s="5">
        <f>E1628/O1628</f>
        <v>74.953703703703709</v>
      </c>
      <c r="Q1628" s="18" t="str">
        <f>LEFT(T1628, FIND("/",T1628)-1)</f>
        <v>music</v>
      </c>
      <c r="R1628" s="18" t="str">
        <f>RIGHT(T1628, LEN(T1628)-FIND("/",T1628))</f>
        <v>rock</v>
      </c>
      <c r="S1628" t="b">
        <v>1</v>
      </c>
      <c r="T1628" t="s">
        <v>8276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3">
        <v>2000</v>
      </c>
      <c r="E1629" s="13">
        <v>2340</v>
      </c>
      <c r="F1629" s="16">
        <f>(E1629)/D1629</f>
        <v>1.17</v>
      </c>
      <c r="G1629" s="11" t="s">
        <v>8219</v>
      </c>
      <c r="H1629" t="s">
        <v>8224</v>
      </c>
      <c r="I1629" t="s">
        <v>8246</v>
      </c>
      <c r="J1629">
        <v>1353905940</v>
      </c>
      <c r="K1629" s="7">
        <f>(((J1629/60)/60)/24)+DATE(1970,1,1)</f>
        <v>41239.207638888889</v>
      </c>
      <c r="L1629">
        <v>1351011489</v>
      </c>
      <c r="M1629" s="7">
        <f>(((L1629/60)/60)/24)+DATE(1970,1,1)</f>
        <v>41205.707048611112</v>
      </c>
      <c r="N1629" t="b">
        <v>0</v>
      </c>
      <c r="O1629">
        <v>38</v>
      </c>
      <c r="P1629" s="5">
        <f>E1629/O1629</f>
        <v>61.578947368421055</v>
      </c>
      <c r="Q1629" s="18" t="str">
        <f>LEFT(T1629, FIND("/",T1629)-1)</f>
        <v>music</v>
      </c>
      <c r="R1629" s="18" t="str">
        <f>RIGHT(T1629, LEN(T1629)-FIND("/",T1629))</f>
        <v>rock</v>
      </c>
      <c r="S1629" t="b">
        <v>1</v>
      </c>
      <c r="T1629" t="s">
        <v>8276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3">
        <v>4000</v>
      </c>
      <c r="E1630" s="13">
        <v>4037</v>
      </c>
      <c r="F1630" s="16">
        <f>(E1630)/D1630</f>
        <v>1.00925</v>
      </c>
      <c r="G1630" s="11" t="s">
        <v>8219</v>
      </c>
      <c r="H1630" t="s">
        <v>8224</v>
      </c>
      <c r="I1630" t="s">
        <v>8246</v>
      </c>
      <c r="J1630">
        <v>1403026882</v>
      </c>
      <c r="K1630" s="7">
        <f>(((J1630/60)/60)/24)+DATE(1970,1,1)</f>
        <v>41807.737060185187</v>
      </c>
      <c r="L1630">
        <v>1400175682</v>
      </c>
      <c r="M1630" s="7">
        <f>(((L1630/60)/60)/24)+DATE(1970,1,1)</f>
        <v>41774.737060185187</v>
      </c>
      <c r="N1630" t="b">
        <v>0</v>
      </c>
      <c r="O1630">
        <v>88</v>
      </c>
      <c r="P1630" s="5">
        <f>E1630/O1630</f>
        <v>45.875</v>
      </c>
      <c r="Q1630" s="18" t="str">
        <f>LEFT(T1630, FIND("/",T1630)-1)</f>
        <v>music</v>
      </c>
      <c r="R1630" s="18" t="str">
        <f>RIGHT(T1630, LEN(T1630)-FIND("/",T1630))</f>
        <v>rock</v>
      </c>
      <c r="S1630" t="b">
        <v>1</v>
      </c>
      <c r="T1630" t="s">
        <v>8276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3">
        <v>6000</v>
      </c>
      <c r="E1631" s="13">
        <v>6220</v>
      </c>
      <c r="F1631" s="16">
        <f>(E1631)/D1631</f>
        <v>1.0366666666666666</v>
      </c>
      <c r="G1631" s="11" t="s">
        <v>8219</v>
      </c>
      <c r="H1631" t="s">
        <v>8224</v>
      </c>
      <c r="I1631" t="s">
        <v>8246</v>
      </c>
      <c r="J1631">
        <v>1392929333</v>
      </c>
      <c r="K1631" s="7">
        <f>(((J1631/60)/60)/24)+DATE(1970,1,1)</f>
        <v>41690.867280092592</v>
      </c>
      <c r="L1631">
        <v>1389041333</v>
      </c>
      <c r="M1631" s="7">
        <f>(((L1631/60)/60)/24)+DATE(1970,1,1)</f>
        <v>41645.867280092592</v>
      </c>
      <c r="N1631" t="b">
        <v>0</v>
      </c>
      <c r="O1631">
        <v>82</v>
      </c>
      <c r="P1631" s="5">
        <f>E1631/O1631</f>
        <v>75.853658536585371</v>
      </c>
      <c r="Q1631" s="18" t="str">
        <f>LEFT(T1631, FIND("/",T1631)-1)</f>
        <v>music</v>
      </c>
      <c r="R1631" s="18" t="str">
        <f>RIGHT(T1631, LEN(T1631)-FIND("/",T1631))</f>
        <v>rock</v>
      </c>
      <c r="S1631" t="b">
        <v>1</v>
      </c>
      <c r="T1631" t="s">
        <v>8276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3">
        <v>4000</v>
      </c>
      <c r="E1632" s="13">
        <v>10610</v>
      </c>
      <c r="F1632" s="16">
        <f>(E1632)/D1632</f>
        <v>2.6524999999999999</v>
      </c>
      <c r="G1632" s="11" t="s">
        <v>8219</v>
      </c>
      <c r="H1632" t="s">
        <v>8224</v>
      </c>
      <c r="I1632" t="s">
        <v>8246</v>
      </c>
      <c r="J1632">
        <v>1330671540</v>
      </c>
      <c r="K1632" s="7">
        <f>(((J1632/60)/60)/24)+DATE(1970,1,1)</f>
        <v>40970.290972222225</v>
      </c>
      <c r="L1632">
        <v>1328040375</v>
      </c>
      <c r="M1632" s="7">
        <f>(((L1632/60)/60)/24)+DATE(1970,1,1)</f>
        <v>40939.837673611109</v>
      </c>
      <c r="N1632" t="b">
        <v>0</v>
      </c>
      <c r="O1632">
        <v>126</v>
      </c>
      <c r="P1632" s="5">
        <f>E1632/O1632</f>
        <v>84.206349206349202</v>
      </c>
      <c r="Q1632" s="18" t="str">
        <f>LEFT(T1632, FIND("/",T1632)-1)</f>
        <v>music</v>
      </c>
      <c r="R1632" s="18" t="str">
        <f>RIGHT(T1632, LEN(T1632)-FIND("/",T1632))</f>
        <v>rock</v>
      </c>
      <c r="S1632" t="b">
        <v>1</v>
      </c>
      <c r="T1632" t="s">
        <v>8276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3">
        <v>10000</v>
      </c>
      <c r="E1633" s="13">
        <v>15591</v>
      </c>
      <c r="F1633" s="16">
        <f>(E1633)/D1633</f>
        <v>1.5590999999999999</v>
      </c>
      <c r="G1633" s="11" t="s">
        <v>8219</v>
      </c>
      <c r="H1633" t="s">
        <v>8224</v>
      </c>
      <c r="I1633" t="s">
        <v>8246</v>
      </c>
      <c r="J1633">
        <v>1350074261</v>
      </c>
      <c r="K1633" s="7">
        <f>(((J1633/60)/60)/24)+DATE(1970,1,1)</f>
        <v>41194.859502314815</v>
      </c>
      <c r="L1633">
        <v>1347482261</v>
      </c>
      <c r="M1633" s="7">
        <f>(((L1633/60)/60)/24)+DATE(1970,1,1)</f>
        <v>41164.859502314815</v>
      </c>
      <c r="N1633" t="b">
        <v>0</v>
      </c>
      <c r="O1633">
        <v>133</v>
      </c>
      <c r="P1633" s="5">
        <f>E1633/O1633</f>
        <v>117.22556390977444</v>
      </c>
      <c r="Q1633" s="18" t="str">
        <f>LEFT(T1633, FIND("/",T1633)-1)</f>
        <v>music</v>
      </c>
      <c r="R1633" s="18" t="str">
        <f>RIGHT(T1633, LEN(T1633)-FIND("/",T1633))</f>
        <v>rock</v>
      </c>
      <c r="S1633" t="b">
        <v>1</v>
      </c>
      <c r="T1633" t="s">
        <v>8276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3">
        <v>4000</v>
      </c>
      <c r="E1634" s="13">
        <v>4065</v>
      </c>
      <c r="F1634" s="16">
        <f>(E1634)/D1634</f>
        <v>1.0162500000000001</v>
      </c>
      <c r="G1634" s="11" t="s">
        <v>8219</v>
      </c>
      <c r="H1634" t="s">
        <v>8224</v>
      </c>
      <c r="I1634" t="s">
        <v>8246</v>
      </c>
      <c r="J1634">
        <v>1316851854</v>
      </c>
      <c r="K1634" s="7">
        <f>(((J1634/60)/60)/24)+DATE(1970,1,1)</f>
        <v>40810.340902777774</v>
      </c>
      <c r="L1634">
        <v>1311667854</v>
      </c>
      <c r="M1634" s="7">
        <f>(((L1634/60)/60)/24)+DATE(1970,1,1)</f>
        <v>40750.340902777774</v>
      </c>
      <c r="N1634" t="b">
        <v>0</v>
      </c>
      <c r="O1634">
        <v>47</v>
      </c>
      <c r="P1634" s="5">
        <f>E1634/O1634</f>
        <v>86.489361702127653</v>
      </c>
      <c r="Q1634" s="18" t="str">
        <f>LEFT(T1634, FIND("/",T1634)-1)</f>
        <v>music</v>
      </c>
      <c r="R1634" s="18" t="str">
        <f>RIGHT(T1634, LEN(T1634)-FIND("/",T1634))</f>
        <v>rock</v>
      </c>
      <c r="S1634" t="b">
        <v>1</v>
      </c>
      <c r="T1634" t="s">
        <v>8276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3">
        <v>10000</v>
      </c>
      <c r="E1635" s="13">
        <v>10000</v>
      </c>
      <c r="F1635" s="16">
        <f>(E1635)/D1635</f>
        <v>1</v>
      </c>
      <c r="G1635" s="11" t="s">
        <v>8219</v>
      </c>
      <c r="H1635" t="s">
        <v>8224</v>
      </c>
      <c r="I1635" t="s">
        <v>8246</v>
      </c>
      <c r="J1635">
        <v>1326690000</v>
      </c>
      <c r="K1635" s="7">
        <f>(((J1635/60)/60)/24)+DATE(1970,1,1)</f>
        <v>40924.208333333336</v>
      </c>
      <c r="L1635">
        <v>1324329156</v>
      </c>
      <c r="M1635" s="7">
        <f>(((L1635/60)/60)/24)+DATE(1970,1,1)</f>
        <v>40896.883750000001</v>
      </c>
      <c r="N1635" t="b">
        <v>0</v>
      </c>
      <c r="O1635">
        <v>58</v>
      </c>
      <c r="P1635" s="5">
        <f>E1635/O1635</f>
        <v>172.41379310344828</v>
      </c>
      <c r="Q1635" s="18" t="str">
        <f>LEFT(T1635, FIND("/",T1635)-1)</f>
        <v>music</v>
      </c>
      <c r="R1635" s="18" t="str">
        <f>RIGHT(T1635, LEN(T1635)-FIND("/",T1635))</f>
        <v>rock</v>
      </c>
      <c r="S1635" t="b">
        <v>1</v>
      </c>
      <c r="T1635" t="s">
        <v>8276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3">
        <v>2000</v>
      </c>
      <c r="E1636" s="13">
        <v>2010</v>
      </c>
      <c r="F1636" s="16">
        <f>(E1636)/D1636</f>
        <v>1.0049999999999999</v>
      </c>
      <c r="G1636" s="11" t="s">
        <v>8219</v>
      </c>
      <c r="H1636" t="s">
        <v>8224</v>
      </c>
      <c r="I1636" t="s">
        <v>8246</v>
      </c>
      <c r="J1636">
        <v>1306994340</v>
      </c>
      <c r="K1636" s="7">
        <f>(((J1636/60)/60)/24)+DATE(1970,1,1)</f>
        <v>40696.249305555553</v>
      </c>
      <c r="L1636">
        <v>1303706001</v>
      </c>
      <c r="M1636" s="7">
        <f>(((L1636/60)/60)/24)+DATE(1970,1,1)</f>
        <v>40658.189826388887</v>
      </c>
      <c r="N1636" t="b">
        <v>0</v>
      </c>
      <c r="O1636">
        <v>32</v>
      </c>
      <c r="P1636" s="5">
        <f>E1636/O1636</f>
        <v>62.8125</v>
      </c>
      <c r="Q1636" s="18" t="str">
        <f>LEFT(T1636, FIND("/",T1636)-1)</f>
        <v>music</v>
      </c>
      <c r="R1636" s="18" t="str">
        <f>RIGHT(T1636, LEN(T1636)-FIND("/",T1636))</f>
        <v>rock</v>
      </c>
      <c r="S1636" t="b">
        <v>1</v>
      </c>
      <c r="T1636" t="s">
        <v>8276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3">
        <v>2000</v>
      </c>
      <c r="E1637" s="13">
        <v>2506</v>
      </c>
      <c r="F1637" s="16">
        <f>(E1637)/D1637</f>
        <v>1.2529999999999999</v>
      </c>
      <c r="G1637" s="11" t="s">
        <v>8219</v>
      </c>
      <c r="H1637" t="s">
        <v>8224</v>
      </c>
      <c r="I1637" t="s">
        <v>8246</v>
      </c>
      <c r="J1637">
        <v>1468270261</v>
      </c>
      <c r="K1637" s="7">
        <f>(((J1637/60)/60)/24)+DATE(1970,1,1)</f>
        <v>42562.868761574078</v>
      </c>
      <c r="L1637">
        <v>1463086261</v>
      </c>
      <c r="M1637" s="7">
        <f>(((L1637/60)/60)/24)+DATE(1970,1,1)</f>
        <v>42502.868761574078</v>
      </c>
      <c r="N1637" t="b">
        <v>0</v>
      </c>
      <c r="O1637">
        <v>37</v>
      </c>
      <c r="P1637" s="5">
        <f>E1637/O1637</f>
        <v>67.729729729729726</v>
      </c>
      <c r="Q1637" s="18" t="str">
        <f>LEFT(T1637, FIND("/",T1637)-1)</f>
        <v>music</v>
      </c>
      <c r="R1637" s="18" t="str">
        <f>RIGHT(T1637, LEN(T1637)-FIND("/",T1637))</f>
        <v>rock</v>
      </c>
      <c r="S1637" t="b">
        <v>1</v>
      </c>
      <c r="T1637" t="s">
        <v>8276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3">
        <v>4500</v>
      </c>
      <c r="E1638" s="13">
        <v>4660</v>
      </c>
      <c r="F1638" s="16">
        <f>(E1638)/D1638</f>
        <v>1.0355555555555556</v>
      </c>
      <c r="G1638" s="11" t="s">
        <v>8219</v>
      </c>
      <c r="H1638" t="s">
        <v>8224</v>
      </c>
      <c r="I1638" t="s">
        <v>8246</v>
      </c>
      <c r="J1638">
        <v>1307851200</v>
      </c>
      <c r="K1638" s="7">
        <f>(((J1638/60)/60)/24)+DATE(1970,1,1)</f>
        <v>40706.166666666664</v>
      </c>
      <c r="L1638">
        <v>1304129088</v>
      </c>
      <c r="M1638" s="7">
        <f>(((L1638/60)/60)/24)+DATE(1970,1,1)</f>
        <v>40663.08666666667</v>
      </c>
      <c r="N1638" t="b">
        <v>0</v>
      </c>
      <c r="O1638">
        <v>87</v>
      </c>
      <c r="P1638" s="5">
        <f>E1638/O1638</f>
        <v>53.5632183908046</v>
      </c>
      <c r="Q1638" s="18" t="str">
        <f>LEFT(T1638, FIND("/",T1638)-1)</f>
        <v>music</v>
      </c>
      <c r="R1638" s="18" t="str">
        <f>RIGHT(T1638, LEN(T1638)-FIND("/",T1638))</f>
        <v>rock</v>
      </c>
      <c r="S1638" t="b">
        <v>1</v>
      </c>
      <c r="T1638" t="s">
        <v>8276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3">
        <v>500</v>
      </c>
      <c r="E1639" s="13">
        <v>519</v>
      </c>
      <c r="F1639" s="16">
        <f>(E1639)/D1639</f>
        <v>1.038</v>
      </c>
      <c r="G1639" s="11" t="s">
        <v>8219</v>
      </c>
      <c r="H1639" t="s">
        <v>8224</v>
      </c>
      <c r="I1639" t="s">
        <v>8246</v>
      </c>
      <c r="J1639">
        <v>1262302740</v>
      </c>
      <c r="K1639" s="7">
        <f>(((J1639/60)/60)/24)+DATE(1970,1,1)</f>
        <v>40178.98541666667</v>
      </c>
      <c r="L1639">
        <v>1257444140</v>
      </c>
      <c r="M1639" s="7">
        <f>(((L1639/60)/60)/24)+DATE(1970,1,1)</f>
        <v>40122.751620370371</v>
      </c>
      <c r="N1639" t="b">
        <v>0</v>
      </c>
      <c r="O1639">
        <v>15</v>
      </c>
      <c r="P1639" s="5">
        <f>E1639/O1639</f>
        <v>34.6</v>
      </c>
      <c r="Q1639" s="18" t="str">
        <f>LEFT(T1639, FIND("/",T1639)-1)</f>
        <v>music</v>
      </c>
      <c r="R1639" s="18" t="str">
        <f>RIGHT(T1639, LEN(T1639)-FIND("/",T1639))</f>
        <v>rock</v>
      </c>
      <c r="S1639" t="b">
        <v>1</v>
      </c>
      <c r="T1639" t="s">
        <v>8276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3">
        <v>1000</v>
      </c>
      <c r="E1640" s="13">
        <v>1050</v>
      </c>
      <c r="F1640" s="16">
        <f>(E1640)/D1640</f>
        <v>1.05</v>
      </c>
      <c r="G1640" s="11" t="s">
        <v>8219</v>
      </c>
      <c r="H1640" t="s">
        <v>8224</v>
      </c>
      <c r="I1640" t="s">
        <v>8246</v>
      </c>
      <c r="J1640">
        <v>1362086700</v>
      </c>
      <c r="K1640" s="7">
        <f>(((J1640/60)/60)/24)+DATE(1970,1,1)</f>
        <v>41333.892361111109</v>
      </c>
      <c r="L1640">
        <v>1358180968</v>
      </c>
      <c r="M1640" s="7">
        <f>(((L1640/60)/60)/24)+DATE(1970,1,1)</f>
        <v>41288.68712962963</v>
      </c>
      <c r="N1640" t="b">
        <v>0</v>
      </c>
      <c r="O1640">
        <v>27</v>
      </c>
      <c r="P1640" s="5">
        <f>E1640/O1640</f>
        <v>38.888888888888886</v>
      </c>
      <c r="Q1640" s="18" t="str">
        <f>LEFT(T1640, FIND("/",T1640)-1)</f>
        <v>music</v>
      </c>
      <c r="R1640" s="18" t="str">
        <f>RIGHT(T1640, LEN(T1640)-FIND("/",T1640))</f>
        <v>rock</v>
      </c>
      <c r="S1640" t="b">
        <v>1</v>
      </c>
      <c r="T1640" t="s">
        <v>8276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3">
        <v>1800</v>
      </c>
      <c r="E1641" s="13">
        <v>1800</v>
      </c>
      <c r="F1641" s="16">
        <f>(E1641)/D1641</f>
        <v>1</v>
      </c>
      <c r="G1641" s="11" t="s">
        <v>8219</v>
      </c>
      <c r="H1641" t="s">
        <v>8224</v>
      </c>
      <c r="I1641" t="s">
        <v>8246</v>
      </c>
      <c r="J1641">
        <v>1330789165</v>
      </c>
      <c r="K1641" s="7">
        <f>(((J1641/60)/60)/24)+DATE(1970,1,1)</f>
        <v>40971.652372685188</v>
      </c>
      <c r="L1641">
        <v>1328197165</v>
      </c>
      <c r="M1641" s="7">
        <f>(((L1641/60)/60)/24)+DATE(1970,1,1)</f>
        <v>40941.652372685188</v>
      </c>
      <c r="N1641" t="b">
        <v>0</v>
      </c>
      <c r="O1641">
        <v>19</v>
      </c>
      <c r="P1641" s="5">
        <f>E1641/O1641</f>
        <v>94.736842105263165</v>
      </c>
      <c r="Q1641" s="18" t="str">
        <f>LEFT(T1641, FIND("/",T1641)-1)</f>
        <v>music</v>
      </c>
      <c r="R1641" s="18" t="str">
        <f>RIGHT(T1641, LEN(T1641)-FIND("/",T1641))</f>
        <v>rock</v>
      </c>
      <c r="S1641" t="b">
        <v>1</v>
      </c>
      <c r="T1641" t="s">
        <v>8276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3">
        <v>400</v>
      </c>
      <c r="E1642" s="13">
        <v>679.44</v>
      </c>
      <c r="F1642" s="16">
        <f>(E1642)/D1642</f>
        <v>1.6986000000000001</v>
      </c>
      <c r="G1642" s="11" t="s">
        <v>8219</v>
      </c>
      <c r="H1642" t="s">
        <v>8224</v>
      </c>
      <c r="I1642" t="s">
        <v>8246</v>
      </c>
      <c r="J1642">
        <v>1280800740</v>
      </c>
      <c r="K1642" s="7">
        <f>(((J1642/60)/60)/24)+DATE(1970,1,1)</f>
        <v>40393.082638888889</v>
      </c>
      <c r="L1642">
        <v>1279603955</v>
      </c>
      <c r="M1642" s="7">
        <f>(((L1642/60)/60)/24)+DATE(1970,1,1)</f>
        <v>40379.23096064815</v>
      </c>
      <c r="N1642" t="b">
        <v>0</v>
      </c>
      <c r="O1642">
        <v>17</v>
      </c>
      <c r="P1642" s="5">
        <f>E1642/O1642</f>
        <v>39.967058823529413</v>
      </c>
      <c r="Q1642" s="18" t="str">
        <f>LEFT(T1642, FIND("/",T1642)-1)</f>
        <v>music</v>
      </c>
      <c r="R1642" s="18" t="str">
        <f>RIGHT(T1642, LEN(T1642)-FIND("/",T1642))</f>
        <v>rock</v>
      </c>
      <c r="S1642" t="b">
        <v>1</v>
      </c>
      <c r="T1642" t="s">
        <v>8276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3">
        <v>2500</v>
      </c>
      <c r="E1643" s="13">
        <v>2535</v>
      </c>
      <c r="F1643" s="16">
        <f>(E1643)/D1643</f>
        <v>1.014</v>
      </c>
      <c r="G1643" s="11" t="s">
        <v>8219</v>
      </c>
      <c r="H1643" t="s">
        <v>8224</v>
      </c>
      <c r="I1643" t="s">
        <v>8246</v>
      </c>
      <c r="J1643">
        <v>1418998744</v>
      </c>
      <c r="K1643" s="7">
        <f>(((J1643/60)/60)/24)+DATE(1970,1,1)</f>
        <v>41992.596574074079</v>
      </c>
      <c r="L1643">
        <v>1416406744</v>
      </c>
      <c r="M1643" s="7">
        <f>(((L1643/60)/60)/24)+DATE(1970,1,1)</f>
        <v>41962.596574074079</v>
      </c>
      <c r="N1643" t="b">
        <v>0</v>
      </c>
      <c r="O1643">
        <v>26</v>
      </c>
      <c r="P1643" s="5">
        <f>E1643/O1643</f>
        <v>97.5</v>
      </c>
      <c r="Q1643" s="18" t="str">
        <f>LEFT(T1643, FIND("/",T1643)-1)</f>
        <v>music</v>
      </c>
      <c r="R1643" s="18" t="str">
        <f>RIGHT(T1643, LEN(T1643)-FIND("/",T1643))</f>
        <v>pop</v>
      </c>
      <c r="S1643" t="b">
        <v>1</v>
      </c>
      <c r="T1643" t="s">
        <v>8292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3">
        <v>1200</v>
      </c>
      <c r="E1644" s="13">
        <v>1200</v>
      </c>
      <c r="F1644" s="16">
        <f>(E1644)/D1644</f>
        <v>1</v>
      </c>
      <c r="G1644" s="11" t="s">
        <v>8219</v>
      </c>
      <c r="H1644" t="s">
        <v>8224</v>
      </c>
      <c r="I1644" t="s">
        <v>8246</v>
      </c>
      <c r="J1644">
        <v>1308011727</v>
      </c>
      <c r="K1644" s="7">
        <f>(((J1644/60)/60)/24)+DATE(1970,1,1)</f>
        <v>40708.024618055555</v>
      </c>
      <c r="L1644">
        <v>1306283727</v>
      </c>
      <c r="M1644" s="7">
        <f>(((L1644/60)/60)/24)+DATE(1970,1,1)</f>
        <v>40688.024618055555</v>
      </c>
      <c r="N1644" t="b">
        <v>0</v>
      </c>
      <c r="O1644">
        <v>28</v>
      </c>
      <c r="P1644" s="5">
        <f>E1644/O1644</f>
        <v>42.857142857142854</v>
      </c>
      <c r="Q1644" s="18" t="str">
        <f>LEFT(T1644, FIND("/",T1644)-1)</f>
        <v>music</v>
      </c>
      <c r="R1644" s="18" t="str">
        <f>RIGHT(T1644, LEN(T1644)-FIND("/",T1644))</f>
        <v>pop</v>
      </c>
      <c r="S1644" t="b">
        <v>1</v>
      </c>
      <c r="T1644" t="s">
        <v>8292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3">
        <v>5000</v>
      </c>
      <c r="E1645" s="13">
        <v>6235</v>
      </c>
      <c r="F1645" s="16">
        <f>(E1645)/D1645</f>
        <v>1.2470000000000001</v>
      </c>
      <c r="G1645" s="11" t="s">
        <v>8219</v>
      </c>
      <c r="H1645" t="s">
        <v>8224</v>
      </c>
      <c r="I1645" t="s">
        <v>8246</v>
      </c>
      <c r="J1645">
        <v>1348516012</v>
      </c>
      <c r="K1645" s="7">
        <f>(((J1645/60)/60)/24)+DATE(1970,1,1)</f>
        <v>41176.824212962965</v>
      </c>
      <c r="L1645">
        <v>1345924012</v>
      </c>
      <c r="M1645" s="7">
        <f>(((L1645/60)/60)/24)+DATE(1970,1,1)</f>
        <v>41146.824212962965</v>
      </c>
      <c r="N1645" t="b">
        <v>0</v>
      </c>
      <c r="O1645">
        <v>37</v>
      </c>
      <c r="P1645" s="5">
        <f>E1645/O1645</f>
        <v>168.51351351351352</v>
      </c>
      <c r="Q1645" s="18" t="str">
        <f>LEFT(T1645, FIND("/",T1645)-1)</f>
        <v>music</v>
      </c>
      <c r="R1645" s="18" t="str">
        <f>RIGHT(T1645, LEN(T1645)-FIND("/",T1645))</f>
        <v>pop</v>
      </c>
      <c r="S1645" t="b">
        <v>1</v>
      </c>
      <c r="T1645" t="s">
        <v>8292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3">
        <v>10000</v>
      </c>
      <c r="E1646" s="13">
        <v>10950</v>
      </c>
      <c r="F1646" s="16">
        <f>(E1646)/D1646</f>
        <v>1.095</v>
      </c>
      <c r="G1646" s="11" t="s">
        <v>8219</v>
      </c>
      <c r="H1646" t="s">
        <v>8224</v>
      </c>
      <c r="I1646" t="s">
        <v>8246</v>
      </c>
      <c r="J1646">
        <v>1353551160</v>
      </c>
      <c r="K1646" s="7">
        <f>(((J1646/60)/60)/24)+DATE(1970,1,1)</f>
        <v>41235.101388888892</v>
      </c>
      <c r="L1646">
        <v>1348363560</v>
      </c>
      <c r="M1646" s="7">
        <f>(((L1646/60)/60)/24)+DATE(1970,1,1)</f>
        <v>41175.05972222222</v>
      </c>
      <c r="N1646" t="b">
        <v>0</v>
      </c>
      <c r="O1646">
        <v>128</v>
      </c>
      <c r="P1646" s="5">
        <f>E1646/O1646</f>
        <v>85.546875</v>
      </c>
      <c r="Q1646" s="18" t="str">
        <f>LEFT(T1646, FIND("/",T1646)-1)</f>
        <v>music</v>
      </c>
      <c r="R1646" s="18" t="str">
        <f>RIGHT(T1646, LEN(T1646)-FIND("/",T1646))</f>
        <v>pop</v>
      </c>
      <c r="S1646" t="b">
        <v>1</v>
      </c>
      <c r="T1646" t="s">
        <v>8292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3">
        <v>5000</v>
      </c>
      <c r="E1647" s="13">
        <v>5540</v>
      </c>
      <c r="F1647" s="16">
        <f>(E1647)/D1647</f>
        <v>1.1080000000000001</v>
      </c>
      <c r="G1647" s="11" t="s">
        <v>8219</v>
      </c>
      <c r="H1647" t="s">
        <v>8224</v>
      </c>
      <c r="I1647" t="s">
        <v>8246</v>
      </c>
      <c r="J1647">
        <v>1379515740</v>
      </c>
      <c r="K1647" s="7">
        <f>(((J1647/60)/60)/24)+DATE(1970,1,1)</f>
        <v>41535.617361111108</v>
      </c>
      <c r="L1647">
        <v>1378306140</v>
      </c>
      <c r="M1647" s="7">
        <f>(((L1647/60)/60)/24)+DATE(1970,1,1)</f>
        <v>41521.617361111108</v>
      </c>
      <c r="N1647" t="b">
        <v>0</v>
      </c>
      <c r="O1647">
        <v>10</v>
      </c>
      <c r="P1647" s="5">
        <f>E1647/O1647</f>
        <v>554</v>
      </c>
      <c r="Q1647" s="18" t="str">
        <f>LEFT(T1647, FIND("/",T1647)-1)</f>
        <v>music</v>
      </c>
      <c r="R1647" s="18" t="str">
        <f>RIGHT(T1647, LEN(T1647)-FIND("/",T1647))</f>
        <v>pop</v>
      </c>
      <c r="S1647" t="b">
        <v>1</v>
      </c>
      <c r="T1647" t="s">
        <v>8292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3">
        <v>2000</v>
      </c>
      <c r="E1648" s="13">
        <v>2204</v>
      </c>
      <c r="F1648" s="16">
        <f>(E1648)/D1648</f>
        <v>1.1020000000000001</v>
      </c>
      <c r="G1648" s="11" t="s">
        <v>8219</v>
      </c>
      <c r="H1648" t="s">
        <v>8225</v>
      </c>
      <c r="I1648" t="s">
        <v>8247</v>
      </c>
      <c r="J1648">
        <v>1408039860</v>
      </c>
      <c r="K1648" s="7">
        <f>(((J1648/60)/60)/24)+DATE(1970,1,1)</f>
        <v>41865.757638888892</v>
      </c>
      <c r="L1648">
        <v>1405248503</v>
      </c>
      <c r="M1648" s="7">
        <f>(((L1648/60)/60)/24)+DATE(1970,1,1)</f>
        <v>41833.450266203705</v>
      </c>
      <c r="N1648" t="b">
        <v>0</v>
      </c>
      <c r="O1648">
        <v>83</v>
      </c>
      <c r="P1648" s="5">
        <f>E1648/O1648</f>
        <v>26.554216867469879</v>
      </c>
      <c r="Q1648" s="18" t="str">
        <f>LEFT(T1648, FIND("/",T1648)-1)</f>
        <v>music</v>
      </c>
      <c r="R1648" s="18" t="str">
        <f>RIGHT(T1648, LEN(T1648)-FIND("/",T1648))</f>
        <v>pop</v>
      </c>
      <c r="S1648" t="b">
        <v>1</v>
      </c>
      <c r="T1648" t="s">
        <v>8292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3">
        <v>5000</v>
      </c>
      <c r="E1649" s="13">
        <v>5236</v>
      </c>
      <c r="F1649" s="16">
        <f>(E1649)/D1649</f>
        <v>1.0471999999999999</v>
      </c>
      <c r="G1649" s="11" t="s">
        <v>8219</v>
      </c>
      <c r="H1649" t="s">
        <v>8224</v>
      </c>
      <c r="I1649" t="s">
        <v>8246</v>
      </c>
      <c r="J1649">
        <v>1339235377</v>
      </c>
      <c r="K1649" s="7">
        <f>(((J1649/60)/60)/24)+DATE(1970,1,1)</f>
        <v>41069.409456018519</v>
      </c>
      <c r="L1649">
        <v>1336643377</v>
      </c>
      <c r="M1649" s="7">
        <f>(((L1649/60)/60)/24)+DATE(1970,1,1)</f>
        <v>41039.409456018519</v>
      </c>
      <c r="N1649" t="b">
        <v>0</v>
      </c>
      <c r="O1649">
        <v>46</v>
      </c>
      <c r="P1649" s="5">
        <f>E1649/O1649</f>
        <v>113.82608695652173</v>
      </c>
      <c r="Q1649" s="18" t="str">
        <f>LEFT(T1649, FIND("/",T1649)-1)</f>
        <v>music</v>
      </c>
      <c r="R1649" s="18" t="str">
        <f>RIGHT(T1649, LEN(T1649)-FIND("/",T1649))</f>
        <v>pop</v>
      </c>
      <c r="S1649" t="b">
        <v>1</v>
      </c>
      <c r="T1649" t="s">
        <v>8292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3">
        <v>2300</v>
      </c>
      <c r="E1650" s="13">
        <v>2881</v>
      </c>
      <c r="F1650" s="16">
        <f>(E1650)/D1650</f>
        <v>1.2526086956521738</v>
      </c>
      <c r="G1650" s="11" t="s">
        <v>8219</v>
      </c>
      <c r="H1650" t="s">
        <v>8224</v>
      </c>
      <c r="I1650" t="s">
        <v>8246</v>
      </c>
      <c r="J1650">
        <v>1300636482</v>
      </c>
      <c r="K1650" s="7">
        <f>(((J1650/60)/60)/24)+DATE(1970,1,1)</f>
        <v>40622.662986111114</v>
      </c>
      <c r="L1650">
        <v>1298048082</v>
      </c>
      <c r="M1650" s="7">
        <f>(((L1650/60)/60)/24)+DATE(1970,1,1)</f>
        <v>40592.704652777778</v>
      </c>
      <c r="N1650" t="b">
        <v>0</v>
      </c>
      <c r="O1650">
        <v>90</v>
      </c>
      <c r="P1650" s="5">
        <f>E1650/O1650</f>
        <v>32.011111111111113</v>
      </c>
      <c r="Q1650" s="18" t="str">
        <f>LEFT(T1650, FIND("/",T1650)-1)</f>
        <v>music</v>
      </c>
      <c r="R1650" s="18" t="str">
        <f>RIGHT(T1650, LEN(T1650)-FIND("/",T1650))</f>
        <v>pop</v>
      </c>
      <c r="S1650" t="b">
        <v>1</v>
      </c>
      <c r="T1650" t="s">
        <v>8292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3">
        <v>3800</v>
      </c>
      <c r="E1651" s="13">
        <v>3822.33</v>
      </c>
      <c r="F1651" s="16">
        <f>(E1651)/D1651</f>
        <v>1.0058763157894737</v>
      </c>
      <c r="G1651" s="11" t="s">
        <v>8219</v>
      </c>
      <c r="H1651" t="s">
        <v>8224</v>
      </c>
      <c r="I1651" t="s">
        <v>8246</v>
      </c>
      <c r="J1651">
        <v>1400862355</v>
      </c>
      <c r="K1651" s="7">
        <f>(((J1651/60)/60)/24)+DATE(1970,1,1)</f>
        <v>41782.684664351851</v>
      </c>
      <c r="L1651">
        <v>1396974355</v>
      </c>
      <c r="M1651" s="7">
        <f>(((L1651/60)/60)/24)+DATE(1970,1,1)</f>
        <v>41737.684664351851</v>
      </c>
      <c r="N1651" t="b">
        <v>0</v>
      </c>
      <c r="O1651">
        <v>81</v>
      </c>
      <c r="P1651" s="5">
        <f>E1651/O1651</f>
        <v>47.189259259259259</v>
      </c>
      <c r="Q1651" s="18" t="str">
        <f>LEFT(T1651, FIND("/",T1651)-1)</f>
        <v>music</v>
      </c>
      <c r="R1651" s="18" t="str">
        <f>RIGHT(T1651, LEN(T1651)-FIND("/",T1651))</f>
        <v>pop</v>
      </c>
      <c r="S1651" t="b">
        <v>1</v>
      </c>
      <c r="T1651" t="s">
        <v>8292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3">
        <v>2000</v>
      </c>
      <c r="E1652" s="13">
        <v>2831</v>
      </c>
      <c r="F1652" s="16">
        <f>(E1652)/D1652</f>
        <v>1.4155</v>
      </c>
      <c r="G1652" s="11" t="s">
        <v>8219</v>
      </c>
      <c r="H1652" t="s">
        <v>8224</v>
      </c>
      <c r="I1652" t="s">
        <v>8246</v>
      </c>
      <c r="J1652">
        <v>1381314437</v>
      </c>
      <c r="K1652" s="7">
        <f>(((J1652/60)/60)/24)+DATE(1970,1,1)</f>
        <v>41556.435613425929</v>
      </c>
      <c r="L1652">
        <v>1378722437</v>
      </c>
      <c r="M1652" s="7">
        <f>(((L1652/60)/60)/24)+DATE(1970,1,1)</f>
        <v>41526.435613425929</v>
      </c>
      <c r="N1652" t="b">
        <v>0</v>
      </c>
      <c r="O1652">
        <v>32</v>
      </c>
      <c r="P1652" s="5">
        <f>E1652/O1652</f>
        <v>88.46875</v>
      </c>
      <c r="Q1652" s="18" t="str">
        <f>LEFT(T1652, FIND("/",T1652)-1)</f>
        <v>music</v>
      </c>
      <c r="R1652" s="18" t="str">
        <f>RIGHT(T1652, LEN(T1652)-FIND("/",T1652))</f>
        <v>pop</v>
      </c>
      <c r="S1652" t="b">
        <v>1</v>
      </c>
      <c r="T1652" t="s">
        <v>8292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3">
        <v>2000</v>
      </c>
      <c r="E1653" s="13">
        <v>2015</v>
      </c>
      <c r="F1653" s="16">
        <f>(E1653)/D1653</f>
        <v>1.0075000000000001</v>
      </c>
      <c r="G1653" s="11" t="s">
        <v>8219</v>
      </c>
      <c r="H1653" t="s">
        <v>8224</v>
      </c>
      <c r="I1653" t="s">
        <v>8246</v>
      </c>
      <c r="J1653">
        <v>1303801140</v>
      </c>
      <c r="K1653" s="7">
        <f>(((J1653/60)/60)/24)+DATE(1970,1,1)</f>
        <v>40659.290972222225</v>
      </c>
      <c r="L1653">
        <v>1300916220</v>
      </c>
      <c r="M1653" s="7">
        <f>(((L1653/60)/60)/24)+DATE(1970,1,1)</f>
        <v>40625.900694444441</v>
      </c>
      <c r="N1653" t="b">
        <v>0</v>
      </c>
      <c r="O1653">
        <v>20</v>
      </c>
      <c r="P1653" s="5">
        <f>E1653/O1653</f>
        <v>100.75</v>
      </c>
      <c r="Q1653" s="18" t="str">
        <f>LEFT(T1653, FIND("/",T1653)-1)</f>
        <v>music</v>
      </c>
      <c r="R1653" s="18" t="str">
        <f>RIGHT(T1653, LEN(T1653)-FIND("/",T1653))</f>
        <v>pop</v>
      </c>
      <c r="S1653" t="b">
        <v>1</v>
      </c>
      <c r="T1653" t="s">
        <v>8292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3">
        <v>4500</v>
      </c>
      <c r="E1654" s="13">
        <v>4530</v>
      </c>
      <c r="F1654" s="16">
        <f>(E1654)/D1654</f>
        <v>1.0066666666666666</v>
      </c>
      <c r="G1654" s="11" t="s">
        <v>8219</v>
      </c>
      <c r="H1654" t="s">
        <v>8224</v>
      </c>
      <c r="I1654" t="s">
        <v>8246</v>
      </c>
      <c r="J1654">
        <v>1385297393</v>
      </c>
      <c r="K1654" s="7">
        <f>(((J1654/60)/60)/24)+DATE(1970,1,1)</f>
        <v>41602.534641203703</v>
      </c>
      <c r="L1654">
        <v>1382701793</v>
      </c>
      <c r="M1654" s="7">
        <f>(((L1654/60)/60)/24)+DATE(1970,1,1)</f>
        <v>41572.492974537039</v>
      </c>
      <c r="N1654" t="b">
        <v>0</v>
      </c>
      <c r="O1654">
        <v>70</v>
      </c>
      <c r="P1654" s="5">
        <f>E1654/O1654</f>
        <v>64.714285714285708</v>
      </c>
      <c r="Q1654" s="18" t="str">
        <f>LEFT(T1654, FIND("/",T1654)-1)</f>
        <v>music</v>
      </c>
      <c r="R1654" s="18" t="str">
        <f>RIGHT(T1654, LEN(T1654)-FIND("/",T1654))</f>
        <v>pop</v>
      </c>
      <c r="S1654" t="b">
        <v>1</v>
      </c>
      <c r="T1654" t="s">
        <v>8292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3">
        <v>5000</v>
      </c>
      <c r="E1655" s="13">
        <v>8711.52</v>
      </c>
      <c r="F1655" s="16">
        <f>(E1655)/D1655</f>
        <v>1.7423040000000001</v>
      </c>
      <c r="G1655" s="11" t="s">
        <v>8219</v>
      </c>
      <c r="H1655" t="s">
        <v>8224</v>
      </c>
      <c r="I1655" t="s">
        <v>8246</v>
      </c>
      <c r="J1655">
        <v>1303675296</v>
      </c>
      <c r="K1655" s="7">
        <f>(((J1655/60)/60)/24)+DATE(1970,1,1)</f>
        <v>40657.834444444445</v>
      </c>
      <c r="L1655">
        <v>1300996896</v>
      </c>
      <c r="M1655" s="7">
        <f>(((L1655/60)/60)/24)+DATE(1970,1,1)</f>
        <v>40626.834444444445</v>
      </c>
      <c r="N1655" t="b">
        <v>0</v>
      </c>
      <c r="O1655">
        <v>168</v>
      </c>
      <c r="P1655" s="5">
        <f>E1655/O1655</f>
        <v>51.854285714285716</v>
      </c>
      <c r="Q1655" s="18" t="str">
        <f>LEFT(T1655, FIND("/",T1655)-1)</f>
        <v>music</v>
      </c>
      <c r="R1655" s="18" t="str">
        <f>RIGHT(T1655, LEN(T1655)-FIND("/",T1655))</f>
        <v>pop</v>
      </c>
      <c r="S1655" t="b">
        <v>1</v>
      </c>
      <c r="T1655" t="s">
        <v>8292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3">
        <v>1100</v>
      </c>
      <c r="E1656" s="13">
        <v>1319</v>
      </c>
      <c r="F1656" s="16">
        <f>(E1656)/D1656</f>
        <v>1.199090909090909</v>
      </c>
      <c r="G1656" s="11" t="s">
        <v>8219</v>
      </c>
      <c r="H1656" t="s">
        <v>8224</v>
      </c>
      <c r="I1656" t="s">
        <v>8246</v>
      </c>
      <c r="J1656">
        <v>1334784160</v>
      </c>
      <c r="K1656" s="7">
        <f>(((J1656/60)/60)/24)+DATE(1970,1,1)</f>
        <v>41017.890740740739</v>
      </c>
      <c r="L1656">
        <v>1332192160</v>
      </c>
      <c r="M1656" s="7">
        <f>(((L1656/60)/60)/24)+DATE(1970,1,1)</f>
        <v>40987.890740740739</v>
      </c>
      <c r="N1656" t="b">
        <v>0</v>
      </c>
      <c r="O1656">
        <v>34</v>
      </c>
      <c r="P1656" s="5">
        <f>E1656/O1656</f>
        <v>38.794117647058826</v>
      </c>
      <c r="Q1656" s="18" t="str">
        <f>LEFT(T1656, FIND("/",T1656)-1)</f>
        <v>music</v>
      </c>
      <c r="R1656" s="18" t="str">
        <f>RIGHT(T1656, LEN(T1656)-FIND("/",T1656))</f>
        <v>pop</v>
      </c>
      <c r="S1656" t="b">
        <v>1</v>
      </c>
      <c r="T1656" t="s">
        <v>8292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3">
        <v>1500</v>
      </c>
      <c r="E1657" s="13">
        <v>2143</v>
      </c>
      <c r="F1657" s="16">
        <f>(E1657)/D1657</f>
        <v>1.4286666666666668</v>
      </c>
      <c r="G1657" s="11" t="s">
        <v>8219</v>
      </c>
      <c r="H1657" t="s">
        <v>8224</v>
      </c>
      <c r="I1657" t="s">
        <v>8246</v>
      </c>
      <c r="J1657">
        <v>1333648820</v>
      </c>
      <c r="K1657" s="7">
        <f>(((J1657/60)/60)/24)+DATE(1970,1,1)</f>
        <v>41004.750231481477</v>
      </c>
      <c r="L1657">
        <v>1331060420</v>
      </c>
      <c r="M1657" s="7">
        <f>(((L1657/60)/60)/24)+DATE(1970,1,1)</f>
        <v>40974.791898148149</v>
      </c>
      <c r="N1657" t="b">
        <v>0</v>
      </c>
      <c r="O1657">
        <v>48</v>
      </c>
      <c r="P1657" s="5">
        <f>E1657/O1657</f>
        <v>44.645833333333336</v>
      </c>
      <c r="Q1657" s="18" t="str">
        <f>LEFT(T1657, FIND("/",T1657)-1)</f>
        <v>music</v>
      </c>
      <c r="R1657" s="18" t="str">
        <f>RIGHT(T1657, LEN(T1657)-FIND("/",T1657))</f>
        <v>pop</v>
      </c>
      <c r="S1657" t="b">
        <v>1</v>
      </c>
      <c r="T1657" t="s">
        <v>8292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3">
        <v>7500</v>
      </c>
      <c r="E1658" s="13">
        <v>7525.12</v>
      </c>
      <c r="F1658" s="16">
        <f>(E1658)/D1658</f>
        <v>1.0033493333333334</v>
      </c>
      <c r="G1658" s="11" t="s">
        <v>8219</v>
      </c>
      <c r="H1658" t="s">
        <v>8224</v>
      </c>
      <c r="I1658" t="s">
        <v>8246</v>
      </c>
      <c r="J1658">
        <v>1355437052</v>
      </c>
      <c r="K1658" s="7">
        <f>(((J1658/60)/60)/24)+DATE(1970,1,1)</f>
        <v>41256.928842592592</v>
      </c>
      <c r="L1658">
        <v>1352845052</v>
      </c>
      <c r="M1658" s="7">
        <f>(((L1658/60)/60)/24)+DATE(1970,1,1)</f>
        <v>41226.928842592592</v>
      </c>
      <c r="N1658" t="b">
        <v>0</v>
      </c>
      <c r="O1658">
        <v>48</v>
      </c>
      <c r="P1658" s="5">
        <f>E1658/O1658</f>
        <v>156.77333333333334</v>
      </c>
      <c r="Q1658" s="18" t="str">
        <f>LEFT(T1658, FIND("/",T1658)-1)</f>
        <v>music</v>
      </c>
      <c r="R1658" s="18" t="str">
        <f>RIGHT(T1658, LEN(T1658)-FIND("/",T1658))</f>
        <v>pop</v>
      </c>
      <c r="S1658" t="b">
        <v>1</v>
      </c>
      <c r="T1658" t="s">
        <v>8292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3">
        <v>25000</v>
      </c>
      <c r="E1659" s="13">
        <v>26233.45</v>
      </c>
      <c r="F1659" s="16">
        <f>(E1659)/D1659</f>
        <v>1.0493380000000001</v>
      </c>
      <c r="G1659" s="11" t="s">
        <v>8219</v>
      </c>
      <c r="H1659" t="s">
        <v>8224</v>
      </c>
      <c r="I1659" t="s">
        <v>8246</v>
      </c>
      <c r="J1659">
        <v>1337885168</v>
      </c>
      <c r="K1659" s="7">
        <f>(((J1659/60)/60)/24)+DATE(1970,1,1)</f>
        <v>41053.782037037039</v>
      </c>
      <c r="L1659">
        <v>1335293168</v>
      </c>
      <c r="M1659" s="7">
        <f>(((L1659/60)/60)/24)+DATE(1970,1,1)</f>
        <v>41023.782037037039</v>
      </c>
      <c r="N1659" t="b">
        <v>0</v>
      </c>
      <c r="O1659">
        <v>221</v>
      </c>
      <c r="P1659" s="5">
        <f>E1659/O1659</f>
        <v>118.70339366515837</v>
      </c>
      <c r="Q1659" s="18" t="str">
        <f>LEFT(T1659, FIND("/",T1659)-1)</f>
        <v>music</v>
      </c>
      <c r="R1659" s="18" t="str">
        <f>RIGHT(T1659, LEN(T1659)-FIND("/",T1659))</f>
        <v>pop</v>
      </c>
      <c r="S1659" t="b">
        <v>1</v>
      </c>
      <c r="T1659" t="s">
        <v>8292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3">
        <v>6000</v>
      </c>
      <c r="E1660" s="13">
        <v>7934</v>
      </c>
      <c r="F1660" s="16">
        <f>(E1660)/D1660</f>
        <v>1.3223333333333334</v>
      </c>
      <c r="G1660" s="11" t="s">
        <v>8219</v>
      </c>
      <c r="H1660" t="s">
        <v>8224</v>
      </c>
      <c r="I1660" t="s">
        <v>8246</v>
      </c>
      <c r="J1660">
        <v>1355840400</v>
      </c>
      <c r="K1660" s="7">
        <f>(((J1660/60)/60)/24)+DATE(1970,1,1)</f>
        <v>41261.597222222219</v>
      </c>
      <c r="L1660">
        <v>1352524767</v>
      </c>
      <c r="M1660" s="7">
        <f>(((L1660/60)/60)/24)+DATE(1970,1,1)</f>
        <v>41223.22184027778</v>
      </c>
      <c r="N1660" t="b">
        <v>0</v>
      </c>
      <c r="O1660">
        <v>107</v>
      </c>
      <c r="P1660" s="5">
        <f>E1660/O1660</f>
        <v>74.149532710280369</v>
      </c>
      <c r="Q1660" s="18" t="str">
        <f>LEFT(T1660, FIND("/",T1660)-1)</f>
        <v>music</v>
      </c>
      <c r="R1660" s="18" t="str">
        <f>RIGHT(T1660, LEN(T1660)-FIND("/",T1660))</f>
        <v>pop</v>
      </c>
      <c r="S1660" t="b">
        <v>1</v>
      </c>
      <c r="T1660" t="s">
        <v>8292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3">
        <v>500</v>
      </c>
      <c r="E1661" s="13">
        <v>564</v>
      </c>
      <c r="F1661" s="16">
        <f>(E1661)/D1661</f>
        <v>1.1279999999999999</v>
      </c>
      <c r="G1661" s="11" t="s">
        <v>8219</v>
      </c>
      <c r="H1661" t="s">
        <v>8225</v>
      </c>
      <c r="I1661" t="s">
        <v>8247</v>
      </c>
      <c r="J1661">
        <v>1387281600</v>
      </c>
      <c r="K1661" s="7">
        <f>(((J1661/60)/60)/24)+DATE(1970,1,1)</f>
        <v>41625.5</v>
      </c>
      <c r="L1661">
        <v>1384811721</v>
      </c>
      <c r="M1661" s="7">
        <f>(((L1661/60)/60)/24)+DATE(1970,1,1)</f>
        <v>41596.913437499999</v>
      </c>
      <c r="N1661" t="b">
        <v>0</v>
      </c>
      <c r="O1661">
        <v>45</v>
      </c>
      <c r="P1661" s="5">
        <f>E1661/O1661</f>
        <v>12.533333333333333</v>
      </c>
      <c r="Q1661" s="18" t="str">
        <f>LEFT(T1661, FIND("/",T1661)-1)</f>
        <v>music</v>
      </c>
      <c r="R1661" s="18" t="str">
        <f>RIGHT(T1661, LEN(T1661)-FIND("/",T1661))</f>
        <v>pop</v>
      </c>
      <c r="S1661" t="b">
        <v>1</v>
      </c>
      <c r="T1661" t="s">
        <v>8292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3">
        <v>80</v>
      </c>
      <c r="E1662" s="13">
        <v>1003</v>
      </c>
      <c r="F1662" s="16">
        <f>(E1662)/D1662</f>
        <v>12.5375</v>
      </c>
      <c r="G1662" s="11" t="s">
        <v>8219</v>
      </c>
      <c r="H1662" t="s">
        <v>8237</v>
      </c>
      <c r="I1662" t="s">
        <v>8249</v>
      </c>
      <c r="J1662">
        <v>1462053540</v>
      </c>
      <c r="K1662" s="7">
        <f>(((J1662/60)/60)/24)+DATE(1970,1,1)</f>
        <v>42490.915972222225</v>
      </c>
      <c r="L1662">
        <v>1459355950</v>
      </c>
      <c r="M1662" s="7">
        <f>(((L1662/60)/60)/24)+DATE(1970,1,1)</f>
        <v>42459.693865740745</v>
      </c>
      <c r="N1662" t="b">
        <v>0</v>
      </c>
      <c r="O1662">
        <v>36</v>
      </c>
      <c r="P1662" s="5">
        <f>E1662/O1662</f>
        <v>27.861111111111111</v>
      </c>
      <c r="Q1662" s="18" t="str">
        <f>LEFT(T1662, FIND("/",T1662)-1)</f>
        <v>music</v>
      </c>
      <c r="R1662" s="18" t="str">
        <f>RIGHT(T1662, LEN(T1662)-FIND("/",T1662))</f>
        <v>pop</v>
      </c>
      <c r="S1662" t="b">
        <v>1</v>
      </c>
      <c r="T1662" t="s">
        <v>8292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3">
        <v>7900</v>
      </c>
      <c r="E1663" s="13">
        <v>8098</v>
      </c>
      <c r="F1663" s="16">
        <f>(E1663)/D1663</f>
        <v>1.0250632911392406</v>
      </c>
      <c r="G1663" s="11" t="s">
        <v>8219</v>
      </c>
      <c r="H1663" t="s">
        <v>8239</v>
      </c>
      <c r="I1663" t="s">
        <v>8249</v>
      </c>
      <c r="J1663">
        <v>1453064400</v>
      </c>
      <c r="K1663" s="7">
        <f>(((J1663/60)/60)/24)+DATE(1970,1,1)</f>
        <v>42386.875</v>
      </c>
      <c r="L1663">
        <v>1449359831</v>
      </c>
      <c r="M1663" s="7">
        <f>(((L1663/60)/60)/24)+DATE(1970,1,1)</f>
        <v>42343.998043981483</v>
      </c>
      <c r="N1663" t="b">
        <v>0</v>
      </c>
      <c r="O1663">
        <v>101</v>
      </c>
      <c r="P1663" s="5">
        <f>E1663/O1663</f>
        <v>80.178217821782184</v>
      </c>
      <c r="Q1663" s="18" t="str">
        <f>LEFT(T1663, FIND("/",T1663)-1)</f>
        <v>music</v>
      </c>
      <c r="R1663" s="18" t="str">
        <f>RIGHT(T1663, LEN(T1663)-FIND("/",T1663))</f>
        <v>pop</v>
      </c>
      <c r="S1663" t="b">
        <v>1</v>
      </c>
      <c r="T1663" t="s">
        <v>8292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3">
        <v>8000</v>
      </c>
      <c r="E1664" s="13">
        <v>8211</v>
      </c>
      <c r="F1664" s="16">
        <f>(E1664)/D1664</f>
        <v>1.026375</v>
      </c>
      <c r="G1664" s="11" t="s">
        <v>8219</v>
      </c>
      <c r="H1664" t="s">
        <v>8224</v>
      </c>
      <c r="I1664" t="s">
        <v>8246</v>
      </c>
      <c r="J1664">
        <v>1325310336</v>
      </c>
      <c r="K1664" s="7">
        <f>(((J1664/60)/60)/24)+DATE(1970,1,1)</f>
        <v>40908.239999999998</v>
      </c>
      <c r="L1664">
        <v>1320122736</v>
      </c>
      <c r="M1664" s="7">
        <f>(((L1664/60)/60)/24)+DATE(1970,1,1)</f>
        <v>40848.198333333334</v>
      </c>
      <c r="N1664" t="b">
        <v>0</v>
      </c>
      <c r="O1664">
        <v>62</v>
      </c>
      <c r="P1664" s="5">
        <f>E1664/O1664</f>
        <v>132.43548387096774</v>
      </c>
      <c r="Q1664" s="18" t="str">
        <f>LEFT(T1664, FIND("/",T1664)-1)</f>
        <v>music</v>
      </c>
      <c r="R1664" s="18" t="str">
        <f>RIGHT(T1664, LEN(T1664)-FIND("/",T1664))</f>
        <v>pop</v>
      </c>
      <c r="S1664" t="b">
        <v>1</v>
      </c>
      <c r="T1664" t="s">
        <v>8292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3">
        <v>1000</v>
      </c>
      <c r="E1665" s="13">
        <v>1080</v>
      </c>
      <c r="F1665" s="16">
        <f>(E1665)/D1665</f>
        <v>1.08</v>
      </c>
      <c r="G1665" s="11" t="s">
        <v>8219</v>
      </c>
      <c r="H1665" t="s">
        <v>8224</v>
      </c>
      <c r="I1665" t="s">
        <v>8246</v>
      </c>
      <c r="J1665">
        <v>1422750707</v>
      </c>
      <c r="K1665" s="7">
        <f>(((J1665/60)/60)/24)+DATE(1970,1,1)</f>
        <v>42036.02207175926</v>
      </c>
      <c r="L1665">
        <v>1420158707</v>
      </c>
      <c r="M1665" s="7">
        <f>(((L1665/60)/60)/24)+DATE(1970,1,1)</f>
        <v>42006.02207175926</v>
      </c>
      <c r="N1665" t="b">
        <v>0</v>
      </c>
      <c r="O1665">
        <v>32</v>
      </c>
      <c r="P1665" s="5">
        <f>E1665/O1665</f>
        <v>33.75</v>
      </c>
      <c r="Q1665" s="18" t="str">
        <f>LEFT(T1665, FIND("/",T1665)-1)</f>
        <v>music</v>
      </c>
      <c r="R1665" s="18" t="str">
        <f>RIGHT(T1665, LEN(T1665)-FIND("/",T1665))</f>
        <v>pop</v>
      </c>
      <c r="S1665" t="b">
        <v>1</v>
      </c>
      <c r="T1665" t="s">
        <v>8292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3">
        <v>2500</v>
      </c>
      <c r="E1666" s="13">
        <v>3060.22</v>
      </c>
      <c r="F1666" s="16">
        <f>(E1666)/D1666</f>
        <v>1.2240879999999998</v>
      </c>
      <c r="G1666" s="11" t="s">
        <v>8219</v>
      </c>
      <c r="H1666" t="s">
        <v>8224</v>
      </c>
      <c r="I1666" t="s">
        <v>8246</v>
      </c>
      <c r="J1666">
        <v>1331870340</v>
      </c>
      <c r="K1666" s="7">
        <f>(((J1666/60)/60)/24)+DATE(1970,1,1)</f>
        <v>40984.165972222225</v>
      </c>
      <c r="L1666">
        <v>1328033818</v>
      </c>
      <c r="M1666" s="7">
        <f>(((L1666/60)/60)/24)+DATE(1970,1,1)</f>
        <v>40939.761782407404</v>
      </c>
      <c r="N1666" t="b">
        <v>0</v>
      </c>
      <c r="O1666">
        <v>89</v>
      </c>
      <c r="P1666" s="5">
        <f>E1666/O1666</f>
        <v>34.384494382022467</v>
      </c>
      <c r="Q1666" s="18" t="str">
        <f>LEFT(T1666, FIND("/",T1666)-1)</f>
        <v>music</v>
      </c>
      <c r="R1666" s="18" t="str">
        <f>RIGHT(T1666, LEN(T1666)-FIND("/",T1666))</f>
        <v>pop</v>
      </c>
      <c r="S1666" t="b">
        <v>1</v>
      </c>
      <c r="T1666" t="s">
        <v>8292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3">
        <v>3500</v>
      </c>
      <c r="E1667" s="13">
        <v>4181</v>
      </c>
      <c r="F1667" s="16">
        <f>(E1667)/D1667</f>
        <v>1.1945714285714286</v>
      </c>
      <c r="G1667" s="11" t="s">
        <v>8219</v>
      </c>
      <c r="H1667" t="s">
        <v>8224</v>
      </c>
      <c r="I1667" t="s">
        <v>8246</v>
      </c>
      <c r="J1667">
        <v>1298343600</v>
      </c>
      <c r="K1667" s="7">
        <f>(((J1667/60)/60)/24)+DATE(1970,1,1)</f>
        <v>40596.125</v>
      </c>
      <c r="L1667">
        <v>1295624113</v>
      </c>
      <c r="M1667" s="7">
        <f>(((L1667/60)/60)/24)+DATE(1970,1,1)</f>
        <v>40564.649456018517</v>
      </c>
      <c r="N1667" t="b">
        <v>0</v>
      </c>
      <c r="O1667">
        <v>93</v>
      </c>
      <c r="P1667" s="5">
        <f>E1667/O1667</f>
        <v>44.956989247311824</v>
      </c>
      <c r="Q1667" s="18" t="str">
        <f>LEFT(T1667, FIND("/",T1667)-1)</f>
        <v>music</v>
      </c>
      <c r="R1667" s="18" t="str">
        <f>RIGHT(T1667, LEN(T1667)-FIND("/",T1667))</f>
        <v>pop</v>
      </c>
      <c r="S1667" t="b">
        <v>1</v>
      </c>
      <c r="T1667" t="s">
        <v>8292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3">
        <v>2500</v>
      </c>
      <c r="E1668" s="13">
        <v>4022</v>
      </c>
      <c r="F1668" s="16">
        <f>(E1668)/D1668</f>
        <v>1.6088</v>
      </c>
      <c r="G1668" s="11" t="s">
        <v>8219</v>
      </c>
      <c r="H1668" t="s">
        <v>8224</v>
      </c>
      <c r="I1668" t="s">
        <v>8246</v>
      </c>
      <c r="J1668">
        <v>1364447073</v>
      </c>
      <c r="K1668" s="7">
        <f>(((J1668/60)/60)/24)+DATE(1970,1,1)</f>
        <v>41361.211493055554</v>
      </c>
      <c r="L1668">
        <v>1361858673</v>
      </c>
      <c r="M1668" s="7">
        <f>(((L1668/60)/60)/24)+DATE(1970,1,1)</f>
        <v>41331.253159722226</v>
      </c>
      <c r="N1668" t="b">
        <v>0</v>
      </c>
      <c r="O1668">
        <v>98</v>
      </c>
      <c r="P1668" s="5">
        <f>E1668/O1668</f>
        <v>41.04081632653061</v>
      </c>
      <c r="Q1668" s="18" t="str">
        <f>LEFT(T1668, FIND("/",T1668)-1)</f>
        <v>music</v>
      </c>
      <c r="R1668" s="18" t="str">
        <f>RIGHT(T1668, LEN(T1668)-FIND("/",T1668))</f>
        <v>pop</v>
      </c>
      <c r="S1668" t="b">
        <v>1</v>
      </c>
      <c r="T1668" t="s">
        <v>8292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3">
        <v>3400</v>
      </c>
      <c r="E1669" s="13">
        <v>4313</v>
      </c>
      <c r="F1669" s="16">
        <f>(E1669)/D1669</f>
        <v>1.2685294117647059</v>
      </c>
      <c r="G1669" s="11" t="s">
        <v>8219</v>
      </c>
      <c r="H1669" t="s">
        <v>8224</v>
      </c>
      <c r="I1669" t="s">
        <v>8246</v>
      </c>
      <c r="J1669">
        <v>1394521140</v>
      </c>
      <c r="K1669" s="7">
        <f>(((J1669/60)/60)/24)+DATE(1970,1,1)</f>
        <v>41709.290972222225</v>
      </c>
      <c r="L1669">
        <v>1392169298</v>
      </c>
      <c r="M1669" s="7">
        <f>(((L1669/60)/60)/24)+DATE(1970,1,1)</f>
        <v>41682.0705787037</v>
      </c>
      <c r="N1669" t="b">
        <v>0</v>
      </c>
      <c r="O1669">
        <v>82</v>
      </c>
      <c r="P1669" s="5">
        <f>E1669/O1669</f>
        <v>52.597560975609753</v>
      </c>
      <c r="Q1669" s="18" t="str">
        <f>LEFT(T1669, FIND("/",T1669)-1)</f>
        <v>music</v>
      </c>
      <c r="R1669" s="18" t="str">
        <f>RIGHT(T1669, LEN(T1669)-FIND("/",T1669))</f>
        <v>pop</v>
      </c>
      <c r="S1669" t="b">
        <v>1</v>
      </c>
      <c r="T1669" t="s">
        <v>8292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3">
        <v>8000</v>
      </c>
      <c r="E1670" s="13">
        <v>8211</v>
      </c>
      <c r="F1670" s="16">
        <f>(E1670)/D1670</f>
        <v>1.026375</v>
      </c>
      <c r="G1670" s="11" t="s">
        <v>8219</v>
      </c>
      <c r="H1670" t="s">
        <v>8224</v>
      </c>
      <c r="I1670" t="s">
        <v>8246</v>
      </c>
      <c r="J1670">
        <v>1322454939</v>
      </c>
      <c r="K1670" s="7">
        <f>(((J1670/60)/60)/24)+DATE(1970,1,1)</f>
        <v>40875.191423611112</v>
      </c>
      <c r="L1670">
        <v>1319859339</v>
      </c>
      <c r="M1670" s="7">
        <f>(((L1670/60)/60)/24)+DATE(1970,1,1)</f>
        <v>40845.14975694444</v>
      </c>
      <c r="N1670" t="b">
        <v>0</v>
      </c>
      <c r="O1670">
        <v>116</v>
      </c>
      <c r="P1670" s="5">
        <f>E1670/O1670</f>
        <v>70.784482758620683</v>
      </c>
      <c r="Q1670" s="18" t="str">
        <f>LEFT(T1670, FIND("/",T1670)-1)</f>
        <v>music</v>
      </c>
      <c r="R1670" s="18" t="str">
        <f>RIGHT(T1670, LEN(T1670)-FIND("/",T1670))</f>
        <v>pop</v>
      </c>
      <c r="S1670" t="b">
        <v>1</v>
      </c>
      <c r="T1670" t="s">
        <v>8292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3">
        <v>2000</v>
      </c>
      <c r="E1671" s="13">
        <v>2795</v>
      </c>
      <c r="F1671" s="16">
        <f>(E1671)/D1671</f>
        <v>1.3975</v>
      </c>
      <c r="G1671" s="11" t="s">
        <v>8219</v>
      </c>
      <c r="H1671" t="s">
        <v>8224</v>
      </c>
      <c r="I1671" t="s">
        <v>8246</v>
      </c>
      <c r="J1671">
        <v>1464729276</v>
      </c>
      <c r="K1671" s="7">
        <f>(((J1671/60)/60)/24)+DATE(1970,1,1)</f>
        <v>42521.885138888887</v>
      </c>
      <c r="L1671">
        <v>1459545276</v>
      </c>
      <c r="M1671" s="7">
        <f>(((L1671/60)/60)/24)+DATE(1970,1,1)</f>
        <v>42461.885138888887</v>
      </c>
      <c r="N1671" t="b">
        <v>0</v>
      </c>
      <c r="O1671">
        <v>52</v>
      </c>
      <c r="P1671" s="5">
        <f>E1671/O1671</f>
        <v>53.75</v>
      </c>
      <c r="Q1671" s="18" t="str">
        <f>LEFT(T1671, FIND("/",T1671)-1)</f>
        <v>music</v>
      </c>
      <c r="R1671" s="18" t="str">
        <f>RIGHT(T1671, LEN(T1671)-FIND("/",T1671))</f>
        <v>pop</v>
      </c>
      <c r="S1671" t="b">
        <v>1</v>
      </c>
      <c r="T1671" t="s">
        <v>8292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3">
        <v>1000</v>
      </c>
      <c r="E1672" s="13">
        <v>1026</v>
      </c>
      <c r="F1672" s="16">
        <f>(E1672)/D1672</f>
        <v>1.026</v>
      </c>
      <c r="G1672" s="11" t="s">
        <v>8219</v>
      </c>
      <c r="H1672" t="s">
        <v>8224</v>
      </c>
      <c r="I1672" t="s">
        <v>8246</v>
      </c>
      <c r="J1672">
        <v>1278302400</v>
      </c>
      <c r="K1672" s="7">
        <f>(((J1672/60)/60)/24)+DATE(1970,1,1)</f>
        <v>40364.166666666664</v>
      </c>
      <c r="L1672">
        <v>1273961999</v>
      </c>
      <c r="M1672" s="7">
        <f>(((L1672/60)/60)/24)+DATE(1970,1,1)</f>
        <v>40313.930543981485</v>
      </c>
      <c r="N1672" t="b">
        <v>0</v>
      </c>
      <c r="O1672">
        <v>23</v>
      </c>
      <c r="P1672" s="5">
        <f>E1672/O1672</f>
        <v>44.608695652173914</v>
      </c>
      <c r="Q1672" s="18" t="str">
        <f>LEFT(T1672, FIND("/",T1672)-1)</f>
        <v>music</v>
      </c>
      <c r="R1672" s="18" t="str">
        <f>RIGHT(T1672, LEN(T1672)-FIND("/",T1672))</f>
        <v>pop</v>
      </c>
      <c r="S1672" t="b">
        <v>1</v>
      </c>
      <c r="T1672" t="s">
        <v>8292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3">
        <v>2000</v>
      </c>
      <c r="E1673" s="13">
        <v>2013.47</v>
      </c>
      <c r="F1673" s="16">
        <f>(E1673)/D1673</f>
        <v>1.0067349999999999</v>
      </c>
      <c r="G1673" s="11" t="s">
        <v>8219</v>
      </c>
      <c r="H1673" t="s">
        <v>8224</v>
      </c>
      <c r="I1673" t="s">
        <v>8246</v>
      </c>
      <c r="J1673">
        <v>1470056614</v>
      </c>
      <c r="K1673" s="7">
        <f>(((J1673/60)/60)/24)+DATE(1970,1,1)</f>
        <v>42583.54414351852</v>
      </c>
      <c r="L1673">
        <v>1467464614</v>
      </c>
      <c r="M1673" s="7">
        <f>(((L1673/60)/60)/24)+DATE(1970,1,1)</f>
        <v>42553.54414351852</v>
      </c>
      <c r="N1673" t="b">
        <v>0</v>
      </c>
      <c r="O1673">
        <v>77</v>
      </c>
      <c r="P1673" s="5">
        <f>E1673/O1673</f>
        <v>26.148961038961041</v>
      </c>
      <c r="Q1673" s="18" t="str">
        <f>LEFT(T1673, FIND("/",T1673)-1)</f>
        <v>music</v>
      </c>
      <c r="R1673" s="18" t="str">
        <f>RIGHT(T1673, LEN(T1673)-FIND("/",T1673))</f>
        <v>pop</v>
      </c>
      <c r="S1673" t="b">
        <v>1</v>
      </c>
      <c r="T1673" t="s">
        <v>8292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3">
        <v>1700</v>
      </c>
      <c r="E1674" s="13">
        <v>1920</v>
      </c>
      <c r="F1674" s="16">
        <f>(E1674)/D1674</f>
        <v>1.1294117647058823</v>
      </c>
      <c r="G1674" s="11" t="s">
        <v>8219</v>
      </c>
      <c r="H1674" t="s">
        <v>8224</v>
      </c>
      <c r="I1674" t="s">
        <v>8246</v>
      </c>
      <c r="J1674">
        <v>1338824730</v>
      </c>
      <c r="K1674" s="7">
        <f>(((J1674/60)/60)/24)+DATE(1970,1,1)</f>
        <v>41064.656597222223</v>
      </c>
      <c r="L1674">
        <v>1336232730</v>
      </c>
      <c r="M1674" s="7">
        <f>(((L1674/60)/60)/24)+DATE(1970,1,1)</f>
        <v>41034.656597222223</v>
      </c>
      <c r="N1674" t="b">
        <v>0</v>
      </c>
      <c r="O1674">
        <v>49</v>
      </c>
      <c r="P1674" s="5">
        <f>E1674/O1674</f>
        <v>39.183673469387756</v>
      </c>
      <c r="Q1674" s="18" t="str">
        <f>LEFT(T1674, FIND("/",T1674)-1)</f>
        <v>music</v>
      </c>
      <c r="R1674" s="18" t="str">
        <f>RIGHT(T1674, LEN(T1674)-FIND("/",T1674))</f>
        <v>pop</v>
      </c>
      <c r="S1674" t="b">
        <v>1</v>
      </c>
      <c r="T1674" t="s">
        <v>8292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3">
        <v>2100</v>
      </c>
      <c r="E1675" s="13">
        <v>2690</v>
      </c>
      <c r="F1675" s="16">
        <f>(E1675)/D1675</f>
        <v>1.2809523809523808</v>
      </c>
      <c r="G1675" s="11" t="s">
        <v>8219</v>
      </c>
      <c r="H1675" t="s">
        <v>8224</v>
      </c>
      <c r="I1675" t="s">
        <v>8246</v>
      </c>
      <c r="J1675">
        <v>1425675892</v>
      </c>
      <c r="K1675" s="7">
        <f>(((J1675/60)/60)/24)+DATE(1970,1,1)</f>
        <v>42069.878379629634</v>
      </c>
      <c r="L1675">
        <v>1423083892</v>
      </c>
      <c r="M1675" s="7">
        <f>(((L1675/60)/60)/24)+DATE(1970,1,1)</f>
        <v>42039.878379629634</v>
      </c>
      <c r="N1675" t="b">
        <v>0</v>
      </c>
      <c r="O1675">
        <v>59</v>
      </c>
      <c r="P1675" s="5">
        <f>E1675/O1675</f>
        <v>45.593220338983052</v>
      </c>
      <c r="Q1675" s="18" t="str">
        <f>LEFT(T1675, FIND("/",T1675)-1)</f>
        <v>music</v>
      </c>
      <c r="R1675" s="18" t="str">
        <f>RIGHT(T1675, LEN(T1675)-FIND("/",T1675))</f>
        <v>pop</v>
      </c>
      <c r="S1675" t="b">
        <v>1</v>
      </c>
      <c r="T1675" t="s">
        <v>8292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3">
        <v>5000</v>
      </c>
      <c r="E1676" s="13">
        <v>10085</v>
      </c>
      <c r="F1676" s="16">
        <f>(E1676)/D1676</f>
        <v>2.0169999999999999</v>
      </c>
      <c r="G1676" s="11" t="s">
        <v>8219</v>
      </c>
      <c r="H1676" t="s">
        <v>8224</v>
      </c>
      <c r="I1676" t="s">
        <v>8246</v>
      </c>
      <c r="J1676">
        <v>1471503540</v>
      </c>
      <c r="K1676" s="7">
        <f>(((J1676/60)/60)/24)+DATE(1970,1,1)</f>
        <v>42600.290972222225</v>
      </c>
      <c r="L1676">
        <v>1468852306</v>
      </c>
      <c r="M1676" s="7">
        <f>(((L1676/60)/60)/24)+DATE(1970,1,1)</f>
        <v>42569.605393518519</v>
      </c>
      <c r="N1676" t="b">
        <v>0</v>
      </c>
      <c r="O1676">
        <v>113</v>
      </c>
      <c r="P1676" s="5">
        <f>E1676/O1676</f>
        <v>89.247787610619469</v>
      </c>
      <c r="Q1676" s="18" t="str">
        <f>LEFT(T1676, FIND("/",T1676)-1)</f>
        <v>music</v>
      </c>
      <c r="R1676" s="18" t="str">
        <f>RIGHT(T1676, LEN(T1676)-FIND("/",T1676))</f>
        <v>pop</v>
      </c>
      <c r="S1676" t="b">
        <v>1</v>
      </c>
      <c r="T1676" t="s">
        <v>8292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3">
        <v>1000</v>
      </c>
      <c r="E1677" s="13">
        <v>1374.16</v>
      </c>
      <c r="F1677" s="16">
        <f>(E1677)/D1677</f>
        <v>1.37416</v>
      </c>
      <c r="G1677" s="11" t="s">
        <v>8219</v>
      </c>
      <c r="H1677" t="s">
        <v>8224</v>
      </c>
      <c r="I1677" t="s">
        <v>8246</v>
      </c>
      <c r="J1677">
        <v>1318802580</v>
      </c>
      <c r="K1677" s="7">
        <f>(((J1677/60)/60)/24)+DATE(1970,1,1)</f>
        <v>40832.918749999997</v>
      </c>
      <c r="L1677">
        <v>1316194540</v>
      </c>
      <c r="M1677" s="7">
        <f>(((L1677/60)/60)/24)+DATE(1970,1,1)</f>
        <v>40802.733101851853</v>
      </c>
      <c r="N1677" t="b">
        <v>0</v>
      </c>
      <c r="O1677">
        <v>34</v>
      </c>
      <c r="P1677" s="5">
        <f>E1677/O1677</f>
        <v>40.416470588235299</v>
      </c>
      <c r="Q1677" s="18" t="str">
        <f>LEFT(T1677, FIND("/",T1677)-1)</f>
        <v>music</v>
      </c>
      <c r="R1677" s="18" t="str">
        <f>RIGHT(T1677, LEN(T1677)-FIND("/",T1677))</f>
        <v>pop</v>
      </c>
      <c r="S1677" t="b">
        <v>1</v>
      </c>
      <c r="T1677" t="s">
        <v>8292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3">
        <v>3000</v>
      </c>
      <c r="E1678" s="13">
        <v>3460</v>
      </c>
      <c r="F1678" s="16">
        <f>(E1678)/D1678</f>
        <v>1.1533333333333333</v>
      </c>
      <c r="G1678" s="11" t="s">
        <v>8219</v>
      </c>
      <c r="H1678" t="s">
        <v>8224</v>
      </c>
      <c r="I1678" t="s">
        <v>8246</v>
      </c>
      <c r="J1678">
        <v>1334980740</v>
      </c>
      <c r="K1678" s="7">
        <f>(((J1678/60)/60)/24)+DATE(1970,1,1)</f>
        <v>41020.165972222225</v>
      </c>
      <c r="L1678">
        <v>1330968347</v>
      </c>
      <c r="M1678" s="7">
        <f>(((L1678/60)/60)/24)+DATE(1970,1,1)</f>
        <v>40973.72623842593</v>
      </c>
      <c r="N1678" t="b">
        <v>0</v>
      </c>
      <c r="O1678">
        <v>42</v>
      </c>
      <c r="P1678" s="5">
        <f>E1678/O1678</f>
        <v>82.38095238095238</v>
      </c>
      <c r="Q1678" s="18" t="str">
        <f>LEFT(T1678, FIND("/",T1678)-1)</f>
        <v>music</v>
      </c>
      <c r="R1678" s="18" t="str">
        <f>RIGHT(T1678, LEN(T1678)-FIND("/",T1678))</f>
        <v>pop</v>
      </c>
      <c r="S1678" t="b">
        <v>1</v>
      </c>
      <c r="T1678" t="s">
        <v>8292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3">
        <v>6000</v>
      </c>
      <c r="E1679" s="13">
        <v>6700</v>
      </c>
      <c r="F1679" s="16">
        <f>(E1679)/D1679</f>
        <v>1.1166666666666667</v>
      </c>
      <c r="G1679" s="11" t="s">
        <v>8219</v>
      </c>
      <c r="H1679" t="s">
        <v>8227</v>
      </c>
      <c r="I1679" t="s">
        <v>8249</v>
      </c>
      <c r="J1679">
        <v>1460786340</v>
      </c>
      <c r="K1679" s="7">
        <f>(((J1679/60)/60)/24)+DATE(1970,1,1)</f>
        <v>42476.249305555553</v>
      </c>
      <c r="L1679">
        <v>1455615976</v>
      </c>
      <c r="M1679" s="7">
        <f>(((L1679/60)/60)/24)+DATE(1970,1,1)</f>
        <v>42416.407129629632</v>
      </c>
      <c r="N1679" t="b">
        <v>0</v>
      </c>
      <c r="O1679">
        <v>42</v>
      </c>
      <c r="P1679" s="5">
        <f>E1679/O1679</f>
        <v>159.52380952380952</v>
      </c>
      <c r="Q1679" s="18" t="str">
        <f>LEFT(T1679, FIND("/",T1679)-1)</f>
        <v>music</v>
      </c>
      <c r="R1679" s="18" t="str">
        <f>RIGHT(T1679, LEN(T1679)-FIND("/",T1679))</f>
        <v>pop</v>
      </c>
      <c r="S1679" t="b">
        <v>1</v>
      </c>
      <c r="T1679" t="s">
        <v>8292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3">
        <v>1500</v>
      </c>
      <c r="E1680" s="13">
        <v>1776</v>
      </c>
      <c r="F1680" s="16">
        <f>(E1680)/D1680</f>
        <v>1.1839999999999999</v>
      </c>
      <c r="G1680" s="11" t="s">
        <v>8219</v>
      </c>
      <c r="H1680" t="s">
        <v>8224</v>
      </c>
      <c r="I1680" t="s">
        <v>8246</v>
      </c>
      <c r="J1680">
        <v>1391718671</v>
      </c>
      <c r="K1680" s="7">
        <f>(((J1680/60)/60)/24)+DATE(1970,1,1)</f>
        <v>41676.854988425926</v>
      </c>
      <c r="L1680">
        <v>1390509071</v>
      </c>
      <c r="M1680" s="7">
        <f>(((L1680/60)/60)/24)+DATE(1970,1,1)</f>
        <v>41662.854988425926</v>
      </c>
      <c r="N1680" t="b">
        <v>0</v>
      </c>
      <c r="O1680">
        <v>49</v>
      </c>
      <c r="P1680" s="5">
        <f>E1680/O1680</f>
        <v>36.244897959183675</v>
      </c>
      <c r="Q1680" s="18" t="str">
        <f>LEFT(T1680, FIND("/",T1680)-1)</f>
        <v>music</v>
      </c>
      <c r="R1680" s="18" t="str">
        <f>RIGHT(T1680, LEN(T1680)-FIND("/",T1680))</f>
        <v>pop</v>
      </c>
      <c r="S1680" t="b">
        <v>1</v>
      </c>
      <c r="T1680" t="s">
        <v>8292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3">
        <v>2000</v>
      </c>
      <c r="E1681" s="13">
        <v>3500</v>
      </c>
      <c r="F1681" s="16">
        <f>(E1681)/D1681</f>
        <v>1.75</v>
      </c>
      <c r="G1681" s="11" t="s">
        <v>8219</v>
      </c>
      <c r="H1681" t="s">
        <v>8224</v>
      </c>
      <c r="I1681" t="s">
        <v>8246</v>
      </c>
      <c r="J1681">
        <v>1311298745</v>
      </c>
      <c r="K1681" s="7">
        <f>(((J1681/60)/60)/24)+DATE(1970,1,1)</f>
        <v>40746.068807870368</v>
      </c>
      <c r="L1681">
        <v>1309311545</v>
      </c>
      <c r="M1681" s="7">
        <f>(((L1681/60)/60)/24)+DATE(1970,1,1)</f>
        <v>40723.068807870368</v>
      </c>
      <c r="N1681" t="b">
        <v>0</v>
      </c>
      <c r="O1681">
        <v>56</v>
      </c>
      <c r="P1681" s="5">
        <f>E1681/O1681</f>
        <v>62.5</v>
      </c>
      <c r="Q1681" s="18" t="str">
        <f>LEFT(T1681, FIND("/",T1681)-1)</f>
        <v>music</v>
      </c>
      <c r="R1681" s="18" t="str">
        <f>RIGHT(T1681, LEN(T1681)-FIND("/",T1681))</f>
        <v>pop</v>
      </c>
      <c r="S1681" t="b">
        <v>1</v>
      </c>
      <c r="T1681" t="s">
        <v>8292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3">
        <v>1000</v>
      </c>
      <c r="E1682" s="13">
        <v>1175</v>
      </c>
      <c r="F1682" s="16">
        <f>(E1682)/D1682</f>
        <v>1.175</v>
      </c>
      <c r="G1682" s="11" t="s">
        <v>8219</v>
      </c>
      <c r="H1682" t="s">
        <v>8224</v>
      </c>
      <c r="I1682" t="s">
        <v>8246</v>
      </c>
      <c r="J1682">
        <v>1405188667</v>
      </c>
      <c r="K1682" s="7">
        <f>(((J1682/60)/60)/24)+DATE(1970,1,1)</f>
        <v>41832.757719907408</v>
      </c>
      <c r="L1682">
        <v>1402596667</v>
      </c>
      <c r="M1682" s="7">
        <f>(((L1682/60)/60)/24)+DATE(1970,1,1)</f>
        <v>41802.757719907408</v>
      </c>
      <c r="N1682" t="b">
        <v>0</v>
      </c>
      <c r="O1682">
        <v>25</v>
      </c>
      <c r="P1682" s="5">
        <f>E1682/O1682</f>
        <v>47</v>
      </c>
      <c r="Q1682" s="18" t="str">
        <f>LEFT(T1682, FIND("/",T1682)-1)</f>
        <v>music</v>
      </c>
      <c r="R1682" s="18" t="str">
        <f>RIGHT(T1682, LEN(T1682)-FIND("/",T1682))</f>
        <v>pop</v>
      </c>
      <c r="S1682" t="b">
        <v>1</v>
      </c>
      <c r="T1682" t="s">
        <v>8292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3">
        <v>65000</v>
      </c>
      <c r="E1683" s="13">
        <v>65924.38</v>
      </c>
      <c r="F1683" s="16">
        <f>(E1683)/D1683</f>
        <v>1.0142212307692309</v>
      </c>
      <c r="G1683" s="11" t="s">
        <v>8222</v>
      </c>
      <c r="H1683" t="s">
        <v>8224</v>
      </c>
      <c r="I1683" t="s">
        <v>8246</v>
      </c>
      <c r="J1683">
        <v>1490752800</v>
      </c>
      <c r="K1683" s="7">
        <f>(((J1683/60)/60)/24)+DATE(1970,1,1)</f>
        <v>42823.083333333328</v>
      </c>
      <c r="L1683">
        <v>1486522484</v>
      </c>
      <c r="M1683" s="7">
        <f>(((L1683/60)/60)/24)+DATE(1970,1,1)</f>
        <v>42774.121342592596</v>
      </c>
      <c r="N1683" t="b">
        <v>0</v>
      </c>
      <c r="O1683">
        <v>884</v>
      </c>
      <c r="P1683" s="5">
        <f>E1683/O1683</f>
        <v>74.575090497737563</v>
      </c>
      <c r="Q1683" s="18" t="str">
        <f>LEFT(T1683, FIND("/",T1683)-1)</f>
        <v>music</v>
      </c>
      <c r="R1683" s="18" t="str">
        <f>RIGHT(T1683, LEN(T1683)-FIND("/",T1683))</f>
        <v>faith</v>
      </c>
      <c r="S1683" t="b">
        <v>0</v>
      </c>
      <c r="T1683" t="s">
        <v>8293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3">
        <v>6000</v>
      </c>
      <c r="E1684" s="13">
        <v>0</v>
      </c>
      <c r="F1684" s="16">
        <f>(E1684)/D1684</f>
        <v>0</v>
      </c>
      <c r="G1684" s="11" t="s">
        <v>8222</v>
      </c>
      <c r="H1684" t="s">
        <v>8224</v>
      </c>
      <c r="I1684" t="s">
        <v>8246</v>
      </c>
      <c r="J1684">
        <v>1492142860</v>
      </c>
      <c r="K1684" s="7">
        <f>(((J1684/60)/60)/24)+DATE(1970,1,1)</f>
        <v>42839.171990740739</v>
      </c>
      <c r="L1684">
        <v>1486962460</v>
      </c>
      <c r="M1684" s="7">
        <f>(((L1684/60)/60)/24)+DATE(1970,1,1)</f>
        <v>42779.21365740741</v>
      </c>
      <c r="N1684" t="b">
        <v>0</v>
      </c>
      <c r="O1684">
        <v>0</v>
      </c>
      <c r="P1684" s="5" t="e">
        <f>E1684/O1684</f>
        <v>#DIV/0!</v>
      </c>
      <c r="Q1684" s="18" t="str">
        <f>LEFT(T1684, FIND("/",T1684)-1)</f>
        <v>music</v>
      </c>
      <c r="R1684" s="18" t="str">
        <f>RIGHT(T1684, LEN(T1684)-FIND("/",T1684))</f>
        <v>faith</v>
      </c>
      <c r="S1684" t="b">
        <v>0</v>
      </c>
      <c r="T1684" t="s">
        <v>8293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3">
        <v>3500</v>
      </c>
      <c r="E1685" s="13">
        <v>760</v>
      </c>
      <c r="F1685" s="16">
        <f>(E1685)/D1685</f>
        <v>0.21714285714285714</v>
      </c>
      <c r="G1685" s="11" t="s">
        <v>8222</v>
      </c>
      <c r="H1685" t="s">
        <v>8230</v>
      </c>
      <c r="I1685" t="s">
        <v>8249</v>
      </c>
      <c r="J1685">
        <v>1491590738</v>
      </c>
      <c r="K1685" s="7">
        <f>(((J1685/60)/60)/24)+DATE(1970,1,1)</f>
        <v>42832.781689814816</v>
      </c>
      <c r="L1685">
        <v>1489517138</v>
      </c>
      <c r="M1685" s="7">
        <f>(((L1685/60)/60)/24)+DATE(1970,1,1)</f>
        <v>42808.781689814816</v>
      </c>
      <c r="N1685" t="b">
        <v>0</v>
      </c>
      <c r="O1685">
        <v>10</v>
      </c>
      <c r="P1685" s="5">
        <f>E1685/O1685</f>
        <v>76</v>
      </c>
      <c r="Q1685" s="18" t="str">
        <f>LEFT(T1685, FIND("/",T1685)-1)</f>
        <v>music</v>
      </c>
      <c r="R1685" s="18" t="str">
        <f>RIGHT(T1685, LEN(T1685)-FIND("/",T1685))</f>
        <v>faith</v>
      </c>
      <c r="S1685" t="b">
        <v>0</v>
      </c>
      <c r="T1685" t="s">
        <v>8293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3">
        <v>8000</v>
      </c>
      <c r="E1686" s="13">
        <v>8730</v>
      </c>
      <c r="F1686" s="16">
        <f>(E1686)/D1686</f>
        <v>1.0912500000000001</v>
      </c>
      <c r="G1686" s="11" t="s">
        <v>8222</v>
      </c>
      <c r="H1686" t="s">
        <v>8224</v>
      </c>
      <c r="I1686" t="s">
        <v>8246</v>
      </c>
      <c r="J1686">
        <v>1489775641</v>
      </c>
      <c r="K1686" s="7">
        <f>(((J1686/60)/60)/24)+DATE(1970,1,1)</f>
        <v>42811.773622685185</v>
      </c>
      <c r="L1686">
        <v>1487360041</v>
      </c>
      <c r="M1686" s="7">
        <f>(((L1686/60)/60)/24)+DATE(1970,1,1)</f>
        <v>42783.815289351856</v>
      </c>
      <c r="N1686" t="b">
        <v>0</v>
      </c>
      <c r="O1686">
        <v>101</v>
      </c>
      <c r="P1686" s="5">
        <f>E1686/O1686</f>
        <v>86.43564356435644</v>
      </c>
      <c r="Q1686" s="18" t="str">
        <f>LEFT(T1686, FIND("/",T1686)-1)</f>
        <v>music</v>
      </c>
      <c r="R1686" s="18" t="str">
        <f>RIGHT(T1686, LEN(T1686)-FIND("/",T1686))</f>
        <v>faith</v>
      </c>
      <c r="S1686" t="b">
        <v>0</v>
      </c>
      <c r="T1686" t="s">
        <v>8293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3">
        <v>350</v>
      </c>
      <c r="E1687" s="13">
        <v>360</v>
      </c>
      <c r="F1687" s="16">
        <f>(E1687)/D1687</f>
        <v>1.0285714285714285</v>
      </c>
      <c r="G1687" s="11" t="s">
        <v>8222</v>
      </c>
      <c r="H1687" t="s">
        <v>8224</v>
      </c>
      <c r="I1687" t="s">
        <v>8246</v>
      </c>
      <c r="J1687">
        <v>1490331623</v>
      </c>
      <c r="K1687" s="7">
        <f>(((J1687/60)/60)/24)+DATE(1970,1,1)</f>
        <v>42818.208599537036</v>
      </c>
      <c r="L1687">
        <v>1487743223</v>
      </c>
      <c r="M1687" s="7">
        <f>(((L1687/60)/60)/24)+DATE(1970,1,1)</f>
        <v>42788.2502662037</v>
      </c>
      <c r="N1687" t="b">
        <v>0</v>
      </c>
      <c r="O1687">
        <v>15</v>
      </c>
      <c r="P1687" s="5">
        <f>E1687/O1687</f>
        <v>24</v>
      </c>
      <c r="Q1687" s="18" t="str">
        <f>LEFT(T1687, FIND("/",T1687)-1)</f>
        <v>music</v>
      </c>
      <c r="R1687" s="18" t="str">
        <f>RIGHT(T1687, LEN(T1687)-FIND("/",T1687))</f>
        <v>faith</v>
      </c>
      <c r="S1687" t="b">
        <v>0</v>
      </c>
      <c r="T1687" t="s">
        <v>8293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3">
        <v>5000</v>
      </c>
      <c r="E1688" s="13">
        <v>18</v>
      </c>
      <c r="F1688" s="16">
        <f>(E1688)/D1688</f>
        <v>3.5999999999999999E-3</v>
      </c>
      <c r="G1688" s="11" t="s">
        <v>8222</v>
      </c>
      <c r="H1688" t="s">
        <v>8229</v>
      </c>
      <c r="I1688" t="s">
        <v>8251</v>
      </c>
      <c r="J1688">
        <v>1493320519</v>
      </c>
      <c r="K1688" s="7">
        <f>(((J1688/60)/60)/24)+DATE(1970,1,1)</f>
        <v>42852.802303240736</v>
      </c>
      <c r="L1688">
        <v>1488140119</v>
      </c>
      <c r="M1688" s="7">
        <f>(((L1688/60)/60)/24)+DATE(1970,1,1)</f>
        <v>42792.843969907408</v>
      </c>
      <c r="N1688" t="b">
        <v>0</v>
      </c>
      <c r="O1688">
        <v>1</v>
      </c>
      <c r="P1688" s="5">
        <f>E1688/O1688</f>
        <v>18</v>
      </c>
      <c r="Q1688" s="18" t="str">
        <f>LEFT(T1688, FIND("/",T1688)-1)</f>
        <v>music</v>
      </c>
      <c r="R1688" s="18" t="str">
        <f>RIGHT(T1688, LEN(T1688)-FIND("/",T1688))</f>
        <v>faith</v>
      </c>
      <c r="S1688" t="b">
        <v>0</v>
      </c>
      <c r="T1688" t="s">
        <v>8293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3">
        <v>10000</v>
      </c>
      <c r="E1689" s="13">
        <v>3125</v>
      </c>
      <c r="F1689" s="16">
        <f>(E1689)/D1689</f>
        <v>0.3125</v>
      </c>
      <c r="G1689" s="11" t="s">
        <v>8222</v>
      </c>
      <c r="H1689" t="s">
        <v>8224</v>
      </c>
      <c r="I1689" t="s">
        <v>8246</v>
      </c>
      <c r="J1689">
        <v>1491855300</v>
      </c>
      <c r="K1689" s="7">
        <f>(((J1689/60)/60)/24)+DATE(1970,1,1)</f>
        <v>42835.84375</v>
      </c>
      <c r="L1689">
        <v>1488935245</v>
      </c>
      <c r="M1689" s="7">
        <f>(((L1689/60)/60)/24)+DATE(1970,1,1)</f>
        <v>42802.046817129631</v>
      </c>
      <c r="N1689" t="b">
        <v>0</v>
      </c>
      <c r="O1689">
        <v>39</v>
      </c>
      <c r="P1689" s="5">
        <f>E1689/O1689</f>
        <v>80.128205128205124</v>
      </c>
      <c r="Q1689" s="18" t="str">
        <f>LEFT(T1689, FIND("/",T1689)-1)</f>
        <v>music</v>
      </c>
      <c r="R1689" s="18" t="str">
        <f>RIGHT(T1689, LEN(T1689)-FIND("/",T1689))</f>
        <v>faith</v>
      </c>
      <c r="S1689" t="b">
        <v>0</v>
      </c>
      <c r="T1689" t="s">
        <v>8293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3">
        <v>4000</v>
      </c>
      <c r="E1690" s="13">
        <v>1772</v>
      </c>
      <c r="F1690" s="16">
        <f>(E1690)/D1690</f>
        <v>0.443</v>
      </c>
      <c r="G1690" s="11" t="s">
        <v>8222</v>
      </c>
      <c r="H1690" t="s">
        <v>8224</v>
      </c>
      <c r="I1690" t="s">
        <v>8246</v>
      </c>
      <c r="J1690">
        <v>1491738594</v>
      </c>
      <c r="K1690" s="7">
        <f>(((J1690/60)/60)/24)+DATE(1970,1,1)</f>
        <v>42834.492986111116</v>
      </c>
      <c r="L1690">
        <v>1489150194</v>
      </c>
      <c r="M1690" s="7">
        <f>(((L1690/60)/60)/24)+DATE(1970,1,1)</f>
        <v>42804.534652777773</v>
      </c>
      <c r="N1690" t="b">
        <v>0</v>
      </c>
      <c r="O1690">
        <v>7</v>
      </c>
      <c r="P1690" s="5">
        <f>E1690/O1690</f>
        <v>253.14285714285714</v>
      </c>
      <c r="Q1690" s="18" t="str">
        <f>LEFT(T1690, FIND("/",T1690)-1)</f>
        <v>music</v>
      </c>
      <c r="R1690" s="18" t="str">
        <f>RIGHT(T1690, LEN(T1690)-FIND("/",T1690))</f>
        <v>faith</v>
      </c>
      <c r="S1690" t="b">
        <v>0</v>
      </c>
      <c r="T1690" t="s">
        <v>8293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3">
        <v>2400</v>
      </c>
      <c r="E1691" s="13">
        <v>2400</v>
      </c>
      <c r="F1691" s="16">
        <f>(E1691)/D1691</f>
        <v>1</v>
      </c>
      <c r="G1691" s="11" t="s">
        <v>8222</v>
      </c>
      <c r="H1691" t="s">
        <v>8224</v>
      </c>
      <c r="I1691" t="s">
        <v>8246</v>
      </c>
      <c r="J1691">
        <v>1489700230</v>
      </c>
      <c r="K1691" s="7">
        <f>(((J1691/60)/60)/24)+DATE(1970,1,1)</f>
        <v>42810.900810185187</v>
      </c>
      <c r="L1691">
        <v>1487111830</v>
      </c>
      <c r="M1691" s="7">
        <f>(((L1691/60)/60)/24)+DATE(1970,1,1)</f>
        <v>42780.942476851851</v>
      </c>
      <c r="N1691" t="b">
        <v>0</v>
      </c>
      <c r="O1691">
        <v>14</v>
      </c>
      <c r="P1691" s="5">
        <f>E1691/O1691</f>
        <v>171.42857142857142</v>
      </c>
      <c r="Q1691" s="18" t="str">
        <f>LEFT(T1691, FIND("/",T1691)-1)</f>
        <v>music</v>
      </c>
      <c r="R1691" s="18" t="str">
        <f>RIGHT(T1691, LEN(T1691)-FIND("/",T1691))</f>
        <v>faith</v>
      </c>
      <c r="S1691" t="b">
        <v>0</v>
      </c>
      <c r="T1691" t="s">
        <v>8293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3">
        <v>2500</v>
      </c>
      <c r="E1692" s="13">
        <v>635</v>
      </c>
      <c r="F1692" s="16">
        <f>(E1692)/D1692</f>
        <v>0.254</v>
      </c>
      <c r="G1692" s="11" t="s">
        <v>8222</v>
      </c>
      <c r="H1692" t="s">
        <v>8224</v>
      </c>
      <c r="I1692" t="s">
        <v>8246</v>
      </c>
      <c r="J1692">
        <v>1491470442</v>
      </c>
      <c r="K1692" s="7">
        <f>(((J1692/60)/60)/24)+DATE(1970,1,1)</f>
        <v>42831.389374999999</v>
      </c>
      <c r="L1692">
        <v>1488882042</v>
      </c>
      <c r="M1692" s="7">
        <f>(((L1692/60)/60)/24)+DATE(1970,1,1)</f>
        <v>42801.43104166667</v>
      </c>
      <c r="N1692" t="b">
        <v>0</v>
      </c>
      <c r="O1692">
        <v>11</v>
      </c>
      <c r="P1692" s="5">
        <f>E1692/O1692</f>
        <v>57.727272727272727</v>
      </c>
      <c r="Q1692" s="18" t="str">
        <f>LEFT(T1692, FIND("/",T1692)-1)</f>
        <v>music</v>
      </c>
      <c r="R1692" s="18" t="str">
        <f>RIGHT(T1692, LEN(T1692)-FIND("/",T1692))</f>
        <v>faith</v>
      </c>
      <c r="S1692" t="b">
        <v>0</v>
      </c>
      <c r="T1692" t="s">
        <v>8293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3">
        <v>30000</v>
      </c>
      <c r="E1693" s="13">
        <v>10042</v>
      </c>
      <c r="F1693" s="16">
        <f>(E1693)/D1693</f>
        <v>0.33473333333333333</v>
      </c>
      <c r="G1693" s="11" t="s">
        <v>8222</v>
      </c>
      <c r="H1693" t="s">
        <v>8224</v>
      </c>
      <c r="I1693" t="s">
        <v>8246</v>
      </c>
      <c r="J1693">
        <v>1491181200</v>
      </c>
      <c r="K1693" s="7">
        <f>(((J1693/60)/60)/24)+DATE(1970,1,1)</f>
        <v>42828.041666666672</v>
      </c>
      <c r="L1693">
        <v>1488387008</v>
      </c>
      <c r="M1693" s="7">
        <f>(((L1693/60)/60)/24)+DATE(1970,1,1)</f>
        <v>42795.701481481476</v>
      </c>
      <c r="N1693" t="b">
        <v>0</v>
      </c>
      <c r="O1693">
        <v>38</v>
      </c>
      <c r="P1693" s="5">
        <f>E1693/O1693</f>
        <v>264.26315789473682</v>
      </c>
      <c r="Q1693" s="18" t="str">
        <f>LEFT(T1693, FIND("/",T1693)-1)</f>
        <v>music</v>
      </c>
      <c r="R1693" s="18" t="str">
        <f>RIGHT(T1693, LEN(T1693)-FIND("/",T1693))</f>
        <v>faith</v>
      </c>
      <c r="S1693" t="b">
        <v>0</v>
      </c>
      <c r="T1693" t="s">
        <v>8293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3">
        <v>5000</v>
      </c>
      <c r="E1694" s="13">
        <v>2390</v>
      </c>
      <c r="F1694" s="16">
        <f>(E1694)/D1694</f>
        <v>0.47799999999999998</v>
      </c>
      <c r="G1694" s="11" t="s">
        <v>8222</v>
      </c>
      <c r="H1694" t="s">
        <v>8224</v>
      </c>
      <c r="I1694" t="s">
        <v>8246</v>
      </c>
      <c r="J1694">
        <v>1490572740</v>
      </c>
      <c r="K1694" s="7">
        <f>(((J1694/60)/60)/24)+DATE(1970,1,1)</f>
        <v>42820.999305555553</v>
      </c>
      <c r="L1694">
        <v>1487734667</v>
      </c>
      <c r="M1694" s="7">
        <f>(((L1694/60)/60)/24)+DATE(1970,1,1)</f>
        <v>42788.151238425926</v>
      </c>
      <c r="N1694" t="b">
        <v>0</v>
      </c>
      <c r="O1694">
        <v>15</v>
      </c>
      <c r="P1694" s="5">
        <f>E1694/O1694</f>
        <v>159.33333333333334</v>
      </c>
      <c r="Q1694" s="18" t="str">
        <f>LEFT(T1694, FIND("/",T1694)-1)</f>
        <v>music</v>
      </c>
      <c r="R1694" s="18" t="str">
        <f>RIGHT(T1694, LEN(T1694)-FIND("/",T1694))</f>
        <v>faith</v>
      </c>
      <c r="S1694" t="b">
        <v>0</v>
      </c>
      <c r="T1694" t="s">
        <v>8293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3">
        <v>3000</v>
      </c>
      <c r="E1695" s="13">
        <v>280</v>
      </c>
      <c r="F1695" s="16">
        <f>(E1695)/D1695</f>
        <v>9.3333333333333338E-2</v>
      </c>
      <c r="G1695" s="11" t="s">
        <v>8222</v>
      </c>
      <c r="H1695" t="s">
        <v>8225</v>
      </c>
      <c r="I1695" t="s">
        <v>8247</v>
      </c>
      <c r="J1695">
        <v>1491768000</v>
      </c>
      <c r="K1695" s="7">
        <f>(((J1695/60)/60)/24)+DATE(1970,1,1)</f>
        <v>42834.833333333328</v>
      </c>
      <c r="L1695">
        <v>1489097112</v>
      </c>
      <c r="M1695" s="7">
        <f>(((L1695/60)/60)/24)+DATE(1970,1,1)</f>
        <v>42803.920277777783</v>
      </c>
      <c r="N1695" t="b">
        <v>0</v>
      </c>
      <c r="O1695">
        <v>8</v>
      </c>
      <c r="P1695" s="5">
        <f>E1695/O1695</f>
        <v>35</v>
      </c>
      <c r="Q1695" s="18" t="str">
        <f>LEFT(T1695, FIND("/",T1695)-1)</f>
        <v>music</v>
      </c>
      <c r="R1695" s="18" t="str">
        <f>RIGHT(T1695, LEN(T1695)-FIND("/",T1695))</f>
        <v>faith</v>
      </c>
      <c r="S1695" t="b">
        <v>0</v>
      </c>
      <c r="T1695" t="s">
        <v>8293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3">
        <v>10000</v>
      </c>
      <c r="E1696" s="13">
        <v>5</v>
      </c>
      <c r="F1696" s="16">
        <f>(E1696)/D1696</f>
        <v>5.0000000000000001E-4</v>
      </c>
      <c r="G1696" s="11" t="s">
        <v>8222</v>
      </c>
      <c r="H1696" t="s">
        <v>8224</v>
      </c>
      <c r="I1696" t="s">
        <v>8246</v>
      </c>
      <c r="J1696">
        <v>1490589360</v>
      </c>
      <c r="K1696" s="7">
        <f>(((J1696/60)/60)/24)+DATE(1970,1,1)</f>
        <v>42821.191666666666</v>
      </c>
      <c r="L1696">
        <v>1488038674</v>
      </c>
      <c r="M1696" s="7">
        <f>(((L1696/60)/60)/24)+DATE(1970,1,1)</f>
        <v>42791.669837962967</v>
      </c>
      <c r="N1696" t="b">
        <v>0</v>
      </c>
      <c r="O1696">
        <v>1</v>
      </c>
      <c r="P1696" s="5">
        <f>E1696/O1696</f>
        <v>5</v>
      </c>
      <c r="Q1696" s="18" t="str">
        <f>LEFT(T1696, FIND("/",T1696)-1)</f>
        <v>music</v>
      </c>
      <c r="R1696" s="18" t="str">
        <f>RIGHT(T1696, LEN(T1696)-FIND("/",T1696))</f>
        <v>faith</v>
      </c>
      <c r="S1696" t="b">
        <v>0</v>
      </c>
      <c r="T1696" t="s">
        <v>8293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3">
        <v>12000</v>
      </c>
      <c r="E1697" s="13">
        <v>1405</v>
      </c>
      <c r="F1697" s="16">
        <f>(E1697)/D1697</f>
        <v>0.11708333333333333</v>
      </c>
      <c r="G1697" s="11" t="s">
        <v>8222</v>
      </c>
      <c r="H1697" t="s">
        <v>8224</v>
      </c>
      <c r="I1697" t="s">
        <v>8246</v>
      </c>
      <c r="J1697">
        <v>1491786000</v>
      </c>
      <c r="K1697" s="7">
        <f>(((J1697/60)/60)/24)+DATE(1970,1,1)</f>
        <v>42835.041666666672</v>
      </c>
      <c r="L1697">
        <v>1488847514</v>
      </c>
      <c r="M1697" s="7">
        <f>(((L1697/60)/60)/24)+DATE(1970,1,1)</f>
        <v>42801.031412037039</v>
      </c>
      <c r="N1697" t="b">
        <v>0</v>
      </c>
      <c r="O1697">
        <v>23</v>
      </c>
      <c r="P1697" s="5">
        <f>E1697/O1697</f>
        <v>61.086956521739133</v>
      </c>
      <c r="Q1697" s="18" t="str">
        <f>LEFT(T1697, FIND("/",T1697)-1)</f>
        <v>music</v>
      </c>
      <c r="R1697" s="18" t="str">
        <f>RIGHT(T1697, LEN(T1697)-FIND("/",T1697))</f>
        <v>faith</v>
      </c>
      <c r="S1697" t="b">
        <v>0</v>
      </c>
      <c r="T1697" t="s">
        <v>8293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3">
        <v>300000</v>
      </c>
      <c r="E1698" s="13">
        <v>0</v>
      </c>
      <c r="F1698" s="16">
        <f>(E1698)/D1698</f>
        <v>0</v>
      </c>
      <c r="G1698" s="11" t="s">
        <v>8222</v>
      </c>
      <c r="H1698" t="s">
        <v>8224</v>
      </c>
      <c r="I1698" t="s">
        <v>8246</v>
      </c>
      <c r="J1698">
        <v>1491007211</v>
      </c>
      <c r="K1698" s="7">
        <f>(((J1698/60)/60)/24)+DATE(1970,1,1)</f>
        <v>42826.027905092589</v>
      </c>
      <c r="L1698">
        <v>1488418811</v>
      </c>
      <c r="M1698" s="7">
        <f>(((L1698/60)/60)/24)+DATE(1970,1,1)</f>
        <v>42796.069571759261</v>
      </c>
      <c r="N1698" t="b">
        <v>0</v>
      </c>
      <c r="O1698">
        <v>0</v>
      </c>
      <c r="P1698" s="5" t="e">
        <f>E1698/O1698</f>
        <v>#DIV/0!</v>
      </c>
      <c r="Q1698" s="18" t="str">
        <f>LEFT(T1698, FIND("/",T1698)-1)</f>
        <v>music</v>
      </c>
      <c r="R1698" s="18" t="str">
        <f>RIGHT(T1698, LEN(T1698)-FIND("/",T1698))</f>
        <v>faith</v>
      </c>
      <c r="S1698" t="b">
        <v>0</v>
      </c>
      <c r="T1698" t="s">
        <v>8293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3">
        <v>12500</v>
      </c>
      <c r="E1699" s="13">
        <v>2526</v>
      </c>
      <c r="F1699" s="16">
        <f>(E1699)/D1699</f>
        <v>0.20208000000000001</v>
      </c>
      <c r="G1699" s="11" t="s">
        <v>8222</v>
      </c>
      <c r="H1699" t="s">
        <v>8224</v>
      </c>
      <c r="I1699" t="s">
        <v>8246</v>
      </c>
      <c r="J1699">
        <v>1491781648</v>
      </c>
      <c r="K1699" s="7">
        <f>(((J1699/60)/60)/24)+DATE(1970,1,1)</f>
        <v>42834.991296296299</v>
      </c>
      <c r="L1699">
        <v>1489193248</v>
      </c>
      <c r="M1699" s="7">
        <f>(((L1699/60)/60)/24)+DATE(1970,1,1)</f>
        <v>42805.032962962956</v>
      </c>
      <c r="N1699" t="b">
        <v>0</v>
      </c>
      <c r="O1699">
        <v>22</v>
      </c>
      <c r="P1699" s="5">
        <f>E1699/O1699</f>
        <v>114.81818181818181</v>
      </c>
      <c r="Q1699" s="18" t="str">
        <f>LEFT(T1699, FIND("/",T1699)-1)</f>
        <v>music</v>
      </c>
      <c r="R1699" s="18" t="str">
        <f>RIGHT(T1699, LEN(T1699)-FIND("/",T1699))</f>
        <v>faith</v>
      </c>
      <c r="S1699" t="b">
        <v>0</v>
      </c>
      <c r="T1699" t="s">
        <v>8293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3">
        <v>125000</v>
      </c>
      <c r="E1700" s="13">
        <v>0</v>
      </c>
      <c r="F1700" s="16">
        <f>(E1700)/D1700</f>
        <v>0</v>
      </c>
      <c r="G1700" s="11" t="s">
        <v>8222</v>
      </c>
      <c r="H1700" t="s">
        <v>8224</v>
      </c>
      <c r="I1700" t="s">
        <v>8246</v>
      </c>
      <c r="J1700">
        <v>1490499180</v>
      </c>
      <c r="K1700" s="7">
        <f>(((J1700/60)/60)/24)+DATE(1970,1,1)</f>
        <v>42820.147916666669</v>
      </c>
      <c r="L1700">
        <v>1488430760</v>
      </c>
      <c r="M1700" s="7">
        <f>(((L1700/60)/60)/24)+DATE(1970,1,1)</f>
        <v>42796.207870370374</v>
      </c>
      <c r="N1700" t="b">
        <v>0</v>
      </c>
      <c r="O1700">
        <v>0</v>
      </c>
      <c r="P1700" s="5" t="e">
        <f>E1700/O1700</f>
        <v>#DIV/0!</v>
      </c>
      <c r="Q1700" s="18" t="str">
        <f>LEFT(T1700, FIND("/",T1700)-1)</f>
        <v>music</v>
      </c>
      <c r="R1700" s="18" t="str">
        <f>RIGHT(T1700, LEN(T1700)-FIND("/",T1700))</f>
        <v>faith</v>
      </c>
      <c r="S1700" t="b">
        <v>0</v>
      </c>
      <c r="T1700" t="s">
        <v>8293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3">
        <v>5105</v>
      </c>
      <c r="E1701" s="13">
        <v>216</v>
      </c>
      <c r="F1701" s="16">
        <f>(E1701)/D1701</f>
        <v>4.2311459353574929E-2</v>
      </c>
      <c r="G1701" s="11" t="s">
        <v>8222</v>
      </c>
      <c r="H1701" t="s">
        <v>8224</v>
      </c>
      <c r="I1701" t="s">
        <v>8246</v>
      </c>
      <c r="J1701">
        <v>1491943445</v>
      </c>
      <c r="K1701" s="7">
        <f>(((J1701/60)/60)/24)+DATE(1970,1,1)</f>
        <v>42836.863946759258</v>
      </c>
      <c r="L1701">
        <v>1489351445</v>
      </c>
      <c r="M1701" s="7">
        <f>(((L1701/60)/60)/24)+DATE(1970,1,1)</f>
        <v>42806.863946759258</v>
      </c>
      <c r="N1701" t="b">
        <v>0</v>
      </c>
      <c r="O1701">
        <v>4</v>
      </c>
      <c r="P1701" s="5">
        <f>E1701/O1701</f>
        <v>54</v>
      </c>
      <c r="Q1701" s="18" t="str">
        <f>LEFT(T1701, FIND("/",T1701)-1)</f>
        <v>music</v>
      </c>
      <c r="R1701" s="18" t="str">
        <f>RIGHT(T1701, LEN(T1701)-FIND("/",T1701))</f>
        <v>faith</v>
      </c>
      <c r="S1701" t="b">
        <v>0</v>
      </c>
      <c r="T1701" t="s">
        <v>8293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3">
        <v>20000</v>
      </c>
      <c r="E1702" s="13">
        <v>5212</v>
      </c>
      <c r="F1702" s="16">
        <f>(E1702)/D1702</f>
        <v>0.2606</v>
      </c>
      <c r="G1702" s="11" t="s">
        <v>8222</v>
      </c>
      <c r="H1702" t="s">
        <v>8224</v>
      </c>
      <c r="I1702" t="s">
        <v>8246</v>
      </c>
      <c r="J1702">
        <v>1491019200</v>
      </c>
      <c r="K1702" s="7">
        <f>(((J1702/60)/60)/24)+DATE(1970,1,1)</f>
        <v>42826.166666666672</v>
      </c>
      <c r="L1702">
        <v>1488418990</v>
      </c>
      <c r="M1702" s="7">
        <f>(((L1702/60)/60)/24)+DATE(1970,1,1)</f>
        <v>42796.071643518517</v>
      </c>
      <c r="N1702" t="b">
        <v>0</v>
      </c>
      <c r="O1702">
        <v>79</v>
      </c>
      <c r="P1702" s="5">
        <f>E1702/O1702</f>
        <v>65.974683544303801</v>
      </c>
      <c r="Q1702" s="18" t="str">
        <f>LEFT(T1702, FIND("/",T1702)-1)</f>
        <v>music</v>
      </c>
      <c r="R1702" s="18" t="str">
        <f>RIGHT(T1702, LEN(T1702)-FIND("/",T1702))</f>
        <v>faith</v>
      </c>
      <c r="S1702" t="b">
        <v>0</v>
      </c>
      <c r="T1702" t="s">
        <v>8293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3">
        <v>5050</v>
      </c>
      <c r="E1703" s="13">
        <v>10</v>
      </c>
      <c r="F1703" s="16">
        <f>(E1703)/D1703</f>
        <v>1.9801980198019802E-3</v>
      </c>
      <c r="G1703" s="11" t="s">
        <v>8221</v>
      </c>
      <c r="H1703" t="s">
        <v>8224</v>
      </c>
      <c r="I1703" t="s">
        <v>8246</v>
      </c>
      <c r="J1703">
        <v>1421337405</v>
      </c>
      <c r="K1703" s="7">
        <f>(((J1703/60)/60)/24)+DATE(1970,1,1)</f>
        <v>42019.664409722223</v>
      </c>
      <c r="L1703">
        <v>1418745405</v>
      </c>
      <c r="M1703" s="7">
        <f>(((L1703/60)/60)/24)+DATE(1970,1,1)</f>
        <v>41989.664409722223</v>
      </c>
      <c r="N1703" t="b">
        <v>0</v>
      </c>
      <c r="O1703">
        <v>2</v>
      </c>
      <c r="P1703" s="5">
        <f>E1703/O1703</f>
        <v>5</v>
      </c>
      <c r="Q1703" s="18" t="str">
        <f>LEFT(T1703, FIND("/",T1703)-1)</f>
        <v>music</v>
      </c>
      <c r="R1703" s="18" t="str">
        <f>RIGHT(T1703, LEN(T1703)-FIND("/",T1703))</f>
        <v>faith</v>
      </c>
      <c r="S1703" t="b">
        <v>0</v>
      </c>
      <c r="T1703" t="s">
        <v>8293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3">
        <v>16500</v>
      </c>
      <c r="E1704" s="13">
        <v>1</v>
      </c>
      <c r="F1704" s="16">
        <f>(E1704)/D1704</f>
        <v>6.0606060606060605E-5</v>
      </c>
      <c r="G1704" s="11" t="s">
        <v>8221</v>
      </c>
      <c r="H1704" t="s">
        <v>8224</v>
      </c>
      <c r="I1704" t="s">
        <v>8246</v>
      </c>
      <c r="J1704">
        <v>1427745150</v>
      </c>
      <c r="K1704" s="7">
        <f>(((J1704/60)/60)/24)+DATE(1970,1,1)</f>
        <v>42093.828125</v>
      </c>
      <c r="L1704">
        <v>1425156750</v>
      </c>
      <c r="M1704" s="7">
        <f>(((L1704/60)/60)/24)+DATE(1970,1,1)</f>
        <v>42063.869791666672</v>
      </c>
      <c r="N1704" t="b">
        <v>0</v>
      </c>
      <c r="O1704">
        <v>1</v>
      </c>
      <c r="P1704" s="5">
        <f>E1704/O1704</f>
        <v>1</v>
      </c>
      <c r="Q1704" s="18" t="str">
        <f>LEFT(T1704, FIND("/",T1704)-1)</f>
        <v>music</v>
      </c>
      <c r="R1704" s="18" t="str">
        <f>RIGHT(T1704, LEN(T1704)-FIND("/",T1704))</f>
        <v>faith</v>
      </c>
      <c r="S1704" t="b">
        <v>0</v>
      </c>
      <c r="T1704" t="s">
        <v>8293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3">
        <v>5000</v>
      </c>
      <c r="E1705" s="13">
        <v>51</v>
      </c>
      <c r="F1705" s="16">
        <f>(E1705)/D1705</f>
        <v>1.0200000000000001E-2</v>
      </c>
      <c r="G1705" s="11" t="s">
        <v>8221</v>
      </c>
      <c r="H1705" t="s">
        <v>8224</v>
      </c>
      <c r="I1705" t="s">
        <v>8246</v>
      </c>
      <c r="J1705">
        <v>1441003537</v>
      </c>
      <c r="K1705" s="7">
        <f>(((J1705/60)/60)/24)+DATE(1970,1,1)</f>
        <v>42247.281678240746</v>
      </c>
      <c r="L1705">
        <v>1435819537</v>
      </c>
      <c r="M1705" s="7">
        <f>(((L1705/60)/60)/24)+DATE(1970,1,1)</f>
        <v>42187.281678240746</v>
      </c>
      <c r="N1705" t="b">
        <v>0</v>
      </c>
      <c r="O1705">
        <v>2</v>
      </c>
      <c r="P1705" s="5">
        <f>E1705/O1705</f>
        <v>25.5</v>
      </c>
      <c r="Q1705" s="18" t="str">
        <f>LEFT(T1705, FIND("/",T1705)-1)</f>
        <v>music</v>
      </c>
      <c r="R1705" s="18" t="str">
        <f>RIGHT(T1705, LEN(T1705)-FIND("/",T1705))</f>
        <v>faith</v>
      </c>
      <c r="S1705" t="b">
        <v>0</v>
      </c>
      <c r="T1705" t="s">
        <v>8293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3">
        <v>2000</v>
      </c>
      <c r="E1706" s="13">
        <v>1302</v>
      </c>
      <c r="F1706" s="16">
        <f>(E1706)/D1706</f>
        <v>0.65100000000000002</v>
      </c>
      <c r="G1706" s="11" t="s">
        <v>8221</v>
      </c>
      <c r="H1706" t="s">
        <v>8224</v>
      </c>
      <c r="I1706" t="s">
        <v>8246</v>
      </c>
      <c r="J1706">
        <v>1424056873</v>
      </c>
      <c r="K1706" s="7">
        <f>(((J1706/60)/60)/24)+DATE(1970,1,1)</f>
        <v>42051.139733796299</v>
      </c>
      <c r="L1706">
        <v>1421464873</v>
      </c>
      <c r="M1706" s="7">
        <f>(((L1706/60)/60)/24)+DATE(1970,1,1)</f>
        <v>42021.139733796299</v>
      </c>
      <c r="N1706" t="b">
        <v>0</v>
      </c>
      <c r="O1706">
        <v>11</v>
      </c>
      <c r="P1706" s="5">
        <f>E1706/O1706</f>
        <v>118.36363636363636</v>
      </c>
      <c r="Q1706" s="18" t="str">
        <f>LEFT(T1706, FIND("/",T1706)-1)</f>
        <v>music</v>
      </c>
      <c r="R1706" s="18" t="str">
        <f>RIGHT(T1706, LEN(T1706)-FIND("/",T1706))</f>
        <v>faith</v>
      </c>
      <c r="S1706" t="b">
        <v>0</v>
      </c>
      <c r="T1706" t="s">
        <v>8293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3">
        <v>2000</v>
      </c>
      <c r="E1707" s="13">
        <v>0</v>
      </c>
      <c r="F1707" s="16">
        <f>(E1707)/D1707</f>
        <v>0</v>
      </c>
      <c r="G1707" s="11" t="s">
        <v>8221</v>
      </c>
      <c r="H1707" t="s">
        <v>8224</v>
      </c>
      <c r="I1707" t="s">
        <v>8246</v>
      </c>
      <c r="J1707">
        <v>1441814400</v>
      </c>
      <c r="K1707" s="7">
        <f>(((J1707/60)/60)/24)+DATE(1970,1,1)</f>
        <v>42256.666666666672</v>
      </c>
      <c r="L1707">
        <v>1440807846</v>
      </c>
      <c r="M1707" s="7">
        <f>(((L1707/60)/60)/24)+DATE(1970,1,1)</f>
        <v>42245.016736111109</v>
      </c>
      <c r="N1707" t="b">
        <v>0</v>
      </c>
      <c r="O1707">
        <v>0</v>
      </c>
      <c r="P1707" s="5" t="e">
        <f>E1707/O1707</f>
        <v>#DIV/0!</v>
      </c>
      <c r="Q1707" s="18" t="str">
        <f>LEFT(T1707, FIND("/",T1707)-1)</f>
        <v>music</v>
      </c>
      <c r="R1707" s="18" t="str">
        <f>RIGHT(T1707, LEN(T1707)-FIND("/",T1707))</f>
        <v>faith</v>
      </c>
      <c r="S1707" t="b">
        <v>0</v>
      </c>
      <c r="T1707" t="s">
        <v>8293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3">
        <v>5500</v>
      </c>
      <c r="E1708" s="13">
        <v>0</v>
      </c>
      <c r="F1708" s="16">
        <f>(E1708)/D1708</f>
        <v>0</v>
      </c>
      <c r="G1708" s="11" t="s">
        <v>8221</v>
      </c>
      <c r="H1708" t="s">
        <v>8236</v>
      </c>
      <c r="I1708" t="s">
        <v>8249</v>
      </c>
      <c r="J1708">
        <v>1440314472</v>
      </c>
      <c r="K1708" s="7">
        <f>(((J1708/60)/60)/24)+DATE(1970,1,1)</f>
        <v>42239.306388888886</v>
      </c>
      <c r="L1708">
        <v>1435130472</v>
      </c>
      <c r="M1708" s="7">
        <f>(((L1708/60)/60)/24)+DATE(1970,1,1)</f>
        <v>42179.306388888886</v>
      </c>
      <c r="N1708" t="b">
        <v>0</v>
      </c>
      <c r="O1708">
        <v>0</v>
      </c>
      <c r="P1708" s="5" t="e">
        <f>E1708/O1708</f>
        <v>#DIV/0!</v>
      </c>
      <c r="Q1708" s="18" t="str">
        <f>LEFT(T1708, FIND("/",T1708)-1)</f>
        <v>music</v>
      </c>
      <c r="R1708" s="18" t="str">
        <f>RIGHT(T1708, LEN(T1708)-FIND("/",T1708))</f>
        <v>faith</v>
      </c>
      <c r="S1708" t="b">
        <v>0</v>
      </c>
      <c r="T1708" t="s">
        <v>8293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3">
        <v>5000</v>
      </c>
      <c r="E1709" s="13">
        <v>487</v>
      </c>
      <c r="F1709" s="16">
        <f>(E1709)/D1709</f>
        <v>9.74E-2</v>
      </c>
      <c r="G1709" s="11" t="s">
        <v>8221</v>
      </c>
      <c r="H1709" t="s">
        <v>8224</v>
      </c>
      <c r="I1709" t="s">
        <v>8246</v>
      </c>
      <c r="J1709">
        <v>1459181895</v>
      </c>
      <c r="K1709" s="7">
        <f>(((J1709/60)/60)/24)+DATE(1970,1,1)</f>
        <v>42457.679340277777</v>
      </c>
      <c r="L1709">
        <v>1456593495</v>
      </c>
      <c r="M1709" s="7">
        <f>(((L1709/60)/60)/24)+DATE(1970,1,1)</f>
        <v>42427.721006944441</v>
      </c>
      <c r="N1709" t="b">
        <v>0</v>
      </c>
      <c r="O1709">
        <v>9</v>
      </c>
      <c r="P1709" s="5">
        <f>E1709/O1709</f>
        <v>54.111111111111114</v>
      </c>
      <c r="Q1709" s="18" t="str">
        <f>LEFT(T1709, FIND("/",T1709)-1)</f>
        <v>music</v>
      </c>
      <c r="R1709" s="18" t="str">
        <f>RIGHT(T1709, LEN(T1709)-FIND("/",T1709))</f>
        <v>faith</v>
      </c>
      <c r="S1709" t="b">
        <v>0</v>
      </c>
      <c r="T1709" t="s">
        <v>8293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3">
        <v>7000</v>
      </c>
      <c r="E1710" s="13">
        <v>0</v>
      </c>
      <c r="F1710" s="16">
        <f>(E1710)/D1710</f>
        <v>0</v>
      </c>
      <c r="G1710" s="11" t="s">
        <v>8221</v>
      </c>
      <c r="H1710" t="s">
        <v>8224</v>
      </c>
      <c r="I1710" t="s">
        <v>8246</v>
      </c>
      <c r="J1710">
        <v>1462135706</v>
      </c>
      <c r="K1710" s="7">
        <f>(((J1710/60)/60)/24)+DATE(1970,1,1)</f>
        <v>42491.866967592592</v>
      </c>
      <c r="L1710">
        <v>1458679706</v>
      </c>
      <c r="M1710" s="7">
        <f>(((L1710/60)/60)/24)+DATE(1970,1,1)</f>
        <v>42451.866967592592</v>
      </c>
      <c r="N1710" t="b">
        <v>0</v>
      </c>
      <c r="O1710">
        <v>0</v>
      </c>
      <c r="P1710" s="5" t="e">
        <f>E1710/O1710</f>
        <v>#DIV/0!</v>
      </c>
      <c r="Q1710" s="18" t="str">
        <f>LEFT(T1710, FIND("/",T1710)-1)</f>
        <v>music</v>
      </c>
      <c r="R1710" s="18" t="str">
        <f>RIGHT(T1710, LEN(T1710)-FIND("/",T1710))</f>
        <v>faith</v>
      </c>
      <c r="S1710" t="b">
        <v>0</v>
      </c>
      <c r="T1710" t="s">
        <v>8293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3">
        <v>1750</v>
      </c>
      <c r="E1711" s="13">
        <v>85</v>
      </c>
      <c r="F1711" s="16">
        <f>(E1711)/D1711</f>
        <v>4.8571428571428571E-2</v>
      </c>
      <c r="G1711" s="11" t="s">
        <v>8221</v>
      </c>
      <c r="H1711" t="s">
        <v>8224</v>
      </c>
      <c r="I1711" t="s">
        <v>8246</v>
      </c>
      <c r="J1711">
        <v>1409513940</v>
      </c>
      <c r="K1711" s="7">
        <f>(((J1711/60)/60)/24)+DATE(1970,1,1)</f>
        <v>41882.818749999999</v>
      </c>
      <c r="L1711">
        <v>1405949514</v>
      </c>
      <c r="M1711" s="7">
        <f>(((L1711/60)/60)/24)+DATE(1970,1,1)</f>
        <v>41841.56381944444</v>
      </c>
      <c r="N1711" t="b">
        <v>0</v>
      </c>
      <c r="O1711">
        <v>4</v>
      </c>
      <c r="P1711" s="5">
        <f>E1711/O1711</f>
        <v>21.25</v>
      </c>
      <c r="Q1711" s="18" t="str">
        <f>LEFT(T1711, FIND("/",T1711)-1)</f>
        <v>music</v>
      </c>
      <c r="R1711" s="18" t="str">
        <f>RIGHT(T1711, LEN(T1711)-FIND("/",T1711))</f>
        <v>faith</v>
      </c>
      <c r="S1711" t="b">
        <v>0</v>
      </c>
      <c r="T1711" t="s">
        <v>8293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3">
        <v>5000</v>
      </c>
      <c r="E1712" s="13">
        <v>34</v>
      </c>
      <c r="F1712" s="16">
        <f>(E1712)/D1712</f>
        <v>6.7999999999999996E-3</v>
      </c>
      <c r="G1712" s="11" t="s">
        <v>8221</v>
      </c>
      <c r="H1712" t="s">
        <v>8236</v>
      </c>
      <c r="I1712" t="s">
        <v>8249</v>
      </c>
      <c r="J1712">
        <v>1453122000</v>
      </c>
      <c r="K1712" s="7">
        <f>(((J1712/60)/60)/24)+DATE(1970,1,1)</f>
        <v>42387.541666666672</v>
      </c>
      <c r="L1712">
        <v>1449151888</v>
      </c>
      <c r="M1712" s="7">
        <f>(((L1712/60)/60)/24)+DATE(1970,1,1)</f>
        <v>42341.59129629629</v>
      </c>
      <c r="N1712" t="b">
        <v>0</v>
      </c>
      <c r="O1712">
        <v>1</v>
      </c>
      <c r="P1712" s="5">
        <f>E1712/O1712</f>
        <v>34</v>
      </c>
      <c r="Q1712" s="18" t="str">
        <f>LEFT(T1712, FIND("/",T1712)-1)</f>
        <v>music</v>
      </c>
      <c r="R1712" s="18" t="str">
        <f>RIGHT(T1712, LEN(T1712)-FIND("/",T1712))</f>
        <v>faith</v>
      </c>
      <c r="S1712" t="b">
        <v>0</v>
      </c>
      <c r="T1712" t="s">
        <v>8293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3">
        <v>10000</v>
      </c>
      <c r="E1713" s="13">
        <v>1050</v>
      </c>
      <c r="F1713" s="16">
        <f>(E1713)/D1713</f>
        <v>0.105</v>
      </c>
      <c r="G1713" s="11" t="s">
        <v>8221</v>
      </c>
      <c r="H1713" t="s">
        <v>8224</v>
      </c>
      <c r="I1713" t="s">
        <v>8246</v>
      </c>
      <c r="J1713">
        <v>1409585434</v>
      </c>
      <c r="K1713" s="7">
        <f>(((J1713/60)/60)/24)+DATE(1970,1,1)</f>
        <v>41883.646226851852</v>
      </c>
      <c r="L1713">
        <v>1406907034</v>
      </c>
      <c r="M1713" s="7">
        <f>(((L1713/60)/60)/24)+DATE(1970,1,1)</f>
        <v>41852.646226851852</v>
      </c>
      <c r="N1713" t="b">
        <v>0</v>
      </c>
      <c r="O1713">
        <v>2</v>
      </c>
      <c r="P1713" s="5">
        <f>E1713/O1713</f>
        <v>525</v>
      </c>
      <c r="Q1713" s="18" t="str">
        <f>LEFT(T1713, FIND("/",T1713)-1)</f>
        <v>music</v>
      </c>
      <c r="R1713" s="18" t="str">
        <f>RIGHT(T1713, LEN(T1713)-FIND("/",T1713))</f>
        <v>faith</v>
      </c>
      <c r="S1713" t="b">
        <v>0</v>
      </c>
      <c r="T1713" t="s">
        <v>8293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3">
        <v>5000</v>
      </c>
      <c r="E1714" s="13">
        <v>0</v>
      </c>
      <c r="F1714" s="16">
        <f>(E1714)/D1714</f>
        <v>0</v>
      </c>
      <c r="G1714" s="11" t="s">
        <v>8221</v>
      </c>
      <c r="H1714" t="s">
        <v>8224</v>
      </c>
      <c r="I1714" t="s">
        <v>8246</v>
      </c>
      <c r="J1714">
        <v>1435701353</v>
      </c>
      <c r="K1714" s="7">
        <f>(((J1714/60)/60)/24)+DATE(1970,1,1)</f>
        <v>42185.913807870369</v>
      </c>
      <c r="L1714">
        <v>1430517353</v>
      </c>
      <c r="M1714" s="7">
        <f>(((L1714/60)/60)/24)+DATE(1970,1,1)</f>
        <v>42125.913807870369</v>
      </c>
      <c r="N1714" t="b">
        <v>0</v>
      </c>
      <c r="O1714">
        <v>0</v>
      </c>
      <c r="P1714" s="5" t="e">
        <f>E1714/O1714</f>
        <v>#DIV/0!</v>
      </c>
      <c r="Q1714" s="18" t="str">
        <f>LEFT(T1714, FIND("/",T1714)-1)</f>
        <v>music</v>
      </c>
      <c r="R1714" s="18" t="str">
        <f>RIGHT(T1714, LEN(T1714)-FIND("/",T1714))</f>
        <v>faith</v>
      </c>
      <c r="S1714" t="b">
        <v>0</v>
      </c>
      <c r="T1714" t="s">
        <v>8293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3">
        <v>3000</v>
      </c>
      <c r="E1715" s="13">
        <v>50</v>
      </c>
      <c r="F1715" s="16">
        <f>(E1715)/D1715</f>
        <v>1.6666666666666666E-2</v>
      </c>
      <c r="G1715" s="11" t="s">
        <v>8221</v>
      </c>
      <c r="H1715" t="s">
        <v>8224</v>
      </c>
      <c r="I1715" t="s">
        <v>8246</v>
      </c>
      <c r="J1715">
        <v>1412536412</v>
      </c>
      <c r="K1715" s="7">
        <f>(((J1715/60)/60)/24)+DATE(1970,1,1)</f>
        <v>41917.801064814819</v>
      </c>
      <c r="L1715">
        <v>1409944412</v>
      </c>
      <c r="M1715" s="7">
        <f>(((L1715/60)/60)/24)+DATE(1970,1,1)</f>
        <v>41887.801064814819</v>
      </c>
      <c r="N1715" t="b">
        <v>0</v>
      </c>
      <c r="O1715">
        <v>1</v>
      </c>
      <c r="P1715" s="5">
        <f>E1715/O1715</f>
        <v>50</v>
      </c>
      <c r="Q1715" s="18" t="str">
        <f>LEFT(T1715, FIND("/",T1715)-1)</f>
        <v>music</v>
      </c>
      <c r="R1715" s="18" t="str">
        <f>RIGHT(T1715, LEN(T1715)-FIND("/",T1715))</f>
        <v>faith</v>
      </c>
      <c r="S1715" t="b">
        <v>0</v>
      </c>
      <c r="T1715" t="s">
        <v>8293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3">
        <v>25000</v>
      </c>
      <c r="E1716" s="13">
        <v>1967</v>
      </c>
      <c r="F1716" s="16">
        <f>(E1716)/D1716</f>
        <v>7.868E-2</v>
      </c>
      <c r="G1716" s="11" t="s">
        <v>8221</v>
      </c>
      <c r="H1716" t="s">
        <v>8224</v>
      </c>
      <c r="I1716" t="s">
        <v>8246</v>
      </c>
      <c r="J1716">
        <v>1430517761</v>
      </c>
      <c r="K1716" s="7">
        <f>(((J1716/60)/60)/24)+DATE(1970,1,1)</f>
        <v>42125.918530092589</v>
      </c>
      <c r="L1716">
        <v>1427925761</v>
      </c>
      <c r="M1716" s="7">
        <f>(((L1716/60)/60)/24)+DATE(1970,1,1)</f>
        <v>42095.918530092589</v>
      </c>
      <c r="N1716" t="b">
        <v>0</v>
      </c>
      <c r="O1716">
        <v>17</v>
      </c>
      <c r="P1716" s="5">
        <f>E1716/O1716</f>
        <v>115.70588235294117</v>
      </c>
      <c r="Q1716" s="18" t="str">
        <f>LEFT(T1716, FIND("/",T1716)-1)</f>
        <v>music</v>
      </c>
      <c r="R1716" s="18" t="str">
        <f>RIGHT(T1716, LEN(T1716)-FIND("/",T1716))</f>
        <v>faith</v>
      </c>
      <c r="S1716" t="b">
        <v>0</v>
      </c>
      <c r="T1716" t="s">
        <v>8293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3">
        <v>5000</v>
      </c>
      <c r="E1717" s="13">
        <v>11</v>
      </c>
      <c r="F1717" s="16">
        <f>(E1717)/D1717</f>
        <v>2.2000000000000001E-3</v>
      </c>
      <c r="G1717" s="11" t="s">
        <v>8221</v>
      </c>
      <c r="H1717" t="s">
        <v>8224</v>
      </c>
      <c r="I1717" t="s">
        <v>8246</v>
      </c>
      <c r="J1717">
        <v>1427772120</v>
      </c>
      <c r="K1717" s="7">
        <f>(((J1717/60)/60)/24)+DATE(1970,1,1)</f>
        <v>42094.140277777777</v>
      </c>
      <c r="L1717">
        <v>1425186785</v>
      </c>
      <c r="M1717" s="7">
        <f>(((L1717/60)/60)/24)+DATE(1970,1,1)</f>
        <v>42064.217418981483</v>
      </c>
      <c r="N1717" t="b">
        <v>0</v>
      </c>
      <c r="O1717">
        <v>2</v>
      </c>
      <c r="P1717" s="5">
        <f>E1717/O1717</f>
        <v>5.5</v>
      </c>
      <c r="Q1717" s="18" t="str">
        <f>LEFT(T1717, FIND("/",T1717)-1)</f>
        <v>music</v>
      </c>
      <c r="R1717" s="18" t="str">
        <f>RIGHT(T1717, LEN(T1717)-FIND("/",T1717))</f>
        <v>faith</v>
      </c>
      <c r="S1717" t="b">
        <v>0</v>
      </c>
      <c r="T1717" t="s">
        <v>8293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3">
        <v>2000</v>
      </c>
      <c r="E1718" s="13">
        <v>150</v>
      </c>
      <c r="F1718" s="16">
        <f>(E1718)/D1718</f>
        <v>7.4999999999999997E-2</v>
      </c>
      <c r="G1718" s="11" t="s">
        <v>8221</v>
      </c>
      <c r="H1718" t="s">
        <v>8224</v>
      </c>
      <c r="I1718" t="s">
        <v>8246</v>
      </c>
      <c r="J1718">
        <v>1481295099</v>
      </c>
      <c r="K1718" s="7">
        <f>(((J1718/60)/60)/24)+DATE(1970,1,1)</f>
        <v>42713.619201388887</v>
      </c>
      <c r="L1718">
        <v>1477835499</v>
      </c>
      <c r="M1718" s="7">
        <f>(((L1718/60)/60)/24)+DATE(1970,1,1)</f>
        <v>42673.577534722222</v>
      </c>
      <c r="N1718" t="b">
        <v>0</v>
      </c>
      <c r="O1718">
        <v>3</v>
      </c>
      <c r="P1718" s="5">
        <f>E1718/O1718</f>
        <v>50</v>
      </c>
      <c r="Q1718" s="18" t="str">
        <f>LEFT(T1718, FIND("/",T1718)-1)</f>
        <v>music</v>
      </c>
      <c r="R1718" s="18" t="str">
        <f>RIGHT(T1718, LEN(T1718)-FIND("/",T1718))</f>
        <v>faith</v>
      </c>
      <c r="S1718" t="b">
        <v>0</v>
      </c>
      <c r="T1718" t="s">
        <v>8293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3">
        <v>3265</v>
      </c>
      <c r="E1719" s="13">
        <v>1395</v>
      </c>
      <c r="F1719" s="16">
        <f>(E1719)/D1719</f>
        <v>0.42725880551301687</v>
      </c>
      <c r="G1719" s="11" t="s">
        <v>8221</v>
      </c>
      <c r="H1719" t="s">
        <v>8224</v>
      </c>
      <c r="I1719" t="s">
        <v>8246</v>
      </c>
      <c r="J1719">
        <v>1461211200</v>
      </c>
      <c r="K1719" s="7">
        <f>(((J1719/60)/60)/24)+DATE(1970,1,1)</f>
        <v>42481.166666666672</v>
      </c>
      <c r="L1719">
        <v>1459467238</v>
      </c>
      <c r="M1719" s="7">
        <f>(((L1719/60)/60)/24)+DATE(1970,1,1)</f>
        <v>42460.98192129629</v>
      </c>
      <c r="N1719" t="b">
        <v>0</v>
      </c>
      <c r="O1719">
        <v>41</v>
      </c>
      <c r="P1719" s="5">
        <f>E1719/O1719</f>
        <v>34.024390243902438</v>
      </c>
      <c r="Q1719" s="18" t="str">
        <f>LEFT(T1719, FIND("/",T1719)-1)</f>
        <v>music</v>
      </c>
      <c r="R1719" s="18" t="str">
        <f>RIGHT(T1719, LEN(T1719)-FIND("/",T1719))</f>
        <v>faith</v>
      </c>
      <c r="S1719" t="b">
        <v>0</v>
      </c>
      <c r="T1719" t="s">
        <v>8293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3">
        <v>35000</v>
      </c>
      <c r="E1720" s="13">
        <v>75</v>
      </c>
      <c r="F1720" s="16">
        <f>(E1720)/D1720</f>
        <v>2.142857142857143E-3</v>
      </c>
      <c r="G1720" s="11" t="s">
        <v>8221</v>
      </c>
      <c r="H1720" t="s">
        <v>8224</v>
      </c>
      <c r="I1720" t="s">
        <v>8246</v>
      </c>
      <c r="J1720">
        <v>1463201940</v>
      </c>
      <c r="K1720" s="7">
        <f>(((J1720/60)/60)/24)+DATE(1970,1,1)</f>
        <v>42504.207638888889</v>
      </c>
      <c r="L1720">
        <v>1459435149</v>
      </c>
      <c r="M1720" s="7">
        <f>(((L1720/60)/60)/24)+DATE(1970,1,1)</f>
        <v>42460.610520833332</v>
      </c>
      <c r="N1720" t="b">
        <v>0</v>
      </c>
      <c r="O1720">
        <v>2</v>
      </c>
      <c r="P1720" s="5">
        <f>E1720/O1720</f>
        <v>37.5</v>
      </c>
      <c r="Q1720" s="18" t="str">
        <f>LEFT(T1720, FIND("/",T1720)-1)</f>
        <v>music</v>
      </c>
      <c r="R1720" s="18" t="str">
        <f>RIGHT(T1720, LEN(T1720)-FIND("/",T1720))</f>
        <v>faith</v>
      </c>
      <c r="S1720" t="b">
        <v>0</v>
      </c>
      <c r="T1720" t="s">
        <v>8293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3">
        <v>4000</v>
      </c>
      <c r="E1721" s="13">
        <v>35</v>
      </c>
      <c r="F1721" s="16">
        <f>(E1721)/D1721</f>
        <v>8.7500000000000008E-3</v>
      </c>
      <c r="G1721" s="11" t="s">
        <v>8221</v>
      </c>
      <c r="H1721" t="s">
        <v>8224</v>
      </c>
      <c r="I1721" t="s">
        <v>8246</v>
      </c>
      <c r="J1721">
        <v>1410958191</v>
      </c>
      <c r="K1721" s="7">
        <f>(((J1721/60)/60)/24)+DATE(1970,1,1)</f>
        <v>41899.534618055557</v>
      </c>
      <c r="L1721">
        <v>1408366191</v>
      </c>
      <c r="M1721" s="7">
        <f>(((L1721/60)/60)/24)+DATE(1970,1,1)</f>
        <v>41869.534618055557</v>
      </c>
      <c r="N1721" t="b">
        <v>0</v>
      </c>
      <c r="O1721">
        <v>3</v>
      </c>
      <c r="P1721" s="5">
        <f>E1721/O1721</f>
        <v>11.666666666666666</v>
      </c>
      <c r="Q1721" s="18" t="str">
        <f>LEFT(T1721, FIND("/",T1721)-1)</f>
        <v>music</v>
      </c>
      <c r="R1721" s="18" t="str">
        <f>RIGHT(T1721, LEN(T1721)-FIND("/",T1721))</f>
        <v>faith</v>
      </c>
      <c r="S1721" t="b">
        <v>0</v>
      </c>
      <c r="T1721" t="s">
        <v>8293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3">
        <v>4000</v>
      </c>
      <c r="E1722" s="13">
        <v>225</v>
      </c>
      <c r="F1722" s="16">
        <f>(E1722)/D1722</f>
        <v>5.6250000000000001E-2</v>
      </c>
      <c r="G1722" s="11" t="s">
        <v>8221</v>
      </c>
      <c r="H1722" t="s">
        <v>8224</v>
      </c>
      <c r="I1722" t="s">
        <v>8246</v>
      </c>
      <c r="J1722">
        <v>1415562471</v>
      </c>
      <c r="K1722" s="7">
        <f>(((J1722/60)/60)/24)+DATE(1970,1,1)</f>
        <v>41952.824895833335</v>
      </c>
      <c r="L1722">
        <v>1412966871</v>
      </c>
      <c r="M1722" s="7">
        <f>(((L1722/60)/60)/24)+DATE(1970,1,1)</f>
        <v>41922.783229166671</v>
      </c>
      <c r="N1722" t="b">
        <v>0</v>
      </c>
      <c r="O1722">
        <v>8</v>
      </c>
      <c r="P1722" s="5">
        <f>E1722/O1722</f>
        <v>28.125</v>
      </c>
      <c r="Q1722" s="18" t="str">
        <f>LEFT(T1722, FIND("/",T1722)-1)</f>
        <v>music</v>
      </c>
      <c r="R1722" s="18" t="str">
        <f>RIGHT(T1722, LEN(T1722)-FIND("/",T1722))</f>
        <v>faith</v>
      </c>
      <c r="S1722" t="b">
        <v>0</v>
      </c>
      <c r="T1722" t="s">
        <v>8293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3">
        <v>5000</v>
      </c>
      <c r="E1723" s="13">
        <v>0</v>
      </c>
      <c r="F1723" s="16">
        <f>(E1723)/D1723</f>
        <v>0</v>
      </c>
      <c r="G1723" s="11" t="s">
        <v>8221</v>
      </c>
      <c r="H1723" t="s">
        <v>8224</v>
      </c>
      <c r="I1723" t="s">
        <v>8246</v>
      </c>
      <c r="J1723">
        <v>1449831863</v>
      </c>
      <c r="K1723" s="7">
        <f>(((J1723/60)/60)/24)+DATE(1970,1,1)</f>
        <v>42349.461377314816</v>
      </c>
      <c r="L1723">
        <v>1447239863</v>
      </c>
      <c r="M1723" s="7">
        <f>(((L1723/60)/60)/24)+DATE(1970,1,1)</f>
        <v>42319.461377314816</v>
      </c>
      <c r="N1723" t="b">
        <v>0</v>
      </c>
      <c r="O1723">
        <v>0</v>
      </c>
      <c r="P1723" s="5" t="e">
        <f>E1723/O1723</f>
        <v>#DIV/0!</v>
      </c>
      <c r="Q1723" s="18" t="str">
        <f>LEFT(T1723, FIND("/",T1723)-1)</f>
        <v>music</v>
      </c>
      <c r="R1723" s="18" t="str">
        <f>RIGHT(T1723, LEN(T1723)-FIND("/",T1723))</f>
        <v>faith</v>
      </c>
      <c r="S1723" t="b">
        <v>0</v>
      </c>
      <c r="T1723" t="s">
        <v>8293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3">
        <v>2880</v>
      </c>
      <c r="E1724" s="13">
        <v>1</v>
      </c>
      <c r="F1724" s="16">
        <f>(E1724)/D1724</f>
        <v>3.4722222222222224E-4</v>
      </c>
      <c r="G1724" s="11" t="s">
        <v>8221</v>
      </c>
      <c r="H1724" t="s">
        <v>8224</v>
      </c>
      <c r="I1724" t="s">
        <v>8246</v>
      </c>
      <c r="J1724">
        <v>1459642200</v>
      </c>
      <c r="K1724" s="7">
        <f>(((J1724/60)/60)/24)+DATE(1970,1,1)</f>
        <v>42463.006944444445</v>
      </c>
      <c r="L1724">
        <v>1456441429</v>
      </c>
      <c r="M1724" s="7">
        <f>(((L1724/60)/60)/24)+DATE(1970,1,1)</f>
        <v>42425.960983796293</v>
      </c>
      <c r="N1724" t="b">
        <v>0</v>
      </c>
      <c r="O1724">
        <v>1</v>
      </c>
      <c r="P1724" s="5">
        <f>E1724/O1724</f>
        <v>1</v>
      </c>
      <c r="Q1724" s="18" t="str">
        <f>LEFT(T1724, FIND("/",T1724)-1)</f>
        <v>music</v>
      </c>
      <c r="R1724" s="18" t="str">
        <f>RIGHT(T1724, LEN(T1724)-FIND("/",T1724))</f>
        <v>faith</v>
      </c>
      <c r="S1724" t="b">
        <v>0</v>
      </c>
      <c r="T1724" t="s">
        <v>8293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3">
        <v>10000</v>
      </c>
      <c r="E1725" s="13">
        <v>650</v>
      </c>
      <c r="F1725" s="16">
        <f>(E1725)/D1725</f>
        <v>6.5000000000000002E-2</v>
      </c>
      <c r="G1725" s="11" t="s">
        <v>8221</v>
      </c>
      <c r="H1725" t="s">
        <v>8224</v>
      </c>
      <c r="I1725" t="s">
        <v>8246</v>
      </c>
      <c r="J1725">
        <v>1435730400</v>
      </c>
      <c r="K1725" s="7">
        <f>(((J1725/60)/60)/24)+DATE(1970,1,1)</f>
        <v>42186.25</v>
      </c>
      <c r="L1725">
        <v>1430855315</v>
      </c>
      <c r="M1725" s="7">
        <f>(((L1725/60)/60)/24)+DATE(1970,1,1)</f>
        <v>42129.82540509259</v>
      </c>
      <c r="N1725" t="b">
        <v>0</v>
      </c>
      <c r="O1725">
        <v>3</v>
      </c>
      <c r="P1725" s="5">
        <f>E1725/O1725</f>
        <v>216.66666666666666</v>
      </c>
      <c r="Q1725" s="18" t="str">
        <f>LEFT(T1725, FIND("/",T1725)-1)</f>
        <v>music</v>
      </c>
      <c r="R1725" s="18" t="str">
        <f>RIGHT(T1725, LEN(T1725)-FIND("/",T1725))</f>
        <v>faith</v>
      </c>
      <c r="S1725" t="b">
        <v>0</v>
      </c>
      <c r="T1725" t="s">
        <v>8293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3">
        <v>6000</v>
      </c>
      <c r="E1726" s="13">
        <v>35</v>
      </c>
      <c r="F1726" s="16">
        <f>(E1726)/D1726</f>
        <v>5.8333333333333336E-3</v>
      </c>
      <c r="G1726" s="11" t="s">
        <v>8221</v>
      </c>
      <c r="H1726" t="s">
        <v>8224</v>
      </c>
      <c r="I1726" t="s">
        <v>8246</v>
      </c>
      <c r="J1726">
        <v>1414707762</v>
      </c>
      <c r="K1726" s="7">
        <f>(((J1726/60)/60)/24)+DATE(1970,1,1)</f>
        <v>41942.932430555556</v>
      </c>
      <c r="L1726">
        <v>1412115762</v>
      </c>
      <c r="M1726" s="7">
        <f>(((L1726/60)/60)/24)+DATE(1970,1,1)</f>
        <v>41912.932430555556</v>
      </c>
      <c r="N1726" t="b">
        <v>0</v>
      </c>
      <c r="O1726">
        <v>4</v>
      </c>
      <c r="P1726" s="5">
        <f>E1726/O1726</f>
        <v>8.75</v>
      </c>
      <c r="Q1726" s="18" t="str">
        <f>LEFT(T1726, FIND("/",T1726)-1)</f>
        <v>music</v>
      </c>
      <c r="R1726" s="18" t="str">
        <f>RIGHT(T1726, LEN(T1726)-FIND("/",T1726))</f>
        <v>faith</v>
      </c>
      <c r="S1726" t="b">
        <v>0</v>
      </c>
      <c r="T1726" t="s">
        <v>8293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3">
        <v>5500</v>
      </c>
      <c r="E1727" s="13">
        <v>560</v>
      </c>
      <c r="F1727" s="16">
        <f>(E1727)/D1727</f>
        <v>0.10181818181818182</v>
      </c>
      <c r="G1727" s="11" t="s">
        <v>8221</v>
      </c>
      <c r="H1727" t="s">
        <v>8224</v>
      </c>
      <c r="I1727" t="s">
        <v>8246</v>
      </c>
      <c r="J1727">
        <v>1408922049</v>
      </c>
      <c r="K1727" s="7">
        <f>(((J1727/60)/60)/24)+DATE(1970,1,1)</f>
        <v>41875.968159722222</v>
      </c>
      <c r="L1727">
        <v>1406330049</v>
      </c>
      <c r="M1727" s="7">
        <f>(((L1727/60)/60)/24)+DATE(1970,1,1)</f>
        <v>41845.968159722222</v>
      </c>
      <c r="N1727" t="b">
        <v>0</v>
      </c>
      <c r="O1727">
        <v>9</v>
      </c>
      <c r="P1727" s="5">
        <f>E1727/O1727</f>
        <v>62.222222222222221</v>
      </c>
      <c r="Q1727" s="18" t="str">
        <f>LEFT(T1727, FIND("/",T1727)-1)</f>
        <v>music</v>
      </c>
      <c r="R1727" s="18" t="str">
        <f>RIGHT(T1727, LEN(T1727)-FIND("/",T1727))</f>
        <v>faith</v>
      </c>
      <c r="S1727" t="b">
        <v>0</v>
      </c>
      <c r="T1727" t="s">
        <v>8293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3">
        <v>6500</v>
      </c>
      <c r="E1728" s="13">
        <v>2196</v>
      </c>
      <c r="F1728" s="16">
        <f>(E1728)/D1728</f>
        <v>0.33784615384615385</v>
      </c>
      <c r="G1728" s="11" t="s">
        <v>8221</v>
      </c>
      <c r="H1728" t="s">
        <v>8224</v>
      </c>
      <c r="I1728" t="s">
        <v>8246</v>
      </c>
      <c r="J1728">
        <v>1403906664</v>
      </c>
      <c r="K1728" s="7">
        <f>(((J1728/60)/60)/24)+DATE(1970,1,1)</f>
        <v>41817.919722222221</v>
      </c>
      <c r="L1728">
        <v>1401401064</v>
      </c>
      <c r="M1728" s="7">
        <f>(((L1728/60)/60)/24)+DATE(1970,1,1)</f>
        <v>41788.919722222221</v>
      </c>
      <c r="N1728" t="b">
        <v>0</v>
      </c>
      <c r="O1728">
        <v>16</v>
      </c>
      <c r="P1728" s="5">
        <f>E1728/O1728</f>
        <v>137.25</v>
      </c>
      <c r="Q1728" s="18" t="str">
        <f>LEFT(T1728, FIND("/",T1728)-1)</f>
        <v>music</v>
      </c>
      <c r="R1728" s="18" t="str">
        <f>RIGHT(T1728, LEN(T1728)-FIND("/",T1728))</f>
        <v>faith</v>
      </c>
      <c r="S1728" t="b">
        <v>0</v>
      </c>
      <c r="T1728" t="s">
        <v>8293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3">
        <v>3000</v>
      </c>
      <c r="E1729" s="13">
        <v>1</v>
      </c>
      <c r="F1729" s="16">
        <f>(E1729)/D1729</f>
        <v>3.3333333333333332E-4</v>
      </c>
      <c r="G1729" s="11" t="s">
        <v>8221</v>
      </c>
      <c r="H1729" t="s">
        <v>8225</v>
      </c>
      <c r="I1729" t="s">
        <v>8247</v>
      </c>
      <c r="J1729">
        <v>1428231600</v>
      </c>
      <c r="K1729" s="7">
        <f>(((J1729/60)/60)/24)+DATE(1970,1,1)</f>
        <v>42099.458333333328</v>
      </c>
      <c r="L1729">
        <v>1423520177</v>
      </c>
      <c r="M1729" s="7">
        <f>(((L1729/60)/60)/24)+DATE(1970,1,1)</f>
        <v>42044.927974537044</v>
      </c>
      <c r="N1729" t="b">
        <v>0</v>
      </c>
      <c r="O1729">
        <v>1</v>
      </c>
      <c r="P1729" s="5">
        <f>E1729/O1729</f>
        <v>1</v>
      </c>
      <c r="Q1729" s="18" t="str">
        <f>LEFT(T1729, FIND("/",T1729)-1)</f>
        <v>music</v>
      </c>
      <c r="R1729" s="18" t="str">
        <f>RIGHT(T1729, LEN(T1729)-FIND("/",T1729))</f>
        <v>faith</v>
      </c>
      <c r="S1729" t="b">
        <v>0</v>
      </c>
      <c r="T1729" t="s">
        <v>8293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3">
        <v>1250</v>
      </c>
      <c r="E1730" s="13">
        <v>855</v>
      </c>
      <c r="F1730" s="16">
        <f>(E1730)/D1730</f>
        <v>0.68400000000000005</v>
      </c>
      <c r="G1730" s="11" t="s">
        <v>8221</v>
      </c>
      <c r="H1730" t="s">
        <v>8224</v>
      </c>
      <c r="I1730" t="s">
        <v>8246</v>
      </c>
      <c r="J1730">
        <v>1445439674</v>
      </c>
      <c r="K1730" s="7">
        <f>(((J1730/60)/60)/24)+DATE(1970,1,1)</f>
        <v>42298.625856481478</v>
      </c>
      <c r="L1730">
        <v>1442847674</v>
      </c>
      <c r="M1730" s="7">
        <f>(((L1730/60)/60)/24)+DATE(1970,1,1)</f>
        <v>42268.625856481478</v>
      </c>
      <c r="N1730" t="b">
        <v>0</v>
      </c>
      <c r="O1730">
        <v>7</v>
      </c>
      <c r="P1730" s="5">
        <f>E1730/O1730</f>
        <v>122.14285714285714</v>
      </c>
      <c r="Q1730" s="18" t="str">
        <f>LEFT(T1730, FIND("/",T1730)-1)</f>
        <v>music</v>
      </c>
      <c r="R1730" s="18" t="str">
        <f>RIGHT(T1730, LEN(T1730)-FIND("/",T1730))</f>
        <v>faith</v>
      </c>
      <c r="S1730" t="b">
        <v>0</v>
      </c>
      <c r="T1730" t="s">
        <v>8293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3">
        <v>10000</v>
      </c>
      <c r="E1731" s="13">
        <v>0</v>
      </c>
      <c r="F1731" s="16">
        <f>(E1731)/D1731</f>
        <v>0</v>
      </c>
      <c r="G1731" s="11" t="s">
        <v>8221</v>
      </c>
      <c r="H1731" t="s">
        <v>8224</v>
      </c>
      <c r="I1731" t="s">
        <v>8246</v>
      </c>
      <c r="J1731">
        <v>1465521306</v>
      </c>
      <c r="K1731" s="7">
        <f>(((J1731/60)/60)/24)+DATE(1970,1,1)</f>
        <v>42531.052152777775</v>
      </c>
      <c r="L1731">
        <v>1460337306</v>
      </c>
      <c r="M1731" s="7">
        <f>(((L1731/60)/60)/24)+DATE(1970,1,1)</f>
        <v>42471.052152777775</v>
      </c>
      <c r="N1731" t="b">
        <v>0</v>
      </c>
      <c r="O1731">
        <v>0</v>
      </c>
      <c r="P1731" s="5" t="e">
        <f>E1731/O1731</f>
        <v>#DIV/0!</v>
      </c>
      <c r="Q1731" s="18" t="str">
        <f>LEFT(T1731, FIND("/",T1731)-1)</f>
        <v>music</v>
      </c>
      <c r="R1731" s="18" t="str">
        <f>RIGHT(T1731, LEN(T1731)-FIND("/",T1731))</f>
        <v>faith</v>
      </c>
      <c r="S1731" t="b">
        <v>0</v>
      </c>
      <c r="T1731" t="s">
        <v>8293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3">
        <v>3000</v>
      </c>
      <c r="E1732" s="13">
        <v>0</v>
      </c>
      <c r="F1732" s="16">
        <f>(E1732)/D1732</f>
        <v>0</v>
      </c>
      <c r="G1732" s="11" t="s">
        <v>8221</v>
      </c>
      <c r="H1732" t="s">
        <v>8224</v>
      </c>
      <c r="I1732" t="s">
        <v>8246</v>
      </c>
      <c r="J1732">
        <v>1445738783</v>
      </c>
      <c r="K1732" s="7">
        <f>(((J1732/60)/60)/24)+DATE(1970,1,1)</f>
        <v>42302.087766203709</v>
      </c>
      <c r="L1732">
        <v>1443146783</v>
      </c>
      <c r="M1732" s="7">
        <f>(((L1732/60)/60)/24)+DATE(1970,1,1)</f>
        <v>42272.087766203709</v>
      </c>
      <c r="N1732" t="b">
        <v>0</v>
      </c>
      <c r="O1732">
        <v>0</v>
      </c>
      <c r="P1732" s="5" t="e">
        <f>E1732/O1732</f>
        <v>#DIV/0!</v>
      </c>
      <c r="Q1732" s="18" t="str">
        <f>LEFT(T1732, FIND("/",T1732)-1)</f>
        <v>music</v>
      </c>
      <c r="R1732" s="18" t="str">
        <f>RIGHT(T1732, LEN(T1732)-FIND("/",T1732))</f>
        <v>faith</v>
      </c>
      <c r="S1732" t="b">
        <v>0</v>
      </c>
      <c r="T1732" t="s">
        <v>8293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3">
        <v>1000</v>
      </c>
      <c r="E1733" s="13">
        <v>0</v>
      </c>
      <c r="F1733" s="16">
        <f>(E1733)/D1733</f>
        <v>0</v>
      </c>
      <c r="G1733" s="11" t="s">
        <v>8221</v>
      </c>
      <c r="H1733" t="s">
        <v>8224</v>
      </c>
      <c r="I1733" t="s">
        <v>8246</v>
      </c>
      <c r="J1733">
        <v>1434034800</v>
      </c>
      <c r="K1733" s="7">
        <f>(((J1733/60)/60)/24)+DATE(1970,1,1)</f>
        <v>42166.625</v>
      </c>
      <c r="L1733">
        <v>1432849552</v>
      </c>
      <c r="M1733" s="7">
        <f>(((L1733/60)/60)/24)+DATE(1970,1,1)</f>
        <v>42152.906851851847</v>
      </c>
      <c r="N1733" t="b">
        <v>0</v>
      </c>
      <c r="O1733">
        <v>0</v>
      </c>
      <c r="P1733" s="5" t="e">
        <f>E1733/O1733</f>
        <v>#DIV/0!</v>
      </c>
      <c r="Q1733" s="18" t="str">
        <f>LEFT(T1733, FIND("/",T1733)-1)</f>
        <v>music</v>
      </c>
      <c r="R1733" s="18" t="str">
        <f>RIGHT(T1733, LEN(T1733)-FIND("/",T1733))</f>
        <v>faith</v>
      </c>
      <c r="S1733" t="b">
        <v>0</v>
      </c>
      <c r="T1733" t="s">
        <v>8293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3">
        <v>4000</v>
      </c>
      <c r="E1734" s="13">
        <v>0</v>
      </c>
      <c r="F1734" s="16">
        <f>(E1734)/D1734</f>
        <v>0</v>
      </c>
      <c r="G1734" s="11" t="s">
        <v>8221</v>
      </c>
      <c r="H1734" t="s">
        <v>8224</v>
      </c>
      <c r="I1734" t="s">
        <v>8246</v>
      </c>
      <c r="J1734">
        <v>1452920400</v>
      </c>
      <c r="K1734" s="7">
        <f>(((J1734/60)/60)/24)+DATE(1970,1,1)</f>
        <v>42385.208333333328</v>
      </c>
      <c r="L1734">
        <v>1447777481</v>
      </c>
      <c r="M1734" s="7">
        <f>(((L1734/60)/60)/24)+DATE(1970,1,1)</f>
        <v>42325.683807870373</v>
      </c>
      <c r="N1734" t="b">
        <v>0</v>
      </c>
      <c r="O1734">
        <v>0</v>
      </c>
      <c r="P1734" s="5" t="e">
        <f>E1734/O1734</f>
        <v>#DIV/0!</v>
      </c>
      <c r="Q1734" s="18" t="str">
        <f>LEFT(T1734, FIND("/",T1734)-1)</f>
        <v>music</v>
      </c>
      <c r="R1734" s="18" t="str">
        <f>RIGHT(T1734, LEN(T1734)-FIND("/",T1734))</f>
        <v>faith</v>
      </c>
      <c r="S1734" t="b">
        <v>0</v>
      </c>
      <c r="T1734" t="s">
        <v>8293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3">
        <v>10000</v>
      </c>
      <c r="E1735" s="13">
        <v>0</v>
      </c>
      <c r="F1735" s="16">
        <f>(E1735)/D1735</f>
        <v>0</v>
      </c>
      <c r="G1735" s="11" t="s">
        <v>8221</v>
      </c>
      <c r="H1735" t="s">
        <v>8224</v>
      </c>
      <c r="I1735" t="s">
        <v>8246</v>
      </c>
      <c r="J1735">
        <v>1473802200</v>
      </c>
      <c r="K1735" s="7">
        <f>(((J1735/60)/60)/24)+DATE(1970,1,1)</f>
        <v>42626.895833333328</v>
      </c>
      <c r="L1735">
        <v>1472746374</v>
      </c>
      <c r="M1735" s="7">
        <f>(((L1735/60)/60)/24)+DATE(1970,1,1)</f>
        <v>42614.675625000003</v>
      </c>
      <c r="N1735" t="b">
        <v>0</v>
      </c>
      <c r="O1735">
        <v>0</v>
      </c>
      <c r="P1735" s="5" t="e">
        <f>E1735/O1735</f>
        <v>#DIV/0!</v>
      </c>
      <c r="Q1735" s="18" t="str">
        <f>LEFT(T1735, FIND("/",T1735)-1)</f>
        <v>music</v>
      </c>
      <c r="R1735" s="18" t="str">
        <f>RIGHT(T1735, LEN(T1735)-FIND("/",T1735))</f>
        <v>faith</v>
      </c>
      <c r="S1735" t="b">
        <v>0</v>
      </c>
      <c r="T1735" t="s">
        <v>8293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3">
        <v>4500</v>
      </c>
      <c r="E1736" s="13">
        <v>1</v>
      </c>
      <c r="F1736" s="16">
        <f>(E1736)/D1736</f>
        <v>2.2222222222222223E-4</v>
      </c>
      <c r="G1736" s="11" t="s">
        <v>8221</v>
      </c>
      <c r="H1736" t="s">
        <v>8224</v>
      </c>
      <c r="I1736" t="s">
        <v>8246</v>
      </c>
      <c r="J1736">
        <v>1431046356</v>
      </c>
      <c r="K1736" s="7">
        <f>(((J1736/60)/60)/24)+DATE(1970,1,1)</f>
        <v>42132.036527777775</v>
      </c>
      <c r="L1736">
        <v>1428454356</v>
      </c>
      <c r="M1736" s="7">
        <f>(((L1736/60)/60)/24)+DATE(1970,1,1)</f>
        <v>42102.036527777775</v>
      </c>
      <c r="N1736" t="b">
        <v>0</v>
      </c>
      <c r="O1736">
        <v>1</v>
      </c>
      <c r="P1736" s="5">
        <f>E1736/O1736</f>
        <v>1</v>
      </c>
      <c r="Q1736" s="18" t="str">
        <f>LEFT(T1736, FIND("/",T1736)-1)</f>
        <v>music</v>
      </c>
      <c r="R1736" s="18" t="str">
        <f>RIGHT(T1736, LEN(T1736)-FIND("/",T1736))</f>
        <v>faith</v>
      </c>
      <c r="S1736" t="b">
        <v>0</v>
      </c>
      <c r="T1736" t="s">
        <v>8293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3">
        <v>1000</v>
      </c>
      <c r="E1737" s="13">
        <v>110</v>
      </c>
      <c r="F1737" s="16">
        <f>(E1737)/D1737</f>
        <v>0.11</v>
      </c>
      <c r="G1737" s="11" t="s">
        <v>8221</v>
      </c>
      <c r="H1737" t="s">
        <v>8224</v>
      </c>
      <c r="I1737" t="s">
        <v>8246</v>
      </c>
      <c r="J1737">
        <v>1470598345</v>
      </c>
      <c r="K1737" s="7">
        <f>(((J1737/60)/60)/24)+DATE(1970,1,1)</f>
        <v>42589.814178240747</v>
      </c>
      <c r="L1737">
        <v>1468006345</v>
      </c>
      <c r="M1737" s="7">
        <f>(((L1737/60)/60)/24)+DATE(1970,1,1)</f>
        <v>42559.814178240747</v>
      </c>
      <c r="N1737" t="b">
        <v>0</v>
      </c>
      <c r="O1737">
        <v>2</v>
      </c>
      <c r="P1737" s="5">
        <f>E1737/O1737</f>
        <v>55</v>
      </c>
      <c r="Q1737" s="18" t="str">
        <f>LEFT(T1737, FIND("/",T1737)-1)</f>
        <v>music</v>
      </c>
      <c r="R1737" s="18" t="str">
        <f>RIGHT(T1737, LEN(T1737)-FIND("/",T1737))</f>
        <v>faith</v>
      </c>
      <c r="S1737" t="b">
        <v>0</v>
      </c>
      <c r="T1737" t="s">
        <v>8293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3">
        <v>3000</v>
      </c>
      <c r="E1738" s="13">
        <v>22</v>
      </c>
      <c r="F1738" s="16">
        <f>(E1738)/D1738</f>
        <v>7.3333333333333332E-3</v>
      </c>
      <c r="G1738" s="11" t="s">
        <v>8221</v>
      </c>
      <c r="H1738" t="s">
        <v>8224</v>
      </c>
      <c r="I1738" t="s">
        <v>8246</v>
      </c>
      <c r="J1738">
        <v>1447018833</v>
      </c>
      <c r="K1738" s="7">
        <f>(((J1738/60)/60)/24)+DATE(1970,1,1)</f>
        <v>42316.90315972222</v>
      </c>
      <c r="L1738">
        <v>1444423233</v>
      </c>
      <c r="M1738" s="7">
        <f>(((L1738/60)/60)/24)+DATE(1970,1,1)</f>
        <v>42286.861493055556</v>
      </c>
      <c r="N1738" t="b">
        <v>0</v>
      </c>
      <c r="O1738">
        <v>1</v>
      </c>
      <c r="P1738" s="5">
        <f>E1738/O1738</f>
        <v>22</v>
      </c>
      <c r="Q1738" s="18" t="str">
        <f>LEFT(T1738, FIND("/",T1738)-1)</f>
        <v>music</v>
      </c>
      <c r="R1738" s="18" t="str">
        <f>RIGHT(T1738, LEN(T1738)-FIND("/",T1738))</f>
        <v>faith</v>
      </c>
      <c r="S1738" t="b">
        <v>0</v>
      </c>
      <c r="T1738" t="s">
        <v>8293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3">
        <v>4000</v>
      </c>
      <c r="E1739" s="13">
        <v>850</v>
      </c>
      <c r="F1739" s="16">
        <f>(E1739)/D1739</f>
        <v>0.21249999999999999</v>
      </c>
      <c r="G1739" s="11" t="s">
        <v>8221</v>
      </c>
      <c r="H1739" t="s">
        <v>8224</v>
      </c>
      <c r="I1739" t="s">
        <v>8246</v>
      </c>
      <c r="J1739">
        <v>1437432392</v>
      </c>
      <c r="K1739" s="7">
        <f>(((J1739/60)/60)/24)+DATE(1970,1,1)</f>
        <v>42205.948981481488</v>
      </c>
      <c r="L1739">
        <v>1434840392</v>
      </c>
      <c r="M1739" s="7">
        <f>(((L1739/60)/60)/24)+DATE(1970,1,1)</f>
        <v>42175.948981481488</v>
      </c>
      <c r="N1739" t="b">
        <v>0</v>
      </c>
      <c r="O1739">
        <v>15</v>
      </c>
      <c r="P1739" s="5">
        <f>E1739/O1739</f>
        <v>56.666666666666664</v>
      </c>
      <c r="Q1739" s="18" t="str">
        <f>LEFT(T1739, FIND("/",T1739)-1)</f>
        <v>music</v>
      </c>
      <c r="R1739" s="18" t="str">
        <f>RIGHT(T1739, LEN(T1739)-FIND("/",T1739))</f>
        <v>faith</v>
      </c>
      <c r="S1739" t="b">
        <v>0</v>
      </c>
      <c r="T1739" t="s">
        <v>8293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3">
        <v>5000</v>
      </c>
      <c r="E1740" s="13">
        <v>20</v>
      </c>
      <c r="F1740" s="16">
        <f>(E1740)/D1740</f>
        <v>4.0000000000000001E-3</v>
      </c>
      <c r="G1740" s="11" t="s">
        <v>8221</v>
      </c>
      <c r="H1740" t="s">
        <v>8224</v>
      </c>
      <c r="I1740" t="s">
        <v>8246</v>
      </c>
      <c r="J1740">
        <v>1412283542</v>
      </c>
      <c r="K1740" s="7">
        <f>(((J1740/60)/60)/24)+DATE(1970,1,1)</f>
        <v>41914.874328703707</v>
      </c>
      <c r="L1740">
        <v>1409691542</v>
      </c>
      <c r="M1740" s="7">
        <f>(((L1740/60)/60)/24)+DATE(1970,1,1)</f>
        <v>41884.874328703707</v>
      </c>
      <c r="N1740" t="b">
        <v>0</v>
      </c>
      <c r="O1740">
        <v>1</v>
      </c>
      <c r="P1740" s="5">
        <f>E1740/O1740</f>
        <v>20</v>
      </c>
      <c r="Q1740" s="18" t="str">
        <f>LEFT(T1740, FIND("/",T1740)-1)</f>
        <v>music</v>
      </c>
      <c r="R1740" s="18" t="str">
        <f>RIGHT(T1740, LEN(T1740)-FIND("/",T1740))</f>
        <v>faith</v>
      </c>
      <c r="S1740" t="b">
        <v>0</v>
      </c>
      <c r="T1740" t="s">
        <v>8293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3">
        <v>1000</v>
      </c>
      <c r="E1741" s="13">
        <v>1</v>
      </c>
      <c r="F1741" s="16">
        <f>(E1741)/D1741</f>
        <v>1E-3</v>
      </c>
      <c r="G1741" s="11" t="s">
        <v>8221</v>
      </c>
      <c r="H1741" t="s">
        <v>8224</v>
      </c>
      <c r="I1741" t="s">
        <v>8246</v>
      </c>
      <c r="J1741">
        <v>1462391932</v>
      </c>
      <c r="K1741" s="7">
        <f>(((J1741/60)/60)/24)+DATE(1970,1,1)</f>
        <v>42494.832546296297</v>
      </c>
      <c r="L1741">
        <v>1457297932</v>
      </c>
      <c r="M1741" s="7">
        <f>(((L1741/60)/60)/24)+DATE(1970,1,1)</f>
        <v>42435.874212962968</v>
      </c>
      <c r="N1741" t="b">
        <v>0</v>
      </c>
      <c r="O1741">
        <v>1</v>
      </c>
      <c r="P1741" s="5">
        <f>E1741/O1741</f>
        <v>1</v>
      </c>
      <c r="Q1741" s="18" t="str">
        <f>LEFT(T1741, FIND("/",T1741)-1)</f>
        <v>music</v>
      </c>
      <c r="R1741" s="18" t="str">
        <f>RIGHT(T1741, LEN(T1741)-FIND("/",T1741))</f>
        <v>faith</v>
      </c>
      <c r="S1741" t="b">
        <v>0</v>
      </c>
      <c r="T1741" t="s">
        <v>8293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3">
        <v>3000</v>
      </c>
      <c r="E1742" s="13">
        <v>0</v>
      </c>
      <c r="F1742" s="16">
        <f>(E1742)/D1742</f>
        <v>0</v>
      </c>
      <c r="G1742" s="11" t="s">
        <v>8221</v>
      </c>
      <c r="H1742" t="s">
        <v>8224</v>
      </c>
      <c r="I1742" t="s">
        <v>8246</v>
      </c>
      <c r="J1742">
        <v>1437075422</v>
      </c>
      <c r="K1742" s="7">
        <f>(((J1742/60)/60)/24)+DATE(1970,1,1)</f>
        <v>42201.817384259266</v>
      </c>
      <c r="L1742">
        <v>1434483422</v>
      </c>
      <c r="M1742" s="7">
        <f>(((L1742/60)/60)/24)+DATE(1970,1,1)</f>
        <v>42171.817384259266</v>
      </c>
      <c r="N1742" t="b">
        <v>0</v>
      </c>
      <c r="O1742">
        <v>0</v>
      </c>
      <c r="P1742" s="5" t="e">
        <f>E1742/O1742</f>
        <v>#DIV/0!</v>
      </c>
      <c r="Q1742" s="18" t="str">
        <f>LEFT(T1742, FIND("/",T1742)-1)</f>
        <v>music</v>
      </c>
      <c r="R1742" s="18" t="str">
        <f>RIGHT(T1742, LEN(T1742)-FIND("/",T1742))</f>
        <v>faith</v>
      </c>
      <c r="S1742" t="b">
        <v>0</v>
      </c>
      <c r="T1742" t="s">
        <v>8293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3">
        <v>1200</v>
      </c>
      <c r="E1743" s="13">
        <v>1330</v>
      </c>
      <c r="F1743" s="16">
        <f>(E1743)/D1743</f>
        <v>1.1083333333333334</v>
      </c>
      <c r="G1743" s="11" t="s">
        <v>8219</v>
      </c>
      <c r="H1743" t="s">
        <v>8225</v>
      </c>
      <c r="I1743" t="s">
        <v>8247</v>
      </c>
      <c r="J1743">
        <v>1433948671</v>
      </c>
      <c r="K1743" s="7">
        <f>(((J1743/60)/60)/24)+DATE(1970,1,1)</f>
        <v>42165.628136574072</v>
      </c>
      <c r="L1743">
        <v>1430060671</v>
      </c>
      <c r="M1743" s="7">
        <f>(((L1743/60)/60)/24)+DATE(1970,1,1)</f>
        <v>42120.628136574072</v>
      </c>
      <c r="N1743" t="b">
        <v>0</v>
      </c>
      <c r="O1743">
        <v>52</v>
      </c>
      <c r="P1743" s="5">
        <f>E1743/O1743</f>
        <v>25.576923076923077</v>
      </c>
      <c r="Q1743" s="18" t="str">
        <f>LEFT(T1743, FIND("/",T1743)-1)</f>
        <v>photography</v>
      </c>
      <c r="R1743" s="18" t="str">
        <f>RIGHT(T1743, LEN(T1743)-FIND("/",T1743))</f>
        <v>photobooks</v>
      </c>
      <c r="S1743" t="b">
        <v>1</v>
      </c>
      <c r="T1743" t="s">
        <v>8285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3">
        <v>2000</v>
      </c>
      <c r="E1744" s="13">
        <v>2175</v>
      </c>
      <c r="F1744" s="16">
        <f>(E1744)/D1744</f>
        <v>1.0874999999999999</v>
      </c>
      <c r="G1744" s="11" t="s">
        <v>8219</v>
      </c>
      <c r="H1744" t="s">
        <v>8224</v>
      </c>
      <c r="I1744" t="s">
        <v>8246</v>
      </c>
      <c r="J1744">
        <v>1483822800</v>
      </c>
      <c r="K1744" s="7">
        <f>(((J1744/60)/60)/24)+DATE(1970,1,1)</f>
        <v>42742.875</v>
      </c>
      <c r="L1744">
        <v>1481058170</v>
      </c>
      <c r="M1744" s="7">
        <f>(((L1744/60)/60)/24)+DATE(1970,1,1)</f>
        <v>42710.876967592587</v>
      </c>
      <c r="N1744" t="b">
        <v>0</v>
      </c>
      <c r="O1744">
        <v>34</v>
      </c>
      <c r="P1744" s="5">
        <f>E1744/O1744</f>
        <v>63.970588235294116</v>
      </c>
      <c r="Q1744" s="18" t="str">
        <f>LEFT(T1744, FIND("/",T1744)-1)</f>
        <v>photography</v>
      </c>
      <c r="R1744" s="18" t="str">
        <f>RIGHT(T1744, LEN(T1744)-FIND("/",T1744))</f>
        <v>photobooks</v>
      </c>
      <c r="S1744" t="b">
        <v>1</v>
      </c>
      <c r="T1744" t="s">
        <v>8285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3">
        <v>6000</v>
      </c>
      <c r="E1745" s="13">
        <v>6025</v>
      </c>
      <c r="F1745" s="16">
        <f>(E1745)/D1745</f>
        <v>1.0041666666666667</v>
      </c>
      <c r="G1745" s="11" t="s">
        <v>8219</v>
      </c>
      <c r="H1745" t="s">
        <v>8224</v>
      </c>
      <c r="I1745" t="s">
        <v>8246</v>
      </c>
      <c r="J1745">
        <v>1472270340</v>
      </c>
      <c r="K1745" s="7">
        <f>(((J1745/60)/60)/24)+DATE(1970,1,1)</f>
        <v>42609.165972222225</v>
      </c>
      <c r="L1745">
        <v>1470348775</v>
      </c>
      <c r="M1745" s="7">
        <f>(((L1745/60)/60)/24)+DATE(1970,1,1)</f>
        <v>42586.925636574073</v>
      </c>
      <c r="N1745" t="b">
        <v>0</v>
      </c>
      <c r="O1745">
        <v>67</v>
      </c>
      <c r="P1745" s="5">
        <f>E1745/O1745</f>
        <v>89.925373134328353</v>
      </c>
      <c r="Q1745" s="18" t="str">
        <f>LEFT(T1745, FIND("/",T1745)-1)</f>
        <v>photography</v>
      </c>
      <c r="R1745" s="18" t="str">
        <f>RIGHT(T1745, LEN(T1745)-FIND("/",T1745))</f>
        <v>photobooks</v>
      </c>
      <c r="S1745" t="b">
        <v>1</v>
      </c>
      <c r="T1745" t="s">
        <v>8285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3">
        <v>5500</v>
      </c>
      <c r="E1746" s="13">
        <v>6515</v>
      </c>
      <c r="F1746" s="16">
        <f>(E1746)/D1746</f>
        <v>1.1845454545454546</v>
      </c>
      <c r="G1746" s="11" t="s">
        <v>8219</v>
      </c>
      <c r="H1746" t="s">
        <v>8225</v>
      </c>
      <c r="I1746" t="s">
        <v>8247</v>
      </c>
      <c r="J1746">
        <v>1425821477</v>
      </c>
      <c r="K1746" s="7">
        <f>(((J1746/60)/60)/24)+DATE(1970,1,1)</f>
        <v>42071.563391203701</v>
      </c>
      <c r="L1746">
        <v>1421937077</v>
      </c>
      <c r="M1746" s="7">
        <f>(((L1746/60)/60)/24)+DATE(1970,1,1)</f>
        <v>42026.605057870373</v>
      </c>
      <c r="N1746" t="b">
        <v>0</v>
      </c>
      <c r="O1746">
        <v>70</v>
      </c>
      <c r="P1746" s="5">
        <f>E1746/O1746</f>
        <v>93.071428571428569</v>
      </c>
      <c r="Q1746" s="18" t="str">
        <f>LEFT(T1746, FIND("/",T1746)-1)</f>
        <v>photography</v>
      </c>
      <c r="R1746" s="18" t="str">
        <f>RIGHT(T1746, LEN(T1746)-FIND("/",T1746))</f>
        <v>photobooks</v>
      </c>
      <c r="S1746" t="b">
        <v>1</v>
      </c>
      <c r="T1746" t="s">
        <v>8285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3">
        <v>7000</v>
      </c>
      <c r="E1747" s="13">
        <v>7981</v>
      </c>
      <c r="F1747" s="16">
        <f>(E1747)/D1747</f>
        <v>1.1401428571428571</v>
      </c>
      <c r="G1747" s="11" t="s">
        <v>8219</v>
      </c>
      <c r="H1747" t="s">
        <v>8224</v>
      </c>
      <c r="I1747" t="s">
        <v>8246</v>
      </c>
      <c r="J1747">
        <v>1482372000</v>
      </c>
      <c r="K1747" s="7">
        <f>(((J1747/60)/60)/24)+DATE(1970,1,1)</f>
        <v>42726.083333333328</v>
      </c>
      <c r="L1747">
        <v>1479276838</v>
      </c>
      <c r="M1747" s="7">
        <f>(((L1747/60)/60)/24)+DATE(1970,1,1)</f>
        <v>42690.259699074071</v>
      </c>
      <c r="N1747" t="b">
        <v>0</v>
      </c>
      <c r="O1747">
        <v>89</v>
      </c>
      <c r="P1747" s="5">
        <f>E1747/O1747</f>
        <v>89.674157303370791</v>
      </c>
      <c r="Q1747" s="18" t="str">
        <f>LEFT(T1747, FIND("/",T1747)-1)</f>
        <v>photography</v>
      </c>
      <c r="R1747" s="18" t="str">
        <f>RIGHT(T1747, LEN(T1747)-FIND("/",T1747))</f>
        <v>photobooks</v>
      </c>
      <c r="S1747" t="b">
        <v>1</v>
      </c>
      <c r="T1747" t="s">
        <v>8285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3">
        <v>15000</v>
      </c>
      <c r="E1748" s="13">
        <v>22215</v>
      </c>
      <c r="F1748" s="16">
        <f>(E1748)/D1748</f>
        <v>1.4810000000000001</v>
      </c>
      <c r="G1748" s="11" t="s">
        <v>8219</v>
      </c>
      <c r="H1748" t="s">
        <v>8224</v>
      </c>
      <c r="I1748" t="s">
        <v>8246</v>
      </c>
      <c r="J1748">
        <v>1479952800</v>
      </c>
      <c r="K1748" s="7">
        <f>(((J1748/60)/60)/24)+DATE(1970,1,1)</f>
        <v>42698.083333333328</v>
      </c>
      <c r="L1748">
        <v>1477368867</v>
      </c>
      <c r="M1748" s="7">
        <f>(((L1748/60)/60)/24)+DATE(1970,1,1)</f>
        <v>42668.176701388889</v>
      </c>
      <c r="N1748" t="b">
        <v>0</v>
      </c>
      <c r="O1748">
        <v>107</v>
      </c>
      <c r="P1748" s="5">
        <f>E1748/O1748</f>
        <v>207.61682242990653</v>
      </c>
      <c r="Q1748" s="18" t="str">
        <f>LEFT(T1748, FIND("/",T1748)-1)</f>
        <v>photography</v>
      </c>
      <c r="R1748" s="18" t="str">
        <f>RIGHT(T1748, LEN(T1748)-FIND("/",T1748))</f>
        <v>photobooks</v>
      </c>
      <c r="S1748" t="b">
        <v>1</v>
      </c>
      <c r="T1748" t="s">
        <v>8285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3">
        <v>9000</v>
      </c>
      <c r="E1749" s="13">
        <v>9446</v>
      </c>
      <c r="F1749" s="16">
        <f>(E1749)/D1749</f>
        <v>1.0495555555555556</v>
      </c>
      <c r="G1749" s="11" t="s">
        <v>8219</v>
      </c>
      <c r="H1749" t="s">
        <v>8225</v>
      </c>
      <c r="I1749" t="s">
        <v>8247</v>
      </c>
      <c r="J1749">
        <v>1447426800</v>
      </c>
      <c r="K1749" s="7">
        <f>(((J1749/60)/60)/24)+DATE(1970,1,1)</f>
        <v>42321.625</v>
      </c>
      <c r="L1749">
        <v>1444904830</v>
      </c>
      <c r="M1749" s="7">
        <f>(((L1749/60)/60)/24)+DATE(1970,1,1)</f>
        <v>42292.435532407413</v>
      </c>
      <c r="N1749" t="b">
        <v>0</v>
      </c>
      <c r="O1749">
        <v>159</v>
      </c>
      <c r="P1749" s="5">
        <f>E1749/O1749</f>
        <v>59.408805031446541</v>
      </c>
      <c r="Q1749" s="18" t="str">
        <f>LEFT(T1749, FIND("/",T1749)-1)</f>
        <v>photography</v>
      </c>
      <c r="R1749" s="18" t="str">
        <f>RIGHT(T1749, LEN(T1749)-FIND("/",T1749))</f>
        <v>photobooks</v>
      </c>
      <c r="S1749" t="b">
        <v>1</v>
      </c>
      <c r="T1749" t="s">
        <v>8285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3">
        <v>50000</v>
      </c>
      <c r="E1750" s="13">
        <v>64974</v>
      </c>
      <c r="F1750" s="16">
        <f>(E1750)/D1750</f>
        <v>1.29948</v>
      </c>
      <c r="G1750" s="11" t="s">
        <v>8219</v>
      </c>
      <c r="H1750" t="s">
        <v>8229</v>
      </c>
      <c r="I1750" t="s">
        <v>8251</v>
      </c>
      <c r="J1750">
        <v>1441234143</v>
      </c>
      <c r="K1750" s="7">
        <f>(((J1750/60)/60)/24)+DATE(1970,1,1)</f>
        <v>42249.950729166667</v>
      </c>
      <c r="L1750">
        <v>1438642143</v>
      </c>
      <c r="M1750" s="7">
        <f>(((L1750/60)/60)/24)+DATE(1970,1,1)</f>
        <v>42219.950729166667</v>
      </c>
      <c r="N1750" t="b">
        <v>0</v>
      </c>
      <c r="O1750">
        <v>181</v>
      </c>
      <c r="P1750" s="5">
        <f>E1750/O1750</f>
        <v>358.97237569060775</v>
      </c>
      <c r="Q1750" s="18" t="str">
        <f>LEFT(T1750, FIND("/",T1750)-1)</f>
        <v>photography</v>
      </c>
      <c r="R1750" s="18" t="str">
        <f>RIGHT(T1750, LEN(T1750)-FIND("/",T1750))</f>
        <v>photobooks</v>
      </c>
      <c r="S1750" t="b">
        <v>1</v>
      </c>
      <c r="T1750" t="s">
        <v>8285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3">
        <v>10050</v>
      </c>
      <c r="E1751" s="13">
        <v>12410.5</v>
      </c>
      <c r="F1751" s="16">
        <f>(E1751)/D1751</f>
        <v>1.2348756218905472</v>
      </c>
      <c r="G1751" s="11" t="s">
        <v>8219</v>
      </c>
      <c r="H1751" t="s">
        <v>8243</v>
      </c>
      <c r="I1751" t="s">
        <v>8249</v>
      </c>
      <c r="J1751">
        <v>1488394800</v>
      </c>
      <c r="K1751" s="7">
        <f>(((J1751/60)/60)/24)+DATE(1970,1,1)</f>
        <v>42795.791666666672</v>
      </c>
      <c r="L1751">
        <v>1485213921</v>
      </c>
      <c r="M1751" s="7">
        <f>(((L1751/60)/60)/24)+DATE(1970,1,1)</f>
        <v>42758.975937499999</v>
      </c>
      <c r="N1751" t="b">
        <v>0</v>
      </c>
      <c r="O1751">
        <v>131</v>
      </c>
      <c r="P1751" s="5">
        <f>E1751/O1751</f>
        <v>94.736641221374043</v>
      </c>
      <c r="Q1751" s="18" t="str">
        <f>LEFT(T1751, FIND("/",T1751)-1)</f>
        <v>photography</v>
      </c>
      <c r="R1751" s="18" t="str">
        <f>RIGHT(T1751, LEN(T1751)-FIND("/",T1751))</f>
        <v>photobooks</v>
      </c>
      <c r="S1751" t="b">
        <v>1</v>
      </c>
      <c r="T1751" t="s">
        <v>8285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3">
        <v>5000</v>
      </c>
      <c r="E1752" s="13">
        <v>10081</v>
      </c>
      <c r="F1752" s="16">
        <f>(E1752)/D1752</f>
        <v>2.0162</v>
      </c>
      <c r="G1752" s="11" t="s">
        <v>8219</v>
      </c>
      <c r="H1752" t="s">
        <v>8224</v>
      </c>
      <c r="I1752" t="s">
        <v>8246</v>
      </c>
      <c r="J1752">
        <v>1461096304</v>
      </c>
      <c r="K1752" s="7">
        <f>(((J1752/60)/60)/24)+DATE(1970,1,1)</f>
        <v>42479.836851851855</v>
      </c>
      <c r="L1752">
        <v>1458936304</v>
      </c>
      <c r="M1752" s="7">
        <f>(((L1752/60)/60)/24)+DATE(1970,1,1)</f>
        <v>42454.836851851855</v>
      </c>
      <c r="N1752" t="b">
        <v>0</v>
      </c>
      <c r="O1752">
        <v>125</v>
      </c>
      <c r="P1752" s="5">
        <f>E1752/O1752</f>
        <v>80.647999999999996</v>
      </c>
      <c r="Q1752" s="18" t="str">
        <f>LEFT(T1752, FIND("/",T1752)-1)</f>
        <v>photography</v>
      </c>
      <c r="R1752" s="18" t="str">
        <f>RIGHT(T1752, LEN(T1752)-FIND("/",T1752))</f>
        <v>photobooks</v>
      </c>
      <c r="S1752" t="b">
        <v>1</v>
      </c>
      <c r="T1752" t="s">
        <v>8285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3">
        <v>10000</v>
      </c>
      <c r="E1753" s="13">
        <v>10290</v>
      </c>
      <c r="F1753" s="16">
        <f>(E1753)/D1753</f>
        <v>1.0289999999999999</v>
      </c>
      <c r="G1753" s="11" t="s">
        <v>8219</v>
      </c>
      <c r="H1753" t="s">
        <v>8224</v>
      </c>
      <c r="I1753" t="s">
        <v>8246</v>
      </c>
      <c r="J1753">
        <v>1426787123</v>
      </c>
      <c r="K1753" s="7">
        <f>(((J1753/60)/60)/24)+DATE(1970,1,1)</f>
        <v>42082.739849537036</v>
      </c>
      <c r="L1753">
        <v>1424198723</v>
      </c>
      <c r="M1753" s="7">
        <f>(((L1753/60)/60)/24)+DATE(1970,1,1)</f>
        <v>42052.7815162037</v>
      </c>
      <c r="N1753" t="b">
        <v>0</v>
      </c>
      <c r="O1753">
        <v>61</v>
      </c>
      <c r="P1753" s="5">
        <f>E1753/O1753</f>
        <v>168.68852459016392</v>
      </c>
      <c r="Q1753" s="18" t="str">
        <f>LEFT(T1753, FIND("/",T1753)-1)</f>
        <v>photography</v>
      </c>
      <c r="R1753" s="18" t="str">
        <f>RIGHT(T1753, LEN(T1753)-FIND("/",T1753))</f>
        <v>photobooks</v>
      </c>
      <c r="S1753" t="b">
        <v>1</v>
      </c>
      <c r="T1753" t="s">
        <v>8285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3">
        <v>1200</v>
      </c>
      <c r="E1754" s="13">
        <v>3122</v>
      </c>
      <c r="F1754" s="16">
        <f>(E1754)/D1754</f>
        <v>2.6016666666666666</v>
      </c>
      <c r="G1754" s="11" t="s">
        <v>8219</v>
      </c>
      <c r="H1754" t="s">
        <v>8225</v>
      </c>
      <c r="I1754" t="s">
        <v>8247</v>
      </c>
      <c r="J1754">
        <v>1476425082</v>
      </c>
      <c r="K1754" s="7">
        <f>(((J1754/60)/60)/24)+DATE(1970,1,1)</f>
        <v>42657.253263888888</v>
      </c>
      <c r="L1754">
        <v>1473833082</v>
      </c>
      <c r="M1754" s="7">
        <f>(((L1754/60)/60)/24)+DATE(1970,1,1)</f>
        <v>42627.253263888888</v>
      </c>
      <c r="N1754" t="b">
        <v>0</v>
      </c>
      <c r="O1754">
        <v>90</v>
      </c>
      <c r="P1754" s="5">
        <f>E1754/O1754</f>
        <v>34.68888888888889</v>
      </c>
      <c r="Q1754" s="18" t="str">
        <f>LEFT(T1754, FIND("/",T1754)-1)</f>
        <v>photography</v>
      </c>
      <c r="R1754" s="18" t="str">
        <f>RIGHT(T1754, LEN(T1754)-FIND("/",T1754))</f>
        <v>photobooks</v>
      </c>
      <c r="S1754" t="b">
        <v>1</v>
      </c>
      <c r="T1754" t="s">
        <v>8285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3">
        <v>15000</v>
      </c>
      <c r="E1755" s="13">
        <v>16200</v>
      </c>
      <c r="F1755" s="16">
        <f>(E1755)/D1755</f>
        <v>1.08</v>
      </c>
      <c r="G1755" s="11" t="s">
        <v>8219</v>
      </c>
      <c r="H1755" t="s">
        <v>8232</v>
      </c>
      <c r="I1755" t="s">
        <v>8253</v>
      </c>
      <c r="J1755">
        <v>1458579568</v>
      </c>
      <c r="K1755" s="7">
        <f>(((J1755/60)/60)/24)+DATE(1970,1,1)</f>
        <v>42450.707962962959</v>
      </c>
      <c r="L1755">
        <v>1455991168</v>
      </c>
      <c r="M1755" s="7">
        <f>(((L1755/60)/60)/24)+DATE(1970,1,1)</f>
        <v>42420.74962962963</v>
      </c>
      <c r="N1755" t="b">
        <v>0</v>
      </c>
      <c r="O1755">
        <v>35</v>
      </c>
      <c r="P1755" s="5">
        <f>E1755/O1755</f>
        <v>462.85714285714283</v>
      </c>
      <c r="Q1755" s="18" t="str">
        <f>LEFT(T1755, FIND("/",T1755)-1)</f>
        <v>photography</v>
      </c>
      <c r="R1755" s="18" t="str">
        <f>RIGHT(T1755, LEN(T1755)-FIND("/",T1755))</f>
        <v>photobooks</v>
      </c>
      <c r="S1755" t="b">
        <v>1</v>
      </c>
      <c r="T1755" t="s">
        <v>8285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3">
        <v>8500</v>
      </c>
      <c r="E1756" s="13">
        <v>9395</v>
      </c>
      <c r="F1756" s="16">
        <f>(E1756)/D1756</f>
        <v>1.1052941176470588</v>
      </c>
      <c r="G1756" s="11" t="s">
        <v>8219</v>
      </c>
      <c r="H1756" t="s">
        <v>8229</v>
      </c>
      <c r="I1756" t="s">
        <v>8251</v>
      </c>
      <c r="J1756">
        <v>1428091353</v>
      </c>
      <c r="K1756" s="7">
        <f>(((J1756/60)/60)/24)+DATE(1970,1,1)</f>
        <v>42097.835104166668</v>
      </c>
      <c r="L1756">
        <v>1425502953</v>
      </c>
      <c r="M1756" s="7">
        <f>(((L1756/60)/60)/24)+DATE(1970,1,1)</f>
        <v>42067.876770833333</v>
      </c>
      <c r="N1756" t="b">
        <v>0</v>
      </c>
      <c r="O1756">
        <v>90</v>
      </c>
      <c r="P1756" s="5">
        <f>E1756/O1756</f>
        <v>104.38888888888889</v>
      </c>
      <c r="Q1756" s="18" t="str">
        <f>LEFT(T1756, FIND("/",T1756)-1)</f>
        <v>photography</v>
      </c>
      <c r="R1756" s="18" t="str">
        <f>RIGHT(T1756, LEN(T1756)-FIND("/",T1756))</f>
        <v>photobooks</v>
      </c>
      <c r="S1756" t="b">
        <v>1</v>
      </c>
      <c r="T1756" t="s">
        <v>8285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3">
        <v>25</v>
      </c>
      <c r="E1757" s="13">
        <v>30</v>
      </c>
      <c r="F1757" s="16">
        <f>(E1757)/D1757</f>
        <v>1.2</v>
      </c>
      <c r="G1757" s="11" t="s">
        <v>8219</v>
      </c>
      <c r="H1757" t="s">
        <v>8224</v>
      </c>
      <c r="I1757" t="s">
        <v>8246</v>
      </c>
      <c r="J1757">
        <v>1444071361</v>
      </c>
      <c r="K1757" s="7">
        <f>(((J1757/60)/60)/24)+DATE(1970,1,1)</f>
        <v>42282.788900462961</v>
      </c>
      <c r="L1757">
        <v>1441479361</v>
      </c>
      <c r="M1757" s="7">
        <f>(((L1757/60)/60)/24)+DATE(1970,1,1)</f>
        <v>42252.788900462961</v>
      </c>
      <c r="N1757" t="b">
        <v>0</v>
      </c>
      <c r="O1757">
        <v>4</v>
      </c>
      <c r="P1757" s="5">
        <f>E1757/O1757</f>
        <v>7.5</v>
      </c>
      <c r="Q1757" s="18" t="str">
        <f>LEFT(T1757, FIND("/",T1757)-1)</f>
        <v>photography</v>
      </c>
      <c r="R1757" s="18" t="str">
        <f>RIGHT(T1757, LEN(T1757)-FIND("/",T1757))</f>
        <v>photobooks</v>
      </c>
      <c r="S1757" t="b">
        <v>1</v>
      </c>
      <c r="T1757" t="s">
        <v>8285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3">
        <v>5500</v>
      </c>
      <c r="E1758" s="13">
        <v>5655.6</v>
      </c>
      <c r="F1758" s="16">
        <f>(E1758)/D1758</f>
        <v>1.0282909090909091</v>
      </c>
      <c r="G1758" s="11" t="s">
        <v>8219</v>
      </c>
      <c r="H1758" t="s">
        <v>8224</v>
      </c>
      <c r="I1758" t="s">
        <v>8246</v>
      </c>
      <c r="J1758">
        <v>1472443269</v>
      </c>
      <c r="K1758" s="7">
        <f>(((J1758/60)/60)/24)+DATE(1970,1,1)</f>
        <v>42611.167465277773</v>
      </c>
      <c r="L1758">
        <v>1468987269</v>
      </c>
      <c r="M1758" s="7">
        <f>(((L1758/60)/60)/24)+DATE(1970,1,1)</f>
        <v>42571.167465277773</v>
      </c>
      <c r="N1758" t="b">
        <v>0</v>
      </c>
      <c r="O1758">
        <v>120</v>
      </c>
      <c r="P1758" s="5">
        <f>E1758/O1758</f>
        <v>47.13</v>
      </c>
      <c r="Q1758" s="18" t="str">
        <f>LEFT(T1758, FIND("/",T1758)-1)</f>
        <v>photography</v>
      </c>
      <c r="R1758" s="18" t="str">
        <f>RIGHT(T1758, LEN(T1758)-FIND("/",T1758))</f>
        <v>photobooks</v>
      </c>
      <c r="S1758" t="b">
        <v>1</v>
      </c>
      <c r="T1758" t="s">
        <v>8285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3">
        <v>5000</v>
      </c>
      <c r="E1759" s="13">
        <v>5800</v>
      </c>
      <c r="F1759" s="16">
        <f>(E1759)/D1759</f>
        <v>1.1599999999999999</v>
      </c>
      <c r="G1759" s="11" t="s">
        <v>8219</v>
      </c>
      <c r="H1759" t="s">
        <v>8224</v>
      </c>
      <c r="I1759" t="s">
        <v>8246</v>
      </c>
      <c r="J1759">
        <v>1485631740</v>
      </c>
      <c r="K1759" s="7">
        <f>(((J1759/60)/60)/24)+DATE(1970,1,1)</f>
        <v>42763.811805555553</v>
      </c>
      <c r="L1759">
        <v>1483041083</v>
      </c>
      <c r="M1759" s="7">
        <f>(((L1759/60)/60)/24)+DATE(1970,1,1)</f>
        <v>42733.827349537038</v>
      </c>
      <c r="N1759" t="b">
        <v>0</v>
      </c>
      <c r="O1759">
        <v>14</v>
      </c>
      <c r="P1759" s="5">
        <f>E1759/O1759</f>
        <v>414.28571428571428</v>
      </c>
      <c r="Q1759" s="18" t="str">
        <f>LEFT(T1759, FIND("/",T1759)-1)</f>
        <v>photography</v>
      </c>
      <c r="R1759" s="18" t="str">
        <f>RIGHT(T1759, LEN(T1759)-FIND("/",T1759))</f>
        <v>photobooks</v>
      </c>
      <c r="S1759" t="b">
        <v>1</v>
      </c>
      <c r="T1759" t="s">
        <v>8285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3">
        <v>1000</v>
      </c>
      <c r="E1760" s="13">
        <v>1147</v>
      </c>
      <c r="F1760" s="16">
        <f>(E1760)/D1760</f>
        <v>1.147</v>
      </c>
      <c r="G1760" s="11" t="s">
        <v>8219</v>
      </c>
      <c r="H1760" t="s">
        <v>8224</v>
      </c>
      <c r="I1760" t="s">
        <v>8246</v>
      </c>
      <c r="J1760">
        <v>1468536992</v>
      </c>
      <c r="K1760" s="7">
        <f>(((J1760/60)/60)/24)+DATE(1970,1,1)</f>
        <v>42565.955925925926</v>
      </c>
      <c r="L1760">
        <v>1463352992</v>
      </c>
      <c r="M1760" s="7">
        <f>(((L1760/60)/60)/24)+DATE(1970,1,1)</f>
        <v>42505.955925925926</v>
      </c>
      <c r="N1760" t="b">
        <v>0</v>
      </c>
      <c r="O1760">
        <v>27</v>
      </c>
      <c r="P1760" s="5">
        <f>E1760/O1760</f>
        <v>42.481481481481481</v>
      </c>
      <c r="Q1760" s="18" t="str">
        <f>LEFT(T1760, FIND("/",T1760)-1)</f>
        <v>photography</v>
      </c>
      <c r="R1760" s="18" t="str">
        <f>RIGHT(T1760, LEN(T1760)-FIND("/",T1760))</f>
        <v>photobooks</v>
      </c>
      <c r="S1760" t="b">
        <v>1</v>
      </c>
      <c r="T1760" t="s">
        <v>8285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3">
        <v>5000</v>
      </c>
      <c r="E1761" s="13">
        <v>5330</v>
      </c>
      <c r="F1761" s="16">
        <f>(E1761)/D1761</f>
        <v>1.0660000000000001</v>
      </c>
      <c r="G1761" s="11" t="s">
        <v>8219</v>
      </c>
      <c r="H1761" t="s">
        <v>8224</v>
      </c>
      <c r="I1761" t="s">
        <v>8246</v>
      </c>
      <c r="J1761">
        <v>1427309629</v>
      </c>
      <c r="K1761" s="7">
        <f>(((J1761/60)/60)/24)+DATE(1970,1,1)</f>
        <v>42088.787372685183</v>
      </c>
      <c r="L1761">
        <v>1425585229</v>
      </c>
      <c r="M1761" s="7">
        <f>(((L1761/60)/60)/24)+DATE(1970,1,1)</f>
        <v>42068.829039351855</v>
      </c>
      <c r="N1761" t="b">
        <v>0</v>
      </c>
      <c r="O1761">
        <v>49</v>
      </c>
      <c r="P1761" s="5">
        <f>E1761/O1761</f>
        <v>108.77551020408163</v>
      </c>
      <c r="Q1761" s="18" t="str">
        <f>LEFT(T1761, FIND("/",T1761)-1)</f>
        <v>photography</v>
      </c>
      <c r="R1761" s="18" t="str">
        <f>RIGHT(T1761, LEN(T1761)-FIND("/",T1761))</f>
        <v>photobooks</v>
      </c>
      <c r="S1761" t="b">
        <v>1</v>
      </c>
      <c r="T1761" t="s">
        <v>8285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3">
        <v>5000</v>
      </c>
      <c r="E1762" s="13">
        <v>8272</v>
      </c>
      <c r="F1762" s="16">
        <f>(E1762)/D1762</f>
        <v>1.6544000000000001</v>
      </c>
      <c r="G1762" s="11" t="s">
        <v>8219</v>
      </c>
      <c r="H1762" t="s">
        <v>8224</v>
      </c>
      <c r="I1762" t="s">
        <v>8246</v>
      </c>
      <c r="J1762">
        <v>1456416513</v>
      </c>
      <c r="K1762" s="7">
        <f>(((J1762/60)/60)/24)+DATE(1970,1,1)</f>
        <v>42425.67260416667</v>
      </c>
      <c r="L1762">
        <v>1454688513</v>
      </c>
      <c r="M1762" s="7">
        <f>(((L1762/60)/60)/24)+DATE(1970,1,1)</f>
        <v>42405.67260416667</v>
      </c>
      <c r="N1762" t="b">
        <v>0</v>
      </c>
      <c r="O1762">
        <v>102</v>
      </c>
      <c r="P1762" s="5">
        <f>E1762/O1762</f>
        <v>81.098039215686271</v>
      </c>
      <c r="Q1762" s="18" t="str">
        <f>LEFT(T1762, FIND("/",T1762)-1)</f>
        <v>photography</v>
      </c>
      <c r="R1762" s="18" t="str">
        <f>RIGHT(T1762, LEN(T1762)-FIND("/",T1762))</f>
        <v>photobooks</v>
      </c>
      <c r="S1762" t="b">
        <v>1</v>
      </c>
      <c r="T1762" t="s">
        <v>8285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3">
        <v>100</v>
      </c>
      <c r="E1763" s="13">
        <v>155</v>
      </c>
      <c r="F1763" s="16">
        <f>(E1763)/D1763</f>
        <v>1.55</v>
      </c>
      <c r="G1763" s="11" t="s">
        <v>8219</v>
      </c>
      <c r="H1763" t="s">
        <v>8225</v>
      </c>
      <c r="I1763" t="s">
        <v>8247</v>
      </c>
      <c r="J1763">
        <v>1442065060</v>
      </c>
      <c r="K1763" s="7">
        <f>(((J1763/60)/60)/24)+DATE(1970,1,1)</f>
        <v>42259.567824074074</v>
      </c>
      <c r="L1763">
        <v>1437745060</v>
      </c>
      <c r="M1763" s="7">
        <f>(((L1763/60)/60)/24)+DATE(1970,1,1)</f>
        <v>42209.567824074074</v>
      </c>
      <c r="N1763" t="b">
        <v>0</v>
      </c>
      <c r="O1763">
        <v>3</v>
      </c>
      <c r="P1763" s="5">
        <f>E1763/O1763</f>
        <v>51.666666666666664</v>
      </c>
      <c r="Q1763" s="18" t="str">
        <f>LEFT(T1763, FIND("/",T1763)-1)</f>
        <v>photography</v>
      </c>
      <c r="R1763" s="18" t="str">
        <f>RIGHT(T1763, LEN(T1763)-FIND("/",T1763))</f>
        <v>photobooks</v>
      </c>
      <c r="S1763" t="b">
        <v>1</v>
      </c>
      <c r="T1763" t="s">
        <v>8285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3">
        <v>100</v>
      </c>
      <c r="E1764" s="13">
        <v>885</v>
      </c>
      <c r="F1764" s="16">
        <f>(E1764)/D1764</f>
        <v>8.85</v>
      </c>
      <c r="G1764" s="11" t="s">
        <v>8219</v>
      </c>
      <c r="H1764" t="s">
        <v>8224</v>
      </c>
      <c r="I1764" t="s">
        <v>8246</v>
      </c>
      <c r="J1764">
        <v>1457739245</v>
      </c>
      <c r="K1764" s="7">
        <f>(((J1764/60)/60)/24)+DATE(1970,1,1)</f>
        <v>42440.982002314813</v>
      </c>
      <c r="L1764">
        <v>1455147245</v>
      </c>
      <c r="M1764" s="7">
        <f>(((L1764/60)/60)/24)+DATE(1970,1,1)</f>
        <v>42410.982002314813</v>
      </c>
      <c r="N1764" t="b">
        <v>0</v>
      </c>
      <c r="O1764">
        <v>25</v>
      </c>
      <c r="P1764" s="5">
        <f>E1764/O1764</f>
        <v>35.4</v>
      </c>
      <c r="Q1764" s="18" t="str">
        <f>LEFT(T1764, FIND("/",T1764)-1)</f>
        <v>photography</v>
      </c>
      <c r="R1764" s="18" t="str">
        <f>RIGHT(T1764, LEN(T1764)-FIND("/",T1764))</f>
        <v>photobooks</v>
      </c>
      <c r="S1764" t="b">
        <v>1</v>
      </c>
      <c r="T1764" t="s">
        <v>8285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3">
        <v>12000</v>
      </c>
      <c r="E1765" s="13">
        <v>12229</v>
      </c>
      <c r="F1765" s="16">
        <f>(E1765)/D1765</f>
        <v>1.0190833333333333</v>
      </c>
      <c r="G1765" s="11" t="s">
        <v>8219</v>
      </c>
      <c r="H1765" t="s">
        <v>8224</v>
      </c>
      <c r="I1765" t="s">
        <v>8246</v>
      </c>
      <c r="J1765">
        <v>1477255840</v>
      </c>
      <c r="K1765" s="7">
        <f>(((J1765/60)/60)/24)+DATE(1970,1,1)</f>
        <v>42666.868518518517</v>
      </c>
      <c r="L1765">
        <v>1474663840</v>
      </c>
      <c r="M1765" s="7">
        <f>(((L1765/60)/60)/24)+DATE(1970,1,1)</f>
        <v>42636.868518518517</v>
      </c>
      <c r="N1765" t="b">
        <v>0</v>
      </c>
      <c r="O1765">
        <v>118</v>
      </c>
      <c r="P1765" s="5">
        <f>E1765/O1765</f>
        <v>103.63559322033899</v>
      </c>
      <c r="Q1765" s="18" t="str">
        <f>LEFT(T1765, FIND("/",T1765)-1)</f>
        <v>photography</v>
      </c>
      <c r="R1765" s="18" t="str">
        <f>RIGHT(T1765, LEN(T1765)-FIND("/",T1765))</f>
        <v>photobooks</v>
      </c>
      <c r="S1765" t="b">
        <v>1</v>
      </c>
      <c r="T1765" t="s">
        <v>8285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3">
        <v>11000</v>
      </c>
      <c r="E1766" s="13">
        <v>2156</v>
      </c>
      <c r="F1766" s="16">
        <f>(E1766)/D1766</f>
        <v>0.19600000000000001</v>
      </c>
      <c r="G1766" s="11" t="s">
        <v>8221</v>
      </c>
      <c r="H1766" t="s">
        <v>8225</v>
      </c>
      <c r="I1766" t="s">
        <v>8247</v>
      </c>
      <c r="J1766">
        <v>1407065979</v>
      </c>
      <c r="K1766" s="7">
        <f>(((J1766/60)/60)/24)+DATE(1970,1,1)</f>
        <v>41854.485868055555</v>
      </c>
      <c r="L1766">
        <v>1404560379</v>
      </c>
      <c r="M1766" s="7">
        <f>(((L1766/60)/60)/24)+DATE(1970,1,1)</f>
        <v>41825.485868055555</v>
      </c>
      <c r="N1766" t="b">
        <v>1</v>
      </c>
      <c r="O1766">
        <v>39</v>
      </c>
      <c r="P1766" s="5">
        <f>E1766/O1766</f>
        <v>55.282051282051285</v>
      </c>
      <c r="Q1766" s="18" t="str">
        <f>LEFT(T1766, FIND("/",T1766)-1)</f>
        <v>photography</v>
      </c>
      <c r="R1766" s="18" t="str">
        <f>RIGHT(T1766, LEN(T1766)-FIND("/",T1766))</f>
        <v>photobooks</v>
      </c>
      <c r="S1766" t="b">
        <v>0</v>
      </c>
      <c r="T1766" t="s">
        <v>8285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3">
        <v>12500</v>
      </c>
      <c r="E1767" s="13">
        <v>7433.48</v>
      </c>
      <c r="F1767" s="16">
        <f>(E1767)/D1767</f>
        <v>0.59467839999999994</v>
      </c>
      <c r="G1767" s="11" t="s">
        <v>8221</v>
      </c>
      <c r="H1767" t="s">
        <v>8224</v>
      </c>
      <c r="I1767" t="s">
        <v>8246</v>
      </c>
      <c r="J1767">
        <v>1407972712</v>
      </c>
      <c r="K1767" s="7">
        <f>(((J1767/60)/60)/24)+DATE(1970,1,1)</f>
        <v>41864.980462962965</v>
      </c>
      <c r="L1767">
        <v>1405380712</v>
      </c>
      <c r="M1767" s="7">
        <f>(((L1767/60)/60)/24)+DATE(1970,1,1)</f>
        <v>41834.980462962965</v>
      </c>
      <c r="N1767" t="b">
        <v>1</v>
      </c>
      <c r="O1767">
        <v>103</v>
      </c>
      <c r="P1767" s="5">
        <f>E1767/O1767</f>
        <v>72.16970873786407</v>
      </c>
      <c r="Q1767" s="18" t="str">
        <f>LEFT(T1767, FIND("/",T1767)-1)</f>
        <v>photography</v>
      </c>
      <c r="R1767" s="18" t="str">
        <f>RIGHT(T1767, LEN(T1767)-FIND("/",T1767))</f>
        <v>photobooks</v>
      </c>
      <c r="S1767" t="b">
        <v>0</v>
      </c>
      <c r="T1767" t="s">
        <v>8285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3">
        <v>1500</v>
      </c>
      <c r="E1768" s="13">
        <v>0</v>
      </c>
      <c r="F1768" s="16">
        <f>(E1768)/D1768</f>
        <v>0</v>
      </c>
      <c r="G1768" s="11" t="s">
        <v>8221</v>
      </c>
      <c r="H1768" t="s">
        <v>8226</v>
      </c>
      <c r="I1768" t="s">
        <v>8248</v>
      </c>
      <c r="J1768">
        <v>1408999088</v>
      </c>
      <c r="K1768" s="7">
        <f>(((J1768/60)/60)/24)+DATE(1970,1,1)</f>
        <v>41876.859814814816</v>
      </c>
      <c r="L1768">
        <v>1407184688</v>
      </c>
      <c r="M1768" s="7">
        <f>(((L1768/60)/60)/24)+DATE(1970,1,1)</f>
        <v>41855.859814814816</v>
      </c>
      <c r="N1768" t="b">
        <v>1</v>
      </c>
      <c r="O1768">
        <v>0</v>
      </c>
      <c r="P1768" s="5" t="e">
        <f>E1768/O1768</f>
        <v>#DIV/0!</v>
      </c>
      <c r="Q1768" s="18" t="str">
        <f>LEFT(T1768, FIND("/",T1768)-1)</f>
        <v>photography</v>
      </c>
      <c r="R1768" s="18" t="str">
        <f>RIGHT(T1768, LEN(T1768)-FIND("/",T1768))</f>
        <v>photobooks</v>
      </c>
      <c r="S1768" t="b">
        <v>0</v>
      </c>
      <c r="T1768" t="s">
        <v>8285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3">
        <v>5000</v>
      </c>
      <c r="E1769" s="13">
        <v>2286</v>
      </c>
      <c r="F1769" s="16">
        <f>(E1769)/D1769</f>
        <v>0.4572</v>
      </c>
      <c r="G1769" s="11" t="s">
        <v>8221</v>
      </c>
      <c r="H1769" t="s">
        <v>8224</v>
      </c>
      <c r="I1769" t="s">
        <v>8246</v>
      </c>
      <c r="J1769">
        <v>1407080884</v>
      </c>
      <c r="K1769" s="7">
        <f>(((J1769/60)/60)/24)+DATE(1970,1,1)</f>
        <v>41854.658379629633</v>
      </c>
      <c r="L1769">
        <v>1404488884</v>
      </c>
      <c r="M1769" s="7">
        <f>(((L1769/60)/60)/24)+DATE(1970,1,1)</f>
        <v>41824.658379629633</v>
      </c>
      <c r="N1769" t="b">
        <v>1</v>
      </c>
      <c r="O1769">
        <v>39</v>
      </c>
      <c r="P1769" s="5">
        <f>E1769/O1769</f>
        <v>58.615384615384613</v>
      </c>
      <c r="Q1769" s="18" t="str">
        <f>LEFT(T1769, FIND("/",T1769)-1)</f>
        <v>photography</v>
      </c>
      <c r="R1769" s="18" t="str">
        <f>RIGHT(T1769, LEN(T1769)-FIND("/",T1769))</f>
        <v>photobooks</v>
      </c>
      <c r="S1769" t="b">
        <v>0</v>
      </c>
      <c r="T1769" t="s">
        <v>8285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3">
        <v>5000</v>
      </c>
      <c r="E1770" s="13">
        <v>187</v>
      </c>
      <c r="F1770" s="16">
        <f>(E1770)/D1770</f>
        <v>3.7400000000000003E-2</v>
      </c>
      <c r="G1770" s="11" t="s">
        <v>8221</v>
      </c>
      <c r="H1770" t="s">
        <v>8224</v>
      </c>
      <c r="I1770" t="s">
        <v>8246</v>
      </c>
      <c r="J1770">
        <v>1411824444</v>
      </c>
      <c r="K1770" s="7">
        <f>(((J1770/60)/60)/24)+DATE(1970,1,1)</f>
        <v>41909.560694444444</v>
      </c>
      <c r="L1770">
        <v>1406640444</v>
      </c>
      <c r="M1770" s="7">
        <f>(((L1770/60)/60)/24)+DATE(1970,1,1)</f>
        <v>41849.560694444444</v>
      </c>
      <c r="N1770" t="b">
        <v>1</v>
      </c>
      <c r="O1770">
        <v>15</v>
      </c>
      <c r="P1770" s="5">
        <f>E1770/O1770</f>
        <v>12.466666666666667</v>
      </c>
      <c r="Q1770" s="18" t="str">
        <f>LEFT(T1770, FIND("/",T1770)-1)</f>
        <v>photography</v>
      </c>
      <c r="R1770" s="18" t="str">
        <f>RIGHT(T1770, LEN(T1770)-FIND("/",T1770))</f>
        <v>photobooks</v>
      </c>
      <c r="S1770" t="b">
        <v>0</v>
      </c>
      <c r="T1770" t="s">
        <v>8285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3">
        <v>40000</v>
      </c>
      <c r="E1771" s="13">
        <v>1081</v>
      </c>
      <c r="F1771" s="16">
        <f>(E1771)/D1771</f>
        <v>2.7025E-2</v>
      </c>
      <c r="G1771" s="11" t="s">
        <v>8221</v>
      </c>
      <c r="H1771" t="s">
        <v>8224</v>
      </c>
      <c r="I1771" t="s">
        <v>8246</v>
      </c>
      <c r="J1771">
        <v>1421177959</v>
      </c>
      <c r="K1771" s="7">
        <f>(((J1771/60)/60)/24)+DATE(1970,1,1)</f>
        <v>42017.818969907406</v>
      </c>
      <c r="L1771">
        <v>1418585959</v>
      </c>
      <c r="M1771" s="7">
        <f>(((L1771/60)/60)/24)+DATE(1970,1,1)</f>
        <v>41987.818969907406</v>
      </c>
      <c r="N1771" t="b">
        <v>1</v>
      </c>
      <c r="O1771">
        <v>22</v>
      </c>
      <c r="P1771" s="5">
        <f>E1771/O1771</f>
        <v>49.136363636363633</v>
      </c>
      <c r="Q1771" s="18" t="str">
        <f>LEFT(T1771, FIND("/",T1771)-1)</f>
        <v>photography</v>
      </c>
      <c r="R1771" s="18" t="str">
        <f>RIGHT(T1771, LEN(T1771)-FIND("/",T1771))</f>
        <v>photobooks</v>
      </c>
      <c r="S1771" t="b">
        <v>0</v>
      </c>
      <c r="T1771" t="s">
        <v>8285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3">
        <v>24500</v>
      </c>
      <c r="E1772" s="13">
        <v>13846</v>
      </c>
      <c r="F1772" s="16">
        <f>(E1772)/D1772</f>
        <v>0.56514285714285717</v>
      </c>
      <c r="G1772" s="11" t="s">
        <v>8221</v>
      </c>
      <c r="H1772" t="s">
        <v>8224</v>
      </c>
      <c r="I1772" t="s">
        <v>8246</v>
      </c>
      <c r="J1772">
        <v>1413312194</v>
      </c>
      <c r="K1772" s="7">
        <f>(((J1772/60)/60)/24)+DATE(1970,1,1)</f>
        <v>41926.780023148152</v>
      </c>
      <c r="L1772">
        <v>1410288194</v>
      </c>
      <c r="M1772" s="7">
        <f>(((L1772/60)/60)/24)+DATE(1970,1,1)</f>
        <v>41891.780023148152</v>
      </c>
      <c r="N1772" t="b">
        <v>1</v>
      </c>
      <c r="O1772">
        <v>92</v>
      </c>
      <c r="P1772" s="5">
        <f>E1772/O1772</f>
        <v>150.5</v>
      </c>
      <c r="Q1772" s="18" t="str">
        <f>LEFT(T1772, FIND("/",T1772)-1)</f>
        <v>photography</v>
      </c>
      <c r="R1772" s="18" t="str">
        <f>RIGHT(T1772, LEN(T1772)-FIND("/",T1772))</f>
        <v>photobooks</v>
      </c>
      <c r="S1772" t="b">
        <v>0</v>
      </c>
      <c r="T1772" t="s">
        <v>8285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3">
        <v>4200</v>
      </c>
      <c r="E1773" s="13">
        <v>895</v>
      </c>
      <c r="F1773" s="16">
        <f>(E1773)/D1773</f>
        <v>0.21309523809523809</v>
      </c>
      <c r="G1773" s="11" t="s">
        <v>8221</v>
      </c>
      <c r="H1773" t="s">
        <v>8225</v>
      </c>
      <c r="I1773" t="s">
        <v>8247</v>
      </c>
      <c r="J1773">
        <v>1414107040</v>
      </c>
      <c r="K1773" s="7">
        <f>(((J1773/60)/60)/24)+DATE(1970,1,1)</f>
        <v>41935.979629629634</v>
      </c>
      <c r="L1773">
        <v>1411515040</v>
      </c>
      <c r="M1773" s="7">
        <f>(((L1773/60)/60)/24)+DATE(1970,1,1)</f>
        <v>41905.979629629634</v>
      </c>
      <c r="N1773" t="b">
        <v>1</v>
      </c>
      <c r="O1773">
        <v>25</v>
      </c>
      <c r="P1773" s="5">
        <f>E1773/O1773</f>
        <v>35.799999999999997</v>
      </c>
      <c r="Q1773" s="18" t="str">
        <f>LEFT(T1773, FIND("/",T1773)-1)</f>
        <v>photography</v>
      </c>
      <c r="R1773" s="18" t="str">
        <f>RIGHT(T1773, LEN(T1773)-FIND("/",T1773))</f>
        <v>photobooks</v>
      </c>
      <c r="S1773" t="b">
        <v>0</v>
      </c>
      <c r="T1773" t="s">
        <v>8285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3">
        <v>5500</v>
      </c>
      <c r="E1774" s="13">
        <v>858</v>
      </c>
      <c r="F1774" s="16">
        <f>(E1774)/D1774</f>
        <v>0.156</v>
      </c>
      <c r="G1774" s="11" t="s">
        <v>8221</v>
      </c>
      <c r="H1774" t="s">
        <v>8225</v>
      </c>
      <c r="I1774" t="s">
        <v>8247</v>
      </c>
      <c r="J1774">
        <v>1404666836</v>
      </c>
      <c r="K1774" s="7">
        <f>(((J1774/60)/60)/24)+DATE(1970,1,1)</f>
        <v>41826.718009259261</v>
      </c>
      <c r="L1774">
        <v>1399482836</v>
      </c>
      <c r="M1774" s="7">
        <f>(((L1774/60)/60)/24)+DATE(1970,1,1)</f>
        <v>41766.718009259261</v>
      </c>
      <c r="N1774" t="b">
        <v>1</v>
      </c>
      <c r="O1774">
        <v>19</v>
      </c>
      <c r="P1774" s="5">
        <f>E1774/O1774</f>
        <v>45.157894736842103</v>
      </c>
      <c r="Q1774" s="18" t="str">
        <f>LEFT(T1774, FIND("/",T1774)-1)</f>
        <v>photography</v>
      </c>
      <c r="R1774" s="18" t="str">
        <f>RIGHT(T1774, LEN(T1774)-FIND("/",T1774))</f>
        <v>photobooks</v>
      </c>
      <c r="S1774" t="b">
        <v>0</v>
      </c>
      <c r="T1774" t="s">
        <v>8285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3">
        <v>30000</v>
      </c>
      <c r="E1775" s="13">
        <v>1877</v>
      </c>
      <c r="F1775" s="16">
        <f>(E1775)/D1775</f>
        <v>6.2566666666666673E-2</v>
      </c>
      <c r="G1775" s="11" t="s">
        <v>8221</v>
      </c>
      <c r="H1775" t="s">
        <v>8224</v>
      </c>
      <c r="I1775" t="s">
        <v>8246</v>
      </c>
      <c r="J1775">
        <v>1421691298</v>
      </c>
      <c r="K1775" s="7">
        <f>(((J1775/60)/60)/24)+DATE(1970,1,1)</f>
        <v>42023.760393518518</v>
      </c>
      <c r="L1775">
        <v>1417803298</v>
      </c>
      <c r="M1775" s="7">
        <f>(((L1775/60)/60)/24)+DATE(1970,1,1)</f>
        <v>41978.760393518518</v>
      </c>
      <c r="N1775" t="b">
        <v>1</v>
      </c>
      <c r="O1775">
        <v>19</v>
      </c>
      <c r="P1775" s="5">
        <f>E1775/O1775</f>
        <v>98.78947368421052</v>
      </c>
      <c r="Q1775" s="18" t="str">
        <f>LEFT(T1775, FIND("/",T1775)-1)</f>
        <v>photography</v>
      </c>
      <c r="R1775" s="18" t="str">
        <f>RIGHT(T1775, LEN(T1775)-FIND("/",T1775))</f>
        <v>photobooks</v>
      </c>
      <c r="S1775" t="b">
        <v>0</v>
      </c>
      <c r="T1775" t="s">
        <v>8285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3">
        <v>2500</v>
      </c>
      <c r="E1776" s="13">
        <v>1148</v>
      </c>
      <c r="F1776" s="16">
        <f>(E1776)/D1776</f>
        <v>0.4592</v>
      </c>
      <c r="G1776" s="11" t="s">
        <v>8221</v>
      </c>
      <c r="H1776" t="s">
        <v>8224</v>
      </c>
      <c r="I1776" t="s">
        <v>8246</v>
      </c>
      <c r="J1776">
        <v>1417273140</v>
      </c>
      <c r="K1776" s="7">
        <f>(((J1776/60)/60)/24)+DATE(1970,1,1)</f>
        <v>41972.624305555553</v>
      </c>
      <c r="L1776">
        <v>1413609292</v>
      </c>
      <c r="M1776" s="7">
        <f>(((L1776/60)/60)/24)+DATE(1970,1,1)</f>
        <v>41930.218657407408</v>
      </c>
      <c r="N1776" t="b">
        <v>1</v>
      </c>
      <c r="O1776">
        <v>13</v>
      </c>
      <c r="P1776" s="5">
        <f>E1776/O1776</f>
        <v>88.307692307692307</v>
      </c>
      <c r="Q1776" s="18" t="str">
        <f>LEFT(T1776, FIND("/",T1776)-1)</f>
        <v>photography</v>
      </c>
      <c r="R1776" s="18" t="str">
        <f>RIGHT(T1776, LEN(T1776)-FIND("/",T1776))</f>
        <v>photobooks</v>
      </c>
      <c r="S1776" t="b">
        <v>0</v>
      </c>
      <c r="T1776" t="s">
        <v>8285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3">
        <v>32500</v>
      </c>
      <c r="E1777" s="13">
        <v>21158</v>
      </c>
      <c r="F1777" s="16">
        <f>(E1777)/D1777</f>
        <v>0.65101538461538466</v>
      </c>
      <c r="G1777" s="11" t="s">
        <v>8221</v>
      </c>
      <c r="H1777" t="s">
        <v>8224</v>
      </c>
      <c r="I1777" t="s">
        <v>8246</v>
      </c>
      <c r="J1777">
        <v>1414193160</v>
      </c>
      <c r="K1777" s="7">
        <f>(((J1777/60)/60)/24)+DATE(1970,1,1)</f>
        <v>41936.976388888892</v>
      </c>
      <c r="L1777">
        <v>1410305160</v>
      </c>
      <c r="M1777" s="7">
        <f>(((L1777/60)/60)/24)+DATE(1970,1,1)</f>
        <v>41891.976388888892</v>
      </c>
      <c r="N1777" t="b">
        <v>1</v>
      </c>
      <c r="O1777">
        <v>124</v>
      </c>
      <c r="P1777" s="5">
        <f>E1777/O1777</f>
        <v>170.62903225806451</v>
      </c>
      <c r="Q1777" s="18" t="str">
        <f>LEFT(T1777, FIND("/",T1777)-1)</f>
        <v>photography</v>
      </c>
      <c r="R1777" s="18" t="str">
        <f>RIGHT(T1777, LEN(T1777)-FIND("/",T1777))</f>
        <v>photobooks</v>
      </c>
      <c r="S1777" t="b">
        <v>0</v>
      </c>
      <c r="T1777" t="s">
        <v>8285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3">
        <v>5000</v>
      </c>
      <c r="E1778" s="13">
        <v>335</v>
      </c>
      <c r="F1778" s="16">
        <f>(E1778)/D1778</f>
        <v>6.7000000000000004E-2</v>
      </c>
      <c r="G1778" s="11" t="s">
        <v>8221</v>
      </c>
      <c r="H1778" t="s">
        <v>8225</v>
      </c>
      <c r="I1778" t="s">
        <v>8247</v>
      </c>
      <c r="J1778">
        <v>1414623471</v>
      </c>
      <c r="K1778" s="7">
        <f>(((J1778/60)/60)/24)+DATE(1970,1,1)</f>
        <v>41941.95684027778</v>
      </c>
      <c r="L1778">
        <v>1411513071</v>
      </c>
      <c r="M1778" s="7">
        <f>(((L1778/60)/60)/24)+DATE(1970,1,1)</f>
        <v>41905.95684027778</v>
      </c>
      <c r="N1778" t="b">
        <v>1</v>
      </c>
      <c r="O1778">
        <v>4</v>
      </c>
      <c r="P1778" s="5">
        <f>E1778/O1778</f>
        <v>83.75</v>
      </c>
      <c r="Q1778" s="18" t="str">
        <f>LEFT(T1778, FIND("/",T1778)-1)</f>
        <v>photography</v>
      </c>
      <c r="R1778" s="18" t="str">
        <f>RIGHT(T1778, LEN(T1778)-FIND("/",T1778))</f>
        <v>photobooks</v>
      </c>
      <c r="S1778" t="b">
        <v>0</v>
      </c>
      <c r="T1778" t="s">
        <v>8285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3">
        <v>4800</v>
      </c>
      <c r="E1779" s="13">
        <v>651</v>
      </c>
      <c r="F1779" s="16">
        <f>(E1779)/D1779</f>
        <v>0.135625</v>
      </c>
      <c r="G1779" s="11" t="s">
        <v>8221</v>
      </c>
      <c r="H1779" t="s">
        <v>8233</v>
      </c>
      <c r="I1779" t="s">
        <v>8249</v>
      </c>
      <c r="J1779">
        <v>1424421253</v>
      </c>
      <c r="K1779" s="7">
        <f>(((J1779/60)/60)/24)+DATE(1970,1,1)</f>
        <v>42055.357094907406</v>
      </c>
      <c r="L1779">
        <v>1421829253</v>
      </c>
      <c r="M1779" s="7">
        <f>(((L1779/60)/60)/24)+DATE(1970,1,1)</f>
        <v>42025.357094907406</v>
      </c>
      <c r="N1779" t="b">
        <v>1</v>
      </c>
      <c r="O1779">
        <v>10</v>
      </c>
      <c r="P1779" s="5">
        <f>E1779/O1779</f>
        <v>65.099999999999994</v>
      </c>
      <c r="Q1779" s="18" t="str">
        <f>LEFT(T1779, FIND("/",T1779)-1)</f>
        <v>photography</v>
      </c>
      <c r="R1779" s="18" t="str">
        <f>RIGHT(T1779, LEN(T1779)-FIND("/",T1779))</f>
        <v>photobooks</v>
      </c>
      <c r="S1779" t="b">
        <v>0</v>
      </c>
      <c r="T1779" t="s">
        <v>8285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3">
        <v>50000</v>
      </c>
      <c r="E1780" s="13">
        <v>995</v>
      </c>
      <c r="F1780" s="16">
        <f>(E1780)/D1780</f>
        <v>1.9900000000000001E-2</v>
      </c>
      <c r="G1780" s="11" t="s">
        <v>8221</v>
      </c>
      <c r="H1780" t="s">
        <v>8224</v>
      </c>
      <c r="I1780" t="s">
        <v>8246</v>
      </c>
      <c r="J1780">
        <v>1427485395</v>
      </c>
      <c r="K1780" s="7">
        <f>(((J1780/60)/60)/24)+DATE(1970,1,1)</f>
        <v>42090.821701388893</v>
      </c>
      <c r="L1780">
        <v>1423600995</v>
      </c>
      <c r="M1780" s="7">
        <f>(((L1780/60)/60)/24)+DATE(1970,1,1)</f>
        <v>42045.86336805555</v>
      </c>
      <c r="N1780" t="b">
        <v>1</v>
      </c>
      <c r="O1780">
        <v>15</v>
      </c>
      <c r="P1780" s="5">
        <f>E1780/O1780</f>
        <v>66.333333333333329</v>
      </c>
      <c r="Q1780" s="18" t="str">
        <f>LEFT(T1780, FIND("/",T1780)-1)</f>
        <v>photography</v>
      </c>
      <c r="R1780" s="18" t="str">
        <f>RIGHT(T1780, LEN(T1780)-FIND("/",T1780))</f>
        <v>photobooks</v>
      </c>
      <c r="S1780" t="b">
        <v>0</v>
      </c>
      <c r="T1780" t="s">
        <v>8285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3">
        <v>11000</v>
      </c>
      <c r="E1781" s="13">
        <v>3986</v>
      </c>
      <c r="F1781" s="16">
        <f>(E1781)/D1781</f>
        <v>0.36236363636363639</v>
      </c>
      <c r="G1781" s="11" t="s">
        <v>8221</v>
      </c>
      <c r="H1781" t="s">
        <v>8224</v>
      </c>
      <c r="I1781" t="s">
        <v>8246</v>
      </c>
      <c r="J1781">
        <v>1472834180</v>
      </c>
      <c r="K1781" s="7">
        <f>(((J1781/60)/60)/24)+DATE(1970,1,1)</f>
        <v>42615.691898148143</v>
      </c>
      <c r="L1781">
        <v>1470242180</v>
      </c>
      <c r="M1781" s="7">
        <f>(((L1781/60)/60)/24)+DATE(1970,1,1)</f>
        <v>42585.691898148143</v>
      </c>
      <c r="N1781" t="b">
        <v>1</v>
      </c>
      <c r="O1781">
        <v>38</v>
      </c>
      <c r="P1781" s="5">
        <f>E1781/O1781</f>
        <v>104.89473684210526</v>
      </c>
      <c r="Q1781" s="18" t="str">
        <f>LEFT(T1781, FIND("/",T1781)-1)</f>
        <v>photography</v>
      </c>
      <c r="R1781" s="18" t="str">
        <f>RIGHT(T1781, LEN(T1781)-FIND("/",T1781))</f>
        <v>photobooks</v>
      </c>
      <c r="S1781" t="b">
        <v>0</v>
      </c>
      <c r="T1781" t="s">
        <v>8285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3">
        <v>30000</v>
      </c>
      <c r="E1782" s="13">
        <v>11923</v>
      </c>
      <c r="F1782" s="16">
        <f>(E1782)/D1782</f>
        <v>0.39743333333333336</v>
      </c>
      <c r="G1782" s="11" t="s">
        <v>8221</v>
      </c>
      <c r="H1782" t="s">
        <v>8224</v>
      </c>
      <c r="I1782" t="s">
        <v>8246</v>
      </c>
      <c r="J1782">
        <v>1467469510</v>
      </c>
      <c r="K1782" s="7">
        <f>(((J1782/60)/60)/24)+DATE(1970,1,1)</f>
        <v>42553.600810185191</v>
      </c>
      <c r="L1782">
        <v>1462285510</v>
      </c>
      <c r="M1782" s="7">
        <f>(((L1782/60)/60)/24)+DATE(1970,1,1)</f>
        <v>42493.600810185191</v>
      </c>
      <c r="N1782" t="b">
        <v>1</v>
      </c>
      <c r="O1782">
        <v>152</v>
      </c>
      <c r="P1782" s="5">
        <f>E1782/O1782</f>
        <v>78.440789473684205</v>
      </c>
      <c r="Q1782" s="18" t="str">
        <f>LEFT(T1782, FIND("/",T1782)-1)</f>
        <v>photography</v>
      </c>
      <c r="R1782" s="18" t="str">
        <f>RIGHT(T1782, LEN(T1782)-FIND("/",T1782))</f>
        <v>photobooks</v>
      </c>
      <c r="S1782" t="b">
        <v>0</v>
      </c>
      <c r="T1782" t="s">
        <v>8285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3">
        <v>5500</v>
      </c>
      <c r="E1783" s="13">
        <v>1417</v>
      </c>
      <c r="F1783" s="16">
        <f>(E1783)/D1783</f>
        <v>0.25763636363636366</v>
      </c>
      <c r="G1783" s="11" t="s">
        <v>8221</v>
      </c>
      <c r="H1783" t="s">
        <v>8224</v>
      </c>
      <c r="I1783" t="s">
        <v>8246</v>
      </c>
      <c r="J1783">
        <v>1473950945</v>
      </c>
      <c r="K1783" s="7">
        <f>(((J1783/60)/60)/24)+DATE(1970,1,1)</f>
        <v>42628.617418981477</v>
      </c>
      <c r="L1783">
        <v>1471272545</v>
      </c>
      <c r="M1783" s="7">
        <f>(((L1783/60)/60)/24)+DATE(1970,1,1)</f>
        <v>42597.617418981477</v>
      </c>
      <c r="N1783" t="b">
        <v>1</v>
      </c>
      <c r="O1783">
        <v>24</v>
      </c>
      <c r="P1783" s="5">
        <f>E1783/O1783</f>
        <v>59.041666666666664</v>
      </c>
      <c r="Q1783" s="18" t="str">
        <f>LEFT(T1783, FIND("/",T1783)-1)</f>
        <v>photography</v>
      </c>
      <c r="R1783" s="18" t="str">
        <f>RIGHT(T1783, LEN(T1783)-FIND("/",T1783))</f>
        <v>photobooks</v>
      </c>
      <c r="S1783" t="b">
        <v>0</v>
      </c>
      <c r="T1783" t="s">
        <v>8285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3">
        <v>35000</v>
      </c>
      <c r="E1784" s="13">
        <v>5422</v>
      </c>
      <c r="F1784" s="16">
        <f>(E1784)/D1784</f>
        <v>0.15491428571428573</v>
      </c>
      <c r="G1784" s="11" t="s">
        <v>8221</v>
      </c>
      <c r="H1784" t="s">
        <v>8224</v>
      </c>
      <c r="I1784" t="s">
        <v>8246</v>
      </c>
      <c r="J1784">
        <v>1456062489</v>
      </c>
      <c r="K1784" s="7">
        <f>(((J1784/60)/60)/24)+DATE(1970,1,1)</f>
        <v>42421.575104166666</v>
      </c>
      <c r="L1784">
        <v>1453211289</v>
      </c>
      <c r="M1784" s="7">
        <f>(((L1784/60)/60)/24)+DATE(1970,1,1)</f>
        <v>42388.575104166666</v>
      </c>
      <c r="N1784" t="b">
        <v>1</v>
      </c>
      <c r="O1784">
        <v>76</v>
      </c>
      <c r="P1784" s="5">
        <f>E1784/O1784</f>
        <v>71.34210526315789</v>
      </c>
      <c r="Q1784" s="18" t="str">
        <f>LEFT(T1784, FIND("/",T1784)-1)</f>
        <v>photography</v>
      </c>
      <c r="R1784" s="18" t="str">
        <f>RIGHT(T1784, LEN(T1784)-FIND("/",T1784))</f>
        <v>photobooks</v>
      </c>
      <c r="S1784" t="b">
        <v>0</v>
      </c>
      <c r="T1784" t="s">
        <v>8285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3">
        <v>40000</v>
      </c>
      <c r="E1785" s="13">
        <v>9477</v>
      </c>
      <c r="F1785" s="16">
        <f>(E1785)/D1785</f>
        <v>0.236925</v>
      </c>
      <c r="G1785" s="11" t="s">
        <v>8221</v>
      </c>
      <c r="H1785" t="s">
        <v>8224</v>
      </c>
      <c r="I1785" t="s">
        <v>8246</v>
      </c>
      <c r="J1785">
        <v>1432248478</v>
      </c>
      <c r="K1785" s="7">
        <f>(((J1785/60)/60)/24)+DATE(1970,1,1)</f>
        <v>42145.949976851851</v>
      </c>
      <c r="L1785">
        <v>1429656478</v>
      </c>
      <c r="M1785" s="7">
        <f>(((L1785/60)/60)/24)+DATE(1970,1,1)</f>
        <v>42115.949976851851</v>
      </c>
      <c r="N1785" t="b">
        <v>1</v>
      </c>
      <c r="O1785">
        <v>185</v>
      </c>
      <c r="P1785" s="5">
        <f>E1785/O1785</f>
        <v>51.227027027027027</v>
      </c>
      <c r="Q1785" s="18" t="str">
        <f>LEFT(T1785, FIND("/",T1785)-1)</f>
        <v>photography</v>
      </c>
      <c r="R1785" s="18" t="str">
        <f>RIGHT(T1785, LEN(T1785)-FIND("/",T1785))</f>
        <v>photobooks</v>
      </c>
      <c r="S1785" t="b">
        <v>0</v>
      </c>
      <c r="T1785" t="s">
        <v>8285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3">
        <v>5000</v>
      </c>
      <c r="E1786" s="13">
        <v>1988</v>
      </c>
      <c r="F1786" s="16">
        <f>(E1786)/D1786</f>
        <v>0.39760000000000001</v>
      </c>
      <c r="G1786" s="11" t="s">
        <v>8221</v>
      </c>
      <c r="H1786" t="s">
        <v>8224</v>
      </c>
      <c r="I1786" t="s">
        <v>8246</v>
      </c>
      <c r="J1786">
        <v>1422674700</v>
      </c>
      <c r="K1786" s="7">
        <f>(((J1786/60)/60)/24)+DATE(1970,1,1)</f>
        <v>42035.142361111109</v>
      </c>
      <c r="L1786">
        <v>1419954240</v>
      </c>
      <c r="M1786" s="7">
        <f>(((L1786/60)/60)/24)+DATE(1970,1,1)</f>
        <v>42003.655555555553</v>
      </c>
      <c r="N1786" t="b">
        <v>1</v>
      </c>
      <c r="O1786">
        <v>33</v>
      </c>
      <c r="P1786" s="5">
        <f>E1786/O1786</f>
        <v>60.242424242424242</v>
      </c>
      <c r="Q1786" s="18" t="str">
        <f>LEFT(T1786, FIND("/",T1786)-1)</f>
        <v>photography</v>
      </c>
      <c r="R1786" s="18" t="str">
        <f>RIGHT(T1786, LEN(T1786)-FIND("/",T1786))</f>
        <v>photobooks</v>
      </c>
      <c r="S1786" t="b">
        <v>0</v>
      </c>
      <c r="T1786" t="s">
        <v>8285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3">
        <v>24000</v>
      </c>
      <c r="E1787" s="13">
        <v>4853</v>
      </c>
      <c r="F1787" s="16">
        <f>(E1787)/D1787</f>
        <v>0.20220833333333332</v>
      </c>
      <c r="G1787" s="11" t="s">
        <v>8221</v>
      </c>
      <c r="H1787" t="s">
        <v>8224</v>
      </c>
      <c r="I1787" t="s">
        <v>8246</v>
      </c>
      <c r="J1787">
        <v>1413417600</v>
      </c>
      <c r="K1787" s="7">
        <f>(((J1787/60)/60)/24)+DATE(1970,1,1)</f>
        <v>41928</v>
      </c>
      <c r="L1787">
        <v>1410750855</v>
      </c>
      <c r="M1787" s="7">
        <f>(((L1787/60)/60)/24)+DATE(1970,1,1)</f>
        <v>41897.134895833333</v>
      </c>
      <c r="N1787" t="b">
        <v>1</v>
      </c>
      <c r="O1787">
        <v>108</v>
      </c>
      <c r="P1787" s="5">
        <f>E1787/O1787</f>
        <v>44.935185185185183</v>
      </c>
      <c r="Q1787" s="18" t="str">
        <f>LEFT(T1787, FIND("/",T1787)-1)</f>
        <v>photography</v>
      </c>
      <c r="R1787" s="18" t="str">
        <f>RIGHT(T1787, LEN(T1787)-FIND("/",T1787))</f>
        <v>photobooks</v>
      </c>
      <c r="S1787" t="b">
        <v>0</v>
      </c>
      <c r="T1787" t="s">
        <v>8285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3">
        <v>1900</v>
      </c>
      <c r="E1788" s="13">
        <v>905</v>
      </c>
      <c r="F1788" s="16">
        <f>(E1788)/D1788</f>
        <v>0.47631578947368419</v>
      </c>
      <c r="G1788" s="11" t="s">
        <v>8221</v>
      </c>
      <c r="H1788" t="s">
        <v>8233</v>
      </c>
      <c r="I1788" t="s">
        <v>8249</v>
      </c>
      <c r="J1788">
        <v>1418649177</v>
      </c>
      <c r="K1788" s="7">
        <f>(((J1788/60)/60)/24)+DATE(1970,1,1)</f>
        <v>41988.550659722227</v>
      </c>
      <c r="L1788">
        <v>1416057177</v>
      </c>
      <c r="M1788" s="7">
        <f>(((L1788/60)/60)/24)+DATE(1970,1,1)</f>
        <v>41958.550659722227</v>
      </c>
      <c r="N1788" t="b">
        <v>1</v>
      </c>
      <c r="O1788">
        <v>29</v>
      </c>
      <c r="P1788" s="5">
        <f>E1788/O1788</f>
        <v>31.206896551724139</v>
      </c>
      <c r="Q1788" s="18" t="str">
        <f>LEFT(T1788, FIND("/",T1788)-1)</f>
        <v>photography</v>
      </c>
      <c r="R1788" s="18" t="str">
        <f>RIGHT(T1788, LEN(T1788)-FIND("/",T1788))</f>
        <v>photobooks</v>
      </c>
      <c r="S1788" t="b">
        <v>0</v>
      </c>
      <c r="T1788" t="s">
        <v>8285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3">
        <v>10000</v>
      </c>
      <c r="E1789" s="13">
        <v>1533</v>
      </c>
      <c r="F1789" s="16">
        <f>(E1789)/D1789</f>
        <v>0.15329999999999999</v>
      </c>
      <c r="G1789" s="11" t="s">
        <v>8221</v>
      </c>
      <c r="H1789" t="s">
        <v>8224</v>
      </c>
      <c r="I1789" t="s">
        <v>8246</v>
      </c>
      <c r="J1789">
        <v>1428158637</v>
      </c>
      <c r="K1789" s="7">
        <f>(((J1789/60)/60)/24)+DATE(1970,1,1)</f>
        <v>42098.613854166666</v>
      </c>
      <c r="L1789">
        <v>1425570237</v>
      </c>
      <c r="M1789" s="7">
        <f>(((L1789/60)/60)/24)+DATE(1970,1,1)</f>
        <v>42068.65552083333</v>
      </c>
      <c r="N1789" t="b">
        <v>1</v>
      </c>
      <c r="O1789">
        <v>24</v>
      </c>
      <c r="P1789" s="5">
        <f>E1789/O1789</f>
        <v>63.875</v>
      </c>
      <c r="Q1789" s="18" t="str">
        <f>LEFT(T1789, FIND("/",T1789)-1)</f>
        <v>photography</v>
      </c>
      <c r="R1789" s="18" t="str">
        <f>RIGHT(T1789, LEN(T1789)-FIND("/",T1789))</f>
        <v>photobooks</v>
      </c>
      <c r="S1789" t="b">
        <v>0</v>
      </c>
      <c r="T1789" t="s">
        <v>8285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3">
        <v>5500</v>
      </c>
      <c r="E1790" s="13">
        <v>76</v>
      </c>
      <c r="F1790" s="16">
        <f>(E1790)/D1790</f>
        <v>1.3818181818181818E-2</v>
      </c>
      <c r="G1790" s="11" t="s">
        <v>8221</v>
      </c>
      <c r="H1790" t="s">
        <v>8225</v>
      </c>
      <c r="I1790" t="s">
        <v>8247</v>
      </c>
      <c r="J1790">
        <v>1414795542</v>
      </c>
      <c r="K1790" s="7">
        <f>(((J1790/60)/60)/24)+DATE(1970,1,1)</f>
        <v>41943.94840277778</v>
      </c>
      <c r="L1790">
        <v>1412203542</v>
      </c>
      <c r="M1790" s="7">
        <f>(((L1790/60)/60)/24)+DATE(1970,1,1)</f>
        <v>41913.94840277778</v>
      </c>
      <c r="N1790" t="b">
        <v>1</v>
      </c>
      <c r="O1790">
        <v>4</v>
      </c>
      <c r="P1790" s="5">
        <f>E1790/O1790</f>
        <v>19</v>
      </c>
      <c r="Q1790" s="18" t="str">
        <f>LEFT(T1790, FIND("/",T1790)-1)</f>
        <v>photography</v>
      </c>
      <c r="R1790" s="18" t="str">
        <f>RIGHT(T1790, LEN(T1790)-FIND("/",T1790))</f>
        <v>photobooks</v>
      </c>
      <c r="S1790" t="b">
        <v>0</v>
      </c>
      <c r="T1790" t="s">
        <v>8285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3">
        <v>8000</v>
      </c>
      <c r="E1791" s="13">
        <v>40</v>
      </c>
      <c r="F1791" s="16">
        <f>(E1791)/D1791</f>
        <v>5.0000000000000001E-3</v>
      </c>
      <c r="G1791" s="11" t="s">
        <v>8221</v>
      </c>
      <c r="H1791" t="s">
        <v>8224</v>
      </c>
      <c r="I1791" t="s">
        <v>8246</v>
      </c>
      <c r="J1791">
        <v>1421042403</v>
      </c>
      <c r="K1791" s="7">
        <f>(((J1791/60)/60)/24)+DATE(1970,1,1)</f>
        <v>42016.250034722223</v>
      </c>
      <c r="L1791">
        <v>1415858403</v>
      </c>
      <c r="M1791" s="7">
        <f>(((L1791/60)/60)/24)+DATE(1970,1,1)</f>
        <v>41956.250034722223</v>
      </c>
      <c r="N1791" t="b">
        <v>1</v>
      </c>
      <c r="O1791">
        <v>4</v>
      </c>
      <c r="P1791" s="5">
        <f>E1791/O1791</f>
        <v>10</v>
      </c>
      <c r="Q1791" s="18" t="str">
        <f>LEFT(T1791, FIND("/",T1791)-1)</f>
        <v>photography</v>
      </c>
      <c r="R1791" s="18" t="str">
        <f>RIGHT(T1791, LEN(T1791)-FIND("/",T1791))</f>
        <v>photobooks</v>
      </c>
      <c r="S1791" t="b">
        <v>0</v>
      </c>
      <c r="T1791" t="s">
        <v>8285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3">
        <v>33000</v>
      </c>
      <c r="E1792" s="13">
        <v>1636</v>
      </c>
      <c r="F1792" s="16">
        <f>(E1792)/D1792</f>
        <v>4.9575757575757579E-2</v>
      </c>
      <c r="G1792" s="11" t="s">
        <v>8221</v>
      </c>
      <c r="H1792" t="s">
        <v>8224</v>
      </c>
      <c r="I1792" t="s">
        <v>8246</v>
      </c>
      <c r="J1792">
        <v>1423152678</v>
      </c>
      <c r="K1792" s="7">
        <f>(((J1792/60)/60)/24)+DATE(1970,1,1)</f>
        <v>42040.674513888895</v>
      </c>
      <c r="L1792">
        <v>1420560678</v>
      </c>
      <c r="M1792" s="7">
        <f>(((L1792/60)/60)/24)+DATE(1970,1,1)</f>
        <v>42010.674513888895</v>
      </c>
      <c r="N1792" t="b">
        <v>1</v>
      </c>
      <c r="O1792">
        <v>15</v>
      </c>
      <c r="P1792" s="5">
        <f>E1792/O1792</f>
        <v>109.06666666666666</v>
      </c>
      <c r="Q1792" s="18" t="str">
        <f>LEFT(T1792, FIND("/",T1792)-1)</f>
        <v>photography</v>
      </c>
      <c r="R1792" s="18" t="str">
        <f>RIGHT(T1792, LEN(T1792)-FIND("/",T1792))</f>
        <v>photobooks</v>
      </c>
      <c r="S1792" t="b">
        <v>0</v>
      </c>
      <c r="T1792" t="s">
        <v>8285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3">
        <v>3000</v>
      </c>
      <c r="E1793" s="13">
        <v>107</v>
      </c>
      <c r="F1793" s="16">
        <f>(E1793)/D1793</f>
        <v>3.5666666666666666E-2</v>
      </c>
      <c r="G1793" s="11" t="s">
        <v>8221</v>
      </c>
      <c r="H1793" t="s">
        <v>8225</v>
      </c>
      <c r="I1793" t="s">
        <v>8247</v>
      </c>
      <c r="J1793">
        <v>1422553565</v>
      </c>
      <c r="K1793" s="7">
        <f>(((J1793/60)/60)/24)+DATE(1970,1,1)</f>
        <v>42033.740335648152</v>
      </c>
      <c r="L1793">
        <v>1417369565</v>
      </c>
      <c r="M1793" s="7">
        <f>(((L1793/60)/60)/24)+DATE(1970,1,1)</f>
        <v>41973.740335648152</v>
      </c>
      <c r="N1793" t="b">
        <v>1</v>
      </c>
      <c r="O1793">
        <v>4</v>
      </c>
      <c r="P1793" s="5">
        <f>E1793/O1793</f>
        <v>26.75</v>
      </c>
      <c r="Q1793" s="18" t="str">
        <f>LEFT(T1793, FIND("/",T1793)-1)</f>
        <v>photography</v>
      </c>
      <c r="R1793" s="18" t="str">
        <f>RIGHT(T1793, LEN(T1793)-FIND("/",T1793))</f>
        <v>photobooks</v>
      </c>
      <c r="S1793" t="b">
        <v>0</v>
      </c>
      <c r="T1793" t="s">
        <v>8285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3">
        <v>25000</v>
      </c>
      <c r="E1794" s="13">
        <v>15281</v>
      </c>
      <c r="F1794" s="16">
        <f>(E1794)/D1794</f>
        <v>0.61124000000000001</v>
      </c>
      <c r="G1794" s="11" t="s">
        <v>8221</v>
      </c>
      <c r="H1794" t="s">
        <v>8224</v>
      </c>
      <c r="I1794" t="s">
        <v>8246</v>
      </c>
      <c r="J1794">
        <v>1439189940</v>
      </c>
      <c r="K1794" s="7">
        <f>(((J1794/60)/60)/24)+DATE(1970,1,1)</f>
        <v>42226.290972222225</v>
      </c>
      <c r="L1794">
        <v>1435970682</v>
      </c>
      <c r="M1794" s="7">
        <f>(((L1794/60)/60)/24)+DATE(1970,1,1)</f>
        <v>42189.031041666662</v>
      </c>
      <c r="N1794" t="b">
        <v>1</v>
      </c>
      <c r="O1794">
        <v>139</v>
      </c>
      <c r="P1794" s="5">
        <f>E1794/O1794</f>
        <v>109.93525179856115</v>
      </c>
      <c r="Q1794" s="18" t="str">
        <f>LEFT(T1794, FIND("/",T1794)-1)</f>
        <v>photography</v>
      </c>
      <c r="R1794" s="18" t="str">
        <f>RIGHT(T1794, LEN(T1794)-FIND("/",T1794))</f>
        <v>photobooks</v>
      </c>
      <c r="S1794" t="b">
        <v>0</v>
      </c>
      <c r="T1794" t="s">
        <v>8285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3">
        <v>3000</v>
      </c>
      <c r="E1795" s="13">
        <v>40</v>
      </c>
      <c r="F1795" s="16">
        <f>(E1795)/D1795</f>
        <v>1.3333333333333334E-2</v>
      </c>
      <c r="G1795" s="11" t="s">
        <v>8221</v>
      </c>
      <c r="H1795" t="s">
        <v>8226</v>
      </c>
      <c r="I1795" t="s">
        <v>8248</v>
      </c>
      <c r="J1795">
        <v>1417127040</v>
      </c>
      <c r="K1795" s="7">
        <f>(((J1795/60)/60)/24)+DATE(1970,1,1)</f>
        <v>41970.933333333334</v>
      </c>
      <c r="L1795">
        <v>1414531440</v>
      </c>
      <c r="M1795" s="7">
        <f>(((L1795/60)/60)/24)+DATE(1970,1,1)</f>
        <v>41940.89166666667</v>
      </c>
      <c r="N1795" t="b">
        <v>1</v>
      </c>
      <c r="O1795">
        <v>2</v>
      </c>
      <c r="P1795" s="5">
        <f>E1795/O1795</f>
        <v>20</v>
      </c>
      <c r="Q1795" s="18" t="str">
        <f>LEFT(T1795, FIND("/",T1795)-1)</f>
        <v>photography</v>
      </c>
      <c r="R1795" s="18" t="str">
        <f>RIGHT(T1795, LEN(T1795)-FIND("/",T1795))</f>
        <v>photobooks</v>
      </c>
      <c r="S1795" t="b">
        <v>0</v>
      </c>
      <c r="T1795" t="s">
        <v>8285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3">
        <v>9000</v>
      </c>
      <c r="E1796" s="13">
        <v>997</v>
      </c>
      <c r="F1796" s="16">
        <f>(E1796)/D1796</f>
        <v>0.11077777777777778</v>
      </c>
      <c r="G1796" s="11" t="s">
        <v>8221</v>
      </c>
      <c r="H1796" t="s">
        <v>8224</v>
      </c>
      <c r="I1796" t="s">
        <v>8246</v>
      </c>
      <c r="J1796">
        <v>1423660422</v>
      </c>
      <c r="K1796" s="7">
        <f>(((J1796/60)/60)/24)+DATE(1970,1,1)</f>
        <v>42046.551180555558</v>
      </c>
      <c r="L1796">
        <v>1420636422</v>
      </c>
      <c r="M1796" s="7">
        <f>(((L1796/60)/60)/24)+DATE(1970,1,1)</f>
        <v>42011.551180555558</v>
      </c>
      <c r="N1796" t="b">
        <v>1</v>
      </c>
      <c r="O1796">
        <v>18</v>
      </c>
      <c r="P1796" s="5">
        <f>E1796/O1796</f>
        <v>55.388888888888886</v>
      </c>
      <c r="Q1796" s="18" t="str">
        <f>LEFT(T1796, FIND("/",T1796)-1)</f>
        <v>photography</v>
      </c>
      <c r="R1796" s="18" t="str">
        <f>RIGHT(T1796, LEN(T1796)-FIND("/",T1796))</f>
        <v>photobooks</v>
      </c>
      <c r="S1796" t="b">
        <v>0</v>
      </c>
      <c r="T1796" t="s">
        <v>8285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3">
        <v>28000</v>
      </c>
      <c r="E1797" s="13">
        <v>10846</v>
      </c>
      <c r="F1797" s="16">
        <f>(E1797)/D1797</f>
        <v>0.38735714285714284</v>
      </c>
      <c r="G1797" s="11" t="s">
        <v>8221</v>
      </c>
      <c r="H1797" t="s">
        <v>8236</v>
      </c>
      <c r="I1797" t="s">
        <v>8249</v>
      </c>
      <c r="J1797">
        <v>1476460800</v>
      </c>
      <c r="K1797" s="7">
        <f>(((J1797/60)/60)/24)+DATE(1970,1,1)</f>
        <v>42657.666666666672</v>
      </c>
      <c r="L1797">
        <v>1473922541</v>
      </c>
      <c r="M1797" s="7">
        <f>(((L1797/60)/60)/24)+DATE(1970,1,1)</f>
        <v>42628.288668981477</v>
      </c>
      <c r="N1797" t="b">
        <v>1</v>
      </c>
      <c r="O1797">
        <v>81</v>
      </c>
      <c r="P1797" s="5">
        <f>E1797/O1797</f>
        <v>133.90123456790124</v>
      </c>
      <c r="Q1797" s="18" t="str">
        <f>LEFT(T1797, FIND("/",T1797)-1)</f>
        <v>photography</v>
      </c>
      <c r="R1797" s="18" t="str">
        <f>RIGHT(T1797, LEN(T1797)-FIND("/",T1797))</f>
        <v>photobooks</v>
      </c>
      <c r="S1797" t="b">
        <v>0</v>
      </c>
      <c r="T1797" t="s">
        <v>8285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3">
        <v>19000</v>
      </c>
      <c r="E1798" s="13">
        <v>4190</v>
      </c>
      <c r="F1798" s="16">
        <f>(E1798)/D1798</f>
        <v>0.22052631578947368</v>
      </c>
      <c r="G1798" s="11" t="s">
        <v>8221</v>
      </c>
      <c r="H1798" t="s">
        <v>8225</v>
      </c>
      <c r="I1798" t="s">
        <v>8247</v>
      </c>
      <c r="J1798">
        <v>1469356366</v>
      </c>
      <c r="K1798" s="7">
        <f>(((J1798/60)/60)/24)+DATE(1970,1,1)</f>
        <v>42575.439421296294</v>
      </c>
      <c r="L1798">
        <v>1464172366</v>
      </c>
      <c r="M1798" s="7">
        <f>(((L1798/60)/60)/24)+DATE(1970,1,1)</f>
        <v>42515.439421296294</v>
      </c>
      <c r="N1798" t="b">
        <v>1</v>
      </c>
      <c r="O1798">
        <v>86</v>
      </c>
      <c r="P1798" s="5">
        <f>E1798/O1798</f>
        <v>48.720930232558139</v>
      </c>
      <c r="Q1798" s="18" t="str">
        <f>LEFT(T1798, FIND("/",T1798)-1)</f>
        <v>photography</v>
      </c>
      <c r="R1798" s="18" t="str">
        <f>RIGHT(T1798, LEN(T1798)-FIND("/",T1798))</f>
        <v>photobooks</v>
      </c>
      <c r="S1798" t="b">
        <v>0</v>
      </c>
      <c r="T1798" t="s">
        <v>8285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3">
        <v>10000</v>
      </c>
      <c r="E1799" s="13">
        <v>6755</v>
      </c>
      <c r="F1799" s="16">
        <f>(E1799)/D1799</f>
        <v>0.67549999999999999</v>
      </c>
      <c r="G1799" s="11" t="s">
        <v>8221</v>
      </c>
      <c r="H1799" t="s">
        <v>8224</v>
      </c>
      <c r="I1799" t="s">
        <v>8246</v>
      </c>
      <c r="J1799">
        <v>1481809189</v>
      </c>
      <c r="K1799" s="7">
        <f>(((J1799/60)/60)/24)+DATE(1970,1,1)</f>
        <v>42719.56931712963</v>
      </c>
      <c r="L1799">
        <v>1479217189</v>
      </c>
      <c r="M1799" s="7">
        <f>(((L1799/60)/60)/24)+DATE(1970,1,1)</f>
        <v>42689.56931712963</v>
      </c>
      <c r="N1799" t="b">
        <v>1</v>
      </c>
      <c r="O1799">
        <v>140</v>
      </c>
      <c r="P1799" s="5">
        <f>E1799/O1799</f>
        <v>48.25</v>
      </c>
      <c r="Q1799" s="18" t="str">
        <f>LEFT(T1799, FIND("/",T1799)-1)</f>
        <v>photography</v>
      </c>
      <c r="R1799" s="18" t="str">
        <f>RIGHT(T1799, LEN(T1799)-FIND("/",T1799))</f>
        <v>photobooks</v>
      </c>
      <c r="S1799" t="b">
        <v>0</v>
      </c>
      <c r="T1799" t="s">
        <v>8285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3">
        <v>16000</v>
      </c>
      <c r="E1800" s="13">
        <v>2182</v>
      </c>
      <c r="F1800" s="16">
        <f>(E1800)/D1800</f>
        <v>0.136375</v>
      </c>
      <c r="G1800" s="11" t="s">
        <v>8221</v>
      </c>
      <c r="H1800" t="s">
        <v>8224</v>
      </c>
      <c r="I1800" t="s">
        <v>8246</v>
      </c>
      <c r="J1800">
        <v>1454572233</v>
      </c>
      <c r="K1800" s="7">
        <f>(((J1800/60)/60)/24)+DATE(1970,1,1)</f>
        <v>42404.32677083333</v>
      </c>
      <c r="L1800">
        <v>1449388233</v>
      </c>
      <c r="M1800" s="7">
        <f>(((L1800/60)/60)/24)+DATE(1970,1,1)</f>
        <v>42344.32677083333</v>
      </c>
      <c r="N1800" t="b">
        <v>1</v>
      </c>
      <c r="O1800">
        <v>37</v>
      </c>
      <c r="P1800" s="5">
        <f>E1800/O1800</f>
        <v>58.972972972972975</v>
      </c>
      <c r="Q1800" s="18" t="str">
        <f>LEFT(T1800, FIND("/",T1800)-1)</f>
        <v>photography</v>
      </c>
      <c r="R1800" s="18" t="str">
        <f>RIGHT(T1800, LEN(T1800)-FIND("/",T1800))</f>
        <v>photobooks</v>
      </c>
      <c r="S1800" t="b">
        <v>0</v>
      </c>
      <c r="T1800" t="s">
        <v>8285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3">
        <v>4000</v>
      </c>
      <c r="E1801" s="13">
        <v>69.83</v>
      </c>
      <c r="F1801" s="16">
        <f>(E1801)/D1801</f>
        <v>1.7457500000000001E-2</v>
      </c>
      <c r="G1801" s="11" t="s">
        <v>8221</v>
      </c>
      <c r="H1801" t="s">
        <v>8225</v>
      </c>
      <c r="I1801" t="s">
        <v>8247</v>
      </c>
      <c r="J1801">
        <v>1415740408</v>
      </c>
      <c r="K1801" s="7">
        <f>(((J1801/60)/60)/24)+DATE(1970,1,1)</f>
        <v>41954.884351851855</v>
      </c>
      <c r="L1801">
        <v>1414008808</v>
      </c>
      <c r="M1801" s="7">
        <f>(((L1801/60)/60)/24)+DATE(1970,1,1)</f>
        <v>41934.842685185184</v>
      </c>
      <c r="N1801" t="b">
        <v>1</v>
      </c>
      <c r="O1801">
        <v>6</v>
      </c>
      <c r="P1801" s="5">
        <f>E1801/O1801</f>
        <v>11.638333333333334</v>
      </c>
      <c r="Q1801" s="18" t="str">
        <f>LEFT(T1801, FIND("/",T1801)-1)</f>
        <v>photography</v>
      </c>
      <c r="R1801" s="18" t="str">
        <f>RIGHT(T1801, LEN(T1801)-FIND("/",T1801))</f>
        <v>photobooks</v>
      </c>
      <c r="S1801" t="b">
        <v>0</v>
      </c>
      <c r="T1801" t="s">
        <v>8285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3">
        <v>46260</v>
      </c>
      <c r="E1802" s="13">
        <v>9460</v>
      </c>
      <c r="F1802" s="16">
        <f>(E1802)/D1802</f>
        <v>0.20449632511889321</v>
      </c>
      <c r="G1802" s="11" t="s">
        <v>8221</v>
      </c>
      <c r="H1802" t="s">
        <v>8225</v>
      </c>
      <c r="I1802" t="s">
        <v>8247</v>
      </c>
      <c r="J1802">
        <v>1476109970</v>
      </c>
      <c r="K1802" s="7">
        <f>(((J1802/60)/60)/24)+DATE(1970,1,1)</f>
        <v>42653.606134259258</v>
      </c>
      <c r="L1802">
        <v>1473517970</v>
      </c>
      <c r="M1802" s="7">
        <f>(((L1802/60)/60)/24)+DATE(1970,1,1)</f>
        <v>42623.606134259258</v>
      </c>
      <c r="N1802" t="b">
        <v>1</v>
      </c>
      <c r="O1802">
        <v>113</v>
      </c>
      <c r="P1802" s="5">
        <f>E1802/O1802</f>
        <v>83.716814159292042</v>
      </c>
      <c r="Q1802" s="18" t="str">
        <f>LEFT(T1802, FIND("/",T1802)-1)</f>
        <v>photography</v>
      </c>
      <c r="R1802" s="18" t="str">
        <f>RIGHT(T1802, LEN(T1802)-FIND("/",T1802))</f>
        <v>photobooks</v>
      </c>
      <c r="S1802" t="b">
        <v>0</v>
      </c>
      <c r="T1802" t="s">
        <v>8285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3">
        <v>17000</v>
      </c>
      <c r="E1803" s="13">
        <v>2355</v>
      </c>
      <c r="F1803" s="16">
        <f>(E1803)/D1803</f>
        <v>0.13852941176470587</v>
      </c>
      <c r="G1803" s="11" t="s">
        <v>8221</v>
      </c>
      <c r="H1803" t="s">
        <v>8225</v>
      </c>
      <c r="I1803" t="s">
        <v>8247</v>
      </c>
      <c r="J1803">
        <v>1450181400</v>
      </c>
      <c r="K1803" s="7">
        <f>(((J1803/60)/60)/24)+DATE(1970,1,1)</f>
        <v>42353.506944444445</v>
      </c>
      <c r="L1803">
        <v>1447429868</v>
      </c>
      <c r="M1803" s="7">
        <f>(((L1803/60)/60)/24)+DATE(1970,1,1)</f>
        <v>42321.660509259258</v>
      </c>
      <c r="N1803" t="b">
        <v>1</v>
      </c>
      <c r="O1803">
        <v>37</v>
      </c>
      <c r="P1803" s="5">
        <f>E1803/O1803</f>
        <v>63.648648648648646</v>
      </c>
      <c r="Q1803" s="18" t="str">
        <f>LEFT(T1803, FIND("/",T1803)-1)</f>
        <v>photography</v>
      </c>
      <c r="R1803" s="18" t="str">
        <f>RIGHT(T1803, LEN(T1803)-FIND("/",T1803))</f>
        <v>photobooks</v>
      </c>
      <c r="S1803" t="b">
        <v>0</v>
      </c>
      <c r="T1803" t="s">
        <v>8285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3">
        <v>3500</v>
      </c>
      <c r="E1804" s="13">
        <v>1697</v>
      </c>
      <c r="F1804" s="16">
        <f>(E1804)/D1804</f>
        <v>0.48485714285714288</v>
      </c>
      <c r="G1804" s="11" t="s">
        <v>8221</v>
      </c>
      <c r="H1804" t="s">
        <v>8236</v>
      </c>
      <c r="I1804" t="s">
        <v>8249</v>
      </c>
      <c r="J1804">
        <v>1435442340</v>
      </c>
      <c r="K1804" s="7">
        <f>(((J1804/60)/60)/24)+DATE(1970,1,1)</f>
        <v>42182.915972222225</v>
      </c>
      <c r="L1804">
        <v>1433416830</v>
      </c>
      <c r="M1804" s="7">
        <f>(((L1804/60)/60)/24)+DATE(1970,1,1)</f>
        <v>42159.47256944445</v>
      </c>
      <c r="N1804" t="b">
        <v>1</v>
      </c>
      <c r="O1804">
        <v>18</v>
      </c>
      <c r="P1804" s="5">
        <f>E1804/O1804</f>
        <v>94.277777777777771</v>
      </c>
      <c r="Q1804" s="18" t="str">
        <f>LEFT(T1804, FIND("/",T1804)-1)</f>
        <v>photography</v>
      </c>
      <c r="R1804" s="18" t="str">
        <f>RIGHT(T1804, LEN(T1804)-FIND("/",T1804))</f>
        <v>photobooks</v>
      </c>
      <c r="S1804" t="b">
        <v>0</v>
      </c>
      <c r="T1804" t="s">
        <v>8285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3">
        <v>17500</v>
      </c>
      <c r="E1805" s="13">
        <v>5390</v>
      </c>
      <c r="F1805" s="16">
        <f>(E1805)/D1805</f>
        <v>0.308</v>
      </c>
      <c r="G1805" s="11" t="s">
        <v>8221</v>
      </c>
      <c r="H1805" t="s">
        <v>8224</v>
      </c>
      <c r="I1805" t="s">
        <v>8246</v>
      </c>
      <c r="J1805">
        <v>1423878182</v>
      </c>
      <c r="K1805" s="7">
        <f>(((J1805/60)/60)/24)+DATE(1970,1,1)</f>
        <v>42049.071550925932</v>
      </c>
      <c r="L1805">
        <v>1421199782</v>
      </c>
      <c r="M1805" s="7">
        <f>(((L1805/60)/60)/24)+DATE(1970,1,1)</f>
        <v>42018.071550925932</v>
      </c>
      <c r="N1805" t="b">
        <v>1</v>
      </c>
      <c r="O1805">
        <v>75</v>
      </c>
      <c r="P1805" s="5">
        <f>E1805/O1805</f>
        <v>71.86666666666666</v>
      </c>
      <c r="Q1805" s="18" t="str">
        <f>LEFT(T1805, FIND("/",T1805)-1)</f>
        <v>photography</v>
      </c>
      <c r="R1805" s="18" t="str">
        <f>RIGHT(T1805, LEN(T1805)-FIND("/",T1805))</f>
        <v>photobooks</v>
      </c>
      <c r="S1805" t="b">
        <v>0</v>
      </c>
      <c r="T1805" t="s">
        <v>8285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3">
        <v>15500</v>
      </c>
      <c r="E1806" s="13">
        <v>5452</v>
      </c>
      <c r="F1806" s="16">
        <f>(E1806)/D1806</f>
        <v>0.35174193548387095</v>
      </c>
      <c r="G1806" s="11" t="s">
        <v>8221</v>
      </c>
      <c r="H1806" t="s">
        <v>8224</v>
      </c>
      <c r="I1806" t="s">
        <v>8246</v>
      </c>
      <c r="J1806">
        <v>1447521404</v>
      </c>
      <c r="K1806" s="7">
        <f>(((J1806/60)/60)/24)+DATE(1970,1,1)</f>
        <v>42322.719953703709</v>
      </c>
      <c r="L1806">
        <v>1444061804</v>
      </c>
      <c r="M1806" s="7">
        <f>(((L1806/60)/60)/24)+DATE(1970,1,1)</f>
        <v>42282.678287037037</v>
      </c>
      <c r="N1806" t="b">
        <v>1</v>
      </c>
      <c r="O1806">
        <v>52</v>
      </c>
      <c r="P1806" s="5">
        <f>E1806/O1806</f>
        <v>104.84615384615384</v>
      </c>
      <c r="Q1806" s="18" t="str">
        <f>LEFT(T1806, FIND("/",T1806)-1)</f>
        <v>photography</v>
      </c>
      <c r="R1806" s="18" t="str">
        <f>RIGHT(T1806, LEN(T1806)-FIND("/",T1806))</f>
        <v>photobooks</v>
      </c>
      <c r="S1806" t="b">
        <v>0</v>
      </c>
      <c r="T1806" t="s">
        <v>8285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3">
        <v>22500</v>
      </c>
      <c r="E1807" s="13">
        <v>8191</v>
      </c>
      <c r="F1807" s="16">
        <f>(E1807)/D1807</f>
        <v>0.36404444444444445</v>
      </c>
      <c r="G1807" s="11" t="s">
        <v>8221</v>
      </c>
      <c r="H1807" t="s">
        <v>8236</v>
      </c>
      <c r="I1807" t="s">
        <v>8249</v>
      </c>
      <c r="J1807">
        <v>1443808800</v>
      </c>
      <c r="K1807" s="7">
        <f>(((J1807/60)/60)/24)+DATE(1970,1,1)</f>
        <v>42279.75</v>
      </c>
      <c r="L1807">
        <v>1441048658</v>
      </c>
      <c r="M1807" s="7">
        <f>(((L1807/60)/60)/24)+DATE(1970,1,1)</f>
        <v>42247.803912037038</v>
      </c>
      <c r="N1807" t="b">
        <v>1</v>
      </c>
      <c r="O1807">
        <v>122</v>
      </c>
      <c r="P1807" s="5">
        <f>E1807/O1807</f>
        <v>67.139344262295083</v>
      </c>
      <c r="Q1807" s="18" t="str">
        <f>LEFT(T1807, FIND("/",T1807)-1)</f>
        <v>photography</v>
      </c>
      <c r="R1807" s="18" t="str">
        <f>RIGHT(T1807, LEN(T1807)-FIND("/",T1807))</f>
        <v>photobooks</v>
      </c>
      <c r="S1807" t="b">
        <v>0</v>
      </c>
      <c r="T1807" t="s">
        <v>8285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3">
        <v>20000</v>
      </c>
      <c r="E1808" s="13">
        <v>591</v>
      </c>
      <c r="F1808" s="16">
        <f>(E1808)/D1808</f>
        <v>2.955E-2</v>
      </c>
      <c r="G1808" s="11" t="s">
        <v>8221</v>
      </c>
      <c r="H1808" t="s">
        <v>8225</v>
      </c>
      <c r="I1808" t="s">
        <v>8247</v>
      </c>
      <c r="J1808">
        <v>1412090349</v>
      </c>
      <c r="K1808" s="7">
        <f>(((J1808/60)/60)/24)+DATE(1970,1,1)</f>
        <v>41912.638298611113</v>
      </c>
      <c r="L1808">
        <v>1409066349</v>
      </c>
      <c r="M1808" s="7">
        <f>(((L1808/60)/60)/24)+DATE(1970,1,1)</f>
        <v>41877.638298611113</v>
      </c>
      <c r="N1808" t="b">
        <v>1</v>
      </c>
      <c r="O1808">
        <v>8</v>
      </c>
      <c r="P1808" s="5">
        <f>E1808/O1808</f>
        <v>73.875</v>
      </c>
      <c r="Q1808" s="18" t="str">
        <f>LEFT(T1808, FIND("/",T1808)-1)</f>
        <v>photography</v>
      </c>
      <c r="R1808" s="18" t="str">
        <f>RIGHT(T1808, LEN(T1808)-FIND("/",T1808))</f>
        <v>photobooks</v>
      </c>
      <c r="S1808" t="b">
        <v>0</v>
      </c>
      <c r="T1808" t="s">
        <v>8285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3">
        <v>5000</v>
      </c>
      <c r="E1809" s="13">
        <v>553</v>
      </c>
      <c r="F1809" s="16">
        <f>(E1809)/D1809</f>
        <v>0.1106</v>
      </c>
      <c r="G1809" s="11" t="s">
        <v>8221</v>
      </c>
      <c r="H1809" t="s">
        <v>8224</v>
      </c>
      <c r="I1809" t="s">
        <v>8246</v>
      </c>
      <c r="J1809">
        <v>1411868313</v>
      </c>
      <c r="K1809" s="7">
        <f>(((J1809/60)/60)/24)+DATE(1970,1,1)</f>
        <v>41910.068437499998</v>
      </c>
      <c r="L1809">
        <v>1409276313</v>
      </c>
      <c r="M1809" s="7">
        <f>(((L1809/60)/60)/24)+DATE(1970,1,1)</f>
        <v>41880.068437499998</v>
      </c>
      <c r="N1809" t="b">
        <v>1</v>
      </c>
      <c r="O1809">
        <v>8</v>
      </c>
      <c r="P1809" s="5">
        <f>E1809/O1809</f>
        <v>69.125</v>
      </c>
      <c r="Q1809" s="18" t="str">
        <f>LEFT(T1809, FIND("/",T1809)-1)</f>
        <v>photography</v>
      </c>
      <c r="R1809" s="18" t="str">
        <f>RIGHT(T1809, LEN(T1809)-FIND("/",T1809))</f>
        <v>photobooks</v>
      </c>
      <c r="S1809" t="b">
        <v>0</v>
      </c>
      <c r="T1809" t="s">
        <v>8285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3">
        <v>28000</v>
      </c>
      <c r="E1810" s="13">
        <v>11594</v>
      </c>
      <c r="F1810" s="16">
        <f>(E1810)/D1810</f>
        <v>0.41407142857142859</v>
      </c>
      <c r="G1810" s="11" t="s">
        <v>8221</v>
      </c>
      <c r="H1810" t="s">
        <v>8224</v>
      </c>
      <c r="I1810" t="s">
        <v>8246</v>
      </c>
      <c r="J1810">
        <v>1486830030</v>
      </c>
      <c r="K1810" s="7">
        <f>(((J1810/60)/60)/24)+DATE(1970,1,1)</f>
        <v>42777.680902777778</v>
      </c>
      <c r="L1810">
        <v>1483806030</v>
      </c>
      <c r="M1810" s="7">
        <f>(((L1810/60)/60)/24)+DATE(1970,1,1)</f>
        <v>42742.680902777778</v>
      </c>
      <c r="N1810" t="b">
        <v>1</v>
      </c>
      <c r="O1810">
        <v>96</v>
      </c>
      <c r="P1810" s="5">
        <f>E1810/O1810</f>
        <v>120.77083333333333</v>
      </c>
      <c r="Q1810" s="18" t="str">
        <f>LEFT(T1810, FIND("/",T1810)-1)</f>
        <v>photography</v>
      </c>
      <c r="R1810" s="18" t="str">
        <f>RIGHT(T1810, LEN(T1810)-FIND("/",T1810))</f>
        <v>photobooks</v>
      </c>
      <c r="S1810" t="b">
        <v>0</v>
      </c>
      <c r="T1810" t="s">
        <v>8285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3">
        <v>3500</v>
      </c>
      <c r="E1811" s="13">
        <v>380</v>
      </c>
      <c r="F1811" s="16">
        <f>(E1811)/D1811</f>
        <v>0.10857142857142857</v>
      </c>
      <c r="G1811" s="11" t="s">
        <v>8221</v>
      </c>
      <c r="H1811" t="s">
        <v>8229</v>
      </c>
      <c r="I1811" t="s">
        <v>8251</v>
      </c>
      <c r="J1811">
        <v>1425246439</v>
      </c>
      <c r="K1811" s="7">
        <f>(((J1811/60)/60)/24)+DATE(1970,1,1)</f>
        <v>42064.907858796301</v>
      </c>
      <c r="L1811">
        <v>1422222439</v>
      </c>
      <c r="M1811" s="7">
        <f>(((L1811/60)/60)/24)+DATE(1970,1,1)</f>
        <v>42029.907858796301</v>
      </c>
      <c r="N1811" t="b">
        <v>1</v>
      </c>
      <c r="O1811">
        <v>9</v>
      </c>
      <c r="P1811" s="5">
        <f>E1811/O1811</f>
        <v>42.222222222222221</v>
      </c>
      <c r="Q1811" s="18" t="str">
        <f>LEFT(T1811, FIND("/",T1811)-1)</f>
        <v>photography</v>
      </c>
      <c r="R1811" s="18" t="str">
        <f>RIGHT(T1811, LEN(T1811)-FIND("/",T1811))</f>
        <v>photobooks</v>
      </c>
      <c r="S1811" t="b">
        <v>0</v>
      </c>
      <c r="T1811" t="s">
        <v>8285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3">
        <v>450</v>
      </c>
      <c r="E1812" s="13">
        <v>15</v>
      </c>
      <c r="F1812" s="16">
        <f>(E1812)/D1812</f>
        <v>3.3333333333333333E-2</v>
      </c>
      <c r="G1812" s="11" t="s">
        <v>8221</v>
      </c>
      <c r="H1812" t="s">
        <v>8224</v>
      </c>
      <c r="I1812" t="s">
        <v>8246</v>
      </c>
      <c r="J1812">
        <v>1408657826</v>
      </c>
      <c r="K1812" s="7">
        <f>(((J1812/60)/60)/24)+DATE(1970,1,1)</f>
        <v>41872.91002314815</v>
      </c>
      <c r="L1812">
        <v>1407621026</v>
      </c>
      <c r="M1812" s="7">
        <f>(((L1812/60)/60)/24)+DATE(1970,1,1)</f>
        <v>41860.91002314815</v>
      </c>
      <c r="N1812" t="b">
        <v>0</v>
      </c>
      <c r="O1812">
        <v>2</v>
      </c>
      <c r="P1812" s="5">
        <f>E1812/O1812</f>
        <v>7.5</v>
      </c>
      <c r="Q1812" s="18" t="str">
        <f>LEFT(T1812, FIND("/",T1812)-1)</f>
        <v>photography</v>
      </c>
      <c r="R1812" s="18" t="str">
        <f>RIGHT(T1812, LEN(T1812)-FIND("/",T1812))</f>
        <v>photobooks</v>
      </c>
      <c r="S1812" t="b">
        <v>0</v>
      </c>
      <c r="T1812" t="s">
        <v>8285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3">
        <v>54000</v>
      </c>
      <c r="E1813" s="13">
        <v>40</v>
      </c>
      <c r="F1813" s="16">
        <f>(E1813)/D1813</f>
        <v>7.407407407407407E-4</v>
      </c>
      <c r="G1813" s="11" t="s">
        <v>8221</v>
      </c>
      <c r="H1813" t="s">
        <v>8224</v>
      </c>
      <c r="I1813" t="s">
        <v>8246</v>
      </c>
      <c r="J1813">
        <v>1414123200</v>
      </c>
      <c r="K1813" s="7">
        <f>(((J1813/60)/60)/24)+DATE(1970,1,1)</f>
        <v>41936.166666666664</v>
      </c>
      <c r="L1813">
        <v>1408962270</v>
      </c>
      <c r="M1813" s="7">
        <f>(((L1813/60)/60)/24)+DATE(1970,1,1)</f>
        <v>41876.433680555558</v>
      </c>
      <c r="N1813" t="b">
        <v>0</v>
      </c>
      <c r="O1813">
        <v>26</v>
      </c>
      <c r="P1813" s="5">
        <f>E1813/O1813</f>
        <v>1.5384615384615385</v>
      </c>
      <c r="Q1813" s="18" t="str">
        <f>LEFT(T1813, FIND("/",T1813)-1)</f>
        <v>photography</v>
      </c>
      <c r="R1813" s="18" t="str">
        <f>RIGHT(T1813, LEN(T1813)-FIND("/",T1813))</f>
        <v>photobooks</v>
      </c>
      <c r="S1813" t="b">
        <v>0</v>
      </c>
      <c r="T1813" t="s">
        <v>8285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3">
        <v>6500</v>
      </c>
      <c r="E1814" s="13">
        <v>865</v>
      </c>
      <c r="F1814" s="16">
        <f>(E1814)/D1814</f>
        <v>0.13307692307692306</v>
      </c>
      <c r="G1814" s="11" t="s">
        <v>8221</v>
      </c>
      <c r="H1814" t="s">
        <v>8225</v>
      </c>
      <c r="I1814" t="s">
        <v>8247</v>
      </c>
      <c r="J1814">
        <v>1467531536</v>
      </c>
      <c r="K1814" s="7">
        <f>(((J1814/60)/60)/24)+DATE(1970,1,1)</f>
        <v>42554.318703703699</v>
      </c>
      <c r="L1814">
        <v>1464939536</v>
      </c>
      <c r="M1814" s="7">
        <f>(((L1814/60)/60)/24)+DATE(1970,1,1)</f>
        <v>42524.318703703699</v>
      </c>
      <c r="N1814" t="b">
        <v>0</v>
      </c>
      <c r="O1814">
        <v>23</v>
      </c>
      <c r="P1814" s="5">
        <f>E1814/O1814</f>
        <v>37.608695652173914</v>
      </c>
      <c r="Q1814" s="18" t="str">
        <f>LEFT(T1814, FIND("/",T1814)-1)</f>
        <v>photography</v>
      </c>
      <c r="R1814" s="18" t="str">
        <f>RIGHT(T1814, LEN(T1814)-FIND("/",T1814))</f>
        <v>photobooks</v>
      </c>
      <c r="S1814" t="b">
        <v>0</v>
      </c>
      <c r="T1814" t="s">
        <v>8285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3">
        <v>8750</v>
      </c>
      <c r="E1815" s="13">
        <v>0</v>
      </c>
      <c r="F1815" s="16">
        <f>(E1815)/D1815</f>
        <v>0</v>
      </c>
      <c r="G1815" s="11" t="s">
        <v>8221</v>
      </c>
      <c r="H1815" t="s">
        <v>8225</v>
      </c>
      <c r="I1815" t="s">
        <v>8247</v>
      </c>
      <c r="J1815">
        <v>1407532812</v>
      </c>
      <c r="K1815" s="7">
        <f>(((J1815/60)/60)/24)+DATE(1970,1,1)</f>
        <v>41859.889027777775</v>
      </c>
      <c r="L1815">
        <v>1404940812</v>
      </c>
      <c r="M1815" s="7">
        <f>(((L1815/60)/60)/24)+DATE(1970,1,1)</f>
        <v>41829.889027777775</v>
      </c>
      <c r="N1815" t="b">
        <v>0</v>
      </c>
      <c r="O1815">
        <v>0</v>
      </c>
      <c r="P1815" s="5" t="e">
        <f>E1815/O1815</f>
        <v>#DIV/0!</v>
      </c>
      <c r="Q1815" s="18" t="str">
        <f>LEFT(T1815, FIND("/",T1815)-1)</f>
        <v>photography</v>
      </c>
      <c r="R1815" s="18" t="str">
        <f>RIGHT(T1815, LEN(T1815)-FIND("/",T1815))</f>
        <v>photobooks</v>
      </c>
      <c r="S1815" t="b">
        <v>0</v>
      </c>
      <c r="T1815" t="s">
        <v>8285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3">
        <v>12000</v>
      </c>
      <c r="E1816" s="13">
        <v>5902</v>
      </c>
      <c r="F1816" s="16">
        <f>(E1816)/D1816</f>
        <v>0.49183333333333334</v>
      </c>
      <c r="G1816" s="11" t="s">
        <v>8221</v>
      </c>
      <c r="H1816" t="s">
        <v>8225</v>
      </c>
      <c r="I1816" t="s">
        <v>8247</v>
      </c>
      <c r="J1816">
        <v>1425108736</v>
      </c>
      <c r="K1816" s="7">
        <f>(((J1816/60)/60)/24)+DATE(1970,1,1)</f>
        <v>42063.314074074078</v>
      </c>
      <c r="L1816">
        <v>1422516736</v>
      </c>
      <c r="M1816" s="7">
        <f>(((L1816/60)/60)/24)+DATE(1970,1,1)</f>
        <v>42033.314074074078</v>
      </c>
      <c r="N1816" t="b">
        <v>0</v>
      </c>
      <c r="O1816">
        <v>140</v>
      </c>
      <c r="P1816" s="5">
        <f>E1816/O1816</f>
        <v>42.157142857142858</v>
      </c>
      <c r="Q1816" s="18" t="str">
        <f>LEFT(T1816, FIND("/",T1816)-1)</f>
        <v>photography</v>
      </c>
      <c r="R1816" s="18" t="str">
        <f>RIGHT(T1816, LEN(T1816)-FIND("/",T1816))</f>
        <v>photobooks</v>
      </c>
      <c r="S1816" t="b">
        <v>0</v>
      </c>
      <c r="T1816" t="s">
        <v>8285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3">
        <v>3000</v>
      </c>
      <c r="E1817" s="13">
        <v>0</v>
      </c>
      <c r="F1817" s="16">
        <f>(E1817)/D1817</f>
        <v>0</v>
      </c>
      <c r="G1817" s="11" t="s">
        <v>8221</v>
      </c>
      <c r="H1817" t="s">
        <v>8224</v>
      </c>
      <c r="I1817" t="s">
        <v>8246</v>
      </c>
      <c r="J1817">
        <v>1435787137</v>
      </c>
      <c r="K1817" s="7">
        <f>(((J1817/60)/60)/24)+DATE(1970,1,1)</f>
        <v>42186.906678240746</v>
      </c>
      <c r="L1817">
        <v>1434577537</v>
      </c>
      <c r="M1817" s="7">
        <f>(((L1817/60)/60)/24)+DATE(1970,1,1)</f>
        <v>42172.906678240746</v>
      </c>
      <c r="N1817" t="b">
        <v>0</v>
      </c>
      <c r="O1817">
        <v>0</v>
      </c>
      <c r="P1817" s="5" t="e">
        <f>E1817/O1817</f>
        <v>#DIV/0!</v>
      </c>
      <c r="Q1817" s="18" t="str">
        <f>LEFT(T1817, FIND("/",T1817)-1)</f>
        <v>photography</v>
      </c>
      <c r="R1817" s="18" t="str">
        <f>RIGHT(T1817, LEN(T1817)-FIND("/",T1817))</f>
        <v>photobooks</v>
      </c>
      <c r="S1817" t="b">
        <v>0</v>
      </c>
      <c r="T1817" t="s">
        <v>8285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3">
        <v>25000</v>
      </c>
      <c r="E1818" s="13">
        <v>509</v>
      </c>
      <c r="F1818" s="16">
        <f>(E1818)/D1818</f>
        <v>2.036E-2</v>
      </c>
      <c r="G1818" s="11" t="s">
        <v>8221</v>
      </c>
      <c r="H1818" t="s">
        <v>8240</v>
      </c>
      <c r="I1818" t="s">
        <v>8257</v>
      </c>
      <c r="J1818">
        <v>1469473200</v>
      </c>
      <c r="K1818" s="7">
        <f>(((J1818/60)/60)/24)+DATE(1970,1,1)</f>
        <v>42576.791666666672</v>
      </c>
      <c r="L1818">
        <v>1467061303</v>
      </c>
      <c r="M1818" s="7">
        <f>(((L1818/60)/60)/24)+DATE(1970,1,1)</f>
        <v>42548.876192129625</v>
      </c>
      <c r="N1818" t="b">
        <v>0</v>
      </c>
      <c r="O1818">
        <v>6</v>
      </c>
      <c r="P1818" s="5">
        <f>E1818/O1818</f>
        <v>84.833333333333329</v>
      </c>
      <c r="Q1818" s="18" t="str">
        <f>LEFT(T1818, FIND("/",T1818)-1)</f>
        <v>photography</v>
      </c>
      <c r="R1818" s="18" t="str">
        <f>RIGHT(T1818, LEN(T1818)-FIND("/",T1818))</f>
        <v>photobooks</v>
      </c>
      <c r="S1818" t="b">
        <v>0</v>
      </c>
      <c r="T1818" t="s">
        <v>8285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3">
        <v>18000</v>
      </c>
      <c r="E1819" s="13">
        <v>9419</v>
      </c>
      <c r="F1819" s="16">
        <f>(E1819)/D1819</f>
        <v>0.52327777777777773</v>
      </c>
      <c r="G1819" s="11" t="s">
        <v>8221</v>
      </c>
      <c r="H1819" t="s">
        <v>8224</v>
      </c>
      <c r="I1819" t="s">
        <v>8246</v>
      </c>
      <c r="J1819">
        <v>1485759540</v>
      </c>
      <c r="K1819" s="7">
        <f>(((J1819/60)/60)/24)+DATE(1970,1,1)</f>
        <v>42765.290972222225</v>
      </c>
      <c r="L1819">
        <v>1480607607</v>
      </c>
      <c r="M1819" s="7">
        <f>(((L1819/60)/60)/24)+DATE(1970,1,1)</f>
        <v>42705.662118055552</v>
      </c>
      <c r="N1819" t="b">
        <v>0</v>
      </c>
      <c r="O1819">
        <v>100</v>
      </c>
      <c r="P1819" s="5">
        <f>E1819/O1819</f>
        <v>94.19</v>
      </c>
      <c r="Q1819" s="18" t="str">
        <f>LEFT(T1819, FIND("/",T1819)-1)</f>
        <v>photography</v>
      </c>
      <c r="R1819" s="18" t="str">
        <f>RIGHT(T1819, LEN(T1819)-FIND("/",T1819))</f>
        <v>photobooks</v>
      </c>
      <c r="S1819" t="b">
        <v>0</v>
      </c>
      <c r="T1819" t="s">
        <v>8285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3">
        <v>15000</v>
      </c>
      <c r="E1820" s="13">
        <v>0</v>
      </c>
      <c r="F1820" s="16">
        <f>(E1820)/D1820</f>
        <v>0</v>
      </c>
      <c r="G1820" s="11" t="s">
        <v>8221</v>
      </c>
      <c r="H1820" t="s">
        <v>8224</v>
      </c>
      <c r="I1820" t="s">
        <v>8246</v>
      </c>
      <c r="J1820">
        <v>1428035850</v>
      </c>
      <c r="K1820" s="7">
        <f>(((J1820/60)/60)/24)+DATE(1970,1,1)</f>
        <v>42097.192708333328</v>
      </c>
      <c r="L1820">
        <v>1425447450</v>
      </c>
      <c r="M1820" s="7">
        <f>(((L1820/60)/60)/24)+DATE(1970,1,1)</f>
        <v>42067.234375</v>
      </c>
      <c r="N1820" t="b">
        <v>0</v>
      </c>
      <c r="O1820">
        <v>0</v>
      </c>
      <c r="P1820" s="5" t="e">
        <f>E1820/O1820</f>
        <v>#DIV/0!</v>
      </c>
      <c r="Q1820" s="18" t="str">
        <f>LEFT(T1820, FIND("/",T1820)-1)</f>
        <v>photography</v>
      </c>
      <c r="R1820" s="18" t="str">
        <f>RIGHT(T1820, LEN(T1820)-FIND("/",T1820))</f>
        <v>photobooks</v>
      </c>
      <c r="S1820" t="b">
        <v>0</v>
      </c>
      <c r="T1820" t="s">
        <v>8285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3">
        <v>1200</v>
      </c>
      <c r="E1821" s="13">
        <v>25</v>
      </c>
      <c r="F1821" s="16">
        <f>(E1821)/D1821</f>
        <v>2.0833333333333332E-2</v>
      </c>
      <c r="G1821" s="11" t="s">
        <v>8221</v>
      </c>
      <c r="H1821" t="s">
        <v>8224</v>
      </c>
      <c r="I1821" t="s">
        <v>8246</v>
      </c>
      <c r="J1821">
        <v>1406743396</v>
      </c>
      <c r="K1821" s="7">
        <f>(((J1821/60)/60)/24)+DATE(1970,1,1)</f>
        <v>41850.752268518518</v>
      </c>
      <c r="L1821">
        <v>1404151396</v>
      </c>
      <c r="M1821" s="7">
        <f>(((L1821/60)/60)/24)+DATE(1970,1,1)</f>
        <v>41820.752268518518</v>
      </c>
      <c r="N1821" t="b">
        <v>0</v>
      </c>
      <c r="O1821">
        <v>4</v>
      </c>
      <c r="P1821" s="5">
        <f>E1821/O1821</f>
        <v>6.25</v>
      </c>
      <c r="Q1821" s="18" t="str">
        <f>LEFT(T1821, FIND("/",T1821)-1)</f>
        <v>photography</v>
      </c>
      <c r="R1821" s="18" t="str">
        <f>RIGHT(T1821, LEN(T1821)-FIND("/",T1821))</f>
        <v>photobooks</v>
      </c>
      <c r="S1821" t="b">
        <v>0</v>
      </c>
      <c r="T1821" t="s">
        <v>8285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3">
        <v>26000</v>
      </c>
      <c r="E1822" s="13">
        <v>1707</v>
      </c>
      <c r="F1822" s="16">
        <f>(E1822)/D1822</f>
        <v>6.565384615384616E-2</v>
      </c>
      <c r="G1822" s="11" t="s">
        <v>8221</v>
      </c>
      <c r="H1822" t="s">
        <v>8224</v>
      </c>
      <c r="I1822" t="s">
        <v>8246</v>
      </c>
      <c r="J1822">
        <v>1427850090</v>
      </c>
      <c r="K1822" s="7">
        <f>(((J1822/60)/60)/24)+DATE(1970,1,1)</f>
        <v>42095.042708333334</v>
      </c>
      <c r="L1822">
        <v>1425261690</v>
      </c>
      <c r="M1822" s="7">
        <f>(((L1822/60)/60)/24)+DATE(1970,1,1)</f>
        <v>42065.084375000006</v>
      </c>
      <c r="N1822" t="b">
        <v>0</v>
      </c>
      <c r="O1822">
        <v>8</v>
      </c>
      <c r="P1822" s="5">
        <f>E1822/O1822</f>
        <v>213.375</v>
      </c>
      <c r="Q1822" s="18" t="str">
        <f>LEFT(T1822, FIND("/",T1822)-1)</f>
        <v>photography</v>
      </c>
      <c r="R1822" s="18" t="str">
        <f>RIGHT(T1822, LEN(T1822)-FIND("/",T1822))</f>
        <v>photobooks</v>
      </c>
      <c r="S1822" t="b">
        <v>0</v>
      </c>
      <c r="T1822" t="s">
        <v>8285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3">
        <v>2500</v>
      </c>
      <c r="E1823" s="13">
        <v>3372.25</v>
      </c>
      <c r="F1823" s="16">
        <f>(E1823)/D1823</f>
        <v>1.3489</v>
      </c>
      <c r="G1823" s="11" t="s">
        <v>8219</v>
      </c>
      <c r="H1823" t="s">
        <v>8224</v>
      </c>
      <c r="I1823" t="s">
        <v>8246</v>
      </c>
      <c r="J1823">
        <v>1330760367</v>
      </c>
      <c r="K1823" s="7">
        <f>(((J1823/60)/60)/24)+DATE(1970,1,1)</f>
        <v>40971.319062499999</v>
      </c>
      <c r="L1823">
        <v>1326872367</v>
      </c>
      <c r="M1823" s="7">
        <f>(((L1823/60)/60)/24)+DATE(1970,1,1)</f>
        <v>40926.319062499999</v>
      </c>
      <c r="N1823" t="b">
        <v>0</v>
      </c>
      <c r="O1823">
        <v>57</v>
      </c>
      <c r="P1823" s="5">
        <f>E1823/O1823</f>
        <v>59.162280701754383</v>
      </c>
      <c r="Q1823" s="18" t="str">
        <f>LEFT(T1823, FIND("/",T1823)-1)</f>
        <v>music</v>
      </c>
      <c r="R1823" s="18" t="str">
        <f>RIGHT(T1823, LEN(T1823)-FIND("/",T1823))</f>
        <v>rock</v>
      </c>
      <c r="S1823" t="b">
        <v>1</v>
      </c>
      <c r="T1823" t="s">
        <v>8276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3">
        <v>300</v>
      </c>
      <c r="E1824" s="13">
        <v>300</v>
      </c>
      <c r="F1824" s="16">
        <f>(E1824)/D1824</f>
        <v>1</v>
      </c>
      <c r="G1824" s="11" t="s">
        <v>8219</v>
      </c>
      <c r="H1824" t="s">
        <v>8229</v>
      </c>
      <c r="I1824" t="s">
        <v>8251</v>
      </c>
      <c r="J1824">
        <v>1391194860</v>
      </c>
      <c r="K1824" s="7">
        <f>(((J1824/60)/60)/24)+DATE(1970,1,1)</f>
        <v>41670.792361111111</v>
      </c>
      <c r="L1824">
        <v>1388084862</v>
      </c>
      <c r="M1824" s="7">
        <f>(((L1824/60)/60)/24)+DATE(1970,1,1)</f>
        <v>41634.797013888885</v>
      </c>
      <c r="N1824" t="b">
        <v>0</v>
      </c>
      <c r="O1824">
        <v>11</v>
      </c>
      <c r="P1824" s="5">
        <f>E1824/O1824</f>
        <v>27.272727272727273</v>
      </c>
      <c r="Q1824" s="18" t="str">
        <f>LEFT(T1824, FIND("/",T1824)-1)</f>
        <v>music</v>
      </c>
      <c r="R1824" s="18" t="str">
        <f>RIGHT(T1824, LEN(T1824)-FIND("/",T1824))</f>
        <v>rock</v>
      </c>
      <c r="S1824" t="b">
        <v>1</v>
      </c>
      <c r="T1824" t="s">
        <v>8276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3">
        <v>700</v>
      </c>
      <c r="E1825" s="13">
        <v>811</v>
      </c>
      <c r="F1825" s="16">
        <f>(E1825)/D1825</f>
        <v>1.1585714285714286</v>
      </c>
      <c r="G1825" s="11" t="s">
        <v>8219</v>
      </c>
      <c r="H1825" t="s">
        <v>8224</v>
      </c>
      <c r="I1825" t="s">
        <v>8246</v>
      </c>
      <c r="J1825">
        <v>1351095976</v>
      </c>
      <c r="K1825" s="7">
        <f>(((J1825/60)/60)/24)+DATE(1970,1,1)</f>
        <v>41206.684907407405</v>
      </c>
      <c r="L1825">
        <v>1348503976</v>
      </c>
      <c r="M1825" s="7">
        <f>(((L1825/60)/60)/24)+DATE(1970,1,1)</f>
        <v>41176.684907407405</v>
      </c>
      <c r="N1825" t="b">
        <v>0</v>
      </c>
      <c r="O1825">
        <v>33</v>
      </c>
      <c r="P1825" s="5">
        <f>E1825/O1825</f>
        <v>24.575757575757574</v>
      </c>
      <c r="Q1825" s="18" t="str">
        <f>LEFT(T1825, FIND("/",T1825)-1)</f>
        <v>music</v>
      </c>
      <c r="R1825" s="18" t="str">
        <f>RIGHT(T1825, LEN(T1825)-FIND("/",T1825))</f>
        <v>rock</v>
      </c>
      <c r="S1825" t="b">
        <v>1</v>
      </c>
      <c r="T1825" t="s">
        <v>8276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3">
        <v>3000</v>
      </c>
      <c r="E1826" s="13">
        <v>3002</v>
      </c>
      <c r="F1826" s="16">
        <f>(E1826)/D1826</f>
        <v>1.0006666666666666</v>
      </c>
      <c r="G1826" s="11" t="s">
        <v>8219</v>
      </c>
      <c r="H1826" t="s">
        <v>8224</v>
      </c>
      <c r="I1826" t="s">
        <v>8246</v>
      </c>
      <c r="J1826">
        <v>1389146880</v>
      </c>
      <c r="K1826" s="7">
        <f>(((J1826/60)/60)/24)+DATE(1970,1,1)</f>
        <v>41647.088888888888</v>
      </c>
      <c r="L1826">
        <v>1387403967</v>
      </c>
      <c r="M1826" s="7">
        <f>(((L1826/60)/60)/24)+DATE(1970,1,1)</f>
        <v>41626.916284722225</v>
      </c>
      <c r="N1826" t="b">
        <v>0</v>
      </c>
      <c r="O1826">
        <v>40</v>
      </c>
      <c r="P1826" s="5">
        <f>E1826/O1826</f>
        <v>75.05</v>
      </c>
      <c r="Q1826" s="18" t="str">
        <f>LEFT(T1826, FIND("/",T1826)-1)</f>
        <v>music</v>
      </c>
      <c r="R1826" s="18" t="str">
        <f>RIGHT(T1826, LEN(T1826)-FIND("/",T1826))</f>
        <v>rock</v>
      </c>
      <c r="S1826" t="b">
        <v>1</v>
      </c>
      <c r="T1826" t="s">
        <v>8276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3">
        <v>2000</v>
      </c>
      <c r="E1827" s="13">
        <v>2101</v>
      </c>
      <c r="F1827" s="16">
        <f>(E1827)/D1827</f>
        <v>1.0505</v>
      </c>
      <c r="G1827" s="11" t="s">
        <v>8219</v>
      </c>
      <c r="H1827" t="s">
        <v>8224</v>
      </c>
      <c r="I1827" t="s">
        <v>8246</v>
      </c>
      <c r="J1827">
        <v>1373572903</v>
      </c>
      <c r="K1827" s="7">
        <f>(((J1827/60)/60)/24)+DATE(1970,1,1)</f>
        <v>41466.83452546296</v>
      </c>
      <c r="L1827">
        <v>1371585703</v>
      </c>
      <c r="M1827" s="7">
        <f>(((L1827/60)/60)/24)+DATE(1970,1,1)</f>
        <v>41443.83452546296</v>
      </c>
      <c r="N1827" t="b">
        <v>0</v>
      </c>
      <c r="O1827">
        <v>50</v>
      </c>
      <c r="P1827" s="5">
        <f>E1827/O1827</f>
        <v>42.02</v>
      </c>
      <c r="Q1827" s="18" t="str">
        <f>LEFT(T1827, FIND("/",T1827)-1)</f>
        <v>music</v>
      </c>
      <c r="R1827" s="18" t="str">
        <f>RIGHT(T1827, LEN(T1827)-FIND("/",T1827))</f>
        <v>rock</v>
      </c>
      <c r="S1827" t="b">
        <v>1</v>
      </c>
      <c r="T1827" t="s">
        <v>8276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3">
        <v>2000</v>
      </c>
      <c r="E1828" s="13">
        <v>2020</v>
      </c>
      <c r="F1828" s="16">
        <f>(E1828)/D1828</f>
        <v>1.01</v>
      </c>
      <c r="G1828" s="11" t="s">
        <v>8219</v>
      </c>
      <c r="H1828" t="s">
        <v>8224</v>
      </c>
      <c r="I1828" t="s">
        <v>8246</v>
      </c>
      <c r="J1828">
        <v>1392675017</v>
      </c>
      <c r="K1828" s="7">
        <f>(((J1828/60)/60)/24)+DATE(1970,1,1)</f>
        <v>41687.923807870371</v>
      </c>
      <c r="L1828">
        <v>1390083017</v>
      </c>
      <c r="M1828" s="7">
        <f>(((L1828/60)/60)/24)+DATE(1970,1,1)</f>
        <v>41657.923807870371</v>
      </c>
      <c r="N1828" t="b">
        <v>0</v>
      </c>
      <c r="O1828">
        <v>38</v>
      </c>
      <c r="P1828" s="5">
        <f>E1828/O1828</f>
        <v>53.157894736842103</v>
      </c>
      <c r="Q1828" s="18" t="str">
        <f>LEFT(T1828, FIND("/",T1828)-1)</f>
        <v>music</v>
      </c>
      <c r="R1828" s="18" t="str">
        <f>RIGHT(T1828, LEN(T1828)-FIND("/",T1828))</f>
        <v>rock</v>
      </c>
      <c r="S1828" t="b">
        <v>1</v>
      </c>
      <c r="T1828" t="s">
        <v>8276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3">
        <v>8000</v>
      </c>
      <c r="E1829" s="13">
        <v>8053</v>
      </c>
      <c r="F1829" s="16">
        <f>(E1829)/D1829</f>
        <v>1.0066250000000001</v>
      </c>
      <c r="G1829" s="11" t="s">
        <v>8219</v>
      </c>
      <c r="H1829" t="s">
        <v>8224</v>
      </c>
      <c r="I1829" t="s">
        <v>8246</v>
      </c>
      <c r="J1829">
        <v>1299138561</v>
      </c>
      <c r="K1829" s="7">
        <f>(((J1829/60)/60)/24)+DATE(1970,1,1)</f>
        <v>40605.325937499998</v>
      </c>
      <c r="L1829">
        <v>1294818561</v>
      </c>
      <c r="M1829" s="7">
        <f>(((L1829/60)/60)/24)+DATE(1970,1,1)</f>
        <v>40555.325937499998</v>
      </c>
      <c r="N1829" t="b">
        <v>0</v>
      </c>
      <c r="O1829">
        <v>96</v>
      </c>
      <c r="P1829" s="5">
        <f>E1829/O1829</f>
        <v>83.885416666666671</v>
      </c>
      <c r="Q1829" s="18" t="str">
        <f>LEFT(T1829, FIND("/",T1829)-1)</f>
        <v>music</v>
      </c>
      <c r="R1829" s="18" t="str">
        <f>RIGHT(T1829, LEN(T1829)-FIND("/",T1829))</f>
        <v>rock</v>
      </c>
      <c r="S1829" t="b">
        <v>1</v>
      </c>
      <c r="T1829" t="s">
        <v>8276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3">
        <v>20000</v>
      </c>
      <c r="E1830" s="13">
        <v>20032</v>
      </c>
      <c r="F1830" s="16">
        <f>(E1830)/D1830</f>
        <v>1.0016</v>
      </c>
      <c r="G1830" s="11" t="s">
        <v>8219</v>
      </c>
      <c r="H1830" t="s">
        <v>8224</v>
      </c>
      <c r="I1830" t="s">
        <v>8246</v>
      </c>
      <c r="J1830">
        <v>1399672800</v>
      </c>
      <c r="K1830" s="7">
        <f>(((J1830/60)/60)/24)+DATE(1970,1,1)</f>
        <v>41768.916666666664</v>
      </c>
      <c r="L1830">
        <v>1396906530</v>
      </c>
      <c r="M1830" s="7">
        <f>(((L1830/60)/60)/24)+DATE(1970,1,1)</f>
        <v>41736.899652777778</v>
      </c>
      <c r="N1830" t="b">
        <v>0</v>
      </c>
      <c r="O1830">
        <v>48</v>
      </c>
      <c r="P1830" s="5">
        <f>E1830/O1830</f>
        <v>417.33333333333331</v>
      </c>
      <c r="Q1830" s="18" t="str">
        <f>LEFT(T1830, FIND("/",T1830)-1)</f>
        <v>music</v>
      </c>
      <c r="R1830" s="18" t="str">
        <f>RIGHT(T1830, LEN(T1830)-FIND("/",T1830))</f>
        <v>rock</v>
      </c>
      <c r="S1830" t="b">
        <v>1</v>
      </c>
      <c r="T1830" t="s">
        <v>8276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3">
        <v>1500</v>
      </c>
      <c r="E1831" s="13">
        <v>2500.25</v>
      </c>
      <c r="F1831" s="16">
        <f>(E1831)/D1831</f>
        <v>1.6668333333333334</v>
      </c>
      <c r="G1831" s="11" t="s">
        <v>8219</v>
      </c>
      <c r="H1831" t="s">
        <v>8224</v>
      </c>
      <c r="I1831" t="s">
        <v>8246</v>
      </c>
      <c r="J1831">
        <v>1295647200</v>
      </c>
      <c r="K1831" s="7">
        <f>(((J1831/60)/60)/24)+DATE(1970,1,1)</f>
        <v>40564.916666666664</v>
      </c>
      <c r="L1831">
        <v>1291428371</v>
      </c>
      <c r="M1831" s="7">
        <f>(((L1831/60)/60)/24)+DATE(1970,1,1)</f>
        <v>40516.087627314817</v>
      </c>
      <c r="N1831" t="b">
        <v>0</v>
      </c>
      <c r="O1831">
        <v>33</v>
      </c>
      <c r="P1831" s="5">
        <f>E1831/O1831</f>
        <v>75.765151515151516</v>
      </c>
      <c r="Q1831" s="18" t="str">
        <f>LEFT(T1831, FIND("/",T1831)-1)</f>
        <v>music</v>
      </c>
      <c r="R1831" s="18" t="str">
        <f>RIGHT(T1831, LEN(T1831)-FIND("/",T1831))</f>
        <v>rock</v>
      </c>
      <c r="S1831" t="b">
        <v>1</v>
      </c>
      <c r="T1831" t="s">
        <v>8276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3">
        <v>15000</v>
      </c>
      <c r="E1832" s="13">
        <v>15230</v>
      </c>
      <c r="F1832" s="16">
        <f>(E1832)/D1832</f>
        <v>1.0153333333333334</v>
      </c>
      <c r="G1832" s="11" t="s">
        <v>8219</v>
      </c>
      <c r="H1832" t="s">
        <v>8224</v>
      </c>
      <c r="I1832" t="s">
        <v>8246</v>
      </c>
      <c r="J1832">
        <v>1393259107</v>
      </c>
      <c r="K1832" s="7">
        <f>(((J1832/60)/60)/24)+DATE(1970,1,1)</f>
        <v>41694.684108796297</v>
      </c>
      <c r="L1832">
        <v>1390667107</v>
      </c>
      <c r="M1832" s="7">
        <f>(((L1832/60)/60)/24)+DATE(1970,1,1)</f>
        <v>41664.684108796297</v>
      </c>
      <c r="N1832" t="b">
        <v>0</v>
      </c>
      <c r="O1832">
        <v>226</v>
      </c>
      <c r="P1832" s="5">
        <f>E1832/O1832</f>
        <v>67.389380530973455</v>
      </c>
      <c r="Q1832" s="18" t="str">
        <f>LEFT(T1832, FIND("/",T1832)-1)</f>
        <v>music</v>
      </c>
      <c r="R1832" s="18" t="str">
        <f>RIGHT(T1832, LEN(T1832)-FIND("/",T1832))</f>
        <v>rock</v>
      </c>
      <c r="S1832" t="b">
        <v>1</v>
      </c>
      <c r="T1832" t="s">
        <v>8276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3">
        <v>1000</v>
      </c>
      <c r="E1833" s="13">
        <v>1030</v>
      </c>
      <c r="F1833" s="16">
        <f>(E1833)/D1833</f>
        <v>1.03</v>
      </c>
      <c r="G1833" s="11" t="s">
        <v>8219</v>
      </c>
      <c r="H1833" t="s">
        <v>8224</v>
      </c>
      <c r="I1833" t="s">
        <v>8246</v>
      </c>
      <c r="J1833">
        <v>1336866863</v>
      </c>
      <c r="K1833" s="7">
        <f>(((J1833/60)/60)/24)+DATE(1970,1,1)</f>
        <v>41041.996099537035</v>
      </c>
      <c r="L1833">
        <v>1335570863</v>
      </c>
      <c r="M1833" s="7">
        <f>(((L1833/60)/60)/24)+DATE(1970,1,1)</f>
        <v>41026.996099537035</v>
      </c>
      <c r="N1833" t="b">
        <v>0</v>
      </c>
      <c r="O1833">
        <v>14</v>
      </c>
      <c r="P1833" s="5">
        <f>E1833/O1833</f>
        <v>73.571428571428569</v>
      </c>
      <c r="Q1833" s="18" t="str">
        <f>LEFT(T1833, FIND("/",T1833)-1)</f>
        <v>music</v>
      </c>
      <c r="R1833" s="18" t="str">
        <f>RIGHT(T1833, LEN(T1833)-FIND("/",T1833))</f>
        <v>rock</v>
      </c>
      <c r="S1833" t="b">
        <v>1</v>
      </c>
      <c r="T1833" t="s">
        <v>8276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3">
        <v>350</v>
      </c>
      <c r="E1834" s="13">
        <v>500</v>
      </c>
      <c r="F1834" s="16">
        <f>(E1834)/D1834</f>
        <v>1.4285714285714286</v>
      </c>
      <c r="G1834" s="11" t="s">
        <v>8219</v>
      </c>
      <c r="H1834" t="s">
        <v>8224</v>
      </c>
      <c r="I1834" t="s">
        <v>8246</v>
      </c>
      <c r="J1834">
        <v>1299243427</v>
      </c>
      <c r="K1834" s="7">
        <f>(((J1834/60)/60)/24)+DATE(1970,1,1)</f>
        <v>40606.539664351854</v>
      </c>
      <c r="L1834">
        <v>1296651427</v>
      </c>
      <c r="M1834" s="7">
        <f>(((L1834/60)/60)/24)+DATE(1970,1,1)</f>
        <v>40576.539664351854</v>
      </c>
      <c r="N1834" t="b">
        <v>0</v>
      </c>
      <c r="O1834">
        <v>20</v>
      </c>
      <c r="P1834" s="5">
        <f>E1834/O1834</f>
        <v>25</v>
      </c>
      <c r="Q1834" s="18" t="str">
        <f>LEFT(T1834, FIND("/",T1834)-1)</f>
        <v>music</v>
      </c>
      <c r="R1834" s="18" t="str">
        <f>RIGHT(T1834, LEN(T1834)-FIND("/",T1834))</f>
        <v>rock</v>
      </c>
      <c r="S1834" t="b">
        <v>1</v>
      </c>
      <c r="T1834" t="s">
        <v>8276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3">
        <v>400</v>
      </c>
      <c r="E1835" s="13">
        <v>1050</v>
      </c>
      <c r="F1835" s="16">
        <f>(E1835)/D1835</f>
        <v>2.625</v>
      </c>
      <c r="G1835" s="11" t="s">
        <v>8219</v>
      </c>
      <c r="H1835" t="s">
        <v>8224</v>
      </c>
      <c r="I1835" t="s">
        <v>8246</v>
      </c>
      <c r="J1835">
        <v>1362211140</v>
      </c>
      <c r="K1835" s="7">
        <f>(((J1835/60)/60)/24)+DATE(1970,1,1)</f>
        <v>41335.332638888889</v>
      </c>
      <c r="L1835">
        <v>1359421403</v>
      </c>
      <c r="M1835" s="7">
        <f>(((L1835/60)/60)/24)+DATE(1970,1,1)</f>
        <v>41303.044016203705</v>
      </c>
      <c r="N1835" t="b">
        <v>0</v>
      </c>
      <c r="O1835">
        <v>25</v>
      </c>
      <c r="P1835" s="5">
        <f>E1835/O1835</f>
        <v>42</v>
      </c>
      <c r="Q1835" s="18" t="str">
        <f>LEFT(T1835, FIND("/",T1835)-1)</f>
        <v>music</v>
      </c>
      <c r="R1835" s="18" t="str">
        <f>RIGHT(T1835, LEN(T1835)-FIND("/",T1835))</f>
        <v>rock</v>
      </c>
      <c r="S1835" t="b">
        <v>1</v>
      </c>
      <c r="T1835" t="s">
        <v>8276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3">
        <v>10000</v>
      </c>
      <c r="E1836" s="13">
        <v>11805</v>
      </c>
      <c r="F1836" s="16">
        <f>(E1836)/D1836</f>
        <v>1.1805000000000001</v>
      </c>
      <c r="G1836" s="11" t="s">
        <v>8219</v>
      </c>
      <c r="H1836" t="s">
        <v>8224</v>
      </c>
      <c r="I1836" t="s">
        <v>8246</v>
      </c>
      <c r="J1836">
        <v>1422140895</v>
      </c>
      <c r="K1836" s="7">
        <f>(((J1836/60)/60)/24)+DATE(1970,1,1)</f>
        <v>42028.964062500003</v>
      </c>
      <c r="L1836">
        <v>1418684895</v>
      </c>
      <c r="M1836" s="7">
        <f>(((L1836/60)/60)/24)+DATE(1970,1,1)</f>
        <v>41988.964062500003</v>
      </c>
      <c r="N1836" t="b">
        <v>0</v>
      </c>
      <c r="O1836">
        <v>90</v>
      </c>
      <c r="P1836" s="5">
        <f>E1836/O1836</f>
        <v>131.16666666666666</v>
      </c>
      <c r="Q1836" s="18" t="str">
        <f>LEFT(T1836, FIND("/",T1836)-1)</f>
        <v>music</v>
      </c>
      <c r="R1836" s="18" t="str">
        <f>RIGHT(T1836, LEN(T1836)-FIND("/",T1836))</f>
        <v>rock</v>
      </c>
      <c r="S1836" t="b">
        <v>1</v>
      </c>
      <c r="T1836" t="s">
        <v>8276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3">
        <v>500</v>
      </c>
      <c r="E1837" s="13">
        <v>520</v>
      </c>
      <c r="F1837" s="16">
        <f>(E1837)/D1837</f>
        <v>1.04</v>
      </c>
      <c r="G1837" s="11" t="s">
        <v>8219</v>
      </c>
      <c r="H1837" t="s">
        <v>8225</v>
      </c>
      <c r="I1837" t="s">
        <v>8247</v>
      </c>
      <c r="J1837">
        <v>1459439471</v>
      </c>
      <c r="K1837" s="7">
        <f>(((J1837/60)/60)/24)+DATE(1970,1,1)</f>
        <v>42460.660543981481</v>
      </c>
      <c r="L1837">
        <v>1456851071</v>
      </c>
      <c r="M1837" s="7">
        <f>(((L1837/60)/60)/24)+DATE(1970,1,1)</f>
        <v>42430.702210648145</v>
      </c>
      <c r="N1837" t="b">
        <v>0</v>
      </c>
      <c r="O1837">
        <v>11</v>
      </c>
      <c r="P1837" s="5">
        <f>E1837/O1837</f>
        <v>47.272727272727273</v>
      </c>
      <c r="Q1837" s="18" t="str">
        <f>LEFT(T1837, FIND("/",T1837)-1)</f>
        <v>music</v>
      </c>
      <c r="R1837" s="18" t="str">
        <f>RIGHT(T1837, LEN(T1837)-FIND("/",T1837))</f>
        <v>rock</v>
      </c>
      <c r="S1837" t="b">
        <v>1</v>
      </c>
      <c r="T1837" t="s">
        <v>8276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3">
        <v>5000</v>
      </c>
      <c r="E1838" s="13">
        <v>10017</v>
      </c>
      <c r="F1838" s="16">
        <f>(E1838)/D1838</f>
        <v>2.0034000000000001</v>
      </c>
      <c r="G1838" s="11" t="s">
        <v>8219</v>
      </c>
      <c r="H1838" t="s">
        <v>8224</v>
      </c>
      <c r="I1838" t="s">
        <v>8246</v>
      </c>
      <c r="J1838">
        <v>1361129129</v>
      </c>
      <c r="K1838" s="7">
        <f>(((J1838/60)/60)/24)+DATE(1970,1,1)</f>
        <v>41322.809363425928</v>
      </c>
      <c r="L1838">
        <v>1359660329</v>
      </c>
      <c r="M1838" s="7">
        <f>(((L1838/60)/60)/24)+DATE(1970,1,1)</f>
        <v>41305.809363425928</v>
      </c>
      <c r="N1838" t="b">
        <v>0</v>
      </c>
      <c r="O1838">
        <v>55</v>
      </c>
      <c r="P1838" s="5">
        <f>E1838/O1838</f>
        <v>182.12727272727273</v>
      </c>
      <c r="Q1838" s="18" t="str">
        <f>LEFT(T1838, FIND("/",T1838)-1)</f>
        <v>music</v>
      </c>
      <c r="R1838" s="18" t="str">
        <f>RIGHT(T1838, LEN(T1838)-FIND("/",T1838))</f>
        <v>rock</v>
      </c>
      <c r="S1838" t="b">
        <v>1</v>
      </c>
      <c r="T1838" t="s">
        <v>8276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3">
        <v>600</v>
      </c>
      <c r="E1839" s="13">
        <v>1841</v>
      </c>
      <c r="F1839" s="16">
        <f>(E1839)/D1839</f>
        <v>3.0683333333333334</v>
      </c>
      <c r="G1839" s="11" t="s">
        <v>8219</v>
      </c>
      <c r="H1839" t="s">
        <v>8224</v>
      </c>
      <c r="I1839" t="s">
        <v>8246</v>
      </c>
      <c r="J1839">
        <v>1332029335</v>
      </c>
      <c r="K1839" s="7">
        <f>(((J1839/60)/60)/24)+DATE(1970,1,1)</f>
        <v>40986.006192129629</v>
      </c>
      <c r="L1839">
        <v>1326848935</v>
      </c>
      <c r="M1839" s="7">
        <f>(((L1839/60)/60)/24)+DATE(1970,1,1)</f>
        <v>40926.047858796301</v>
      </c>
      <c r="N1839" t="b">
        <v>0</v>
      </c>
      <c r="O1839">
        <v>30</v>
      </c>
      <c r="P1839" s="5">
        <f>E1839/O1839</f>
        <v>61.366666666666667</v>
      </c>
      <c r="Q1839" s="18" t="str">
        <f>LEFT(T1839, FIND("/",T1839)-1)</f>
        <v>music</v>
      </c>
      <c r="R1839" s="18" t="str">
        <f>RIGHT(T1839, LEN(T1839)-FIND("/",T1839))</f>
        <v>rock</v>
      </c>
      <c r="S1839" t="b">
        <v>1</v>
      </c>
      <c r="T1839" t="s">
        <v>8276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3">
        <v>1000</v>
      </c>
      <c r="E1840" s="13">
        <v>1001.49</v>
      </c>
      <c r="F1840" s="16">
        <f>(E1840)/D1840</f>
        <v>1.00149</v>
      </c>
      <c r="G1840" s="11" t="s">
        <v>8219</v>
      </c>
      <c r="H1840" t="s">
        <v>8224</v>
      </c>
      <c r="I1840" t="s">
        <v>8246</v>
      </c>
      <c r="J1840">
        <v>1317438000</v>
      </c>
      <c r="K1840" s="7">
        <f>(((J1840/60)/60)/24)+DATE(1970,1,1)</f>
        <v>40817.125</v>
      </c>
      <c r="L1840">
        <v>1314989557</v>
      </c>
      <c r="M1840" s="7">
        <f>(((L1840/60)/60)/24)+DATE(1970,1,1)</f>
        <v>40788.786539351851</v>
      </c>
      <c r="N1840" t="b">
        <v>0</v>
      </c>
      <c r="O1840">
        <v>28</v>
      </c>
      <c r="P1840" s="5">
        <f>E1840/O1840</f>
        <v>35.767499999999998</v>
      </c>
      <c r="Q1840" s="18" t="str">
        <f>LEFT(T1840, FIND("/",T1840)-1)</f>
        <v>music</v>
      </c>
      <c r="R1840" s="18" t="str">
        <f>RIGHT(T1840, LEN(T1840)-FIND("/",T1840))</f>
        <v>rock</v>
      </c>
      <c r="S1840" t="b">
        <v>1</v>
      </c>
      <c r="T1840" t="s">
        <v>8276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3">
        <v>1000</v>
      </c>
      <c r="E1841" s="13">
        <v>2053</v>
      </c>
      <c r="F1841" s="16">
        <f>(E1841)/D1841</f>
        <v>2.0529999999999999</v>
      </c>
      <c r="G1841" s="11" t="s">
        <v>8219</v>
      </c>
      <c r="H1841" t="s">
        <v>8224</v>
      </c>
      <c r="I1841" t="s">
        <v>8246</v>
      </c>
      <c r="J1841">
        <v>1475342382</v>
      </c>
      <c r="K1841" s="7">
        <f>(((J1841/60)/60)/24)+DATE(1970,1,1)</f>
        <v>42644.722013888888</v>
      </c>
      <c r="L1841">
        <v>1472750382</v>
      </c>
      <c r="M1841" s="7">
        <f>(((L1841/60)/60)/24)+DATE(1970,1,1)</f>
        <v>42614.722013888888</v>
      </c>
      <c r="N1841" t="b">
        <v>0</v>
      </c>
      <c r="O1841">
        <v>45</v>
      </c>
      <c r="P1841" s="5">
        <f>E1841/O1841</f>
        <v>45.62222222222222</v>
      </c>
      <c r="Q1841" s="18" t="str">
        <f>LEFT(T1841, FIND("/",T1841)-1)</f>
        <v>music</v>
      </c>
      <c r="R1841" s="18" t="str">
        <f>RIGHT(T1841, LEN(T1841)-FIND("/",T1841))</f>
        <v>rock</v>
      </c>
      <c r="S1841" t="b">
        <v>1</v>
      </c>
      <c r="T1841" t="s">
        <v>8276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3">
        <v>900</v>
      </c>
      <c r="E1842" s="13">
        <v>980</v>
      </c>
      <c r="F1842" s="16">
        <f>(E1842)/D1842</f>
        <v>1.0888888888888888</v>
      </c>
      <c r="G1842" s="11" t="s">
        <v>8219</v>
      </c>
      <c r="H1842" t="s">
        <v>8224</v>
      </c>
      <c r="I1842" t="s">
        <v>8246</v>
      </c>
      <c r="J1842">
        <v>1367902740</v>
      </c>
      <c r="K1842" s="7">
        <f>(((J1842/60)/60)/24)+DATE(1970,1,1)</f>
        <v>41401.207638888889</v>
      </c>
      <c r="L1842">
        <v>1366251510</v>
      </c>
      <c r="M1842" s="7">
        <f>(((L1842/60)/60)/24)+DATE(1970,1,1)</f>
        <v>41382.096180555556</v>
      </c>
      <c r="N1842" t="b">
        <v>0</v>
      </c>
      <c r="O1842">
        <v>13</v>
      </c>
      <c r="P1842" s="5">
        <f>E1842/O1842</f>
        <v>75.384615384615387</v>
      </c>
      <c r="Q1842" s="18" t="str">
        <f>LEFT(T1842, FIND("/",T1842)-1)</f>
        <v>music</v>
      </c>
      <c r="R1842" s="18" t="str">
        <f>RIGHT(T1842, LEN(T1842)-FIND("/",T1842))</f>
        <v>rock</v>
      </c>
      <c r="S1842" t="b">
        <v>1</v>
      </c>
      <c r="T1842" t="s">
        <v>8276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3">
        <v>2000</v>
      </c>
      <c r="E1843" s="13">
        <v>2035</v>
      </c>
      <c r="F1843" s="16">
        <f>(E1843)/D1843</f>
        <v>1.0175000000000001</v>
      </c>
      <c r="G1843" s="11" t="s">
        <v>8219</v>
      </c>
      <c r="H1843" t="s">
        <v>8224</v>
      </c>
      <c r="I1843" t="s">
        <v>8246</v>
      </c>
      <c r="J1843">
        <v>1400561940</v>
      </c>
      <c r="K1843" s="7">
        <f>(((J1843/60)/60)/24)+DATE(1970,1,1)</f>
        <v>41779.207638888889</v>
      </c>
      <c r="L1843">
        <v>1397679445</v>
      </c>
      <c r="M1843" s="7">
        <f>(((L1843/60)/60)/24)+DATE(1970,1,1)</f>
        <v>41745.84542824074</v>
      </c>
      <c r="N1843" t="b">
        <v>0</v>
      </c>
      <c r="O1843">
        <v>40</v>
      </c>
      <c r="P1843" s="5">
        <f>E1843/O1843</f>
        <v>50.875</v>
      </c>
      <c r="Q1843" s="18" t="str">
        <f>LEFT(T1843, FIND("/",T1843)-1)</f>
        <v>music</v>
      </c>
      <c r="R1843" s="18" t="str">
        <f>RIGHT(T1843, LEN(T1843)-FIND("/",T1843))</f>
        <v>rock</v>
      </c>
      <c r="S1843" t="b">
        <v>1</v>
      </c>
      <c r="T1843" t="s">
        <v>8276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3">
        <v>2000</v>
      </c>
      <c r="E1844" s="13">
        <v>2505</v>
      </c>
      <c r="F1844" s="16">
        <f>(E1844)/D1844</f>
        <v>1.2524999999999999</v>
      </c>
      <c r="G1844" s="11" t="s">
        <v>8219</v>
      </c>
      <c r="H1844" t="s">
        <v>8224</v>
      </c>
      <c r="I1844" t="s">
        <v>8246</v>
      </c>
      <c r="J1844">
        <v>1425275940</v>
      </c>
      <c r="K1844" s="7">
        <f>(((J1844/60)/60)/24)+DATE(1970,1,1)</f>
        <v>42065.249305555553</v>
      </c>
      <c r="L1844">
        <v>1422371381</v>
      </c>
      <c r="M1844" s="7">
        <f>(((L1844/60)/60)/24)+DATE(1970,1,1)</f>
        <v>42031.631724537037</v>
      </c>
      <c r="N1844" t="b">
        <v>0</v>
      </c>
      <c r="O1844">
        <v>21</v>
      </c>
      <c r="P1844" s="5">
        <f>E1844/O1844</f>
        <v>119.28571428571429</v>
      </c>
      <c r="Q1844" s="18" t="str">
        <f>LEFT(T1844, FIND("/",T1844)-1)</f>
        <v>music</v>
      </c>
      <c r="R1844" s="18" t="str">
        <f>RIGHT(T1844, LEN(T1844)-FIND("/",T1844))</f>
        <v>rock</v>
      </c>
      <c r="S1844" t="b">
        <v>1</v>
      </c>
      <c r="T1844" t="s">
        <v>8276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3">
        <v>10000</v>
      </c>
      <c r="E1845" s="13">
        <v>12400.61</v>
      </c>
      <c r="F1845" s="16">
        <f>(E1845)/D1845</f>
        <v>1.2400610000000001</v>
      </c>
      <c r="G1845" s="11" t="s">
        <v>8219</v>
      </c>
      <c r="H1845" t="s">
        <v>8224</v>
      </c>
      <c r="I1845" t="s">
        <v>8246</v>
      </c>
      <c r="J1845">
        <v>1298245954</v>
      </c>
      <c r="K1845" s="7">
        <f>(((J1845/60)/60)/24)+DATE(1970,1,1)</f>
        <v>40594.994837962964</v>
      </c>
      <c r="L1845">
        <v>1295653954</v>
      </c>
      <c r="M1845" s="7">
        <f>(((L1845/60)/60)/24)+DATE(1970,1,1)</f>
        <v>40564.994837962964</v>
      </c>
      <c r="N1845" t="b">
        <v>0</v>
      </c>
      <c r="O1845">
        <v>134</v>
      </c>
      <c r="P1845" s="5">
        <f>E1845/O1845</f>
        <v>92.541865671641801</v>
      </c>
      <c r="Q1845" s="18" t="str">
        <f>LEFT(T1845, FIND("/",T1845)-1)</f>
        <v>music</v>
      </c>
      <c r="R1845" s="18" t="str">
        <f>RIGHT(T1845, LEN(T1845)-FIND("/",T1845))</f>
        <v>rock</v>
      </c>
      <c r="S1845" t="b">
        <v>1</v>
      </c>
      <c r="T1845" t="s">
        <v>8276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3">
        <v>1500</v>
      </c>
      <c r="E1846" s="13">
        <v>1521</v>
      </c>
      <c r="F1846" s="16">
        <f>(E1846)/D1846</f>
        <v>1.014</v>
      </c>
      <c r="G1846" s="11" t="s">
        <v>8219</v>
      </c>
      <c r="H1846" t="s">
        <v>8224</v>
      </c>
      <c r="I1846" t="s">
        <v>8246</v>
      </c>
      <c r="J1846">
        <v>1307761200</v>
      </c>
      <c r="K1846" s="7">
        <f>(((J1846/60)/60)/24)+DATE(1970,1,1)</f>
        <v>40705.125</v>
      </c>
      <c r="L1846">
        <v>1304464914</v>
      </c>
      <c r="M1846" s="7">
        <f>(((L1846/60)/60)/24)+DATE(1970,1,1)</f>
        <v>40666.973541666666</v>
      </c>
      <c r="N1846" t="b">
        <v>0</v>
      </c>
      <c r="O1846">
        <v>20</v>
      </c>
      <c r="P1846" s="5">
        <f>E1846/O1846</f>
        <v>76.05</v>
      </c>
      <c r="Q1846" s="18" t="str">
        <f>LEFT(T1846, FIND("/",T1846)-1)</f>
        <v>music</v>
      </c>
      <c r="R1846" s="18" t="str">
        <f>RIGHT(T1846, LEN(T1846)-FIND("/",T1846))</f>
        <v>rock</v>
      </c>
      <c r="S1846" t="b">
        <v>1</v>
      </c>
      <c r="T1846" t="s">
        <v>8276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3">
        <v>1000</v>
      </c>
      <c r="E1847" s="13">
        <v>1000</v>
      </c>
      <c r="F1847" s="16">
        <f>(E1847)/D1847</f>
        <v>1</v>
      </c>
      <c r="G1847" s="11" t="s">
        <v>8219</v>
      </c>
      <c r="H1847" t="s">
        <v>8224</v>
      </c>
      <c r="I1847" t="s">
        <v>8246</v>
      </c>
      <c r="J1847">
        <v>1466139300</v>
      </c>
      <c r="K1847" s="7">
        <f>(((J1847/60)/60)/24)+DATE(1970,1,1)</f>
        <v>42538.204861111109</v>
      </c>
      <c r="L1847">
        <v>1464854398</v>
      </c>
      <c r="M1847" s="7">
        <f>(((L1847/60)/60)/24)+DATE(1970,1,1)</f>
        <v>42523.333310185189</v>
      </c>
      <c r="N1847" t="b">
        <v>0</v>
      </c>
      <c r="O1847">
        <v>19</v>
      </c>
      <c r="P1847" s="5">
        <f>E1847/O1847</f>
        <v>52.631578947368418</v>
      </c>
      <c r="Q1847" s="18" t="str">
        <f>LEFT(T1847, FIND("/",T1847)-1)</f>
        <v>music</v>
      </c>
      <c r="R1847" s="18" t="str">
        <f>RIGHT(T1847, LEN(T1847)-FIND("/",T1847))</f>
        <v>rock</v>
      </c>
      <c r="S1847" t="b">
        <v>1</v>
      </c>
      <c r="T1847" t="s">
        <v>8276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3">
        <v>15000</v>
      </c>
      <c r="E1848" s="13">
        <v>20689</v>
      </c>
      <c r="F1848" s="16">
        <f>(E1848)/D1848</f>
        <v>1.3792666666666666</v>
      </c>
      <c r="G1848" s="11" t="s">
        <v>8219</v>
      </c>
      <c r="H1848" t="s">
        <v>8224</v>
      </c>
      <c r="I1848" t="s">
        <v>8246</v>
      </c>
      <c r="J1848">
        <v>1355585777</v>
      </c>
      <c r="K1848" s="7">
        <f>(((J1848/60)/60)/24)+DATE(1970,1,1)</f>
        <v>41258.650196759263</v>
      </c>
      <c r="L1848">
        <v>1352993777</v>
      </c>
      <c r="M1848" s="7">
        <f>(((L1848/60)/60)/24)+DATE(1970,1,1)</f>
        <v>41228.650196759263</v>
      </c>
      <c r="N1848" t="b">
        <v>0</v>
      </c>
      <c r="O1848">
        <v>209</v>
      </c>
      <c r="P1848" s="5">
        <f>E1848/O1848</f>
        <v>98.990430622009569</v>
      </c>
      <c r="Q1848" s="18" t="str">
        <f>LEFT(T1848, FIND("/",T1848)-1)</f>
        <v>music</v>
      </c>
      <c r="R1848" s="18" t="str">
        <f>RIGHT(T1848, LEN(T1848)-FIND("/",T1848))</f>
        <v>rock</v>
      </c>
      <c r="S1848" t="b">
        <v>1</v>
      </c>
      <c r="T1848" t="s">
        <v>8276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3">
        <v>2500</v>
      </c>
      <c r="E1849" s="13">
        <v>3022</v>
      </c>
      <c r="F1849" s="16">
        <f>(E1849)/D1849</f>
        <v>1.2088000000000001</v>
      </c>
      <c r="G1849" s="11" t="s">
        <v>8219</v>
      </c>
      <c r="H1849" t="s">
        <v>8224</v>
      </c>
      <c r="I1849" t="s">
        <v>8246</v>
      </c>
      <c r="J1849">
        <v>1429594832</v>
      </c>
      <c r="K1849" s="7">
        <f>(((J1849/60)/60)/24)+DATE(1970,1,1)</f>
        <v>42115.236481481479</v>
      </c>
      <c r="L1849">
        <v>1427780432</v>
      </c>
      <c r="M1849" s="7">
        <f>(((L1849/60)/60)/24)+DATE(1970,1,1)</f>
        <v>42094.236481481479</v>
      </c>
      <c r="N1849" t="b">
        <v>0</v>
      </c>
      <c r="O1849">
        <v>38</v>
      </c>
      <c r="P1849" s="5">
        <f>E1849/O1849</f>
        <v>79.526315789473685</v>
      </c>
      <c r="Q1849" s="18" t="str">
        <f>LEFT(T1849, FIND("/",T1849)-1)</f>
        <v>music</v>
      </c>
      <c r="R1849" s="18" t="str">
        <f>RIGHT(T1849, LEN(T1849)-FIND("/",T1849))</f>
        <v>rock</v>
      </c>
      <c r="S1849" t="b">
        <v>1</v>
      </c>
      <c r="T1849" t="s">
        <v>8276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3">
        <v>3000</v>
      </c>
      <c r="E1850" s="13">
        <v>3221</v>
      </c>
      <c r="F1850" s="16">
        <f>(E1850)/D1850</f>
        <v>1.0736666666666668</v>
      </c>
      <c r="G1850" s="11" t="s">
        <v>8219</v>
      </c>
      <c r="H1850" t="s">
        <v>8224</v>
      </c>
      <c r="I1850" t="s">
        <v>8246</v>
      </c>
      <c r="J1850">
        <v>1312095540</v>
      </c>
      <c r="K1850" s="7">
        <f>(((J1850/60)/60)/24)+DATE(1970,1,1)</f>
        <v>40755.290972222225</v>
      </c>
      <c r="L1850">
        <v>1306608888</v>
      </c>
      <c r="M1850" s="7">
        <f>(((L1850/60)/60)/24)+DATE(1970,1,1)</f>
        <v>40691.788055555553</v>
      </c>
      <c r="N1850" t="b">
        <v>0</v>
      </c>
      <c r="O1850">
        <v>24</v>
      </c>
      <c r="P1850" s="5">
        <f>E1850/O1850</f>
        <v>134.20833333333334</v>
      </c>
      <c r="Q1850" s="18" t="str">
        <f>LEFT(T1850, FIND("/",T1850)-1)</f>
        <v>music</v>
      </c>
      <c r="R1850" s="18" t="str">
        <f>RIGHT(T1850, LEN(T1850)-FIND("/",T1850))</f>
        <v>rock</v>
      </c>
      <c r="S1850" t="b">
        <v>1</v>
      </c>
      <c r="T1850" t="s">
        <v>8276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3">
        <v>300</v>
      </c>
      <c r="E1851" s="13">
        <v>301</v>
      </c>
      <c r="F1851" s="16">
        <f>(E1851)/D1851</f>
        <v>1.0033333333333334</v>
      </c>
      <c r="G1851" s="11" t="s">
        <v>8219</v>
      </c>
      <c r="H1851" t="s">
        <v>8224</v>
      </c>
      <c r="I1851" t="s">
        <v>8246</v>
      </c>
      <c r="J1851">
        <v>1350505059</v>
      </c>
      <c r="K1851" s="7">
        <f>(((J1851/60)/60)/24)+DATE(1970,1,1)</f>
        <v>41199.845590277779</v>
      </c>
      <c r="L1851">
        <v>1347913059</v>
      </c>
      <c r="M1851" s="7">
        <f>(((L1851/60)/60)/24)+DATE(1970,1,1)</f>
        <v>41169.845590277779</v>
      </c>
      <c r="N1851" t="b">
        <v>0</v>
      </c>
      <c r="O1851">
        <v>8</v>
      </c>
      <c r="P1851" s="5">
        <f>E1851/O1851</f>
        <v>37.625</v>
      </c>
      <c r="Q1851" s="18" t="str">
        <f>LEFT(T1851, FIND("/",T1851)-1)</f>
        <v>music</v>
      </c>
      <c r="R1851" s="18" t="str">
        <f>RIGHT(T1851, LEN(T1851)-FIND("/",T1851))</f>
        <v>rock</v>
      </c>
      <c r="S1851" t="b">
        <v>1</v>
      </c>
      <c r="T1851" t="s">
        <v>8276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3">
        <v>9000</v>
      </c>
      <c r="E1852" s="13">
        <v>9137</v>
      </c>
      <c r="F1852" s="16">
        <f>(E1852)/D1852</f>
        <v>1.0152222222222222</v>
      </c>
      <c r="G1852" s="11" t="s">
        <v>8219</v>
      </c>
      <c r="H1852" t="s">
        <v>8224</v>
      </c>
      <c r="I1852" t="s">
        <v>8246</v>
      </c>
      <c r="J1852">
        <v>1405033300</v>
      </c>
      <c r="K1852" s="7">
        <f>(((J1852/60)/60)/24)+DATE(1970,1,1)</f>
        <v>41830.959490740745</v>
      </c>
      <c r="L1852">
        <v>1402441300</v>
      </c>
      <c r="M1852" s="7">
        <f>(((L1852/60)/60)/24)+DATE(1970,1,1)</f>
        <v>41800.959490740745</v>
      </c>
      <c r="N1852" t="b">
        <v>0</v>
      </c>
      <c r="O1852">
        <v>179</v>
      </c>
      <c r="P1852" s="5">
        <f>E1852/O1852</f>
        <v>51.044692737430168</v>
      </c>
      <c r="Q1852" s="18" t="str">
        <f>LEFT(T1852, FIND("/",T1852)-1)</f>
        <v>music</v>
      </c>
      <c r="R1852" s="18" t="str">
        <f>RIGHT(T1852, LEN(T1852)-FIND("/",T1852))</f>
        <v>rock</v>
      </c>
      <c r="S1852" t="b">
        <v>1</v>
      </c>
      <c r="T1852" t="s">
        <v>8276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3">
        <v>1300</v>
      </c>
      <c r="E1853" s="13">
        <v>1301</v>
      </c>
      <c r="F1853" s="16">
        <f>(E1853)/D1853</f>
        <v>1.0007692307692309</v>
      </c>
      <c r="G1853" s="11" t="s">
        <v>8219</v>
      </c>
      <c r="H1853" t="s">
        <v>8224</v>
      </c>
      <c r="I1853" t="s">
        <v>8246</v>
      </c>
      <c r="J1853">
        <v>1406509200</v>
      </c>
      <c r="K1853" s="7">
        <f>(((J1853/60)/60)/24)+DATE(1970,1,1)</f>
        <v>41848.041666666664</v>
      </c>
      <c r="L1853">
        <v>1404769538</v>
      </c>
      <c r="M1853" s="7">
        <f>(((L1853/60)/60)/24)+DATE(1970,1,1)</f>
        <v>41827.906689814816</v>
      </c>
      <c r="N1853" t="b">
        <v>0</v>
      </c>
      <c r="O1853">
        <v>26</v>
      </c>
      <c r="P1853" s="5">
        <f>E1853/O1853</f>
        <v>50.03846153846154</v>
      </c>
      <c r="Q1853" s="18" t="str">
        <f>LEFT(T1853, FIND("/",T1853)-1)</f>
        <v>music</v>
      </c>
      <c r="R1853" s="18" t="str">
        <f>RIGHT(T1853, LEN(T1853)-FIND("/",T1853))</f>
        <v>rock</v>
      </c>
      <c r="S1853" t="b">
        <v>1</v>
      </c>
      <c r="T1853" t="s">
        <v>8276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3">
        <v>15000</v>
      </c>
      <c r="E1854" s="13">
        <v>17545</v>
      </c>
      <c r="F1854" s="16">
        <f>(E1854)/D1854</f>
        <v>1.1696666666666666</v>
      </c>
      <c r="G1854" s="11" t="s">
        <v>8219</v>
      </c>
      <c r="H1854" t="s">
        <v>8224</v>
      </c>
      <c r="I1854" t="s">
        <v>8246</v>
      </c>
      <c r="J1854">
        <v>1429920000</v>
      </c>
      <c r="K1854" s="7">
        <f>(((J1854/60)/60)/24)+DATE(1970,1,1)</f>
        <v>42119</v>
      </c>
      <c r="L1854">
        <v>1426703452</v>
      </c>
      <c r="M1854" s="7">
        <f>(((L1854/60)/60)/24)+DATE(1970,1,1)</f>
        <v>42081.77143518519</v>
      </c>
      <c r="N1854" t="b">
        <v>0</v>
      </c>
      <c r="O1854">
        <v>131</v>
      </c>
      <c r="P1854" s="5">
        <f>E1854/O1854</f>
        <v>133.93129770992365</v>
      </c>
      <c r="Q1854" s="18" t="str">
        <f>LEFT(T1854, FIND("/",T1854)-1)</f>
        <v>music</v>
      </c>
      <c r="R1854" s="18" t="str">
        <f>RIGHT(T1854, LEN(T1854)-FIND("/",T1854))</f>
        <v>rock</v>
      </c>
      <c r="S1854" t="b">
        <v>1</v>
      </c>
      <c r="T1854" t="s">
        <v>8276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3">
        <v>800</v>
      </c>
      <c r="E1855" s="13">
        <v>815</v>
      </c>
      <c r="F1855" s="16">
        <f>(E1855)/D1855</f>
        <v>1.01875</v>
      </c>
      <c r="G1855" s="11" t="s">
        <v>8219</v>
      </c>
      <c r="H1855" t="s">
        <v>8224</v>
      </c>
      <c r="I1855" t="s">
        <v>8246</v>
      </c>
      <c r="J1855">
        <v>1352860017</v>
      </c>
      <c r="K1855" s="7">
        <f>(((J1855/60)/60)/24)+DATE(1970,1,1)</f>
        <v>41227.102048611108</v>
      </c>
      <c r="L1855">
        <v>1348536417</v>
      </c>
      <c r="M1855" s="7">
        <f>(((L1855/60)/60)/24)+DATE(1970,1,1)</f>
        <v>41177.060381944444</v>
      </c>
      <c r="N1855" t="b">
        <v>0</v>
      </c>
      <c r="O1855">
        <v>14</v>
      </c>
      <c r="P1855" s="5">
        <f>E1855/O1855</f>
        <v>58.214285714285715</v>
      </c>
      <c r="Q1855" s="18" t="str">
        <f>LEFT(T1855, FIND("/",T1855)-1)</f>
        <v>music</v>
      </c>
      <c r="R1855" s="18" t="str">
        <f>RIGHT(T1855, LEN(T1855)-FIND("/",T1855))</f>
        <v>rock</v>
      </c>
      <c r="S1855" t="b">
        <v>1</v>
      </c>
      <c r="T1855" t="s">
        <v>8276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3">
        <v>15000</v>
      </c>
      <c r="E1856" s="13">
        <v>15318.55</v>
      </c>
      <c r="F1856" s="16">
        <f>(E1856)/D1856</f>
        <v>1.0212366666666666</v>
      </c>
      <c r="G1856" s="11" t="s">
        <v>8219</v>
      </c>
      <c r="H1856" t="s">
        <v>8224</v>
      </c>
      <c r="I1856" t="s">
        <v>8246</v>
      </c>
      <c r="J1856">
        <v>1369355437</v>
      </c>
      <c r="K1856" s="7">
        <f>(((J1856/60)/60)/24)+DATE(1970,1,1)</f>
        <v>41418.021261574075</v>
      </c>
      <c r="L1856">
        <v>1366763437</v>
      </c>
      <c r="M1856" s="7">
        <f>(((L1856/60)/60)/24)+DATE(1970,1,1)</f>
        <v>41388.021261574075</v>
      </c>
      <c r="N1856" t="b">
        <v>0</v>
      </c>
      <c r="O1856">
        <v>174</v>
      </c>
      <c r="P1856" s="5">
        <f>E1856/O1856</f>
        <v>88.037643678160919</v>
      </c>
      <c r="Q1856" s="18" t="str">
        <f>LEFT(T1856, FIND("/",T1856)-1)</f>
        <v>music</v>
      </c>
      <c r="R1856" s="18" t="str">
        <f>RIGHT(T1856, LEN(T1856)-FIND("/",T1856))</f>
        <v>rock</v>
      </c>
      <c r="S1856" t="b">
        <v>1</v>
      </c>
      <c r="T1856" t="s">
        <v>8276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3">
        <v>8750</v>
      </c>
      <c r="E1857" s="13">
        <v>13480.16</v>
      </c>
      <c r="F1857" s="16">
        <f>(E1857)/D1857</f>
        <v>1.5405897142857143</v>
      </c>
      <c r="G1857" s="11" t="s">
        <v>8219</v>
      </c>
      <c r="H1857" t="s">
        <v>8229</v>
      </c>
      <c r="I1857" t="s">
        <v>8251</v>
      </c>
      <c r="J1857">
        <v>1389012940</v>
      </c>
      <c r="K1857" s="7">
        <f>(((J1857/60)/60)/24)+DATE(1970,1,1)</f>
        <v>41645.538657407407</v>
      </c>
      <c r="L1857">
        <v>1385124940</v>
      </c>
      <c r="M1857" s="7">
        <f>(((L1857/60)/60)/24)+DATE(1970,1,1)</f>
        <v>41600.538657407407</v>
      </c>
      <c r="N1857" t="b">
        <v>0</v>
      </c>
      <c r="O1857">
        <v>191</v>
      </c>
      <c r="P1857" s="5">
        <f>E1857/O1857</f>
        <v>70.576753926701571</v>
      </c>
      <c r="Q1857" s="18" t="str">
        <f>LEFT(T1857, FIND("/",T1857)-1)</f>
        <v>music</v>
      </c>
      <c r="R1857" s="18" t="str">
        <f>RIGHT(T1857, LEN(T1857)-FIND("/",T1857))</f>
        <v>rock</v>
      </c>
      <c r="S1857" t="b">
        <v>1</v>
      </c>
      <c r="T1857" t="s">
        <v>8276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3">
        <v>2000</v>
      </c>
      <c r="E1858" s="13">
        <v>2025</v>
      </c>
      <c r="F1858" s="16">
        <f>(E1858)/D1858</f>
        <v>1.0125</v>
      </c>
      <c r="G1858" s="11" t="s">
        <v>8219</v>
      </c>
      <c r="H1858" t="s">
        <v>8224</v>
      </c>
      <c r="I1858" t="s">
        <v>8246</v>
      </c>
      <c r="J1858">
        <v>1405715472</v>
      </c>
      <c r="K1858" s="7">
        <f>(((J1858/60)/60)/24)+DATE(1970,1,1)</f>
        <v>41838.854999999996</v>
      </c>
      <c r="L1858">
        <v>1403901072</v>
      </c>
      <c r="M1858" s="7">
        <f>(((L1858/60)/60)/24)+DATE(1970,1,1)</f>
        <v>41817.854999999996</v>
      </c>
      <c r="N1858" t="b">
        <v>0</v>
      </c>
      <c r="O1858">
        <v>38</v>
      </c>
      <c r="P1858" s="5">
        <f>E1858/O1858</f>
        <v>53.289473684210527</v>
      </c>
      <c r="Q1858" s="18" t="str">
        <f>LEFT(T1858, FIND("/",T1858)-1)</f>
        <v>music</v>
      </c>
      <c r="R1858" s="18" t="str">
        <f>RIGHT(T1858, LEN(T1858)-FIND("/",T1858))</f>
        <v>rock</v>
      </c>
      <c r="S1858" t="b">
        <v>1</v>
      </c>
      <c r="T1858" t="s">
        <v>8276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3">
        <v>3000</v>
      </c>
      <c r="E1859" s="13">
        <v>3000</v>
      </c>
      <c r="F1859" s="16">
        <f>(E1859)/D1859</f>
        <v>1</v>
      </c>
      <c r="G1859" s="11" t="s">
        <v>8219</v>
      </c>
      <c r="H1859" t="s">
        <v>8224</v>
      </c>
      <c r="I1859" t="s">
        <v>8246</v>
      </c>
      <c r="J1859">
        <v>1410546413</v>
      </c>
      <c r="K1859" s="7">
        <f>(((J1859/60)/60)/24)+DATE(1970,1,1)</f>
        <v>41894.76866898148</v>
      </c>
      <c r="L1859">
        <v>1407954413</v>
      </c>
      <c r="M1859" s="7">
        <f>(((L1859/60)/60)/24)+DATE(1970,1,1)</f>
        <v>41864.76866898148</v>
      </c>
      <c r="N1859" t="b">
        <v>0</v>
      </c>
      <c r="O1859">
        <v>22</v>
      </c>
      <c r="P1859" s="5">
        <f>E1859/O1859</f>
        <v>136.36363636363637</v>
      </c>
      <c r="Q1859" s="18" t="str">
        <f>LEFT(T1859, FIND("/",T1859)-1)</f>
        <v>music</v>
      </c>
      <c r="R1859" s="18" t="str">
        <f>RIGHT(T1859, LEN(T1859)-FIND("/",T1859))</f>
        <v>rock</v>
      </c>
      <c r="S1859" t="b">
        <v>1</v>
      </c>
      <c r="T1859" t="s">
        <v>8276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3">
        <v>5555.55</v>
      </c>
      <c r="E1860" s="13">
        <v>6041.55</v>
      </c>
      <c r="F1860" s="16">
        <f>(E1860)/D1860</f>
        <v>1.0874800874800874</v>
      </c>
      <c r="G1860" s="11" t="s">
        <v>8219</v>
      </c>
      <c r="H1860" t="s">
        <v>8224</v>
      </c>
      <c r="I1860" t="s">
        <v>8246</v>
      </c>
      <c r="J1860">
        <v>1324014521</v>
      </c>
      <c r="K1860" s="7">
        <f>(((J1860/60)/60)/24)+DATE(1970,1,1)</f>
        <v>40893.242141203707</v>
      </c>
      <c r="L1860">
        <v>1318826921</v>
      </c>
      <c r="M1860" s="7">
        <f>(((L1860/60)/60)/24)+DATE(1970,1,1)</f>
        <v>40833.200474537036</v>
      </c>
      <c r="N1860" t="b">
        <v>0</v>
      </c>
      <c r="O1860">
        <v>149</v>
      </c>
      <c r="P1860" s="5">
        <f>E1860/O1860</f>
        <v>40.547315436241611</v>
      </c>
      <c r="Q1860" s="18" t="str">
        <f>LEFT(T1860, FIND("/",T1860)-1)</f>
        <v>music</v>
      </c>
      <c r="R1860" s="18" t="str">
        <f>RIGHT(T1860, LEN(T1860)-FIND("/",T1860))</f>
        <v>rock</v>
      </c>
      <c r="S1860" t="b">
        <v>1</v>
      </c>
      <c r="T1860" t="s">
        <v>8276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3">
        <v>3000</v>
      </c>
      <c r="E1861" s="13">
        <v>3955</v>
      </c>
      <c r="F1861" s="16">
        <f>(E1861)/D1861</f>
        <v>1.3183333333333334</v>
      </c>
      <c r="G1861" s="11" t="s">
        <v>8219</v>
      </c>
      <c r="H1861" t="s">
        <v>8224</v>
      </c>
      <c r="I1861" t="s">
        <v>8246</v>
      </c>
      <c r="J1861">
        <v>1316716129</v>
      </c>
      <c r="K1861" s="7">
        <f>(((J1861/60)/60)/24)+DATE(1970,1,1)</f>
        <v>40808.770011574074</v>
      </c>
      <c r="L1861">
        <v>1314124129</v>
      </c>
      <c r="M1861" s="7">
        <f>(((L1861/60)/60)/24)+DATE(1970,1,1)</f>
        <v>40778.770011574074</v>
      </c>
      <c r="N1861" t="b">
        <v>0</v>
      </c>
      <c r="O1861">
        <v>56</v>
      </c>
      <c r="P1861" s="5">
        <f>E1861/O1861</f>
        <v>70.625</v>
      </c>
      <c r="Q1861" s="18" t="str">
        <f>LEFT(T1861, FIND("/",T1861)-1)</f>
        <v>music</v>
      </c>
      <c r="R1861" s="18" t="str">
        <f>RIGHT(T1861, LEN(T1861)-FIND("/",T1861))</f>
        <v>rock</v>
      </c>
      <c r="S1861" t="b">
        <v>1</v>
      </c>
      <c r="T1861" t="s">
        <v>8276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3">
        <v>750</v>
      </c>
      <c r="E1862" s="13">
        <v>1001</v>
      </c>
      <c r="F1862" s="16">
        <f>(E1862)/D1862</f>
        <v>1.3346666666666667</v>
      </c>
      <c r="G1862" s="11" t="s">
        <v>8219</v>
      </c>
      <c r="H1862" t="s">
        <v>8224</v>
      </c>
      <c r="I1862" t="s">
        <v>8246</v>
      </c>
      <c r="J1862">
        <v>1391706084</v>
      </c>
      <c r="K1862" s="7">
        <f>(((J1862/60)/60)/24)+DATE(1970,1,1)</f>
        <v>41676.709305555552</v>
      </c>
      <c r="L1862">
        <v>1389891684</v>
      </c>
      <c r="M1862" s="7">
        <f>(((L1862/60)/60)/24)+DATE(1970,1,1)</f>
        <v>41655.709305555552</v>
      </c>
      <c r="N1862" t="b">
        <v>0</v>
      </c>
      <c r="O1862">
        <v>19</v>
      </c>
      <c r="P1862" s="5">
        <f>E1862/O1862</f>
        <v>52.684210526315788</v>
      </c>
      <c r="Q1862" s="18" t="str">
        <f>LEFT(T1862, FIND("/",T1862)-1)</f>
        <v>music</v>
      </c>
      <c r="R1862" s="18" t="str">
        <f>RIGHT(T1862, LEN(T1862)-FIND("/",T1862))</f>
        <v>rock</v>
      </c>
      <c r="S1862" t="b">
        <v>1</v>
      </c>
      <c r="T1862" t="s">
        <v>8276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3">
        <v>250000</v>
      </c>
      <c r="E1863" s="13">
        <v>0</v>
      </c>
      <c r="F1863" s="16">
        <f>(E1863)/D1863</f>
        <v>0</v>
      </c>
      <c r="G1863" s="11" t="s">
        <v>8221</v>
      </c>
      <c r="H1863" t="s">
        <v>8225</v>
      </c>
      <c r="I1863" t="s">
        <v>8247</v>
      </c>
      <c r="J1863">
        <v>1422256341</v>
      </c>
      <c r="K1863" s="7">
        <f>(((J1863/60)/60)/24)+DATE(1970,1,1)</f>
        <v>42030.300243055557</v>
      </c>
      <c r="L1863">
        <v>1419664341</v>
      </c>
      <c r="M1863" s="7">
        <f>(((L1863/60)/60)/24)+DATE(1970,1,1)</f>
        <v>42000.300243055557</v>
      </c>
      <c r="N1863" t="b">
        <v>0</v>
      </c>
      <c r="O1863">
        <v>0</v>
      </c>
      <c r="P1863" s="5" t="e">
        <f>E1863/O1863</f>
        <v>#DIV/0!</v>
      </c>
      <c r="Q1863" s="18" t="str">
        <f>LEFT(T1863, FIND("/",T1863)-1)</f>
        <v>games</v>
      </c>
      <c r="R1863" s="18" t="str">
        <f>RIGHT(T1863, LEN(T1863)-FIND("/",T1863))</f>
        <v>mobile games</v>
      </c>
      <c r="S1863" t="b">
        <v>0</v>
      </c>
      <c r="T1863" t="s">
        <v>8283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3">
        <v>18000</v>
      </c>
      <c r="E1864" s="13">
        <v>1455</v>
      </c>
      <c r="F1864" s="16">
        <f>(E1864)/D1864</f>
        <v>8.0833333333333326E-2</v>
      </c>
      <c r="G1864" s="11" t="s">
        <v>8221</v>
      </c>
      <c r="H1864" t="s">
        <v>8224</v>
      </c>
      <c r="I1864" t="s">
        <v>8246</v>
      </c>
      <c r="J1864">
        <v>1488958200</v>
      </c>
      <c r="K1864" s="7">
        <f>(((J1864/60)/60)/24)+DATE(1970,1,1)</f>
        <v>42802.3125</v>
      </c>
      <c r="L1864">
        <v>1484912974</v>
      </c>
      <c r="M1864" s="7">
        <f>(((L1864/60)/60)/24)+DATE(1970,1,1)</f>
        <v>42755.492754629624</v>
      </c>
      <c r="N1864" t="b">
        <v>0</v>
      </c>
      <c r="O1864">
        <v>16</v>
      </c>
      <c r="P1864" s="5">
        <f>E1864/O1864</f>
        <v>90.9375</v>
      </c>
      <c r="Q1864" s="18" t="str">
        <f>LEFT(T1864, FIND("/",T1864)-1)</f>
        <v>games</v>
      </c>
      <c r="R1864" s="18" t="str">
        <f>RIGHT(T1864, LEN(T1864)-FIND("/",T1864))</f>
        <v>mobile games</v>
      </c>
      <c r="S1864" t="b">
        <v>0</v>
      </c>
      <c r="T1864" t="s">
        <v>8283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3">
        <v>2500</v>
      </c>
      <c r="E1865" s="13">
        <v>10</v>
      </c>
      <c r="F1865" s="16">
        <f>(E1865)/D1865</f>
        <v>4.0000000000000001E-3</v>
      </c>
      <c r="G1865" s="11" t="s">
        <v>8221</v>
      </c>
      <c r="H1865" t="s">
        <v>8224</v>
      </c>
      <c r="I1865" t="s">
        <v>8246</v>
      </c>
      <c r="J1865">
        <v>1402600085</v>
      </c>
      <c r="K1865" s="7">
        <f>(((J1865/60)/60)/24)+DATE(1970,1,1)</f>
        <v>41802.797280092593</v>
      </c>
      <c r="L1865">
        <v>1400008085</v>
      </c>
      <c r="M1865" s="7">
        <f>(((L1865/60)/60)/24)+DATE(1970,1,1)</f>
        <v>41772.797280092593</v>
      </c>
      <c r="N1865" t="b">
        <v>0</v>
      </c>
      <c r="O1865">
        <v>2</v>
      </c>
      <c r="P1865" s="5">
        <f>E1865/O1865</f>
        <v>5</v>
      </c>
      <c r="Q1865" s="18" t="str">
        <f>LEFT(T1865, FIND("/",T1865)-1)</f>
        <v>games</v>
      </c>
      <c r="R1865" s="18" t="str">
        <f>RIGHT(T1865, LEN(T1865)-FIND("/",T1865))</f>
        <v>mobile games</v>
      </c>
      <c r="S1865" t="b">
        <v>0</v>
      </c>
      <c r="T1865" t="s">
        <v>8283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3">
        <v>6500</v>
      </c>
      <c r="E1866" s="13">
        <v>2788</v>
      </c>
      <c r="F1866" s="16">
        <f>(E1866)/D1866</f>
        <v>0.42892307692307691</v>
      </c>
      <c r="G1866" s="11" t="s">
        <v>8221</v>
      </c>
      <c r="H1866" t="s">
        <v>8224</v>
      </c>
      <c r="I1866" t="s">
        <v>8246</v>
      </c>
      <c r="J1866">
        <v>1399223500</v>
      </c>
      <c r="K1866" s="7">
        <f>(((J1866/60)/60)/24)+DATE(1970,1,1)</f>
        <v>41763.716435185182</v>
      </c>
      <c r="L1866">
        <v>1396631500</v>
      </c>
      <c r="M1866" s="7">
        <f>(((L1866/60)/60)/24)+DATE(1970,1,1)</f>
        <v>41733.716435185182</v>
      </c>
      <c r="N1866" t="b">
        <v>0</v>
      </c>
      <c r="O1866">
        <v>48</v>
      </c>
      <c r="P1866" s="5">
        <f>E1866/O1866</f>
        <v>58.083333333333336</v>
      </c>
      <c r="Q1866" s="18" t="str">
        <f>LEFT(T1866, FIND("/",T1866)-1)</f>
        <v>games</v>
      </c>
      <c r="R1866" s="18" t="str">
        <f>RIGHT(T1866, LEN(T1866)-FIND("/",T1866))</f>
        <v>mobile games</v>
      </c>
      <c r="S1866" t="b">
        <v>0</v>
      </c>
      <c r="T1866" t="s">
        <v>8283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3">
        <v>110000</v>
      </c>
      <c r="E1867" s="13">
        <v>4</v>
      </c>
      <c r="F1867" s="16">
        <f>(E1867)/D1867</f>
        <v>3.6363636363636364E-5</v>
      </c>
      <c r="G1867" s="11" t="s">
        <v>8221</v>
      </c>
      <c r="H1867" t="s">
        <v>8225</v>
      </c>
      <c r="I1867" t="s">
        <v>8247</v>
      </c>
      <c r="J1867">
        <v>1478425747</v>
      </c>
      <c r="K1867" s="7">
        <f>(((J1867/60)/60)/24)+DATE(1970,1,1)</f>
        <v>42680.409108796302</v>
      </c>
      <c r="L1867">
        <v>1475398147</v>
      </c>
      <c r="M1867" s="7">
        <f>(((L1867/60)/60)/24)+DATE(1970,1,1)</f>
        <v>42645.367442129631</v>
      </c>
      <c r="N1867" t="b">
        <v>0</v>
      </c>
      <c r="O1867">
        <v>2</v>
      </c>
      <c r="P1867" s="5">
        <f>E1867/O1867</f>
        <v>2</v>
      </c>
      <c r="Q1867" s="18" t="str">
        <f>LEFT(T1867, FIND("/",T1867)-1)</f>
        <v>games</v>
      </c>
      <c r="R1867" s="18" t="str">
        <f>RIGHT(T1867, LEN(T1867)-FIND("/",T1867))</f>
        <v>mobile games</v>
      </c>
      <c r="S1867" t="b">
        <v>0</v>
      </c>
      <c r="T1867" t="s">
        <v>8283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3">
        <v>25000</v>
      </c>
      <c r="E1868" s="13">
        <v>125</v>
      </c>
      <c r="F1868" s="16">
        <f>(E1868)/D1868</f>
        <v>5.0000000000000001E-3</v>
      </c>
      <c r="G1868" s="11" t="s">
        <v>8221</v>
      </c>
      <c r="H1868" t="s">
        <v>8224</v>
      </c>
      <c r="I1868" t="s">
        <v>8246</v>
      </c>
      <c r="J1868">
        <v>1488340800</v>
      </c>
      <c r="K1868" s="7">
        <f>(((J1868/60)/60)/24)+DATE(1970,1,1)</f>
        <v>42795.166666666672</v>
      </c>
      <c r="L1868">
        <v>1483768497</v>
      </c>
      <c r="M1868" s="7">
        <f>(((L1868/60)/60)/24)+DATE(1970,1,1)</f>
        <v>42742.246493055558</v>
      </c>
      <c r="N1868" t="b">
        <v>0</v>
      </c>
      <c r="O1868">
        <v>2</v>
      </c>
      <c r="P1868" s="5">
        <f>E1868/O1868</f>
        <v>62.5</v>
      </c>
      <c r="Q1868" s="18" t="str">
        <f>LEFT(T1868, FIND("/",T1868)-1)</f>
        <v>games</v>
      </c>
      <c r="R1868" s="18" t="str">
        <f>RIGHT(T1868, LEN(T1868)-FIND("/",T1868))</f>
        <v>mobile games</v>
      </c>
      <c r="S1868" t="b">
        <v>0</v>
      </c>
      <c r="T1868" t="s">
        <v>8283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3">
        <v>20000</v>
      </c>
      <c r="E1869" s="13">
        <v>10</v>
      </c>
      <c r="F1869" s="16">
        <f>(E1869)/D1869</f>
        <v>5.0000000000000001E-4</v>
      </c>
      <c r="G1869" s="11" t="s">
        <v>8221</v>
      </c>
      <c r="H1869" t="s">
        <v>8224</v>
      </c>
      <c r="I1869" t="s">
        <v>8246</v>
      </c>
      <c r="J1869">
        <v>1478383912</v>
      </c>
      <c r="K1869" s="7">
        <f>(((J1869/60)/60)/24)+DATE(1970,1,1)</f>
        <v>42679.924907407403</v>
      </c>
      <c r="L1869">
        <v>1475791912</v>
      </c>
      <c r="M1869" s="7">
        <f>(((L1869/60)/60)/24)+DATE(1970,1,1)</f>
        <v>42649.924907407403</v>
      </c>
      <c r="N1869" t="b">
        <v>0</v>
      </c>
      <c r="O1869">
        <v>1</v>
      </c>
      <c r="P1869" s="5">
        <f>E1869/O1869</f>
        <v>10</v>
      </c>
      <c r="Q1869" s="18" t="str">
        <f>LEFT(T1869, FIND("/",T1869)-1)</f>
        <v>games</v>
      </c>
      <c r="R1869" s="18" t="str">
        <f>RIGHT(T1869, LEN(T1869)-FIND("/",T1869))</f>
        <v>mobile games</v>
      </c>
      <c r="S1869" t="b">
        <v>0</v>
      </c>
      <c r="T1869" t="s">
        <v>8283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3">
        <v>25000</v>
      </c>
      <c r="E1870" s="13">
        <v>1217</v>
      </c>
      <c r="F1870" s="16">
        <f>(E1870)/D1870</f>
        <v>4.8680000000000001E-2</v>
      </c>
      <c r="G1870" s="11" t="s">
        <v>8221</v>
      </c>
      <c r="H1870" t="s">
        <v>8224</v>
      </c>
      <c r="I1870" t="s">
        <v>8246</v>
      </c>
      <c r="J1870">
        <v>1450166340</v>
      </c>
      <c r="K1870" s="7">
        <f>(((J1870/60)/60)/24)+DATE(1970,1,1)</f>
        <v>42353.332638888889</v>
      </c>
      <c r="L1870">
        <v>1448044925</v>
      </c>
      <c r="M1870" s="7">
        <f>(((L1870/60)/60)/24)+DATE(1970,1,1)</f>
        <v>42328.779224537036</v>
      </c>
      <c r="N1870" t="b">
        <v>0</v>
      </c>
      <c r="O1870">
        <v>17</v>
      </c>
      <c r="P1870" s="5">
        <f>E1870/O1870</f>
        <v>71.588235294117652</v>
      </c>
      <c r="Q1870" s="18" t="str">
        <f>LEFT(T1870, FIND("/",T1870)-1)</f>
        <v>games</v>
      </c>
      <c r="R1870" s="18" t="str">
        <f>RIGHT(T1870, LEN(T1870)-FIND("/",T1870))</f>
        <v>mobile games</v>
      </c>
      <c r="S1870" t="b">
        <v>0</v>
      </c>
      <c r="T1870" t="s">
        <v>8283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3">
        <v>10000</v>
      </c>
      <c r="E1871" s="13">
        <v>0</v>
      </c>
      <c r="F1871" s="16">
        <f>(E1871)/D1871</f>
        <v>0</v>
      </c>
      <c r="G1871" s="11" t="s">
        <v>8221</v>
      </c>
      <c r="H1871" t="s">
        <v>8224</v>
      </c>
      <c r="I1871" t="s">
        <v>8246</v>
      </c>
      <c r="J1871">
        <v>1483488249</v>
      </c>
      <c r="K1871" s="7">
        <f>(((J1871/60)/60)/24)+DATE(1970,1,1)</f>
        <v>42739.002881944441</v>
      </c>
      <c r="L1871">
        <v>1480896249</v>
      </c>
      <c r="M1871" s="7">
        <f>(((L1871/60)/60)/24)+DATE(1970,1,1)</f>
        <v>42709.002881944441</v>
      </c>
      <c r="N1871" t="b">
        <v>0</v>
      </c>
      <c r="O1871">
        <v>0</v>
      </c>
      <c r="P1871" s="5" t="e">
        <f>E1871/O1871</f>
        <v>#DIV/0!</v>
      </c>
      <c r="Q1871" s="18" t="str">
        <f>LEFT(T1871, FIND("/",T1871)-1)</f>
        <v>games</v>
      </c>
      <c r="R1871" s="18" t="str">
        <f>RIGHT(T1871, LEN(T1871)-FIND("/",T1871))</f>
        <v>mobile games</v>
      </c>
      <c r="S1871" t="b">
        <v>0</v>
      </c>
      <c r="T1871" t="s">
        <v>8283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3">
        <v>3500</v>
      </c>
      <c r="E1872" s="13">
        <v>361</v>
      </c>
      <c r="F1872" s="16">
        <f>(E1872)/D1872</f>
        <v>0.10314285714285715</v>
      </c>
      <c r="G1872" s="11" t="s">
        <v>8221</v>
      </c>
      <c r="H1872" t="s">
        <v>8224</v>
      </c>
      <c r="I1872" t="s">
        <v>8246</v>
      </c>
      <c r="J1872">
        <v>1454213820</v>
      </c>
      <c r="K1872" s="7">
        <f>(((J1872/60)/60)/24)+DATE(1970,1,1)</f>
        <v>42400.178472222222</v>
      </c>
      <c r="L1872">
        <v>1451723535</v>
      </c>
      <c r="M1872" s="7">
        <f>(((L1872/60)/60)/24)+DATE(1970,1,1)</f>
        <v>42371.355729166666</v>
      </c>
      <c r="N1872" t="b">
        <v>0</v>
      </c>
      <c r="O1872">
        <v>11</v>
      </c>
      <c r="P1872" s="5">
        <f>E1872/O1872</f>
        <v>32.81818181818182</v>
      </c>
      <c r="Q1872" s="18" t="str">
        <f>LEFT(T1872, FIND("/",T1872)-1)</f>
        <v>games</v>
      </c>
      <c r="R1872" s="18" t="str">
        <f>RIGHT(T1872, LEN(T1872)-FIND("/",T1872))</f>
        <v>mobile games</v>
      </c>
      <c r="S1872" t="b">
        <v>0</v>
      </c>
      <c r="T1872" t="s">
        <v>8283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3">
        <v>6500</v>
      </c>
      <c r="E1873" s="13">
        <v>4666</v>
      </c>
      <c r="F1873" s="16">
        <f>(E1873)/D1873</f>
        <v>0.7178461538461538</v>
      </c>
      <c r="G1873" s="11" t="s">
        <v>8221</v>
      </c>
      <c r="H1873" t="s">
        <v>8224</v>
      </c>
      <c r="I1873" t="s">
        <v>8246</v>
      </c>
      <c r="J1873">
        <v>1416512901</v>
      </c>
      <c r="K1873" s="7">
        <f>(((J1873/60)/60)/24)+DATE(1970,1,1)</f>
        <v>41963.825243055559</v>
      </c>
      <c r="L1873">
        <v>1413053301</v>
      </c>
      <c r="M1873" s="7">
        <f>(((L1873/60)/60)/24)+DATE(1970,1,1)</f>
        <v>41923.783576388887</v>
      </c>
      <c r="N1873" t="b">
        <v>0</v>
      </c>
      <c r="O1873">
        <v>95</v>
      </c>
      <c r="P1873" s="5">
        <f>E1873/O1873</f>
        <v>49.11578947368421</v>
      </c>
      <c r="Q1873" s="18" t="str">
        <f>LEFT(T1873, FIND("/",T1873)-1)</f>
        <v>games</v>
      </c>
      <c r="R1873" s="18" t="str">
        <f>RIGHT(T1873, LEN(T1873)-FIND("/",T1873))</f>
        <v>mobile games</v>
      </c>
      <c r="S1873" t="b">
        <v>0</v>
      </c>
      <c r="T1873" t="s">
        <v>8283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3">
        <v>20000</v>
      </c>
      <c r="E1874" s="13">
        <v>212</v>
      </c>
      <c r="F1874" s="16">
        <f>(E1874)/D1874</f>
        <v>1.06E-2</v>
      </c>
      <c r="G1874" s="11" t="s">
        <v>8221</v>
      </c>
      <c r="H1874" t="s">
        <v>8224</v>
      </c>
      <c r="I1874" t="s">
        <v>8246</v>
      </c>
      <c r="J1874">
        <v>1435633602</v>
      </c>
      <c r="K1874" s="7">
        <f>(((J1874/60)/60)/24)+DATE(1970,1,1)</f>
        <v>42185.129652777774</v>
      </c>
      <c r="L1874">
        <v>1433041602</v>
      </c>
      <c r="M1874" s="7">
        <f>(((L1874/60)/60)/24)+DATE(1970,1,1)</f>
        <v>42155.129652777774</v>
      </c>
      <c r="N1874" t="b">
        <v>0</v>
      </c>
      <c r="O1874">
        <v>13</v>
      </c>
      <c r="P1874" s="5">
        <f>E1874/O1874</f>
        <v>16.307692307692307</v>
      </c>
      <c r="Q1874" s="18" t="str">
        <f>LEFT(T1874, FIND("/",T1874)-1)</f>
        <v>games</v>
      </c>
      <c r="R1874" s="18" t="str">
        <f>RIGHT(T1874, LEN(T1874)-FIND("/",T1874))</f>
        <v>mobile games</v>
      </c>
      <c r="S1874" t="b">
        <v>0</v>
      </c>
      <c r="T1874" t="s">
        <v>8283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3">
        <v>8000</v>
      </c>
      <c r="E1875" s="13">
        <v>36</v>
      </c>
      <c r="F1875" s="16">
        <f>(E1875)/D1875</f>
        <v>4.4999999999999997E-3</v>
      </c>
      <c r="G1875" s="11" t="s">
        <v>8221</v>
      </c>
      <c r="H1875" t="s">
        <v>8229</v>
      </c>
      <c r="I1875" t="s">
        <v>8251</v>
      </c>
      <c r="J1875">
        <v>1436373900</v>
      </c>
      <c r="K1875" s="7">
        <f>(((J1875/60)/60)/24)+DATE(1970,1,1)</f>
        <v>42193.697916666672</v>
      </c>
      <c r="L1875">
        <v>1433861210</v>
      </c>
      <c r="M1875" s="7">
        <f>(((L1875/60)/60)/24)+DATE(1970,1,1)</f>
        <v>42164.615856481483</v>
      </c>
      <c r="N1875" t="b">
        <v>0</v>
      </c>
      <c r="O1875">
        <v>2</v>
      </c>
      <c r="P1875" s="5">
        <f>E1875/O1875</f>
        <v>18</v>
      </c>
      <c r="Q1875" s="18" t="str">
        <f>LEFT(T1875, FIND("/",T1875)-1)</f>
        <v>games</v>
      </c>
      <c r="R1875" s="18" t="str">
        <f>RIGHT(T1875, LEN(T1875)-FIND("/",T1875))</f>
        <v>mobile games</v>
      </c>
      <c r="S1875" t="b">
        <v>0</v>
      </c>
      <c r="T1875" t="s">
        <v>8283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3">
        <v>160000</v>
      </c>
      <c r="E1876" s="13">
        <v>26</v>
      </c>
      <c r="F1876" s="16">
        <f>(E1876)/D1876</f>
        <v>1.6249999999999999E-4</v>
      </c>
      <c r="G1876" s="11" t="s">
        <v>8221</v>
      </c>
      <c r="H1876" t="s">
        <v>8224</v>
      </c>
      <c r="I1876" t="s">
        <v>8246</v>
      </c>
      <c r="J1876">
        <v>1467155733</v>
      </c>
      <c r="K1876" s="7">
        <f>(((J1876/60)/60)/24)+DATE(1970,1,1)</f>
        <v>42549.969131944439</v>
      </c>
      <c r="L1876">
        <v>1465427733</v>
      </c>
      <c r="M1876" s="7">
        <f>(((L1876/60)/60)/24)+DATE(1970,1,1)</f>
        <v>42529.969131944439</v>
      </c>
      <c r="N1876" t="b">
        <v>0</v>
      </c>
      <c r="O1876">
        <v>2</v>
      </c>
      <c r="P1876" s="5">
        <f>E1876/O1876</f>
        <v>13</v>
      </c>
      <c r="Q1876" s="18" t="str">
        <f>LEFT(T1876, FIND("/",T1876)-1)</f>
        <v>games</v>
      </c>
      <c r="R1876" s="18" t="str">
        <f>RIGHT(T1876, LEN(T1876)-FIND("/",T1876))</f>
        <v>mobile games</v>
      </c>
      <c r="S1876" t="b">
        <v>0</v>
      </c>
      <c r="T1876" t="s">
        <v>8283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3">
        <v>10000</v>
      </c>
      <c r="E1877" s="13">
        <v>51</v>
      </c>
      <c r="F1877" s="16">
        <f>(E1877)/D1877</f>
        <v>5.1000000000000004E-3</v>
      </c>
      <c r="G1877" s="11" t="s">
        <v>8221</v>
      </c>
      <c r="H1877" t="s">
        <v>8224</v>
      </c>
      <c r="I1877" t="s">
        <v>8246</v>
      </c>
      <c r="J1877">
        <v>1470519308</v>
      </c>
      <c r="K1877" s="7">
        <f>(((J1877/60)/60)/24)+DATE(1970,1,1)</f>
        <v>42588.899398148147</v>
      </c>
      <c r="L1877">
        <v>1465335308</v>
      </c>
      <c r="M1877" s="7">
        <f>(((L1877/60)/60)/24)+DATE(1970,1,1)</f>
        <v>42528.899398148147</v>
      </c>
      <c r="N1877" t="b">
        <v>0</v>
      </c>
      <c r="O1877">
        <v>3</v>
      </c>
      <c r="P1877" s="5">
        <f>E1877/O1877</f>
        <v>17</v>
      </c>
      <c r="Q1877" s="18" t="str">
        <f>LEFT(T1877, FIND("/",T1877)-1)</f>
        <v>games</v>
      </c>
      <c r="R1877" s="18" t="str">
        <f>RIGHT(T1877, LEN(T1877)-FIND("/",T1877))</f>
        <v>mobile games</v>
      </c>
      <c r="S1877" t="b">
        <v>0</v>
      </c>
      <c r="T1877" t="s">
        <v>8283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3">
        <v>280</v>
      </c>
      <c r="E1878" s="13">
        <v>0</v>
      </c>
      <c r="F1878" s="16">
        <f>(E1878)/D1878</f>
        <v>0</v>
      </c>
      <c r="G1878" s="11" t="s">
        <v>8221</v>
      </c>
      <c r="H1878" t="s">
        <v>8226</v>
      </c>
      <c r="I1878" t="s">
        <v>8248</v>
      </c>
      <c r="J1878">
        <v>1402901405</v>
      </c>
      <c r="K1878" s="7">
        <f>(((J1878/60)/60)/24)+DATE(1970,1,1)</f>
        <v>41806.284780092588</v>
      </c>
      <c r="L1878">
        <v>1400309405</v>
      </c>
      <c r="M1878" s="7">
        <f>(((L1878/60)/60)/24)+DATE(1970,1,1)</f>
        <v>41776.284780092588</v>
      </c>
      <c r="N1878" t="b">
        <v>0</v>
      </c>
      <c r="O1878">
        <v>0</v>
      </c>
      <c r="P1878" s="5" t="e">
        <f>E1878/O1878</f>
        <v>#DIV/0!</v>
      </c>
      <c r="Q1878" s="18" t="str">
        <f>LEFT(T1878, FIND("/",T1878)-1)</f>
        <v>games</v>
      </c>
      <c r="R1878" s="18" t="str">
        <f>RIGHT(T1878, LEN(T1878)-FIND("/",T1878))</f>
        <v>mobile games</v>
      </c>
      <c r="S1878" t="b">
        <v>0</v>
      </c>
      <c r="T1878" t="s">
        <v>8283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3">
        <v>60</v>
      </c>
      <c r="E1879" s="13">
        <v>0</v>
      </c>
      <c r="F1879" s="16">
        <f>(E1879)/D1879</f>
        <v>0</v>
      </c>
      <c r="G1879" s="11" t="s">
        <v>8221</v>
      </c>
      <c r="H1879" t="s">
        <v>8224</v>
      </c>
      <c r="I1879" t="s">
        <v>8246</v>
      </c>
      <c r="J1879">
        <v>1425170525</v>
      </c>
      <c r="K1879" s="7">
        <f>(((J1879/60)/60)/24)+DATE(1970,1,1)</f>
        <v>42064.029224537036</v>
      </c>
      <c r="L1879">
        <v>1422664925</v>
      </c>
      <c r="M1879" s="7">
        <f>(((L1879/60)/60)/24)+DATE(1970,1,1)</f>
        <v>42035.029224537036</v>
      </c>
      <c r="N1879" t="b">
        <v>0</v>
      </c>
      <c r="O1879">
        <v>0</v>
      </c>
      <c r="P1879" s="5" t="e">
        <f>E1879/O1879</f>
        <v>#DIV/0!</v>
      </c>
      <c r="Q1879" s="18" t="str">
        <f>LEFT(T1879, FIND("/",T1879)-1)</f>
        <v>games</v>
      </c>
      <c r="R1879" s="18" t="str">
        <f>RIGHT(T1879, LEN(T1879)-FIND("/",T1879))</f>
        <v>mobile games</v>
      </c>
      <c r="S1879" t="b">
        <v>0</v>
      </c>
      <c r="T1879" t="s">
        <v>8283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3">
        <v>8000</v>
      </c>
      <c r="E1880" s="13">
        <v>0</v>
      </c>
      <c r="F1880" s="16">
        <f>(E1880)/D1880</f>
        <v>0</v>
      </c>
      <c r="G1880" s="11" t="s">
        <v>8221</v>
      </c>
      <c r="H1880" t="s">
        <v>8226</v>
      </c>
      <c r="I1880" t="s">
        <v>8248</v>
      </c>
      <c r="J1880">
        <v>1402618355</v>
      </c>
      <c r="K1880" s="7">
        <f>(((J1880/60)/60)/24)+DATE(1970,1,1)</f>
        <v>41803.008738425924</v>
      </c>
      <c r="L1880">
        <v>1400026355</v>
      </c>
      <c r="M1880" s="7">
        <f>(((L1880/60)/60)/24)+DATE(1970,1,1)</f>
        <v>41773.008738425924</v>
      </c>
      <c r="N1880" t="b">
        <v>0</v>
      </c>
      <c r="O1880">
        <v>0</v>
      </c>
      <c r="P1880" s="5" t="e">
        <f>E1880/O1880</f>
        <v>#DIV/0!</v>
      </c>
      <c r="Q1880" s="18" t="str">
        <f>LEFT(T1880, FIND("/",T1880)-1)</f>
        <v>games</v>
      </c>
      <c r="R1880" s="18" t="str">
        <f>RIGHT(T1880, LEN(T1880)-FIND("/",T1880))</f>
        <v>mobile games</v>
      </c>
      <c r="S1880" t="b">
        <v>0</v>
      </c>
      <c r="T1880" t="s">
        <v>8283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3">
        <v>5000</v>
      </c>
      <c r="E1881" s="13">
        <v>6</v>
      </c>
      <c r="F1881" s="16">
        <f>(E1881)/D1881</f>
        <v>1.1999999999999999E-3</v>
      </c>
      <c r="G1881" s="11" t="s">
        <v>8221</v>
      </c>
      <c r="H1881" t="s">
        <v>8227</v>
      </c>
      <c r="I1881" t="s">
        <v>8249</v>
      </c>
      <c r="J1881">
        <v>1457966129</v>
      </c>
      <c r="K1881" s="7">
        <f>(((J1881/60)/60)/24)+DATE(1970,1,1)</f>
        <v>42443.607974537037</v>
      </c>
      <c r="L1881">
        <v>1455377729</v>
      </c>
      <c r="M1881" s="7">
        <f>(((L1881/60)/60)/24)+DATE(1970,1,1)</f>
        <v>42413.649641203709</v>
      </c>
      <c r="N1881" t="b">
        <v>0</v>
      </c>
      <c r="O1881">
        <v>2</v>
      </c>
      <c r="P1881" s="5">
        <f>E1881/O1881</f>
        <v>3</v>
      </c>
      <c r="Q1881" s="18" t="str">
        <f>LEFT(T1881, FIND("/",T1881)-1)</f>
        <v>games</v>
      </c>
      <c r="R1881" s="18" t="str">
        <f>RIGHT(T1881, LEN(T1881)-FIND("/",T1881))</f>
        <v>mobile games</v>
      </c>
      <c r="S1881" t="b">
        <v>0</v>
      </c>
      <c r="T1881" t="s">
        <v>8283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3">
        <v>5000</v>
      </c>
      <c r="E1882" s="13">
        <v>1004</v>
      </c>
      <c r="F1882" s="16">
        <f>(E1882)/D1882</f>
        <v>0.20080000000000001</v>
      </c>
      <c r="G1882" s="11" t="s">
        <v>8221</v>
      </c>
      <c r="H1882" t="s">
        <v>8225</v>
      </c>
      <c r="I1882" t="s">
        <v>8247</v>
      </c>
      <c r="J1882">
        <v>1459341380</v>
      </c>
      <c r="K1882" s="7">
        <f>(((J1882/60)/60)/24)+DATE(1970,1,1)</f>
        <v>42459.525231481486</v>
      </c>
      <c r="L1882">
        <v>1456839380</v>
      </c>
      <c r="M1882" s="7">
        <f>(((L1882/60)/60)/24)+DATE(1970,1,1)</f>
        <v>42430.566898148143</v>
      </c>
      <c r="N1882" t="b">
        <v>0</v>
      </c>
      <c r="O1882">
        <v>24</v>
      </c>
      <c r="P1882" s="5">
        <f>E1882/O1882</f>
        <v>41.833333333333336</v>
      </c>
      <c r="Q1882" s="18" t="str">
        <f>LEFT(T1882, FIND("/",T1882)-1)</f>
        <v>games</v>
      </c>
      <c r="R1882" s="18" t="str">
        <f>RIGHT(T1882, LEN(T1882)-FIND("/",T1882))</f>
        <v>mobile games</v>
      </c>
      <c r="S1882" t="b">
        <v>0</v>
      </c>
      <c r="T1882" t="s">
        <v>8283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3">
        <v>2000</v>
      </c>
      <c r="E1883" s="13">
        <v>3453.69</v>
      </c>
      <c r="F1883" s="16">
        <f>(E1883)/D1883</f>
        <v>1.726845</v>
      </c>
      <c r="G1883" s="11" t="s">
        <v>8219</v>
      </c>
      <c r="H1883" t="s">
        <v>8224</v>
      </c>
      <c r="I1883" t="s">
        <v>8246</v>
      </c>
      <c r="J1883">
        <v>1425955189</v>
      </c>
      <c r="K1883" s="7">
        <f>(((J1883/60)/60)/24)+DATE(1970,1,1)</f>
        <v>42073.110983796301</v>
      </c>
      <c r="L1883">
        <v>1423366789</v>
      </c>
      <c r="M1883" s="7">
        <f>(((L1883/60)/60)/24)+DATE(1970,1,1)</f>
        <v>42043.152650462958</v>
      </c>
      <c r="N1883" t="b">
        <v>0</v>
      </c>
      <c r="O1883">
        <v>70</v>
      </c>
      <c r="P1883" s="5">
        <f>E1883/O1883</f>
        <v>49.338428571428572</v>
      </c>
      <c r="Q1883" s="18" t="str">
        <f>LEFT(T1883, FIND("/",T1883)-1)</f>
        <v>music</v>
      </c>
      <c r="R1883" s="18" t="str">
        <f>RIGHT(T1883, LEN(T1883)-FIND("/",T1883))</f>
        <v>indie rock</v>
      </c>
      <c r="S1883" t="b">
        <v>1</v>
      </c>
      <c r="T1883" t="s">
        <v>8279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3">
        <v>3350</v>
      </c>
      <c r="E1884" s="13">
        <v>3380</v>
      </c>
      <c r="F1884" s="16">
        <f>(E1884)/D1884</f>
        <v>1.008955223880597</v>
      </c>
      <c r="G1884" s="11" t="s">
        <v>8219</v>
      </c>
      <c r="H1884" t="s">
        <v>8224</v>
      </c>
      <c r="I1884" t="s">
        <v>8246</v>
      </c>
      <c r="J1884">
        <v>1341964080</v>
      </c>
      <c r="K1884" s="7">
        <f>(((J1884/60)/60)/24)+DATE(1970,1,1)</f>
        <v>41100.991666666669</v>
      </c>
      <c r="L1884">
        <v>1339109212</v>
      </c>
      <c r="M1884" s="7">
        <f>(((L1884/60)/60)/24)+DATE(1970,1,1)</f>
        <v>41067.949212962965</v>
      </c>
      <c r="N1884" t="b">
        <v>0</v>
      </c>
      <c r="O1884">
        <v>81</v>
      </c>
      <c r="P1884" s="5">
        <f>E1884/O1884</f>
        <v>41.728395061728392</v>
      </c>
      <c r="Q1884" s="18" t="str">
        <f>LEFT(T1884, FIND("/",T1884)-1)</f>
        <v>music</v>
      </c>
      <c r="R1884" s="18" t="str">
        <f>RIGHT(T1884, LEN(T1884)-FIND("/",T1884))</f>
        <v>indie rock</v>
      </c>
      <c r="S1884" t="b">
        <v>1</v>
      </c>
      <c r="T1884" t="s">
        <v>8279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3">
        <v>999</v>
      </c>
      <c r="E1885" s="13">
        <v>1047</v>
      </c>
      <c r="F1885" s="16">
        <f>(E1885)/D1885</f>
        <v>1.0480480480480481</v>
      </c>
      <c r="G1885" s="11" t="s">
        <v>8219</v>
      </c>
      <c r="H1885" t="s">
        <v>8224</v>
      </c>
      <c r="I1885" t="s">
        <v>8246</v>
      </c>
      <c r="J1885">
        <v>1333921508</v>
      </c>
      <c r="K1885" s="7">
        <f>(((J1885/60)/60)/24)+DATE(1970,1,1)</f>
        <v>41007.906342592592</v>
      </c>
      <c r="L1885">
        <v>1331333108</v>
      </c>
      <c r="M1885" s="7">
        <f>(((L1885/60)/60)/24)+DATE(1970,1,1)</f>
        <v>40977.948009259257</v>
      </c>
      <c r="N1885" t="b">
        <v>0</v>
      </c>
      <c r="O1885">
        <v>32</v>
      </c>
      <c r="P1885" s="5">
        <f>E1885/O1885</f>
        <v>32.71875</v>
      </c>
      <c r="Q1885" s="18" t="str">
        <f>LEFT(T1885, FIND("/",T1885)-1)</f>
        <v>music</v>
      </c>
      <c r="R1885" s="18" t="str">
        <f>RIGHT(T1885, LEN(T1885)-FIND("/",T1885))</f>
        <v>indie rock</v>
      </c>
      <c r="S1885" t="b">
        <v>1</v>
      </c>
      <c r="T1885" t="s">
        <v>8279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3">
        <v>1000</v>
      </c>
      <c r="E1886" s="13">
        <v>1351</v>
      </c>
      <c r="F1886" s="16">
        <f>(E1886)/D1886</f>
        <v>1.351</v>
      </c>
      <c r="G1886" s="11" t="s">
        <v>8219</v>
      </c>
      <c r="H1886" t="s">
        <v>8224</v>
      </c>
      <c r="I1886" t="s">
        <v>8246</v>
      </c>
      <c r="J1886">
        <v>1354017600</v>
      </c>
      <c r="K1886" s="7">
        <f>(((J1886/60)/60)/24)+DATE(1970,1,1)</f>
        <v>41240.5</v>
      </c>
      <c r="L1886">
        <v>1350967535</v>
      </c>
      <c r="M1886" s="7">
        <f>(((L1886/60)/60)/24)+DATE(1970,1,1)</f>
        <v>41205.198321759257</v>
      </c>
      <c r="N1886" t="b">
        <v>0</v>
      </c>
      <c r="O1886">
        <v>26</v>
      </c>
      <c r="P1886" s="5">
        <f>E1886/O1886</f>
        <v>51.96153846153846</v>
      </c>
      <c r="Q1886" s="18" t="str">
        <f>LEFT(T1886, FIND("/",T1886)-1)</f>
        <v>music</v>
      </c>
      <c r="R1886" s="18" t="str">
        <f>RIGHT(T1886, LEN(T1886)-FIND("/",T1886))</f>
        <v>indie rock</v>
      </c>
      <c r="S1886" t="b">
        <v>1</v>
      </c>
      <c r="T1886" t="s">
        <v>8279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3">
        <v>4575</v>
      </c>
      <c r="E1887" s="13">
        <v>5322</v>
      </c>
      <c r="F1887" s="16">
        <f>(E1887)/D1887</f>
        <v>1.1632786885245903</v>
      </c>
      <c r="G1887" s="11" t="s">
        <v>8219</v>
      </c>
      <c r="H1887" t="s">
        <v>8224</v>
      </c>
      <c r="I1887" t="s">
        <v>8246</v>
      </c>
      <c r="J1887">
        <v>1344636000</v>
      </c>
      <c r="K1887" s="7">
        <f>(((J1887/60)/60)/24)+DATE(1970,1,1)</f>
        <v>41131.916666666664</v>
      </c>
      <c r="L1887">
        <v>1341800110</v>
      </c>
      <c r="M1887" s="7">
        <f>(((L1887/60)/60)/24)+DATE(1970,1,1)</f>
        <v>41099.093865740739</v>
      </c>
      <c r="N1887" t="b">
        <v>0</v>
      </c>
      <c r="O1887">
        <v>105</v>
      </c>
      <c r="P1887" s="5">
        <f>E1887/O1887</f>
        <v>50.685714285714283</v>
      </c>
      <c r="Q1887" s="18" t="str">
        <f>LEFT(T1887, FIND("/",T1887)-1)</f>
        <v>music</v>
      </c>
      <c r="R1887" s="18" t="str">
        <f>RIGHT(T1887, LEN(T1887)-FIND("/",T1887))</f>
        <v>indie rock</v>
      </c>
      <c r="S1887" t="b">
        <v>1</v>
      </c>
      <c r="T1887" t="s">
        <v>8279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3">
        <v>1200</v>
      </c>
      <c r="E1888" s="13">
        <v>1225</v>
      </c>
      <c r="F1888" s="16">
        <f>(E1888)/D1888</f>
        <v>1.0208333333333333</v>
      </c>
      <c r="G1888" s="11" t="s">
        <v>8219</v>
      </c>
      <c r="H1888" t="s">
        <v>8224</v>
      </c>
      <c r="I1888" t="s">
        <v>8246</v>
      </c>
      <c r="J1888">
        <v>1415832338</v>
      </c>
      <c r="K1888" s="7">
        <f>(((J1888/60)/60)/24)+DATE(1970,1,1)</f>
        <v>41955.94835648148</v>
      </c>
      <c r="L1888">
        <v>1413236738</v>
      </c>
      <c r="M1888" s="7">
        <f>(((L1888/60)/60)/24)+DATE(1970,1,1)</f>
        <v>41925.906689814816</v>
      </c>
      <c r="N1888" t="b">
        <v>0</v>
      </c>
      <c r="O1888">
        <v>29</v>
      </c>
      <c r="P1888" s="5">
        <f>E1888/O1888</f>
        <v>42.241379310344826</v>
      </c>
      <c r="Q1888" s="18" t="str">
        <f>LEFT(T1888, FIND("/",T1888)-1)</f>
        <v>music</v>
      </c>
      <c r="R1888" s="18" t="str">
        <f>RIGHT(T1888, LEN(T1888)-FIND("/",T1888))</f>
        <v>indie rock</v>
      </c>
      <c r="S1888" t="b">
        <v>1</v>
      </c>
      <c r="T1888" t="s">
        <v>8279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3">
        <v>3000</v>
      </c>
      <c r="E1889" s="13">
        <v>3335</v>
      </c>
      <c r="F1889" s="16">
        <f>(E1889)/D1889</f>
        <v>1.1116666666666666</v>
      </c>
      <c r="G1889" s="11" t="s">
        <v>8219</v>
      </c>
      <c r="H1889" t="s">
        <v>8227</v>
      </c>
      <c r="I1889" t="s">
        <v>8249</v>
      </c>
      <c r="J1889">
        <v>1449178200</v>
      </c>
      <c r="K1889" s="7">
        <f>(((J1889/60)/60)/24)+DATE(1970,1,1)</f>
        <v>42341.895833333328</v>
      </c>
      <c r="L1889">
        <v>1447614732</v>
      </c>
      <c r="M1889" s="7">
        <f>(((L1889/60)/60)/24)+DATE(1970,1,1)</f>
        <v>42323.800138888888</v>
      </c>
      <c r="N1889" t="b">
        <v>0</v>
      </c>
      <c r="O1889">
        <v>8</v>
      </c>
      <c r="P1889" s="5">
        <f>E1889/O1889</f>
        <v>416.875</v>
      </c>
      <c r="Q1889" s="18" t="str">
        <f>LEFT(T1889, FIND("/",T1889)-1)</f>
        <v>music</v>
      </c>
      <c r="R1889" s="18" t="str">
        <f>RIGHT(T1889, LEN(T1889)-FIND("/",T1889))</f>
        <v>indie rock</v>
      </c>
      <c r="S1889" t="b">
        <v>1</v>
      </c>
      <c r="T1889" t="s">
        <v>8279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3">
        <v>2500</v>
      </c>
      <c r="E1890" s="13">
        <v>4152</v>
      </c>
      <c r="F1890" s="16">
        <f>(E1890)/D1890</f>
        <v>1.6608000000000001</v>
      </c>
      <c r="G1890" s="11" t="s">
        <v>8219</v>
      </c>
      <c r="H1890" t="s">
        <v>8224</v>
      </c>
      <c r="I1890" t="s">
        <v>8246</v>
      </c>
      <c r="J1890">
        <v>1275368340</v>
      </c>
      <c r="K1890" s="7">
        <f>(((J1890/60)/60)/24)+DATE(1970,1,1)</f>
        <v>40330.207638888889</v>
      </c>
      <c r="L1890">
        <v>1272692732</v>
      </c>
      <c r="M1890" s="7">
        <f>(((L1890/60)/60)/24)+DATE(1970,1,1)</f>
        <v>40299.239953703705</v>
      </c>
      <c r="N1890" t="b">
        <v>0</v>
      </c>
      <c r="O1890">
        <v>89</v>
      </c>
      <c r="P1890" s="5">
        <f>E1890/O1890</f>
        <v>46.651685393258425</v>
      </c>
      <c r="Q1890" s="18" t="str">
        <f>LEFT(T1890, FIND("/",T1890)-1)</f>
        <v>music</v>
      </c>
      <c r="R1890" s="18" t="str">
        <f>RIGHT(T1890, LEN(T1890)-FIND("/",T1890))</f>
        <v>indie rock</v>
      </c>
      <c r="S1890" t="b">
        <v>1</v>
      </c>
      <c r="T1890" t="s">
        <v>8279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3">
        <v>2000</v>
      </c>
      <c r="E1891" s="13">
        <v>2132</v>
      </c>
      <c r="F1891" s="16">
        <f>(E1891)/D1891</f>
        <v>1.0660000000000001</v>
      </c>
      <c r="G1891" s="11" t="s">
        <v>8219</v>
      </c>
      <c r="H1891" t="s">
        <v>8224</v>
      </c>
      <c r="I1891" t="s">
        <v>8246</v>
      </c>
      <c r="J1891">
        <v>1363024946</v>
      </c>
      <c r="K1891" s="7">
        <f>(((J1891/60)/60)/24)+DATE(1970,1,1)</f>
        <v>41344.751689814817</v>
      </c>
      <c r="L1891">
        <v>1359140546</v>
      </c>
      <c r="M1891" s="7">
        <f>(((L1891/60)/60)/24)+DATE(1970,1,1)</f>
        <v>41299.793356481481</v>
      </c>
      <c r="N1891" t="b">
        <v>0</v>
      </c>
      <c r="O1891">
        <v>44</v>
      </c>
      <c r="P1891" s="5">
        <f>E1891/O1891</f>
        <v>48.454545454545453</v>
      </c>
      <c r="Q1891" s="18" t="str">
        <f>LEFT(T1891, FIND("/",T1891)-1)</f>
        <v>music</v>
      </c>
      <c r="R1891" s="18" t="str">
        <f>RIGHT(T1891, LEN(T1891)-FIND("/",T1891))</f>
        <v>indie rock</v>
      </c>
      <c r="S1891" t="b">
        <v>1</v>
      </c>
      <c r="T1891" t="s">
        <v>8279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3">
        <v>12000</v>
      </c>
      <c r="E1892" s="13">
        <v>17350.13</v>
      </c>
      <c r="F1892" s="16">
        <f>(E1892)/D1892</f>
        <v>1.4458441666666668</v>
      </c>
      <c r="G1892" s="11" t="s">
        <v>8219</v>
      </c>
      <c r="H1892" t="s">
        <v>8224</v>
      </c>
      <c r="I1892" t="s">
        <v>8246</v>
      </c>
      <c r="J1892">
        <v>1355597528</v>
      </c>
      <c r="K1892" s="7">
        <f>(((J1892/60)/60)/24)+DATE(1970,1,1)</f>
        <v>41258.786203703705</v>
      </c>
      <c r="L1892">
        <v>1353005528</v>
      </c>
      <c r="M1892" s="7">
        <f>(((L1892/60)/60)/24)+DATE(1970,1,1)</f>
        <v>41228.786203703705</v>
      </c>
      <c r="N1892" t="b">
        <v>0</v>
      </c>
      <c r="O1892">
        <v>246</v>
      </c>
      <c r="P1892" s="5">
        <f>E1892/O1892</f>
        <v>70.5289837398374</v>
      </c>
      <c r="Q1892" s="18" t="str">
        <f>LEFT(T1892, FIND("/",T1892)-1)</f>
        <v>music</v>
      </c>
      <c r="R1892" s="18" t="str">
        <f>RIGHT(T1892, LEN(T1892)-FIND("/",T1892))</f>
        <v>indie rock</v>
      </c>
      <c r="S1892" t="b">
        <v>1</v>
      </c>
      <c r="T1892" t="s">
        <v>8279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3">
        <v>10000</v>
      </c>
      <c r="E1893" s="13">
        <v>10555</v>
      </c>
      <c r="F1893" s="16">
        <f>(E1893)/D1893</f>
        <v>1.0555000000000001</v>
      </c>
      <c r="G1893" s="11" t="s">
        <v>8219</v>
      </c>
      <c r="H1893" t="s">
        <v>8224</v>
      </c>
      <c r="I1893" t="s">
        <v>8246</v>
      </c>
      <c r="J1893">
        <v>1279778400</v>
      </c>
      <c r="K1893" s="7">
        <f>(((J1893/60)/60)/24)+DATE(1970,1,1)</f>
        <v>40381.25</v>
      </c>
      <c r="L1893">
        <v>1275851354</v>
      </c>
      <c r="M1893" s="7">
        <f>(((L1893/60)/60)/24)+DATE(1970,1,1)</f>
        <v>40335.798078703701</v>
      </c>
      <c r="N1893" t="b">
        <v>0</v>
      </c>
      <c r="O1893">
        <v>120</v>
      </c>
      <c r="P1893" s="5">
        <f>E1893/O1893</f>
        <v>87.958333333333329</v>
      </c>
      <c r="Q1893" s="18" t="str">
        <f>LEFT(T1893, FIND("/",T1893)-1)</f>
        <v>music</v>
      </c>
      <c r="R1893" s="18" t="str">
        <f>RIGHT(T1893, LEN(T1893)-FIND("/",T1893))</f>
        <v>indie rock</v>
      </c>
      <c r="S1893" t="b">
        <v>1</v>
      </c>
      <c r="T1893" t="s">
        <v>8279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3">
        <v>500</v>
      </c>
      <c r="E1894" s="13">
        <v>683</v>
      </c>
      <c r="F1894" s="16">
        <f>(E1894)/D1894</f>
        <v>1.3660000000000001</v>
      </c>
      <c r="G1894" s="11" t="s">
        <v>8219</v>
      </c>
      <c r="H1894" t="s">
        <v>8224</v>
      </c>
      <c r="I1894" t="s">
        <v>8246</v>
      </c>
      <c r="J1894">
        <v>1307459881</v>
      </c>
      <c r="K1894" s="7">
        <f>(((J1894/60)/60)/24)+DATE(1970,1,1)</f>
        <v>40701.637511574074</v>
      </c>
      <c r="L1894">
        <v>1304867881</v>
      </c>
      <c r="M1894" s="7">
        <f>(((L1894/60)/60)/24)+DATE(1970,1,1)</f>
        <v>40671.637511574074</v>
      </c>
      <c r="N1894" t="b">
        <v>0</v>
      </c>
      <c r="O1894">
        <v>26</v>
      </c>
      <c r="P1894" s="5">
        <f>E1894/O1894</f>
        <v>26.26923076923077</v>
      </c>
      <c r="Q1894" s="18" t="str">
        <f>LEFT(T1894, FIND("/",T1894)-1)</f>
        <v>music</v>
      </c>
      <c r="R1894" s="18" t="str">
        <f>RIGHT(T1894, LEN(T1894)-FIND("/",T1894))</f>
        <v>indie rock</v>
      </c>
      <c r="S1894" t="b">
        <v>1</v>
      </c>
      <c r="T1894" t="s">
        <v>8279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3">
        <v>2500</v>
      </c>
      <c r="E1895" s="13">
        <v>2600</v>
      </c>
      <c r="F1895" s="16">
        <f>(E1895)/D1895</f>
        <v>1.04</v>
      </c>
      <c r="G1895" s="11" t="s">
        <v>8219</v>
      </c>
      <c r="H1895" t="s">
        <v>8224</v>
      </c>
      <c r="I1895" t="s">
        <v>8246</v>
      </c>
      <c r="J1895">
        <v>1302926340</v>
      </c>
      <c r="K1895" s="7">
        <f>(((J1895/60)/60)/24)+DATE(1970,1,1)</f>
        <v>40649.165972222225</v>
      </c>
      <c r="L1895">
        <v>1301524585</v>
      </c>
      <c r="M1895" s="7">
        <f>(((L1895/60)/60)/24)+DATE(1970,1,1)</f>
        <v>40632.94195601852</v>
      </c>
      <c r="N1895" t="b">
        <v>0</v>
      </c>
      <c r="O1895">
        <v>45</v>
      </c>
      <c r="P1895" s="5">
        <f>E1895/O1895</f>
        <v>57.777777777777779</v>
      </c>
      <c r="Q1895" s="18" t="str">
        <f>LEFT(T1895, FIND("/",T1895)-1)</f>
        <v>music</v>
      </c>
      <c r="R1895" s="18" t="str">
        <f>RIGHT(T1895, LEN(T1895)-FIND("/",T1895))</f>
        <v>indie rock</v>
      </c>
      <c r="S1895" t="b">
        <v>1</v>
      </c>
      <c r="T1895" t="s">
        <v>8279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3">
        <v>1000</v>
      </c>
      <c r="E1896" s="13">
        <v>1145</v>
      </c>
      <c r="F1896" s="16">
        <f>(E1896)/D1896</f>
        <v>1.145</v>
      </c>
      <c r="G1896" s="11" t="s">
        <v>8219</v>
      </c>
      <c r="H1896" t="s">
        <v>8224</v>
      </c>
      <c r="I1896" t="s">
        <v>8246</v>
      </c>
      <c r="J1896">
        <v>1329082983</v>
      </c>
      <c r="K1896" s="7">
        <f>(((J1896/60)/60)/24)+DATE(1970,1,1)</f>
        <v>40951.904895833337</v>
      </c>
      <c r="L1896">
        <v>1326404583</v>
      </c>
      <c r="M1896" s="7">
        <f>(((L1896/60)/60)/24)+DATE(1970,1,1)</f>
        <v>40920.904895833337</v>
      </c>
      <c r="N1896" t="b">
        <v>0</v>
      </c>
      <c r="O1896">
        <v>20</v>
      </c>
      <c r="P1896" s="5">
        <f>E1896/O1896</f>
        <v>57.25</v>
      </c>
      <c r="Q1896" s="18" t="str">
        <f>LEFT(T1896, FIND("/",T1896)-1)</f>
        <v>music</v>
      </c>
      <c r="R1896" s="18" t="str">
        <f>RIGHT(T1896, LEN(T1896)-FIND("/",T1896))</f>
        <v>indie rock</v>
      </c>
      <c r="S1896" t="b">
        <v>1</v>
      </c>
      <c r="T1896" t="s">
        <v>8279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3">
        <v>9072</v>
      </c>
      <c r="E1897" s="13">
        <v>9228</v>
      </c>
      <c r="F1897" s="16">
        <f>(E1897)/D1897</f>
        <v>1.0171957671957672</v>
      </c>
      <c r="G1897" s="11" t="s">
        <v>8219</v>
      </c>
      <c r="H1897" t="s">
        <v>8224</v>
      </c>
      <c r="I1897" t="s">
        <v>8246</v>
      </c>
      <c r="J1897">
        <v>1445363722</v>
      </c>
      <c r="K1897" s="7">
        <f>(((J1897/60)/60)/24)+DATE(1970,1,1)</f>
        <v>42297.746782407412</v>
      </c>
      <c r="L1897">
        <v>1442771722</v>
      </c>
      <c r="M1897" s="7">
        <f>(((L1897/60)/60)/24)+DATE(1970,1,1)</f>
        <v>42267.746782407412</v>
      </c>
      <c r="N1897" t="b">
        <v>0</v>
      </c>
      <c r="O1897">
        <v>47</v>
      </c>
      <c r="P1897" s="5">
        <f>E1897/O1897</f>
        <v>196.34042553191489</v>
      </c>
      <c r="Q1897" s="18" t="str">
        <f>LEFT(T1897, FIND("/",T1897)-1)</f>
        <v>music</v>
      </c>
      <c r="R1897" s="18" t="str">
        <f>RIGHT(T1897, LEN(T1897)-FIND("/",T1897))</f>
        <v>indie rock</v>
      </c>
      <c r="S1897" t="b">
        <v>1</v>
      </c>
      <c r="T1897" t="s">
        <v>8279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3">
        <v>451</v>
      </c>
      <c r="E1898" s="13">
        <v>559</v>
      </c>
      <c r="F1898" s="16">
        <f>(E1898)/D1898</f>
        <v>1.2394678492239468</v>
      </c>
      <c r="G1898" s="11" t="s">
        <v>8219</v>
      </c>
      <c r="H1898" t="s">
        <v>8224</v>
      </c>
      <c r="I1898" t="s">
        <v>8246</v>
      </c>
      <c r="J1898">
        <v>1334250165</v>
      </c>
      <c r="K1898" s="7">
        <f>(((J1898/60)/60)/24)+DATE(1970,1,1)</f>
        <v>41011.710243055553</v>
      </c>
      <c r="L1898">
        <v>1331658165</v>
      </c>
      <c r="M1898" s="7">
        <f>(((L1898/60)/60)/24)+DATE(1970,1,1)</f>
        <v>40981.710243055553</v>
      </c>
      <c r="N1898" t="b">
        <v>0</v>
      </c>
      <c r="O1898">
        <v>13</v>
      </c>
      <c r="P1898" s="5">
        <f>E1898/O1898</f>
        <v>43</v>
      </c>
      <c r="Q1898" s="18" t="str">
        <f>LEFT(T1898, FIND("/",T1898)-1)</f>
        <v>music</v>
      </c>
      <c r="R1898" s="18" t="str">
        <f>RIGHT(T1898, LEN(T1898)-FIND("/",T1898))</f>
        <v>indie rock</v>
      </c>
      <c r="S1898" t="b">
        <v>1</v>
      </c>
      <c r="T1898" t="s">
        <v>8279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3">
        <v>6350</v>
      </c>
      <c r="E1899" s="13">
        <v>6506</v>
      </c>
      <c r="F1899" s="16">
        <f>(E1899)/D1899</f>
        <v>1.0245669291338582</v>
      </c>
      <c r="G1899" s="11" t="s">
        <v>8219</v>
      </c>
      <c r="H1899" t="s">
        <v>8224</v>
      </c>
      <c r="I1899" t="s">
        <v>8246</v>
      </c>
      <c r="J1899">
        <v>1393966800</v>
      </c>
      <c r="K1899" s="7">
        <f>(((J1899/60)/60)/24)+DATE(1970,1,1)</f>
        <v>41702.875</v>
      </c>
      <c r="L1899">
        <v>1392040806</v>
      </c>
      <c r="M1899" s="7">
        <f>(((L1899/60)/60)/24)+DATE(1970,1,1)</f>
        <v>41680.583402777782</v>
      </c>
      <c r="N1899" t="b">
        <v>0</v>
      </c>
      <c r="O1899">
        <v>183</v>
      </c>
      <c r="P1899" s="5">
        <f>E1899/O1899</f>
        <v>35.551912568306008</v>
      </c>
      <c r="Q1899" s="18" t="str">
        <f>LEFT(T1899, FIND("/",T1899)-1)</f>
        <v>music</v>
      </c>
      <c r="R1899" s="18" t="str">
        <f>RIGHT(T1899, LEN(T1899)-FIND("/",T1899))</f>
        <v>indie rock</v>
      </c>
      <c r="S1899" t="b">
        <v>1</v>
      </c>
      <c r="T1899" t="s">
        <v>8279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3">
        <v>1000</v>
      </c>
      <c r="E1900" s="13">
        <v>1445</v>
      </c>
      <c r="F1900" s="16">
        <f>(E1900)/D1900</f>
        <v>1.4450000000000001</v>
      </c>
      <c r="G1900" s="11" t="s">
        <v>8219</v>
      </c>
      <c r="H1900" t="s">
        <v>8224</v>
      </c>
      <c r="I1900" t="s">
        <v>8246</v>
      </c>
      <c r="J1900">
        <v>1454349600</v>
      </c>
      <c r="K1900" s="7">
        <f>(((J1900/60)/60)/24)+DATE(1970,1,1)</f>
        <v>42401.75</v>
      </c>
      <c r="L1900">
        <v>1451277473</v>
      </c>
      <c r="M1900" s="7">
        <f>(((L1900/60)/60)/24)+DATE(1970,1,1)</f>
        <v>42366.192974537036</v>
      </c>
      <c r="N1900" t="b">
        <v>0</v>
      </c>
      <c r="O1900">
        <v>21</v>
      </c>
      <c r="P1900" s="5">
        <f>E1900/O1900</f>
        <v>68.80952380952381</v>
      </c>
      <c r="Q1900" s="18" t="str">
        <f>LEFT(T1900, FIND("/",T1900)-1)</f>
        <v>music</v>
      </c>
      <c r="R1900" s="18" t="str">
        <f>RIGHT(T1900, LEN(T1900)-FIND("/",T1900))</f>
        <v>indie rock</v>
      </c>
      <c r="S1900" t="b">
        <v>1</v>
      </c>
      <c r="T1900" t="s">
        <v>8279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3">
        <v>900</v>
      </c>
      <c r="E1901" s="13">
        <v>1200</v>
      </c>
      <c r="F1901" s="16">
        <f>(E1901)/D1901</f>
        <v>1.3333333333333333</v>
      </c>
      <c r="G1901" s="11" t="s">
        <v>8219</v>
      </c>
      <c r="H1901" t="s">
        <v>8224</v>
      </c>
      <c r="I1901" t="s">
        <v>8246</v>
      </c>
      <c r="J1901">
        <v>1427319366</v>
      </c>
      <c r="K1901" s="7">
        <f>(((J1901/60)/60)/24)+DATE(1970,1,1)</f>
        <v>42088.90006944444</v>
      </c>
      <c r="L1901">
        <v>1424730966</v>
      </c>
      <c r="M1901" s="7">
        <f>(((L1901/60)/60)/24)+DATE(1970,1,1)</f>
        <v>42058.941736111112</v>
      </c>
      <c r="N1901" t="b">
        <v>0</v>
      </c>
      <c r="O1901">
        <v>42</v>
      </c>
      <c r="P1901" s="5">
        <f>E1901/O1901</f>
        <v>28.571428571428573</v>
      </c>
      <c r="Q1901" s="18" t="str">
        <f>LEFT(T1901, FIND("/",T1901)-1)</f>
        <v>music</v>
      </c>
      <c r="R1901" s="18" t="str">
        <f>RIGHT(T1901, LEN(T1901)-FIND("/",T1901))</f>
        <v>indie rock</v>
      </c>
      <c r="S1901" t="b">
        <v>1</v>
      </c>
      <c r="T1901" t="s">
        <v>8279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3">
        <v>2500</v>
      </c>
      <c r="E1902" s="13">
        <v>2734.11</v>
      </c>
      <c r="F1902" s="16">
        <f>(E1902)/D1902</f>
        <v>1.0936440000000001</v>
      </c>
      <c r="G1902" s="11" t="s">
        <v>8219</v>
      </c>
      <c r="H1902" t="s">
        <v>8224</v>
      </c>
      <c r="I1902" t="s">
        <v>8246</v>
      </c>
      <c r="J1902">
        <v>1349517540</v>
      </c>
      <c r="K1902" s="7">
        <f>(((J1902/60)/60)/24)+DATE(1970,1,1)</f>
        <v>41188.415972222225</v>
      </c>
      <c r="L1902">
        <v>1347137731</v>
      </c>
      <c r="M1902" s="7">
        <f>(((L1902/60)/60)/24)+DATE(1970,1,1)</f>
        <v>41160.871886574074</v>
      </c>
      <c r="N1902" t="b">
        <v>0</v>
      </c>
      <c r="O1902">
        <v>54</v>
      </c>
      <c r="P1902" s="5">
        <f>E1902/O1902</f>
        <v>50.631666666666668</v>
      </c>
      <c r="Q1902" s="18" t="str">
        <f>LEFT(T1902, FIND("/",T1902)-1)</f>
        <v>music</v>
      </c>
      <c r="R1902" s="18" t="str">
        <f>RIGHT(T1902, LEN(T1902)-FIND("/",T1902))</f>
        <v>indie rock</v>
      </c>
      <c r="S1902" t="b">
        <v>1</v>
      </c>
      <c r="T1902" t="s">
        <v>8279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3">
        <v>99000</v>
      </c>
      <c r="E1903" s="13">
        <v>2670</v>
      </c>
      <c r="F1903" s="16">
        <f>(E1903)/D1903</f>
        <v>2.696969696969697E-2</v>
      </c>
      <c r="G1903" s="11" t="s">
        <v>8221</v>
      </c>
      <c r="H1903" t="s">
        <v>8225</v>
      </c>
      <c r="I1903" t="s">
        <v>8247</v>
      </c>
      <c r="J1903">
        <v>1432299600</v>
      </c>
      <c r="K1903" s="7">
        <f>(((J1903/60)/60)/24)+DATE(1970,1,1)</f>
        <v>42146.541666666672</v>
      </c>
      <c r="L1903">
        <v>1429707729</v>
      </c>
      <c r="M1903" s="7">
        <f>(((L1903/60)/60)/24)+DATE(1970,1,1)</f>
        <v>42116.54315972222</v>
      </c>
      <c r="N1903" t="b">
        <v>0</v>
      </c>
      <c r="O1903">
        <v>25</v>
      </c>
      <c r="P1903" s="5">
        <f>E1903/O1903</f>
        <v>106.8</v>
      </c>
      <c r="Q1903" s="18" t="str">
        <f>LEFT(T1903, FIND("/",T1903)-1)</f>
        <v>technology</v>
      </c>
      <c r="R1903" s="18" t="str">
        <f>RIGHT(T1903, LEN(T1903)-FIND("/",T1903))</f>
        <v>gadgets</v>
      </c>
      <c r="S1903" t="b">
        <v>0</v>
      </c>
      <c r="T1903" t="s">
        <v>8294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3">
        <v>1000</v>
      </c>
      <c r="E1904" s="13">
        <v>12</v>
      </c>
      <c r="F1904" s="16">
        <f>(E1904)/D1904</f>
        <v>1.2E-2</v>
      </c>
      <c r="G1904" s="11" t="s">
        <v>8221</v>
      </c>
      <c r="H1904" t="s">
        <v>8233</v>
      </c>
      <c r="I1904" t="s">
        <v>8249</v>
      </c>
      <c r="J1904">
        <v>1425495447</v>
      </c>
      <c r="K1904" s="7">
        <f>(((J1904/60)/60)/24)+DATE(1970,1,1)</f>
        <v>42067.789895833332</v>
      </c>
      <c r="L1904">
        <v>1422903447</v>
      </c>
      <c r="M1904" s="7">
        <f>(((L1904/60)/60)/24)+DATE(1970,1,1)</f>
        <v>42037.789895833332</v>
      </c>
      <c r="N1904" t="b">
        <v>0</v>
      </c>
      <c r="O1904">
        <v>3</v>
      </c>
      <c r="P1904" s="5">
        <f>E1904/O1904</f>
        <v>4</v>
      </c>
      <c r="Q1904" s="18" t="str">
        <f>LEFT(T1904, FIND("/",T1904)-1)</f>
        <v>technology</v>
      </c>
      <c r="R1904" s="18" t="str">
        <f>RIGHT(T1904, LEN(T1904)-FIND("/",T1904))</f>
        <v>gadgets</v>
      </c>
      <c r="S1904" t="b">
        <v>0</v>
      </c>
      <c r="T1904" t="s">
        <v>8294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3">
        <v>3000</v>
      </c>
      <c r="E1905" s="13">
        <v>1398</v>
      </c>
      <c r="F1905" s="16">
        <f>(E1905)/D1905</f>
        <v>0.46600000000000003</v>
      </c>
      <c r="G1905" s="11" t="s">
        <v>8221</v>
      </c>
      <c r="H1905" t="s">
        <v>8224</v>
      </c>
      <c r="I1905" t="s">
        <v>8246</v>
      </c>
      <c r="J1905">
        <v>1485541791</v>
      </c>
      <c r="K1905" s="7">
        <f>(((J1905/60)/60)/24)+DATE(1970,1,1)</f>
        <v>42762.770729166667</v>
      </c>
      <c r="L1905">
        <v>1480357791</v>
      </c>
      <c r="M1905" s="7">
        <f>(((L1905/60)/60)/24)+DATE(1970,1,1)</f>
        <v>42702.770729166667</v>
      </c>
      <c r="N1905" t="b">
        <v>0</v>
      </c>
      <c r="O1905">
        <v>41</v>
      </c>
      <c r="P1905" s="5">
        <f>E1905/O1905</f>
        <v>34.097560975609753</v>
      </c>
      <c r="Q1905" s="18" t="str">
        <f>LEFT(T1905, FIND("/",T1905)-1)</f>
        <v>technology</v>
      </c>
      <c r="R1905" s="18" t="str">
        <f>RIGHT(T1905, LEN(T1905)-FIND("/",T1905))</f>
        <v>gadgets</v>
      </c>
      <c r="S1905" t="b">
        <v>0</v>
      </c>
      <c r="T1905" t="s">
        <v>8294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3">
        <v>50000</v>
      </c>
      <c r="E1906" s="13">
        <v>50</v>
      </c>
      <c r="F1906" s="16">
        <f>(E1906)/D1906</f>
        <v>1E-3</v>
      </c>
      <c r="G1906" s="11" t="s">
        <v>8221</v>
      </c>
      <c r="H1906" t="s">
        <v>8224</v>
      </c>
      <c r="I1906" t="s">
        <v>8246</v>
      </c>
      <c r="J1906">
        <v>1451752021</v>
      </c>
      <c r="K1906" s="7">
        <f>(((J1906/60)/60)/24)+DATE(1970,1,1)</f>
        <v>42371.685428240744</v>
      </c>
      <c r="L1906">
        <v>1447864021</v>
      </c>
      <c r="M1906" s="7">
        <f>(((L1906/60)/60)/24)+DATE(1970,1,1)</f>
        <v>42326.685428240744</v>
      </c>
      <c r="N1906" t="b">
        <v>0</v>
      </c>
      <c r="O1906">
        <v>2</v>
      </c>
      <c r="P1906" s="5">
        <f>E1906/O1906</f>
        <v>25</v>
      </c>
      <c r="Q1906" s="18" t="str">
        <f>LEFT(T1906, FIND("/",T1906)-1)</f>
        <v>technology</v>
      </c>
      <c r="R1906" s="18" t="str">
        <f>RIGHT(T1906, LEN(T1906)-FIND("/",T1906))</f>
        <v>gadgets</v>
      </c>
      <c r="S1906" t="b">
        <v>0</v>
      </c>
      <c r="T1906" t="s">
        <v>8294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3">
        <v>25000</v>
      </c>
      <c r="E1907" s="13">
        <v>42</v>
      </c>
      <c r="F1907" s="16">
        <f>(E1907)/D1907</f>
        <v>1.6800000000000001E-3</v>
      </c>
      <c r="G1907" s="11" t="s">
        <v>8221</v>
      </c>
      <c r="H1907" t="s">
        <v>8224</v>
      </c>
      <c r="I1907" t="s">
        <v>8246</v>
      </c>
      <c r="J1907">
        <v>1410127994</v>
      </c>
      <c r="K1907" s="7">
        <f>(((J1907/60)/60)/24)+DATE(1970,1,1)</f>
        <v>41889.925856481481</v>
      </c>
      <c r="L1907">
        <v>1407535994</v>
      </c>
      <c r="M1907" s="7">
        <f>(((L1907/60)/60)/24)+DATE(1970,1,1)</f>
        <v>41859.925856481481</v>
      </c>
      <c r="N1907" t="b">
        <v>0</v>
      </c>
      <c r="O1907">
        <v>4</v>
      </c>
      <c r="P1907" s="5">
        <f>E1907/O1907</f>
        <v>10.5</v>
      </c>
      <c r="Q1907" s="18" t="str">
        <f>LEFT(T1907, FIND("/",T1907)-1)</f>
        <v>technology</v>
      </c>
      <c r="R1907" s="18" t="str">
        <f>RIGHT(T1907, LEN(T1907)-FIND("/",T1907))</f>
        <v>gadgets</v>
      </c>
      <c r="S1907" t="b">
        <v>0</v>
      </c>
      <c r="T1907" t="s">
        <v>8294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3">
        <v>50000</v>
      </c>
      <c r="E1908" s="13">
        <v>21380</v>
      </c>
      <c r="F1908" s="16">
        <f>(E1908)/D1908</f>
        <v>0.42759999999999998</v>
      </c>
      <c r="G1908" s="11" t="s">
        <v>8221</v>
      </c>
      <c r="H1908" t="s">
        <v>8224</v>
      </c>
      <c r="I1908" t="s">
        <v>8246</v>
      </c>
      <c r="J1908">
        <v>1466697983</v>
      </c>
      <c r="K1908" s="7">
        <f>(((J1908/60)/60)/24)+DATE(1970,1,1)</f>
        <v>42544.671099537038</v>
      </c>
      <c r="L1908">
        <v>1464105983</v>
      </c>
      <c r="M1908" s="7">
        <f>(((L1908/60)/60)/24)+DATE(1970,1,1)</f>
        <v>42514.671099537038</v>
      </c>
      <c r="N1908" t="b">
        <v>0</v>
      </c>
      <c r="O1908">
        <v>99</v>
      </c>
      <c r="P1908" s="5">
        <f>E1908/O1908</f>
        <v>215.95959595959596</v>
      </c>
      <c r="Q1908" s="18" t="str">
        <f>LEFT(T1908, FIND("/",T1908)-1)</f>
        <v>technology</v>
      </c>
      <c r="R1908" s="18" t="str">
        <f>RIGHT(T1908, LEN(T1908)-FIND("/",T1908))</f>
        <v>gadgets</v>
      </c>
      <c r="S1908" t="b">
        <v>0</v>
      </c>
      <c r="T1908" t="s">
        <v>8294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3">
        <v>30000</v>
      </c>
      <c r="E1909" s="13">
        <v>85</v>
      </c>
      <c r="F1909" s="16">
        <f>(E1909)/D1909</f>
        <v>2.8333333333333335E-3</v>
      </c>
      <c r="G1909" s="11" t="s">
        <v>8221</v>
      </c>
      <c r="H1909" t="s">
        <v>8224</v>
      </c>
      <c r="I1909" t="s">
        <v>8246</v>
      </c>
      <c r="J1909">
        <v>1400853925</v>
      </c>
      <c r="K1909" s="7">
        <f>(((J1909/60)/60)/24)+DATE(1970,1,1)</f>
        <v>41782.587094907409</v>
      </c>
      <c r="L1909">
        <v>1399557925</v>
      </c>
      <c r="M1909" s="7">
        <f>(((L1909/60)/60)/24)+DATE(1970,1,1)</f>
        <v>41767.587094907409</v>
      </c>
      <c r="N1909" t="b">
        <v>0</v>
      </c>
      <c r="O1909">
        <v>4</v>
      </c>
      <c r="P1909" s="5">
        <f>E1909/O1909</f>
        <v>21.25</v>
      </c>
      <c r="Q1909" s="18" t="str">
        <f>LEFT(T1909, FIND("/",T1909)-1)</f>
        <v>technology</v>
      </c>
      <c r="R1909" s="18" t="str">
        <f>RIGHT(T1909, LEN(T1909)-FIND("/",T1909))</f>
        <v>gadgets</v>
      </c>
      <c r="S1909" t="b">
        <v>0</v>
      </c>
      <c r="T1909" t="s">
        <v>8294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3">
        <v>25000</v>
      </c>
      <c r="E1910" s="13">
        <v>433</v>
      </c>
      <c r="F1910" s="16">
        <f>(E1910)/D1910</f>
        <v>1.7319999999999999E-2</v>
      </c>
      <c r="G1910" s="11" t="s">
        <v>8221</v>
      </c>
      <c r="H1910" t="s">
        <v>8224</v>
      </c>
      <c r="I1910" t="s">
        <v>8246</v>
      </c>
      <c r="J1910">
        <v>1483048900</v>
      </c>
      <c r="K1910" s="7">
        <f>(((J1910/60)/60)/24)+DATE(1970,1,1)</f>
        <v>42733.917824074073</v>
      </c>
      <c r="L1910">
        <v>1480456900</v>
      </c>
      <c r="M1910" s="7">
        <f>(((L1910/60)/60)/24)+DATE(1970,1,1)</f>
        <v>42703.917824074073</v>
      </c>
      <c r="N1910" t="b">
        <v>0</v>
      </c>
      <c r="O1910">
        <v>4</v>
      </c>
      <c r="P1910" s="5">
        <f>E1910/O1910</f>
        <v>108.25</v>
      </c>
      <c r="Q1910" s="18" t="str">
        <f>LEFT(T1910, FIND("/",T1910)-1)</f>
        <v>technology</v>
      </c>
      <c r="R1910" s="18" t="str">
        <f>RIGHT(T1910, LEN(T1910)-FIND("/",T1910))</f>
        <v>gadgets</v>
      </c>
      <c r="S1910" t="b">
        <v>0</v>
      </c>
      <c r="T1910" t="s">
        <v>8294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3">
        <v>35000</v>
      </c>
      <c r="E1911" s="13">
        <v>4939</v>
      </c>
      <c r="F1911" s="16">
        <f>(E1911)/D1911</f>
        <v>0.14111428571428572</v>
      </c>
      <c r="G1911" s="11" t="s">
        <v>8221</v>
      </c>
      <c r="H1911" t="s">
        <v>8224</v>
      </c>
      <c r="I1911" t="s">
        <v>8246</v>
      </c>
      <c r="J1911">
        <v>1414059479</v>
      </c>
      <c r="K1911" s="7">
        <f>(((J1911/60)/60)/24)+DATE(1970,1,1)</f>
        <v>41935.429155092592</v>
      </c>
      <c r="L1911">
        <v>1411467479</v>
      </c>
      <c r="M1911" s="7">
        <f>(((L1911/60)/60)/24)+DATE(1970,1,1)</f>
        <v>41905.429155092592</v>
      </c>
      <c r="N1911" t="b">
        <v>0</v>
      </c>
      <c r="O1911">
        <v>38</v>
      </c>
      <c r="P1911" s="5">
        <f>E1911/O1911</f>
        <v>129.97368421052633</v>
      </c>
      <c r="Q1911" s="18" t="str">
        <f>LEFT(T1911, FIND("/",T1911)-1)</f>
        <v>technology</v>
      </c>
      <c r="R1911" s="18" t="str">
        <f>RIGHT(T1911, LEN(T1911)-FIND("/",T1911))</f>
        <v>gadgets</v>
      </c>
      <c r="S1911" t="b">
        <v>0</v>
      </c>
      <c r="T1911" t="s">
        <v>8294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3">
        <v>85000</v>
      </c>
      <c r="E1912" s="13">
        <v>33486</v>
      </c>
      <c r="F1912" s="16">
        <f>(E1912)/D1912</f>
        <v>0.39395294117647056</v>
      </c>
      <c r="G1912" s="11" t="s">
        <v>8221</v>
      </c>
      <c r="H1912" t="s">
        <v>8233</v>
      </c>
      <c r="I1912" t="s">
        <v>8249</v>
      </c>
      <c r="J1912">
        <v>1446331500</v>
      </c>
      <c r="K1912" s="7">
        <f>(((J1912/60)/60)/24)+DATE(1970,1,1)</f>
        <v>42308.947916666672</v>
      </c>
      <c r="L1912">
        <v>1442531217</v>
      </c>
      <c r="M1912" s="7">
        <f>(((L1912/60)/60)/24)+DATE(1970,1,1)</f>
        <v>42264.963159722218</v>
      </c>
      <c r="N1912" t="b">
        <v>0</v>
      </c>
      <c r="O1912">
        <v>285</v>
      </c>
      <c r="P1912" s="5">
        <f>E1912/O1912</f>
        <v>117.49473684210527</v>
      </c>
      <c r="Q1912" s="18" t="str">
        <f>LEFT(T1912, FIND("/",T1912)-1)</f>
        <v>technology</v>
      </c>
      <c r="R1912" s="18" t="str">
        <f>RIGHT(T1912, LEN(T1912)-FIND("/",T1912))</f>
        <v>gadgets</v>
      </c>
      <c r="S1912" t="b">
        <v>0</v>
      </c>
      <c r="T1912" t="s">
        <v>8294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3">
        <v>42500</v>
      </c>
      <c r="E1913" s="13">
        <v>10</v>
      </c>
      <c r="F1913" s="16">
        <f>(E1913)/D1913</f>
        <v>2.3529411764705883E-4</v>
      </c>
      <c r="G1913" s="11" t="s">
        <v>8221</v>
      </c>
      <c r="H1913" t="s">
        <v>8228</v>
      </c>
      <c r="I1913" t="s">
        <v>8250</v>
      </c>
      <c r="J1913">
        <v>1407545334</v>
      </c>
      <c r="K1913" s="7">
        <f>(((J1913/60)/60)/24)+DATE(1970,1,1)</f>
        <v>41860.033958333333</v>
      </c>
      <c r="L1913">
        <v>1404953334</v>
      </c>
      <c r="M1913" s="7">
        <f>(((L1913/60)/60)/24)+DATE(1970,1,1)</f>
        <v>41830.033958333333</v>
      </c>
      <c r="N1913" t="b">
        <v>0</v>
      </c>
      <c r="O1913">
        <v>1</v>
      </c>
      <c r="P1913" s="5">
        <f>E1913/O1913</f>
        <v>10</v>
      </c>
      <c r="Q1913" s="18" t="str">
        <f>LEFT(T1913, FIND("/",T1913)-1)</f>
        <v>technology</v>
      </c>
      <c r="R1913" s="18" t="str">
        <f>RIGHT(T1913, LEN(T1913)-FIND("/",T1913))</f>
        <v>gadgets</v>
      </c>
      <c r="S1913" t="b">
        <v>0</v>
      </c>
      <c r="T1913" t="s">
        <v>8294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3">
        <v>5000</v>
      </c>
      <c r="E1914" s="13">
        <v>2965</v>
      </c>
      <c r="F1914" s="16">
        <f>(E1914)/D1914</f>
        <v>0.59299999999999997</v>
      </c>
      <c r="G1914" s="11" t="s">
        <v>8221</v>
      </c>
      <c r="H1914" t="s">
        <v>8224</v>
      </c>
      <c r="I1914" t="s">
        <v>8246</v>
      </c>
      <c r="J1914">
        <v>1433395560</v>
      </c>
      <c r="K1914" s="7">
        <f>(((J1914/60)/60)/24)+DATE(1970,1,1)</f>
        <v>42159.226388888885</v>
      </c>
      <c r="L1914">
        <v>1430803560</v>
      </c>
      <c r="M1914" s="7">
        <f>(((L1914/60)/60)/24)+DATE(1970,1,1)</f>
        <v>42129.226388888885</v>
      </c>
      <c r="N1914" t="b">
        <v>0</v>
      </c>
      <c r="O1914">
        <v>42</v>
      </c>
      <c r="P1914" s="5">
        <f>E1914/O1914</f>
        <v>70.595238095238102</v>
      </c>
      <c r="Q1914" s="18" t="str">
        <f>LEFT(T1914, FIND("/",T1914)-1)</f>
        <v>technology</v>
      </c>
      <c r="R1914" s="18" t="str">
        <f>RIGHT(T1914, LEN(T1914)-FIND("/",T1914))</f>
        <v>gadgets</v>
      </c>
      <c r="S1914" t="b">
        <v>0</v>
      </c>
      <c r="T1914" t="s">
        <v>8294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3">
        <v>48000</v>
      </c>
      <c r="E1915" s="13">
        <v>637</v>
      </c>
      <c r="F1915" s="16">
        <f>(E1915)/D1915</f>
        <v>1.3270833333333334E-2</v>
      </c>
      <c r="G1915" s="11" t="s">
        <v>8221</v>
      </c>
      <c r="H1915" t="s">
        <v>8225</v>
      </c>
      <c r="I1915" t="s">
        <v>8247</v>
      </c>
      <c r="J1915">
        <v>1412770578</v>
      </c>
      <c r="K1915" s="7">
        <f>(((J1915/60)/60)/24)+DATE(1970,1,1)</f>
        <v>41920.511319444442</v>
      </c>
      <c r="L1915">
        <v>1410178578</v>
      </c>
      <c r="M1915" s="7">
        <f>(((L1915/60)/60)/24)+DATE(1970,1,1)</f>
        <v>41890.511319444442</v>
      </c>
      <c r="N1915" t="b">
        <v>0</v>
      </c>
      <c r="O1915">
        <v>26</v>
      </c>
      <c r="P1915" s="5">
        <f>E1915/O1915</f>
        <v>24.5</v>
      </c>
      <c r="Q1915" s="18" t="str">
        <f>LEFT(T1915, FIND("/",T1915)-1)</f>
        <v>technology</v>
      </c>
      <c r="R1915" s="18" t="str">
        <f>RIGHT(T1915, LEN(T1915)-FIND("/",T1915))</f>
        <v>gadgets</v>
      </c>
      <c r="S1915" t="b">
        <v>0</v>
      </c>
      <c r="T1915" t="s">
        <v>8294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3">
        <v>666</v>
      </c>
      <c r="E1916" s="13">
        <v>60</v>
      </c>
      <c r="F1916" s="16">
        <f>(E1916)/D1916</f>
        <v>9.0090090090090086E-2</v>
      </c>
      <c r="G1916" s="11" t="s">
        <v>8221</v>
      </c>
      <c r="H1916" t="s">
        <v>8224</v>
      </c>
      <c r="I1916" t="s">
        <v>8246</v>
      </c>
      <c r="J1916">
        <v>1414814340</v>
      </c>
      <c r="K1916" s="7">
        <f>(((J1916/60)/60)/24)+DATE(1970,1,1)</f>
        <v>41944.165972222225</v>
      </c>
      <c r="L1916">
        <v>1413519073</v>
      </c>
      <c r="M1916" s="7">
        <f>(((L1916/60)/60)/24)+DATE(1970,1,1)</f>
        <v>41929.174456018518</v>
      </c>
      <c r="N1916" t="b">
        <v>0</v>
      </c>
      <c r="O1916">
        <v>2</v>
      </c>
      <c r="P1916" s="5">
        <f>E1916/O1916</f>
        <v>30</v>
      </c>
      <c r="Q1916" s="18" t="str">
        <f>LEFT(T1916, FIND("/",T1916)-1)</f>
        <v>technology</v>
      </c>
      <c r="R1916" s="18" t="str">
        <f>RIGHT(T1916, LEN(T1916)-FIND("/",T1916))</f>
        <v>gadgets</v>
      </c>
      <c r="S1916" t="b">
        <v>0</v>
      </c>
      <c r="T1916" t="s">
        <v>8294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3">
        <v>500</v>
      </c>
      <c r="E1917" s="13">
        <v>8</v>
      </c>
      <c r="F1917" s="16">
        <f>(E1917)/D1917</f>
        <v>1.6E-2</v>
      </c>
      <c r="G1917" s="11" t="s">
        <v>8221</v>
      </c>
      <c r="H1917" t="s">
        <v>8224</v>
      </c>
      <c r="I1917" t="s">
        <v>8246</v>
      </c>
      <c r="J1917">
        <v>1409620222</v>
      </c>
      <c r="K1917" s="7">
        <f>(((J1917/60)/60)/24)+DATE(1970,1,1)</f>
        <v>41884.04886574074</v>
      </c>
      <c r="L1917">
        <v>1407892222</v>
      </c>
      <c r="M1917" s="7">
        <f>(((L1917/60)/60)/24)+DATE(1970,1,1)</f>
        <v>41864.04886574074</v>
      </c>
      <c r="N1917" t="b">
        <v>0</v>
      </c>
      <c r="O1917">
        <v>4</v>
      </c>
      <c r="P1917" s="5">
        <f>E1917/O1917</f>
        <v>2</v>
      </c>
      <c r="Q1917" s="18" t="str">
        <f>LEFT(T1917, FIND("/",T1917)-1)</f>
        <v>technology</v>
      </c>
      <c r="R1917" s="18" t="str">
        <f>RIGHT(T1917, LEN(T1917)-FIND("/",T1917))</f>
        <v>gadgets</v>
      </c>
      <c r="S1917" t="b">
        <v>0</v>
      </c>
      <c r="T1917" t="s">
        <v>8294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3">
        <v>20000</v>
      </c>
      <c r="E1918" s="13">
        <v>102</v>
      </c>
      <c r="F1918" s="16">
        <f>(E1918)/D1918</f>
        <v>5.1000000000000004E-3</v>
      </c>
      <c r="G1918" s="11" t="s">
        <v>8221</v>
      </c>
      <c r="H1918" t="s">
        <v>8224</v>
      </c>
      <c r="I1918" t="s">
        <v>8246</v>
      </c>
      <c r="J1918">
        <v>1478542375</v>
      </c>
      <c r="K1918" s="7">
        <f>(((J1918/60)/60)/24)+DATE(1970,1,1)</f>
        <v>42681.758969907409</v>
      </c>
      <c r="L1918">
        <v>1476378775</v>
      </c>
      <c r="M1918" s="7">
        <f>(((L1918/60)/60)/24)+DATE(1970,1,1)</f>
        <v>42656.717303240745</v>
      </c>
      <c r="N1918" t="b">
        <v>0</v>
      </c>
      <c r="O1918">
        <v>6</v>
      </c>
      <c r="P1918" s="5">
        <f>E1918/O1918</f>
        <v>17</v>
      </c>
      <c r="Q1918" s="18" t="str">
        <f>LEFT(T1918, FIND("/",T1918)-1)</f>
        <v>technology</v>
      </c>
      <c r="R1918" s="18" t="str">
        <f>RIGHT(T1918, LEN(T1918)-FIND("/",T1918))</f>
        <v>gadgets</v>
      </c>
      <c r="S1918" t="b">
        <v>0</v>
      </c>
      <c r="T1918" t="s">
        <v>8294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3">
        <v>390000</v>
      </c>
      <c r="E1919" s="13">
        <v>205025</v>
      </c>
      <c r="F1919" s="16">
        <f>(E1919)/D1919</f>
        <v>0.52570512820512816</v>
      </c>
      <c r="G1919" s="11" t="s">
        <v>8221</v>
      </c>
      <c r="H1919" t="s">
        <v>8231</v>
      </c>
      <c r="I1919" t="s">
        <v>8252</v>
      </c>
      <c r="J1919">
        <v>1486708133</v>
      </c>
      <c r="K1919" s="7">
        <f>(((J1919/60)/60)/24)+DATE(1970,1,1)</f>
        <v>42776.270057870366</v>
      </c>
      <c r="L1919">
        <v>1484116133</v>
      </c>
      <c r="M1919" s="7">
        <f>(((L1919/60)/60)/24)+DATE(1970,1,1)</f>
        <v>42746.270057870366</v>
      </c>
      <c r="N1919" t="b">
        <v>0</v>
      </c>
      <c r="O1919">
        <v>70</v>
      </c>
      <c r="P1919" s="5">
        <f>E1919/O1919</f>
        <v>2928.9285714285716</v>
      </c>
      <c r="Q1919" s="18" t="str">
        <f>LEFT(T1919, FIND("/",T1919)-1)</f>
        <v>technology</v>
      </c>
      <c r="R1919" s="18" t="str">
        <f>RIGHT(T1919, LEN(T1919)-FIND("/",T1919))</f>
        <v>gadgets</v>
      </c>
      <c r="S1919" t="b">
        <v>0</v>
      </c>
      <c r="T1919" t="s">
        <v>8294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3">
        <v>25000</v>
      </c>
      <c r="E1920" s="13">
        <v>260</v>
      </c>
      <c r="F1920" s="16">
        <f>(E1920)/D1920</f>
        <v>1.04E-2</v>
      </c>
      <c r="G1920" s="11" t="s">
        <v>8221</v>
      </c>
      <c r="H1920" t="s">
        <v>8224</v>
      </c>
      <c r="I1920" t="s">
        <v>8246</v>
      </c>
      <c r="J1920">
        <v>1407869851</v>
      </c>
      <c r="K1920" s="7">
        <f>(((J1920/60)/60)/24)+DATE(1970,1,1)</f>
        <v>41863.789942129632</v>
      </c>
      <c r="L1920">
        <v>1404845851</v>
      </c>
      <c r="M1920" s="7">
        <f>(((L1920/60)/60)/24)+DATE(1970,1,1)</f>
        <v>41828.789942129632</v>
      </c>
      <c r="N1920" t="b">
        <v>0</v>
      </c>
      <c r="O1920">
        <v>9</v>
      </c>
      <c r="P1920" s="5">
        <f>E1920/O1920</f>
        <v>28.888888888888889</v>
      </c>
      <c r="Q1920" s="18" t="str">
        <f>LEFT(T1920, FIND("/",T1920)-1)</f>
        <v>technology</v>
      </c>
      <c r="R1920" s="18" t="str">
        <f>RIGHT(T1920, LEN(T1920)-FIND("/",T1920))</f>
        <v>gadgets</v>
      </c>
      <c r="S1920" t="b">
        <v>0</v>
      </c>
      <c r="T1920" t="s">
        <v>8294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3">
        <v>500</v>
      </c>
      <c r="E1921" s="13">
        <v>237</v>
      </c>
      <c r="F1921" s="16">
        <f>(E1921)/D1921</f>
        <v>0.47399999999999998</v>
      </c>
      <c r="G1921" s="11" t="s">
        <v>8221</v>
      </c>
      <c r="H1921" t="s">
        <v>8224</v>
      </c>
      <c r="I1921" t="s">
        <v>8246</v>
      </c>
      <c r="J1921">
        <v>1432069249</v>
      </c>
      <c r="K1921" s="7">
        <f>(((J1921/60)/60)/24)+DATE(1970,1,1)</f>
        <v>42143.875567129624</v>
      </c>
      <c r="L1921">
        <v>1429477249</v>
      </c>
      <c r="M1921" s="7">
        <f>(((L1921/60)/60)/24)+DATE(1970,1,1)</f>
        <v>42113.875567129624</v>
      </c>
      <c r="N1921" t="b">
        <v>0</v>
      </c>
      <c r="O1921">
        <v>8</v>
      </c>
      <c r="P1921" s="5">
        <f>E1921/O1921</f>
        <v>29.625</v>
      </c>
      <c r="Q1921" s="18" t="str">
        <f>LEFT(T1921, FIND("/",T1921)-1)</f>
        <v>technology</v>
      </c>
      <c r="R1921" s="18" t="str">
        <f>RIGHT(T1921, LEN(T1921)-FIND("/",T1921))</f>
        <v>gadgets</v>
      </c>
      <c r="S1921" t="b">
        <v>0</v>
      </c>
      <c r="T1921" t="s">
        <v>8294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3">
        <v>10000</v>
      </c>
      <c r="E1922" s="13">
        <v>4303</v>
      </c>
      <c r="F1922" s="16">
        <f>(E1922)/D1922</f>
        <v>0.43030000000000002</v>
      </c>
      <c r="G1922" s="11" t="s">
        <v>8221</v>
      </c>
      <c r="H1922" t="s">
        <v>8225</v>
      </c>
      <c r="I1922" t="s">
        <v>8247</v>
      </c>
      <c r="J1922">
        <v>1445468400</v>
      </c>
      <c r="K1922" s="7">
        <f>(((J1922/60)/60)/24)+DATE(1970,1,1)</f>
        <v>42298.958333333328</v>
      </c>
      <c r="L1922">
        <v>1443042061</v>
      </c>
      <c r="M1922" s="7">
        <f>(((L1922/60)/60)/24)+DATE(1970,1,1)</f>
        <v>42270.875706018516</v>
      </c>
      <c r="N1922" t="b">
        <v>0</v>
      </c>
      <c r="O1922">
        <v>105</v>
      </c>
      <c r="P1922" s="5">
        <f>E1922/O1922</f>
        <v>40.980952380952381</v>
      </c>
      <c r="Q1922" s="18" t="str">
        <f>LEFT(T1922, FIND("/",T1922)-1)</f>
        <v>technology</v>
      </c>
      <c r="R1922" s="18" t="str">
        <f>RIGHT(T1922, LEN(T1922)-FIND("/",T1922))</f>
        <v>gadgets</v>
      </c>
      <c r="S1922" t="b">
        <v>0</v>
      </c>
      <c r="T1922" t="s">
        <v>8294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3">
        <v>1500</v>
      </c>
      <c r="E1923" s="13">
        <v>2052</v>
      </c>
      <c r="F1923" s="16">
        <f>(E1923)/D1923</f>
        <v>1.3680000000000001</v>
      </c>
      <c r="G1923" s="11" t="s">
        <v>8219</v>
      </c>
      <c r="H1923" t="s">
        <v>8224</v>
      </c>
      <c r="I1923" t="s">
        <v>8246</v>
      </c>
      <c r="J1923">
        <v>1342243143</v>
      </c>
      <c r="K1923" s="7">
        <f>(((J1923/60)/60)/24)+DATE(1970,1,1)</f>
        <v>41104.221562500003</v>
      </c>
      <c r="L1923">
        <v>1339651143</v>
      </c>
      <c r="M1923" s="7">
        <f>(((L1923/60)/60)/24)+DATE(1970,1,1)</f>
        <v>41074.221562500003</v>
      </c>
      <c r="N1923" t="b">
        <v>0</v>
      </c>
      <c r="O1923">
        <v>38</v>
      </c>
      <c r="P1923" s="5">
        <f>E1923/O1923</f>
        <v>54</v>
      </c>
      <c r="Q1923" s="18" t="str">
        <f>LEFT(T1923, FIND("/",T1923)-1)</f>
        <v>music</v>
      </c>
      <c r="R1923" s="18" t="str">
        <f>RIGHT(T1923, LEN(T1923)-FIND("/",T1923))</f>
        <v>indie rock</v>
      </c>
      <c r="S1923" t="b">
        <v>1</v>
      </c>
      <c r="T1923" t="s">
        <v>8279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3">
        <v>2000</v>
      </c>
      <c r="E1924" s="13">
        <v>2311</v>
      </c>
      <c r="F1924" s="16">
        <f>(E1924)/D1924</f>
        <v>1.1555</v>
      </c>
      <c r="G1924" s="11" t="s">
        <v>8219</v>
      </c>
      <c r="H1924" t="s">
        <v>8224</v>
      </c>
      <c r="I1924" t="s">
        <v>8246</v>
      </c>
      <c r="J1924">
        <v>1386828507</v>
      </c>
      <c r="K1924" s="7">
        <f>(((J1924/60)/60)/24)+DATE(1970,1,1)</f>
        <v>41620.255868055552</v>
      </c>
      <c r="L1924">
        <v>1384236507</v>
      </c>
      <c r="M1924" s="7">
        <f>(((L1924/60)/60)/24)+DATE(1970,1,1)</f>
        <v>41590.255868055552</v>
      </c>
      <c r="N1924" t="b">
        <v>0</v>
      </c>
      <c r="O1924">
        <v>64</v>
      </c>
      <c r="P1924" s="5">
        <f>E1924/O1924</f>
        <v>36.109375</v>
      </c>
      <c r="Q1924" s="18" t="str">
        <f>LEFT(T1924, FIND("/",T1924)-1)</f>
        <v>music</v>
      </c>
      <c r="R1924" s="18" t="str">
        <f>RIGHT(T1924, LEN(T1924)-FIND("/",T1924))</f>
        <v>indie rock</v>
      </c>
      <c r="S1924" t="b">
        <v>1</v>
      </c>
      <c r="T1924" t="s">
        <v>8279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3">
        <v>125</v>
      </c>
      <c r="E1925" s="13">
        <v>301</v>
      </c>
      <c r="F1925" s="16">
        <f>(E1925)/D1925</f>
        <v>2.4079999999999999</v>
      </c>
      <c r="G1925" s="11" t="s">
        <v>8219</v>
      </c>
      <c r="H1925" t="s">
        <v>8224</v>
      </c>
      <c r="I1925" t="s">
        <v>8246</v>
      </c>
      <c r="J1925">
        <v>1317099540</v>
      </c>
      <c r="K1925" s="7">
        <f>(((J1925/60)/60)/24)+DATE(1970,1,1)</f>
        <v>40813.207638888889</v>
      </c>
      <c r="L1925">
        <v>1313612532</v>
      </c>
      <c r="M1925" s="7">
        <f>(((L1925/60)/60)/24)+DATE(1970,1,1)</f>
        <v>40772.848749999997</v>
      </c>
      <c r="N1925" t="b">
        <v>0</v>
      </c>
      <c r="O1925">
        <v>13</v>
      </c>
      <c r="P1925" s="5">
        <f>E1925/O1925</f>
        <v>23.153846153846153</v>
      </c>
      <c r="Q1925" s="18" t="str">
        <f>LEFT(T1925, FIND("/",T1925)-1)</f>
        <v>music</v>
      </c>
      <c r="R1925" s="18" t="str">
        <f>RIGHT(T1925, LEN(T1925)-FIND("/",T1925))</f>
        <v>indie rock</v>
      </c>
      <c r="S1925" t="b">
        <v>1</v>
      </c>
      <c r="T1925" t="s">
        <v>8279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3">
        <v>3000</v>
      </c>
      <c r="E1926" s="13">
        <v>3432</v>
      </c>
      <c r="F1926" s="16">
        <f>(E1926)/D1926</f>
        <v>1.1439999999999999</v>
      </c>
      <c r="G1926" s="11" t="s">
        <v>8219</v>
      </c>
      <c r="H1926" t="s">
        <v>8224</v>
      </c>
      <c r="I1926" t="s">
        <v>8246</v>
      </c>
      <c r="J1926">
        <v>1389814380</v>
      </c>
      <c r="K1926" s="7">
        <f>(((J1926/60)/60)/24)+DATE(1970,1,1)</f>
        <v>41654.814583333333</v>
      </c>
      <c r="L1926">
        <v>1387390555</v>
      </c>
      <c r="M1926" s="7">
        <f>(((L1926/60)/60)/24)+DATE(1970,1,1)</f>
        <v>41626.761053240742</v>
      </c>
      <c r="N1926" t="b">
        <v>0</v>
      </c>
      <c r="O1926">
        <v>33</v>
      </c>
      <c r="P1926" s="5">
        <f>E1926/O1926</f>
        <v>104</v>
      </c>
      <c r="Q1926" s="18" t="str">
        <f>LEFT(T1926, FIND("/",T1926)-1)</f>
        <v>music</v>
      </c>
      <c r="R1926" s="18" t="str">
        <f>RIGHT(T1926, LEN(T1926)-FIND("/",T1926))</f>
        <v>indie rock</v>
      </c>
      <c r="S1926" t="b">
        <v>1</v>
      </c>
      <c r="T1926" t="s">
        <v>8279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3">
        <v>1500</v>
      </c>
      <c r="E1927" s="13">
        <v>1655</v>
      </c>
      <c r="F1927" s="16">
        <f>(E1927)/D1927</f>
        <v>1.1033333333333333</v>
      </c>
      <c r="G1927" s="11" t="s">
        <v>8219</v>
      </c>
      <c r="H1927" t="s">
        <v>8224</v>
      </c>
      <c r="I1927" t="s">
        <v>8246</v>
      </c>
      <c r="J1927">
        <v>1381449600</v>
      </c>
      <c r="K1927" s="7">
        <f>(((J1927/60)/60)/24)+DATE(1970,1,1)</f>
        <v>41558</v>
      </c>
      <c r="L1927">
        <v>1379540288</v>
      </c>
      <c r="M1927" s="7">
        <f>(((L1927/60)/60)/24)+DATE(1970,1,1)</f>
        <v>41535.90148148148</v>
      </c>
      <c r="N1927" t="b">
        <v>0</v>
      </c>
      <c r="O1927">
        <v>52</v>
      </c>
      <c r="P1927" s="5">
        <f>E1927/O1927</f>
        <v>31.826923076923077</v>
      </c>
      <c r="Q1927" s="18" t="str">
        <f>LEFT(T1927, FIND("/",T1927)-1)</f>
        <v>music</v>
      </c>
      <c r="R1927" s="18" t="str">
        <f>RIGHT(T1927, LEN(T1927)-FIND("/",T1927))</f>
        <v>indie rock</v>
      </c>
      <c r="S1927" t="b">
        <v>1</v>
      </c>
      <c r="T1927" t="s">
        <v>8279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3">
        <v>1500</v>
      </c>
      <c r="E1928" s="13">
        <v>2930.69</v>
      </c>
      <c r="F1928" s="16">
        <f>(E1928)/D1928</f>
        <v>1.9537933333333333</v>
      </c>
      <c r="G1928" s="11" t="s">
        <v>8219</v>
      </c>
      <c r="H1928" t="s">
        <v>8224</v>
      </c>
      <c r="I1928" t="s">
        <v>8246</v>
      </c>
      <c r="J1928">
        <v>1288657560</v>
      </c>
      <c r="K1928" s="7">
        <f>(((J1928/60)/60)/24)+DATE(1970,1,1)</f>
        <v>40484.018055555556</v>
      </c>
      <c r="L1928">
        <v>1286319256</v>
      </c>
      <c r="M1928" s="7">
        <f>(((L1928/60)/60)/24)+DATE(1970,1,1)</f>
        <v>40456.954351851848</v>
      </c>
      <c r="N1928" t="b">
        <v>0</v>
      </c>
      <c r="O1928">
        <v>107</v>
      </c>
      <c r="P1928" s="5">
        <f>E1928/O1928</f>
        <v>27.3896261682243</v>
      </c>
      <c r="Q1928" s="18" t="str">
        <f>LEFT(T1928, FIND("/",T1928)-1)</f>
        <v>music</v>
      </c>
      <c r="R1928" s="18" t="str">
        <f>RIGHT(T1928, LEN(T1928)-FIND("/",T1928))</f>
        <v>indie rock</v>
      </c>
      <c r="S1928" t="b">
        <v>1</v>
      </c>
      <c r="T1928" t="s">
        <v>8279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3">
        <v>600</v>
      </c>
      <c r="E1929" s="13">
        <v>620</v>
      </c>
      <c r="F1929" s="16">
        <f>(E1929)/D1929</f>
        <v>1.0333333333333334</v>
      </c>
      <c r="G1929" s="11" t="s">
        <v>8219</v>
      </c>
      <c r="H1929" t="s">
        <v>8224</v>
      </c>
      <c r="I1929" t="s">
        <v>8246</v>
      </c>
      <c r="J1929">
        <v>1331182740</v>
      </c>
      <c r="K1929" s="7">
        <f>(((J1929/60)/60)/24)+DATE(1970,1,1)</f>
        <v>40976.207638888889</v>
      </c>
      <c r="L1929">
        <v>1329856839</v>
      </c>
      <c r="M1929" s="7">
        <f>(((L1929/60)/60)/24)+DATE(1970,1,1)</f>
        <v>40960.861562500002</v>
      </c>
      <c r="N1929" t="b">
        <v>0</v>
      </c>
      <c r="O1929">
        <v>11</v>
      </c>
      <c r="P1929" s="5">
        <f>E1929/O1929</f>
        <v>56.363636363636367</v>
      </c>
      <c r="Q1929" s="18" t="str">
        <f>LEFT(T1929, FIND("/",T1929)-1)</f>
        <v>music</v>
      </c>
      <c r="R1929" s="18" t="str">
        <f>RIGHT(T1929, LEN(T1929)-FIND("/",T1929))</f>
        <v>indie rock</v>
      </c>
      <c r="S1929" t="b">
        <v>1</v>
      </c>
      <c r="T1929" t="s">
        <v>8279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3">
        <v>2550</v>
      </c>
      <c r="E1930" s="13">
        <v>2630</v>
      </c>
      <c r="F1930" s="16">
        <f>(E1930)/D1930</f>
        <v>1.031372549019608</v>
      </c>
      <c r="G1930" s="11" t="s">
        <v>8219</v>
      </c>
      <c r="H1930" t="s">
        <v>8224</v>
      </c>
      <c r="I1930" t="s">
        <v>8246</v>
      </c>
      <c r="J1930">
        <v>1367940794</v>
      </c>
      <c r="K1930" s="7">
        <f>(((J1930/60)/60)/24)+DATE(1970,1,1)</f>
        <v>41401.648078703707</v>
      </c>
      <c r="L1930">
        <v>1365348794</v>
      </c>
      <c r="M1930" s="7">
        <f>(((L1930/60)/60)/24)+DATE(1970,1,1)</f>
        <v>41371.648078703707</v>
      </c>
      <c r="N1930" t="b">
        <v>0</v>
      </c>
      <c r="O1930">
        <v>34</v>
      </c>
      <c r="P1930" s="5">
        <f>E1930/O1930</f>
        <v>77.352941176470594</v>
      </c>
      <c r="Q1930" s="18" t="str">
        <f>LEFT(T1930, FIND("/",T1930)-1)</f>
        <v>music</v>
      </c>
      <c r="R1930" s="18" t="str">
        <f>RIGHT(T1930, LEN(T1930)-FIND("/",T1930))</f>
        <v>indie rock</v>
      </c>
      <c r="S1930" t="b">
        <v>1</v>
      </c>
      <c r="T1930" t="s">
        <v>8279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3">
        <v>3200</v>
      </c>
      <c r="E1931" s="13">
        <v>3210</v>
      </c>
      <c r="F1931" s="16">
        <f>(E1931)/D1931</f>
        <v>1.003125</v>
      </c>
      <c r="G1931" s="11" t="s">
        <v>8219</v>
      </c>
      <c r="H1931" t="s">
        <v>8224</v>
      </c>
      <c r="I1931" t="s">
        <v>8246</v>
      </c>
      <c r="J1931">
        <v>1309825866</v>
      </c>
      <c r="K1931" s="7">
        <f>(((J1931/60)/60)/24)+DATE(1970,1,1)</f>
        <v>40729.021597222221</v>
      </c>
      <c r="L1931">
        <v>1306197066</v>
      </c>
      <c r="M1931" s="7">
        <f>(((L1931/60)/60)/24)+DATE(1970,1,1)</f>
        <v>40687.021597222221</v>
      </c>
      <c r="N1931" t="b">
        <v>0</v>
      </c>
      <c r="O1931">
        <v>75</v>
      </c>
      <c r="P1931" s="5">
        <f>E1931/O1931</f>
        <v>42.8</v>
      </c>
      <c r="Q1931" s="18" t="str">
        <f>LEFT(T1931, FIND("/",T1931)-1)</f>
        <v>music</v>
      </c>
      <c r="R1931" s="18" t="str">
        <f>RIGHT(T1931, LEN(T1931)-FIND("/",T1931))</f>
        <v>indie rock</v>
      </c>
      <c r="S1931" t="b">
        <v>1</v>
      </c>
      <c r="T1931" t="s">
        <v>8279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3">
        <v>1000</v>
      </c>
      <c r="E1932" s="13">
        <v>1270</v>
      </c>
      <c r="F1932" s="16">
        <f>(E1932)/D1932</f>
        <v>1.27</v>
      </c>
      <c r="G1932" s="11" t="s">
        <v>8219</v>
      </c>
      <c r="H1932" t="s">
        <v>8224</v>
      </c>
      <c r="I1932" t="s">
        <v>8246</v>
      </c>
      <c r="J1932">
        <v>1373203482</v>
      </c>
      <c r="K1932" s="7">
        <f>(((J1932/60)/60)/24)+DATE(1970,1,1)</f>
        <v>41462.558819444443</v>
      </c>
      <c r="L1932">
        <v>1368019482</v>
      </c>
      <c r="M1932" s="7">
        <f>(((L1932/60)/60)/24)+DATE(1970,1,1)</f>
        <v>41402.558819444443</v>
      </c>
      <c r="N1932" t="b">
        <v>0</v>
      </c>
      <c r="O1932">
        <v>26</v>
      </c>
      <c r="P1932" s="5">
        <f>E1932/O1932</f>
        <v>48.846153846153847</v>
      </c>
      <c r="Q1932" s="18" t="str">
        <f>LEFT(T1932, FIND("/",T1932)-1)</f>
        <v>music</v>
      </c>
      <c r="R1932" s="18" t="str">
        <f>RIGHT(T1932, LEN(T1932)-FIND("/",T1932))</f>
        <v>indie rock</v>
      </c>
      <c r="S1932" t="b">
        <v>1</v>
      </c>
      <c r="T1932" t="s">
        <v>8279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3">
        <v>2000</v>
      </c>
      <c r="E1933" s="13">
        <v>2412.02</v>
      </c>
      <c r="F1933" s="16">
        <f>(E1933)/D1933</f>
        <v>1.20601</v>
      </c>
      <c r="G1933" s="11" t="s">
        <v>8219</v>
      </c>
      <c r="H1933" t="s">
        <v>8224</v>
      </c>
      <c r="I1933" t="s">
        <v>8246</v>
      </c>
      <c r="J1933">
        <v>1337657400</v>
      </c>
      <c r="K1933" s="7">
        <f>(((J1933/60)/60)/24)+DATE(1970,1,1)</f>
        <v>41051.145833333336</v>
      </c>
      <c r="L1933">
        <v>1336512309</v>
      </c>
      <c r="M1933" s="7">
        <f>(((L1933/60)/60)/24)+DATE(1970,1,1)</f>
        <v>41037.892465277779</v>
      </c>
      <c r="N1933" t="b">
        <v>0</v>
      </c>
      <c r="O1933">
        <v>50</v>
      </c>
      <c r="P1933" s="5">
        <f>E1933/O1933</f>
        <v>48.240400000000001</v>
      </c>
      <c r="Q1933" s="18" t="str">
        <f>LEFT(T1933, FIND("/",T1933)-1)</f>
        <v>music</v>
      </c>
      <c r="R1933" s="18" t="str">
        <f>RIGHT(T1933, LEN(T1933)-FIND("/",T1933))</f>
        <v>indie rock</v>
      </c>
      <c r="S1933" t="b">
        <v>1</v>
      </c>
      <c r="T1933" t="s">
        <v>8279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3">
        <v>5250</v>
      </c>
      <c r="E1934" s="13">
        <v>5617</v>
      </c>
      <c r="F1934" s="16">
        <f>(E1934)/D1934</f>
        <v>1.0699047619047619</v>
      </c>
      <c r="G1934" s="11" t="s">
        <v>8219</v>
      </c>
      <c r="H1934" t="s">
        <v>8224</v>
      </c>
      <c r="I1934" t="s">
        <v>8246</v>
      </c>
      <c r="J1934">
        <v>1327433173</v>
      </c>
      <c r="K1934" s="7">
        <f>(((J1934/60)/60)/24)+DATE(1970,1,1)</f>
        <v>40932.809872685182</v>
      </c>
      <c r="L1934">
        <v>1325618773</v>
      </c>
      <c r="M1934" s="7">
        <f>(((L1934/60)/60)/24)+DATE(1970,1,1)</f>
        <v>40911.809872685182</v>
      </c>
      <c r="N1934" t="b">
        <v>0</v>
      </c>
      <c r="O1934">
        <v>80</v>
      </c>
      <c r="P1934" s="5">
        <f>E1934/O1934</f>
        <v>70.212500000000006</v>
      </c>
      <c r="Q1934" s="18" t="str">
        <f>LEFT(T1934, FIND("/",T1934)-1)</f>
        <v>music</v>
      </c>
      <c r="R1934" s="18" t="str">
        <f>RIGHT(T1934, LEN(T1934)-FIND("/",T1934))</f>
        <v>indie rock</v>
      </c>
      <c r="S1934" t="b">
        <v>1</v>
      </c>
      <c r="T1934" t="s">
        <v>8279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3">
        <v>6000</v>
      </c>
      <c r="E1935" s="13">
        <v>10346</v>
      </c>
      <c r="F1935" s="16">
        <f>(E1935)/D1935</f>
        <v>1.7243333333333333</v>
      </c>
      <c r="G1935" s="11" t="s">
        <v>8219</v>
      </c>
      <c r="H1935" t="s">
        <v>8224</v>
      </c>
      <c r="I1935" t="s">
        <v>8246</v>
      </c>
      <c r="J1935">
        <v>1411787307</v>
      </c>
      <c r="K1935" s="7">
        <f>(((J1935/60)/60)/24)+DATE(1970,1,1)</f>
        <v>41909.130868055552</v>
      </c>
      <c r="L1935">
        <v>1409195307</v>
      </c>
      <c r="M1935" s="7">
        <f>(((L1935/60)/60)/24)+DATE(1970,1,1)</f>
        <v>41879.130868055552</v>
      </c>
      <c r="N1935" t="b">
        <v>0</v>
      </c>
      <c r="O1935">
        <v>110</v>
      </c>
      <c r="P1935" s="5">
        <f>E1935/O1935</f>
        <v>94.054545454545448</v>
      </c>
      <c r="Q1935" s="18" t="str">
        <f>LEFT(T1935, FIND("/",T1935)-1)</f>
        <v>music</v>
      </c>
      <c r="R1935" s="18" t="str">
        <f>RIGHT(T1935, LEN(T1935)-FIND("/",T1935))</f>
        <v>indie rock</v>
      </c>
      <c r="S1935" t="b">
        <v>1</v>
      </c>
      <c r="T1935" t="s">
        <v>8279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3">
        <v>5000</v>
      </c>
      <c r="E1936" s="13">
        <v>6181</v>
      </c>
      <c r="F1936" s="16">
        <f>(E1936)/D1936</f>
        <v>1.2362</v>
      </c>
      <c r="G1936" s="11" t="s">
        <v>8219</v>
      </c>
      <c r="H1936" t="s">
        <v>8224</v>
      </c>
      <c r="I1936" t="s">
        <v>8246</v>
      </c>
      <c r="J1936">
        <v>1324789200</v>
      </c>
      <c r="K1936" s="7">
        <f>(((J1936/60)/60)/24)+DATE(1970,1,1)</f>
        <v>40902.208333333336</v>
      </c>
      <c r="L1936">
        <v>1321649321</v>
      </c>
      <c r="M1936" s="7">
        <f>(((L1936/60)/60)/24)+DATE(1970,1,1)</f>
        <v>40865.867141203707</v>
      </c>
      <c r="N1936" t="b">
        <v>0</v>
      </c>
      <c r="O1936">
        <v>77</v>
      </c>
      <c r="P1936" s="5">
        <f>E1936/O1936</f>
        <v>80.272727272727266</v>
      </c>
      <c r="Q1936" s="18" t="str">
        <f>LEFT(T1936, FIND("/",T1936)-1)</f>
        <v>music</v>
      </c>
      <c r="R1936" s="18" t="str">
        <f>RIGHT(T1936, LEN(T1936)-FIND("/",T1936))</f>
        <v>indie rock</v>
      </c>
      <c r="S1936" t="b">
        <v>1</v>
      </c>
      <c r="T1936" t="s">
        <v>8279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3">
        <v>2500</v>
      </c>
      <c r="E1937" s="13">
        <v>2710</v>
      </c>
      <c r="F1937" s="16">
        <f>(E1937)/D1937</f>
        <v>1.0840000000000001</v>
      </c>
      <c r="G1937" s="11" t="s">
        <v>8219</v>
      </c>
      <c r="H1937" t="s">
        <v>8224</v>
      </c>
      <c r="I1937" t="s">
        <v>8246</v>
      </c>
      <c r="J1937">
        <v>1403326740</v>
      </c>
      <c r="K1937" s="7">
        <f>(((J1937/60)/60)/24)+DATE(1970,1,1)</f>
        <v>41811.207638888889</v>
      </c>
      <c r="L1937">
        <v>1400106171</v>
      </c>
      <c r="M1937" s="7">
        <f>(((L1937/60)/60)/24)+DATE(1970,1,1)</f>
        <v>41773.932534722226</v>
      </c>
      <c r="N1937" t="b">
        <v>0</v>
      </c>
      <c r="O1937">
        <v>50</v>
      </c>
      <c r="P1937" s="5">
        <f>E1937/O1937</f>
        <v>54.2</v>
      </c>
      <c r="Q1937" s="18" t="str">
        <f>LEFT(T1937, FIND("/",T1937)-1)</f>
        <v>music</v>
      </c>
      <c r="R1937" s="18" t="str">
        <f>RIGHT(T1937, LEN(T1937)-FIND("/",T1937))</f>
        <v>indie rock</v>
      </c>
      <c r="S1937" t="b">
        <v>1</v>
      </c>
      <c r="T1937" t="s">
        <v>8279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3">
        <v>7500</v>
      </c>
      <c r="E1938" s="13">
        <v>8739.01</v>
      </c>
      <c r="F1938" s="16">
        <f>(E1938)/D1938</f>
        <v>1.1652013333333333</v>
      </c>
      <c r="G1938" s="11" t="s">
        <v>8219</v>
      </c>
      <c r="H1938" t="s">
        <v>8224</v>
      </c>
      <c r="I1938" t="s">
        <v>8246</v>
      </c>
      <c r="J1938">
        <v>1323151140</v>
      </c>
      <c r="K1938" s="7">
        <f>(((J1938/60)/60)/24)+DATE(1970,1,1)</f>
        <v>40883.249305555553</v>
      </c>
      <c r="L1938">
        <v>1320528070</v>
      </c>
      <c r="M1938" s="7">
        <f>(((L1938/60)/60)/24)+DATE(1970,1,1)</f>
        <v>40852.889699074076</v>
      </c>
      <c r="N1938" t="b">
        <v>0</v>
      </c>
      <c r="O1938">
        <v>145</v>
      </c>
      <c r="P1938" s="5">
        <f>E1938/O1938</f>
        <v>60.26903448275862</v>
      </c>
      <c r="Q1938" s="18" t="str">
        <f>LEFT(T1938, FIND("/",T1938)-1)</f>
        <v>music</v>
      </c>
      <c r="R1938" s="18" t="str">
        <f>RIGHT(T1938, LEN(T1938)-FIND("/",T1938))</f>
        <v>indie rock</v>
      </c>
      <c r="S1938" t="b">
        <v>1</v>
      </c>
      <c r="T1938" t="s">
        <v>8279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3">
        <v>600</v>
      </c>
      <c r="E1939" s="13">
        <v>1123.47</v>
      </c>
      <c r="F1939" s="16">
        <f>(E1939)/D1939</f>
        <v>1.8724499999999999</v>
      </c>
      <c r="G1939" s="11" t="s">
        <v>8219</v>
      </c>
      <c r="H1939" t="s">
        <v>8224</v>
      </c>
      <c r="I1939" t="s">
        <v>8246</v>
      </c>
      <c r="J1939">
        <v>1339732740</v>
      </c>
      <c r="K1939" s="7">
        <f>(((J1939/60)/60)/24)+DATE(1970,1,1)</f>
        <v>41075.165972222225</v>
      </c>
      <c r="L1939">
        <v>1338346281</v>
      </c>
      <c r="M1939" s="7">
        <f>(((L1939/60)/60)/24)+DATE(1970,1,1)</f>
        <v>41059.118993055556</v>
      </c>
      <c r="N1939" t="b">
        <v>0</v>
      </c>
      <c r="O1939">
        <v>29</v>
      </c>
      <c r="P1939" s="5">
        <f>E1939/O1939</f>
        <v>38.740344827586206</v>
      </c>
      <c r="Q1939" s="18" t="str">
        <f>LEFT(T1939, FIND("/",T1939)-1)</f>
        <v>music</v>
      </c>
      <c r="R1939" s="18" t="str">
        <f>RIGHT(T1939, LEN(T1939)-FIND("/",T1939))</f>
        <v>indie rock</v>
      </c>
      <c r="S1939" t="b">
        <v>1</v>
      </c>
      <c r="T1939" t="s">
        <v>8279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3">
        <v>15000</v>
      </c>
      <c r="E1940" s="13">
        <v>17390</v>
      </c>
      <c r="F1940" s="16">
        <f>(E1940)/D1940</f>
        <v>1.1593333333333333</v>
      </c>
      <c r="G1940" s="11" t="s">
        <v>8219</v>
      </c>
      <c r="H1940" t="s">
        <v>8224</v>
      </c>
      <c r="I1940" t="s">
        <v>8246</v>
      </c>
      <c r="J1940">
        <v>1372741200</v>
      </c>
      <c r="K1940" s="7">
        <f>(((J1940/60)/60)/24)+DATE(1970,1,1)</f>
        <v>41457.208333333336</v>
      </c>
      <c r="L1940">
        <v>1370067231</v>
      </c>
      <c r="M1940" s="7">
        <f>(((L1940/60)/60)/24)+DATE(1970,1,1)</f>
        <v>41426.259618055556</v>
      </c>
      <c r="N1940" t="b">
        <v>0</v>
      </c>
      <c r="O1940">
        <v>114</v>
      </c>
      <c r="P1940" s="5">
        <f>E1940/O1940</f>
        <v>152.54385964912279</v>
      </c>
      <c r="Q1940" s="18" t="str">
        <f>LEFT(T1940, FIND("/",T1940)-1)</f>
        <v>music</v>
      </c>
      <c r="R1940" s="18" t="str">
        <f>RIGHT(T1940, LEN(T1940)-FIND("/",T1940))</f>
        <v>indie rock</v>
      </c>
      <c r="S1940" t="b">
        <v>1</v>
      </c>
      <c r="T1940" t="s">
        <v>8279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3">
        <v>10000</v>
      </c>
      <c r="E1941" s="13">
        <v>11070</v>
      </c>
      <c r="F1941" s="16">
        <f>(E1941)/D1941</f>
        <v>1.107</v>
      </c>
      <c r="G1941" s="11" t="s">
        <v>8219</v>
      </c>
      <c r="H1941" t="s">
        <v>8224</v>
      </c>
      <c r="I1941" t="s">
        <v>8246</v>
      </c>
      <c r="J1941">
        <v>1362955108</v>
      </c>
      <c r="K1941" s="7">
        <f>(((J1941/60)/60)/24)+DATE(1970,1,1)</f>
        <v>41343.943379629629</v>
      </c>
      <c r="L1941">
        <v>1360366708</v>
      </c>
      <c r="M1941" s="7">
        <f>(((L1941/60)/60)/24)+DATE(1970,1,1)</f>
        <v>41313.985046296293</v>
      </c>
      <c r="N1941" t="b">
        <v>0</v>
      </c>
      <c r="O1941">
        <v>96</v>
      </c>
      <c r="P1941" s="5">
        <f>E1941/O1941</f>
        <v>115.3125</v>
      </c>
      <c r="Q1941" s="18" t="str">
        <f>LEFT(T1941, FIND("/",T1941)-1)</f>
        <v>music</v>
      </c>
      <c r="R1941" s="18" t="str">
        <f>RIGHT(T1941, LEN(T1941)-FIND("/",T1941))</f>
        <v>indie rock</v>
      </c>
      <c r="S1941" t="b">
        <v>1</v>
      </c>
      <c r="T1941" t="s">
        <v>8279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3">
        <v>650</v>
      </c>
      <c r="E1942" s="13">
        <v>1111</v>
      </c>
      <c r="F1942" s="16">
        <f>(E1942)/D1942</f>
        <v>1.7092307692307693</v>
      </c>
      <c r="G1942" s="11" t="s">
        <v>8219</v>
      </c>
      <c r="H1942" t="s">
        <v>8224</v>
      </c>
      <c r="I1942" t="s">
        <v>8246</v>
      </c>
      <c r="J1942">
        <v>1308110340</v>
      </c>
      <c r="K1942" s="7">
        <f>(((J1942/60)/60)/24)+DATE(1970,1,1)</f>
        <v>40709.165972222225</v>
      </c>
      <c r="L1942">
        <v>1304770233</v>
      </c>
      <c r="M1942" s="7">
        <f>(((L1942/60)/60)/24)+DATE(1970,1,1)</f>
        <v>40670.507326388892</v>
      </c>
      <c r="N1942" t="b">
        <v>0</v>
      </c>
      <c r="O1942">
        <v>31</v>
      </c>
      <c r="P1942" s="5">
        <f>E1942/O1942</f>
        <v>35.838709677419352</v>
      </c>
      <c r="Q1942" s="18" t="str">
        <f>LEFT(T1942, FIND("/",T1942)-1)</f>
        <v>music</v>
      </c>
      <c r="R1942" s="18" t="str">
        <f>RIGHT(T1942, LEN(T1942)-FIND("/",T1942))</f>
        <v>indie rock</v>
      </c>
      <c r="S1942" t="b">
        <v>1</v>
      </c>
      <c r="T1942" t="s">
        <v>8279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3">
        <v>250000</v>
      </c>
      <c r="E1943" s="13">
        <v>315295.89</v>
      </c>
      <c r="F1943" s="16">
        <f>(E1943)/D1943</f>
        <v>1.2611835600000001</v>
      </c>
      <c r="G1943" s="11" t="s">
        <v>8219</v>
      </c>
      <c r="H1943" t="s">
        <v>8224</v>
      </c>
      <c r="I1943" t="s">
        <v>8246</v>
      </c>
      <c r="J1943">
        <v>1400137131</v>
      </c>
      <c r="K1943" s="7">
        <f>(((J1943/60)/60)/24)+DATE(1970,1,1)</f>
        <v>41774.290868055556</v>
      </c>
      <c r="L1943">
        <v>1397545131</v>
      </c>
      <c r="M1943" s="7">
        <f>(((L1943/60)/60)/24)+DATE(1970,1,1)</f>
        <v>41744.290868055556</v>
      </c>
      <c r="N1943" t="b">
        <v>1</v>
      </c>
      <c r="O1943">
        <v>4883</v>
      </c>
      <c r="P1943" s="5">
        <f>E1943/O1943</f>
        <v>64.570118779438872</v>
      </c>
      <c r="Q1943" s="18" t="str">
        <f>LEFT(T1943, FIND("/",T1943)-1)</f>
        <v>technology</v>
      </c>
      <c r="R1943" s="18" t="str">
        <f>RIGHT(T1943, LEN(T1943)-FIND("/",T1943))</f>
        <v>hardware</v>
      </c>
      <c r="S1943" t="b">
        <v>1</v>
      </c>
      <c r="T1943" t="s">
        <v>8295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3">
        <v>6000</v>
      </c>
      <c r="E1944" s="13">
        <v>8306.42</v>
      </c>
      <c r="F1944" s="16">
        <f>(E1944)/D1944</f>
        <v>1.3844033333333334</v>
      </c>
      <c r="G1944" s="11" t="s">
        <v>8219</v>
      </c>
      <c r="H1944" t="s">
        <v>8224</v>
      </c>
      <c r="I1944" t="s">
        <v>8246</v>
      </c>
      <c r="J1944">
        <v>1309809140</v>
      </c>
      <c r="K1944" s="7">
        <f>(((J1944/60)/60)/24)+DATE(1970,1,1)</f>
        <v>40728.828009259261</v>
      </c>
      <c r="L1944">
        <v>1302033140</v>
      </c>
      <c r="M1944" s="7">
        <f>(((L1944/60)/60)/24)+DATE(1970,1,1)</f>
        <v>40638.828009259261</v>
      </c>
      <c r="N1944" t="b">
        <v>1</v>
      </c>
      <c r="O1944">
        <v>95</v>
      </c>
      <c r="P1944" s="5">
        <f>E1944/O1944</f>
        <v>87.436000000000007</v>
      </c>
      <c r="Q1944" s="18" t="str">
        <f>LEFT(T1944, FIND("/",T1944)-1)</f>
        <v>technology</v>
      </c>
      <c r="R1944" s="18" t="str">
        <f>RIGHT(T1944, LEN(T1944)-FIND("/",T1944))</f>
        <v>hardware</v>
      </c>
      <c r="S1944" t="b">
        <v>1</v>
      </c>
      <c r="T1944" t="s">
        <v>8295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3">
        <v>10000</v>
      </c>
      <c r="E1945" s="13">
        <v>170525</v>
      </c>
      <c r="F1945" s="16">
        <f>(E1945)/D1945</f>
        <v>17.052499999999998</v>
      </c>
      <c r="G1945" s="11" t="s">
        <v>8219</v>
      </c>
      <c r="H1945" t="s">
        <v>8224</v>
      </c>
      <c r="I1945" t="s">
        <v>8246</v>
      </c>
      <c r="J1945">
        <v>1470896916</v>
      </c>
      <c r="K1945" s="7">
        <f>(((J1945/60)/60)/24)+DATE(1970,1,1)</f>
        <v>42593.269861111112</v>
      </c>
      <c r="L1945">
        <v>1467008916</v>
      </c>
      <c r="M1945" s="7">
        <f>(((L1945/60)/60)/24)+DATE(1970,1,1)</f>
        <v>42548.269861111112</v>
      </c>
      <c r="N1945" t="b">
        <v>1</v>
      </c>
      <c r="O1945">
        <v>2478</v>
      </c>
      <c r="P1945" s="5">
        <f>E1945/O1945</f>
        <v>68.815577078288939</v>
      </c>
      <c r="Q1945" s="18" t="str">
        <f>LEFT(T1945, FIND("/",T1945)-1)</f>
        <v>technology</v>
      </c>
      <c r="R1945" s="18" t="str">
        <f>RIGHT(T1945, LEN(T1945)-FIND("/",T1945))</f>
        <v>hardware</v>
      </c>
      <c r="S1945" t="b">
        <v>1</v>
      </c>
      <c r="T1945" t="s">
        <v>8295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3">
        <v>40000</v>
      </c>
      <c r="E1946" s="13">
        <v>315222.2</v>
      </c>
      <c r="F1946" s="16">
        <f>(E1946)/D1946</f>
        <v>7.8805550000000002</v>
      </c>
      <c r="G1946" s="11" t="s">
        <v>8219</v>
      </c>
      <c r="H1946" t="s">
        <v>8224</v>
      </c>
      <c r="I1946" t="s">
        <v>8246</v>
      </c>
      <c r="J1946">
        <v>1398952890</v>
      </c>
      <c r="K1946" s="7">
        <f>(((J1946/60)/60)/24)+DATE(1970,1,1)</f>
        <v>41760.584374999999</v>
      </c>
      <c r="L1946">
        <v>1396360890</v>
      </c>
      <c r="M1946" s="7">
        <f>(((L1946/60)/60)/24)+DATE(1970,1,1)</f>
        <v>41730.584374999999</v>
      </c>
      <c r="N1946" t="b">
        <v>1</v>
      </c>
      <c r="O1946">
        <v>1789</v>
      </c>
      <c r="P1946" s="5">
        <f>E1946/O1946</f>
        <v>176.200223588597</v>
      </c>
      <c r="Q1946" s="18" t="str">
        <f>LEFT(T1946, FIND("/",T1946)-1)</f>
        <v>technology</v>
      </c>
      <c r="R1946" s="18" t="str">
        <f>RIGHT(T1946, LEN(T1946)-FIND("/",T1946))</f>
        <v>hardware</v>
      </c>
      <c r="S1946" t="b">
        <v>1</v>
      </c>
      <c r="T1946" t="s">
        <v>8295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3">
        <v>100000</v>
      </c>
      <c r="E1947" s="13">
        <v>348018</v>
      </c>
      <c r="F1947" s="16">
        <f>(E1947)/D1947</f>
        <v>3.4801799999999998</v>
      </c>
      <c r="G1947" s="11" t="s">
        <v>8219</v>
      </c>
      <c r="H1947" t="s">
        <v>8227</v>
      </c>
      <c r="I1947" t="s">
        <v>8249</v>
      </c>
      <c r="J1947">
        <v>1436680958</v>
      </c>
      <c r="K1947" s="7">
        <f>(((J1947/60)/60)/24)+DATE(1970,1,1)</f>
        <v>42197.251828703709</v>
      </c>
      <c r="L1947">
        <v>1433224958</v>
      </c>
      <c r="M1947" s="7">
        <f>(((L1947/60)/60)/24)+DATE(1970,1,1)</f>
        <v>42157.251828703709</v>
      </c>
      <c r="N1947" t="b">
        <v>1</v>
      </c>
      <c r="O1947">
        <v>680</v>
      </c>
      <c r="P1947" s="5">
        <f>E1947/O1947</f>
        <v>511.79117647058825</v>
      </c>
      <c r="Q1947" s="18" t="str">
        <f>LEFT(T1947, FIND("/",T1947)-1)</f>
        <v>technology</v>
      </c>
      <c r="R1947" s="18" t="str">
        <f>RIGHT(T1947, LEN(T1947)-FIND("/",T1947))</f>
        <v>hardware</v>
      </c>
      <c r="S1947" t="b">
        <v>1</v>
      </c>
      <c r="T1947" t="s">
        <v>8295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3">
        <v>7500</v>
      </c>
      <c r="E1948" s="13">
        <v>11231</v>
      </c>
      <c r="F1948" s="16">
        <f>(E1948)/D1948</f>
        <v>1.4974666666666667</v>
      </c>
      <c r="G1948" s="11" t="s">
        <v>8219</v>
      </c>
      <c r="H1948" t="s">
        <v>8224</v>
      </c>
      <c r="I1948" t="s">
        <v>8246</v>
      </c>
      <c r="J1948">
        <v>1397961361</v>
      </c>
      <c r="K1948" s="7">
        <f>(((J1948/60)/60)/24)+DATE(1970,1,1)</f>
        <v>41749.108344907407</v>
      </c>
      <c r="L1948">
        <v>1392780961</v>
      </c>
      <c r="M1948" s="7">
        <f>(((L1948/60)/60)/24)+DATE(1970,1,1)</f>
        <v>41689.150011574071</v>
      </c>
      <c r="N1948" t="b">
        <v>1</v>
      </c>
      <c r="O1948">
        <v>70</v>
      </c>
      <c r="P1948" s="5">
        <f>E1948/O1948</f>
        <v>160.44285714285715</v>
      </c>
      <c r="Q1948" s="18" t="str">
        <f>LEFT(T1948, FIND("/",T1948)-1)</f>
        <v>technology</v>
      </c>
      <c r="R1948" s="18" t="str">
        <f>RIGHT(T1948, LEN(T1948)-FIND("/",T1948))</f>
        <v>hardware</v>
      </c>
      <c r="S1948" t="b">
        <v>1</v>
      </c>
      <c r="T1948" t="s">
        <v>8295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3">
        <v>800</v>
      </c>
      <c r="E1949" s="13">
        <v>805.07</v>
      </c>
      <c r="F1949" s="16">
        <f>(E1949)/D1949</f>
        <v>1.0063375000000001</v>
      </c>
      <c r="G1949" s="11" t="s">
        <v>8219</v>
      </c>
      <c r="H1949" t="s">
        <v>8224</v>
      </c>
      <c r="I1949" t="s">
        <v>8246</v>
      </c>
      <c r="J1949">
        <v>1258955940</v>
      </c>
      <c r="K1949" s="7">
        <f>(((J1949/60)/60)/24)+DATE(1970,1,1)</f>
        <v>40140.249305555553</v>
      </c>
      <c r="L1949">
        <v>1255730520</v>
      </c>
      <c r="M1949" s="7">
        <f>(((L1949/60)/60)/24)+DATE(1970,1,1)</f>
        <v>40102.918055555558</v>
      </c>
      <c r="N1949" t="b">
        <v>1</v>
      </c>
      <c r="O1949">
        <v>23</v>
      </c>
      <c r="P1949" s="5">
        <f>E1949/O1949</f>
        <v>35.003043478260871</v>
      </c>
      <c r="Q1949" s="18" t="str">
        <f>LEFT(T1949, FIND("/",T1949)-1)</f>
        <v>technology</v>
      </c>
      <c r="R1949" s="18" t="str">
        <f>RIGHT(T1949, LEN(T1949)-FIND("/",T1949))</f>
        <v>hardware</v>
      </c>
      <c r="S1949" t="b">
        <v>1</v>
      </c>
      <c r="T1949" t="s">
        <v>8295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3">
        <v>100000</v>
      </c>
      <c r="E1950" s="13">
        <v>800211</v>
      </c>
      <c r="F1950" s="16">
        <f>(E1950)/D1950</f>
        <v>8.0021100000000001</v>
      </c>
      <c r="G1950" s="11" t="s">
        <v>8219</v>
      </c>
      <c r="H1950" t="s">
        <v>8224</v>
      </c>
      <c r="I1950" t="s">
        <v>8246</v>
      </c>
      <c r="J1950">
        <v>1465232520</v>
      </c>
      <c r="K1950" s="7">
        <f>(((J1950/60)/60)/24)+DATE(1970,1,1)</f>
        <v>42527.709722222222</v>
      </c>
      <c r="L1950">
        <v>1460557809</v>
      </c>
      <c r="M1950" s="7">
        <f>(((L1950/60)/60)/24)+DATE(1970,1,1)</f>
        <v>42473.604270833333</v>
      </c>
      <c r="N1950" t="b">
        <v>1</v>
      </c>
      <c r="O1950">
        <v>4245</v>
      </c>
      <c r="P1950" s="5">
        <f>E1950/O1950</f>
        <v>188.50671378091872</v>
      </c>
      <c r="Q1950" s="18" t="str">
        <f>LEFT(T1950, FIND("/",T1950)-1)</f>
        <v>technology</v>
      </c>
      <c r="R1950" s="18" t="str">
        <f>RIGHT(T1950, LEN(T1950)-FIND("/",T1950))</f>
        <v>hardware</v>
      </c>
      <c r="S1950" t="b">
        <v>1</v>
      </c>
      <c r="T1950" t="s">
        <v>8295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3">
        <v>50000</v>
      </c>
      <c r="E1951" s="13">
        <v>53001.3</v>
      </c>
      <c r="F1951" s="16">
        <f>(E1951)/D1951</f>
        <v>1.0600260000000001</v>
      </c>
      <c r="G1951" s="11" t="s">
        <v>8219</v>
      </c>
      <c r="H1951" t="s">
        <v>8225</v>
      </c>
      <c r="I1951" t="s">
        <v>8247</v>
      </c>
      <c r="J1951">
        <v>1404986951</v>
      </c>
      <c r="K1951" s="7">
        <f>(((J1951/60)/60)/24)+DATE(1970,1,1)</f>
        <v>41830.423043981478</v>
      </c>
      <c r="L1951">
        <v>1402394951</v>
      </c>
      <c r="M1951" s="7">
        <f>(((L1951/60)/60)/24)+DATE(1970,1,1)</f>
        <v>41800.423043981478</v>
      </c>
      <c r="N1951" t="b">
        <v>1</v>
      </c>
      <c r="O1951">
        <v>943</v>
      </c>
      <c r="P1951" s="5">
        <f>E1951/O1951</f>
        <v>56.204984093319197</v>
      </c>
      <c r="Q1951" s="18" t="str">
        <f>LEFT(T1951, FIND("/",T1951)-1)</f>
        <v>technology</v>
      </c>
      <c r="R1951" s="18" t="str">
        <f>RIGHT(T1951, LEN(T1951)-FIND("/",T1951))</f>
        <v>hardware</v>
      </c>
      <c r="S1951" t="b">
        <v>1</v>
      </c>
      <c r="T1951" t="s">
        <v>8295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3">
        <v>48000</v>
      </c>
      <c r="E1952" s="13">
        <v>96248.960000000006</v>
      </c>
      <c r="F1952" s="16">
        <f>(E1952)/D1952</f>
        <v>2.0051866666666669</v>
      </c>
      <c r="G1952" s="11" t="s">
        <v>8219</v>
      </c>
      <c r="H1952" t="s">
        <v>8224</v>
      </c>
      <c r="I1952" t="s">
        <v>8246</v>
      </c>
      <c r="J1952">
        <v>1303446073</v>
      </c>
      <c r="K1952" s="7">
        <f>(((J1952/60)/60)/24)+DATE(1970,1,1)</f>
        <v>40655.181400462963</v>
      </c>
      <c r="L1952">
        <v>1300767673</v>
      </c>
      <c r="M1952" s="7">
        <f>(((L1952/60)/60)/24)+DATE(1970,1,1)</f>
        <v>40624.181400462963</v>
      </c>
      <c r="N1952" t="b">
        <v>1</v>
      </c>
      <c r="O1952">
        <v>1876</v>
      </c>
      <c r="P1952" s="5">
        <f>E1952/O1952</f>
        <v>51.3054157782516</v>
      </c>
      <c r="Q1952" s="18" t="str">
        <f>LEFT(T1952, FIND("/",T1952)-1)</f>
        <v>technology</v>
      </c>
      <c r="R1952" s="18" t="str">
        <f>RIGHT(T1952, LEN(T1952)-FIND("/",T1952))</f>
        <v>hardware</v>
      </c>
      <c r="S1952" t="b">
        <v>1</v>
      </c>
      <c r="T1952" t="s">
        <v>8295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3">
        <v>50000</v>
      </c>
      <c r="E1953" s="13">
        <v>106222</v>
      </c>
      <c r="F1953" s="16">
        <f>(E1953)/D1953</f>
        <v>2.1244399999999999</v>
      </c>
      <c r="G1953" s="11" t="s">
        <v>8219</v>
      </c>
      <c r="H1953" t="s">
        <v>8224</v>
      </c>
      <c r="I1953" t="s">
        <v>8246</v>
      </c>
      <c r="J1953">
        <v>1478516737</v>
      </c>
      <c r="K1953" s="7">
        <f>(((J1953/60)/60)/24)+DATE(1970,1,1)</f>
        <v>42681.462233796294</v>
      </c>
      <c r="L1953">
        <v>1475921137</v>
      </c>
      <c r="M1953" s="7">
        <f>(((L1953/60)/60)/24)+DATE(1970,1,1)</f>
        <v>42651.420567129629</v>
      </c>
      <c r="N1953" t="b">
        <v>1</v>
      </c>
      <c r="O1953">
        <v>834</v>
      </c>
      <c r="P1953" s="5">
        <f>E1953/O1953</f>
        <v>127.36450839328538</v>
      </c>
      <c r="Q1953" s="18" t="str">
        <f>LEFT(T1953, FIND("/",T1953)-1)</f>
        <v>technology</v>
      </c>
      <c r="R1953" s="18" t="str">
        <f>RIGHT(T1953, LEN(T1953)-FIND("/",T1953))</f>
        <v>hardware</v>
      </c>
      <c r="S1953" t="b">
        <v>1</v>
      </c>
      <c r="T1953" t="s">
        <v>8295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3">
        <v>35000</v>
      </c>
      <c r="E1954" s="13">
        <v>69465.33</v>
      </c>
      <c r="F1954" s="16">
        <f>(E1954)/D1954</f>
        <v>1.9847237142857144</v>
      </c>
      <c r="G1954" s="11" t="s">
        <v>8219</v>
      </c>
      <c r="H1954" t="s">
        <v>8229</v>
      </c>
      <c r="I1954" t="s">
        <v>8251</v>
      </c>
      <c r="J1954">
        <v>1381934015</v>
      </c>
      <c r="K1954" s="7">
        <f>(((J1954/60)/60)/24)+DATE(1970,1,1)</f>
        <v>41563.60665509259</v>
      </c>
      <c r="L1954">
        <v>1378737215</v>
      </c>
      <c r="M1954" s="7">
        <f>(((L1954/60)/60)/24)+DATE(1970,1,1)</f>
        <v>41526.60665509259</v>
      </c>
      <c r="N1954" t="b">
        <v>1</v>
      </c>
      <c r="O1954">
        <v>682</v>
      </c>
      <c r="P1954" s="5">
        <f>E1954/O1954</f>
        <v>101.85532258064516</v>
      </c>
      <c r="Q1954" s="18" t="str">
        <f>LEFT(T1954, FIND("/",T1954)-1)</f>
        <v>technology</v>
      </c>
      <c r="R1954" s="18" t="str">
        <f>RIGHT(T1954, LEN(T1954)-FIND("/",T1954))</f>
        <v>hardware</v>
      </c>
      <c r="S1954" t="b">
        <v>1</v>
      </c>
      <c r="T1954" t="s">
        <v>8295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3">
        <v>15000</v>
      </c>
      <c r="E1955" s="13">
        <v>33892</v>
      </c>
      <c r="F1955" s="16">
        <f>(E1955)/D1955</f>
        <v>2.2594666666666665</v>
      </c>
      <c r="G1955" s="11" t="s">
        <v>8219</v>
      </c>
      <c r="H1955" t="s">
        <v>8224</v>
      </c>
      <c r="I1955" t="s">
        <v>8246</v>
      </c>
      <c r="J1955">
        <v>1330657200</v>
      </c>
      <c r="K1955" s="7">
        <f>(((J1955/60)/60)/24)+DATE(1970,1,1)</f>
        <v>40970.125</v>
      </c>
      <c r="L1955">
        <v>1328158065</v>
      </c>
      <c r="M1955" s="7">
        <f>(((L1955/60)/60)/24)+DATE(1970,1,1)</f>
        <v>40941.199826388889</v>
      </c>
      <c r="N1955" t="b">
        <v>1</v>
      </c>
      <c r="O1955">
        <v>147</v>
      </c>
      <c r="P1955" s="5">
        <f>E1955/O1955</f>
        <v>230.55782312925169</v>
      </c>
      <c r="Q1955" s="18" t="str">
        <f>LEFT(T1955, FIND("/",T1955)-1)</f>
        <v>technology</v>
      </c>
      <c r="R1955" s="18" t="str">
        <f>RIGHT(T1955, LEN(T1955)-FIND("/",T1955))</f>
        <v>hardware</v>
      </c>
      <c r="S1955" t="b">
        <v>1</v>
      </c>
      <c r="T1955" t="s">
        <v>8295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3">
        <v>50000</v>
      </c>
      <c r="E1956" s="13">
        <v>349474</v>
      </c>
      <c r="F1956" s="16">
        <f>(E1956)/D1956</f>
        <v>6.9894800000000004</v>
      </c>
      <c r="G1956" s="11" t="s">
        <v>8219</v>
      </c>
      <c r="H1956" t="s">
        <v>8224</v>
      </c>
      <c r="I1956" t="s">
        <v>8246</v>
      </c>
      <c r="J1956">
        <v>1457758800</v>
      </c>
      <c r="K1956" s="7">
        <f>(((J1956/60)/60)/24)+DATE(1970,1,1)</f>
        <v>42441.208333333328</v>
      </c>
      <c r="L1956">
        <v>1453730176</v>
      </c>
      <c r="M1956" s="7">
        <f>(((L1956/60)/60)/24)+DATE(1970,1,1)</f>
        <v>42394.580740740741</v>
      </c>
      <c r="N1956" t="b">
        <v>1</v>
      </c>
      <c r="O1956">
        <v>415</v>
      </c>
      <c r="P1956" s="5">
        <f>E1956/O1956</f>
        <v>842.10602409638557</v>
      </c>
      <c r="Q1956" s="18" t="str">
        <f>LEFT(T1956, FIND("/",T1956)-1)</f>
        <v>technology</v>
      </c>
      <c r="R1956" s="18" t="str">
        <f>RIGHT(T1956, LEN(T1956)-FIND("/",T1956))</f>
        <v>hardware</v>
      </c>
      <c r="S1956" t="b">
        <v>1</v>
      </c>
      <c r="T1956" t="s">
        <v>8295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3">
        <v>42000</v>
      </c>
      <c r="E1957" s="13">
        <v>167410.01999999999</v>
      </c>
      <c r="F1957" s="16">
        <f>(E1957)/D1957</f>
        <v>3.9859528571428569</v>
      </c>
      <c r="G1957" s="11" t="s">
        <v>8219</v>
      </c>
      <c r="H1957" t="s">
        <v>8224</v>
      </c>
      <c r="I1957" t="s">
        <v>8246</v>
      </c>
      <c r="J1957">
        <v>1337799600</v>
      </c>
      <c r="K1957" s="7">
        <f>(((J1957/60)/60)/24)+DATE(1970,1,1)</f>
        <v>41052.791666666664</v>
      </c>
      <c r="L1957">
        <v>1334989881</v>
      </c>
      <c r="M1957" s="7">
        <f>(((L1957/60)/60)/24)+DATE(1970,1,1)</f>
        <v>41020.271770833337</v>
      </c>
      <c r="N1957" t="b">
        <v>1</v>
      </c>
      <c r="O1957">
        <v>290</v>
      </c>
      <c r="P1957" s="5">
        <f>E1957/O1957</f>
        <v>577.27593103448271</v>
      </c>
      <c r="Q1957" s="18" t="str">
        <f>LEFT(T1957, FIND("/",T1957)-1)</f>
        <v>technology</v>
      </c>
      <c r="R1957" s="18" t="str">
        <f>RIGHT(T1957, LEN(T1957)-FIND("/",T1957))</f>
        <v>hardware</v>
      </c>
      <c r="S1957" t="b">
        <v>1</v>
      </c>
      <c r="T1957" t="s">
        <v>8295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3">
        <v>60000</v>
      </c>
      <c r="E1958" s="13">
        <v>176420</v>
      </c>
      <c r="F1958" s="16">
        <f>(E1958)/D1958</f>
        <v>2.9403333333333332</v>
      </c>
      <c r="G1958" s="11" t="s">
        <v>8219</v>
      </c>
      <c r="H1958" t="s">
        <v>8224</v>
      </c>
      <c r="I1958" t="s">
        <v>8246</v>
      </c>
      <c r="J1958">
        <v>1429391405</v>
      </c>
      <c r="K1958" s="7">
        <f>(((J1958/60)/60)/24)+DATE(1970,1,1)</f>
        <v>42112.882002314815</v>
      </c>
      <c r="L1958">
        <v>1425507005</v>
      </c>
      <c r="M1958" s="7">
        <f>(((L1958/60)/60)/24)+DATE(1970,1,1)</f>
        <v>42067.923668981486</v>
      </c>
      <c r="N1958" t="b">
        <v>1</v>
      </c>
      <c r="O1958">
        <v>365</v>
      </c>
      <c r="P1958" s="5">
        <f>E1958/O1958</f>
        <v>483.34246575342468</v>
      </c>
      <c r="Q1958" s="18" t="str">
        <f>LEFT(T1958, FIND("/",T1958)-1)</f>
        <v>technology</v>
      </c>
      <c r="R1958" s="18" t="str">
        <f>RIGHT(T1958, LEN(T1958)-FIND("/",T1958))</f>
        <v>hardware</v>
      </c>
      <c r="S1958" t="b">
        <v>1</v>
      </c>
      <c r="T1958" t="s">
        <v>8295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3">
        <v>30000</v>
      </c>
      <c r="E1959" s="13">
        <v>50251.41</v>
      </c>
      <c r="F1959" s="16">
        <f>(E1959)/D1959</f>
        <v>1.6750470000000002</v>
      </c>
      <c r="G1959" s="11" t="s">
        <v>8219</v>
      </c>
      <c r="H1959" t="s">
        <v>8224</v>
      </c>
      <c r="I1959" t="s">
        <v>8246</v>
      </c>
      <c r="J1959">
        <v>1351304513</v>
      </c>
      <c r="K1959" s="7">
        <f>(((J1959/60)/60)/24)+DATE(1970,1,1)</f>
        <v>41209.098530092589</v>
      </c>
      <c r="L1959">
        <v>1348712513</v>
      </c>
      <c r="M1959" s="7">
        <f>(((L1959/60)/60)/24)+DATE(1970,1,1)</f>
        <v>41179.098530092589</v>
      </c>
      <c r="N1959" t="b">
        <v>1</v>
      </c>
      <c r="O1959">
        <v>660</v>
      </c>
      <c r="P1959" s="5">
        <f>E1959/O1959</f>
        <v>76.138500000000008</v>
      </c>
      <c r="Q1959" s="18" t="str">
        <f>LEFT(T1959, FIND("/",T1959)-1)</f>
        <v>technology</v>
      </c>
      <c r="R1959" s="18" t="str">
        <f>RIGHT(T1959, LEN(T1959)-FIND("/",T1959))</f>
        <v>hardware</v>
      </c>
      <c r="S1959" t="b">
        <v>1</v>
      </c>
      <c r="T1959" t="s">
        <v>8295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3">
        <v>7000</v>
      </c>
      <c r="E1960" s="13">
        <v>100490.02</v>
      </c>
      <c r="F1960" s="16">
        <f>(E1960)/D1960</f>
        <v>14.355717142857143</v>
      </c>
      <c r="G1960" s="11" t="s">
        <v>8219</v>
      </c>
      <c r="H1960" t="s">
        <v>8224</v>
      </c>
      <c r="I1960" t="s">
        <v>8246</v>
      </c>
      <c r="J1960">
        <v>1364078561</v>
      </c>
      <c r="K1960" s="7">
        <f>(((J1960/60)/60)/24)+DATE(1970,1,1)</f>
        <v>41356.94630787037</v>
      </c>
      <c r="L1960">
        <v>1361490161</v>
      </c>
      <c r="M1960" s="7">
        <f>(((L1960/60)/60)/24)+DATE(1970,1,1)</f>
        <v>41326.987974537034</v>
      </c>
      <c r="N1960" t="b">
        <v>1</v>
      </c>
      <c r="O1960">
        <v>1356</v>
      </c>
      <c r="P1960" s="5">
        <f>E1960/O1960</f>
        <v>74.107684365781708</v>
      </c>
      <c r="Q1960" s="18" t="str">
        <f>LEFT(T1960, FIND("/",T1960)-1)</f>
        <v>technology</v>
      </c>
      <c r="R1960" s="18" t="str">
        <f>RIGHT(T1960, LEN(T1960)-FIND("/",T1960))</f>
        <v>hardware</v>
      </c>
      <c r="S1960" t="b">
        <v>1</v>
      </c>
      <c r="T1960" t="s">
        <v>8295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3">
        <v>10000</v>
      </c>
      <c r="E1961" s="13">
        <v>15673.44</v>
      </c>
      <c r="F1961" s="16">
        <f>(E1961)/D1961</f>
        <v>1.5673440000000001</v>
      </c>
      <c r="G1961" s="11" t="s">
        <v>8219</v>
      </c>
      <c r="H1961" t="s">
        <v>8224</v>
      </c>
      <c r="I1961" t="s">
        <v>8246</v>
      </c>
      <c r="J1961">
        <v>1412121600</v>
      </c>
      <c r="K1961" s="7">
        <f>(((J1961/60)/60)/24)+DATE(1970,1,1)</f>
        <v>41913</v>
      </c>
      <c r="L1961">
        <v>1408565860</v>
      </c>
      <c r="M1961" s="7">
        <f>(((L1961/60)/60)/24)+DATE(1970,1,1)</f>
        <v>41871.845601851855</v>
      </c>
      <c r="N1961" t="b">
        <v>1</v>
      </c>
      <c r="O1961">
        <v>424</v>
      </c>
      <c r="P1961" s="5">
        <f>E1961/O1961</f>
        <v>36.965660377358489</v>
      </c>
      <c r="Q1961" s="18" t="str">
        <f>LEFT(T1961, FIND("/",T1961)-1)</f>
        <v>technology</v>
      </c>
      <c r="R1961" s="18" t="str">
        <f>RIGHT(T1961, LEN(T1961)-FIND("/",T1961))</f>
        <v>hardware</v>
      </c>
      <c r="S1961" t="b">
        <v>1</v>
      </c>
      <c r="T1961" t="s">
        <v>8295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3">
        <v>70000</v>
      </c>
      <c r="E1962" s="13">
        <v>82532</v>
      </c>
      <c r="F1962" s="16">
        <f>(E1962)/D1962</f>
        <v>1.1790285714285715</v>
      </c>
      <c r="G1962" s="11" t="s">
        <v>8219</v>
      </c>
      <c r="H1962" t="s">
        <v>8235</v>
      </c>
      <c r="I1962" t="s">
        <v>8255</v>
      </c>
      <c r="J1962">
        <v>1419151341</v>
      </c>
      <c r="K1962" s="7">
        <f>(((J1962/60)/60)/24)+DATE(1970,1,1)</f>
        <v>41994.362743055557</v>
      </c>
      <c r="L1962">
        <v>1416559341</v>
      </c>
      <c r="M1962" s="7">
        <f>(((L1962/60)/60)/24)+DATE(1970,1,1)</f>
        <v>41964.362743055557</v>
      </c>
      <c r="N1962" t="b">
        <v>1</v>
      </c>
      <c r="O1962">
        <v>33</v>
      </c>
      <c r="P1962" s="5">
        <f>E1962/O1962</f>
        <v>2500.969696969697</v>
      </c>
      <c r="Q1962" s="18" t="str">
        <f>LEFT(T1962, FIND("/",T1962)-1)</f>
        <v>technology</v>
      </c>
      <c r="R1962" s="18" t="str">
        <f>RIGHT(T1962, LEN(T1962)-FIND("/",T1962))</f>
        <v>hardware</v>
      </c>
      <c r="S1962" t="b">
        <v>1</v>
      </c>
      <c r="T1962" t="s">
        <v>8295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3">
        <v>10000</v>
      </c>
      <c r="E1963" s="13">
        <v>110538.12</v>
      </c>
      <c r="F1963" s="16">
        <f>(E1963)/D1963</f>
        <v>11.053811999999999</v>
      </c>
      <c r="G1963" s="11" t="s">
        <v>8219</v>
      </c>
      <c r="H1963" t="s">
        <v>8224</v>
      </c>
      <c r="I1963" t="s">
        <v>8246</v>
      </c>
      <c r="J1963">
        <v>1349495940</v>
      </c>
      <c r="K1963" s="7">
        <f>(((J1963/60)/60)/24)+DATE(1970,1,1)</f>
        <v>41188.165972222225</v>
      </c>
      <c r="L1963">
        <v>1346042417</v>
      </c>
      <c r="M1963" s="7">
        <f>(((L1963/60)/60)/24)+DATE(1970,1,1)</f>
        <v>41148.194641203707</v>
      </c>
      <c r="N1963" t="b">
        <v>1</v>
      </c>
      <c r="O1963">
        <v>1633</v>
      </c>
      <c r="P1963" s="5">
        <f>E1963/O1963</f>
        <v>67.690214329454989</v>
      </c>
      <c r="Q1963" s="18" t="str">
        <f>LEFT(T1963, FIND("/",T1963)-1)</f>
        <v>technology</v>
      </c>
      <c r="R1963" s="18" t="str">
        <f>RIGHT(T1963, LEN(T1963)-FIND("/",T1963))</f>
        <v>hardware</v>
      </c>
      <c r="S1963" t="b">
        <v>1</v>
      </c>
      <c r="T1963" t="s">
        <v>8295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3">
        <v>10000</v>
      </c>
      <c r="E1964" s="13">
        <v>19292.5</v>
      </c>
      <c r="F1964" s="16">
        <f>(E1964)/D1964</f>
        <v>1.9292499999999999</v>
      </c>
      <c r="G1964" s="11" t="s">
        <v>8219</v>
      </c>
      <c r="H1964" t="s">
        <v>8224</v>
      </c>
      <c r="I1964" t="s">
        <v>8246</v>
      </c>
      <c r="J1964">
        <v>1400006636</v>
      </c>
      <c r="K1964" s="7">
        <f>(((J1964/60)/60)/24)+DATE(1970,1,1)</f>
        <v>41772.780509259261</v>
      </c>
      <c r="L1964">
        <v>1397414636</v>
      </c>
      <c r="M1964" s="7">
        <f>(((L1964/60)/60)/24)+DATE(1970,1,1)</f>
        <v>41742.780509259261</v>
      </c>
      <c r="N1964" t="b">
        <v>1</v>
      </c>
      <c r="O1964">
        <v>306</v>
      </c>
      <c r="P1964" s="5">
        <f>E1964/O1964</f>
        <v>63.04738562091503</v>
      </c>
      <c r="Q1964" s="18" t="str">
        <f>LEFT(T1964, FIND("/",T1964)-1)</f>
        <v>technology</v>
      </c>
      <c r="R1964" s="18" t="str">
        <f>RIGHT(T1964, LEN(T1964)-FIND("/",T1964))</f>
        <v>hardware</v>
      </c>
      <c r="S1964" t="b">
        <v>1</v>
      </c>
      <c r="T1964" t="s">
        <v>8295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3">
        <v>19000</v>
      </c>
      <c r="E1965" s="13">
        <v>24108</v>
      </c>
      <c r="F1965" s="16">
        <f>(E1965)/D1965</f>
        <v>1.268842105263158</v>
      </c>
      <c r="G1965" s="11" t="s">
        <v>8219</v>
      </c>
      <c r="H1965" t="s">
        <v>8225</v>
      </c>
      <c r="I1965" t="s">
        <v>8247</v>
      </c>
      <c r="J1965">
        <v>1410862734</v>
      </c>
      <c r="K1965" s="7">
        <f>(((J1965/60)/60)/24)+DATE(1970,1,1)</f>
        <v>41898.429791666669</v>
      </c>
      <c r="L1965">
        <v>1407838734</v>
      </c>
      <c r="M1965" s="7">
        <f>(((L1965/60)/60)/24)+DATE(1970,1,1)</f>
        <v>41863.429791666669</v>
      </c>
      <c r="N1965" t="b">
        <v>1</v>
      </c>
      <c r="O1965">
        <v>205</v>
      </c>
      <c r="P1965" s="5">
        <f>E1965/O1965</f>
        <v>117.6</v>
      </c>
      <c r="Q1965" s="18" t="str">
        <f>LEFT(T1965, FIND("/",T1965)-1)</f>
        <v>technology</v>
      </c>
      <c r="R1965" s="18" t="str">
        <f>RIGHT(T1965, LEN(T1965)-FIND("/",T1965))</f>
        <v>hardware</v>
      </c>
      <c r="S1965" t="b">
        <v>1</v>
      </c>
      <c r="T1965" t="s">
        <v>8295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3">
        <v>89200</v>
      </c>
      <c r="E1966" s="13">
        <v>231543.12</v>
      </c>
      <c r="F1966" s="16">
        <f>(E1966)/D1966</f>
        <v>2.5957748878923765</v>
      </c>
      <c r="G1966" s="11" t="s">
        <v>8219</v>
      </c>
      <c r="H1966" t="s">
        <v>8237</v>
      </c>
      <c r="I1966" t="s">
        <v>8249</v>
      </c>
      <c r="J1966">
        <v>1461306772</v>
      </c>
      <c r="K1966" s="7">
        <f>(((J1966/60)/60)/24)+DATE(1970,1,1)</f>
        <v>42482.272824074069</v>
      </c>
      <c r="L1966">
        <v>1458714772</v>
      </c>
      <c r="M1966" s="7">
        <f>(((L1966/60)/60)/24)+DATE(1970,1,1)</f>
        <v>42452.272824074069</v>
      </c>
      <c r="N1966" t="b">
        <v>1</v>
      </c>
      <c r="O1966">
        <v>1281</v>
      </c>
      <c r="P1966" s="5">
        <f>E1966/O1966</f>
        <v>180.75185011709601</v>
      </c>
      <c r="Q1966" s="18" t="str">
        <f>LEFT(T1966, FIND("/",T1966)-1)</f>
        <v>technology</v>
      </c>
      <c r="R1966" s="18" t="str">
        <f>RIGHT(T1966, LEN(T1966)-FIND("/",T1966))</f>
        <v>hardware</v>
      </c>
      <c r="S1966" t="b">
        <v>1</v>
      </c>
      <c r="T1966" t="s">
        <v>8295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3">
        <v>5000</v>
      </c>
      <c r="E1967" s="13">
        <v>13114</v>
      </c>
      <c r="F1967" s="16">
        <f>(E1967)/D1967</f>
        <v>2.6227999999999998</v>
      </c>
      <c r="G1967" s="11" t="s">
        <v>8219</v>
      </c>
      <c r="H1967" t="s">
        <v>8224</v>
      </c>
      <c r="I1967" t="s">
        <v>8246</v>
      </c>
      <c r="J1967">
        <v>1326330000</v>
      </c>
      <c r="K1967" s="7">
        <f>(((J1967/60)/60)/24)+DATE(1970,1,1)</f>
        <v>40920.041666666664</v>
      </c>
      <c r="L1967">
        <v>1324433310</v>
      </c>
      <c r="M1967" s="7">
        <f>(((L1967/60)/60)/24)+DATE(1970,1,1)</f>
        <v>40898.089236111111</v>
      </c>
      <c r="N1967" t="b">
        <v>1</v>
      </c>
      <c r="O1967">
        <v>103</v>
      </c>
      <c r="P1967" s="5">
        <f>E1967/O1967</f>
        <v>127.32038834951456</v>
      </c>
      <c r="Q1967" s="18" t="str">
        <f>LEFT(T1967, FIND("/",T1967)-1)</f>
        <v>technology</v>
      </c>
      <c r="R1967" s="18" t="str">
        <f>RIGHT(T1967, LEN(T1967)-FIND("/",T1967))</f>
        <v>hardware</v>
      </c>
      <c r="S1967" t="b">
        <v>1</v>
      </c>
      <c r="T1967" t="s">
        <v>8295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3">
        <v>100000</v>
      </c>
      <c r="E1968" s="13">
        <v>206743.09</v>
      </c>
      <c r="F1968" s="16">
        <f>(E1968)/D1968</f>
        <v>2.0674309000000002</v>
      </c>
      <c r="G1968" s="11" t="s">
        <v>8219</v>
      </c>
      <c r="H1968" t="s">
        <v>8224</v>
      </c>
      <c r="I1968" t="s">
        <v>8246</v>
      </c>
      <c r="J1968">
        <v>1408021098</v>
      </c>
      <c r="K1968" s="7">
        <f>(((J1968/60)/60)/24)+DATE(1970,1,1)</f>
        <v>41865.540486111109</v>
      </c>
      <c r="L1968">
        <v>1405429098</v>
      </c>
      <c r="M1968" s="7">
        <f>(((L1968/60)/60)/24)+DATE(1970,1,1)</f>
        <v>41835.540486111109</v>
      </c>
      <c r="N1968" t="b">
        <v>1</v>
      </c>
      <c r="O1968">
        <v>1513</v>
      </c>
      <c r="P1968" s="5">
        <f>E1968/O1968</f>
        <v>136.6444745538665</v>
      </c>
      <c r="Q1968" s="18" t="str">
        <f>LEFT(T1968, FIND("/",T1968)-1)</f>
        <v>technology</v>
      </c>
      <c r="R1968" s="18" t="str">
        <f>RIGHT(T1968, LEN(T1968)-FIND("/",T1968))</f>
        <v>hardware</v>
      </c>
      <c r="S1968" t="b">
        <v>1</v>
      </c>
      <c r="T1968" t="s">
        <v>8295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3">
        <v>20000</v>
      </c>
      <c r="E1969" s="13">
        <v>74026</v>
      </c>
      <c r="F1969" s="16">
        <f>(E1969)/D1969</f>
        <v>3.7012999999999998</v>
      </c>
      <c r="G1969" s="11" t="s">
        <v>8219</v>
      </c>
      <c r="H1969" t="s">
        <v>8224</v>
      </c>
      <c r="I1969" t="s">
        <v>8246</v>
      </c>
      <c r="J1969">
        <v>1398959729</v>
      </c>
      <c r="K1969" s="7">
        <f>(((J1969/60)/60)/24)+DATE(1970,1,1)</f>
        <v>41760.663530092592</v>
      </c>
      <c r="L1969">
        <v>1396367729</v>
      </c>
      <c r="M1969" s="7">
        <f>(((L1969/60)/60)/24)+DATE(1970,1,1)</f>
        <v>41730.663530092592</v>
      </c>
      <c r="N1969" t="b">
        <v>1</v>
      </c>
      <c r="O1969">
        <v>405</v>
      </c>
      <c r="P1969" s="5">
        <f>E1969/O1969</f>
        <v>182.78024691358024</v>
      </c>
      <c r="Q1969" s="18" t="str">
        <f>LEFT(T1969, FIND("/",T1969)-1)</f>
        <v>technology</v>
      </c>
      <c r="R1969" s="18" t="str">
        <f>RIGHT(T1969, LEN(T1969)-FIND("/",T1969))</f>
        <v>hardware</v>
      </c>
      <c r="S1969" t="b">
        <v>1</v>
      </c>
      <c r="T1969" t="s">
        <v>8295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3">
        <v>50000</v>
      </c>
      <c r="E1970" s="13">
        <v>142483</v>
      </c>
      <c r="F1970" s="16">
        <f>(E1970)/D1970</f>
        <v>2.8496600000000001</v>
      </c>
      <c r="G1970" s="11" t="s">
        <v>8219</v>
      </c>
      <c r="H1970" t="s">
        <v>8224</v>
      </c>
      <c r="I1970" t="s">
        <v>8246</v>
      </c>
      <c r="J1970">
        <v>1480777515</v>
      </c>
      <c r="K1970" s="7">
        <f>(((J1970/60)/60)/24)+DATE(1970,1,1)</f>
        <v>42707.628645833334</v>
      </c>
      <c r="L1970">
        <v>1478095515</v>
      </c>
      <c r="M1970" s="7">
        <f>(((L1970/60)/60)/24)+DATE(1970,1,1)</f>
        <v>42676.586979166663</v>
      </c>
      <c r="N1970" t="b">
        <v>1</v>
      </c>
      <c r="O1970">
        <v>510</v>
      </c>
      <c r="P1970" s="5">
        <f>E1970/O1970</f>
        <v>279.37843137254902</v>
      </c>
      <c r="Q1970" s="18" t="str">
        <f>LEFT(T1970, FIND("/",T1970)-1)</f>
        <v>technology</v>
      </c>
      <c r="R1970" s="18" t="str">
        <f>RIGHT(T1970, LEN(T1970)-FIND("/",T1970))</f>
        <v>hardware</v>
      </c>
      <c r="S1970" t="b">
        <v>1</v>
      </c>
      <c r="T1970" t="s">
        <v>8295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3">
        <v>20000</v>
      </c>
      <c r="E1971" s="13">
        <v>115816</v>
      </c>
      <c r="F1971" s="16">
        <f>(E1971)/D1971</f>
        <v>5.7907999999999999</v>
      </c>
      <c r="G1971" s="11" t="s">
        <v>8219</v>
      </c>
      <c r="H1971" t="s">
        <v>8225</v>
      </c>
      <c r="I1971" t="s">
        <v>8247</v>
      </c>
      <c r="J1971">
        <v>1470423668</v>
      </c>
      <c r="K1971" s="7">
        <f>(((J1971/60)/60)/24)+DATE(1970,1,1)</f>
        <v>42587.792453703703</v>
      </c>
      <c r="L1971">
        <v>1467831668</v>
      </c>
      <c r="M1971" s="7">
        <f>(((L1971/60)/60)/24)+DATE(1970,1,1)</f>
        <v>42557.792453703703</v>
      </c>
      <c r="N1971" t="b">
        <v>1</v>
      </c>
      <c r="O1971">
        <v>1887</v>
      </c>
      <c r="P1971" s="5">
        <f>E1971/O1971</f>
        <v>61.375728669846318</v>
      </c>
      <c r="Q1971" s="18" t="str">
        <f>LEFT(T1971, FIND("/",T1971)-1)</f>
        <v>technology</v>
      </c>
      <c r="R1971" s="18" t="str">
        <f>RIGHT(T1971, LEN(T1971)-FIND("/",T1971))</f>
        <v>hardware</v>
      </c>
      <c r="S1971" t="b">
        <v>1</v>
      </c>
      <c r="T1971" t="s">
        <v>8295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3">
        <v>5000</v>
      </c>
      <c r="E1972" s="13">
        <v>56590</v>
      </c>
      <c r="F1972" s="16">
        <f>(E1972)/D1972</f>
        <v>11.318</v>
      </c>
      <c r="G1972" s="11" t="s">
        <v>8219</v>
      </c>
      <c r="H1972" t="s">
        <v>8224</v>
      </c>
      <c r="I1972" t="s">
        <v>8246</v>
      </c>
      <c r="J1972">
        <v>1366429101</v>
      </c>
      <c r="K1972" s="7">
        <f>(((J1972/60)/60)/24)+DATE(1970,1,1)</f>
        <v>41384.151631944449</v>
      </c>
      <c r="L1972">
        <v>1361248701</v>
      </c>
      <c r="M1972" s="7">
        <f>(((L1972/60)/60)/24)+DATE(1970,1,1)</f>
        <v>41324.193298611113</v>
      </c>
      <c r="N1972" t="b">
        <v>1</v>
      </c>
      <c r="O1972">
        <v>701</v>
      </c>
      <c r="P1972" s="5">
        <f>E1972/O1972</f>
        <v>80.727532097004286</v>
      </c>
      <c r="Q1972" s="18" t="str">
        <f>LEFT(T1972, FIND("/",T1972)-1)</f>
        <v>technology</v>
      </c>
      <c r="R1972" s="18" t="str">
        <f>RIGHT(T1972, LEN(T1972)-FIND("/",T1972))</f>
        <v>hardware</v>
      </c>
      <c r="S1972" t="b">
        <v>1</v>
      </c>
      <c r="T1972" t="s">
        <v>8295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3">
        <v>400000</v>
      </c>
      <c r="E1973" s="13">
        <v>1052110.8700000001</v>
      </c>
      <c r="F1973" s="16">
        <f>(E1973)/D1973</f>
        <v>2.6302771750000002</v>
      </c>
      <c r="G1973" s="11" t="s">
        <v>8219</v>
      </c>
      <c r="H1973" t="s">
        <v>8224</v>
      </c>
      <c r="I1973" t="s">
        <v>8246</v>
      </c>
      <c r="J1973">
        <v>1384488000</v>
      </c>
      <c r="K1973" s="7">
        <f>(((J1973/60)/60)/24)+DATE(1970,1,1)</f>
        <v>41593.166666666664</v>
      </c>
      <c r="L1973">
        <v>1381752061</v>
      </c>
      <c r="M1973" s="7">
        <f>(((L1973/60)/60)/24)+DATE(1970,1,1)</f>
        <v>41561.500706018516</v>
      </c>
      <c r="N1973" t="b">
        <v>1</v>
      </c>
      <c r="O1973">
        <v>3863</v>
      </c>
      <c r="P1973" s="5">
        <f>E1973/O1973</f>
        <v>272.35590732591254</v>
      </c>
      <c r="Q1973" s="18" t="str">
        <f>LEFT(T1973, FIND("/",T1973)-1)</f>
        <v>technology</v>
      </c>
      <c r="R1973" s="18" t="str">
        <f>RIGHT(T1973, LEN(T1973)-FIND("/",T1973))</f>
        <v>hardware</v>
      </c>
      <c r="S1973" t="b">
        <v>1</v>
      </c>
      <c r="T1973" t="s">
        <v>8295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3">
        <v>2500</v>
      </c>
      <c r="E1974" s="13">
        <v>16862</v>
      </c>
      <c r="F1974" s="16">
        <f>(E1974)/D1974</f>
        <v>6.7447999999999997</v>
      </c>
      <c r="G1974" s="11" t="s">
        <v>8219</v>
      </c>
      <c r="H1974" t="s">
        <v>8224</v>
      </c>
      <c r="I1974" t="s">
        <v>8246</v>
      </c>
      <c r="J1974">
        <v>1353201444</v>
      </c>
      <c r="K1974" s="7">
        <f>(((J1974/60)/60)/24)+DATE(1970,1,1)</f>
        <v>41231.053749999999</v>
      </c>
      <c r="L1974">
        <v>1350605844</v>
      </c>
      <c r="M1974" s="7">
        <f>(((L1974/60)/60)/24)+DATE(1970,1,1)</f>
        <v>41201.012083333335</v>
      </c>
      <c r="N1974" t="b">
        <v>1</v>
      </c>
      <c r="O1974">
        <v>238</v>
      </c>
      <c r="P1974" s="5">
        <f>E1974/O1974</f>
        <v>70.848739495798313</v>
      </c>
      <c r="Q1974" s="18" t="str">
        <f>LEFT(T1974, FIND("/",T1974)-1)</f>
        <v>technology</v>
      </c>
      <c r="R1974" s="18" t="str">
        <f>RIGHT(T1974, LEN(T1974)-FIND("/",T1974))</f>
        <v>hardware</v>
      </c>
      <c r="S1974" t="b">
        <v>1</v>
      </c>
      <c r="T1974" t="s">
        <v>8295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3">
        <v>198000</v>
      </c>
      <c r="E1975" s="13">
        <v>508525.01</v>
      </c>
      <c r="F1975" s="16">
        <f>(E1975)/D1975</f>
        <v>2.5683081313131315</v>
      </c>
      <c r="G1975" s="11" t="s">
        <v>8219</v>
      </c>
      <c r="H1975" t="s">
        <v>8224</v>
      </c>
      <c r="I1975" t="s">
        <v>8246</v>
      </c>
      <c r="J1975">
        <v>1470466800</v>
      </c>
      <c r="K1975" s="7">
        <f>(((J1975/60)/60)/24)+DATE(1970,1,1)</f>
        <v>42588.291666666672</v>
      </c>
      <c r="L1975">
        <v>1467134464</v>
      </c>
      <c r="M1975" s="7">
        <f>(((L1975/60)/60)/24)+DATE(1970,1,1)</f>
        <v>42549.722962962958</v>
      </c>
      <c r="N1975" t="b">
        <v>1</v>
      </c>
      <c r="O1975">
        <v>2051</v>
      </c>
      <c r="P1975" s="5">
        <f>E1975/O1975</f>
        <v>247.94003412969283</v>
      </c>
      <c r="Q1975" s="18" t="str">
        <f>LEFT(T1975, FIND("/",T1975)-1)</f>
        <v>technology</v>
      </c>
      <c r="R1975" s="18" t="str">
        <f>RIGHT(T1975, LEN(T1975)-FIND("/",T1975))</f>
        <v>hardware</v>
      </c>
      <c r="S1975" t="b">
        <v>1</v>
      </c>
      <c r="T1975" t="s">
        <v>8295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3">
        <v>20000</v>
      </c>
      <c r="E1976" s="13">
        <v>75099.199999999997</v>
      </c>
      <c r="F1976" s="16">
        <f>(E1976)/D1976</f>
        <v>3.7549600000000001</v>
      </c>
      <c r="G1976" s="11" t="s">
        <v>8219</v>
      </c>
      <c r="H1976" t="s">
        <v>8225</v>
      </c>
      <c r="I1976" t="s">
        <v>8247</v>
      </c>
      <c r="J1976">
        <v>1376899269</v>
      </c>
      <c r="K1976" s="7">
        <f>(((J1976/60)/60)/24)+DATE(1970,1,1)</f>
        <v>41505.334131944444</v>
      </c>
      <c r="L1976">
        <v>1371715269</v>
      </c>
      <c r="M1976" s="7">
        <f>(((L1976/60)/60)/24)+DATE(1970,1,1)</f>
        <v>41445.334131944444</v>
      </c>
      <c r="N1976" t="b">
        <v>1</v>
      </c>
      <c r="O1976">
        <v>402</v>
      </c>
      <c r="P1976" s="5">
        <f>E1976/O1976</f>
        <v>186.81393034825871</v>
      </c>
      <c r="Q1976" s="18" t="str">
        <f>LEFT(T1976, FIND("/",T1976)-1)</f>
        <v>technology</v>
      </c>
      <c r="R1976" s="18" t="str">
        <f>RIGHT(T1976, LEN(T1976)-FIND("/",T1976))</f>
        <v>hardware</v>
      </c>
      <c r="S1976" t="b">
        <v>1</v>
      </c>
      <c r="T1976" t="s">
        <v>8295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3">
        <v>16000</v>
      </c>
      <c r="E1977" s="13">
        <v>33393.339999999997</v>
      </c>
      <c r="F1977" s="16">
        <f>(E1977)/D1977</f>
        <v>2.0870837499999997</v>
      </c>
      <c r="G1977" s="11" t="s">
        <v>8219</v>
      </c>
      <c r="H1977" t="s">
        <v>8224</v>
      </c>
      <c r="I1977" t="s">
        <v>8246</v>
      </c>
      <c r="J1977">
        <v>1362938851</v>
      </c>
      <c r="K1977" s="7">
        <f>(((J1977/60)/60)/24)+DATE(1970,1,1)</f>
        <v>41343.755219907405</v>
      </c>
      <c r="L1977">
        <v>1360346851</v>
      </c>
      <c r="M1977" s="7">
        <f>(((L1977/60)/60)/24)+DATE(1970,1,1)</f>
        <v>41313.755219907405</v>
      </c>
      <c r="N1977" t="b">
        <v>1</v>
      </c>
      <c r="O1977">
        <v>253</v>
      </c>
      <c r="P1977" s="5">
        <f>E1977/O1977</f>
        <v>131.98948616600788</v>
      </c>
      <c r="Q1977" s="18" t="str">
        <f>LEFT(T1977, FIND("/",T1977)-1)</f>
        <v>technology</v>
      </c>
      <c r="R1977" s="18" t="str">
        <f>RIGHT(T1977, LEN(T1977)-FIND("/",T1977))</f>
        <v>hardware</v>
      </c>
      <c r="S1977" t="b">
        <v>1</v>
      </c>
      <c r="T1977" t="s">
        <v>8295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3">
        <v>4000</v>
      </c>
      <c r="E1978" s="13">
        <v>13864</v>
      </c>
      <c r="F1978" s="16">
        <f>(E1978)/D1978</f>
        <v>3.4660000000000002</v>
      </c>
      <c r="G1978" s="11" t="s">
        <v>8219</v>
      </c>
      <c r="H1978" t="s">
        <v>8225</v>
      </c>
      <c r="I1978" t="s">
        <v>8247</v>
      </c>
      <c r="J1978">
        <v>1373751325</v>
      </c>
      <c r="K1978" s="7">
        <f>(((J1978/60)/60)/24)+DATE(1970,1,1)</f>
        <v>41468.899594907409</v>
      </c>
      <c r="L1978">
        <v>1371159325</v>
      </c>
      <c r="M1978" s="7">
        <f>(((L1978/60)/60)/24)+DATE(1970,1,1)</f>
        <v>41438.899594907409</v>
      </c>
      <c r="N1978" t="b">
        <v>1</v>
      </c>
      <c r="O1978">
        <v>473</v>
      </c>
      <c r="P1978" s="5">
        <f>E1978/O1978</f>
        <v>29.310782241014799</v>
      </c>
      <c r="Q1978" s="18" t="str">
        <f>LEFT(T1978, FIND("/",T1978)-1)</f>
        <v>technology</v>
      </c>
      <c r="R1978" s="18" t="str">
        <f>RIGHT(T1978, LEN(T1978)-FIND("/",T1978))</f>
        <v>hardware</v>
      </c>
      <c r="S1978" t="b">
        <v>1</v>
      </c>
      <c r="T1978" t="s">
        <v>8295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3">
        <v>50000</v>
      </c>
      <c r="E1979" s="13">
        <v>201165</v>
      </c>
      <c r="F1979" s="16">
        <f>(E1979)/D1979</f>
        <v>4.0232999999999999</v>
      </c>
      <c r="G1979" s="11" t="s">
        <v>8219</v>
      </c>
      <c r="H1979" t="s">
        <v>8224</v>
      </c>
      <c r="I1979" t="s">
        <v>8246</v>
      </c>
      <c r="J1979">
        <v>1450511940</v>
      </c>
      <c r="K1979" s="7">
        <f>(((J1979/60)/60)/24)+DATE(1970,1,1)</f>
        <v>42357.332638888889</v>
      </c>
      <c r="L1979">
        <v>1446527540</v>
      </c>
      <c r="M1979" s="7">
        <f>(((L1979/60)/60)/24)+DATE(1970,1,1)</f>
        <v>42311.216898148152</v>
      </c>
      <c r="N1979" t="b">
        <v>1</v>
      </c>
      <c r="O1979">
        <v>821</v>
      </c>
      <c r="P1979" s="5">
        <f>E1979/O1979</f>
        <v>245.02436053593178</v>
      </c>
      <c r="Q1979" s="18" t="str">
        <f>LEFT(T1979, FIND("/",T1979)-1)</f>
        <v>technology</v>
      </c>
      <c r="R1979" s="18" t="str">
        <f>RIGHT(T1979, LEN(T1979)-FIND("/",T1979))</f>
        <v>hardware</v>
      </c>
      <c r="S1979" t="b">
        <v>1</v>
      </c>
      <c r="T1979" t="s">
        <v>8295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3">
        <v>50000</v>
      </c>
      <c r="E1980" s="13">
        <v>513422.57</v>
      </c>
      <c r="F1980" s="16">
        <f>(E1980)/D1980</f>
        <v>10.2684514</v>
      </c>
      <c r="G1980" s="11" t="s">
        <v>8219</v>
      </c>
      <c r="H1980" t="s">
        <v>8224</v>
      </c>
      <c r="I1980" t="s">
        <v>8246</v>
      </c>
      <c r="J1980">
        <v>1339484400</v>
      </c>
      <c r="K1980" s="7">
        <f>(((J1980/60)/60)/24)+DATE(1970,1,1)</f>
        <v>41072.291666666664</v>
      </c>
      <c r="L1980">
        <v>1336627492</v>
      </c>
      <c r="M1980" s="7">
        <f>(((L1980/60)/60)/24)+DATE(1970,1,1)</f>
        <v>41039.225601851853</v>
      </c>
      <c r="N1980" t="b">
        <v>1</v>
      </c>
      <c r="O1980">
        <v>388</v>
      </c>
      <c r="P1980" s="5">
        <f>E1980/O1980</f>
        <v>1323.2540463917526</v>
      </c>
      <c r="Q1980" s="18" t="str">
        <f>LEFT(T1980, FIND("/",T1980)-1)</f>
        <v>technology</v>
      </c>
      <c r="R1980" s="18" t="str">
        <f>RIGHT(T1980, LEN(T1980)-FIND("/",T1980))</f>
        <v>hardware</v>
      </c>
      <c r="S1980" t="b">
        <v>1</v>
      </c>
      <c r="T1980" t="s">
        <v>8295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3">
        <v>200000</v>
      </c>
      <c r="E1981" s="13">
        <v>229802.31</v>
      </c>
      <c r="F1981" s="16">
        <f>(E1981)/D1981</f>
        <v>1.14901155</v>
      </c>
      <c r="G1981" s="11" t="s">
        <v>8219</v>
      </c>
      <c r="H1981" t="s">
        <v>8224</v>
      </c>
      <c r="I1981" t="s">
        <v>8246</v>
      </c>
      <c r="J1981">
        <v>1447909140</v>
      </c>
      <c r="K1981" s="7">
        <f>(((J1981/60)/60)/24)+DATE(1970,1,1)</f>
        <v>42327.207638888889</v>
      </c>
      <c r="L1981">
        <v>1444734146</v>
      </c>
      <c r="M1981" s="7">
        <f>(((L1981/60)/60)/24)+DATE(1970,1,1)</f>
        <v>42290.460023148145</v>
      </c>
      <c r="N1981" t="b">
        <v>1</v>
      </c>
      <c r="O1981">
        <v>813</v>
      </c>
      <c r="P1981" s="5">
        <f>E1981/O1981</f>
        <v>282.65966789667897</v>
      </c>
      <c r="Q1981" s="18" t="str">
        <f>LEFT(T1981, FIND("/",T1981)-1)</f>
        <v>technology</v>
      </c>
      <c r="R1981" s="18" t="str">
        <f>RIGHT(T1981, LEN(T1981)-FIND("/",T1981))</f>
        <v>hardware</v>
      </c>
      <c r="S1981" t="b">
        <v>1</v>
      </c>
      <c r="T1981" t="s">
        <v>8295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3">
        <v>50000</v>
      </c>
      <c r="E1982" s="13">
        <v>177412.01</v>
      </c>
      <c r="F1982" s="16">
        <f>(E1982)/D1982</f>
        <v>3.5482402000000004</v>
      </c>
      <c r="G1982" s="11" t="s">
        <v>8219</v>
      </c>
      <c r="H1982" t="s">
        <v>8236</v>
      </c>
      <c r="I1982" t="s">
        <v>8249</v>
      </c>
      <c r="J1982">
        <v>1459684862</v>
      </c>
      <c r="K1982" s="7">
        <f>(((J1982/60)/60)/24)+DATE(1970,1,1)</f>
        <v>42463.500717592593</v>
      </c>
      <c r="L1982">
        <v>1456232462</v>
      </c>
      <c r="M1982" s="7">
        <f>(((L1982/60)/60)/24)+DATE(1970,1,1)</f>
        <v>42423.542384259257</v>
      </c>
      <c r="N1982" t="b">
        <v>1</v>
      </c>
      <c r="O1982">
        <v>1945</v>
      </c>
      <c r="P1982" s="5">
        <f>E1982/O1982</f>
        <v>91.214401028277635</v>
      </c>
      <c r="Q1982" s="18" t="str">
        <f>LEFT(T1982, FIND("/",T1982)-1)</f>
        <v>technology</v>
      </c>
      <c r="R1982" s="18" t="str">
        <f>RIGHT(T1982, LEN(T1982)-FIND("/",T1982))</f>
        <v>hardware</v>
      </c>
      <c r="S1982" t="b">
        <v>1</v>
      </c>
      <c r="T1982" t="s">
        <v>8295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3">
        <v>7500</v>
      </c>
      <c r="E1983" s="13">
        <v>381</v>
      </c>
      <c r="F1983" s="16">
        <f>(E1983)/D1983</f>
        <v>5.0799999999999998E-2</v>
      </c>
      <c r="G1983" s="11" t="s">
        <v>8221</v>
      </c>
      <c r="H1983" t="s">
        <v>8229</v>
      </c>
      <c r="I1983" t="s">
        <v>8251</v>
      </c>
      <c r="J1983">
        <v>1404926665</v>
      </c>
      <c r="K1983" s="7">
        <f>(((J1983/60)/60)/24)+DATE(1970,1,1)</f>
        <v>41829.725289351853</v>
      </c>
      <c r="L1983">
        <v>1402334665</v>
      </c>
      <c r="M1983" s="7">
        <f>(((L1983/60)/60)/24)+DATE(1970,1,1)</f>
        <v>41799.725289351853</v>
      </c>
      <c r="N1983" t="b">
        <v>0</v>
      </c>
      <c r="O1983">
        <v>12</v>
      </c>
      <c r="P1983" s="5">
        <f>E1983/O1983</f>
        <v>31.75</v>
      </c>
      <c r="Q1983" s="18" t="str">
        <f>LEFT(T1983, FIND("/",T1983)-1)</f>
        <v>photography</v>
      </c>
      <c r="R1983" s="18" t="str">
        <f>RIGHT(T1983, LEN(T1983)-FIND("/",T1983))</f>
        <v>people</v>
      </c>
      <c r="S1983" t="b">
        <v>0</v>
      </c>
      <c r="T1983" t="s">
        <v>8296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3">
        <v>180000</v>
      </c>
      <c r="E1984" s="13">
        <v>0</v>
      </c>
      <c r="F1984" s="16">
        <f>(E1984)/D1984</f>
        <v>0</v>
      </c>
      <c r="G1984" s="11" t="s">
        <v>8221</v>
      </c>
      <c r="H1984" t="s">
        <v>8231</v>
      </c>
      <c r="I1984" t="s">
        <v>8252</v>
      </c>
      <c r="J1984">
        <v>1480863887</v>
      </c>
      <c r="K1984" s="7">
        <f>(((J1984/60)/60)/24)+DATE(1970,1,1)</f>
        <v>42708.628321759257</v>
      </c>
      <c r="L1984">
        <v>1478268287</v>
      </c>
      <c r="M1984" s="7">
        <f>(((L1984/60)/60)/24)+DATE(1970,1,1)</f>
        <v>42678.586655092593</v>
      </c>
      <c r="N1984" t="b">
        <v>0</v>
      </c>
      <c r="O1984">
        <v>0</v>
      </c>
      <c r="P1984" s="5" t="e">
        <f>E1984/O1984</f>
        <v>#DIV/0!</v>
      </c>
      <c r="Q1984" s="18" t="str">
        <f>LEFT(T1984, FIND("/",T1984)-1)</f>
        <v>photography</v>
      </c>
      <c r="R1984" s="18" t="str">
        <f>RIGHT(T1984, LEN(T1984)-FIND("/",T1984))</f>
        <v>people</v>
      </c>
      <c r="S1984" t="b">
        <v>0</v>
      </c>
      <c r="T1984" t="s">
        <v>8296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3">
        <v>33000</v>
      </c>
      <c r="E1985" s="13">
        <v>1419</v>
      </c>
      <c r="F1985" s="16">
        <f>(E1985)/D1985</f>
        <v>4.2999999999999997E-2</v>
      </c>
      <c r="G1985" s="11" t="s">
        <v>8221</v>
      </c>
      <c r="H1985" t="s">
        <v>8224</v>
      </c>
      <c r="I1985" t="s">
        <v>8246</v>
      </c>
      <c r="J1985">
        <v>1472799600</v>
      </c>
      <c r="K1985" s="7">
        <f>(((J1985/60)/60)/24)+DATE(1970,1,1)</f>
        <v>42615.291666666672</v>
      </c>
      <c r="L1985">
        <v>1470874618</v>
      </c>
      <c r="M1985" s="7">
        <f>(((L1985/60)/60)/24)+DATE(1970,1,1)</f>
        <v>42593.011782407411</v>
      </c>
      <c r="N1985" t="b">
        <v>0</v>
      </c>
      <c r="O1985">
        <v>16</v>
      </c>
      <c r="P1985" s="5">
        <f>E1985/O1985</f>
        <v>88.6875</v>
      </c>
      <c r="Q1985" s="18" t="str">
        <f>LEFT(T1985, FIND("/",T1985)-1)</f>
        <v>photography</v>
      </c>
      <c r="R1985" s="18" t="str">
        <f>RIGHT(T1985, LEN(T1985)-FIND("/",T1985))</f>
        <v>people</v>
      </c>
      <c r="S1985" t="b">
        <v>0</v>
      </c>
      <c r="T1985" t="s">
        <v>8296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3">
        <v>15000</v>
      </c>
      <c r="E1986" s="13">
        <v>3172</v>
      </c>
      <c r="F1986" s="16">
        <f>(E1986)/D1986</f>
        <v>0.21146666666666666</v>
      </c>
      <c r="G1986" s="11" t="s">
        <v>8221</v>
      </c>
      <c r="H1986" t="s">
        <v>8224</v>
      </c>
      <c r="I1986" t="s">
        <v>8246</v>
      </c>
      <c r="J1986">
        <v>1417377481</v>
      </c>
      <c r="K1986" s="7">
        <f>(((J1986/60)/60)/24)+DATE(1970,1,1)</f>
        <v>41973.831956018519</v>
      </c>
      <c r="L1986">
        <v>1412189881</v>
      </c>
      <c r="M1986" s="7">
        <f>(((L1986/60)/60)/24)+DATE(1970,1,1)</f>
        <v>41913.790289351848</v>
      </c>
      <c r="N1986" t="b">
        <v>0</v>
      </c>
      <c r="O1986">
        <v>7</v>
      </c>
      <c r="P1986" s="5">
        <f>E1986/O1986</f>
        <v>453.14285714285717</v>
      </c>
      <c r="Q1986" s="18" t="str">
        <f>LEFT(T1986, FIND("/",T1986)-1)</f>
        <v>photography</v>
      </c>
      <c r="R1986" s="18" t="str">
        <f>RIGHT(T1986, LEN(T1986)-FIND("/",T1986))</f>
        <v>people</v>
      </c>
      <c r="S1986" t="b">
        <v>0</v>
      </c>
      <c r="T1986" t="s">
        <v>8296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3">
        <v>1600</v>
      </c>
      <c r="E1987" s="13">
        <v>51</v>
      </c>
      <c r="F1987" s="16">
        <f>(E1987)/D1987</f>
        <v>3.1875000000000001E-2</v>
      </c>
      <c r="G1987" s="11" t="s">
        <v>8221</v>
      </c>
      <c r="H1987" t="s">
        <v>8225</v>
      </c>
      <c r="I1987" t="s">
        <v>8247</v>
      </c>
      <c r="J1987">
        <v>1470178800</v>
      </c>
      <c r="K1987" s="7">
        <f>(((J1987/60)/60)/24)+DATE(1970,1,1)</f>
        <v>42584.958333333328</v>
      </c>
      <c r="L1987">
        <v>1467650771</v>
      </c>
      <c r="M1987" s="7">
        <f>(((L1987/60)/60)/24)+DATE(1970,1,1)</f>
        <v>42555.698738425926</v>
      </c>
      <c r="N1987" t="b">
        <v>0</v>
      </c>
      <c r="O1987">
        <v>4</v>
      </c>
      <c r="P1987" s="5">
        <f>E1987/O1987</f>
        <v>12.75</v>
      </c>
      <c r="Q1987" s="18" t="str">
        <f>LEFT(T1987, FIND("/",T1987)-1)</f>
        <v>photography</v>
      </c>
      <c r="R1987" s="18" t="str">
        <f>RIGHT(T1987, LEN(T1987)-FIND("/",T1987))</f>
        <v>people</v>
      </c>
      <c r="S1987" t="b">
        <v>0</v>
      </c>
      <c r="T1987" t="s">
        <v>8296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3">
        <v>2000</v>
      </c>
      <c r="E1988" s="13">
        <v>1</v>
      </c>
      <c r="F1988" s="16">
        <f>(E1988)/D1988</f>
        <v>5.0000000000000001E-4</v>
      </c>
      <c r="G1988" s="11" t="s">
        <v>8221</v>
      </c>
      <c r="H1988" t="s">
        <v>8225</v>
      </c>
      <c r="I1988" t="s">
        <v>8247</v>
      </c>
      <c r="J1988">
        <v>1457947483</v>
      </c>
      <c r="K1988" s="7">
        <f>(((J1988/60)/60)/24)+DATE(1970,1,1)</f>
        <v>42443.392164351855</v>
      </c>
      <c r="L1988">
        <v>1455359083</v>
      </c>
      <c r="M1988" s="7">
        <f>(((L1988/60)/60)/24)+DATE(1970,1,1)</f>
        <v>42413.433831018512</v>
      </c>
      <c r="N1988" t="b">
        <v>0</v>
      </c>
      <c r="O1988">
        <v>1</v>
      </c>
      <c r="P1988" s="5">
        <f>E1988/O1988</f>
        <v>1</v>
      </c>
      <c r="Q1988" s="18" t="str">
        <f>LEFT(T1988, FIND("/",T1988)-1)</f>
        <v>photography</v>
      </c>
      <c r="R1988" s="18" t="str">
        <f>RIGHT(T1988, LEN(T1988)-FIND("/",T1988))</f>
        <v>people</v>
      </c>
      <c r="S1988" t="b">
        <v>0</v>
      </c>
      <c r="T1988" t="s">
        <v>8296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3">
        <v>5500</v>
      </c>
      <c r="E1989" s="13">
        <v>2336</v>
      </c>
      <c r="F1989" s="16">
        <f>(E1989)/D1989</f>
        <v>0.42472727272727273</v>
      </c>
      <c r="G1989" s="11" t="s">
        <v>8221</v>
      </c>
      <c r="H1989" t="s">
        <v>8225</v>
      </c>
      <c r="I1989" t="s">
        <v>8247</v>
      </c>
      <c r="J1989">
        <v>1425223276</v>
      </c>
      <c r="K1989" s="7">
        <f>(((J1989/60)/60)/24)+DATE(1970,1,1)</f>
        <v>42064.639768518522</v>
      </c>
      <c r="L1989">
        <v>1422631276</v>
      </c>
      <c r="M1989" s="7">
        <f>(((L1989/60)/60)/24)+DATE(1970,1,1)</f>
        <v>42034.639768518522</v>
      </c>
      <c r="N1989" t="b">
        <v>0</v>
      </c>
      <c r="O1989">
        <v>28</v>
      </c>
      <c r="P1989" s="5">
        <f>E1989/O1989</f>
        <v>83.428571428571431</v>
      </c>
      <c r="Q1989" s="18" t="str">
        <f>LEFT(T1989, FIND("/",T1989)-1)</f>
        <v>photography</v>
      </c>
      <c r="R1989" s="18" t="str">
        <f>RIGHT(T1989, LEN(T1989)-FIND("/",T1989))</f>
        <v>people</v>
      </c>
      <c r="S1989" t="b">
        <v>0</v>
      </c>
      <c r="T1989" t="s">
        <v>8296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3">
        <v>6000</v>
      </c>
      <c r="E1990" s="13">
        <v>25</v>
      </c>
      <c r="F1990" s="16">
        <f>(E1990)/D1990</f>
        <v>4.1666666666666666E-3</v>
      </c>
      <c r="G1990" s="11" t="s">
        <v>8221</v>
      </c>
      <c r="H1990" t="s">
        <v>8224</v>
      </c>
      <c r="I1990" t="s">
        <v>8246</v>
      </c>
      <c r="J1990">
        <v>1440094742</v>
      </c>
      <c r="K1990" s="7">
        <f>(((J1990/60)/60)/24)+DATE(1970,1,1)</f>
        <v>42236.763217592597</v>
      </c>
      <c r="L1990">
        <v>1437502742</v>
      </c>
      <c r="M1990" s="7">
        <f>(((L1990/60)/60)/24)+DATE(1970,1,1)</f>
        <v>42206.763217592597</v>
      </c>
      <c r="N1990" t="b">
        <v>0</v>
      </c>
      <c r="O1990">
        <v>1</v>
      </c>
      <c r="P1990" s="5">
        <f>E1990/O1990</f>
        <v>25</v>
      </c>
      <c r="Q1990" s="18" t="str">
        <f>LEFT(T1990, FIND("/",T1990)-1)</f>
        <v>photography</v>
      </c>
      <c r="R1990" s="18" t="str">
        <f>RIGHT(T1990, LEN(T1990)-FIND("/",T1990))</f>
        <v>people</v>
      </c>
      <c r="S1990" t="b">
        <v>0</v>
      </c>
      <c r="T1990" t="s">
        <v>8296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3">
        <v>5000</v>
      </c>
      <c r="E1991" s="13">
        <v>50</v>
      </c>
      <c r="F1991" s="16">
        <f>(E1991)/D1991</f>
        <v>0.01</v>
      </c>
      <c r="G1991" s="11" t="s">
        <v>8221</v>
      </c>
      <c r="H1991" t="s">
        <v>8224</v>
      </c>
      <c r="I1991" t="s">
        <v>8246</v>
      </c>
      <c r="J1991">
        <v>1481473208</v>
      </c>
      <c r="K1991" s="7">
        <f>(((J1991/60)/60)/24)+DATE(1970,1,1)</f>
        <v>42715.680648148147</v>
      </c>
      <c r="L1991">
        <v>1478881208</v>
      </c>
      <c r="M1991" s="7">
        <f>(((L1991/60)/60)/24)+DATE(1970,1,1)</f>
        <v>42685.680648148147</v>
      </c>
      <c r="N1991" t="b">
        <v>0</v>
      </c>
      <c r="O1991">
        <v>1</v>
      </c>
      <c r="P1991" s="5">
        <f>E1991/O1991</f>
        <v>50</v>
      </c>
      <c r="Q1991" s="18" t="str">
        <f>LEFT(T1991, FIND("/",T1991)-1)</f>
        <v>photography</v>
      </c>
      <c r="R1991" s="18" t="str">
        <f>RIGHT(T1991, LEN(T1991)-FIND("/",T1991))</f>
        <v>people</v>
      </c>
      <c r="S1991" t="b">
        <v>0</v>
      </c>
      <c r="T1991" t="s">
        <v>8296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3">
        <v>3000</v>
      </c>
      <c r="E1992" s="13">
        <v>509</v>
      </c>
      <c r="F1992" s="16">
        <f>(E1992)/D1992</f>
        <v>0.16966666666666666</v>
      </c>
      <c r="G1992" s="11" t="s">
        <v>8221</v>
      </c>
      <c r="H1992" t="s">
        <v>8224</v>
      </c>
      <c r="I1992" t="s">
        <v>8246</v>
      </c>
      <c r="J1992">
        <v>1455338532</v>
      </c>
      <c r="K1992" s="7">
        <f>(((J1992/60)/60)/24)+DATE(1970,1,1)</f>
        <v>42413.195972222224</v>
      </c>
      <c r="L1992">
        <v>1454042532</v>
      </c>
      <c r="M1992" s="7">
        <f>(((L1992/60)/60)/24)+DATE(1970,1,1)</f>
        <v>42398.195972222224</v>
      </c>
      <c r="N1992" t="b">
        <v>0</v>
      </c>
      <c r="O1992">
        <v>5</v>
      </c>
      <c r="P1992" s="5">
        <f>E1992/O1992</f>
        <v>101.8</v>
      </c>
      <c r="Q1992" s="18" t="str">
        <f>LEFT(T1992, FIND("/",T1992)-1)</f>
        <v>photography</v>
      </c>
      <c r="R1992" s="18" t="str">
        <f>RIGHT(T1992, LEN(T1992)-FIND("/",T1992))</f>
        <v>people</v>
      </c>
      <c r="S1992" t="b">
        <v>0</v>
      </c>
      <c r="T1992" t="s">
        <v>8296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3">
        <v>2000</v>
      </c>
      <c r="E1993" s="13">
        <v>140</v>
      </c>
      <c r="F1993" s="16">
        <f>(E1993)/D1993</f>
        <v>7.0000000000000007E-2</v>
      </c>
      <c r="G1993" s="11" t="s">
        <v>8221</v>
      </c>
      <c r="H1993" t="s">
        <v>8224</v>
      </c>
      <c r="I1993" t="s">
        <v>8246</v>
      </c>
      <c r="J1993">
        <v>1435958786</v>
      </c>
      <c r="K1993" s="7">
        <f>(((J1993/60)/60)/24)+DATE(1970,1,1)</f>
        <v>42188.89335648148</v>
      </c>
      <c r="L1993">
        <v>1434144386</v>
      </c>
      <c r="M1993" s="7">
        <f>(((L1993/60)/60)/24)+DATE(1970,1,1)</f>
        <v>42167.89335648148</v>
      </c>
      <c r="N1993" t="b">
        <v>0</v>
      </c>
      <c r="O1993">
        <v>3</v>
      </c>
      <c r="P1993" s="5">
        <f>E1993/O1993</f>
        <v>46.666666666666664</v>
      </c>
      <c r="Q1993" s="18" t="str">
        <f>LEFT(T1993, FIND("/",T1993)-1)</f>
        <v>photography</v>
      </c>
      <c r="R1993" s="18" t="str">
        <f>RIGHT(T1993, LEN(T1993)-FIND("/",T1993))</f>
        <v>people</v>
      </c>
      <c r="S1993" t="b">
        <v>0</v>
      </c>
      <c r="T1993" t="s">
        <v>8296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3">
        <v>1500</v>
      </c>
      <c r="E1994" s="13">
        <v>2</v>
      </c>
      <c r="F1994" s="16">
        <f>(E1994)/D1994</f>
        <v>1.3333333333333333E-3</v>
      </c>
      <c r="G1994" s="11" t="s">
        <v>8221</v>
      </c>
      <c r="H1994" t="s">
        <v>8224</v>
      </c>
      <c r="I1994" t="s">
        <v>8246</v>
      </c>
      <c r="J1994">
        <v>1424229991</v>
      </c>
      <c r="K1994" s="7">
        <f>(((J1994/60)/60)/24)+DATE(1970,1,1)</f>
        <v>42053.143414351856</v>
      </c>
      <c r="L1994">
        <v>1421637991</v>
      </c>
      <c r="M1994" s="7">
        <f>(((L1994/60)/60)/24)+DATE(1970,1,1)</f>
        <v>42023.143414351856</v>
      </c>
      <c r="N1994" t="b">
        <v>0</v>
      </c>
      <c r="O1994">
        <v>2</v>
      </c>
      <c r="P1994" s="5">
        <f>E1994/O1994</f>
        <v>1</v>
      </c>
      <c r="Q1994" s="18" t="str">
        <f>LEFT(T1994, FIND("/",T1994)-1)</f>
        <v>photography</v>
      </c>
      <c r="R1994" s="18" t="str">
        <f>RIGHT(T1994, LEN(T1994)-FIND("/",T1994))</f>
        <v>people</v>
      </c>
      <c r="S1994" t="b">
        <v>0</v>
      </c>
      <c r="T1994" t="s">
        <v>8296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3">
        <v>2000</v>
      </c>
      <c r="E1995" s="13">
        <v>0</v>
      </c>
      <c r="F1995" s="16">
        <f>(E1995)/D1995</f>
        <v>0</v>
      </c>
      <c r="G1995" s="11" t="s">
        <v>8221</v>
      </c>
      <c r="H1995" t="s">
        <v>8225</v>
      </c>
      <c r="I1995" t="s">
        <v>8247</v>
      </c>
      <c r="J1995">
        <v>1450706837</v>
      </c>
      <c r="K1995" s="7">
        <f>(((J1995/60)/60)/24)+DATE(1970,1,1)</f>
        <v>42359.58839120371</v>
      </c>
      <c r="L1995">
        <v>1448114837</v>
      </c>
      <c r="M1995" s="7">
        <f>(((L1995/60)/60)/24)+DATE(1970,1,1)</f>
        <v>42329.58839120371</v>
      </c>
      <c r="N1995" t="b">
        <v>0</v>
      </c>
      <c r="O1995">
        <v>0</v>
      </c>
      <c r="P1995" s="5" t="e">
        <f>E1995/O1995</f>
        <v>#DIV/0!</v>
      </c>
      <c r="Q1995" s="18" t="str">
        <f>LEFT(T1995, FIND("/",T1995)-1)</f>
        <v>photography</v>
      </c>
      <c r="R1995" s="18" t="str">
        <f>RIGHT(T1995, LEN(T1995)-FIND("/",T1995))</f>
        <v>people</v>
      </c>
      <c r="S1995" t="b">
        <v>0</v>
      </c>
      <c r="T1995" t="s">
        <v>8296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3">
        <v>3200</v>
      </c>
      <c r="E1996" s="13">
        <v>0</v>
      </c>
      <c r="F1996" s="16">
        <f>(E1996)/D1996</f>
        <v>0</v>
      </c>
      <c r="G1996" s="11" t="s">
        <v>8221</v>
      </c>
      <c r="H1996" t="s">
        <v>8224</v>
      </c>
      <c r="I1996" t="s">
        <v>8246</v>
      </c>
      <c r="J1996">
        <v>1481072942</v>
      </c>
      <c r="K1996" s="7">
        <f>(((J1996/60)/60)/24)+DATE(1970,1,1)</f>
        <v>42711.047939814816</v>
      </c>
      <c r="L1996">
        <v>1475885342</v>
      </c>
      <c r="M1996" s="7">
        <f>(((L1996/60)/60)/24)+DATE(1970,1,1)</f>
        <v>42651.006273148145</v>
      </c>
      <c r="N1996" t="b">
        <v>0</v>
      </c>
      <c r="O1996">
        <v>0</v>
      </c>
      <c r="P1996" s="5" t="e">
        <f>E1996/O1996</f>
        <v>#DIV/0!</v>
      </c>
      <c r="Q1996" s="18" t="str">
        <f>LEFT(T1996, FIND("/",T1996)-1)</f>
        <v>photography</v>
      </c>
      <c r="R1996" s="18" t="str">
        <f>RIGHT(T1996, LEN(T1996)-FIND("/",T1996))</f>
        <v>people</v>
      </c>
      <c r="S1996" t="b">
        <v>0</v>
      </c>
      <c r="T1996" t="s">
        <v>8296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3">
        <v>1000</v>
      </c>
      <c r="E1997" s="13">
        <v>78</v>
      </c>
      <c r="F1997" s="16">
        <f>(E1997)/D1997</f>
        <v>7.8E-2</v>
      </c>
      <c r="G1997" s="11" t="s">
        <v>8221</v>
      </c>
      <c r="H1997" t="s">
        <v>8229</v>
      </c>
      <c r="I1997" t="s">
        <v>8251</v>
      </c>
      <c r="J1997">
        <v>1437082736</v>
      </c>
      <c r="K1997" s="7">
        <f>(((J1997/60)/60)/24)+DATE(1970,1,1)</f>
        <v>42201.902037037042</v>
      </c>
      <c r="L1997">
        <v>1435354736</v>
      </c>
      <c r="M1997" s="7">
        <f>(((L1997/60)/60)/24)+DATE(1970,1,1)</f>
        <v>42181.902037037042</v>
      </c>
      <c r="N1997" t="b">
        <v>0</v>
      </c>
      <c r="O1997">
        <v>3</v>
      </c>
      <c r="P1997" s="5">
        <f>E1997/O1997</f>
        <v>26</v>
      </c>
      <c r="Q1997" s="18" t="str">
        <f>LEFT(T1997, FIND("/",T1997)-1)</f>
        <v>photography</v>
      </c>
      <c r="R1997" s="18" t="str">
        <f>RIGHT(T1997, LEN(T1997)-FIND("/",T1997))</f>
        <v>people</v>
      </c>
      <c r="S1997" t="b">
        <v>0</v>
      </c>
      <c r="T1997" t="s">
        <v>8296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3">
        <v>133800</v>
      </c>
      <c r="E1998" s="13">
        <v>0</v>
      </c>
      <c r="F1998" s="16">
        <f>(E1998)/D1998</f>
        <v>0</v>
      </c>
      <c r="G1998" s="11" t="s">
        <v>8221</v>
      </c>
      <c r="H1998" t="s">
        <v>8224</v>
      </c>
      <c r="I1998" t="s">
        <v>8246</v>
      </c>
      <c r="J1998">
        <v>1405021211</v>
      </c>
      <c r="K1998" s="7">
        <f>(((J1998/60)/60)/24)+DATE(1970,1,1)</f>
        <v>41830.819571759261</v>
      </c>
      <c r="L1998">
        <v>1402429211</v>
      </c>
      <c r="M1998" s="7">
        <f>(((L1998/60)/60)/24)+DATE(1970,1,1)</f>
        <v>41800.819571759261</v>
      </c>
      <c r="N1998" t="b">
        <v>0</v>
      </c>
      <c r="O1998">
        <v>0</v>
      </c>
      <c r="P1998" s="5" t="e">
        <f>E1998/O1998</f>
        <v>#DIV/0!</v>
      </c>
      <c r="Q1998" s="18" t="str">
        <f>LEFT(T1998, FIND("/",T1998)-1)</f>
        <v>photography</v>
      </c>
      <c r="R1998" s="18" t="str">
        <f>RIGHT(T1998, LEN(T1998)-FIND("/",T1998))</f>
        <v>people</v>
      </c>
      <c r="S1998" t="b">
        <v>0</v>
      </c>
      <c r="T1998" t="s">
        <v>8296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3">
        <v>6500</v>
      </c>
      <c r="E1999" s="13">
        <v>0</v>
      </c>
      <c r="F1999" s="16">
        <f>(E1999)/D1999</f>
        <v>0</v>
      </c>
      <c r="G1999" s="11" t="s">
        <v>8221</v>
      </c>
      <c r="H1999" t="s">
        <v>8224</v>
      </c>
      <c r="I1999" t="s">
        <v>8246</v>
      </c>
      <c r="J1999">
        <v>1409091612</v>
      </c>
      <c r="K1999" s="7">
        <f>(((J1999/60)/60)/24)+DATE(1970,1,1)</f>
        <v>41877.930694444447</v>
      </c>
      <c r="L1999">
        <v>1406499612</v>
      </c>
      <c r="M1999" s="7">
        <f>(((L1999/60)/60)/24)+DATE(1970,1,1)</f>
        <v>41847.930694444447</v>
      </c>
      <c r="N1999" t="b">
        <v>0</v>
      </c>
      <c r="O1999">
        <v>0</v>
      </c>
      <c r="P1999" s="5" t="e">
        <f>E1999/O1999</f>
        <v>#DIV/0!</v>
      </c>
      <c r="Q1999" s="18" t="str">
        <f>LEFT(T1999, FIND("/",T1999)-1)</f>
        <v>photography</v>
      </c>
      <c r="R1999" s="18" t="str">
        <f>RIGHT(T1999, LEN(T1999)-FIND("/",T1999))</f>
        <v>people</v>
      </c>
      <c r="S1999" t="b">
        <v>0</v>
      </c>
      <c r="T1999" t="s">
        <v>8296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3">
        <v>2500</v>
      </c>
      <c r="E2000" s="13">
        <v>655</v>
      </c>
      <c r="F2000" s="16">
        <f>(E2000)/D2000</f>
        <v>0.26200000000000001</v>
      </c>
      <c r="G2000" s="11" t="s">
        <v>8221</v>
      </c>
      <c r="H2000" t="s">
        <v>8224</v>
      </c>
      <c r="I2000" t="s">
        <v>8246</v>
      </c>
      <c r="J2000">
        <v>1406861438</v>
      </c>
      <c r="K2000" s="7">
        <f>(((J2000/60)/60)/24)+DATE(1970,1,1)</f>
        <v>41852.118495370371</v>
      </c>
      <c r="L2000">
        <v>1402973438</v>
      </c>
      <c r="M2000" s="7">
        <f>(((L2000/60)/60)/24)+DATE(1970,1,1)</f>
        <v>41807.118495370371</v>
      </c>
      <c r="N2000" t="b">
        <v>0</v>
      </c>
      <c r="O2000">
        <v>3</v>
      </c>
      <c r="P2000" s="5">
        <f>E2000/O2000</f>
        <v>218.33333333333334</v>
      </c>
      <c r="Q2000" s="18" t="str">
        <f>LEFT(T2000, FIND("/",T2000)-1)</f>
        <v>photography</v>
      </c>
      <c r="R2000" s="18" t="str">
        <f>RIGHT(T2000, LEN(T2000)-FIND("/",T2000))</f>
        <v>people</v>
      </c>
      <c r="S2000" t="b">
        <v>0</v>
      </c>
      <c r="T2000" t="s">
        <v>8296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3">
        <v>31000</v>
      </c>
      <c r="E2001" s="13">
        <v>236</v>
      </c>
      <c r="F2001" s="16">
        <f>(E2001)/D2001</f>
        <v>7.6129032258064515E-3</v>
      </c>
      <c r="G2001" s="11" t="s">
        <v>8221</v>
      </c>
      <c r="H2001" t="s">
        <v>8225</v>
      </c>
      <c r="I2001" t="s">
        <v>8247</v>
      </c>
      <c r="J2001">
        <v>1415882108</v>
      </c>
      <c r="K2001" s="7">
        <f>(((J2001/60)/60)/24)+DATE(1970,1,1)</f>
        <v>41956.524398148147</v>
      </c>
      <c r="L2001">
        <v>1413286508</v>
      </c>
      <c r="M2001" s="7">
        <f>(((L2001/60)/60)/24)+DATE(1970,1,1)</f>
        <v>41926.482731481483</v>
      </c>
      <c r="N2001" t="b">
        <v>0</v>
      </c>
      <c r="O2001">
        <v>7</v>
      </c>
      <c r="P2001" s="5">
        <f>E2001/O2001</f>
        <v>33.714285714285715</v>
      </c>
      <c r="Q2001" s="18" t="str">
        <f>LEFT(T2001, FIND("/",T2001)-1)</f>
        <v>photography</v>
      </c>
      <c r="R2001" s="18" t="str">
        <f>RIGHT(T2001, LEN(T2001)-FIND("/",T2001))</f>
        <v>people</v>
      </c>
      <c r="S2001" t="b">
        <v>0</v>
      </c>
      <c r="T2001" t="s">
        <v>8296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3">
        <v>5000</v>
      </c>
      <c r="E2002" s="13">
        <v>625</v>
      </c>
      <c r="F2002" s="16">
        <f>(E2002)/D2002</f>
        <v>0.125</v>
      </c>
      <c r="G2002" s="11" t="s">
        <v>8221</v>
      </c>
      <c r="H2002" t="s">
        <v>8229</v>
      </c>
      <c r="I2002" t="s">
        <v>8251</v>
      </c>
      <c r="J2002">
        <v>1452120613</v>
      </c>
      <c r="K2002" s="7">
        <f>(((J2002/60)/60)/24)+DATE(1970,1,1)</f>
        <v>42375.951539351852</v>
      </c>
      <c r="L2002">
        <v>1449528613</v>
      </c>
      <c r="M2002" s="7">
        <f>(((L2002/60)/60)/24)+DATE(1970,1,1)</f>
        <v>42345.951539351852</v>
      </c>
      <c r="N2002" t="b">
        <v>0</v>
      </c>
      <c r="O2002">
        <v>25</v>
      </c>
      <c r="P2002" s="5">
        <f>E2002/O2002</f>
        <v>25</v>
      </c>
      <c r="Q2002" s="18" t="str">
        <f>LEFT(T2002, FIND("/",T2002)-1)</f>
        <v>photography</v>
      </c>
      <c r="R2002" s="18" t="str">
        <f>RIGHT(T2002, LEN(T2002)-FIND("/",T2002))</f>
        <v>people</v>
      </c>
      <c r="S2002" t="b">
        <v>0</v>
      </c>
      <c r="T2002" t="s">
        <v>8296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3">
        <v>55000</v>
      </c>
      <c r="E2003" s="13">
        <v>210171</v>
      </c>
      <c r="F2003" s="16">
        <f>(E2003)/D2003</f>
        <v>3.8212909090909091</v>
      </c>
      <c r="G2003" s="11" t="s">
        <v>8219</v>
      </c>
      <c r="H2003" t="s">
        <v>8236</v>
      </c>
      <c r="I2003" t="s">
        <v>8249</v>
      </c>
      <c r="J2003">
        <v>1434139200</v>
      </c>
      <c r="K2003" s="7">
        <f>(((J2003/60)/60)/24)+DATE(1970,1,1)</f>
        <v>42167.833333333328</v>
      </c>
      <c r="L2003">
        <v>1431406916</v>
      </c>
      <c r="M2003" s="7">
        <f>(((L2003/60)/60)/24)+DATE(1970,1,1)</f>
        <v>42136.209675925929</v>
      </c>
      <c r="N2003" t="b">
        <v>1</v>
      </c>
      <c r="O2003">
        <v>1637</v>
      </c>
      <c r="P2003" s="5">
        <f>E2003/O2003</f>
        <v>128.38790470372632</v>
      </c>
      <c r="Q2003" s="18" t="str">
        <f>LEFT(T2003, FIND("/",T2003)-1)</f>
        <v>technology</v>
      </c>
      <c r="R2003" s="18" t="str">
        <f>RIGHT(T2003, LEN(T2003)-FIND("/",T2003))</f>
        <v>hardware</v>
      </c>
      <c r="S2003" t="b">
        <v>1</v>
      </c>
      <c r="T2003" t="s">
        <v>8295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3">
        <v>50000</v>
      </c>
      <c r="E2004" s="13">
        <v>108397.11</v>
      </c>
      <c r="F2004" s="16">
        <f>(E2004)/D2004</f>
        <v>2.1679422000000002</v>
      </c>
      <c r="G2004" s="11" t="s">
        <v>8219</v>
      </c>
      <c r="H2004" t="s">
        <v>8224</v>
      </c>
      <c r="I2004" t="s">
        <v>8246</v>
      </c>
      <c r="J2004">
        <v>1485191143</v>
      </c>
      <c r="K2004" s="7">
        <f>(((J2004/60)/60)/24)+DATE(1970,1,1)</f>
        <v>42758.71230324074</v>
      </c>
      <c r="L2004">
        <v>1482599143</v>
      </c>
      <c r="M2004" s="7">
        <f>(((L2004/60)/60)/24)+DATE(1970,1,1)</f>
        <v>42728.71230324074</v>
      </c>
      <c r="N2004" t="b">
        <v>1</v>
      </c>
      <c r="O2004">
        <v>1375</v>
      </c>
      <c r="P2004" s="5">
        <f>E2004/O2004</f>
        <v>78.834261818181815</v>
      </c>
      <c r="Q2004" s="18" t="str">
        <f>LEFT(T2004, FIND("/",T2004)-1)</f>
        <v>technology</v>
      </c>
      <c r="R2004" s="18" t="str">
        <f>RIGHT(T2004, LEN(T2004)-FIND("/",T2004))</f>
        <v>hardware</v>
      </c>
      <c r="S2004" t="b">
        <v>1</v>
      </c>
      <c r="T2004" t="s">
        <v>8295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3">
        <v>500</v>
      </c>
      <c r="E2005" s="13">
        <v>1560</v>
      </c>
      <c r="F2005" s="16">
        <f>(E2005)/D2005</f>
        <v>3.12</v>
      </c>
      <c r="G2005" s="11" t="s">
        <v>8219</v>
      </c>
      <c r="H2005" t="s">
        <v>8224</v>
      </c>
      <c r="I2005" t="s">
        <v>8246</v>
      </c>
      <c r="J2005">
        <v>1278111600</v>
      </c>
      <c r="K2005" s="7">
        <f>(((J2005/60)/60)/24)+DATE(1970,1,1)</f>
        <v>40361.958333333336</v>
      </c>
      <c r="L2005">
        <v>1276830052</v>
      </c>
      <c r="M2005" s="7">
        <f>(((L2005/60)/60)/24)+DATE(1970,1,1)</f>
        <v>40347.125601851854</v>
      </c>
      <c r="N2005" t="b">
        <v>1</v>
      </c>
      <c r="O2005">
        <v>17</v>
      </c>
      <c r="P2005" s="5">
        <f>E2005/O2005</f>
        <v>91.764705882352942</v>
      </c>
      <c r="Q2005" s="18" t="str">
        <f>LEFT(T2005, FIND("/",T2005)-1)</f>
        <v>technology</v>
      </c>
      <c r="R2005" s="18" t="str">
        <f>RIGHT(T2005, LEN(T2005)-FIND("/",T2005))</f>
        <v>hardware</v>
      </c>
      <c r="S2005" t="b">
        <v>1</v>
      </c>
      <c r="T2005" t="s">
        <v>8295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3">
        <v>50000</v>
      </c>
      <c r="E2006" s="13">
        <v>117210.24000000001</v>
      </c>
      <c r="F2006" s="16">
        <f>(E2006)/D2006</f>
        <v>2.3442048</v>
      </c>
      <c r="G2006" s="11" t="s">
        <v>8219</v>
      </c>
      <c r="H2006" t="s">
        <v>8224</v>
      </c>
      <c r="I2006" t="s">
        <v>8246</v>
      </c>
      <c r="J2006">
        <v>1405002663</v>
      </c>
      <c r="K2006" s="7">
        <f>(((J2006/60)/60)/24)+DATE(1970,1,1)</f>
        <v>41830.604895833334</v>
      </c>
      <c r="L2006">
        <v>1402410663</v>
      </c>
      <c r="M2006" s="7">
        <f>(((L2006/60)/60)/24)+DATE(1970,1,1)</f>
        <v>41800.604895833334</v>
      </c>
      <c r="N2006" t="b">
        <v>1</v>
      </c>
      <c r="O2006">
        <v>354</v>
      </c>
      <c r="P2006" s="5">
        <f>E2006/O2006</f>
        <v>331.10237288135596</v>
      </c>
      <c r="Q2006" s="18" t="str">
        <f>LEFT(T2006, FIND("/",T2006)-1)</f>
        <v>technology</v>
      </c>
      <c r="R2006" s="18" t="str">
        <f>RIGHT(T2006, LEN(T2006)-FIND("/",T2006))</f>
        <v>hardware</v>
      </c>
      <c r="S2006" t="b">
        <v>1</v>
      </c>
      <c r="T2006" t="s">
        <v>8295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3">
        <v>30000</v>
      </c>
      <c r="E2007" s="13">
        <v>37104.03</v>
      </c>
      <c r="F2007" s="16">
        <f>(E2007)/D2007</f>
        <v>1.236801</v>
      </c>
      <c r="G2007" s="11" t="s">
        <v>8219</v>
      </c>
      <c r="H2007" t="s">
        <v>8224</v>
      </c>
      <c r="I2007" t="s">
        <v>8246</v>
      </c>
      <c r="J2007">
        <v>1381895940</v>
      </c>
      <c r="K2007" s="7">
        <f>(((J2007/60)/60)/24)+DATE(1970,1,1)</f>
        <v>41563.165972222225</v>
      </c>
      <c r="L2007">
        <v>1379532618</v>
      </c>
      <c r="M2007" s="7">
        <f>(((L2007/60)/60)/24)+DATE(1970,1,1)</f>
        <v>41535.812708333331</v>
      </c>
      <c r="N2007" t="b">
        <v>1</v>
      </c>
      <c r="O2007">
        <v>191</v>
      </c>
      <c r="P2007" s="5">
        <f>E2007/O2007</f>
        <v>194.26193717277485</v>
      </c>
      <c r="Q2007" s="18" t="str">
        <f>LEFT(T2007, FIND("/",T2007)-1)</f>
        <v>technology</v>
      </c>
      <c r="R2007" s="18" t="str">
        <f>RIGHT(T2007, LEN(T2007)-FIND("/",T2007))</f>
        <v>hardware</v>
      </c>
      <c r="S2007" t="b">
        <v>1</v>
      </c>
      <c r="T2007" t="s">
        <v>8295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3">
        <v>50000</v>
      </c>
      <c r="E2008" s="13">
        <v>123920</v>
      </c>
      <c r="F2008" s="16">
        <f>(E2008)/D2008</f>
        <v>2.4784000000000002</v>
      </c>
      <c r="G2008" s="11" t="s">
        <v>8219</v>
      </c>
      <c r="H2008" t="s">
        <v>8224</v>
      </c>
      <c r="I2008" t="s">
        <v>8246</v>
      </c>
      <c r="J2008">
        <v>1417611645</v>
      </c>
      <c r="K2008" s="7">
        <f>(((J2008/60)/60)/24)+DATE(1970,1,1)</f>
        <v>41976.542187500003</v>
      </c>
      <c r="L2008">
        <v>1414584045</v>
      </c>
      <c r="M2008" s="7">
        <f>(((L2008/60)/60)/24)+DATE(1970,1,1)</f>
        <v>41941.500520833331</v>
      </c>
      <c r="N2008" t="b">
        <v>1</v>
      </c>
      <c r="O2008">
        <v>303</v>
      </c>
      <c r="P2008" s="5">
        <f>E2008/O2008</f>
        <v>408.97689768976898</v>
      </c>
      <c r="Q2008" s="18" t="str">
        <f>LEFT(T2008, FIND("/",T2008)-1)</f>
        <v>technology</v>
      </c>
      <c r="R2008" s="18" t="str">
        <f>RIGHT(T2008, LEN(T2008)-FIND("/",T2008))</f>
        <v>hardware</v>
      </c>
      <c r="S2008" t="b">
        <v>1</v>
      </c>
      <c r="T2008" t="s">
        <v>8295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3">
        <v>10000</v>
      </c>
      <c r="E2009" s="13">
        <v>11570.92</v>
      </c>
      <c r="F2009" s="16">
        <f>(E2009)/D2009</f>
        <v>1.157092</v>
      </c>
      <c r="G2009" s="11" t="s">
        <v>8219</v>
      </c>
      <c r="H2009" t="s">
        <v>8224</v>
      </c>
      <c r="I2009" t="s">
        <v>8246</v>
      </c>
      <c r="J2009">
        <v>1282622400</v>
      </c>
      <c r="K2009" s="7">
        <f>(((J2009/60)/60)/24)+DATE(1970,1,1)</f>
        <v>40414.166666666664</v>
      </c>
      <c r="L2009">
        <v>1276891586</v>
      </c>
      <c r="M2009" s="7">
        <f>(((L2009/60)/60)/24)+DATE(1970,1,1)</f>
        <v>40347.837800925925</v>
      </c>
      <c r="N2009" t="b">
        <v>1</v>
      </c>
      <c r="O2009">
        <v>137</v>
      </c>
      <c r="P2009" s="5">
        <f>E2009/O2009</f>
        <v>84.459270072992695</v>
      </c>
      <c r="Q2009" s="18" t="str">
        <f>LEFT(T2009, FIND("/",T2009)-1)</f>
        <v>technology</v>
      </c>
      <c r="R2009" s="18" t="str">
        <f>RIGHT(T2009, LEN(T2009)-FIND("/",T2009))</f>
        <v>hardware</v>
      </c>
      <c r="S2009" t="b">
        <v>1</v>
      </c>
      <c r="T2009" t="s">
        <v>8295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3">
        <v>1570.79</v>
      </c>
      <c r="E2010" s="13">
        <v>1839</v>
      </c>
      <c r="F2010" s="16">
        <f>(E2010)/D2010</f>
        <v>1.1707484768810599</v>
      </c>
      <c r="G2010" s="11" t="s">
        <v>8219</v>
      </c>
      <c r="H2010" t="s">
        <v>8224</v>
      </c>
      <c r="I2010" t="s">
        <v>8246</v>
      </c>
      <c r="J2010">
        <v>1316442622</v>
      </c>
      <c r="K2010" s="7">
        <f>(((J2010/60)/60)/24)+DATE(1970,1,1)</f>
        <v>40805.604421296295</v>
      </c>
      <c r="L2010">
        <v>1312641022</v>
      </c>
      <c r="M2010" s="7">
        <f>(((L2010/60)/60)/24)+DATE(1970,1,1)</f>
        <v>40761.604421296295</v>
      </c>
      <c r="N2010" t="b">
        <v>1</v>
      </c>
      <c r="O2010">
        <v>41</v>
      </c>
      <c r="P2010" s="5">
        <f>E2010/O2010</f>
        <v>44.853658536585364</v>
      </c>
      <c r="Q2010" s="18" t="str">
        <f>LEFT(T2010, FIND("/",T2010)-1)</f>
        <v>technology</v>
      </c>
      <c r="R2010" s="18" t="str">
        <f>RIGHT(T2010, LEN(T2010)-FIND("/",T2010))</f>
        <v>hardware</v>
      </c>
      <c r="S2010" t="b">
        <v>1</v>
      </c>
      <c r="T2010" t="s">
        <v>8295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3">
        <v>50000</v>
      </c>
      <c r="E2011" s="13">
        <v>152579</v>
      </c>
      <c r="F2011" s="16">
        <f>(E2011)/D2011</f>
        <v>3.05158</v>
      </c>
      <c r="G2011" s="11" t="s">
        <v>8219</v>
      </c>
      <c r="H2011" t="s">
        <v>8236</v>
      </c>
      <c r="I2011" t="s">
        <v>8249</v>
      </c>
      <c r="J2011">
        <v>1479890743</v>
      </c>
      <c r="K2011" s="7">
        <f>(((J2011/60)/60)/24)+DATE(1970,1,1)</f>
        <v>42697.365081018521</v>
      </c>
      <c r="L2011">
        <v>1476776743</v>
      </c>
      <c r="M2011" s="7">
        <f>(((L2011/60)/60)/24)+DATE(1970,1,1)</f>
        <v>42661.323414351849</v>
      </c>
      <c r="N2011" t="b">
        <v>1</v>
      </c>
      <c r="O2011">
        <v>398</v>
      </c>
      <c r="P2011" s="5">
        <f>E2011/O2011</f>
        <v>383.3643216080402</v>
      </c>
      <c r="Q2011" s="18" t="str">
        <f>LEFT(T2011, FIND("/",T2011)-1)</f>
        <v>technology</v>
      </c>
      <c r="R2011" s="18" t="str">
        <f>RIGHT(T2011, LEN(T2011)-FIND("/",T2011))</f>
        <v>hardware</v>
      </c>
      <c r="S2011" t="b">
        <v>1</v>
      </c>
      <c r="T2011" t="s">
        <v>8295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3">
        <v>30000</v>
      </c>
      <c r="E2012" s="13">
        <v>96015.9</v>
      </c>
      <c r="F2012" s="16">
        <f>(E2012)/D2012</f>
        <v>3.2005299999999997</v>
      </c>
      <c r="G2012" s="11" t="s">
        <v>8219</v>
      </c>
      <c r="H2012" t="s">
        <v>8224</v>
      </c>
      <c r="I2012" t="s">
        <v>8246</v>
      </c>
      <c r="J2012">
        <v>1471564491</v>
      </c>
      <c r="K2012" s="7">
        <f>(((J2012/60)/60)/24)+DATE(1970,1,1)</f>
        <v>42600.996423611112</v>
      </c>
      <c r="L2012">
        <v>1468972491</v>
      </c>
      <c r="M2012" s="7">
        <f>(((L2012/60)/60)/24)+DATE(1970,1,1)</f>
        <v>42570.996423611112</v>
      </c>
      <c r="N2012" t="b">
        <v>1</v>
      </c>
      <c r="O2012">
        <v>1737</v>
      </c>
      <c r="P2012" s="5">
        <f>E2012/O2012</f>
        <v>55.276856649395505</v>
      </c>
      <c r="Q2012" s="18" t="str">
        <f>LEFT(T2012, FIND("/",T2012)-1)</f>
        <v>technology</v>
      </c>
      <c r="R2012" s="18" t="str">
        <f>RIGHT(T2012, LEN(T2012)-FIND("/",T2012))</f>
        <v>hardware</v>
      </c>
      <c r="S2012" t="b">
        <v>1</v>
      </c>
      <c r="T2012" t="s">
        <v>8295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3">
        <v>50000</v>
      </c>
      <c r="E2013" s="13">
        <v>409782</v>
      </c>
      <c r="F2013" s="16">
        <f>(E2013)/D2013</f>
        <v>8.1956399999999991</v>
      </c>
      <c r="G2013" s="11" t="s">
        <v>8219</v>
      </c>
      <c r="H2013" t="s">
        <v>8239</v>
      </c>
      <c r="I2013" t="s">
        <v>8249</v>
      </c>
      <c r="J2013">
        <v>1452553200</v>
      </c>
      <c r="K2013" s="7">
        <f>(((J2013/60)/60)/24)+DATE(1970,1,1)</f>
        <v>42380.958333333328</v>
      </c>
      <c r="L2013">
        <v>1449650173</v>
      </c>
      <c r="M2013" s="7">
        <f>(((L2013/60)/60)/24)+DATE(1970,1,1)</f>
        <v>42347.358483796299</v>
      </c>
      <c r="N2013" t="b">
        <v>1</v>
      </c>
      <c r="O2013">
        <v>971</v>
      </c>
      <c r="P2013" s="5">
        <f>E2013/O2013</f>
        <v>422.02059732234807</v>
      </c>
      <c r="Q2013" s="18" t="str">
        <f>LEFT(T2013, FIND("/",T2013)-1)</f>
        <v>technology</v>
      </c>
      <c r="R2013" s="18" t="str">
        <f>RIGHT(T2013, LEN(T2013)-FIND("/",T2013))</f>
        <v>hardware</v>
      </c>
      <c r="S2013" t="b">
        <v>1</v>
      </c>
      <c r="T2013" t="s">
        <v>8295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3">
        <v>5000</v>
      </c>
      <c r="E2014" s="13">
        <v>11745</v>
      </c>
      <c r="F2014" s="16">
        <f>(E2014)/D2014</f>
        <v>2.3490000000000002</v>
      </c>
      <c r="G2014" s="11" t="s">
        <v>8219</v>
      </c>
      <c r="H2014" t="s">
        <v>8224</v>
      </c>
      <c r="I2014" t="s">
        <v>8246</v>
      </c>
      <c r="J2014">
        <v>1423165441</v>
      </c>
      <c r="K2014" s="7">
        <f>(((J2014/60)/60)/24)+DATE(1970,1,1)</f>
        <v>42040.822233796294</v>
      </c>
      <c r="L2014">
        <v>1420573441</v>
      </c>
      <c r="M2014" s="7">
        <f>(((L2014/60)/60)/24)+DATE(1970,1,1)</f>
        <v>42010.822233796294</v>
      </c>
      <c r="N2014" t="b">
        <v>1</v>
      </c>
      <c r="O2014">
        <v>183</v>
      </c>
      <c r="P2014" s="5">
        <f>E2014/O2014</f>
        <v>64.180327868852459</v>
      </c>
      <c r="Q2014" s="18" t="str">
        <f>LEFT(T2014, FIND("/",T2014)-1)</f>
        <v>technology</v>
      </c>
      <c r="R2014" s="18" t="str">
        <f>RIGHT(T2014, LEN(T2014)-FIND("/",T2014))</f>
        <v>hardware</v>
      </c>
      <c r="S2014" t="b">
        <v>1</v>
      </c>
      <c r="T2014" t="s">
        <v>8295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3">
        <v>160000</v>
      </c>
      <c r="E2015" s="13">
        <v>791862</v>
      </c>
      <c r="F2015" s="16">
        <f>(E2015)/D2015</f>
        <v>4.9491375</v>
      </c>
      <c r="G2015" s="11" t="s">
        <v>8219</v>
      </c>
      <c r="H2015" t="s">
        <v>8224</v>
      </c>
      <c r="I2015" t="s">
        <v>8246</v>
      </c>
      <c r="J2015">
        <v>1468019014</v>
      </c>
      <c r="K2015" s="7">
        <f>(((J2015/60)/60)/24)+DATE(1970,1,1)</f>
        <v>42559.960810185185</v>
      </c>
      <c r="L2015">
        <v>1462835014</v>
      </c>
      <c r="M2015" s="7">
        <f>(((L2015/60)/60)/24)+DATE(1970,1,1)</f>
        <v>42499.960810185185</v>
      </c>
      <c r="N2015" t="b">
        <v>1</v>
      </c>
      <c r="O2015">
        <v>4562</v>
      </c>
      <c r="P2015" s="5">
        <f>E2015/O2015</f>
        <v>173.57781674704077</v>
      </c>
      <c r="Q2015" s="18" t="str">
        <f>LEFT(T2015, FIND("/",T2015)-1)</f>
        <v>technology</v>
      </c>
      <c r="R2015" s="18" t="str">
        <f>RIGHT(T2015, LEN(T2015)-FIND("/",T2015))</f>
        <v>hardware</v>
      </c>
      <c r="S2015" t="b">
        <v>1</v>
      </c>
      <c r="T2015" t="s">
        <v>8295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3">
        <v>30000</v>
      </c>
      <c r="E2016" s="13">
        <v>2344134.67</v>
      </c>
      <c r="F2016" s="16">
        <f>(E2016)/D2016</f>
        <v>78.137822333333332</v>
      </c>
      <c r="G2016" s="11" t="s">
        <v>8219</v>
      </c>
      <c r="H2016" t="s">
        <v>8224</v>
      </c>
      <c r="I2016" t="s">
        <v>8246</v>
      </c>
      <c r="J2016">
        <v>1364184539</v>
      </c>
      <c r="K2016" s="7">
        <f>(((J2016/60)/60)/24)+DATE(1970,1,1)</f>
        <v>41358.172905092593</v>
      </c>
      <c r="L2016">
        <v>1361250539</v>
      </c>
      <c r="M2016" s="7">
        <f>(((L2016/60)/60)/24)+DATE(1970,1,1)</f>
        <v>41324.214571759258</v>
      </c>
      <c r="N2016" t="b">
        <v>1</v>
      </c>
      <c r="O2016">
        <v>26457</v>
      </c>
      <c r="P2016" s="5">
        <f>E2016/O2016</f>
        <v>88.601680840609291</v>
      </c>
      <c r="Q2016" s="18" t="str">
        <f>LEFT(T2016, FIND("/",T2016)-1)</f>
        <v>technology</v>
      </c>
      <c r="R2016" s="18" t="str">
        <f>RIGHT(T2016, LEN(T2016)-FIND("/",T2016))</f>
        <v>hardware</v>
      </c>
      <c r="S2016" t="b">
        <v>1</v>
      </c>
      <c r="T2016" t="s">
        <v>8295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3">
        <v>7200</v>
      </c>
      <c r="E2017" s="13">
        <v>8136.01</v>
      </c>
      <c r="F2017" s="16">
        <f>(E2017)/D2017</f>
        <v>1.1300013888888889</v>
      </c>
      <c r="G2017" s="11" t="s">
        <v>8219</v>
      </c>
      <c r="H2017" t="s">
        <v>8224</v>
      </c>
      <c r="I2017" t="s">
        <v>8246</v>
      </c>
      <c r="J2017">
        <v>1315602163</v>
      </c>
      <c r="K2017" s="7">
        <f>(((J2017/60)/60)/24)+DATE(1970,1,1)</f>
        <v>40795.876886574071</v>
      </c>
      <c r="L2017">
        <v>1313010163</v>
      </c>
      <c r="M2017" s="7">
        <f>(((L2017/60)/60)/24)+DATE(1970,1,1)</f>
        <v>40765.876886574071</v>
      </c>
      <c r="N2017" t="b">
        <v>1</v>
      </c>
      <c r="O2017">
        <v>162</v>
      </c>
      <c r="P2017" s="5">
        <f>E2017/O2017</f>
        <v>50.222283950617282</v>
      </c>
      <c r="Q2017" s="18" t="str">
        <f>LEFT(T2017, FIND("/",T2017)-1)</f>
        <v>technology</v>
      </c>
      <c r="R2017" s="18" t="str">
        <f>RIGHT(T2017, LEN(T2017)-FIND("/",T2017))</f>
        <v>hardware</v>
      </c>
      <c r="S2017" t="b">
        <v>1</v>
      </c>
      <c r="T2017" t="s">
        <v>8295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3">
        <v>10000</v>
      </c>
      <c r="E2018" s="13">
        <v>92154.22</v>
      </c>
      <c r="F2018" s="16">
        <f>(E2018)/D2018</f>
        <v>9.2154220000000002</v>
      </c>
      <c r="G2018" s="11" t="s">
        <v>8219</v>
      </c>
      <c r="H2018" t="s">
        <v>8224</v>
      </c>
      <c r="I2018" t="s">
        <v>8246</v>
      </c>
      <c r="J2018">
        <v>1362863299</v>
      </c>
      <c r="K2018" s="7">
        <f>(((J2018/60)/60)/24)+DATE(1970,1,1)</f>
        <v>41342.88077546296</v>
      </c>
      <c r="L2018">
        <v>1360271299</v>
      </c>
      <c r="M2018" s="7">
        <f>(((L2018/60)/60)/24)+DATE(1970,1,1)</f>
        <v>41312.88077546296</v>
      </c>
      <c r="N2018" t="b">
        <v>1</v>
      </c>
      <c r="O2018">
        <v>479</v>
      </c>
      <c r="P2018" s="5">
        <f>E2018/O2018</f>
        <v>192.38876826722338</v>
      </c>
      <c r="Q2018" s="18" t="str">
        <f>LEFT(T2018, FIND("/",T2018)-1)</f>
        <v>technology</v>
      </c>
      <c r="R2018" s="18" t="str">
        <f>RIGHT(T2018, LEN(T2018)-FIND("/",T2018))</f>
        <v>hardware</v>
      </c>
      <c r="S2018" t="b">
        <v>1</v>
      </c>
      <c r="T2018" t="s">
        <v>8295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3">
        <v>25000</v>
      </c>
      <c r="E2019" s="13">
        <v>31275.599999999999</v>
      </c>
      <c r="F2019" s="16">
        <f>(E2019)/D2019</f>
        <v>1.2510239999999999</v>
      </c>
      <c r="G2019" s="11" t="s">
        <v>8219</v>
      </c>
      <c r="H2019" t="s">
        <v>8224</v>
      </c>
      <c r="I2019" t="s">
        <v>8246</v>
      </c>
      <c r="J2019">
        <v>1332561600</v>
      </c>
      <c r="K2019" s="7">
        <f>(((J2019/60)/60)/24)+DATE(1970,1,1)</f>
        <v>40992.166666666664</v>
      </c>
      <c r="L2019">
        <v>1329873755</v>
      </c>
      <c r="M2019" s="7">
        <f>(((L2019/60)/60)/24)+DATE(1970,1,1)</f>
        <v>40961.057349537034</v>
      </c>
      <c r="N2019" t="b">
        <v>1</v>
      </c>
      <c r="O2019">
        <v>426</v>
      </c>
      <c r="P2019" s="5">
        <f>E2019/O2019</f>
        <v>73.416901408450698</v>
      </c>
      <c r="Q2019" s="18" t="str">
        <f>LEFT(T2019, FIND("/",T2019)-1)</f>
        <v>technology</v>
      </c>
      <c r="R2019" s="18" t="str">
        <f>RIGHT(T2019, LEN(T2019)-FIND("/",T2019))</f>
        <v>hardware</v>
      </c>
      <c r="S2019" t="b">
        <v>1</v>
      </c>
      <c r="T2019" t="s">
        <v>8295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3">
        <v>65000</v>
      </c>
      <c r="E2020" s="13">
        <v>66458.23</v>
      </c>
      <c r="F2020" s="16">
        <f>(E2020)/D2020</f>
        <v>1.0224343076923077</v>
      </c>
      <c r="G2020" s="11" t="s">
        <v>8219</v>
      </c>
      <c r="H2020" t="s">
        <v>8241</v>
      </c>
      <c r="I2020" t="s">
        <v>8249</v>
      </c>
      <c r="J2020">
        <v>1439455609</v>
      </c>
      <c r="K2020" s="7">
        <f>(((J2020/60)/60)/24)+DATE(1970,1,1)</f>
        <v>42229.365844907406</v>
      </c>
      <c r="L2020">
        <v>1436863609</v>
      </c>
      <c r="M2020" s="7">
        <f>(((L2020/60)/60)/24)+DATE(1970,1,1)</f>
        <v>42199.365844907406</v>
      </c>
      <c r="N2020" t="b">
        <v>1</v>
      </c>
      <c r="O2020">
        <v>450</v>
      </c>
      <c r="P2020" s="5">
        <f>E2020/O2020</f>
        <v>147.68495555555555</v>
      </c>
      <c r="Q2020" s="18" t="str">
        <f>LEFT(T2020, FIND("/",T2020)-1)</f>
        <v>technology</v>
      </c>
      <c r="R2020" s="18" t="str">
        <f>RIGHT(T2020, LEN(T2020)-FIND("/",T2020))</f>
        <v>hardware</v>
      </c>
      <c r="S2020" t="b">
        <v>1</v>
      </c>
      <c r="T2020" t="s">
        <v>8295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3">
        <v>40000</v>
      </c>
      <c r="E2021" s="13">
        <v>193963.9</v>
      </c>
      <c r="F2021" s="16">
        <f>(E2021)/D2021</f>
        <v>4.8490975000000001</v>
      </c>
      <c r="G2021" s="11" t="s">
        <v>8219</v>
      </c>
      <c r="H2021" t="s">
        <v>8224</v>
      </c>
      <c r="I2021" t="s">
        <v>8246</v>
      </c>
      <c r="J2021">
        <v>1474563621</v>
      </c>
      <c r="K2021" s="7">
        <f>(((J2021/60)/60)/24)+DATE(1970,1,1)</f>
        <v>42635.70857638889</v>
      </c>
      <c r="L2021">
        <v>1471971621</v>
      </c>
      <c r="M2021" s="7">
        <f>(((L2021/60)/60)/24)+DATE(1970,1,1)</f>
        <v>42605.70857638889</v>
      </c>
      <c r="N2021" t="b">
        <v>1</v>
      </c>
      <c r="O2021">
        <v>1780</v>
      </c>
      <c r="P2021" s="5">
        <f>E2021/O2021</f>
        <v>108.96848314606741</v>
      </c>
      <c r="Q2021" s="18" t="str">
        <f>LEFT(T2021, FIND("/",T2021)-1)</f>
        <v>technology</v>
      </c>
      <c r="R2021" s="18" t="str">
        <f>RIGHT(T2021, LEN(T2021)-FIND("/",T2021))</f>
        <v>hardware</v>
      </c>
      <c r="S2021" t="b">
        <v>1</v>
      </c>
      <c r="T2021" t="s">
        <v>8295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3">
        <v>1500</v>
      </c>
      <c r="E2022" s="13">
        <v>2885</v>
      </c>
      <c r="F2022" s="16">
        <f>(E2022)/D2022</f>
        <v>1.9233333333333333</v>
      </c>
      <c r="G2022" s="11" t="s">
        <v>8219</v>
      </c>
      <c r="H2022" t="s">
        <v>8224</v>
      </c>
      <c r="I2022" t="s">
        <v>8246</v>
      </c>
      <c r="J2022">
        <v>1400108640</v>
      </c>
      <c r="K2022" s="7">
        <f>(((J2022/60)/60)/24)+DATE(1970,1,1)</f>
        <v>41773.961111111108</v>
      </c>
      <c r="L2022">
        <v>1396923624</v>
      </c>
      <c r="M2022" s="7">
        <f>(((L2022/60)/60)/24)+DATE(1970,1,1)</f>
        <v>41737.097499999996</v>
      </c>
      <c r="N2022" t="b">
        <v>1</v>
      </c>
      <c r="O2022">
        <v>122</v>
      </c>
      <c r="P2022" s="5">
        <f>E2022/O2022</f>
        <v>23.647540983606557</v>
      </c>
      <c r="Q2022" s="18" t="str">
        <f>LEFT(T2022, FIND("/",T2022)-1)</f>
        <v>technology</v>
      </c>
      <c r="R2022" s="18" t="str">
        <f>RIGHT(T2022, LEN(T2022)-FIND("/",T2022))</f>
        <v>hardware</v>
      </c>
      <c r="S2022" t="b">
        <v>1</v>
      </c>
      <c r="T2022" t="s">
        <v>8295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3">
        <v>5000</v>
      </c>
      <c r="E2023" s="13">
        <v>14055</v>
      </c>
      <c r="F2023" s="16">
        <f>(E2023)/D2023</f>
        <v>2.8109999999999999</v>
      </c>
      <c r="G2023" s="11" t="s">
        <v>8219</v>
      </c>
      <c r="H2023" t="s">
        <v>8224</v>
      </c>
      <c r="I2023" t="s">
        <v>8246</v>
      </c>
      <c r="J2023">
        <v>1411522897</v>
      </c>
      <c r="K2023" s="7">
        <f>(((J2023/60)/60)/24)+DATE(1970,1,1)</f>
        <v>41906.070567129631</v>
      </c>
      <c r="L2023">
        <v>1407634897</v>
      </c>
      <c r="M2023" s="7">
        <f>(((L2023/60)/60)/24)+DATE(1970,1,1)</f>
        <v>41861.070567129631</v>
      </c>
      <c r="N2023" t="b">
        <v>1</v>
      </c>
      <c r="O2023">
        <v>95</v>
      </c>
      <c r="P2023" s="5">
        <f>E2023/O2023</f>
        <v>147.94736842105263</v>
      </c>
      <c r="Q2023" s="18" t="str">
        <f>LEFT(T2023, FIND("/",T2023)-1)</f>
        <v>technology</v>
      </c>
      <c r="R2023" s="18" t="str">
        <f>RIGHT(T2023, LEN(T2023)-FIND("/",T2023))</f>
        <v>hardware</v>
      </c>
      <c r="S2023" t="b">
        <v>1</v>
      </c>
      <c r="T2023" t="s">
        <v>8295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3">
        <v>100000</v>
      </c>
      <c r="E2024" s="13">
        <v>125137</v>
      </c>
      <c r="F2024" s="16">
        <f>(E2024)/D2024</f>
        <v>1.2513700000000001</v>
      </c>
      <c r="G2024" s="11" t="s">
        <v>8219</v>
      </c>
      <c r="H2024" t="s">
        <v>8224</v>
      </c>
      <c r="I2024" t="s">
        <v>8246</v>
      </c>
      <c r="J2024">
        <v>1465652372</v>
      </c>
      <c r="K2024" s="7">
        <f>(((J2024/60)/60)/24)+DATE(1970,1,1)</f>
        <v>42532.569120370375</v>
      </c>
      <c r="L2024">
        <v>1463060372</v>
      </c>
      <c r="M2024" s="7">
        <f>(((L2024/60)/60)/24)+DATE(1970,1,1)</f>
        <v>42502.569120370375</v>
      </c>
      <c r="N2024" t="b">
        <v>1</v>
      </c>
      <c r="O2024">
        <v>325</v>
      </c>
      <c r="P2024" s="5">
        <f>E2024/O2024</f>
        <v>385.03692307692307</v>
      </c>
      <c r="Q2024" s="18" t="str">
        <f>LEFT(T2024, FIND("/",T2024)-1)</f>
        <v>technology</v>
      </c>
      <c r="R2024" s="18" t="str">
        <f>RIGHT(T2024, LEN(T2024)-FIND("/",T2024))</f>
        <v>hardware</v>
      </c>
      <c r="S2024" t="b">
        <v>1</v>
      </c>
      <c r="T2024" t="s">
        <v>8295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3">
        <v>100000</v>
      </c>
      <c r="E2025" s="13">
        <v>161459</v>
      </c>
      <c r="F2025" s="16">
        <f>(E2025)/D2025</f>
        <v>1.61459</v>
      </c>
      <c r="G2025" s="11" t="s">
        <v>8219</v>
      </c>
      <c r="H2025" t="s">
        <v>8224</v>
      </c>
      <c r="I2025" t="s">
        <v>8246</v>
      </c>
      <c r="J2025">
        <v>1434017153</v>
      </c>
      <c r="K2025" s="7">
        <f>(((J2025/60)/60)/24)+DATE(1970,1,1)</f>
        <v>42166.420752314814</v>
      </c>
      <c r="L2025">
        <v>1431425153</v>
      </c>
      <c r="M2025" s="7">
        <f>(((L2025/60)/60)/24)+DATE(1970,1,1)</f>
        <v>42136.420752314814</v>
      </c>
      <c r="N2025" t="b">
        <v>1</v>
      </c>
      <c r="O2025">
        <v>353</v>
      </c>
      <c r="P2025" s="5">
        <f>E2025/O2025</f>
        <v>457.39093484419266</v>
      </c>
      <c r="Q2025" s="18" t="str">
        <f>LEFT(T2025, FIND("/",T2025)-1)</f>
        <v>technology</v>
      </c>
      <c r="R2025" s="18" t="str">
        <f>RIGHT(T2025, LEN(T2025)-FIND("/",T2025))</f>
        <v>hardware</v>
      </c>
      <c r="S2025" t="b">
        <v>1</v>
      </c>
      <c r="T2025" t="s">
        <v>8295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3">
        <v>4000</v>
      </c>
      <c r="E2026" s="13">
        <v>23414</v>
      </c>
      <c r="F2026" s="16">
        <f>(E2026)/D2026</f>
        <v>5.8535000000000004</v>
      </c>
      <c r="G2026" s="11" t="s">
        <v>8219</v>
      </c>
      <c r="H2026" t="s">
        <v>8224</v>
      </c>
      <c r="I2026" t="s">
        <v>8246</v>
      </c>
      <c r="J2026">
        <v>1344826800</v>
      </c>
      <c r="K2026" s="7">
        <f>(((J2026/60)/60)/24)+DATE(1970,1,1)</f>
        <v>41134.125</v>
      </c>
      <c r="L2026">
        <v>1341875544</v>
      </c>
      <c r="M2026" s="7">
        <f>(((L2026/60)/60)/24)+DATE(1970,1,1)</f>
        <v>41099.966944444444</v>
      </c>
      <c r="N2026" t="b">
        <v>1</v>
      </c>
      <c r="O2026">
        <v>105</v>
      </c>
      <c r="P2026" s="5">
        <f>E2026/O2026</f>
        <v>222.99047619047619</v>
      </c>
      <c r="Q2026" s="18" t="str">
        <f>LEFT(T2026, FIND("/",T2026)-1)</f>
        <v>technology</v>
      </c>
      <c r="R2026" s="18" t="str">
        <f>RIGHT(T2026, LEN(T2026)-FIND("/",T2026))</f>
        <v>hardware</v>
      </c>
      <c r="S2026" t="b">
        <v>1</v>
      </c>
      <c r="T2026" t="s">
        <v>8295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3">
        <v>80000</v>
      </c>
      <c r="E2027" s="13">
        <v>160920</v>
      </c>
      <c r="F2027" s="16">
        <f>(E2027)/D2027</f>
        <v>2.0114999999999998</v>
      </c>
      <c r="G2027" s="11" t="s">
        <v>8219</v>
      </c>
      <c r="H2027" t="s">
        <v>8236</v>
      </c>
      <c r="I2027" t="s">
        <v>8249</v>
      </c>
      <c r="J2027">
        <v>1433996746</v>
      </c>
      <c r="K2027" s="7">
        <f>(((J2027/60)/60)/24)+DATE(1970,1,1)</f>
        <v>42166.184560185182</v>
      </c>
      <c r="L2027">
        <v>1431404746</v>
      </c>
      <c r="M2027" s="7">
        <f>(((L2027/60)/60)/24)+DATE(1970,1,1)</f>
        <v>42136.184560185182</v>
      </c>
      <c r="N2027" t="b">
        <v>1</v>
      </c>
      <c r="O2027">
        <v>729</v>
      </c>
      <c r="P2027" s="5">
        <f>E2027/O2027</f>
        <v>220.74074074074073</v>
      </c>
      <c r="Q2027" s="18" t="str">
        <f>LEFT(T2027, FIND("/",T2027)-1)</f>
        <v>technology</v>
      </c>
      <c r="R2027" s="18" t="str">
        <f>RIGHT(T2027, LEN(T2027)-FIND("/",T2027))</f>
        <v>hardware</v>
      </c>
      <c r="S2027" t="b">
        <v>1</v>
      </c>
      <c r="T2027" t="s">
        <v>8295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3">
        <v>25000</v>
      </c>
      <c r="E2028" s="13">
        <v>33370.769999999997</v>
      </c>
      <c r="F2028" s="16">
        <f>(E2028)/D2028</f>
        <v>1.3348307999999998</v>
      </c>
      <c r="G2028" s="11" t="s">
        <v>8219</v>
      </c>
      <c r="H2028" t="s">
        <v>8224</v>
      </c>
      <c r="I2028" t="s">
        <v>8246</v>
      </c>
      <c r="J2028">
        <v>1398052740</v>
      </c>
      <c r="K2028" s="7">
        <f>(((J2028/60)/60)/24)+DATE(1970,1,1)</f>
        <v>41750.165972222225</v>
      </c>
      <c r="L2028">
        <v>1394127585</v>
      </c>
      <c r="M2028" s="7">
        <f>(((L2028/60)/60)/24)+DATE(1970,1,1)</f>
        <v>41704.735937500001</v>
      </c>
      <c r="N2028" t="b">
        <v>1</v>
      </c>
      <c r="O2028">
        <v>454</v>
      </c>
      <c r="P2028" s="5">
        <f>E2028/O2028</f>
        <v>73.503898678414089</v>
      </c>
      <c r="Q2028" s="18" t="str">
        <f>LEFT(T2028, FIND("/",T2028)-1)</f>
        <v>technology</v>
      </c>
      <c r="R2028" s="18" t="str">
        <f>RIGHT(T2028, LEN(T2028)-FIND("/",T2028))</f>
        <v>hardware</v>
      </c>
      <c r="S2028" t="b">
        <v>1</v>
      </c>
      <c r="T2028" t="s">
        <v>8295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3">
        <v>100000</v>
      </c>
      <c r="E2029" s="13">
        <v>120249</v>
      </c>
      <c r="F2029" s="16">
        <f>(E2029)/D2029</f>
        <v>1.2024900000000001</v>
      </c>
      <c r="G2029" s="11" t="s">
        <v>8219</v>
      </c>
      <c r="H2029" t="s">
        <v>8224</v>
      </c>
      <c r="I2029" t="s">
        <v>8246</v>
      </c>
      <c r="J2029">
        <v>1427740319</v>
      </c>
      <c r="K2029" s="7">
        <f>(((J2029/60)/60)/24)+DATE(1970,1,1)</f>
        <v>42093.772210648152</v>
      </c>
      <c r="L2029">
        <v>1423855919</v>
      </c>
      <c r="M2029" s="7">
        <f>(((L2029/60)/60)/24)+DATE(1970,1,1)</f>
        <v>42048.813877314817</v>
      </c>
      <c r="N2029" t="b">
        <v>1</v>
      </c>
      <c r="O2029">
        <v>539</v>
      </c>
      <c r="P2029" s="5">
        <f>E2029/O2029</f>
        <v>223.09647495361781</v>
      </c>
      <c r="Q2029" s="18" t="str">
        <f>LEFT(T2029, FIND("/",T2029)-1)</f>
        <v>technology</v>
      </c>
      <c r="R2029" s="18" t="str">
        <f>RIGHT(T2029, LEN(T2029)-FIND("/",T2029))</f>
        <v>hardware</v>
      </c>
      <c r="S2029" t="b">
        <v>1</v>
      </c>
      <c r="T2029" t="s">
        <v>8295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3">
        <v>3000</v>
      </c>
      <c r="E2030" s="13">
        <v>3785</v>
      </c>
      <c r="F2030" s="16">
        <f>(E2030)/D2030</f>
        <v>1.2616666666666667</v>
      </c>
      <c r="G2030" s="11" t="s">
        <v>8219</v>
      </c>
      <c r="H2030" t="s">
        <v>8224</v>
      </c>
      <c r="I2030" t="s">
        <v>8246</v>
      </c>
      <c r="J2030">
        <v>1268690100</v>
      </c>
      <c r="K2030" s="7">
        <f>(((J2030/60)/60)/24)+DATE(1970,1,1)</f>
        <v>40252.913194444445</v>
      </c>
      <c r="L2030">
        <v>1265493806</v>
      </c>
      <c r="M2030" s="7">
        <f>(((L2030/60)/60)/24)+DATE(1970,1,1)</f>
        <v>40215.919050925928</v>
      </c>
      <c r="N2030" t="b">
        <v>1</v>
      </c>
      <c r="O2030">
        <v>79</v>
      </c>
      <c r="P2030" s="5">
        <f>E2030/O2030</f>
        <v>47.911392405063289</v>
      </c>
      <c r="Q2030" s="18" t="str">
        <f>LEFT(T2030, FIND("/",T2030)-1)</f>
        <v>technology</v>
      </c>
      <c r="R2030" s="18" t="str">
        <f>RIGHT(T2030, LEN(T2030)-FIND("/",T2030))</f>
        <v>hardware</v>
      </c>
      <c r="S2030" t="b">
        <v>1</v>
      </c>
      <c r="T2030" t="s">
        <v>8295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3">
        <v>2500</v>
      </c>
      <c r="E2031" s="13">
        <v>9030</v>
      </c>
      <c r="F2031" s="16">
        <f>(E2031)/D2031</f>
        <v>3.6120000000000001</v>
      </c>
      <c r="G2031" s="11" t="s">
        <v>8219</v>
      </c>
      <c r="H2031" t="s">
        <v>8224</v>
      </c>
      <c r="I2031" t="s">
        <v>8246</v>
      </c>
      <c r="J2031">
        <v>1409099481</v>
      </c>
      <c r="K2031" s="7">
        <f>(((J2031/60)/60)/24)+DATE(1970,1,1)</f>
        <v>41878.021770833337</v>
      </c>
      <c r="L2031">
        <v>1406507481</v>
      </c>
      <c r="M2031" s="7">
        <f>(((L2031/60)/60)/24)+DATE(1970,1,1)</f>
        <v>41848.021770833337</v>
      </c>
      <c r="N2031" t="b">
        <v>1</v>
      </c>
      <c r="O2031">
        <v>94</v>
      </c>
      <c r="P2031" s="5">
        <f>E2031/O2031</f>
        <v>96.063829787234042</v>
      </c>
      <c r="Q2031" s="18" t="str">
        <f>LEFT(T2031, FIND("/",T2031)-1)</f>
        <v>technology</v>
      </c>
      <c r="R2031" s="18" t="str">
        <f>RIGHT(T2031, LEN(T2031)-FIND("/",T2031))</f>
        <v>hardware</v>
      </c>
      <c r="S2031" t="b">
        <v>1</v>
      </c>
      <c r="T2031" t="s">
        <v>8295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3">
        <v>32768</v>
      </c>
      <c r="E2032" s="13">
        <v>74134</v>
      </c>
      <c r="F2032" s="16">
        <f>(E2032)/D2032</f>
        <v>2.26239013671875</v>
      </c>
      <c r="G2032" s="11" t="s">
        <v>8219</v>
      </c>
      <c r="H2032" t="s">
        <v>8225</v>
      </c>
      <c r="I2032" t="s">
        <v>8247</v>
      </c>
      <c r="J2032">
        <v>1354233296</v>
      </c>
      <c r="K2032" s="7">
        <f>(((J2032/60)/60)/24)+DATE(1970,1,1)</f>
        <v>41242.996481481481</v>
      </c>
      <c r="L2032">
        <v>1351641296</v>
      </c>
      <c r="M2032" s="7">
        <f>(((L2032/60)/60)/24)+DATE(1970,1,1)</f>
        <v>41212.996481481481</v>
      </c>
      <c r="N2032" t="b">
        <v>1</v>
      </c>
      <c r="O2032">
        <v>625</v>
      </c>
      <c r="P2032" s="5">
        <f>E2032/O2032</f>
        <v>118.6144</v>
      </c>
      <c r="Q2032" s="18" t="str">
        <f>LEFT(T2032, FIND("/",T2032)-1)</f>
        <v>technology</v>
      </c>
      <c r="R2032" s="18" t="str">
        <f>RIGHT(T2032, LEN(T2032)-FIND("/",T2032))</f>
        <v>hardware</v>
      </c>
      <c r="S2032" t="b">
        <v>1</v>
      </c>
      <c r="T2032" t="s">
        <v>8295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3">
        <v>50000</v>
      </c>
      <c r="E2033" s="13">
        <v>60175</v>
      </c>
      <c r="F2033" s="16">
        <f>(E2033)/D2033</f>
        <v>1.2035</v>
      </c>
      <c r="G2033" s="11" t="s">
        <v>8219</v>
      </c>
      <c r="H2033" t="s">
        <v>8233</v>
      </c>
      <c r="I2033" t="s">
        <v>8249</v>
      </c>
      <c r="J2033">
        <v>1420765200</v>
      </c>
      <c r="K2033" s="7">
        <f>(((J2033/60)/60)/24)+DATE(1970,1,1)</f>
        <v>42013.041666666672</v>
      </c>
      <c r="L2033">
        <v>1417506853</v>
      </c>
      <c r="M2033" s="7">
        <f>(((L2033/60)/60)/24)+DATE(1970,1,1)</f>
        <v>41975.329317129625</v>
      </c>
      <c r="N2033" t="b">
        <v>1</v>
      </c>
      <c r="O2033">
        <v>508</v>
      </c>
      <c r="P2033" s="5">
        <f>E2033/O2033</f>
        <v>118.45472440944881</v>
      </c>
      <c r="Q2033" s="18" t="str">
        <f>LEFT(T2033, FIND("/",T2033)-1)</f>
        <v>technology</v>
      </c>
      <c r="R2033" s="18" t="str">
        <f>RIGHT(T2033, LEN(T2033)-FIND("/",T2033))</f>
        <v>hardware</v>
      </c>
      <c r="S2033" t="b">
        <v>1</v>
      </c>
      <c r="T2033" t="s">
        <v>8295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3">
        <v>25000</v>
      </c>
      <c r="E2034" s="13">
        <v>76047</v>
      </c>
      <c r="F2034" s="16">
        <f>(E2034)/D2034</f>
        <v>3.0418799999999999</v>
      </c>
      <c r="G2034" s="11" t="s">
        <v>8219</v>
      </c>
      <c r="H2034" t="s">
        <v>8224</v>
      </c>
      <c r="I2034" t="s">
        <v>8246</v>
      </c>
      <c r="J2034">
        <v>1481778000</v>
      </c>
      <c r="K2034" s="7">
        <f>(((J2034/60)/60)/24)+DATE(1970,1,1)</f>
        <v>42719.208333333328</v>
      </c>
      <c r="L2034">
        <v>1479216874</v>
      </c>
      <c r="M2034" s="7">
        <f>(((L2034/60)/60)/24)+DATE(1970,1,1)</f>
        <v>42689.565671296295</v>
      </c>
      <c r="N2034" t="b">
        <v>1</v>
      </c>
      <c r="O2034">
        <v>531</v>
      </c>
      <c r="P2034" s="5">
        <f>E2034/O2034</f>
        <v>143.21468926553672</v>
      </c>
      <c r="Q2034" s="18" t="str">
        <f>LEFT(T2034, FIND("/",T2034)-1)</f>
        <v>technology</v>
      </c>
      <c r="R2034" s="18" t="str">
        <f>RIGHT(T2034, LEN(T2034)-FIND("/",T2034))</f>
        <v>hardware</v>
      </c>
      <c r="S2034" t="b">
        <v>1</v>
      </c>
      <c r="T2034" t="s">
        <v>8295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3">
        <v>25000</v>
      </c>
      <c r="E2035" s="13">
        <v>44669</v>
      </c>
      <c r="F2035" s="16">
        <f>(E2035)/D2035</f>
        <v>1.7867599999999999</v>
      </c>
      <c r="G2035" s="11" t="s">
        <v>8219</v>
      </c>
      <c r="H2035" t="s">
        <v>8224</v>
      </c>
      <c r="I2035" t="s">
        <v>8246</v>
      </c>
      <c r="J2035">
        <v>1398477518</v>
      </c>
      <c r="K2035" s="7">
        <f>(((J2035/60)/60)/24)+DATE(1970,1,1)</f>
        <v>41755.082384259258</v>
      </c>
      <c r="L2035">
        <v>1395885518</v>
      </c>
      <c r="M2035" s="7">
        <f>(((L2035/60)/60)/24)+DATE(1970,1,1)</f>
        <v>41725.082384259258</v>
      </c>
      <c r="N2035" t="b">
        <v>1</v>
      </c>
      <c r="O2035">
        <v>158</v>
      </c>
      <c r="P2035" s="5">
        <f>E2035/O2035</f>
        <v>282.71518987341773</v>
      </c>
      <c r="Q2035" s="18" t="str">
        <f>LEFT(T2035, FIND("/",T2035)-1)</f>
        <v>technology</v>
      </c>
      <c r="R2035" s="18" t="str">
        <f>RIGHT(T2035, LEN(T2035)-FIND("/",T2035))</f>
        <v>hardware</v>
      </c>
      <c r="S2035" t="b">
        <v>1</v>
      </c>
      <c r="T2035" t="s">
        <v>8295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3">
        <v>78000</v>
      </c>
      <c r="E2036" s="13">
        <v>301719.59000000003</v>
      </c>
      <c r="F2036" s="16">
        <f>(E2036)/D2036</f>
        <v>3.868199871794872</v>
      </c>
      <c r="G2036" s="11" t="s">
        <v>8219</v>
      </c>
      <c r="H2036" t="s">
        <v>8224</v>
      </c>
      <c r="I2036" t="s">
        <v>8246</v>
      </c>
      <c r="J2036">
        <v>1430981880</v>
      </c>
      <c r="K2036" s="7">
        <f>(((J2036/60)/60)/24)+DATE(1970,1,1)</f>
        <v>42131.290277777778</v>
      </c>
      <c r="L2036">
        <v>1426216033</v>
      </c>
      <c r="M2036" s="7">
        <f>(((L2036/60)/60)/24)+DATE(1970,1,1)</f>
        <v>42076.130011574074</v>
      </c>
      <c r="N2036" t="b">
        <v>1</v>
      </c>
      <c r="O2036">
        <v>508</v>
      </c>
      <c r="P2036" s="5">
        <f>E2036/O2036</f>
        <v>593.93620078740162</v>
      </c>
      <c r="Q2036" s="18" t="str">
        <f>LEFT(T2036, FIND("/",T2036)-1)</f>
        <v>technology</v>
      </c>
      <c r="R2036" s="18" t="str">
        <f>RIGHT(T2036, LEN(T2036)-FIND("/",T2036))</f>
        <v>hardware</v>
      </c>
      <c r="S2036" t="b">
        <v>1</v>
      </c>
      <c r="T2036" t="s">
        <v>8295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3">
        <v>80000</v>
      </c>
      <c r="E2037" s="13">
        <v>168829.14</v>
      </c>
      <c r="F2037" s="16">
        <f>(E2037)/D2037</f>
        <v>2.1103642500000004</v>
      </c>
      <c r="G2037" s="11" t="s">
        <v>8219</v>
      </c>
      <c r="H2037" t="s">
        <v>8224</v>
      </c>
      <c r="I2037" t="s">
        <v>8246</v>
      </c>
      <c r="J2037">
        <v>1450486800</v>
      </c>
      <c r="K2037" s="7">
        <f>(((J2037/60)/60)/24)+DATE(1970,1,1)</f>
        <v>42357.041666666672</v>
      </c>
      <c r="L2037">
        <v>1446562807</v>
      </c>
      <c r="M2037" s="7">
        <f>(((L2037/60)/60)/24)+DATE(1970,1,1)</f>
        <v>42311.625081018516</v>
      </c>
      <c r="N2037" t="b">
        <v>1</v>
      </c>
      <c r="O2037">
        <v>644</v>
      </c>
      <c r="P2037" s="5">
        <f>E2037/O2037</f>
        <v>262.15704968944101</v>
      </c>
      <c r="Q2037" s="18" t="str">
        <f>LEFT(T2037, FIND("/",T2037)-1)</f>
        <v>technology</v>
      </c>
      <c r="R2037" s="18" t="str">
        <f>RIGHT(T2037, LEN(T2037)-FIND("/",T2037))</f>
        <v>hardware</v>
      </c>
      <c r="S2037" t="b">
        <v>1</v>
      </c>
      <c r="T2037" t="s">
        <v>8295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3">
        <v>30000</v>
      </c>
      <c r="E2038" s="13">
        <v>39500.5</v>
      </c>
      <c r="F2038" s="16">
        <f>(E2038)/D2038</f>
        <v>1.3166833333333334</v>
      </c>
      <c r="G2038" s="11" t="s">
        <v>8219</v>
      </c>
      <c r="H2038" t="s">
        <v>8224</v>
      </c>
      <c r="I2038" t="s">
        <v>8246</v>
      </c>
      <c r="J2038">
        <v>1399668319</v>
      </c>
      <c r="K2038" s="7">
        <f>(((J2038/60)/60)/24)+DATE(1970,1,1)</f>
        <v>41768.864803240744</v>
      </c>
      <c r="L2038">
        <v>1397076319</v>
      </c>
      <c r="M2038" s="7">
        <f>(((L2038/60)/60)/24)+DATE(1970,1,1)</f>
        <v>41738.864803240744</v>
      </c>
      <c r="N2038" t="b">
        <v>1</v>
      </c>
      <c r="O2038">
        <v>848</v>
      </c>
      <c r="P2038" s="5">
        <f>E2038/O2038</f>
        <v>46.580778301886795</v>
      </c>
      <c r="Q2038" s="18" t="str">
        <f>LEFT(T2038, FIND("/",T2038)-1)</f>
        <v>technology</v>
      </c>
      <c r="R2038" s="18" t="str">
        <f>RIGHT(T2038, LEN(T2038)-FIND("/",T2038))</f>
        <v>hardware</v>
      </c>
      <c r="S2038" t="b">
        <v>1</v>
      </c>
      <c r="T2038" t="s">
        <v>8295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3">
        <v>10000</v>
      </c>
      <c r="E2039" s="13">
        <v>30047.64</v>
      </c>
      <c r="F2039" s="16">
        <f>(E2039)/D2039</f>
        <v>3.0047639999999998</v>
      </c>
      <c r="G2039" s="11" t="s">
        <v>8219</v>
      </c>
      <c r="H2039" t="s">
        <v>8224</v>
      </c>
      <c r="I2039" t="s">
        <v>8246</v>
      </c>
      <c r="J2039">
        <v>1388383353</v>
      </c>
      <c r="K2039" s="7">
        <f>(((J2039/60)/60)/24)+DATE(1970,1,1)</f>
        <v>41638.251770833333</v>
      </c>
      <c r="L2039">
        <v>1383195753</v>
      </c>
      <c r="M2039" s="7">
        <f>(((L2039/60)/60)/24)+DATE(1970,1,1)</f>
        <v>41578.210104166668</v>
      </c>
      <c r="N2039" t="b">
        <v>1</v>
      </c>
      <c r="O2039">
        <v>429</v>
      </c>
      <c r="P2039" s="5">
        <f>E2039/O2039</f>
        <v>70.041118881118877</v>
      </c>
      <c r="Q2039" s="18" t="str">
        <f>LEFT(T2039, FIND("/",T2039)-1)</f>
        <v>technology</v>
      </c>
      <c r="R2039" s="18" t="str">
        <f>RIGHT(T2039, LEN(T2039)-FIND("/",T2039))</f>
        <v>hardware</v>
      </c>
      <c r="S2039" t="b">
        <v>1</v>
      </c>
      <c r="T2039" t="s">
        <v>8295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3">
        <v>8000</v>
      </c>
      <c r="E2040" s="13">
        <v>33641</v>
      </c>
      <c r="F2040" s="16">
        <f>(E2040)/D2040</f>
        <v>4.2051249999999998</v>
      </c>
      <c r="G2040" s="11" t="s">
        <v>8219</v>
      </c>
      <c r="H2040" t="s">
        <v>8225</v>
      </c>
      <c r="I2040" t="s">
        <v>8247</v>
      </c>
      <c r="J2040">
        <v>1372701600</v>
      </c>
      <c r="K2040" s="7">
        <f>(((J2040/60)/60)/24)+DATE(1970,1,1)</f>
        <v>41456.75</v>
      </c>
      <c r="L2040">
        <v>1369895421</v>
      </c>
      <c r="M2040" s="7">
        <f>(((L2040/60)/60)/24)+DATE(1970,1,1)</f>
        <v>41424.27107638889</v>
      </c>
      <c r="N2040" t="b">
        <v>1</v>
      </c>
      <c r="O2040">
        <v>204</v>
      </c>
      <c r="P2040" s="5">
        <f>E2040/O2040</f>
        <v>164.90686274509804</v>
      </c>
      <c r="Q2040" s="18" t="str">
        <f>LEFT(T2040, FIND("/",T2040)-1)</f>
        <v>technology</v>
      </c>
      <c r="R2040" s="18" t="str">
        <f>RIGHT(T2040, LEN(T2040)-FIND("/",T2040))</f>
        <v>hardware</v>
      </c>
      <c r="S2040" t="b">
        <v>1</v>
      </c>
      <c r="T2040" t="s">
        <v>8295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3">
        <v>125000</v>
      </c>
      <c r="E2041" s="13">
        <v>170271</v>
      </c>
      <c r="F2041" s="16">
        <f>(E2041)/D2041</f>
        <v>1.362168</v>
      </c>
      <c r="G2041" s="11" t="s">
        <v>8219</v>
      </c>
      <c r="H2041" t="s">
        <v>8224</v>
      </c>
      <c r="I2041" t="s">
        <v>8246</v>
      </c>
      <c r="J2041">
        <v>1480568340</v>
      </c>
      <c r="K2041" s="7">
        <f>(((J2041/60)/60)/24)+DATE(1970,1,1)</f>
        <v>42705.207638888889</v>
      </c>
      <c r="L2041">
        <v>1477996325</v>
      </c>
      <c r="M2041" s="7">
        <f>(((L2041/60)/60)/24)+DATE(1970,1,1)</f>
        <v>42675.438946759255</v>
      </c>
      <c r="N2041" t="b">
        <v>1</v>
      </c>
      <c r="O2041">
        <v>379</v>
      </c>
      <c r="P2041" s="5">
        <f>E2041/O2041</f>
        <v>449.26385224274406</v>
      </c>
      <c r="Q2041" s="18" t="str">
        <f>LEFT(T2041, FIND("/",T2041)-1)</f>
        <v>technology</v>
      </c>
      <c r="R2041" s="18" t="str">
        <f>RIGHT(T2041, LEN(T2041)-FIND("/",T2041))</f>
        <v>hardware</v>
      </c>
      <c r="S2041" t="b">
        <v>1</v>
      </c>
      <c r="T2041" t="s">
        <v>8295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3">
        <v>3000</v>
      </c>
      <c r="E2042" s="13">
        <v>7445.14</v>
      </c>
      <c r="F2042" s="16">
        <f>(E2042)/D2042</f>
        <v>2.4817133333333334</v>
      </c>
      <c r="G2042" s="11" t="s">
        <v>8219</v>
      </c>
      <c r="H2042" t="s">
        <v>8224</v>
      </c>
      <c r="I2042" t="s">
        <v>8246</v>
      </c>
      <c r="J2042">
        <v>1384557303</v>
      </c>
      <c r="K2042" s="7">
        <f>(((J2042/60)/60)/24)+DATE(1970,1,1)</f>
        <v>41593.968784722223</v>
      </c>
      <c r="L2042">
        <v>1383257703</v>
      </c>
      <c r="M2042" s="7">
        <f>(((L2042/60)/60)/24)+DATE(1970,1,1)</f>
        <v>41578.927118055559</v>
      </c>
      <c r="N2042" t="b">
        <v>1</v>
      </c>
      <c r="O2042">
        <v>271</v>
      </c>
      <c r="P2042" s="5">
        <f>E2042/O2042</f>
        <v>27.472841328413285</v>
      </c>
      <c r="Q2042" s="18" t="str">
        <f>LEFT(T2042, FIND("/",T2042)-1)</f>
        <v>technology</v>
      </c>
      <c r="R2042" s="18" t="str">
        <f>RIGHT(T2042, LEN(T2042)-FIND("/",T2042))</f>
        <v>hardware</v>
      </c>
      <c r="S2042" t="b">
        <v>1</v>
      </c>
      <c r="T2042" t="s">
        <v>8295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3">
        <v>9500</v>
      </c>
      <c r="E2043" s="13">
        <v>17277</v>
      </c>
      <c r="F2043" s="16">
        <f>(E2043)/D2043</f>
        <v>1.8186315789473684</v>
      </c>
      <c r="G2043" s="11" t="s">
        <v>8219</v>
      </c>
      <c r="H2043" t="s">
        <v>8224</v>
      </c>
      <c r="I2043" t="s">
        <v>8246</v>
      </c>
      <c r="J2043">
        <v>1478785027</v>
      </c>
      <c r="K2043" s="7">
        <f>(((J2043/60)/60)/24)+DATE(1970,1,1)</f>
        <v>42684.567442129628</v>
      </c>
      <c r="L2043">
        <v>1476189427</v>
      </c>
      <c r="M2043" s="7">
        <f>(((L2043/60)/60)/24)+DATE(1970,1,1)</f>
        <v>42654.525775462964</v>
      </c>
      <c r="N2043" t="b">
        <v>0</v>
      </c>
      <c r="O2043">
        <v>120</v>
      </c>
      <c r="P2043" s="5">
        <f>E2043/O2043</f>
        <v>143.97499999999999</v>
      </c>
      <c r="Q2043" s="18" t="str">
        <f>LEFT(T2043, FIND("/",T2043)-1)</f>
        <v>technology</v>
      </c>
      <c r="R2043" s="18" t="str">
        <f>RIGHT(T2043, LEN(T2043)-FIND("/",T2043))</f>
        <v>hardware</v>
      </c>
      <c r="S2043" t="b">
        <v>1</v>
      </c>
      <c r="T2043" t="s">
        <v>8295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3">
        <v>10000</v>
      </c>
      <c r="E2044" s="13">
        <v>12353</v>
      </c>
      <c r="F2044" s="16">
        <f>(E2044)/D2044</f>
        <v>1.2353000000000001</v>
      </c>
      <c r="G2044" s="11" t="s">
        <v>8219</v>
      </c>
      <c r="H2044" t="s">
        <v>8224</v>
      </c>
      <c r="I2044" t="s">
        <v>8246</v>
      </c>
      <c r="J2044">
        <v>1453481974</v>
      </c>
      <c r="K2044" s="7">
        <f>(((J2044/60)/60)/24)+DATE(1970,1,1)</f>
        <v>42391.708032407405</v>
      </c>
      <c r="L2044">
        <v>1448297974</v>
      </c>
      <c r="M2044" s="7">
        <f>(((L2044/60)/60)/24)+DATE(1970,1,1)</f>
        <v>42331.708032407405</v>
      </c>
      <c r="N2044" t="b">
        <v>0</v>
      </c>
      <c r="O2044">
        <v>140</v>
      </c>
      <c r="P2044" s="5">
        <f>E2044/O2044</f>
        <v>88.23571428571428</v>
      </c>
      <c r="Q2044" s="18" t="str">
        <f>LEFT(T2044, FIND("/",T2044)-1)</f>
        <v>technology</v>
      </c>
      <c r="R2044" s="18" t="str">
        <f>RIGHT(T2044, LEN(T2044)-FIND("/",T2044))</f>
        <v>hardware</v>
      </c>
      <c r="S2044" t="b">
        <v>1</v>
      </c>
      <c r="T2044" t="s">
        <v>8295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3">
        <v>1385</v>
      </c>
      <c r="E2045" s="13">
        <v>7011</v>
      </c>
      <c r="F2045" s="16">
        <f>(E2045)/D2045</f>
        <v>5.0620938628158845</v>
      </c>
      <c r="G2045" s="11" t="s">
        <v>8219</v>
      </c>
      <c r="H2045" t="s">
        <v>8224</v>
      </c>
      <c r="I2045" t="s">
        <v>8246</v>
      </c>
      <c r="J2045">
        <v>1481432340</v>
      </c>
      <c r="K2045" s="7">
        <f>(((J2045/60)/60)/24)+DATE(1970,1,1)</f>
        <v>42715.207638888889</v>
      </c>
      <c r="L2045">
        <v>1476764077</v>
      </c>
      <c r="M2045" s="7">
        <f>(((L2045/60)/60)/24)+DATE(1970,1,1)</f>
        <v>42661.176817129628</v>
      </c>
      <c r="N2045" t="b">
        <v>0</v>
      </c>
      <c r="O2045">
        <v>193</v>
      </c>
      <c r="P2045" s="5">
        <f>E2045/O2045</f>
        <v>36.326424870466319</v>
      </c>
      <c r="Q2045" s="18" t="str">
        <f>LEFT(T2045, FIND("/",T2045)-1)</f>
        <v>technology</v>
      </c>
      <c r="R2045" s="18" t="str">
        <f>RIGHT(T2045, LEN(T2045)-FIND("/",T2045))</f>
        <v>hardware</v>
      </c>
      <c r="S2045" t="b">
        <v>1</v>
      </c>
      <c r="T2045" t="s">
        <v>8295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3">
        <v>15000</v>
      </c>
      <c r="E2046" s="13">
        <v>16232</v>
      </c>
      <c r="F2046" s="16">
        <f>(E2046)/D2046</f>
        <v>1.0821333333333334</v>
      </c>
      <c r="G2046" s="11" t="s">
        <v>8219</v>
      </c>
      <c r="H2046" t="s">
        <v>8224</v>
      </c>
      <c r="I2046" t="s">
        <v>8246</v>
      </c>
      <c r="J2046">
        <v>1434212714</v>
      </c>
      <c r="K2046" s="7">
        <f>(((J2046/60)/60)/24)+DATE(1970,1,1)</f>
        <v>42168.684189814812</v>
      </c>
      <c r="L2046">
        <v>1431620714</v>
      </c>
      <c r="M2046" s="7">
        <f>(((L2046/60)/60)/24)+DATE(1970,1,1)</f>
        <v>42138.684189814812</v>
      </c>
      <c r="N2046" t="b">
        <v>0</v>
      </c>
      <c r="O2046">
        <v>180</v>
      </c>
      <c r="P2046" s="5">
        <f>E2046/O2046</f>
        <v>90.177777777777777</v>
      </c>
      <c r="Q2046" s="18" t="str">
        <f>LEFT(T2046, FIND("/",T2046)-1)</f>
        <v>technology</v>
      </c>
      <c r="R2046" s="18" t="str">
        <f>RIGHT(T2046, LEN(T2046)-FIND("/",T2046))</f>
        <v>hardware</v>
      </c>
      <c r="S2046" t="b">
        <v>1</v>
      </c>
      <c r="T2046" t="s">
        <v>8295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3">
        <v>4900</v>
      </c>
      <c r="E2047" s="13">
        <v>40140.01</v>
      </c>
      <c r="F2047" s="16">
        <f>(E2047)/D2047</f>
        <v>8.1918387755102042</v>
      </c>
      <c r="G2047" s="11" t="s">
        <v>8219</v>
      </c>
      <c r="H2047" t="s">
        <v>8224</v>
      </c>
      <c r="I2047" t="s">
        <v>8246</v>
      </c>
      <c r="J2047">
        <v>1341799647</v>
      </c>
      <c r="K2047" s="7">
        <f>(((J2047/60)/60)/24)+DATE(1970,1,1)</f>
        <v>41099.088506944441</v>
      </c>
      <c r="L2047">
        <v>1339207647</v>
      </c>
      <c r="M2047" s="7">
        <f>(((L2047/60)/60)/24)+DATE(1970,1,1)</f>
        <v>41069.088506944441</v>
      </c>
      <c r="N2047" t="b">
        <v>0</v>
      </c>
      <c r="O2047">
        <v>263</v>
      </c>
      <c r="P2047" s="5">
        <f>E2047/O2047</f>
        <v>152.62361216730039</v>
      </c>
      <c r="Q2047" s="18" t="str">
        <f>LEFT(T2047, FIND("/",T2047)-1)</f>
        <v>technology</v>
      </c>
      <c r="R2047" s="18" t="str">
        <f>RIGHT(T2047, LEN(T2047)-FIND("/",T2047))</f>
        <v>hardware</v>
      </c>
      <c r="S2047" t="b">
        <v>1</v>
      </c>
      <c r="T2047" t="s">
        <v>8295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3">
        <v>10000</v>
      </c>
      <c r="E2048" s="13">
        <v>12110</v>
      </c>
      <c r="F2048" s="16">
        <f>(E2048)/D2048</f>
        <v>1.2110000000000001</v>
      </c>
      <c r="G2048" s="11" t="s">
        <v>8219</v>
      </c>
      <c r="H2048" t="s">
        <v>8224</v>
      </c>
      <c r="I2048" t="s">
        <v>8246</v>
      </c>
      <c r="J2048">
        <v>1369282044</v>
      </c>
      <c r="K2048" s="7">
        <f>(((J2048/60)/60)/24)+DATE(1970,1,1)</f>
        <v>41417.171805555554</v>
      </c>
      <c r="L2048">
        <v>1366690044</v>
      </c>
      <c r="M2048" s="7">
        <f>(((L2048/60)/60)/24)+DATE(1970,1,1)</f>
        <v>41387.171805555554</v>
      </c>
      <c r="N2048" t="b">
        <v>0</v>
      </c>
      <c r="O2048">
        <v>217</v>
      </c>
      <c r="P2048" s="5">
        <f>E2048/O2048</f>
        <v>55.806451612903224</v>
      </c>
      <c r="Q2048" s="18" t="str">
        <f>LEFT(T2048, FIND("/",T2048)-1)</f>
        <v>technology</v>
      </c>
      <c r="R2048" s="18" t="str">
        <f>RIGHT(T2048, LEN(T2048)-FIND("/",T2048))</f>
        <v>hardware</v>
      </c>
      <c r="S2048" t="b">
        <v>1</v>
      </c>
      <c r="T2048" t="s">
        <v>8295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3">
        <v>98000</v>
      </c>
      <c r="E2049" s="13">
        <v>100939</v>
      </c>
      <c r="F2049" s="16">
        <f>(E2049)/D2049</f>
        <v>1.0299897959183673</v>
      </c>
      <c r="G2049" s="11" t="s">
        <v>8219</v>
      </c>
      <c r="H2049" t="s">
        <v>8226</v>
      </c>
      <c r="I2049" t="s">
        <v>8248</v>
      </c>
      <c r="J2049">
        <v>1429228800</v>
      </c>
      <c r="K2049" s="7">
        <f>(((J2049/60)/60)/24)+DATE(1970,1,1)</f>
        <v>42111</v>
      </c>
      <c r="L2049">
        <v>1426714870</v>
      </c>
      <c r="M2049" s="7">
        <f>(((L2049/60)/60)/24)+DATE(1970,1,1)</f>
        <v>42081.903587962966</v>
      </c>
      <c r="N2049" t="b">
        <v>0</v>
      </c>
      <c r="O2049">
        <v>443</v>
      </c>
      <c r="P2049" s="5">
        <f>E2049/O2049</f>
        <v>227.85327313769753</v>
      </c>
      <c r="Q2049" s="18" t="str">
        <f>LEFT(T2049, FIND("/",T2049)-1)</f>
        <v>technology</v>
      </c>
      <c r="R2049" s="18" t="str">
        <f>RIGHT(T2049, LEN(T2049)-FIND("/",T2049))</f>
        <v>hardware</v>
      </c>
      <c r="S2049" t="b">
        <v>1</v>
      </c>
      <c r="T2049" t="s">
        <v>8295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3">
        <v>85000</v>
      </c>
      <c r="E2050" s="13">
        <v>126082.45</v>
      </c>
      <c r="F2050" s="16">
        <f>(E2050)/D2050</f>
        <v>1.4833229411764706</v>
      </c>
      <c r="G2050" s="11" t="s">
        <v>8219</v>
      </c>
      <c r="H2050" t="s">
        <v>8224</v>
      </c>
      <c r="I2050" t="s">
        <v>8246</v>
      </c>
      <c r="J2050">
        <v>1369323491</v>
      </c>
      <c r="K2050" s="7">
        <f>(((J2050/60)/60)/24)+DATE(1970,1,1)</f>
        <v>41417.651516203703</v>
      </c>
      <c r="L2050">
        <v>1366731491</v>
      </c>
      <c r="M2050" s="7">
        <f>(((L2050/60)/60)/24)+DATE(1970,1,1)</f>
        <v>41387.651516203703</v>
      </c>
      <c r="N2050" t="b">
        <v>0</v>
      </c>
      <c r="O2050">
        <v>1373</v>
      </c>
      <c r="P2050" s="5">
        <f>E2050/O2050</f>
        <v>91.82989803350327</v>
      </c>
      <c r="Q2050" s="18" t="str">
        <f>LEFT(T2050, FIND("/",T2050)-1)</f>
        <v>technology</v>
      </c>
      <c r="R2050" s="18" t="str">
        <f>RIGHT(T2050, LEN(T2050)-FIND("/",T2050))</f>
        <v>hardware</v>
      </c>
      <c r="S2050" t="b">
        <v>1</v>
      </c>
      <c r="T2050" t="s">
        <v>8295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3">
        <v>50000</v>
      </c>
      <c r="E2051" s="13">
        <v>60095.35</v>
      </c>
      <c r="F2051" s="16">
        <f>(E2051)/D2051</f>
        <v>1.2019070000000001</v>
      </c>
      <c r="G2051" s="11" t="s">
        <v>8219</v>
      </c>
      <c r="H2051" t="s">
        <v>8225</v>
      </c>
      <c r="I2051" t="s">
        <v>8247</v>
      </c>
      <c r="J2051">
        <v>1386025140</v>
      </c>
      <c r="K2051" s="7">
        <f>(((J2051/60)/60)/24)+DATE(1970,1,1)</f>
        <v>41610.957638888889</v>
      </c>
      <c r="L2051">
        <v>1382963963</v>
      </c>
      <c r="M2051" s="7">
        <f>(((L2051/60)/60)/24)+DATE(1970,1,1)</f>
        <v>41575.527349537035</v>
      </c>
      <c r="N2051" t="b">
        <v>0</v>
      </c>
      <c r="O2051">
        <v>742</v>
      </c>
      <c r="P2051" s="5">
        <f>E2051/O2051</f>
        <v>80.991037735849048</v>
      </c>
      <c r="Q2051" s="18" t="str">
        <f>LEFT(T2051, FIND("/",T2051)-1)</f>
        <v>technology</v>
      </c>
      <c r="R2051" s="18" t="str">
        <f>RIGHT(T2051, LEN(T2051)-FIND("/",T2051))</f>
        <v>hardware</v>
      </c>
      <c r="S2051" t="b">
        <v>1</v>
      </c>
      <c r="T2051" t="s">
        <v>8295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3">
        <v>10000</v>
      </c>
      <c r="E2052" s="13">
        <v>47327</v>
      </c>
      <c r="F2052" s="16">
        <f>(E2052)/D2052</f>
        <v>4.7327000000000004</v>
      </c>
      <c r="G2052" s="11" t="s">
        <v>8219</v>
      </c>
      <c r="H2052" t="s">
        <v>8224</v>
      </c>
      <c r="I2052" t="s">
        <v>8246</v>
      </c>
      <c r="J2052">
        <v>1433036578</v>
      </c>
      <c r="K2052" s="7">
        <f>(((J2052/60)/60)/24)+DATE(1970,1,1)</f>
        <v>42155.071504629625</v>
      </c>
      <c r="L2052">
        <v>1429580578</v>
      </c>
      <c r="M2052" s="7">
        <f>(((L2052/60)/60)/24)+DATE(1970,1,1)</f>
        <v>42115.071504629625</v>
      </c>
      <c r="N2052" t="b">
        <v>0</v>
      </c>
      <c r="O2052">
        <v>170</v>
      </c>
      <c r="P2052" s="5">
        <f>E2052/O2052</f>
        <v>278.39411764705881</v>
      </c>
      <c r="Q2052" s="18" t="str">
        <f>LEFT(T2052, FIND("/",T2052)-1)</f>
        <v>technology</v>
      </c>
      <c r="R2052" s="18" t="str">
        <f>RIGHT(T2052, LEN(T2052)-FIND("/",T2052))</f>
        <v>hardware</v>
      </c>
      <c r="S2052" t="b">
        <v>1</v>
      </c>
      <c r="T2052" t="s">
        <v>8295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3">
        <v>8000</v>
      </c>
      <c r="E2053" s="13">
        <v>10429</v>
      </c>
      <c r="F2053" s="16">
        <f>(E2053)/D2053</f>
        <v>1.303625</v>
      </c>
      <c r="G2053" s="11" t="s">
        <v>8219</v>
      </c>
      <c r="H2053" t="s">
        <v>8224</v>
      </c>
      <c r="I2053" t="s">
        <v>8246</v>
      </c>
      <c r="J2053">
        <v>1388017937</v>
      </c>
      <c r="K2053" s="7">
        <f>(((J2053/60)/60)/24)+DATE(1970,1,1)</f>
        <v>41634.022418981483</v>
      </c>
      <c r="L2053">
        <v>1385425937</v>
      </c>
      <c r="M2053" s="7">
        <f>(((L2053/60)/60)/24)+DATE(1970,1,1)</f>
        <v>41604.022418981483</v>
      </c>
      <c r="N2053" t="b">
        <v>0</v>
      </c>
      <c r="O2053">
        <v>242</v>
      </c>
      <c r="P2053" s="5">
        <f>E2053/O2053</f>
        <v>43.095041322314053</v>
      </c>
      <c r="Q2053" s="18" t="str">
        <f>LEFT(T2053, FIND("/",T2053)-1)</f>
        <v>technology</v>
      </c>
      <c r="R2053" s="18" t="str">
        <f>RIGHT(T2053, LEN(T2053)-FIND("/",T2053))</f>
        <v>hardware</v>
      </c>
      <c r="S2053" t="b">
        <v>1</v>
      </c>
      <c r="T2053" t="s">
        <v>8295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3">
        <v>50000</v>
      </c>
      <c r="E2054" s="13">
        <v>176524</v>
      </c>
      <c r="F2054" s="16">
        <f>(E2054)/D2054</f>
        <v>3.5304799999999998</v>
      </c>
      <c r="G2054" s="11" t="s">
        <v>8219</v>
      </c>
      <c r="H2054" t="s">
        <v>8224</v>
      </c>
      <c r="I2054" t="s">
        <v>8246</v>
      </c>
      <c r="J2054">
        <v>1455933653</v>
      </c>
      <c r="K2054" s="7">
        <f>(((J2054/60)/60)/24)+DATE(1970,1,1)</f>
        <v>42420.08394675926</v>
      </c>
      <c r="L2054">
        <v>1452045653</v>
      </c>
      <c r="M2054" s="7">
        <f>(((L2054/60)/60)/24)+DATE(1970,1,1)</f>
        <v>42375.08394675926</v>
      </c>
      <c r="N2054" t="b">
        <v>0</v>
      </c>
      <c r="O2054">
        <v>541</v>
      </c>
      <c r="P2054" s="5">
        <f>E2054/O2054</f>
        <v>326.29205175600737</v>
      </c>
      <c r="Q2054" s="18" t="str">
        <f>LEFT(T2054, FIND("/",T2054)-1)</f>
        <v>technology</v>
      </c>
      <c r="R2054" s="18" t="str">
        <f>RIGHT(T2054, LEN(T2054)-FIND("/",T2054))</f>
        <v>hardware</v>
      </c>
      <c r="S2054" t="b">
        <v>1</v>
      </c>
      <c r="T2054" t="s">
        <v>8295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3">
        <v>5000</v>
      </c>
      <c r="E2055" s="13">
        <v>5051</v>
      </c>
      <c r="F2055" s="16">
        <f>(E2055)/D2055</f>
        <v>1.0102</v>
      </c>
      <c r="G2055" s="11" t="s">
        <v>8219</v>
      </c>
      <c r="H2055" t="s">
        <v>8224</v>
      </c>
      <c r="I2055" t="s">
        <v>8246</v>
      </c>
      <c r="J2055">
        <v>1448466551</v>
      </c>
      <c r="K2055" s="7">
        <f>(((J2055/60)/60)/24)+DATE(1970,1,1)</f>
        <v>42333.659155092595</v>
      </c>
      <c r="L2055">
        <v>1445870951</v>
      </c>
      <c r="M2055" s="7">
        <f>(((L2055/60)/60)/24)+DATE(1970,1,1)</f>
        <v>42303.617488425924</v>
      </c>
      <c r="N2055" t="b">
        <v>0</v>
      </c>
      <c r="O2055">
        <v>121</v>
      </c>
      <c r="P2055" s="5">
        <f>E2055/O2055</f>
        <v>41.743801652892564</v>
      </c>
      <c r="Q2055" s="18" t="str">
        <f>LEFT(T2055, FIND("/",T2055)-1)</f>
        <v>technology</v>
      </c>
      <c r="R2055" s="18" t="str">
        <f>RIGHT(T2055, LEN(T2055)-FIND("/",T2055))</f>
        <v>hardware</v>
      </c>
      <c r="S2055" t="b">
        <v>1</v>
      </c>
      <c r="T2055" t="s">
        <v>8295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3">
        <v>35000</v>
      </c>
      <c r="E2056" s="13">
        <v>39757</v>
      </c>
      <c r="F2056" s="16">
        <f>(E2056)/D2056</f>
        <v>1.1359142857142857</v>
      </c>
      <c r="G2056" s="11" t="s">
        <v>8219</v>
      </c>
      <c r="H2056" t="s">
        <v>8225</v>
      </c>
      <c r="I2056" t="s">
        <v>8247</v>
      </c>
      <c r="J2056">
        <v>1399033810</v>
      </c>
      <c r="K2056" s="7">
        <f>(((J2056/60)/60)/24)+DATE(1970,1,1)</f>
        <v>41761.520949074074</v>
      </c>
      <c r="L2056">
        <v>1396441810</v>
      </c>
      <c r="M2056" s="7">
        <f>(((L2056/60)/60)/24)+DATE(1970,1,1)</f>
        <v>41731.520949074074</v>
      </c>
      <c r="N2056" t="b">
        <v>0</v>
      </c>
      <c r="O2056">
        <v>621</v>
      </c>
      <c r="P2056" s="5">
        <f>E2056/O2056</f>
        <v>64.020933977455712</v>
      </c>
      <c r="Q2056" s="18" t="str">
        <f>LEFT(T2056, FIND("/",T2056)-1)</f>
        <v>technology</v>
      </c>
      <c r="R2056" s="18" t="str">
        <f>RIGHT(T2056, LEN(T2056)-FIND("/",T2056))</f>
        <v>hardware</v>
      </c>
      <c r="S2056" t="b">
        <v>1</v>
      </c>
      <c r="T2056" t="s">
        <v>8295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3">
        <v>6000</v>
      </c>
      <c r="E2057" s="13">
        <v>10045</v>
      </c>
      <c r="F2057" s="16">
        <f>(E2057)/D2057</f>
        <v>1.6741666666666666</v>
      </c>
      <c r="G2057" s="11" t="s">
        <v>8219</v>
      </c>
      <c r="H2057" t="s">
        <v>8224</v>
      </c>
      <c r="I2057" t="s">
        <v>8246</v>
      </c>
      <c r="J2057">
        <v>1417579200</v>
      </c>
      <c r="K2057" s="7">
        <f>(((J2057/60)/60)/24)+DATE(1970,1,1)</f>
        <v>41976.166666666672</v>
      </c>
      <c r="L2057">
        <v>1415031043</v>
      </c>
      <c r="M2057" s="7">
        <f>(((L2057/60)/60)/24)+DATE(1970,1,1)</f>
        <v>41946.674108796295</v>
      </c>
      <c r="N2057" t="b">
        <v>0</v>
      </c>
      <c r="O2057">
        <v>101</v>
      </c>
      <c r="P2057" s="5">
        <f>E2057/O2057</f>
        <v>99.455445544554451</v>
      </c>
      <c r="Q2057" s="18" t="str">
        <f>LEFT(T2057, FIND("/",T2057)-1)</f>
        <v>technology</v>
      </c>
      <c r="R2057" s="18" t="str">
        <f>RIGHT(T2057, LEN(T2057)-FIND("/",T2057))</f>
        <v>hardware</v>
      </c>
      <c r="S2057" t="b">
        <v>1</v>
      </c>
      <c r="T2057" t="s">
        <v>8295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3">
        <v>50000</v>
      </c>
      <c r="E2058" s="13">
        <v>76726</v>
      </c>
      <c r="F2058" s="16">
        <f>(E2058)/D2058</f>
        <v>1.5345200000000001</v>
      </c>
      <c r="G2058" s="11" t="s">
        <v>8219</v>
      </c>
      <c r="H2058" t="s">
        <v>8224</v>
      </c>
      <c r="I2058" t="s">
        <v>8246</v>
      </c>
      <c r="J2058">
        <v>1366222542</v>
      </c>
      <c r="K2058" s="7">
        <f>(((J2058/60)/60)/24)+DATE(1970,1,1)</f>
        <v>41381.76090277778</v>
      </c>
      <c r="L2058">
        <v>1363630542</v>
      </c>
      <c r="M2058" s="7">
        <f>(((L2058/60)/60)/24)+DATE(1970,1,1)</f>
        <v>41351.76090277778</v>
      </c>
      <c r="N2058" t="b">
        <v>0</v>
      </c>
      <c r="O2058">
        <v>554</v>
      </c>
      <c r="P2058" s="5">
        <f>E2058/O2058</f>
        <v>138.49458483754512</v>
      </c>
      <c r="Q2058" s="18" t="str">
        <f>LEFT(T2058, FIND("/",T2058)-1)</f>
        <v>technology</v>
      </c>
      <c r="R2058" s="18" t="str">
        <f>RIGHT(T2058, LEN(T2058)-FIND("/",T2058))</f>
        <v>hardware</v>
      </c>
      <c r="S2058" t="b">
        <v>1</v>
      </c>
      <c r="T2058" t="s">
        <v>8295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3">
        <v>15000</v>
      </c>
      <c r="E2059" s="13">
        <v>30334.83</v>
      </c>
      <c r="F2059" s="16">
        <f>(E2059)/D2059</f>
        <v>2.022322</v>
      </c>
      <c r="G2059" s="11" t="s">
        <v>8219</v>
      </c>
      <c r="H2059" t="s">
        <v>8225</v>
      </c>
      <c r="I2059" t="s">
        <v>8247</v>
      </c>
      <c r="J2059">
        <v>1456487532</v>
      </c>
      <c r="K2059" s="7">
        <f>(((J2059/60)/60)/24)+DATE(1970,1,1)</f>
        <v>42426.494583333333</v>
      </c>
      <c r="L2059">
        <v>1453895532</v>
      </c>
      <c r="M2059" s="7">
        <f>(((L2059/60)/60)/24)+DATE(1970,1,1)</f>
        <v>42396.494583333333</v>
      </c>
      <c r="N2059" t="b">
        <v>0</v>
      </c>
      <c r="O2059">
        <v>666</v>
      </c>
      <c r="P2059" s="5">
        <f>E2059/O2059</f>
        <v>45.547792792792798</v>
      </c>
      <c r="Q2059" s="18" t="str">
        <f>LEFT(T2059, FIND("/",T2059)-1)</f>
        <v>technology</v>
      </c>
      <c r="R2059" s="18" t="str">
        <f>RIGHT(T2059, LEN(T2059)-FIND("/",T2059))</f>
        <v>hardware</v>
      </c>
      <c r="S2059" t="b">
        <v>1</v>
      </c>
      <c r="T2059" t="s">
        <v>8295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3">
        <v>2560</v>
      </c>
      <c r="E2060" s="13">
        <v>4308</v>
      </c>
      <c r="F2060" s="16">
        <f>(E2060)/D2060</f>
        <v>1.6828125</v>
      </c>
      <c r="G2060" s="11" t="s">
        <v>8219</v>
      </c>
      <c r="H2060" t="s">
        <v>8225</v>
      </c>
      <c r="I2060" t="s">
        <v>8247</v>
      </c>
      <c r="J2060">
        <v>1425326400</v>
      </c>
      <c r="K2060" s="7">
        <f>(((J2060/60)/60)/24)+DATE(1970,1,1)</f>
        <v>42065.833333333328</v>
      </c>
      <c r="L2060">
        <v>1421916830</v>
      </c>
      <c r="M2060" s="7">
        <f>(((L2060/60)/60)/24)+DATE(1970,1,1)</f>
        <v>42026.370717592596</v>
      </c>
      <c r="N2060" t="b">
        <v>0</v>
      </c>
      <c r="O2060">
        <v>410</v>
      </c>
      <c r="P2060" s="5">
        <f>E2060/O2060</f>
        <v>10.507317073170732</v>
      </c>
      <c r="Q2060" s="18" t="str">
        <f>LEFT(T2060, FIND("/",T2060)-1)</f>
        <v>technology</v>
      </c>
      <c r="R2060" s="18" t="str">
        <f>RIGHT(T2060, LEN(T2060)-FIND("/",T2060))</f>
        <v>hardware</v>
      </c>
      <c r="S2060" t="b">
        <v>1</v>
      </c>
      <c r="T2060" t="s">
        <v>8295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3">
        <v>30000</v>
      </c>
      <c r="E2061" s="13">
        <v>43037</v>
      </c>
      <c r="F2061" s="16">
        <f>(E2061)/D2061</f>
        <v>1.4345666666666668</v>
      </c>
      <c r="G2061" s="11" t="s">
        <v>8219</v>
      </c>
      <c r="H2061" t="s">
        <v>8224</v>
      </c>
      <c r="I2061" t="s">
        <v>8246</v>
      </c>
      <c r="J2061">
        <v>1454277540</v>
      </c>
      <c r="K2061" s="7">
        <f>(((J2061/60)/60)/24)+DATE(1970,1,1)</f>
        <v>42400.915972222225</v>
      </c>
      <c r="L2061">
        <v>1450880854</v>
      </c>
      <c r="M2061" s="7">
        <f>(((L2061/60)/60)/24)+DATE(1970,1,1)</f>
        <v>42361.602476851855</v>
      </c>
      <c r="N2061" t="b">
        <v>0</v>
      </c>
      <c r="O2061">
        <v>375</v>
      </c>
      <c r="P2061" s="5">
        <f>E2061/O2061</f>
        <v>114.76533333333333</v>
      </c>
      <c r="Q2061" s="18" t="str">
        <f>LEFT(T2061, FIND("/",T2061)-1)</f>
        <v>technology</v>
      </c>
      <c r="R2061" s="18" t="str">
        <f>RIGHT(T2061, LEN(T2061)-FIND("/",T2061))</f>
        <v>hardware</v>
      </c>
      <c r="S2061" t="b">
        <v>1</v>
      </c>
      <c r="T2061" t="s">
        <v>8295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3">
        <v>25000</v>
      </c>
      <c r="E2062" s="13">
        <v>49100</v>
      </c>
      <c r="F2062" s="16">
        <f>(E2062)/D2062</f>
        <v>1.964</v>
      </c>
      <c r="G2062" s="11" t="s">
        <v>8219</v>
      </c>
      <c r="H2062" t="s">
        <v>8224</v>
      </c>
      <c r="I2062" t="s">
        <v>8246</v>
      </c>
      <c r="J2062">
        <v>1406129150</v>
      </c>
      <c r="K2062" s="7">
        <f>(((J2062/60)/60)/24)+DATE(1970,1,1)</f>
        <v>41843.642939814818</v>
      </c>
      <c r="L2062">
        <v>1400945150</v>
      </c>
      <c r="M2062" s="7">
        <f>(((L2062/60)/60)/24)+DATE(1970,1,1)</f>
        <v>41783.642939814818</v>
      </c>
      <c r="N2062" t="b">
        <v>0</v>
      </c>
      <c r="O2062">
        <v>1364</v>
      </c>
      <c r="P2062" s="5">
        <f>E2062/O2062</f>
        <v>35.997067448680355</v>
      </c>
      <c r="Q2062" s="18" t="str">
        <f>LEFT(T2062, FIND("/",T2062)-1)</f>
        <v>technology</v>
      </c>
      <c r="R2062" s="18" t="str">
        <f>RIGHT(T2062, LEN(T2062)-FIND("/",T2062))</f>
        <v>hardware</v>
      </c>
      <c r="S2062" t="b">
        <v>1</v>
      </c>
      <c r="T2062" t="s">
        <v>8295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3">
        <v>5000</v>
      </c>
      <c r="E2063" s="13">
        <v>5396</v>
      </c>
      <c r="F2063" s="16">
        <f>(E2063)/D2063</f>
        <v>1.0791999999999999</v>
      </c>
      <c r="G2063" s="11" t="s">
        <v>8219</v>
      </c>
      <c r="H2063" t="s">
        <v>8224</v>
      </c>
      <c r="I2063" t="s">
        <v>8246</v>
      </c>
      <c r="J2063">
        <v>1483208454</v>
      </c>
      <c r="K2063" s="7">
        <f>(((J2063/60)/60)/24)+DATE(1970,1,1)</f>
        <v>42735.764513888891</v>
      </c>
      <c r="L2063">
        <v>1480616454</v>
      </c>
      <c r="M2063" s="7">
        <f>(((L2063/60)/60)/24)+DATE(1970,1,1)</f>
        <v>42705.764513888891</v>
      </c>
      <c r="N2063" t="b">
        <v>0</v>
      </c>
      <c r="O2063">
        <v>35</v>
      </c>
      <c r="P2063" s="5">
        <f>E2063/O2063</f>
        <v>154.17142857142858</v>
      </c>
      <c r="Q2063" s="18" t="str">
        <f>LEFT(T2063, FIND("/",T2063)-1)</f>
        <v>technology</v>
      </c>
      <c r="R2063" s="18" t="str">
        <f>RIGHT(T2063, LEN(T2063)-FIND("/",T2063))</f>
        <v>hardware</v>
      </c>
      <c r="S2063" t="b">
        <v>1</v>
      </c>
      <c r="T2063" t="s">
        <v>8295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3">
        <v>100000</v>
      </c>
      <c r="E2064" s="13">
        <v>114977</v>
      </c>
      <c r="F2064" s="16">
        <f>(E2064)/D2064</f>
        <v>1.14977</v>
      </c>
      <c r="G2064" s="11" t="s">
        <v>8219</v>
      </c>
      <c r="H2064" t="s">
        <v>8232</v>
      </c>
      <c r="I2064" t="s">
        <v>8253</v>
      </c>
      <c r="J2064">
        <v>1458807098</v>
      </c>
      <c r="K2064" s="7">
        <f>(((J2064/60)/60)/24)+DATE(1970,1,1)</f>
        <v>42453.341412037036</v>
      </c>
      <c r="L2064">
        <v>1456218698</v>
      </c>
      <c r="M2064" s="7">
        <f>(((L2064/60)/60)/24)+DATE(1970,1,1)</f>
        <v>42423.3830787037</v>
      </c>
      <c r="N2064" t="b">
        <v>0</v>
      </c>
      <c r="O2064">
        <v>203</v>
      </c>
      <c r="P2064" s="5">
        <f>E2064/O2064</f>
        <v>566.38916256157631</v>
      </c>
      <c r="Q2064" s="18" t="str">
        <f>LEFT(T2064, FIND("/",T2064)-1)</f>
        <v>technology</v>
      </c>
      <c r="R2064" s="18" t="str">
        <f>RIGHT(T2064, LEN(T2064)-FIND("/",T2064))</f>
        <v>hardware</v>
      </c>
      <c r="S2064" t="b">
        <v>1</v>
      </c>
      <c r="T2064" t="s">
        <v>8295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3">
        <v>4000</v>
      </c>
      <c r="E2065" s="13">
        <v>5922</v>
      </c>
      <c r="F2065" s="16">
        <f>(E2065)/D2065</f>
        <v>1.4804999999999999</v>
      </c>
      <c r="G2065" s="11" t="s">
        <v>8219</v>
      </c>
      <c r="H2065" t="s">
        <v>8236</v>
      </c>
      <c r="I2065" t="s">
        <v>8249</v>
      </c>
      <c r="J2065">
        <v>1463333701</v>
      </c>
      <c r="K2065" s="7">
        <f>(((J2065/60)/60)/24)+DATE(1970,1,1)</f>
        <v>42505.73265046296</v>
      </c>
      <c r="L2065">
        <v>1460482501</v>
      </c>
      <c r="M2065" s="7">
        <f>(((L2065/60)/60)/24)+DATE(1970,1,1)</f>
        <v>42472.73265046296</v>
      </c>
      <c r="N2065" t="b">
        <v>0</v>
      </c>
      <c r="O2065">
        <v>49</v>
      </c>
      <c r="P2065" s="5">
        <f>E2065/O2065</f>
        <v>120.85714285714286</v>
      </c>
      <c r="Q2065" s="18" t="str">
        <f>LEFT(T2065, FIND("/",T2065)-1)</f>
        <v>technology</v>
      </c>
      <c r="R2065" s="18" t="str">
        <f>RIGHT(T2065, LEN(T2065)-FIND("/",T2065))</f>
        <v>hardware</v>
      </c>
      <c r="S2065" t="b">
        <v>1</v>
      </c>
      <c r="T2065" t="s">
        <v>8295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3">
        <v>261962</v>
      </c>
      <c r="E2066" s="13">
        <v>500784.27</v>
      </c>
      <c r="F2066" s="16">
        <f>(E2066)/D2066</f>
        <v>1.9116676082790633</v>
      </c>
      <c r="G2066" s="11" t="s">
        <v>8219</v>
      </c>
      <c r="H2066" t="s">
        <v>8224</v>
      </c>
      <c r="I2066" t="s">
        <v>8246</v>
      </c>
      <c r="J2066">
        <v>1370001600</v>
      </c>
      <c r="K2066" s="7">
        <f>(((J2066/60)/60)/24)+DATE(1970,1,1)</f>
        <v>41425.5</v>
      </c>
      <c r="L2066">
        <v>1366879523</v>
      </c>
      <c r="M2066" s="7">
        <f>(((L2066/60)/60)/24)+DATE(1970,1,1)</f>
        <v>41389.364849537036</v>
      </c>
      <c r="N2066" t="b">
        <v>0</v>
      </c>
      <c r="O2066">
        <v>5812</v>
      </c>
      <c r="P2066" s="5">
        <f>E2066/O2066</f>
        <v>86.163845492085343</v>
      </c>
      <c r="Q2066" s="18" t="str">
        <f>LEFT(T2066, FIND("/",T2066)-1)</f>
        <v>technology</v>
      </c>
      <c r="R2066" s="18" t="str">
        <f>RIGHT(T2066, LEN(T2066)-FIND("/",T2066))</f>
        <v>hardware</v>
      </c>
      <c r="S2066" t="b">
        <v>1</v>
      </c>
      <c r="T2066" t="s">
        <v>8295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3">
        <v>40000</v>
      </c>
      <c r="E2067" s="13">
        <v>79686.05</v>
      </c>
      <c r="F2067" s="16">
        <f>(E2067)/D2067</f>
        <v>1.99215125</v>
      </c>
      <c r="G2067" s="11" t="s">
        <v>8219</v>
      </c>
      <c r="H2067" t="s">
        <v>8225</v>
      </c>
      <c r="I2067" t="s">
        <v>8247</v>
      </c>
      <c r="J2067">
        <v>1387958429</v>
      </c>
      <c r="K2067" s="7">
        <f>(((J2067/60)/60)/24)+DATE(1970,1,1)</f>
        <v>41633.333668981482</v>
      </c>
      <c r="L2067">
        <v>1385366429</v>
      </c>
      <c r="M2067" s="7">
        <f>(((L2067/60)/60)/24)+DATE(1970,1,1)</f>
        <v>41603.333668981482</v>
      </c>
      <c r="N2067" t="b">
        <v>0</v>
      </c>
      <c r="O2067">
        <v>1556</v>
      </c>
      <c r="P2067" s="5">
        <f>E2067/O2067</f>
        <v>51.212114395886893</v>
      </c>
      <c r="Q2067" s="18" t="str">
        <f>LEFT(T2067, FIND("/",T2067)-1)</f>
        <v>technology</v>
      </c>
      <c r="R2067" s="18" t="str">
        <f>RIGHT(T2067, LEN(T2067)-FIND("/",T2067))</f>
        <v>hardware</v>
      </c>
      <c r="S2067" t="b">
        <v>1</v>
      </c>
      <c r="T2067" t="s">
        <v>8295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3">
        <v>2000</v>
      </c>
      <c r="E2068" s="13">
        <v>4372</v>
      </c>
      <c r="F2068" s="16">
        <f>(E2068)/D2068</f>
        <v>2.1859999999999999</v>
      </c>
      <c r="G2068" s="11" t="s">
        <v>8219</v>
      </c>
      <c r="H2068" t="s">
        <v>8224</v>
      </c>
      <c r="I2068" t="s">
        <v>8246</v>
      </c>
      <c r="J2068">
        <v>1408818683</v>
      </c>
      <c r="K2068" s="7">
        <f>(((J2068/60)/60)/24)+DATE(1970,1,1)</f>
        <v>41874.771793981483</v>
      </c>
      <c r="L2068">
        <v>1406226683</v>
      </c>
      <c r="M2068" s="7">
        <f>(((L2068/60)/60)/24)+DATE(1970,1,1)</f>
        <v>41844.771793981483</v>
      </c>
      <c r="N2068" t="b">
        <v>0</v>
      </c>
      <c r="O2068">
        <v>65</v>
      </c>
      <c r="P2068" s="5">
        <f>E2068/O2068</f>
        <v>67.261538461538464</v>
      </c>
      <c r="Q2068" s="18" t="str">
        <f>LEFT(T2068, FIND("/",T2068)-1)</f>
        <v>technology</v>
      </c>
      <c r="R2068" s="18" t="str">
        <f>RIGHT(T2068, LEN(T2068)-FIND("/",T2068))</f>
        <v>hardware</v>
      </c>
      <c r="S2068" t="b">
        <v>1</v>
      </c>
      <c r="T2068" t="s">
        <v>8295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3">
        <v>495</v>
      </c>
      <c r="E2069" s="13">
        <v>628</v>
      </c>
      <c r="F2069" s="16">
        <f>(E2069)/D2069</f>
        <v>1.2686868686868686</v>
      </c>
      <c r="G2069" s="11" t="s">
        <v>8219</v>
      </c>
      <c r="H2069" t="s">
        <v>8225</v>
      </c>
      <c r="I2069" t="s">
        <v>8247</v>
      </c>
      <c r="J2069">
        <v>1432499376</v>
      </c>
      <c r="K2069" s="7">
        <f>(((J2069/60)/60)/24)+DATE(1970,1,1)</f>
        <v>42148.853888888887</v>
      </c>
      <c r="L2069">
        <v>1429648176</v>
      </c>
      <c r="M2069" s="7">
        <f>(((L2069/60)/60)/24)+DATE(1970,1,1)</f>
        <v>42115.853888888887</v>
      </c>
      <c r="N2069" t="b">
        <v>0</v>
      </c>
      <c r="O2069">
        <v>10</v>
      </c>
      <c r="P2069" s="5">
        <f>E2069/O2069</f>
        <v>62.8</v>
      </c>
      <c r="Q2069" s="18" t="str">
        <f>LEFT(T2069, FIND("/",T2069)-1)</f>
        <v>technology</v>
      </c>
      <c r="R2069" s="18" t="str">
        <f>RIGHT(T2069, LEN(T2069)-FIND("/",T2069))</f>
        <v>hardware</v>
      </c>
      <c r="S2069" t="b">
        <v>1</v>
      </c>
      <c r="T2069" t="s">
        <v>8295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3">
        <v>25000</v>
      </c>
      <c r="E2070" s="13">
        <v>26305.97</v>
      </c>
      <c r="F2070" s="16">
        <f>(E2070)/D2070</f>
        <v>1.0522388</v>
      </c>
      <c r="G2070" s="11" t="s">
        <v>8219</v>
      </c>
      <c r="H2070" t="s">
        <v>8224</v>
      </c>
      <c r="I2070" t="s">
        <v>8246</v>
      </c>
      <c r="J2070">
        <v>1476994315</v>
      </c>
      <c r="K2070" s="7">
        <f>(((J2070/60)/60)/24)+DATE(1970,1,1)</f>
        <v>42663.841608796298</v>
      </c>
      <c r="L2070">
        <v>1474402315</v>
      </c>
      <c r="M2070" s="7">
        <f>(((L2070/60)/60)/24)+DATE(1970,1,1)</f>
        <v>42633.841608796298</v>
      </c>
      <c r="N2070" t="b">
        <v>0</v>
      </c>
      <c r="O2070">
        <v>76</v>
      </c>
      <c r="P2070" s="5">
        <f>E2070/O2070</f>
        <v>346.13118421052633</v>
      </c>
      <c r="Q2070" s="18" t="str">
        <f>LEFT(T2070, FIND("/",T2070)-1)</f>
        <v>technology</v>
      </c>
      <c r="R2070" s="18" t="str">
        <f>RIGHT(T2070, LEN(T2070)-FIND("/",T2070))</f>
        <v>hardware</v>
      </c>
      <c r="S2070" t="b">
        <v>1</v>
      </c>
      <c r="T2070" t="s">
        <v>8295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3">
        <v>50000</v>
      </c>
      <c r="E2071" s="13">
        <v>64203.33</v>
      </c>
      <c r="F2071" s="16">
        <f>(E2071)/D2071</f>
        <v>1.2840666000000001</v>
      </c>
      <c r="G2071" s="11" t="s">
        <v>8219</v>
      </c>
      <c r="H2071" t="s">
        <v>8224</v>
      </c>
      <c r="I2071" t="s">
        <v>8246</v>
      </c>
      <c r="J2071">
        <v>1451776791</v>
      </c>
      <c r="K2071" s="7">
        <f>(((J2071/60)/60)/24)+DATE(1970,1,1)</f>
        <v>42371.972118055557</v>
      </c>
      <c r="L2071">
        <v>1449098391</v>
      </c>
      <c r="M2071" s="7">
        <f>(((L2071/60)/60)/24)+DATE(1970,1,1)</f>
        <v>42340.972118055557</v>
      </c>
      <c r="N2071" t="b">
        <v>0</v>
      </c>
      <c r="O2071">
        <v>263</v>
      </c>
      <c r="P2071" s="5">
        <f>E2071/O2071</f>
        <v>244.11912547528519</v>
      </c>
      <c r="Q2071" s="18" t="str">
        <f>LEFT(T2071, FIND("/",T2071)-1)</f>
        <v>technology</v>
      </c>
      <c r="R2071" s="18" t="str">
        <f>RIGHT(T2071, LEN(T2071)-FIND("/",T2071))</f>
        <v>hardware</v>
      </c>
      <c r="S2071" t="b">
        <v>1</v>
      </c>
      <c r="T2071" t="s">
        <v>8295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3">
        <v>125000</v>
      </c>
      <c r="E2072" s="13">
        <v>396659</v>
      </c>
      <c r="F2072" s="16">
        <f>(E2072)/D2072</f>
        <v>3.1732719999999999</v>
      </c>
      <c r="G2072" s="11" t="s">
        <v>8219</v>
      </c>
      <c r="H2072" t="s">
        <v>8236</v>
      </c>
      <c r="I2072" t="s">
        <v>8249</v>
      </c>
      <c r="J2072">
        <v>1467128723</v>
      </c>
      <c r="K2072" s="7">
        <f>(((J2072/60)/60)/24)+DATE(1970,1,1)</f>
        <v>42549.6565162037</v>
      </c>
      <c r="L2072">
        <v>1464536723</v>
      </c>
      <c r="M2072" s="7">
        <f>(((L2072/60)/60)/24)+DATE(1970,1,1)</f>
        <v>42519.6565162037</v>
      </c>
      <c r="N2072" t="b">
        <v>0</v>
      </c>
      <c r="O2072">
        <v>1530</v>
      </c>
      <c r="P2072" s="5">
        <f>E2072/O2072</f>
        <v>259.25424836601309</v>
      </c>
      <c r="Q2072" s="18" t="str">
        <f>LEFT(T2072, FIND("/",T2072)-1)</f>
        <v>technology</v>
      </c>
      <c r="R2072" s="18" t="str">
        <f>RIGHT(T2072, LEN(T2072)-FIND("/",T2072))</f>
        <v>hardware</v>
      </c>
      <c r="S2072" t="b">
        <v>1</v>
      </c>
      <c r="T2072" t="s">
        <v>8295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3">
        <v>20000</v>
      </c>
      <c r="E2073" s="13">
        <v>56146</v>
      </c>
      <c r="F2073" s="16">
        <f>(E2073)/D2073</f>
        <v>2.8073000000000001</v>
      </c>
      <c r="G2073" s="11" t="s">
        <v>8219</v>
      </c>
      <c r="H2073" t="s">
        <v>8224</v>
      </c>
      <c r="I2073" t="s">
        <v>8246</v>
      </c>
      <c r="J2073">
        <v>1475390484</v>
      </c>
      <c r="K2073" s="7">
        <f>(((J2073/60)/60)/24)+DATE(1970,1,1)</f>
        <v>42645.278749999998</v>
      </c>
      <c r="L2073">
        <v>1471502484</v>
      </c>
      <c r="M2073" s="7">
        <f>(((L2073/60)/60)/24)+DATE(1970,1,1)</f>
        <v>42600.278749999998</v>
      </c>
      <c r="N2073" t="b">
        <v>0</v>
      </c>
      <c r="O2073">
        <v>278</v>
      </c>
      <c r="P2073" s="5">
        <f>E2073/O2073</f>
        <v>201.96402877697841</v>
      </c>
      <c r="Q2073" s="18" t="str">
        <f>LEFT(T2073, FIND("/",T2073)-1)</f>
        <v>technology</v>
      </c>
      <c r="R2073" s="18" t="str">
        <f>RIGHT(T2073, LEN(T2073)-FIND("/",T2073))</f>
        <v>hardware</v>
      </c>
      <c r="S2073" t="b">
        <v>1</v>
      </c>
      <c r="T2073" t="s">
        <v>8295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3">
        <v>71500</v>
      </c>
      <c r="E2074" s="13">
        <v>79173</v>
      </c>
      <c r="F2074" s="16">
        <f>(E2074)/D2074</f>
        <v>1.1073146853146854</v>
      </c>
      <c r="G2074" s="11" t="s">
        <v>8219</v>
      </c>
      <c r="H2074" t="s">
        <v>8224</v>
      </c>
      <c r="I2074" t="s">
        <v>8246</v>
      </c>
      <c r="J2074">
        <v>1462629432</v>
      </c>
      <c r="K2074" s="7">
        <f>(((J2074/60)/60)/24)+DATE(1970,1,1)</f>
        <v>42497.581388888888</v>
      </c>
      <c r="L2074">
        <v>1460037432</v>
      </c>
      <c r="M2074" s="7">
        <f>(((L2074/60)/60)/24)+DATE(1970,1,1)</f>
        <v>42467.581388888888</v>
      </c>
      <c r="N2074" t="b">
        <v>0</v>
      </c>
      <c r="O2074">
        <v>350</v>
      </c>
      <c r="P2074" s="5">
        <f>E2074/O2074</f>
        <v>226.20857142857142</v>
      </c>
      <c r="Q2074" s="18" t="str">
        <f>LEFT(T2074, FIND("/",T2074)-1)</f>
        <v>technology</v>
      </c>
      <c r="R2074" s="18" t="str">
        <f>RIGHT(T2074, LEN(T2074)-FIND("/",T2074))</f>
        <v>hardware</v>
      </c>
      <c r="S2074" t="b">
        <v>1</v>
      </c>
      <c r="T2074" t="s">
        <v>8295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3">
        <v>100000</v>
      </c>
      <c r="E2075" s="13">
        <v>152604.29999999999</v>
      </c>
      <c r="F2075" s="16">
        <f>(E2075)/D2075</f>
        <v>1.5260429999999998</v>
      </c>
      <c r="G2075" s="11" t="s">
        <v>8219</v>
      </c>
      <c r="H2075" t="s">
        <v>8224</v>
      </c>
      <c r="I2075" t="s">
        <v>8246</v>
      </c>
      <c r="J2075">
        <v>1431100918</v>
      </c>
      <c r="K2075" s="7">
        <f>(((J2075/60)/60)/24)+DATE(1970,1,1)</f>
        <v>42132.668032407411</v>
      </c>
      <c r="L2075">
        <v>1427212918</v>
      </c>
      <c r="M2075" s="7">
        <f>(((L2075/60)/60)/24)+DATE(1970,1,1)</f>
        <v>42087.668032407411</v>
      </c>
      <c r="N2075" t="b">
        <v>0</v>
      </c>
      <c r="O2075">
        <v>470</v>
      </c>
      <c r="P2075" s="5">
        <f>E2075/O2075</f>
        <v>324.69</v>
      </c>
      <c r="Q2075" s="18" t="str">
        <f>LEFT(T2075, FIND("/",T2075)-1)</f>
        <v>technology</v>
      </c>
      <c r="R2075" s="18" t="str">
        <f>RIGHT(T2075, LEN(T2075)-FIND("/",T2075))</f>
        <v>hardware</v>
      </c>
      <c r="S2075" t="b">
        <v>1</v>
      </c>
      <c r="T2075" t="s">
        <v>8295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3">
        <v>600</v>
      </c>
      <c r="E2076" s="13">
        <v>615</v>
      </c>
      <c r="F2076" s="16">
        <f>(E2076)/D2076</f>
        <v>1.0249999999999999</v>
      </c>
      <c r="G2076" s="11" t="s">
        <v>8219</v>
      </c>
      <c r="H2076" t="s">
        <v>8224</v>
      </c>
      <c r="I2076" t="s">
        <v>8246</v>
      </c>
      <c r="J2076">
        <v>1462564182</v>
      </c>
      <c r="K2076" s="7">
        <f>(((J2076/60)/60)/24)+DATE(1970,1,1)</f>
        <v>42496.826180555552</v>
      </c>
      <c r="L2076">
        <v>1459972182</v>
      </c>
      <c r="M2076" s="7">
        <f>(((L2076/60)/60)/24)+DATE(1970,1,1)</f>
        <v>42466.826180555552</v>
      </c>
      <c r="N2076" t="b">
        <v>0</v>
      </c>
      <c r="O2076">
        <v>3</v>
      </c>
      <c r="P2076" s="5">
        <f>E2076/O2076</f>
        <v>205</v>
      </c>
      <c r="Q2076" s="18" t="str">
        <f>LEFT(T2076, FIND("/",T2076)-1)</f>
        <v>technology</v>
      </c>
      <c r="R2076" s="18" t="str">
        <f>RIGHT(T2076, LEN(T2076)-FIND("/",T2076))</f>
        <v>hardware</v>
      </c>
      <c r="S2076" t="b">
        <v>1</v>
      </c>
      <c r="T2076" t="s">
        <v>8295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3">
        <v>9999</v>
      </c>
      <c r="E2077" s="13">
        <v>167820.6</v>
      </c>
      <c r="F2077" s="16">
        <f>(E2077)/D2077</f>
        <v>16.783738373837384</v>
      </c>
      <c r="G2077" s="11" t="s">
        <v>8219</v>
      </c>
      <c r="H2077" t="s">
        <v>8224</v>
      </c>
      <c r="I2077" t="s">
        <v>8246</v>
      </c>
      <c r="J2077">
        <v>1374769288</v>
      </c>
      <c r="K2077" s="7">
        <f>(((J2077/60)/60)/24)+DATE(1970,1,1)</f>
        <v>41480.681574074071</v>
      </c>
      <c r="L2077">
        <v>1372177288</v>
      </c>
      <c r="M2077" s="7">
        <f>(((L2077/60)/60)/24)+DATE(1970,1,1)</f>
        <v>41450.681574074071</v>
      </c>
      <c r="N2077" t="b">
        <v>0</v>
      </c>
      <c r="O2077">
        <v>8200</v>
      </c>
      <c r="P2077" s="5">
        <f>E2077/O2077</f>
        <v>20.465926829268295</v>
      </c>
      <c r="Q2077" s="18" t="str">
        <f>LEFT(T2077, FIND("/",T2077)-1)</f>
        <v>technology</v>
      </c>
      <c r="R2077" s="18" t="str">
        <f>RIGHT(T2077, LEN(T2077)-FIND("/",T2077))</f>
        <v>hardware</v>
      </c>
      <c r="S2077" t="b">
        <v>1</v>
      </c>
      <c r="T2077" t="s">
        <v>8295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3">
        <v>179000</v>
      </c>
      <c r="E2078" s="13">
        <v>972594.99</v>
      </c>
      <c r="F2078" s="16">
        <f>(E2078)/D2078</f>
        <v>5.4334915642458101</v>
      </c>
      <c r="G2078" s="11" t="s">
        <v>8219</v>
      </c>
      <c r="H2078" t="s">
        <v>8225</v>
      </c>
      <c r="I2078" t="s">
        <v>8247</v>
      </c>
      <c r="J2078">
        <v>1406149689</v>
      </c>
      <c r="K2078" s="7">
        <f>(((J2078/60)/60)/24)+DATE(1970,1,1)</f>
        <v>41843.880659722221</v>
      </c>
      <c r="L2078">
        <v>1402693689</v>
      </c>
      <c r="M2078" s="7">
        <f>(((L2078/60)/60)/24)+DATE(1970,1,1)</f>
        <v>41803.880659722221</v>
      </c>
      <c r="N2078" t="b">
        <v>0</v>
      </c>
      <c r="O2078">
        <v>8359</v>
      </c>
      <c r="P2078" s="5">
        <f>E2078/O2078</f>
        <v>116.35303146309367</v>
      </c>
      <c r="Q2078" s="18" t="str">
        <f>LEFT(T2078, FIND("/",T2078)-1)</f>
        <v>technology</v>
      </c>
      <c r="R2078" s="18" t="str">
        <f>RIGHT(T2078, LEN(T2078)-FIND("/",T2078))</f>
        <v>hardware</v>
      </c>
      <c r="S2078" t="b">
        <v>1</v>
      </c>
      <c r="T2078" t="s">
        <v>8295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3">
        <v>50000</v>
      </c>
      <c r="E2079" s="13">
        <v>57754</v>
      </c>
      <c r="F2079" s="16">
        <f>(E2079)/D2079</f>
        <v>1.1550800000000001</v>
      </c>
      <c r="G2079" s="11" t="s">
        <v>8219</v>
      </c>
      <c r="H2079" t="s">
        <v>8224</v>
      </c>
      <c r="I2079" t="s">
        <v>8246</v>
      </c>
      <c r="J2079">
        <v>1433538000</v>
      </c>
      <c r="K2079" s="7">
        <f>(((J2079/60)/60)/24)+DATE(1970,1,1)</f>
        <v>42160.875</v>
      </c>
      <c r="L2079">
        <v>1428541276</v>
      </c>
      <c r="M2079" s="7">
        <f>(((L2079/60)/60)/24)+DATE(1970,1,1)</f>
        <v>42103.042546296296</v>
      </c>
      <c r="N2079" t="b">
        <v>0</v>
      </c>
      <c r="O2079">
        <v>188</v>
      </c>
      <c r="P2079" s="5">
        <f>E2079/O2079</f>
        <v>307.20212765957444</v>
      </c>
      <c r="Q2079" s="18" t="str">
        <f>LEFT(T2079, FIND("/",T2079)-1)</f>
        <v>technology</v>
      </c>
      <c r="R2079" s="18" t="str">
        <f>RIGHT(T2079, LEN(T2079)-FIND("/",T2079))</f>
        <v>hardware</v>
      </c>
      <c r="S2079" t="b">
        <v>1</v>
      </c>
      <c r="T2079" t="s">
        <v>8295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3">
        <v>20000</v>
      </c>
      <c r="E2080" s="13">
        <v>26241</v>
      </c>
      <c r="F2080" s="16">
        <f>(E2080)/D2080</f>
        <v>1.3120499999999999</v>
      </c>
      <c r="G2080" s="11" t="s">
        <v>8219</v>
      </c>
      <c r="H2080" t="s">
        <v>8227</v>
      </c>
      <c r="I2080" t="s">
        <v>8249</v>
      </c>
      <c r="J2080">
        <v>1482085857</v>
      </c>
      <c r="K2080" s="7">
        <f>(((J2080/60)/60)/24)+DATE(1970,1,1)</f>
        <v>42722.771493055552</v>
      </c>
      <c r="L2080">
        <v>1479493857</v>
      </c>
      <c r="M2080" s="7">
        <f>(((L2080/60)/60)/24)+DATE(1970,1,1)</f>
        <v>42692.771493055552</v>
      </c>
      <c r="N2080" t="b">
        <v>0</v>
      </c>
      <c r="O2080">
        <v>48</v>
      </c>
      <c r="P2080" s="5">
        <f>E2080/O2080</f>
        <v>546.6875</v>
      </c>
      <c r="Q2080" s="18" t="str">
        <f>LEFT(T2080, FIND("/",T2080)-1)</f>
        <v>technology</v>
      </c>
      <c r="R2080" s="18" t="str">
        <f>RIGHT(T2080, LEN(T2080)-FIND("/",T2080))</f>
        <v>hardware</v>
      </c>
      <c r="S2080" t="b">
        <v>1</v>
      </c>
      <c r="T2080" t="s">
        <v>8295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3">
        <v>10000</v>
      </c>
      <c r="E2081" s="13">
        <v>28817</v>
      </c>
      <c r="F2081" s="16">
        <f>(E2081)/D2081</f>
        <v>2.8816999999999999</v>
      </c>
      <c r="G2081" s="11" t="s">
        <v>8219</v>
      </c>
      <c r="H2081" t="s">
        <v>8225</v>
      </c>
      <c r="I2081" t="s">
        <v>8247</v>
      </c>
      <c r="J2081">
        <v>1435258800</v>
      </c>
      <c r="K2081" s="7">
        <f>(((J2081/60)/60)/24)+DATE(1970,1,1)</f>
        <v>42180.791666666672</v>
      </c>
      <c r="L2081">
        <v>1432659793</v>
      </c>
      <c r="M2081" s="7">
        <f>(((L2081/60)/60)/24)+DATE(1970,1,1)</f>
        <v>42150.71056712963</v>
      </c>
      <c r="N2081" t="b">
        <v>0</v>
      </c>
      <c r="O2081">
        <v>607</v>
      </c>
      <c r="P2081" s="5">
        <f>E2081/O2081</f>
        <v>47.474464579901152</v>
      </c>
      <c r="Q2081" s="18" t="str">
        <f>LEFT(T2081, FIND("/",T2081)-1)</f>
        <v>technology</v>
      </c>
      <c r="R2081" s="18" t="str">
        <f>RIGHT(T2081, LEN(T2081)-FIND("/",T2081))</f>
        <v>hardware</v>
      </c>
      <c r="S2081" t="b">
        <v>1</v>
      </c>
      <c r="T2081" t="s">
        <v>8295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3">
        <v>1000</v>
      </c>
      <c r="E2082" s="13">
        <v>5078</v>
      </c>
      <c r="F2082" s="16">
        <f>(E2082)/D2082</f>
        <v>5.0780000000000003</v>
      </c>
      <c r="G2082" s="11" t="s">
        <v>8219</v>
      </c>
      <c r="H2082" t="s">
        <v>8224</v>
      </c>
      <c r="I2082" t="s">
        <v>8246</v>
      </c>
      <c r="J2082">
        <v>1447286300</v>
      </c>
      <c r="K2082" s="7">
        <f>(((J2082/60)/60)/24)+DATE(1970,1,1)</f>
        <v>42319.998842592591</v>
      </c>
      <c r="L2082">
        <v>1444690700</v>
      </c>
      <c r="M2082" s="7">
        <f>(((L2082/60)/60)/24)+DATE(1970,1,1)</f>
        <v>42289.957175925927</v>
      </c>
      <c r="N2082" t="b">
        <v>0</v>
      </c>
      <c r="O2082">
        <v>50</v>
      </c>
      <c r="P2082" s="5">
        <f>E2082/O2082</f>
        <v>101.56</v>
      </c>
      <c r="Q2082" s="18" t="str">
        <f>LEFT(T2082, FIND("/",T2082)-1)</f>
        <v>technology</v>
      </c>
      <c r="R2082" s="18" t="str">
        <f>RIGHT(T2082, LEN(T2082)-FIND("/",T2082))</f>
        <v>hardware</v>
      </c>
      <c r="S2082" t="b">
        <v>1</v>
      </c>
      <c r="T2082" t="s">
        <v>8295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3">
        <v>3500</v>
      </c>
      <c r="E2083" s="13">
        <v>4010</v>
      </c>
      <c r="F2083" s="16">
        <f>(E2083)/D2083</f>
        <v>1.1457142857142857</v>
      </c>
      <c r="G2083" s="11" t="s">
        <v>8219</v>
      </c>
      <c r="H2083" t="s">
        <v>8224</v>
      </c>
      <c r="I2083" t="s">
        <v>8246</v>
      </c>
      <c r="J2083">
        <v>1337144340</v>
      </c>
      <c r="K2083" s="7">
        <f>(((J2083/60)/60)/24)+DATE(1970,1,1)</f>
        <v>41045.207638888889</v>
      </c>
      <c r="L2083">
        <v>1333597555</v>
      </c>
      <c r="M2083" s="7">
        <f>(((L2083/60)/60)/24)+DATE(1970,1,1)</f>
        <v>41004.156886574077</v>
      </c>
      <c r="N2083" t="b">
        <v>0</v>
      </c>
      <c r="O2083">
        <v>55</v>
      </c>
      <c r="P2083" s="5">
        <f>E2083/O2083</f>
        <v>72.909090909090907</v>
      </c>
      <c r="Q2083" s="18" t="str">
        <f>LEFT(T2083, FIND("/",T2083)-1)</f>
        <v>music</v>
      </c>
      <c r="R2083" s="18" t="str">
        <f>RIGHT(T2083, LEN(T2083)-FIND("/",T2083))</f>
        <v>indie rock</v>
      </c>
      <c r="S2083" t="b">
        <v>1</v>
      </c>
      <c r="T2083" t="s">
        <v>8279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3">
        <v>1500</v>
      </c>
      <c r="E2084" s="13">
        <v>1661</v>
      </c>
      <c r="F2084" s="16">
        <f>(E2084)/D2084</f>
        <v>1.1073333333333333</v>
      </c>
      <c r="G2084" s="11" t="s">
        <v>8219</v>
      </c>
      <c r="H2084" t="s">
        <v>8224</v>
      </c>
      <c r="I2084" t="s">
        <v>8246</v>
      </c>
      <c r="J2084">
        <v>1322106796</v>
      </c>
      <c r="K2084" s="7">
        <f>(((J2084/60)/60)/24)+DATE(1970,1,1)</f>
        <v>40871.161990740737</v>
      </c>
      <c r="L2084">
        <v>1316919196</v>
      </c>
      <c r="M2084" s="7">
        <f>(((L2084/60)/60)/24)+DATE(1970,1,1)</f>
        <v>40811.120324074072</v>
      </c>
      <c r="N2084" t="b">
        <v>0</v>
      </c>
      <c r="O2084">
        <v>38</v>
      </c>
      <c r="P2084" s="5">
        <f>E2084/O2084</f>
        <v>43.710526315789473</v>
      </c>
      <c r="Q2084" s="18" t="str">
        <f>LEFT(T2084, FIND("/",T2084)-1)</f>
        <v>music</v>
      </c>
      <c r="R2084" s="18" t="str">
        <f>RIGHT(T2084, LEN(T2084)-FIND("/",T2084))</f>
        <v>indie rock</v>
      </c>
      <c r="S2084" t="b">
        <v>1</v>
      </c>
      <c r="T2084" t="s">
        <v>8279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3">
        <v>750</v>
      </c>
      <c r="E2085" s="13">
        <v>850</v>
      </c>
      <c r="F2085" s="16">
        <f>(E2085)/D2085</f>
        <v>1.1333333333333333</v>
      </c>
      <c r="G2085" s="11" t="s">
        <v>8219</v>
      </c>
      <c r="H2085" t="s">
        <v>8224</v>
      </c>
      <c r="I2085" t="s">
        <v>8246</v>
      </c>
      <c r="J2085">
        <v>1338830395</v>
      </c>
      <c r="K2085" s="7">
        <f>(((J2085/60)/60)/24)+DATE(1970,1,1)</f>
        <v>41064.72216435185</v>
      </c>
      <c r="L2085">
        <v>1336238395</v>
      </c>
      <c r="M2085" s="7">
        <f>(((L2085/60)/60)/24)+DATE(1970,1,1)</f>
        <v>41034.72216435185</v>
      </c>
      <c r="N2085" t="b">
        <v>0</v>
      </c>
      <c r="O2085">
        <v>25</v>
      </c>
      <c r="P2085" s="5">
        <f>E2085/O2085</f>
        <v>34</v>
      </c>
      <c r="Q2085" s="18" t="str">
        <f>LEFT(T2085, FIND("/",T2085)-1)</f>
        <v>music</v>
      </c>
      <c r="R2085" s="18" t="str">
        <f>RIGHT(T2085, LEN(T2085)-FIND("/",T2085))</f>
        <v>indie rock</v>
      </c>
      <c r="S2085" t="b">
        <v>1</v>
      </c>
      <c r="T2085" t="s">
        <v>8279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3">
        <v>3000</v>
      </c>
      <c r="E2086" s="13">
        <v>3250</v>
      </c>
      <c r="F2086" s="16">
        <f>(E2086)/D2086</f>
        <v>1.0833333333333333</v>
      </c>
      <c r="G2086" s="11" t="s">
        <v>8219</v>
      </c>
      <c r="H2086" t="s">
        <v>8224</v>
      </c>
      <c r="I2086" t="s">
        <v>8246</v>
      </c>
      <c r="J2086">
        <v>1399186740</v>
      </c>
      <c r="K2086" s="7">
        <f>(((J2086/60)/60)/24)+DATE(1970,1,1)</f>
        <v>41763.290972222225</v>
      </c>
      <c r="L2086">
        <v>1396468782</v>
      </c>
      <c r="M2086" s="7">
        <f>(((L2086/60)/60)/24)+DATE(1970,1,1)</f>
        <v>41731.833124999997</v>
      </c>
      <c r="N2086" t="b">
        <v>0</v>
      </c>
      <c r="O2086">
        <v>46</v>
      </c>
      <c r="P2086" s="5">
        <f>E2086/O2086</f>
        <v>70.652173913043484</v>
      </c>
      <c r="Q2086" s="18" t="str">
        <f>LEFT(T2086, FIND("/",T2086)-1)</f>
        <v>music</v>
      </c>
      <c r="R2086" s="18" t="str">
        <f>RIGHT(T2086, LEN(T2086)-FIND("/",T2086))</f>
        <v>indie rock</v>
      </c>
      <c r="S2086" t="b">
        <v>1</v>
      </c>
      <c r="T2086" t="s">
        <v>8279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3">
        <v>6000</v>
      </c>
      <c r="E2087" s="13">
        <v>7412</v>
      </c>
      <c r="F2087" s="16">
        <f>(E2087)/D2087</f>
        <v>1.2353333333333334</v>
      </c>
      <c r="G2087" s="11" t="s">
        <v>8219</v>
      </c>
      <c r="H2087" t="s">
        <v>8224</v>
      </c>
      <c r="I2087" t="s">
        <v>8246</v>
      </c>
      <c r="J2087">
        <v>1342382587</v>
      </c>
      <c r="K2087" s="7">
        <f>(((J2087/60)/60)/24)+DATE(1970,1,1)</f>
        <v>41105.835497685184</v>
      </c>
      <c r="L2087">
        <v>1339790587</v>
      </c>
      <c r="M2087" s="7">
        <f>(((L2087/60)/60)/24)+DATE(1970,1,1)</f>
        <v>41075.835497685184</v>
      </c>
      <c r="N2087" t="b">
        <v>0</v>
      </c>
      <c r="O2087">
        <v>83</v>
      </c>
      <c r="P2087" s="5">
        <f>E2087/O2087</f>
        <v>89.301204819277103</v>
      </c>
      <c r="Q2087" s="18" t="str">
        <f>LEFT(T2087, FIND("/",T2087)-1)</f>
        <v>music</v>
      </c>
      <c r="R2087" s="18" t="str">
        <f>RIGHT(T2087, LEN(T2087)-FIND("/",T2087))</f>
        <v>indie rock</v>
      </c>
      <c r="S2087" t="b">
        <v>1</v>
      </c>
      <c r="T2087" t="s">
        <v>8279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3">
        <v>4000</v>
      </c>
      <c r="E2088" s="13">
        <v>4028</v>
      </c>
      <c r="F2088" s="16">
        <f>(E2088)/D2088</f>
        <v>1.0069999999999999</v>
      </c>
      <c r="G2088" s="11" t="s">
        <v>8219</v>
      </c>
      <c r="H2088" t="s">
        <v>8224</v>
      </c>
      <c r="I2088" t="s">
        <v>8246</v>
      </c>
      <c r="J2088">
        <v>1323838740</v>
      </c>
      <c r="K2088" s="7">
        <f>(((J2088/60)/60)/24)+DATE(1970,1,1)</f>
        <v>40891.207638888889</v>
      </c>
      <c r="L2088">
        <v>1321200332</v>
      </c>
      <c r="M2088" s="7">
        <f>(((L2088/60)/60)/24)+DATE(1970,1,1)</f>
        <v>40860.67050925926</v>
      </c>
      <c r="N2088" t="b">
        <v>0</v>
      </c>
      <c r="O2088">
        <v>35</v>
      </c>
      <c r="P2088" s="5">
        <f>E2088/O2088</f>
        <v>115.08571428571429</v>
      </c>
      <c r="Q2088" s="18" t="str">
        <f>LEFT(T2088, FIND("/",T2088)-1)</f>
        <v>music</v>
      </c>
      <c r="R2088" s="18" t="str">
        <f>RIGHT(T2088, LEN(T2088)-FIND("/",T2088))</f>
        <v>indie rock</v>
      </c>
      <c r="S2088" t="b">
        <v>1</v>
      </c>
      <c r="T2088" t="s">
        <v>8279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3">
        <v>1500</v>
      </c>
      <c r="E2089" s="13">
        <v>1553</v>
      </c>
      <c r="F2089" s="16">
        <f>(E2089)/D2089</f>
        <v>1.0353333333333334</v>
      </c>
      <c r="G2089" s="11" t="s">
        <v>8219</v>
      </c>
      <c r="H2089" t="s">
        <v>8224</v>
      </c>
      <c r="I2089" t="s">
        <v>8246</v>
      </c>
      <c r="J2089">
        <v>1315457658</v>
      </c>
      <c r="K2089" s="7">
        <f>(((J2089/60)/60)/24)+DATE(1970,1,1)</f>
        <v>40794.204375000001</v>
      </c>
      <c r="L2089">
        <v>1312865658</v>
      </c>
      <c r="M2089" s="7">
        <f>(((L2089/60)/60)/24)+DATE(1970,1,1)</f>
        <v>40764.204375000001</v>
      </c>
      <c r="N2089" t="b">
        <v>0</v>
      </c>
      <c r="O2089">
        <v>25</v>
      </c>
      <c r="P2089" s="5">
        <f>E2089/O2089</f>
        <v>62.12</v>
      </c>
      <c r="Q2089" s="18" t="str">
        <f>LEFT(T2089, FIND("/",T2089)-1)</f>
        <v>music</v>
      </c>
      <c r="R2089" s="18" t="str">
        <f>RIGHT(T2089, LEN(T2089)-FIND("/",T2089))</f>
        <v>indie rock</v>
      </c>
      <c r="S2089" t="b">
        <v>1</v>
      </c>
      <c r="T2089" t="s">
        <v>8279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3">
        <v>3000</v>
      </c>
      <c r="E2090" s="13">
        <v>3465.32</v>
      </c>
      <c r="F2090" s="16">
        <f>(E2090)/D2090</f>
        <v>1.1551066666666667</v>
      </c>
      <c r="G2090" s="11" t="s">
        <v>8219</v>
      </c>
      <c r="H2090" t="s">
        <v>8224</v>
      </c>
      <c r="I2090" t="s">
        <v>8246</v>
      </c>
      <c r="J2090">
        <v>1284177540</v>
      </c>
      <c r="K2090" s="7">
        <f>(((J2090/60)/60)/24)+DATE(1970,1,1)</f>
        <v>40432.165972222225</v>
      </c>
      <c r="L2090">
        <v>1281028152</v>
      </c>
      <c r="M2090" s="7">
        <f>(((L2090/60)/60)/24)+DATE(1970,1,1)</f>
        <v>40395.714722222219</v>
      </c>
      <c r="N2090" t="b">
        <v>0</v>
      </c>
      <c r="O2090">
        <v>75</v>
      </c>
      <c r="P2090" s="5">
        <f>E2090/O2090</f>
        <v>46.204266666666669</v>
      </c>
      <c r="Q2090" s="18" t="str">
        <f>LEFT(T2090, FIND("/",T2090)-1)</f>
        <v>music</v>
      </c>
      <c r="R2090" s="18" t="str">
        <f>RIGHT(T2090, LEN(T2090)-FIND("/",T2090))</f>
        <v>indie rock</v>
      </c>
      <c r="S2090" t="b">
        <v>1</v>
      </c>
      <c r="T2090" t="s">
        <v>8279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3">
        <v>2500</v>
      </c>
      <c r="E2091" s="13">
        <v>3010.01</v>
      </c>
      <c r="F2091" s="16">
        <f>(E2091)/D2091</f>
        <v>1.2040040000000001</v>
      </c>
      <c r="G2091" s="11" t="s">
        <v>8219</v>
      </c>
      <c r="H2091" t="s">
        <v>8224</v>
      </c>
      <c r="I2091" t="s">
        <v>8246</v>
      </c>
      <c r="J2091">
        <v>1375408194</v>
      </c>
      <c r="K2091" s="7">
        <f>(((J2091/60)/60)/24)+DATE(1970,1,1)</f>
        <v>41488.076319444444</v>
      </c>
      <c r="L2091">
        <v>1372384194</v>
      </c>
      <c r="M2091" s="7">
        <f>(((L2091/60)/60)/24)+DATE(1970,1,1)</f>
        <v>41453.076319444444</v>
      </c>
      <c r="N2091" t="b">
        <v>0</v>
      </c>
      <c r="O2091">
        <v>62</v>
      </c>
      <c r="P2091" s="5">
        <f>E2091/O2091</f>
        <v>48.54854838709678</v>
      </c>
      <c r="Q2091" s="18" t="str">
        <f>LEFT(T2091, FIND("/",T2091)-1)</f>
        <v>music</v>
      </c>
      <c r="R2091" s="18" t="str">
        <f>RIGHT(T2091, LEN(T2091)-FIND("/",T2091))</f>
        <v>indie rock</v>
      </c>
      <c r="S2091" t="b">
        <v>1</v>
      </c>
      <c r="T2091" t="s">
        <v>8279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3">
        <v>8000</v>
      </c>
      <c r="E2092" s="13">
        <v>9203.23</v>
      </c>
      <c r="F2092" s="16">
        <f>(E2092)/D2092</f>
        <v>1.1504037499999999</v>
      </c>
      <c r="G2092" s="11" t="s">
        <v>8219</v>
      </c>
      <c r="H2092" t="s">
        <v>8224</v>
      </c>
      <c r="I2092" t="s">
        <v>8246</v>
      </c>
      <c r="J2092">
        <v>1361696955</v>
      </c>
      <c r="K2092" s="7">
        <f>(((J2092/60)/60)/24)+DATE(1970,1,1)</f>
        <v>41329.381423611114</v>
      </c>
      <c r="L2092">
        <v>1359104955</v>
      </c>
      <c r="M2092" s="7">
        <f>(((L2092/60)/60)/24)+DATE(1970,1,1)</f>
        <v>41299.381423611114</v>
      </c>
      <c r="N2092" t="b">
        <v>0</v>
      </c>
      <c r="O2092">
        <v>160</v>
      </c>
      <c r="P2092" s="5">
        <f>E2092/O2092</f>
        <v>57.520187499999999</v>
      </c>
      <c r="Q2092" s="18" t="str">
        <f>LEFT(T2092, FIND("/",T2092)-1)</f>
        <v>music</v>
      </c>
      <c r="R2092" s="18" t="str">
        <f>RIGHT(T2092, LEN(T2092)-FIND("/",T2092))</f>
        <v>indie rock</v>
      </c>
      <c r="S2092" t="b">
        <v>1</v>
      </c>
      <c r="T2092" t="s">
        <v>8279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3">
        <v>18000</v>
      </c>
      <c r="E2093" s="13">
        <v>21684.2</v>
      </c>
      <c r="F2093" s="16">
        <f>(E2093)/D2093</f>
        <v>1.2046777777777777</v>
      </c>
      <c r="G2093" s="11" t="s">
        <v>8219</v>
      </c>
      <c r="H2093" t="s">
        <v>8224</v>
      </c>
      <c r="I2093" t="s">
        <v>8246</v>
      </c>
      <c r="J2093">
        <v>1299009600</v>
      </c>
      <c r="K2093" s="7">
        <f>(((J2093/60)/60)/24)+DATE(1970,1,1)</f>
        <v>40603.833333333336</v>
      </c>
      <c r="L2093">
        <v>1294818278</v>
      </c>
      <c r="M2093" s="7">
        <f>(((L2093/60)/60)/24)+DATE(1970,1,1)</f>
        <v>40555.322662037033</v>
      </c>
      <c r="N2093" t="b">
        <v>0</v>
      </c>
      <c r="O2093">
        <v>246</v>
      </c>
      <c r="P2093" s="5">
        <f>E2093/O2093</f>
        <v>88.147154471544724</v>
      </c>
      <c r="Q2093" s="18" t="str">
        <f>LEFT(T2093, FIND("/",T2093)-1)</f>
        <v>music</v>
      </c>
      <c r="R2093" s="18" t="str">
        <f>RIGHT(T2093, LEN(T2093)-FIND("/",T2093))</f>
        <v>indie rock</v>
      </c>
      <c r="S2093" t="b">
        <v>1</v>
      </c>
      <c r="T2093" t="s">
        <v>8279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3">
        <v>6000</v>
      </c>
      <c r="E2094" s="13">
        <v>6077</v>
      </c>
      <c r="F2094" s="16">
        <f>(E2094)/D2094</f>
        <v>1.0128333333333333</v>
      </c>
      <c r="G2094" s="11" t="s">
        <v>8219</v>
      </c>
      <c r="H2094" t="s">
        <v>8224</v>
      </c>
      <c r="I2094" t="s">
        <v>8246</v>
      </c>
      <c r="J2094">
        <v>1318006732</v>
      </c>
      <c r="K2094" s="7">
        <f>(((J2094/60)/60)/24)+DATE(1970,1,1)</f>
        <v>40823.707546296297</v>
      </c>
      <c r="L2094">
        <v>1312822732</v>
      </c>
      <c r="M2094" s="7">
        <f>(((L2094/60)/60)/24)+DATE(1970,1,1)</f>
        <v>40763.707546296297</v>
      </c>
      <c r="N2094" t="b">
        <v>0</v>
      </c>
      <c r="O2094">
        <v>55</v>
      </c>
      <c r="P2094" s="5">
        <f>E2094/O2094</f>
        <v>110.49090909090908</v>
      </c>
      <c r="Q2094" s="18" t="str">
        <f>LEFT(T2094, FIND("/",T2094)-1)</f>
        <v>music</v>
      </c>
      <c r="R2094" s="18" t="str">
        <f>RIGHT(T2094, LEN(T2094)-FIND("/",T2094))</f>
        <v>indie rock</v>
      </c>
      <c r="S2094" t="b">
        <v>1</v>
      </c>
      <c r="T2094" t="s">
        <v>8279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3">
        <v>1500</v>
      </c>
      <c r="E2095" s="13">
        <v>1537</v>
      </c>
      <c r="F2095" s="16">
        <f>(E2095)/D2095</f>
        <v>1.0246666666666666</v>
      </c>
      <c r="G2095" s="11" t="s">
        <v>8219</v>
      </c>
      <c r="H2095" t="s">
        <v>8224</v>
      </c>
      <c r="I2095" t="s">
        <v>8246</v>
      </c>
      <c r="J2095">
        <v>1356211832</v>
      </c>
      <c r="K2095" s="7">
        <f>(((J2095/60)/60)/24)+DATE(1970,1,1)</f>
        <v>41265.896203703705</v>
      </c>
      <c r="L2095">
        <v>1351024232</v>
      </c>
      <c r="M2095" s="7">
        <f>(((L2095/60)/60)/24)+DATE(1970,1,1)</f>
        <v>41205.854537037041</v>
      </c>
      <c r="N2095" t="b">
        <v>0</v>
      </c>
      <c r="O2095">
        <v>23</v>
      </c>
      <c r="P2095" s="5">
        <f>E2095/O2095</f>
        <v>66.826086956521735</v>
      </c>
      <c r="Q2095" s="18" t="str">
        <f>LEFT(T2095, FIND("/",T2095)-1)</f>
        <v>music</v>
      </c>
      <c r="R2095" s="18" t="str">
        <f>RIGHT(T2095, LEN(T2095)-FIND("/",T2095))</f>
        <v>indie rock</v>
      </c>
      <c r="S2095" t="b">
        <v>1</v>
      </c>
      <c r="T2095" t="s">
        <v>8279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3">
        <v>3500</v>
      </c>
      <c r="E2096" s="13">
        <v>4219</v>
      </c>
      <c r="F2096" s="16">
        <f>(E2096)/D2096</f>
        <v>1.2054285714285715</v>
      </c>
      <c r="G2096" s="11" t="s">
        <v>8219</v>
      </c>
      <c r="H2096" t="s">
        <v>8224</v>
      </c>
      <c r="I2096" t="s">
        <v>8246</v>
      </c>
      <c r="J2096">
        <v>1330916400</v>
      </c>
      <c r="K2096" s="7">
        <f>(((J2096/60)/60)/24)+DATE(1970,1,1)</f>
        <v>40973.125</v>
      </c>
      <c r="L2096">
        <v>1327969730</v>
      </c>
      <c r="M2096" s="7">
        <f>(((L2096/60)/60)/24)+DATE(1970,1,1)</f>
        <v>40939.02002314815</v>
      </c>
      <c r="N2096" t="b">
        <v>0</v>
      </c>
      <c r="O2096">
        <v>72</v>
      </c>
      <c r="P2096" s="5">
        <f>E2096/O2096</f>
        <v>58.597222222222221</v>
      </c>
      <c r="Q2096" s="18" t="str">
        <f>LEFT(T2096, FIND("/",T2096)-1)</f>
        <v>music</v>
      </c>
      <c r="R2096" s="18" t="str">
        <f>RIGHT(T2096, LEN(T2096)-FIND("/",T2096))</f>
        <v>indie rock</v>
      </c>
      <c r="S2096" t="b">
        <v>1</v>
      </c>
      <c r="T2096" t="s">
        <v>8279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3">
        <v>2500</v>
      </c>
      <c r="E2097" s="13">
        <v>2500</v>
      </c>
      <c r="F2097" s="16">
        <f>(E2097)/D2097</f>
        <v>1</v>
      </c>
      <c r="G2097" s="11" t="s">
        <v>8219</v>
      </c>
      <c r="H2097" t="s">
        <v>8224</v>
      </c>
      <c r="I2097" t="s">
        <v>8246</v>
      </c>
      <c r="J2097">
        <v>1317576973</v>
      </c>
      <c r="K2097" s="7">
        <f>(((J2097/60)/60)/24)+DATE(1970,1,1)</f>
        <v>40818.733483796292</v>
      </c>
      <c r="L2097">
        <v>1312392973</v>
      </c>
      <c r="M2097" s="7">
        <f>(((L2097/60)/60)/24)+DATE(1970,1,1)</f>
        <v>40758.733483796292</v>
      </c>
      <c r="N2097" t="b">
        <v>0</v>
      </c>
      <c r="O2097">
        <v>22</v>
      </c>
      <c r="P2097" s="5">
        <f>E2097/O2097</f>
        <v>113.63636363636364</v>
      </c>
      <c r="Q2097" s="18" t="str">
        <f>LEFT(T2097, FIND("/",T2097)-1)</f>
        <v>music</v>
      </c>
      <c r="R2097" s="18" t="str">
        <f>RIGHT(T2097, LEN(T2097)-FIND("/",T2097))</f>
        <v>indie rock</v>
      </c>
      <c r="S2097" t="b">
        <v>1</v>
      </c>
      <c r="T2097" t="s">
        <v>8279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3">
        <v>600</v>
      </c>
      <c r="E2098" s="13">
        <v>610</v>
      </c>
      <c r="F2098" s="16">
        <f>(E2098)/D2098</f>
        <v>1.0166666666666666</v>
      </c>
      <c r="G2098" s="11" t="s">
        <v>8219</v>
      </c>
      <c r="H2098" t="s">
        <v>8224</v>
      </c>
      <c r="I2098" t="s">
        <v>8246</v>
      </c>
      <c r="J2098">
        <v>1351223940</v>
      </c>
      <c r="K2098" s="7">
        <f>(((J2098/60)/60)/24)+DATE(1970,1,1)</f>
        <v>41208.165972222225</v>
      </c>
      <c r="L2098">
        <v>1349892735</v>
      </c>
      <c r="M2098" s="7">
        <f>(((L2098/60)/60)/24)+DATE(1970,1,1)</f>
        <v>41192.758506944447</v>
      </c>
      <c r="N2098" t="b">
        <v>0</v>
      </c>
      <c r="O2098">
        <v>14</v>
      </c>
      <c r="P2098" s="5">
        <f>E2098/O2098</f>
        <v>43.571428571428569</v>
      </c>
      <c r="Q2098" s="18" t="str">
        <f>LEFT(T2098, FIND("/",T2098)-1)</f>
        <v>music</v>
      </c>
      <c r="R2098" s="18" t="str">
        <f>RIGHT(T2098, LEN(T2098)-FIND("/",T2098))</f>
        <v>indie rock</v>
      </c>
      <c r="S2098" t="b">
        <v>1</v>
      </c>
      <c r="T2098" t="s">
        <v>8279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3">
        <v>3000</v>
      </c>
      <c r="E2099" s="13">
        <v>3000</v>
      </c>
      <c r="F2099" s="16">
        <f>(E2099)/D2099</f>
        <v>1</v>
      </c>
      <c r="G2099" s="11" t="s">
        <v>8219</v>
      </c>
      <c r="H2099" t="s">
        <v>8224</v>
      </c>
      <c r="I2099" t="s">
        <v>8246</v>
      </c>
      <c r="J2099">
        <v>1322751735</v>
      </c>
      <c r="K2099" s="7">
        <f>(((J2099/60)/60)/24)+DATE(1970,1,1)</f>
        <v>40878.626562500001</v>
      </c>
      <c r="L2099">
        <v>1317564135</v>
      </c>
      <c r="M2099" s="7">
        <f>(((L2099/60)/60)/24)+DATE(1970,1,1)</f>
        <v>40818.58489583333</v>
      </c>
      <c r="N2099" t="b">
        <v>0</v>
      </c>
      <c r="O2099">
        <v>38</v>
      </c>
      <c r="P2099" s="5">
        <f>E2099/O2099</f>
        <v>78.94736842105263</v>
      </c>
      <c r="Q2099" s="18" t="str">
        <f>LEFT(T2099, FIND("/",T2099)-1)</f>
        <v>music</v>
      </c>
      <c r="R2099" s="18" t="str">
        <f>RIGHT(T2099, LEN(T2099)-FIND("/",T2099))</f>
        <v>indie rock</v>
      </c>
      <c r="S2099" t="b">
        <v>1</v>
      </c>
      <c r="T2099" t="s">
        <v>8279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3">
        <v>6000</v>
      </c>
      <c r="E2100" s="13">
        <v>6020</v>
      </c>
      <c r="F2100" s="16">
        <f>(E2100)/D2100</f>
        <v>1.0033333333333334</v>
      </c>
      <c r="G2100" s="11" t="s">
        <v>8219</v>
      </c>
      <c r="H2100" t="s">
        <v>8224</v>
      </c>
      <c r="I2100" t="s">
        <v>8246</v>
      </c>
      <c r="J2100">
        <v>1331174635</v>
      </c>
      <c r="K2100" s="7">
        <f>(((J2100/60)/60)/24)+DATE(1970,1,1)</f>
        <v>40976.11383101852</v>
      </c>
      <c r="L2100">
        <v>1328582635</v>
      </c>
      <c r="M2100" s="7">
        <f>(((L2100/60)/60)/24)+DATE(1970,1,1)</f>
        <v>40946.11383101852</v>
      </c>
      <c r="N2100" t="b">
        <v>0</v>
      </c>
      <c r="O2100">
        <v>32</v>
      </c>
      <c r="P2100" s="5">
        <f>E2100/O2100</f>
        <v>188.125</v>
      </c>
      <c r="Q2100" s="18" t="str">
        <f>LEFT(T2100, FIND("/",T2100)-1)</f>
        <v>music</v>
      </c>
      <c r="R2100" s="18" t="str">
        <f>RIGHT(T2100, LEN(T2100)-FIND("/",T2100))</f>
        <v>indie rock</v>
      </c>
      <c r="S2100" t="b">
        <v>1</v>
      </c>
      <c r="T2100" t="s">
        <v>8279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3">
        <v>3000</v>
      </c>
      <c r="E2101" s="13">
        <v>3971</v>
      </c>
      <c r="F2101" s="16">
        <f>(E2101)/D2101</f>
        <v>1.3236666666666668</v>
      </c>
      <c r="G2101" s="11" t="s">
        <v>8219</v>
      </c>
      <c r="H2101" t="s">
        <v>8224</v>
      </c>
      <c r="I2101" t="s">
        <v>8246</v>
      </c>
      <c r="J2101">
        <v>1435808400</v>
      </c>
      <c r="K2101" s="7">
        <f>(((J2101/60)/60)/24)+DATE(1970,1,1)</f>
        <v>42187.152777777781</v>
      </c>
      <c r="L2101">
        <v>1434650084</v>
      </c>
      <c r="M2101" s="7">
        <f>(((L2101/60)/60)/24)+DATE(1970,1,1)</f>
        <v>42173.746342592596</v>
      </c>
      <c r="N2101" t="b">
        <v>0</v>
      </c>
      <c r="O2101">
        <v>63</v>
      </c>
      <c r="P2101" s="5">
        <f>E2101/O2101</f>
        <v>63.031746031746032</v>
      </c>
      <c r="Q2101" s="18" t="str">
        <f>LEFT(T2101, FIND("/",T2101)-1)</f>
        <v>music</v>
      </c>
      <c r="R2101" s="18" t="str">
        <f>RIGHT(T2101, LEN(T2101)-FIND("/",T2101))</f>
        <v>indie rock</v>
      </c>
      <c r="S2101" t="b">
        <v>1</v>
      </c>
      <c r="T2101" t="s">
        <v>8279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3">
        <v>600</v>
      </c>
      <c r="E2102" s="13">
        <v>820</v>
      </c>
      <c r="F2102" s="16">
        <f>(E2102)/D2102</f>
        <v>1.3666666666666667</v>
      </c>
      <c r="G2102" s="11" t="s">
        <v>8219</v>
      </c>
      <c r="H2102" t="s">
        <v>8224</v>
      </c>
      <c r="I2102" t="s">
        <v>8246</v>
      </c>
      <c r="J2102">
        <v>1341028740</v>
      </c>
      <c r="K2102" s="7">
        <f>(((J2102/60)/60)/24)+DATE(1970,1,1)</f>
        <v>41090.165972222225</v>
      </c>
      <c r="L2102">
        <v>1339704141</v>
      </c>
      <c r="M2102" s="7">
        <f>(((L2102/60)/60)/24)+DATE(1970,1,1)</f>
        <v>41074.834965277776</v>
      </c>
      <c r="N2102" t="b">
        <v>0</v>
      </c>
      <c r="O2102">
        <v>27</v>
      </c>
      <c r="P2102" s="5">
        <f>E2102/O2102</f>
        <v>30.37037037037037</v>
      </c>
      <c r="Q2102" s="18" t="str">
        <f>LEFT(T2102, FIND("/",T2102)-1)</f>
        <v>music</v>
      </c>
      <c r="R2102" s="18" t="str">
        <f>RIGHT(T2102, LEN(T2102)-FIND("/",T2102))</f>
        <v>indie rock</v>
      </c>
      <c r="S2102" t="b">
        <v>1</v>
      </c>
      <c r="T2102" t="s">
        <v>8279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3">
        <v>2000</v>
      </c>
      <c r="E2103" s="13">
        <v>2265</v>
      </c>
      <c r="F2103" s="16">
        <f>(E2103)/D2103</f>
        <v>1.1325000000000001</v>
      </c>
      <c r="G2103" s="11" t="s">
        <v>8219</v>
      </c>
      <c r="H2103" t="s">
        <v>8224</v>
      </c>
      <c r="I2103" t="s">
        <v>8246</v>
      </c>
      <c r="J2103">
        <v>1329104114</v>
      </c>
      <c r="K2103" s="7">
        <f>(((J2103/60)/60)/24)+DATE(1970,1,1)</f>
        <v>40952.149467592593</v>
      </c>
      <c r="L2103">
        <v>1323920114</v>
      </c>
      <c r="M2103" s="7">
        <f>(((L2103/60)/60)/24)+DATE(1970,1,1)</f>
        <v>40892.149467592593</v>
      </c>
      <c r="N2103" t="b">
        <v>0</v>
      </c>
      <c r="O2103">
        <v>44</v>
      </c>
      <c r="P2103" s="5">
        <f>E2103/O2103</f>
        <v>51.477272727272727</v>
      </c>
      <c r="Q2103" s="18" t="str">
        <f>LEFT(T2103, FIND("/",T2103)-1)</f>
        <v>music</v>
      </c>
      <c r="R2103" s="18" t="str">
        <f>RIGHT(T2103, LEN(T2103)-FIND("/",T2103))</f>
        <v>indie rock</v>
      </c>
      <c r="S2103" t="b">
        <v>1</v>
      </c>
      <c r="T2103" t="s">
        <v>8279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3">
        <v>1000</v>
      </c>
      <c r="E2104" s="13">
        <v>1360</v>
      </c>
      <c r="F2104" s="16">
        <f>(E2104)/D2104</f>
        <v>1.36</v>
      </c>
      <c r="G2104" s="11" t="s">
        <v>8219</v>
      </c>
      <c r="H2104" t="s">
        <v>8224</v>
      </c>
      <c r="I2104" t="s">
        <v>8246</v>
      </c>
      <c r="J2104">
        <v>1304628648</v>
      </c>
      <c r="K2104" s="7">
        <f>(((J2104/60)/60)/24)+DATE(1970,1,1)</f>
        <v>40668.868611111109</v>
      </c>
      <c r="L2104">
        <v>1302036648</v>
      </c>
      <c r="M2104" s="7">
        <f>(((L2104/60)/60)/24)+DATE(1970,1,1)</f>
        <v>40638.868611111109</v>
      </c>
      <c r="N2104" t="b">
        <v>0</v>
      </c>
      <c r="O2104">
        <v>38</v>
      </c>
      <c r="P2104" s="5">
        <f>E2104/O2104</f>
        <v>35.789473684210527</v>
      </c>
      <c r="Q2104" s="18" t="str">
        <f>LEFT(T2104, FIND("/",T2104)-1)</f>
        <v>music</v>
      </c>
      <c r="R2104" s="18" t="str">
        <f>RIGHT(T2104, LEN(T2104)-FIND("/",T2104))</f>
        <v>indie rock</v>
      </c>
      <c r="S2104" t="b">
        <v>1</v>
      </c>
      <c r="T2104" t="s">
        <v>8279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3">
        <v>7777</v>
      </c>
      <c r="E2105" s="13">
        <v>11364</v>
      </c>
      <c r="F2105" s="16">
        <f>(E2105)/D2105</f>
        <v>1.4612318374694613</v>
      </c>
      <c r="G2105" s="11" t="s">
        <v>8219</v>
      </c>
      <c r="H2105" t="s">
        <v>8224</v>
      </c>
      <c r="I2105" t="s">
        <v>8246</v>
      </c>
      <c r="J2105">
        <v>1352488027</v>
      </c>
      <c r="K2105" s="7">
        <f>(((J2105/60)/60)/24)+DATE(1970,1,1)</f>
        <v>41222.7966087963</v>
      </c>
      <c r="L2105">
        <v>1349892427</v>
      </c>
      <c r="M2105" s="7">
        <f>(((L2105/60)/60)/24)+DATE(1970,1,1)</f>
        <v>41192.754942129628</v>
      </c>
      <c r="N2105" t="b">
        <v>0</v>
      </c>
      <c r="O2105">
        <v>115</v>
      </c>
      <c r="P2105" s="5">
        <f>E2105/O2105</f>
        <v>98.817391304347822</v>
      </c>
      <c r="Q2105" s="18" t="str">
        <f>LEFT(T2105, FIND("/",T2105)-1)</f>
        <v>music</v>
      </c>
      <c r="R2105" s="18" t="str">
        <f>RIGHT(T2105, LEN(T2105)-FIND("/",T2105))</f>
        <v>indie rock</v>
      </c>
      <c r="S2105" t="b">
        <v>1</v>
      </c>
      <c r="T2105" t="s">
        <v>8279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3">
        <v>800</v>
      </c>
      <c r="E2106" s="13">
        <v>1036</v>
      </c>
      <c r="F2106" s="16">
        <f>(E2106)/D2106</f>
        <v>1.2949999999999999</v>
      </c>
      <c r="G2106" s="11" t="s">
        <v>8219</v>
      </c>
      <c r="H2106" t="s">
        <v>8224</v>
      </c>
      <c r="I2106" t="s">
        <v>8246</v>
      </c>
      <c r="J2106">
        <v>1369958400</v>
      </c>
      <c r="K2106" s="7">
        <f>(((J2106/60)/60)/24)+DATE(1970,1,1)</f>
        <v>41425</v>
      </c>
      <c r="L2106">
        <v>1367286434</v>
      </c>
      <c r="M2106" s="7">
        <f>(((L2106/60)/60)/24)+DATE(1970,1,1)</f>
        <v>41394.074467592596</v>
      </c>
      <c r="N2106" t="b">
        <v>0</v>
      </c>
      <c r="O2106">
        <v>37</v>
      </c>
      <c r="P2106" s="5">
        <f>E2106/O2106</f>
        <v>28</v>
      </c>
      <c r="Q2106" s="18" t="str">
        <f>LEFT(T2106, FIND("/",T2106)-1)</f>
        <v>music</v>
      </c>
      <c r="R2106" s="18" t="str">
        <f>RIGHT(T2106, LEN(T2106)-FIND("/",T2106))</f>
        <v>indie rock</v>
      </c>
      <c r="S2106" t="b">
        <v>1</v>
      </c>
      <c r="T2106" t="s">
        <v>8279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3">
        <v>2000</v>
      </c>
      <c r="E2107" s="13">
        <v>5080</v>
      </c>
      <c r="F2107" s="16">
        <f>(E2107)/D2107</f>
        <v>2.54</v>
      </c>
      <c r="G2107" s="11" t="s">
        <v>8219</v>
      </c>
      <c r="H2107" t="s">
        <v>8224</v>
      </c>
      <c r="I2107" t="s">
        <v>8246</v>
      </c>
      <c r="J2107">
        <v>1416542400</v>
      </c>
      <c r="K2107" s="7">
        <f>(((J2107/60)/60)/24)+DATE(1970,1,1)</f>
        <v>41964.166666666672</v>
      </c>
      <c r="L2107">
        <v>1415472953</v>
      </c>
      <c r="M2107" s="7">
        <f>(((L2107/60)/60)/24)+DATE(1970,1,1)</f>
        <v>41951.788807870369</v>
      </c>
      <c r="N2107" t="b">
        <v>0</v>
      </c>
      <c r="O2107">
        <v>99</v>
      </c>
      <c r="P2107" s="5">
        <f>E2107/O2107</f>
        <v>51.313131313131315</v>
      </c>
      <c r="Q2107" s="18" t="str">
        <f>LEFT(T2107, FIND("/",T2107)-1)</f>
        <v>music</v>
      </c>
      <c r="R2107" s="18" t="str">
        <f>RIGHT(T2107, LEN(T2107)-FIND("/",T2107))</f>
        <v>indie rock</v>
      </c>
      <c r="S2107" t="b">
        <v>1</v>
      </c>
      <c r="T2107" t="s">
        <v>8279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3">
        <v>2200</v>
      </c>
      <c r="E2108" s="13">
        <v>2355</v>
      </c>
      <c r="F2108" s="16">
        <f>(E2108)/D2108</f>
        <v>1.0704545454545455</v>
      </c>
      <c r="G2108" s="11" t="s">
        <v>8219</v>
      </c>
      <c r="H2108" t="s">
        <v>8224</v>
      </c>
      <c r="I2108" t="s">
        <v>8246</v>
      </c>
      <c r="J2108">
        <v>1359176974</v>
      </c>
      <c r="K2108" s="7">
        <f>(((J2108/60)/60)/24)+DATE(1970,1,1)</f>
        <v>41300.21497685185</v>
      </c>
      <c r="L2108">
        <v>1356584974</v>
      </c>
      <c r="M2108" s="7">
        <f>(((L2108/60)/60)/24)+DATE(1970,1,1)</f>
        <v>41270.21497685185</v>
      </c>
      <c r="N2108" t="b">
        <v>0</v>
      </c>
      <c r="O2108">
        <v>44</v>
      </c>
      <c r="P2108" s="5">
        <f>E2108/O2108</f>
        <v>53.522727272727273</v>
      </c>
      <c r="Q2108" s="18" t="str">
        <f>LEFT(T2108, FIND("/",T2108)-1)</f>
        <v>music</v>
      </c>
      <c r="R2108" s="18" t="str">
        <f>RIGHT(T2108, LEN(T2108)-FIND("/",T2108))</f>
        <v>indie rock</v>
      </c>
      <c r="S2108" t="b">
        <v>1</v>
      </c>
      <c r="T2108" t="s">
        <v>8279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3">
        <v>2000</v>
      </c>
      <c r="E2109" s="13">
        <v>2154.66</v>
      </c>
      <c r="F2109" s="16">
        <f>(E2109)/D2109</f>
        <v>1.0773299999999999</v>
      </c>
      <c r="G2109" s="11" t="s">
        <v>8219</v>
      </c>
      <c r="H2109" t="s">
        <v>8224</v>
      </c>
      <c r="I2109" t="s">
        <v>8246</v>
      </c>
      <c r="J2109">
        <v>1415815393</v>
      </c>
      <c r="K2109" s="7">
        <f>(((J2109/60)/60)/24)+DATE(1970,1,1)</f>
        <v>41955.752233796295</v>
      </c>
      <c r="L2109">
        <v>1413997393</v>
      </c>
      <c r="M2109" s="7">
        <f>(((L2109/60)/60)/24)+DATE(1970,1,1)</f>
        <v>41934.71056712963</v>
      </c>
      <c r="N2109" t="b">
        <v>0</v>
      </c>
      <c r="O2109">
        <v>58</v>
      </c>
      <c r="P2109" s="5">
        <f>E2109/O2109</f>
        <v>37.149310344827583</v>
      </c>
      <c r="Q2109" s="18" t="str">
        <f>LEFT(T2109, FIND("/",T2109)-1)</f>
        <v>music</v>
      </c>
      <c r="R2109" s="18" t="str">
        <f>RIGHT(T2109, LEN(T2109)-FIND("/",T2109))</f>
        <v>indie rock</v>
      </c>
      <c r="S2109" t="b">
        <v>1</v>
      </c>
      <c r="T2109" t="s">
        <v>8279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3">
        <v>16000</v>
      </c>
      <c r="E2110" s="13">
        <v>17170</v>
      </c>
      <c r="F2110" s="16">
        <f>(E2110)/D2110</f>
        <v>1.0731250000000001</v>
      </c>
      <c r="G2110" s="11" t="s">
        <v>8219</v>
      </c>
      <c r="H2110" t="s">
        <v>8224</v>
      </c>
      <c r="I2110" t="s">
        <v>8246</v>
      </c>
      <c r="J2110">
        <v>1347249300</v>
      </c>
      <c r="K2110" s="7">
        <f>(((J2110/60)/60)/24)+DATE(1970,1,1)</f>
        <v>41162.163194444445</v>
      </c>
      <c r="L2110">
        <v>1344917580</v>
      </c>
      <c r="M2110" s="7">
        <f>(((L2110/60)/60)/24)+DATE(1970,1,1)</f>
        <v>41135.175694444442</v>
      </c>
      <c r="N2110" t="b">
        <v>0</v>
      </c>
      <c r="O2110">
        <v>191</v>
      </c>
      <c r="P2110" s="5">
        <f>E2110/O2110</f>
        <v>89.895287958115176</v>
      </c>
      <c r="Q2110" s="18" t="str">
        <f>LEFT(T2110, FIND("/",T2110)-1)</f>
        <v>music</v>
      </c>
      <c r="R2110" s="18" t="str">
        <f>RIGHT(T2110, LEN(T2110)-FIND("/",T2110))</f>
        <v>indie rock</v>
      </c>
      <c r="S2110" t="b">
        <v>1</v>
      </c>
      <c r="T2110" t="s">
        <v>8279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3">
        <v>4000</v>
      </c>
      <c r="E2111" s="13">
        <v>4261</v>
      </c>
      <c r="F2111" s="16">
        <f>(E2111)/D2111</f>
        <v>1.06525</v>
      </c>
      <c r="G2111" s="11" t="s">
        <v>8219</v>
      </c>
      <c r="H2111" t="s">
        <v>8224</v>
      </c>
      <c r="I2111" t="s">
        <v>8246</v>
      </c>
      <c r="J2111">
        <v>1436115617</v>
      </c>
      <c r="K2111" s="7">
        <f>(((J2111/60)/60)/24)+DATE(1970,1,1)</f>
        <v>42190.708530092597</v>
      </c>
      <c r="L2111">
        <v>1433523617</v>
      </c>
      <c r="M2111" s="7">
        <f>(((L2111/60)/60)/24)+DATE(1970,1,1)</f>
        <v>42160.708530092597</v>
      </c>
      <c r="N2111" t="b">
        <v>0</v>
      </c>
      <c r="O2111">
        <v>40</v>
      </c>
      <c r="P2111" s="5">
        <f>E2111/O2111</f>
        <v>106.52500000000001</v>
      </c>
      <c r="Q2111" s="18" t="str">
        <f>LEFT(T2111, FIND("/",T2111)-1)</f>
        <v>music</v>
      </c>
      <c r="R2111" s="18" t="str">
        <f>RIGHT(T2111, LEN(T2111)-FIND("/",T2111))</f>
        <v>indie rock</v>
      </c>
      <c r="S2111" t="b">
        <v>1</v>
      </c>
      <c r="T2111" t="s">
        <v>8279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3">
        <v>2000</v>
      </c>
      <c r="E2112" s="13">
        <v>2007</v>
      </c>
      <c r="F2112" s="16">
        <f>(E2112)/D2112</f>
        <v>1.0035000000000001</v>
      </c>
      <c r="G2112" s="11" t="s">
        <v>8219</v>
      </c>
      <c r="H2112" t="s">
        <v>8224</v>
      </c>
      <c r="I2112" t="s">
        <v>8246</v>
      </c>
      <c r="J2112">
        <v>1401253140</v>
      </c>
      <c r="K2112" s="7">
        <f>(((J2112/60)/60)/24)+DATE(1970,1,1)</f>
        <v>41787.207638888889</v>
      </c>
      <c r="L2112">
        <v>1398873969</v>
      </c>
      <c r="M2112" s="7">
        <f>(((L2112/60)/60)/24)+DATE(1970,1,1)</f>
        <v>41759.670937499999</v>
      </c>
      <c r="N2112" t="b">
        <v>0</v>
      </c>
      <c r="O2112">
        <v>38</v>
      </c>
      <c r="P2112" s="5">
        <f>E2112/O2112</f>
        <v>52.815789473684212</v>
      </c>
      <c r="Q2112" s="18" t="str">
        <f>LEFT(T2112, FIND("/",T2112)-1)</f>
        <v>music</v>
      </c>
      <c r="R2112" s="18" t="str">
        <f>RIGHT(T2112, LEN(T2112)-FIND("/",T2112))</f>
        <v>indie rock</v>
      </c>
      <c r="S2112" t="b">
        <v>1</v>
      </c>
      <c r="T2112" t="s">
        <v>8279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3">
        <v>2000</v>
      </c>
      <c r="E2113" s="13">
        <v>2130</v>
      </c>
      <c r="F2113" s="16">
        <f>(E2113)/D2113</f>
        <v>1.0649999999999999</v>
      </c>
      <c r="G2113" s="11" t="s">
        <v>8219</v>
      </c>
      <c r="H2113" t="s">
        <v>8224</v>
      </c>
      <c r="I2113" t="s">
        <v>8246</v>
      </c>
      <c r="J2113">
        <v>1313370000</v>
      </c>
      <c r="K2113" s="7">
        <f>(((J2113/60)/60)/24)+DATE(1970,1,1)</f>
        <v>40770.041666666664</v>
      </c>
      <c r="L2113">
        <v>1307594625</v>
      </c>
      <c r="M2113" s="7">
        <f>(((L2113/60)/60)/24)+DATE(1970,1,1)</f>
        <v>40703.197048611109</v>
      </c>
      <c r="N2113" t="b">
        <v>0</v>
      </c>
      <c r="O2113">
        <v>39</v>
      </c>
      <c r="P2113" s="5">
        <f>E2113/O2113</f>
        <v>54.615384615384613</v>
      </c>
      <c r="Q2113" s="18" t="str">
        <f>LEFT(T2113, FIND("/",T2113)-1)</f>
        <v>music</v>
      </c>
      <c r="R2113" s="18" t="str">
        <f>RIGHT(T2113, LEN(T2113)-FIND("/",T2113))</f>
        <v>indie rock</v>
      </c>
      <c r="S2113" t="b">
        <v>1</v>
      </c>
      <c r="T2113" t="s">
        <v>8279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3">
        <v>300</v>
      </c>
      <c r="E2114" s="13">
        <v>300</v>
      </c>
      <c r="F2114" s="16">
        <f>(E2114)/D2114</f>
        <v>1</v>
      </c>
      <c r="G2114" s="11" t="s">
        <v>8219</v>
      </c>
      <c r="H2114" t="s">
        <v>8224</v>
      </c>
      <c r="I2114" t="s">
        <v>8246</v>
      </c>
      <c r="J2114">
        <v>1366064193</v>
      </c>
      <c r="K2114" s="7">
        <f>(((J2114/60)/60)/24)+DATE(1970,1,1)</f>
        <v>41379.928159722222</v>
      </c>
      <c r="L2114">
        <v>1364854593</v>
      </c>
      <c r="M2114" s="7">
        <f>(((L2114/60)/60)/24)+DATE(1970,1,1)</f>
        <v>41365.928159722222</v>
      </c>
      <c r="N2114" t="b">
        <v>0</v>
      </c>
      <c r="O2114">
        <v>11</v>
      </c>
      <c r="P2114" s="5">
        <f>E2114/O2114</f>
        <v>27.272727272727273</v>
      </c>
      <c r="Q2114" s="18" t="str">
        <f>LEFT(T2114, FIND("/",T2114)-1)</f>
        <v>music</v>
      </c>
      <c r="R2114" s="18" t="str">
        <f>RIGHT(T2114, LEN(T2114)-FIND("/",T2114))</f>
        <v>indie rock</v>
      </c>
      <c r="S2114" t="b">
        <v>1</v>
      </c>
      <c r="T2114" t="s">
        <v>8279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3">
        <v>7000</v>
      </c>
      <c r="E2115" s="13">
        <v>7340</v>
      </c>
      <c r="F2115" s="16">
        <f>(E2115)/D2115</f>
        <v>1.0485714285714285</v>
      </c>
      <c r="G2115" s="11" t="s">
        <v>8219</v>
      </c>
      <c r="H2115" t="s">
        <v>8224</v>
      </c>
      <c r="I2115" t="s">
        <v>8246</v>
      </c>
      <c r="J2115">
        <v>1411505176</v>
      </c>
      <c r="K2115" s="7">
        <f>(((J2115/60)/60)/24)+DATE(1970,1,1)</f>
        <v>41905.86546296296</v>
      </c>
      <c r="L2115">
        <v>1408481176</v>
      </c>
      <c r="M2115" s="7">
        <f>(((L2115/60)/60)/24)+DATE(1970,1,1)</f>
        <v>41870.86546296296</v>
      </c>
      <c r="N2115" t="b">
        <v>0</v>
      </c>
      <c r="O2115">
        <v>107</v>
      </c>
      <c r="P2115" s="5">
        <f>E2115/O2115</f>
        <v>68.598130841121488</v>
      </c>
      <c r="Q2115" s="18" t="str">
        <f>LEFT(T2115, FIND("/",T2115)-1)</f>
        <v>music</v>
      </c>
      <c r="R2115" s="18" t="str">
        <f>RIGHT(T2115, LEN(T2115)-FIND("/",T2115))</f>
        <v>indie rock</v>
      </c>
      <c r="S2115" t="b">
        <v>1</v>
      </c>
      <c r="T2115" t="s">
        <v>8279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3">
        <v>5000</v>
      </c>
      <c r="E2116" s="13">
        <v>5235</v>
      </c>
      <c r="F2116" s="16">
        <f>(E2116)/D2116</f>
        <v>1.0469999999999999</v>
      </c>
      <c r="G2116" s="11" t="s">
        <v>8219</v>
      </c>
      <c r="H2116" t="s">
        <v>8224</v>
      </c>
      <c r="I2116" t="s">
        <v>8246</v>
      </c>
      <c r="J2116">
        <v>1291870740</v>
      </c>
      <c r="K2116" s="7">
        <f>(((J2116/60)/60)/24)+DATE(1970,1,1)</f>
        <v>40521.207638888889</v>
      </c>
      <c r="L2116">
        <v>1286480070</v>
      </c>
      <c r="M2116" s="7">
        <f>(((L2116/60)/60)/24)+DATE(1970,1,1)</f>
        <v>40458.815625000003</v>
      </c>
      <c r="N2116" t="b">
        <v>0</v>
      </c>
      <c r="O2116">
        <v>147</v>
      </c>
      <c r="P2116" s="5">
        <f>E2116/O2116</f>
        <v>35.612244897959187</v>
      </c>
      <c r="Q2116" s="18" t="str">
        <f>LEFT(T2116, FIND("/",T2116)-1)</f>
        <v>music</v>
      </c>
      <c r="R2116" s="18" t="str">
        <f>RIGHT(T2116, LEN(T2116)-FIND("/",T2116))</f>
        <v>indie rock</v>
      </c>
      <c r="S2116" t="b">
        <v>1</v>
      </c>
      <c r="T2116" t="s">
        <v>8279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3">
        <v>1500</v>
      </c>
      <c r="E2117" s="13">
        <v>3385</v>
      </c>
      <c r="F2117" s="16">
        <f>(E2117)/D2117</f>
        <v>2.2566666666666668</v>
      </c>
      <c r="G2117" s="11" t="s">
        <v>8219</v>
      </c>
      <c r="H2117" t="s">
        <v>8224</v>
      </c>
      <c r="I2117" t="s">
        <v>8246</v>
      </c>
      <c r="J2117">
        <v>1298167001</v>
      </c>
      <c r="K2117" s="7">
        <f>(((J2117/60)/60)/24)+DATE(1970,1,1)</f>
        <v>40594.081030092595</v>
      </c>
      <c r="L2117">
        <v>1295575001</v>
      </c>
      <c r="M2117" s="7">
        <f>(((L2117/60)/60)/24)+DATE(1970,1,1)</f>
        <v>40564.081030092595</v>
      </c>
      <c r="N2117" t="b">
        <v>0</v>
      </c>
      <c r="O2117">
        <v>36</v>
      </c>
      <c r="P2117" s="5">
        <f>E2117/O2117</f>
        <v>94.027777777777771</v>
      </c>
      <c r="Q2117" s="18" t="str">
        <f>LEFT(T2117, FIND("/",T2117)-1)</f>
        <v>music</v>
      </c>
      <c r="R2117" s="18" t="str">
        <f>RIGHT(T2117, LEN(T2117)-FIND("/",T2117))</f>
        <v>indie rock</v>
      </c>
      <c r="S2117" t="b">
        <v>1</v>
      </c>
      <c r="T2117" t="s">
        <v>8279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3">
        <v>48000</v>
      </c>
      <c r="E2118" s="13">
        <v>48434</v>
      </c>
      <c r="F2118" s="16">
        <f>(E2118)/D2118</f>
        <v>1.0090416666666666</v>
      </c>
      <c r="G2118" s="11" t="s">
        <v>8219</v>
      </c>
      <c r="H2118" t="s">
        <v>8224</v>
      </c>
      <c r="I2118" t="s">
        <v>8246</v>
      </c>
      <c r="J2118">
        <v>1349203203</v>
      </c>
      <c r="K2118" s="7">
        <f>(((J2118/60)/60)/24)+DATE(1970,1,1)</f>
        <v>41184.777812500004</v>
      </c>
      <c r="L2118">
        <v>1345056003</v>
      </c>
      <c r="M2118" s="7">
        <f>(((L2118/60)/60)/24)+DATE(1970,1,1)</f>
        <v>41136.777812500004</v>
      </c>
      <c r="N2118" t="b">
        <v>0</v>
      </c>
      <c r="O2118">
        <v>92</v>
      </c>
      <c r="P2118" s="5">
        <f>E2118/O2118</f>
        <v>526.45652173913038</v>
      </c>
      <c r="Q2118" s="18" t="str">
        <f>LEFT(T2118, FIND("/",T2118)-1)</f>
        <v>music</v>
      </c>
      <c r="R2118" s="18" t="str">
        <f>RIGHT(T2118, LEN(T2118)-FIND("/",T2118))</f>
        <v>indie rock</v>
      </c>
      <c r="S2118" t="b">
        <v>1</v>
      </c>
      <c r="T2118" t="s">
        <v>8279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3">
        <v>1200</v>
      </c>
      <c r="E2119" s="13">
        <v>1773</v>
      </c>
      <c r="F2119" s="16">
        <f>(E2119)/D2119</f>
        <v>1.4775</v>
      </c>
      <c r="G2119" s="11" t="s">
        <v>8219</v>
      </c>
      <c r="H2119" t="s">
        <v>8224</v>
      </c>
      <c r="I2119" t="s">
        <v>8246</v>
      </c>
      <c r="J2119">
        <v>1445921940</v>
      </c>
      <c r="K2119" s="7">
        <f>(((J2119/60)/60)/24)+DATE(1970,1,1)</f>
        <v>42304.207638888889</v>
      </c>
      <c r="L2119">
        <v>1444699549</v>
      </c>
      <c r="M2119" s="7">
        <f>(((L2119/60)/60)/24)+DATE(1970,1,1)</f>
        <v>42290.059594907405</v>
      </c>
      <c r="N2119" t="b">
        <v>0</v>
      </c>
      <c r="O2119">
        <v>35</v>
      </c>
      <c r="P2119" s="5">
        <f>E2119/O2119</f>
        <v>50.657142857142858</v>
      </c>
      <c r="Q2119" s="18" t="str">
        <f>LEFT(T2119, FIND("/",T2119)-1)</f>
        <v>music</v>
      </c>
      <c r="R2119" s="18" t="str">
        <f>RIGHT(T2119, LEN(T2119)-FIND("/",T2119))</f>
        <v>indie rock</v>
      </c>
      <c r="S2119" t="b">
        <v>1</v>
      </c>
      <c r="T2119" t="s">
        <v>8279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3">
        <v>1000</v>
      </c>
      <c r="E2120" s="13">
        <v>1346.11</v>
      </c>
      <c r="F2120" s="16">
        <f>(E2120)/D2120</f>
        <v>1.3461099999999999</v>
      </c>
      <c r="G2120" s="11" t="s">
        <v>8219</v>
      </c>
      <c r="H2120" t="s">
        <v>8224</v>
      </c>
      <c r="I2120" t="s">
        <v>8246</v>
      </c>
      <c r="J2120">
        <v>1311538136</v>
      </c>
      <c r="K2120" s="7">
        <f>(((J2120/60)/60)/24)+DATE(1970,1,1)</f>
        <v>40748.839537037034</v>
      </c>
      <c r="L2120">
        <v>1308946136</v>
      </c>
      <c r="M2120" s="7">
        <f>(((L2120/60)/60)/24)+DATE(1970,1,1)</f>
        <v>40718.839537037034</v>
      </c>
      <c r="N2120" t="b">
        <v>0</v>
      </c>
      <c r="O2120">
        <v>17</v>
      </c>
      <c r="P2120" s="5">
        <f>E2120/O2120</f>
        <v>79.182941176470578</v>
      </c>
      <c r="Q2120" s="18" t="str">
        <f>LEFT(T2120, FIND("/",T2120)-1)</f>
        <v>music</v>
      </c>
      <c r="R2120" s="18" t="str">
        <f>RIGHT(T2120, LEN(T2120)-FIND("/",T2120))</f>
        <v>indie rock</v>
      </c>
      <c r="S2120" t="b">
        <v>1</v>
      </c>
      <c r="T2120" t="s">
        <v>8279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3">
        <v>2000</v>
      </c>
      <c r="E2121" s="13">
        <v>2015</v>
      </c>
      <c r="F2121" s="16">
        <f>(E2121)/D2121</f>
        <v>1.0075000000000001</v>
      </c>
      <c r="G2121" s="11" t="s">
        <v>8219</v>
      </c>
      <c r="H2121" t="s">
        <v>8224</v>
      </c>
      <c r="I2121" t="s">
        <v>8246</v>
      </c>
      <c r="J2121">
        <v>1345086445</v>
      </c>
      <c r="K2121" s="7">
        <f>(((J2121/60)/60)/24)+DATE(1970,1,1)</f>
        <v>41137.130150462966</v>
      </c>
      <c r="L2121">
        <v>1342494445</v>
      </c>
      <c r="M2121" s="7">
        <f>(((L2121/60)/60)/24)+DATE(1970,1,1)</f>
        <v>41107.130150462966</v>
      </c>
      <c r="N2121" t="b">
        <v>0</v>
      </c>
      <c r="O2121">
        <v>22</v>
      </c>
      <c r="P2121" s="5">
        <f>E2121/O2121</f>
        <v>91.590909090909093</v>
      </c>
      <c r="Q2121" s="18" t="str">
        <f>LEFT(T2121, FIND("/",T2121)-1)</f>
        <v>music</v>
      </c>
      <c r="R2121" s="18" t="str">
        <f>RIGHT(T2121, LEN(T2121)-FIND("/",T2121))</f>
        <v>indie rock</v>
      </c>
      <c r="S2121" t="b">
        <v>1</v>
      </c>
      <c r="T2121" t="s">
        <v>8279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3">
        <v>8000</v>
      </c>
      <c r="E2122" s="13">
        <v>8070.43</v>
      </c>
      <c r="F2122" s="16">
        <f>(E2122)/D2122</f>
        <v>1.00880375</v>
      </c>
      <c r="G2122" s="11" t="s">
        <v>8219</v>
      </c>
      <c r="H2122" t="s">
        <v>8224</v>
      </c>
      <c r="I2122" t="s">
        <v>8246</v>
      </c>
      <c r="J2122">
        <v>1388617736</v>
      </c>
      <c r="K2122" s="7">
        <f>(((J2122/60)/60)/24)+DATE(1970,1,1)</f>
        <v>41640.964537037034</v>
      </c>
      <c r="L2122">
        <v>1384384136</v>
      </c>
      <c r="M2122" s="7">
        <f>(((L2122/60)/60)/24)+DATE(1970,1,1)</f>
        <v>41591.964537037034</v>
      </c>
      <c r="N2122" t="b">
        <v>0</v>
      </c>
      <c r="O2122">
        <v>69</v>
      </c>
      <c r="P2122" s="5">
        <f>E2122/O2122</f>
        <v>116.96275362318841</v>
      </c>
      <c r="Q2122" s="18" t="str">
        <f>LEFT(T2122, FIND("/",T2122)-1)</f>
        <v>music</v>
      </c>
      <c r="R2122" s="18" t="str">
        <f>RIGHT(T2122, LEN(T2122)-FIND("/",T2122))</f>
        <v>indie rock</v>
      </c>
      <c r="S2122" t="b">
        <v>1</v>
      </c>
      <c r="T2122" t="s">
        <v>8279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3">
        <v>50000</v>
      </c>
      <c r="E2123" s="13">
        <v>284</v>
      </c>
      <c r="F2123" s="16">
        <f>(E2123)/D2123</f>
        <v>5.6800000000000002E-3</v>
      </c>
      <c r="G2123" s="11" t="s">
        <v>8221</v>
      </c>
      <c r="H2123" t="s">
        <v>8240</v>
      </c>
      <c r="I2123" t="s">
        <v>8257</v>
      </c>
      <c r="J2123">
        <v>1484156948</v>
      </c>
      <c r="K2123" s="7">
        <f>(((J2123/60)/60)/24)+DATE(1970,1,1)</f>
        <v>42746.7424537037</v>
      </c>
      <c r="L2123">
        <v>1481564948</v>
      </c>
      <c r="M2123" s="7">
        <f>(((L2123/60)/60)/24)+DATE(1970,1,1)</f>
        <v>42716.7424537037</v>
      </c>
      <c r="N2123" t="b">
        <v>0</v>
      </c>
      <c r="O2123">
        <v>10</v>
      </c>
      <c r="P2123" s="5">
        <f>E2123/O2123</f>
        <v>28.4</v>
      </c>
      <c r="Q2123" s="18" t="str">
        <f>LEFT(T2123, FIND("/",T2123)-1)</f>
        <v>games</v>
      </c>
      <c r="R2123" s="18" t="str">
        <f>RIGHT(T2123, LEN(T2123)-FIND("/",T2123))</f>
        <v>video games</v>
      </c>
      <c r="S2123" t="b">
        <v>0</v>
      </c>
      <c r="T2123" t="s">
        <v>8282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3">
        <v>80000</v>
      </c>
      <c r="E2124" s="13">
        <v>310</v>
      </c>
      <c r="F2124" s="16">
        <f>(E2124)/D2124</f>
        <v>3.875E-3</v>
      </c>
      <c r="G2124" s="11" t="s">
        <v>8221</v>
      </c>
      <c r="H2124" t="s">
        <v>8238</v>
      </c>
      <c r="I2124" t="s">
        <v>8256</v>
      </c>
      <c r="J2124">
        <v>1483773169</v>
      </c>
      <c r="K2124" s="7">
        <f>(((J2124/60)/60)/24)+DATE(1970,1,1)</f>
        <v>42742.300567129627</v>
      </c>
      <c r="L2124">
        <v>1481181169</v>
      </c>
      <c r="M2124" s="7">
        <f>(((L2124/60)/60)/24)+DATE(1970,1,1)</f>
        <v>42712.300567129627</v>
      </c>
      <c r="N2124" t="b">
        <v>0</v>
      </c>
      <c r="O2124">
        <v>3</v>
      </c>
      <c r="P2124" s="5">
        <f>E2124/O2124</f>
        <v>103.33333333333333</v>
      </c>
      <c r="Q2124" s="18" t="str">
        <f>LEFT(T2124, FIND("/",T2124)-1)</f>
        <v>games</v>
      </c>
      <c r="R2124" s="18" t="str">
        <f>RIGHT(T2124, LEN(T2124)-FIND("/",T2124))</f>
        <v>video games</v>
      </c>
      <c r="S2124" t="b">
        <v>0</v>
      </c>
      <c r="T2124" t="s">
        <v>8282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3">
        <v>500</v>
      </c>
      <c r="E2125" s="13">
        <v>50</v>
      </c>
      <c r="F2125" s="16">
        <f>(E2125)/D2125</f>
        <v>0.1</v>
      </c>
      <c r="G2125" s="11" t="s">
        <v>8221</v>
      </c>
      <c r="H2125" t="s">
        <v>8224</v>
      </c>
      <c r="I2125" t="s">
        <v>8246</v>
      </c>
      <c r="J2125">
        <v>1268636340</v>
      </c>
      <c r="K2125" s="7">
        <f>(((J2125/60)/60)/24)+DATE(1970,1,1)</f>
        <v>40252.290972222225</v>
      </c>
      <c r="L2125">
        <v>1263982307</v>
      </c>
      <c r="M2125" s="7">
        <f>(((L2125/60)/60)/24)+DATE(1970,1,1)</f>
        <v>40198.424849537041</v>
      </c>
      <c r="N2125" t="b">
        <v>0</v>
      </c>
      <c r="O2125">
        <v>5</v>
      </c>
      <c r="P2125" s="5">
        <f>E2125/O2125</f>
        <v>10</v>
      </c>
      <c r="Q2125" s="18" t="str">
        <f>LEFT(T2125, FIND("/",T2125)-1)</f>
        <v>games</v>
      </c>
      <c r="R2125" s="18" t="str">
        <f>RIGHT(T2125, LEN(T2125)-FIND("/",T2125))</f>
        <v>video games</v>
      </c>
      <c r="S2125" t="b">
        <v>0</v>
      </c>
      <c r="T2125" t="s">
        <v>8282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3">
        <v>1100</v>
      </c>
      <c r="E2126" s="13">
        <v>115</v>
      </c>
      <c r="F2126" s="16">
        <f>(E2126)/D2126</f>
        <v>0.10454545454545454</v>
      </c>
      <c r="G2126" s="11" t="s">
        <v>8221</v>
      </c>
      <c r="H2126" t="s">
        <v>8224</v>
      </c>
      <c r="I2126" t="s">
        <v>8246</v>
      </c>
      <c r="J2126">
        <v>1291093200</v>
      </c>
      <c r="K2126" s="7">
        <f>(((J2126/60)/60)/24)+DATE(1970,1,1)</f>
        <v>40512.208333333336</v>
      </c>
      <c r="L2126">
        <v>1286930435</v>
      </c>
      <c r="M2126" s="7">
        <f>(((L2126/60)/60)/24)+DATE(1970,1,1)</f>
        <v>40464.028182870366</v>
      </c>
      <c r="N2126" t="b">
        <v>0</v>
      </c>
      <c r="O2126">
        <v>5</v>
      </c>
      <c r="P2126" s="5">
        <f>E2126/O2126</f>
        <v>23</v>
      </c>
      <c r="Q2126" s="18" t="str">
        <f>LEFT(T2126, FIND("/",T2126)-1)</f>
        <v>games</v>
      </c>
      <c r="R2126" s="18" t="str">
        <f>RIGHT(T2126, LEN(T2126)-FIND("/",T2126))</f>
        <v>video games</v>
      </c>
      <c r="S2126" t="b">
        <v>0</v>
      </c>
      <c r="T2126" t="s">
        <v>8282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3">
        <v>60000</v>
      </c>
      <c r="E2127" s="13">
        <v>852</v>
      </c>
      <c r="F2127" s="16">
        <f>(E2127)/D2127</f>
        <v>1.4200000000000001E-2</v>
      </c>
      <c r="G2127" s="11" t="s">
        <v>8221</v>
      </c>
      <c r="H2127" t="s">
        <v>8224</v>
      </c>
      <c r="I2127" t="s">
        <v>8246</v>
      </c>
      <c r="J2127">
        <v>1438734833</v>
      </c>
      <c r="K2127" s="7">
        <f>(((J2127/60)/60)/24)+DATE(1970,1,1)</f>
        <v>42221.023530092592</v>
      </c>
      <c r="L2127">
        <v>1436142833</v>
      </c>
      <c r="M2127" s="7">
        <f>(((L2127/60)/60)/24)+DATE(1970,1,1)</f>
        <v>42191.023530092592</v>
      </c>
      <c r="N2127" t="b">
        <v>0</v>
      </c>
      <c r="O2127">
        <v>27</v>
      </c>
      <c r="P2127" s="5">
        <f>E2127/O2127</f>
        <v>31.555555555555557</v>
      </c>
      <c r="Q2127" s="18" t="str">
        <f>LEFT(T2127, FIND("/",T2127)-1)</f>
        <v>games</v>
      </c>
      <c r="R2127" s="18" t="str">
        <f>RIGHT(T2127, LEN(T2127)-FIND("/",T2127))</f>
        <v>video games</v>
      </c>
      <c r="S2127" t="b">
        <v>0</v>
      </c>
      <c r="T2127" t="s">
        <v>8282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3">
        <v>20000</v>
      </c>
      <c r="E2128" s="13">
        <v>10</v>
      </c>
      <c r="F2128" s="16">
        <f>(E2128)/D2128</f>
        <v>5.0000000000000001E-4</v>
      </c>
      <c r="G2128" s="11" t="s">
        <v>8221</v>
      </c>
      <c r="H2128" t="s">
        <v>8224</v>
      </c>
      <c r="I2128" t="s">
        <v>8246</v>
      </c>
      <c r="J2128">
        <v>1418080887</v>
      </c>
      <c r="K2128" s="7">
        <f>(((J2128/60)/60)/24)+DATE(1970,1,1)</f>
        <v>41981.973229166666</v>
      </c>
      <c r="L2128">
        <v>1415488887</v>
      </c>
      <c r="M2128" s="7">
        <f>(((L2128/60)/60)/24)+DATE(1970,1,1)</f>
        <v>41951.973229166666</v>
      </c>
      <c r="N2128" t="b">
        <v>0</v>
      </c>
      <c r="O2128">
        <v>2</v>
      </c>
      <c r="P2128" s="5">
        <f>E2128/O2128</f>
        <v>5</v>
      </c>
      <c r="Q2128" s="18" t="str">
        <f>LEFT(T2128, FIND("/",T2128)-1)</f>
        <v>games</v>
      </c>
      <c r="R2128" s="18" t="str">
        <f>RIGHT(T2128, LEN(T2128)-FIND("/",T2128))</f>
        <v>video games</v>
      </c>
      <c r="S2128" t="b">
        <v>0</v>
      </c>
      <c r="T2128" t="s">
        <v>8282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3">
        <v>28000</v>
      </c>
      <c r="E2129" s="13">
        <v>8076</v>
      </c>
      <c r="F2129" s="16">
        <f>(E2129)/D2129</f>
        <v>0.28842857142857142</v>
      </c>
      <c r="G2129" s="11" t="s">
        <v>8221</v>
      </c>
      <c r="H2129" t="s">
        <v>8225</v>
      </c>
      <c r="I2129" t="s">
        <v>8247</v>
      </c>
      <c r="J2129">
        <v>1426158463</v>
      </c>
      <c r="K2129" s="7">
        <f>(((J2129/60)/60)/24)+DATE(1970,1,1)</f>
        <v>42075.463692129633</v>
      </c>
      <c r="L2129">
        <v>1423570063</v>
      </c>
      <c r="M2129" s="7">
        <f>(((L2129/60)/60)/24)+DATE(1970,1,1)</f>
        <v>42045.50535879629</v>
      </c>
      <c r="N2129" t="b">
        <v>0</v>
      </c>
      <c r="O2129">
        <v>236</v>
      </c>
      <c r="P2129" s="5">
        <f>E2129/O2129</f>
        <v>34.220338983050844</v>
      </c>
      <c r="Q2129" s="18" t="str">
        <f>LEFT(T2129, FIND("/",T2129)-1)</f>
        <v>games</v>
      </c>
      <c r="R2129" s="18" t="str">
        <f>RIGHT(T2129, LEN(T2129)-FIND("/",T2129))</f>
        <v>video games</v>
      </c>
      <c r="S2129" t="b">
        <v>0</v>
      </c>
      <c r="T2129" t="s">
        <v>8282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3">
        <v>15000</v>
      </c>
      <c r="E2130" s="13">
        <v>25</v>
      </c>
      <c r="F2130" s="16">
        <f>(E2130)/D2130</f>
        <v>1.6666666666666668E-3</v>
      </c>
      <c r="G2130" s="11" t="s">
        <v>8221</v>
      </c>
      <c r="H2130" t="s">
        <v>8229</v>
      </c>
      <c r="I2130" t="s">
        <v>8251</v>
      </c>
      <c r="J2130">
        <v>1411324369</v>
      </c>
      <c r="K2130" s="7">
        <f>(((J2130/60)/60)/24)+DATE(1970,1,1)</f>
        <v>41903.772789351853</v>
      </c>
      <c r="L2130">
        <v>1406140369</v>
      </c>
      <c r="M2130" s="7">
        <f>(((L2130/60)/60)/24)+DATE(1970,1,1)</f>
        <v>41843.772789351853</v>
      </c>
      <c r="N2130" t="b">
        <v>0</v>
      </c>
      <c r="O2130">
        <v>1</v>
      </c>
      <c r="P2130" s="5">
        <f>E2130/O2130</f>
        <v>25</v>
      </c>
      <c r="Q2130" s="18" t="str">
        <f>LEFT(T2130, FIND("/",T2130)-1)</f>
        <v>games</v>
      </c>
      <c r="R2130" s="18" t="str">
        <f>RIGHT(T2130, LEN(T2130)-FIND("/",T2130))</f>
        <v>video games</v>
      </c>
      <c r="S2130" t="b">
        <v>0</v>
      </c>
      <c r="T2130" t="s">
        <v>8282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3">
        <v>2000</v>
      </c>
      <c r="E2131" s="13">
        <v>236</v>
      </c>
      <c r="F2131" s="16">
        <f>(E2131)/D2131</f>
        <v>0.11799999999999999</v>
      </c>
      <c r="G2131" s="11" t="s">
        <v>8221</v>
      </c>
      <c r="H2131" t="s">
        <v>8224</v>
      </c>
      <c r="I2131" t="s">
        <v>8246</v>
      </c>
      <c r="J2131">
        <v>1457570100</v>
      </c>
      <c r="K2131" s="7">
        <f>(((J2131/60)/60)/24)+DATE(1970,1,1)</f>
        <v>42439.024305555555</v>
      </c>
      <c r="L2131">
        <v>1454978100</v>
      </c>
      <c r="M2131" s="7">
        <f>(((L2131/60)/60)/24)+DATE(1970,1,1)</f>
        <v>42409.024305555555</v>
      </c>
      <c r="N2131" t="b">
        <v>0</v>
      </c>
      <c r="O2131">
        <v>12</v>
      </c>
      <c r="P2131" s="5">
        <f>E2131/O2131</f>
        <v>19.666666666666668</v>
      </c>
      <c r="Q2131" s="18" t="str">
        <f>LEFT(T2131, FIND("/",T2131)-1)</f>
        <v>games</v>
      </c>
      <c r="R2131" s="18" t="str">
        <f>RIGHT(T2131, LEN(T2131)-FIND("/",T2131))</f>
        <v>video games</v>
      </c>
      <c r="S2131" t="b">
        <v>0</v>
      </c>
      <c r="T2131" t="s">
        <v>8282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3">
        <v>42000</v>
      </c>
      <c r="E2132" s="13">
        <v>85</v>
      </c>
      <c r="F2132" s="16">
        <f>(E2132)/D2132</f>
        <v>2.0238095238095236E-3</v>
      </c>
      <c r="G2132" s="11" t="s">
        <v>8221</v>
      </c>
      <c r="H2132" t="s">
        <v>8224</v>
      </c>
      <c r="I2132" t="s">
        <v>8246</v>
      </c>
      <c r="J2132">
        <v>1408154663</v>
      </c>
      <c r="K2132" s="7">
        <f>(((J2132/60)/60)/24)+DATE(1970,1,1)</f>
        <v>41867.086377314816</v>
      </c>
      <c r="L2132">
        <v>1405130663</v>
      </c>
      <c r="M2132" s="7">
        <f>(((L2132/60)/60)/24)+DATE(1970,1,1)</f>
        <v>41832.086377314816</v>
      </c>
      <c r="N2132" t="b">
        <v>0</v>
      </c>
      <c r="O2132">
        <v>4</v>
      </c>
      <c r="P2132" s="5">
        <f>E2132/O2132</f>
        <v>21.25</v>
      </c>
      <c r="Q2132" s="18" t="str">
        <f>LEFT(T2132, FIND("/",T2132)-1)</f>
        <v>games</v>
      </c>
      <c r="R2132" s="18" t="str">
        <f>RIGHT(T2132, LEN(T2132)-FIND("/",T2132))</f>
        <v>video games</v>
      </c>
      <c r="S2132" t="b">
        <v>0</v>
      </c>
      <c r="T2132" t="s">
        <v>8282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3">
        <v>500</v>
      </c>
      <c r="E2133" s="13">
        <v>25</v>
      </c>
      <c r="F2133" s="16">
        <f>(E2133)/D2133</f>
        <v>0.05</v>
      </c>
      <c r="G2133" s="11" t="s">
        <v>8221</v>
      </c>
      <c r="H2133" t="s">
        <v>8224</v>
      </c>
      <c r="I2133" t="s">
        <v>8246</v>
      </c>
      <c r="J2133">
        <v>1436677091</v>
      </c>
      <c r="K2133" s="7">
        <f>(((J2133/60)/60)/24)+DATE(1970,1,1)</f>
        <v>42197.207071759258</v>
      </c>
      <c r="L2133">
        <v>1434085091</v>
      </c>
      <c r="M2133" s="7">
        <f>(((L2133/60)/60)/24)+DATE(1970,1,1)</f>
        <v>42167.207071759258</v>
      </c>
      <c r="N2133" t="b">
        <v>0</v>
      </c>
      <c r="O2133">
        <v>3</v>
      </c>
      <c r="P2133" s="5">
        <f>E2133/O2133</f>
        <v>8.3333333333333339</v>
      </c>
      <c r="Q2133" s="18" t="str">
        <f>LEFT(T2133, FIND("/",T2133)-1)</f>
        <v>games</v>
      </c>
      <c r="R2133" s="18" t="str">
        <f>RIGHT(T2133, LEN(T2133)-FIND("/",T2133))</f>
        <v>video games</v>
      </c>
      <c r="S2133" t="b">
        <v>0</v>
      </c>
      <c r="T2133" t="s">
        <v>8282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3">
        <v>100000</v>
      </c>
      <c r="E2134" s="13">
        <v>2112.9899999999998</v>
      </c>
      <c r="F2134" s="16">
        <f>(E2134)/D2134</f>
        <v>2.1129899999999997E-2</v>
      </c>
      <c r="G2134" s="11" t="s">
        <v>8221</v>
      </c>
      <c r="H2134" t="s">
        <v>8224</v>
      </c>
      <c r="I2134" t="s">
        <v>8246</v>
      </c>
      <c r="J2134">
        <v>1391427692</v>
      </c>
      <c r="K2134" s="7">
        <f>(((J2134/60)/60)/24)+DATE(1970,1,1)</f>
        <v>41673.487175925926</v>
      </c>
      <c r="L2134">
        <v>1388835692</v>
      </c>
      <c r="M2134" s="7">
        <f>(((L2134/60)/60)/24)+DATE(1970,1,1)</f>
        <v>41643.487175925926</v>
      </c>
      <c r="N2134" t="b">
        <v>0</v>
      </c>
      <c r="O2134">
        <v>99</v>
      </c>
      <c r="P2134" s="5">
        <f>E2134/O2134</f>
        <v>21.34333333333333</v>
      </c>
      <c r="Q2134" s="18" t="str">
        <f>LEFT(T2134, FIND("/",T2134)-1)</f>
        <v>games</v>
      </c>
      <c r="R2134" s="18" t="str">
        <f>RIGHT(T2134, LEN(T2134)-FIND("/",T2134))</f>
        <v>video games</v>
      </c>
      <c r="S2134" t="b">
        <v>0</v>
      </c>
      <c r="T2134" t="s">
        <v>8282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3">
        <v>1000</v>
      </c>
      <c r="E2135" s="13">
        <v>16</v>
      </c>
      <c r="F2135" s="16">
        <f>(E2135)/D2135</f>
        <v>1.6E-2</v>
      </c>
      <c r="G2135" s="11" t="s">
        <v>8221</v>
      </c>
      <c r="H2135" t="s">
        <v>8224</v>
      </c>
      <c r="I2135" t="s">
        <v>8246</v>
      </c>
      <c r="J2135">
        <v>1303628340</v>
      </c>
      <c r="K2135" s="7">
        <f>(((J2135/60)/60)/24)+DATE(1970,1,1)</f>
        <v>40657.290972222225</v>
      </c>
      <c r="L2135">
        <v>1300328399</v>
      </c>
      <c r="M2135" s="7">
        <f>(((L2135/60)/60)/24)+DATE(1970,1,1)</f>
        <v>40619.097210648149</v>
      </c>
      <c r="N2135" t="b">
        <v>0</v>
      </c>
      <c r="O2135">
        <v>3</v>
      </c>
      <c r="P2135" s="5">
        <f>E2135/O2135</f>
        <v>5.333333333333333</v>
      </c>
      <c r="Q2135" s="18" t="str">
        <f>LEFT(T2135, FIND("/",T2135)-1)</f>
        <v>games</v>
      </c>
      <c r="R2135" s="18" t="str">
        <f>RIGHT(T2135, LEN(T2135)-FIND("/",T2135))</f>
        <v>video games</v>
      </c>
      <c r="S2135" t="b">
        <v>0</v>
      </c>
      <c r="T2135" t="s">
        <v>8282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3">
        <v>6000</v>
      </c>
      <c r="E2136" s="13">
        <v>104</v>
      </c>
      <c r="F2136" s="16">
        <f>(E2136)/D2136</f>
        <v>1.7333333333333333E-2</v>
      </c>
      <c r="G2136" s="11" t="s">
        <v>8221</v>
      </c>
      <c r="H2136" t="s">
        <v>8224</v>
      </c>
      <c r="I2136" t="s">
        <v>8246</v>
      </c>
      <c r="J2136">
        <v>1367097391</v>
      </c>
      <c r="K2136" s="7">
        <f>(((J2136/60)/60)/24)+DATE(1970,1,1)</f>
        <v>41391.886469907404</v>
      </c>
      <c r="L2136">
        <v>1364505391</v>
      </c>
      <c r="M2136" s="7">
        <f>(((L2136/60)/60)/24)+DATE(1970,1,1)</f>
        <v>41361.886469907404</v>
      </c>
      <c r="N2136" t="b">
        <v>0</v>
      </c>
      <c r="O2136">
        <v>3</v>
      </c>
      <c r="P2136" s="5">
        <f>E2136/O2136</f>
        <v>34.666666666666664</v>
      </c>
      <c r="Q2136" s="18" t="str">
        <f>LEFT(T2136, FIND("/",T2136)-1)</f>
        <v>games</v>
      </c>
      <c r="R2136" s="18" t="str">
        <f>RIGHT(T2136, LEN(T2136)-FIND("/",T2136))</f>
        <v>video games</v>
      </c>
      <c r="S2136" t="b">
        <v>0</v>
      </c>
      <c r="T2136" t="s">
        <v>8282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3">
        <v>5000</v>
      </c>
      <c r="E2137" s="13">
        <v>478</v>
      </c>
      <c r="F2137" s="16">
        <f>(E2137)/D2137</f>
        <v>9.5600000000000004E-2</v>
      </c>
      <c r="G2137" s="11" t="s">
        <v>8221</v>
      </c>
      <c r="H2137" t="s">
        <v>8224</v>
      </c>
      <c r="I2137" t="s">
        <v>8246</v>
      </c>
      <c r="J2137">
        <v>1349392033</v>
      </c>
      <c r="K2137" s="7">
        <f>(((J2137/60)/60)/24)+DATE(1970,1,1)</f>
        <v>41186.963344907403</v>
      </c>
      <c r="L2137">
        <v>1346800033</v>
      </c>
      <c r="M2137" s="7">
        <f>(((L2137/60)/60)/24)+DATE(1970,1,1)</f>
        <v>41156.963344907403</v>
      </c>
      <c r="N2137" t="b">
        <v>0</v>
      </c>
      <c r="O2137">
        <v>22</v>
      </c>
      <c r="P2137" s="5">
        <f>E2137/O2137</f>
        <v>21.727272727272727</v>
      </c>
      <c r="Q2137" s="18" t="str">
        <f>LEFT(T2137, FIND("/",T2137)-1)</f>
        <v>games</v>
      </c>
      <c r="R2137" s="18" t="str">
        <f>RIGHT(T2137, LEN(T2137)-FIND("/",T2137))</f>
        <v>video games</v>
      </c>
      <c r="S2137" t="b">
        <v>0</v>
      </c>
      <c r="T2137" t="s">
        <v>8282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3">
        <v>80000</v>
      </c>
      <c r="E2138" s="13">
        <v>47.69</v>
      </c>
      <c r="F2138" s="16">
        <f>(E2138)/D2138</f>
        <v>5.9612499999999998E-4</v>
      </c>
      <c r="G2138" s="11" t="s">
        <v>8221</v>
      </c>
      <c r="H2138" t="s">
        <v>8224</v>
      </c>
      <c r="I2138" t="s">
        <v>8246</v>
      </c>
      <c r="J2138">
        <v>1382184786</v>
      </c>
      <c r="K2138" s="7">
        <f>(((J2138/60)/60)/24)+DATE(1970,1,1)</f>
        <v>41566.509097222224</v>
      </c>
      <c r="L2138">
        <v>1379592786</v>
      </c>
      <c r="M2138" s="7">
        <f>(((L2138/60)/60)/24)+DATE(1970,1,1)</f>
        <v>41536.509097222224</v>
      </c>
      <c r="N2138" t="b">
        <v>0</v>
      </c>
      <c r="O2138">
        <v>4</v>
      </c>
      <c r="P2138" s="5">
        <f>E2138/O2138</f>
        <v>11.922499999999999</v>
      </c>
      <c r="Q2138" s="18" t="str">
        <f>LEFT(T2138, FIND("/",T2138)-1)</f>
        <v>games</v>
      </c>
      <c r="R2138" s="18" t="str">
        <f>RIGHT(T2138, LEN(T2138)-FIND("/",T2138))</f>
        <v>video games</v>
      </c>
      <c r="S2138" t="b">
        <v>0</v>
      </c>
      <c r="T2138" t="s">
        <v>8282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3">
        <v>50000</v>
      </c>
      <c r="E2139" s="13">
        <v>14203</v>
      </c>
      <c r="F2139" s="16">
        <f>(E2139)/D2139</f>
        <v>0.28405999999999998</v>
      </c>
      <c r="G2139" s="11" t="s">
        <v>8221</v>
      </c>
      <c r="H2139" t="s">
        <v>8229</v>
      </c>
      <c r="I2139" t="s">
        <v>8251</v>
      </c>
      <c r="J2139">
        <v>1417804229</v>
      </c>
      <c r="K2139" s="7">
        <f>(((J2139/60)/60)/24)+DATE(1970,1,1)</f>
        <v>41978.771168981482</v>
      </c>
      <c r="L2139">
        <v>1415212229</v>
      </c>
      <c r="M2139" s="7">
        <f>(((L2139/60)/60)/24)+DATE(1970,1,1)</f>
        <v>41948.771168981482</v>
      </c>
      <c r="N2139" t="b">
        <v>0</v>
      </c>
      <c r="O2139">
        <v>534</v>
      </c>
      <c r="P2139" s="5">
        <f>E2139/O2139</f>
        <v>26.59737827715356</v>
      </c>
      <c r="Q2139" s="18" t="str">
        <f>LEFT(T2139, FIND("/",T2139)-1)</f>
        <v>games</v>
      </c>
      <c r="R2139" s="18" t="str">
        <f>RIGHT(T2139, LEN(T2139)-FIND("/",T2139))</f>
        <v>video games</v>
      </c>
      <c r="S2139" t="b">
        <v>0</v>
      </c>
      <c r="T2139" t="s">
        <v>8282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3">
        <v>1000</v>
      </c>
      <c r="E2140" s="13">
        <v>128</v>
      </c>
      <c r="F2140" s="16">
        <f>(E2140)/D2140</f>
        <v>0.128</v>
      </c>
      <c r="G2140" s="11" t="s">
        <v>8221</v>
      </c>
      <c r="H2140" t="s">
        <v>8225</v>
      </c>
      <c r="I2140" t="s">
        <v>8247</v>
      </c>
      <c r="J2140">
        <v>1383959939</v>
      </c>
      <c r="K2140" s="7">
        <f>(((J2140/60)/60)/24)+DATE(1970,1,1)</f>
        <v>41587.054849537039</v>
      </c>
      <c r="L2140">
        <v>1381364339</v>
      </c>
      <c r="M2140" s="7">
        <f>(((L2140/60)/60)/24)+DATE(1970,1,1)</f>
        <v>41557.013182870374</v>
      </c>
      <c r="N2140" t="b">
        <v>0</v>
      </c>
      <c r="O2140">
        <v>12</v>
      </c>
      <c r="P2140" s="5">
        <f>E2140/O2140</f>
        <v>10.666666666666666</v>
      </c>
      <c r="Q2140" s="18" t="str">
        <f>LEFT(T2140, FIND("/",T2140)-1)</f>
        <v>games</v>
      </c>
      <c r="R2140" s="18" t="str">
        <f>RIGHT(T2140, LEN(T2140)-FIND("/",T2140))</f>
        <v>video games</v>
      </c>
      <c r="S2140" t="b">
        <v>0</v>
      </c>
      <c r="T2140" t="s">
        <v>8282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3">
        <v>30000</v>
      </c>
      <c r="E2141" s="13">
        <v>1626</v>
      </c>
      <c r="F2141" s="16">
        <f>(E2141)/D2141</f>
        <v>5.4199999999999998E-2</v>
      </c>
      <c r="G2141" s="11" t="s">
        <v>8221</v>
      </c>
      <c r="H2141" t="s">
        <v>8224</v>
      </c>
      <c r="I2141" t="s">
        <v>8246</v>
      </c>
      <c r="J2141">
        <v>1478196008</v>
      </c>
      <c r="K2141" s="7">
        <f>(((J2141/60)/60)/24)+DATE(1970,1,1)</f>
        <v>42677.750092592592</v>
      </c>
      <c r="L2141">
        <v>1475604008</v>
      </c>
      <c r="M2141" s="7">
        <f>(((L2141/60)/60)/24)+DATE(1970,1,1)</f>
        <v>42647.750092592592</v>
      </c>
      <c r="N2141" t="b">
        <v>0</v>
      </c>
      <c r="O2141">
        <v>56</v>
      </c>
      <c r="P2141" s="5">
        <f>E2141/O2141</f>
        <v>29.035714285714285</v>
      </c>
      <c r="Q2141" s="18" t="str">
        <f>LEFT(T2141, FIND("/",T2141)-1)</f>
        <v>games</v>
      </c>
      <c r="R2141" s="18" t="str">
        <f>RIGHT(T2141, LEN(T2141)-FIND("/",T2141))</f>
        <v>video games</v>
      </c>
      <c r="S2141" t="b">
        <v>0</v>
      </c>
      <c r="T2141" t="s">
        <v>8282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3">
        <v>500000</v>
      </c>
      <c r="E2142" s="13">
        <v>560</v>
      </c>
      <c r="F2142" s="16">
        <f>(E2142)/D2142</f>
        <v>1.1199999999999999E-3</v>
      </c>
      <c r="G2142" s="11" t="s">
        <v>8221</v>
      </c>
      <c r="H2142" t="s">
        <v>8224</v>
      </c>
      <c r="I2142" t="s">
        <v>8246</v>
      </c>
      <c r="J2142">
        <v>1357934424</v>
      </c>
      <c r="K2142" s="7">
        <f>(((J2142/60)/60)/24)+DATE(1970,1,1)</f>
        <v>41285.833611111113</v>
      </c>
      <c r="L2142">
        <v>1355342424</v>
      </c>
      <c r="M2142" s="7">
        <f>(((L2142/60)/60)/24)+DATE(1970,1,1)</f>
        <v>41255.833611111113</v>
      </c>
      <c r="N2142" t="b">
        <v>0</v>
      </c>
      <c r="O2142">
        <v>11</v>
      </c>
      <c r="P2142" s="5">
        <f>E2142/O2142</f>
        <v>50.909090909090907</v>
      </c>
      <c r="Q2142" s="18" t="str">
        <f>LEFT(T2142, FIND("/",T2142)-1)</f>
        <v>games</v>
      </c>
      <c r="R2142" s="18" t="str">
        <f>RIGHT(T2142, LEN(T2142)-FIND("/",T2142))</f>
        <v>video games</v>
      </c>
      <c r="S2142" t="b">
        <v>0</v>
      </c>
      <c r="T2142" t="s">
        <v>8282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3">
        <v>15000</v>
      </c>
      <c r="E2143" s="13">
        <v>0</v>
      </c>
      <c r="F2143" s="16">
        <f>(E2143)/D2143</f>
        <v>0</v>
      </c>
      <c r="G2143" s="11" t="s">
        <v>8221</v>
      </c>
      <c r="H2143" t="s">
        <v>8224</v>
      </c>
      <c r="I2143" t="s">
        <v>8246</v>
      </c>
      <c r="J2143">
        <v>1415947159</v>
      </c>
      <c r="K2143" s="7">
        <f>(((J2143/60)/60)/24)+DATE(1970,1,1)</f>
        <v>41957.277303240742</v>
      </c>
      <c r="L2143">
        <v>1413351559</v>
      </c>
      <c r="M2143" s="7">
        <f>(((L2143/60)/60)/24)+DATE(1970,1,1)</f>
        <v>41927.235636574071</v>
      </c>
      <c r="N2143" t="b">
        <v>0</v>
      </c>
      <c r="O2143">
        <v>0</v>
      </c>
      <c r="P2143" s="5" t="e">
        <f>E2143/O2143</f>
        <v>#DIV/0!</v>
      </c>
      <c r="Q2143" s="18" t="str">
        <f>LEFT(T2143, FIND("/",T2143)-1)</f>
        <v>games</v>
      </c>
      <c r="R2143" s="18" t="str">
        <f>RIGHT(T2143, LEN(T2143)-FIND("/",T2143))</f>
        <v>video games</v>
      </c>
      <c r="S2143" t="b">
        <v>0</v>
      </c>
      <c r="T2143" t="s">
        <v>8282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3">
        <v>10500</v>
      </c>
      <c r="E2144" s="13">
        <v>601</v>
      </c>
      <c r="F2144" s="16">
        <f>(E2144)/D2144</f>
        <v>5.7238095238095241E-2</v>
      </c>
      <c r="G2144" s="11" t="s">
        <v>8221</v>
      </c>
      <c r="H2144" t="s">
        <v>8236</v>
      </c>
      <c r="I2144" t="s">
        <v>8249</v>
      </c>
      <c r="J2144">
        <v>1451494210</v>
      </c>
      <c r="K2144" s="7">
        <f>(((J2144/60)/60)/24)+DATE(1970,1,1)</f>
        <v>42368.701504629629</v>
      </c>
      <c r="L2144">
        <v>1449075010</v>
      </c>
      <c r="M2144" s="7">
        <f>(((L2144/60)/60)/24)+DATE(1970,1,1)</f>
        <v>42340.701504629629</v>
      </c>
      <c r="N2144" t="b">
        <v>0</v>
      </c>
      <c r="O2144">
        <v>12</v>
      </c>
      <c r="P2144" s="5">
        <f>E2144/O2144</f>
        <v>50.083333333333336</v>
      </c>
      <c r="Q2144" s="18" t="str">
        <f>LEFT(T2144, FIND("/",T2144)-1)</f>
        <v>games</v>
      </c>
      <c r="R2144" s="18" t="str">
        <f>RIGHT(T2144, LEN(T2144)-FIND("/",T2144))</f>
        <v>video games</v>
      </c>
      <c r="S2144" t="b">
        <v>0</v>
      </c>
      <c r="T2144" t="s">
        <v>8282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3">
        <v>2000</v>
      </c>
      <c r="E2145" s="13">
        <v>225</v>
      </c>
      <c r="F2145" s="16">
        <f>(E2145)/D2145</f>
        <v>0.1125</v>
      </c>
      <c r="G2145" s="11" t="s">
        <v>8221</v>
      </c>
      <c r="H2145" t="s">
        <v>8224</v>
      </c>
      <c r="I2145" t="s">
        <v>8246</v>
      </c>
      <c r="J2145">
        <v>1279738800</v>
      </c>
      <c r="K2145" s="7">
        <f>(((J2145/60)/60)/24)+DATE(1970,1,1)</f>
        <v>40380.791666666664</v>
      </c>
      <c r="L2145">
        <v>1275599812</v>
      </c>
      <c r="M2145" s="7">
        <f>(((L2145/60)/60)/24)+DATE(1970,1,1)</f>
        <v>40332.886712962965</v>
      </c>
      <c r="N2145" t="b">
        <v>0</v>
      </c>
      <c r="O2145">
        <v>5</v>
      </c>
      <c r="P2145" s="5">
        <f>E2145/O2145</f>
        <v>45</v>
      </c>
      <c r="Q2145" s="18" t="str">
        <f>LEFT(T2145, FIND("/",T2145)-1)</f>
        <v>games</v>
      </c>
      <c r="R2145" s="18" t="str">
        <f>RIGHT(T2145, LEN(T2145)-FIND("/",T2145))</f>
        <v>video games</v>
      </c>
      <c r="S2145" t="b">
        <v>0</v>
      </c>
      <c r="T2145" t="s">
        <v>8282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3">
        <v>35500</v>
      </c>
      <c r="E2146" s="13">
        <v>607</v>
      </c>
      <c r="F2146" s="16">
        <f>(E2146)/D2146</f>
        <v>1.7098591549295775E-2</v>
      </c>
      <c r="G2146" s="11" t="s">
        <v>8221</v>
      </c>
      <c r="H2146" t="s">
        <v>8224</v>
      </c>
      <c r="I2146" t="s">
        <v>8246</v>
      </c>
      <c r="J2146">
        <v>1379164040</v>
      </c>
      <c r="K2146" s="7">
        <f>(((J2146/60)/60)/24)+DATE(1970,1,1)</f>
        <v>41531.546759259261</v>
      </c>
      <c r="L2146">
        <v>1376399240</v>
      </c>
      <c r="M2146" s="7">
        <f>(((L2146/60)/60)/24)+DATE(1970,1,1)</f>
        <v>41499.546759259261</v>
      </c>
      <c r="N2146" t="b">
        <v>0</v>
      </c>
      <c r="O2146">
        <v>24</v>
      </c>
      <c r="P2146" s="5">
        <f>E2146/O2146</f>
        <v>25.291666666666668</v>
      </c>
      <c r="Q2146" s="18" t="str">
        <f>LEFT(T2146, FIND("/",T2146)-1)</f>
        <v>games</v>
      </c>
      <c r="R2146" s="18" t="str">
        <f>RIGHT(T2146, LEN(T2146)-FIND("/",T2146))</f>
        <v>video games</v>
      </c>
      <c r="S2146" t="b">
        <v>0</v>
      </c>
      <c r="T2146" t="s">
        <v>8282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3">
        <v>15000</v>
      </c>
      <c r="E2147" s="13">
        <v>4565</v>
      </c>
      <c r="F2147" s="16">
        <f>(E2147)/D2147</f>
        <v>0.30433333333333334</v>
      </c>
      <c r="G2147" s="11" t="s">
        <v>8221</v>
      </c>
      <c r="H2147" t="s">
        <v>8224</v>
      </c>
      <c r="I2147" t="s">
        <v>8246</v>
      </c>
      <c r="J2147">
        <v>1385534514</v>
      </c>
      <c r="K2147" s="7">
        <f>(((J2147/60)/60)/24)+DATE(1970,1,1)</f>
        <v>41605.279097222221</v>
      </c>
      <c r="L2147">
        <v>1382938914</v>
      </c>
      <c r="M2147" s="7">
        <f>(((L2147/60)/60)/24)+DATE(1970,1,1)</f>
        <v>41575.237430555557</v>
      </c>
      <c r="N2147" t="b">
        <v>0</v>
      </c>
      <c r="O2147">
        <v>89</v>
      </c>
      <c r="P2147" s="5">
        <f>E2147/O2147</f>
        <v>51.292134831460672</v>
      </c>
      <c r="Q2147" s="18" t="str">
        <f>LEFT(T2147, FIND("/",T2147)-1)</f>
        <v>games</v>
      </c>
      <c r="R2147" s="18" t="str">
        <f>RIGHT(T2147, LEN(T2147)-FIND("/",T2147))</f>
        <v>video games</v>
      </c>
      <c r="S2147" t="b">
        <v>0</v>
      </c>
      <c r="T2147" t="s">
        <v>8282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3">
        <v>5000</v>
      </c>
      <c r="E2148" s="13">
        <v>1</v>
      </c>
      <c r="F2148" s="16">
        <f>(E2148)/D2148</f>
        <v>2.0000000000000001E-4</v>
      </c>
      <c r="G2148" s="11" t="s">
        <v>8221</v>
      </c>
      <c r="H2148" t="s">
        <v>8224</v>
      </c>
      <c r="I2148" t="s">
        <v>8246</v>
      </c>
      <c r="J2148">
        <v>1455207510</v>
      </c>
      <c r="K2148" s="7">
        <f>(((J2148/60)/60)/24)+DATE(1970,1,1)</f>
        <v>42411.679513888885</v>
      </c>
      <c r="L2148">
        <v>1453997910</v>
      </c>
      <c r="M2148" s="7">
        <f>(((L2148/60)/60)/24)+DATE(1970,1,1)</f>
        <v>42397.679513888885</v>
      </c>
      <c r="N2148" t="b">
        <v>0</v>
      </c>
      <c r="O2148">
        <v>1</v>
      </c>
      <c r="P2148" s="5">
        <f>E2148/O2148</f>
        <v>1</v>
      </c>
      <c r="Q2148" s="18" t="str">
        <f>LEFT(T2148, FIND("/",T2148)-1)</f>
        <v>games</v>
      </c>
      <c r="R2148" s="18" t="str">
        <f>RIGHT(T2148, LEN(T2148)-FIND("/",T2148))</f>
        <v>video games</v>
      </c>
      <c r="S2148" t="b">
        <v>0</v>
      </c>
      <c r="T2148" t="s">
        <v>8282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3">
        <v>390000</v>
      </c>
      <c r="E2149" s="13">
        <v>2716</v>
      </c>
      <c r="F2149" s="16">
        <f>(E2149)/D2149</f>
        <v>6.9641025641025639E-3</v>
      </c>
      <c r="G2149" s="11" t="s">
        <v>8221</v>
      </c>
      <c r="H2149" t="s">
        <v>8224</v>
      </c>
      <c r="I2149" t="s">
        <v>8246</v>
      </c>
      <c r="J2149">
        <v>1416125148</v>
      </c>
      <c r="K2149" s="7">
        <f>(((J2149/60)/60)/24)+DATE(1970,1,1)</f>
        <v>41959.337361111116</v>
      </c>
      <c r="L2149">
        <v>1413356748</v>
      </c>
      <c r="M2149" s="7">
        <f>(((L2149/60)/60)/24)+DATE(1970,1,1)</f>
        <v>41927.295694444445</v>
      </c>
      <c r="N2149" t="b">
        <v>0</v>
      </c>
      <c r="O2149">
        <v>55</v>
      </c>
      <c r="P2149" s="5">
        <f>E2149/O2149</f>
        <v>49.381818181818183</v>
      </c>
      <c r="Q2149" s="18" t="str">
        <f>LEFT(T2149, FIND("/",T2149)-1)</f>
        <v>games</v>
      </c>
      <c r="R2149" s="18" t="str">
        <f>RIGHT(T2149, LEN(T2149)-FIND("/",T2149))</f>
        <v>video games</v>
      </c>
      <c r="S2149" t="b">
        <v>0</v>
      </c>
      <c r="T2149" t="s">
        <v>8282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3">
        <v>100</v>
      </c>
      <c r="E2150" s="13">
        <v>2</v>
      </c>
      <c r="F2150" s="16">
        <f>(E2150)/D2150</f>
        <v>0.02</v>
      </c>
      <c r="G2150" s="11" t="s">
        <v>8221</v>
      </c>
      <c r="H2150" t="s">
        <v>8225</v>
      </c>
      <c r="I2150" t="s">
        <v>8247</v>
      </c>
      <c r="J2150">
        <v>1427992582</v>
      </c>
      <c r="K2150" s="7">
        <f>(((J2150/60)/60)/24)+DATE(1970,1,1)</f>
        <v>42096.691921296297</v>
      </c>
      <c r="L2150">
        <v>1425404182</v>
      </c>
      <c r="M2150" s="7">
        <f>(((L2150/60)/60)/24)+DATE(1970,1,1)</f>
        <v>42066.733587962968</v>
      </c>
      <c r="N2150" t="b">
        <v>0</v>
      </c>
      <c r="O2150">
        <v>2</v>
      </c>
      <c r="P2150" s="5">
        <f>E2150/O2150</f>
        <v>1</v>
      </c>
      <c r="Q2150" s="18" t="str">
        <f>LEFT(T2150, FIND("/",T2150)-1)</f>
        <v>games</v>
      </c>
      <c r="R2150" s="18" t="str">
        <f>RIGHT(T2150, LEN(T2150)-FIND("/",T2150))</f>
        <v>video games</v>
      </c>
      <c r="S2150" t="b">
        <v>0</v>
      </c>
      <c r="T2150" t="s">
        <v>8282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3">
        <v>2000</v>
      </c>
      <c r="E2151" s="13">
        <v>0</v>
      </c>
      <c r="F2151" s="16">
        <f>(E2151)/D2151</f>
        <v>0</v>
      </c>
      <c r="G2151" s="11" t="s">
        <v>8221</v>
      </c>
      <c r="H2151" t="s">
        <v>8224</v>
      </c>
      <c r="I2151" t="s">
        <v>8246</v>
      </c>
      <c r="J2151">
        <v>1280534400</v>
      </c>
      <c r="K2151" s="7">
        <f>(((J2151/60)/60)/24)+DATE(1970,1,1)</f>
        <v>40390</v>
      </c>
      <c r="L2151">
        <v>1277512556</v>
      </c>
      <c r="M2151" s="7">
        <f>(((L2151/60)/60)/24)+DATE(1970,1,1)</f>
        <v>40355.024953703702</v>
      </c>
      <c r="N2151" t="b">
        <v>0</v>
      </c>
      <c r="O2151">
        <v>0</v>
      </c>
      <c r="P2151" s="5" t="e">
        <f>E2151/O2151</f>
        <v>#DIV/0!</v>
      </c>
      <c r="Q2151" s="18" t="str">
        <f>LEFT(T2151, FIND("/",T2151)-1)</f>
        <v>games</v>
      </c>
      <c r="R2151" s="18" t="str">
        <f>RIGHT(T2151, LEN(T2151)-FIND("/",T2151))</f>
        <v>video games</v>
      </c>
      <c r="S2151" t="b">
        <v>0</v>
      </c>
      <c r="T2151" t="s">
        <v>8282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3">
        <v>50000</v>
      </c>
      <c r="E2152" s="13">
        <v>405</v>
      </c>
      <c r="F2152" s="16">
        <f>(E2152)/D2152</f>
        <v>8.0999999999999996E-3</v>
      </c>
      <c r="G2152" s="11" t="s">
        <v>8221</v>
      </c>
      <c r="H2152" t="s">
        <v>8234</v>
      </c>
      <c r="I2152" t="s">
        <v>8254</v>
      </c>
      <c r="J2152">
        <v>1468392599</v>
      </c>
      <c r="K2152" s="7">
        <f>(((J2152/60)/60)/24)+DATE(1970,1,1)</f>
        <v>42564.284710648149</v>
      </c>
      <c r="L2152">
        <v>1465800599</v>
      </c>
      <c r="M2152" s="7">
        <f>(((L2152/60)/60)/24)+DATE(1970,1,1)</f>
        <v>42534.284710648149</v>
      </c>
      <c r="N2152" t="b">
        <v>0</v>
      </c>
      <c r="O2152">
        <v>4</v>
      </c>
      <c r="P2152" s="5">
        <f>E2152/O2152</f>
        <v>101.25</v>
      </c>
      <c r="Q2152" s="18" t="str">
        <f>LEFT(T2152, FIND("/",T2152)-1)</f>
        <v>games</v>
      </c>
      <c r="R2152" s="18" t="str">
        <f>RIGHT(T2152, LEN(T2152)-FIND("/",T2152))</f>
        <v>video games</v>
      </c>
      <c r="S2152" t="b">
        <v>0</v>
      </c>
      <c r="T2152" t="s">
        <v>8282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3">
        <v>45000</v>
      </c>
      <c r="E2153" s="13">
        <v>118</v>
      </c>
      <c r="F2153" s="16">
        <f>(E2153)/D2153</f>
        <v>2.6222222222222224E-3</v>
      </c>
      <c r="G2153" s="11" t="s">
        <v>8221</v>
      </c>
      <c r="H2153" t="s">
        <v>8224</v>
      </c>
      <c r="I2153" t="s">
        <v>8246</v>
      </c>
      <c r="J2153">
        <v>1467231614</v>
      </c>
      <c r="K2153" s="7">
        <f>(((J2153/60)/60)/24)+DATE(1970,1,1)</f>
        <v>42550.847384259265</v>
      </c>
      <c r="L2153">
        <v>1464639614</v>
      </c>
      <c r="M2153" s="7">
        <f>(((L2153/60)/60)/24)+DATE(1970,1,1)</f>
        <v>42520.847384259265</v>
      </c>
      <c r="N2153" t="b">
        <v>0</v>
      </c>
      <c r="O2153">
        <v>6</v>
      </c>
      <c r="P2153" s="5">
        <f>E2153/O2153</f>
        <v>19.666666666666668</v>
      </c>
      <c r="Q2153" s="18" t="str">
        <f>LEFT(T2153, FIND("/",T2153)-1)</f>
        <v>games</v>
      </c>
      <c r="R2153" s="18" t="str">
        <f>RIGHT(T2153, LEN(T2153)-FIND("/",T2153))</f>
        <v>video games</v>
      </c>
      <c r="S2153" t="b">
        <v>0</v>
      </c>
      <c r="T2153" t="s">
        <v>8282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3">
        <v>30000</v>
      </c>
      <c r="E2154" s="13">
        <v>50</v>
      </c>
      <c r="F2154" s="16">
        <f>(E2154)/D2154</f>
        <v>1.6666666666666668E-3</v>
      </c>
      <c r="G2154" s="11" t="s">
        <v>8221</v>
      </c>
      <c r="H2154" t="s">
        <v>8224</v>
      </c>
      <c r="I2154" t="s">
        <v>8246</v>
      </c>
      <c r="J2154">
        <v>1394909909</v>
      </c>
      <c r="K2154" s="7">
        <f>(((J2154/60)/60)/24)+DATE(1970,1,1)</f>
        <v>41713.790613425925</v>
      </c>
      <c r="L2154">
        <v>1392321509</v>
      </c>
      <c r="M2154" s="7">
        <f>(((L2154/60)/60)/24)+DATE(1970,1,1)</f>
        <v>41683.832280092596</v>
      </c>
      <c r="N2154" t="b">
        <v>0</v>
      </c>
      <c r="O2154">
        <v>4</v>
      </c>
      <c r="P2154" s="5">
        <f>E2154/O2154</f>
        <v>12.5</v>
      </c>
      <c r="Q2154" s="18" t="str">
        <f>LEFT(T2154, FIND("/",T2154)-1)</f>
        <v>games</v>
      </c>
      <c r="R2154" s="18" t="str">
        <f>RIGHT(T2154, LEN(T2154)-FIND("/",T2154))</f>
        <v>video games</v>
      </c>
      <c r="S2154" t="b">
        <v>0</v>
      </c>
      <c r="T2154" t="s">
        <v>8282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3">
        <v>372625</v>
      </c>
      <c r="E2155" s="13">
        <v>34</v>
      </c>
      <c r="F2155" s="16">
        <f>(E2155)/D2155</f>
        <v>9.1244548809124457E-5</v>
      </c>
      <c r="G2155" s="11" t="s">
        <v>8221</v>
      </c>
      <c r="H2155" t="s">
        <v>8224</v>
      </c>
      <c r="I2155" t="s">
        <v>8246</v>
      </c>
      <c r="J2155">
        <v>1420876740</v>
      </c>
      <c r="K2155" s="7">
        <f>(((J2155/60)/60)/24)+DATE(1970,1,1)</f>
        <v>42014.332638888889</v>
      </c>
      <c r="L2155">
        <v>1417470718</v>
      </c>
      <c r="M2155" s="7">
        <f>(((L2155/60)/60)/24)+DATE(1970,1,1)</f>
        <v>41974.911087962959</v>
      </c>
      <c r="N2155" t="b">
        <v>0</v>
      </c>
      <c r="O2155">
        <v>4</v>
      </c>
      <c r="P2155" s="5">
        <f>E2155/O2155</f>
        <v>8.5</v>
      </c>
      <c r="Q2155" s="18" t="str">
        <f>LEFT(T2155, FIND("/",T2155)-1)</f>
        <v>games</v>
      </c>
      <c r="R2155" s="18" t="str">
        <f>RIGHT(T2155, LEN(T2155)-FIND("/",T2155))</f>
        <v>video games</v>
      </c>
      <c r="S2155" t="b">
        <v>0</v>
      </c>
      <c r="T2155" t="s">
        <v>8282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3">
        <v>250</v>
      </c>
      <c r="E2156" s="13">
        <v>2</v>
      </c>
      <c r="F2156" s="16">
        <f>(E2156)/D2156</f>
        <v>8.0000000000000002E-3</v>
      </c>
      <c r="G2156" s="11" t="s">
        <v>8221</v>
      </c>
      <c r="H2156" t="s">
        <v>8224</v>
      </c>
      <c r="I2156" t="s">
        <v>8246</v>
      </c>
      <c r="J2156">
        <v>1390921827</v>
      </c>
      <c r="K2156" s="7">
        <f>(((J2156/60)/60)/24)+DATE(1970,1,1)</f>
        <v>41667.632256944446</v>
      </c>
      <c r="L2156">
        <v>1389193827</v>
      </c>
      <c r="M2156" s="7">
        <f>(((L2156/60)/60)/24)+DATE(1970,1,1)</f>
        <v>41647.632256944446</v>
      </c>
      <c r="N2156" t="b">
        <v>0</v>
      </c>
      <c r="O2156">
        <v>2</v>
      </c>
      <c r="P2156" s="5">
        <f>E2156/O2156</f>
        <v>1</v>
      </c>
      <c r="Q2156" s="18" t="str">
        <f>LEFT(T2156, FIND("/",T2156)-1)</f>
        <v>games</v>
      </c>
      <c r="R2156" s="18" t="str">
        <f>RIGHT(T2156, LEN(T2156)-FIND("/",T2156))</f>
        <v>video games</v>
      </c>
      <c r="S2156" t="b">
        <v>0</v>
      </c>
      <c r="T2156" t="s">
        <v>8282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3">
        <v>5000</v>
      </c>
      <c r="E2157" s="13">
        <v>115</v>
      </c>
      <c r="F2157" s="16">
        <f>(E2157)/D2157</f>
        <v>2.3E-2</v>
      </c>
      <c r="G2157" s="11" t="s">
        <v>8221</v>
      </c>
      <c r="H2157" t="s">
        <v>8225</v>
      </c>
      <c r="I2157" t="s">
        <v>8247</v>
      </c>
      <c r="J2157">
        <v>1459443385</v>
      </c>
      <c r="K2157" s="7">
        <f>(((J2157/60)/60)/24)+DATE(1970,1,1)</f>
        <v>42460.70584490741</v>
      </c>
      <c r="L2157">
        <v>1456854985</v>
      </c>
      <c r="M2157" s="7">
        <f>(((L2157/60)/60)/24)+DATE(1970,1,1)</f>
        <v>42430.747511574074</v>
      </c>
      <c r="N2157" t="b">
        <v>0</v>
      </c>
      <c r="O2157">
        <v>5</v>
      </c>
      <c r="P2157" s="5">
        <f>E2157/O2157</f>
        <v>23</v>
      </c>
      <c r="Q2157" s="18" t="str">
        <f>LEFT(T2157, FIND("/",T2157)-1)</f>
        <v>games</v>
      </c>
      <c r="R2157" s="18" t="str">
        <f>RIGHT(T2157, LEN(T2157)-FIND("/",T2157))</f>
        <v>video games</v>
      </c>
      <c r="S2157" t="b">
        <v>0</v>
      </c>
      <c r="T2157" t="s">
        <v>8282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3">
        <v>56000</v>
      </c>
      <c r="E2158" s="13">
        <v>1493</v>
      </c>
      <c r="F2158" s="16">
        <f>(E2158)/D2158</f>
        <v>2.6660714285714284E-2</v>
      </c>
      <c r="G2158" s="11" t="s">
        <v>8221</v>
      </c>
      <c r="H2158" t="s">
        <v>8224</v>
      </c>
      <c r="I2158" t="s">
        <v>8246</v>
      </c>
      <c r="J2158">
        <v>1379363406</v>
      </c>
      <c r="K2158" s="7">
        <f>(((J2158/60)/60)/24)+DATE(1970,1,1)</f>
        <v>41533.85423611111</v>
      </c>
      <c r="L2158">
        <v>1375475406</v>
      </c>
      <c r="M2158" s="7">
        <f>(((L2158/60)/60)/24)+DATE(1970,1,1)</f>
        <v>41488.85423611111</v>
      </c>
      <c r="N2158" t="b">
        <v>0</v>
      </c>
      <c r="O2158">
        <v>83</v>
      </c>
      <c r="P2158" s="5">
        <f>E2158/O2158</f>
        <v>17.987951807228917</v>
      </c>
      <c r="Q2158" s="18" t="str">
        <f>LEFT(T2158, FIND("/",T2158)-1)</f>
        <v>games</v>
      </c>
      <c r="R2158" s="18" t="str">
        <f>RIGHT(T2158, LEN(T2158)-FIND("/",T2158))</f>
        <v>video games</v>
      </c>
      <c r="S2158" t="b">
        <v>0</v>
      </c>
      <c r="T2158" t="s">
        <v>8282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3">
        <v>75000</v>
      </c>
      <c r="E2159" s="13">
        <v>21144</v>
      </c>
      <c r="F2159" s="16">
        <f>(E2159)/D2159</f>
        <v>0.28192</v>
      </c>
      <c r="G2159" s="11" t="s">
        <v>8221</v>
      </c>
      <c r="H2159" t="s">
        <v>8224</v>
      </c>
      <c r="I2159" t="s">
        <v>8246</v>
      </c>
      <c r="J2159">
        <v>1482479940</v>
      </c>
      <c r="K2159" s="7">
        <f>(((J2159/60)/60)/24)+DATE(1970,1,1)</f>
        <v>42727.332638888889</v>
      </c>
      <c r="L2159">
        <v>1479684783</v>
      </c>
      <c r="M2159" s="7">
        <f>(((L2159/60)/60)/24)+DATE(1970,1,1)</f>
        <v>42694.98128472222</v>
      </c>
      <c r="N2159" t="b">
        <v>0</v>
      </c>
      <c r="O2159">
        <v>57</v>
      </c>
      <c r="P2159" s="5">
        <f>E2159/O2159</f>
        <v>370.94736842105266</v>
      </c>
      <c r="Q2159" s="18" t="str">
        <f>LEFT(T2159, FIND("/",T2159)-1)</f>
        <v>games</v>
      </c>
      <c r="R2159" s="18" t="str">
        <f>RIGHT(T2159, LEN(T2159)-FIND("/",T2159))</f>
        <v>video games</v>
      </c>
      <c r="S2159" t="b">
        <v>0</v>
      </c>
      <c r="T2159" t="s">
        <v>8282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3">
        <v>300000</v>
      </c>
      <c r="E2160" s="13">
        <v>19770.11</v>
      </c>
      <c r="F2160" s="16">
        <f>(E2160)/D2160</f>
        <v>6.5900366666666668E-2</v>
      </c>
      <c r="G2160" s="11" t="s">
        <v>8221</v>
      </c>
      <c r="H2160" t="s">
        <v>8224</v>
      </c>
      <c r="I2160" t="s">
        <v>8246</v>
      </c>
      <c r="J2160">
        <v>1360009774</v>
      </c>
      <c r="K2160" s="7">
        <f>(((J2160/60)/60)/24)+DATE(1970,1,1)</f>
        <v>41309.853865740741</v>
      </c>
      <c r="L2160">
        <v>1356121774</v>
      </c>
      <c r="M2160" s="7">
        <f>(((L2160/60)/60)/24)+DATE(1970,1,1)</f>
        <v>41264.853865740741</v>
      </c>
      <c r="N2160" t="b">
        <v>0</v>
      </c>
      <c r="O2160">
        <v>311</v>
      </c>
      <c r="P2160" s="5">
        <f>E2160/O2160</f>
        <v>63.569485530546629</v>
      </c>
      <c r="Q2160" s="18" t="str">
        <f>LEFT(T2160, FIND("/",T2160)-1)</f>
        <v>games</v>
      </c>
      <c r="R2160" s="18" t="str">
        <f>RIGHT(T2160, LEN(T2160)-FIND("/",T2160))</f>
        <v>video games</v>
      </c>
      <c r="S2160" t="b">
        <v>0</v>
      </c>
      <c r="T2160" t="s">
        <v>8282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3">
        <v>3600</v>
      </c>
      <c r="E2161" s="13">
        <v>26</v>
      </c>
      <c r="F2161" s="16">
        <f>(E2161)/D2161</f>
        <v>7.2222222222222219E-3</v>
      </c>
      <c r="G2161" s="11" t="s">
        <v>8221</v>
      </c>
      <c r="H2161" t="s">
        <v>8224</v>
      </c>
      <c r="I2161" t="s">
        <v>8246</v>
      </c>
      <c r="J2161">
        <v>1310837574</v>
      </c>
      <c r="K2161" s="7">
        <f>(((J2161/60)/60)/24)+DATE(1970,1,1)</f>
        <v>40740.731180555551</v>
      </c>
      <c r="L2161">
        <v>1308245574</v>
      </c>
      <c r="M2161" s="7">
        <f>(((L2161/60)/60)/24)+DATE(1970,1,1)</f>
        <v>40710.731180555551</v>
      </c>
      <c r="N2161" t="b">
        <v>0</v>
      </c>
      <c r="O2161">
        <v>2</v>
      </c>
      <c r="P2161" s="5">
        <f>E2161/O2161</f>
        <v>13</v>
      </c>
      <c r="Q2161" s="18" t="str">
        <f>LEFT(T2161, FIND("/",T2161)-1)</f>
        <v>games</v>
      </c>
      <c r="R2161" s="18" t="str">
        <f>RIGHT(T2161, LEN(T2161)-FIND("/",T2161))</f>
        <v>video games</v>
      </c>
      <c r="S2161" t="b">
        <v>0</v>
      </c>
      <c r="T2161" t="s">
        <v>8282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3">
        <v>10000</v>
      </c>
      <c r="E2162" s="13">
        <v>85</v>
      </c>
      <c r="F2162" s="16">
        <f>(E2162)/D2162</f>
        <v>8.5000000000000006E-3</v>
      </c>
      <c r="G2162" s="11" t="s">
        <v>8221</v>
      </c>
      <c r="H2162" t="s">
        <v>8224</v>
      </c>
      <c r="I2162" t="s">
        <v>8246</v>
      </c>
      <c r="J2162">
        <v>1337447105</v>
      </c>
      <c r="K2162" s="7">
        <f>(((J2162/60)/60)/24)+DATE(1970,1,1)</f>
        <v>41048.711863425924</v>
      </c>
      <c r="L2162">
        <v>1334855105</v>
      </c>
      <c r="M2162" s="7">
        <f>(((L2162/60)/60)/24)+DATE(1970,1,1)</f>
        <v>41018.711863425924</v>
      </c>
      <c r="N2162" t="b">
        <v>0</v>
      </c>
      <c r="O2162">
        <v>16</v>
      </c>
      <c r="P2162" s="5">
        <f>E2162/O2162</f>
        <v>5.3125</v>
      </c>
      <c r="Q2162" s="18" t="str">
        <f>LEFT(T2162, FIND("/",T2162)-1)</f>
        <v>games</v>
      </c>
      <c r="R2162" s="18" t="str">
        <f>RIGHT(T2162, LEN(T2162)-FIND("/",T2162))</f>
        <v>video games</v>
      </c>
      <c r="S2162" t="b">
        <v>0</v>
      </c>
      <c r="T2162" t="s">
        <v>8282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3">
        <v>400</v>
      </c>
      <c r="E2163" s="13">
        <v>463</v>
      </c>
      <c r="F2163" s="16">
        <f>(E2163)/D2163</f>
        <v>1.1575</v>
      </c>
      <c r="G2163" s="11" t="s">
        <v>8219</v>
      </c>
      <c r="H2163" t="s">
        <v>8224</v>
      </c>
      <c r="I2163" t="s">
        <v>8246</v>
      </c>
      <c r="J2163">
        <v>1443040059</v>
      </c>
      <c r="K2163" s="7">
        <f>(((J2163/60)/60)/24)+DATE(1970,1,1)</f>
        <v>42270.852534722217</v>
      </c>
      <c r="L2163">
        <v>1440448059</v>
      </c>
      <c r="M2163" s="7">
        <f>(((L2163/60)/60)/24)+DATE(1970,1,1)</f>
        <v>42240.852534722217</v>
      </c>
      <c r="N2163" t="b">
        <v>0</v>
      </c>
      <c r="O2163">
        <v>13</v>
      </c>
      <c r="P2163" s="5">
        <f>E2163/O2163</f>
        <v>35.615384615384613</v>
      </c>
      <c r="Q2163" s="18" t="str">
        <f>LEFT(T2163, FIND("/",T2163)-1)</f>
        <v>music</v>
      </c>
      <c r="R2163" s="18" t="str">
        <f>RIGHT(T2163, LEN(T2163)-FIND("/",T2163))</f>
        <v>rock</v>
      </c>
      <c r="S2163" t="b">
        <v>1</v>
      </c>
      <c r="T2163" t="s">
        <v>8276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3">
        <v>4500</v>
      </c>
      <c r="E2164" s="13">
        <v>5052</v>
      </c>
      <c r="F2164" s="16">
        <f>(E2164)/D2164</f>
        <v>1.1226666666666667</v>
      </c>
      <c r="G2164" s="11" t="s">
        <v>8219</v>
      </c>
      <c r="H2164" t="s">
        <v>8224</v>
      </c>
      <c r="I2164" t="s">
        <v>8246</v>
      </c>
      <c r="J2164">
        <v>1406226191</v>
      </c>
      <c r="K2164" s="7">
        <f>(((J2164/60)/60)/24)+DATE(1970,1,1)</f>
        <v>41844.766099537039</v>
      </c>
      <c r="L2164">
        <v>1403547791</v>
      </c>
      <c r="M2164" s="7">
        <f>(((L2164/60)/60)/24)+DATE(1970,1,1)</f>
        <v>41813.766099537039</v>
      </c>
      <c r="N2164" t="b">
        <v>0</v>
      </c>
      <c r="O2164">
        <v>58</v>
      </c>
      <c r="P2164" s="5">
        <f>E2164/O2164</f>
        <v>87.103448275862064</v>
      </c>
      <c r="Q2164" s="18" t="str">
        <f>LEFT(T2164, FIND("/",T2164)-1)</f>
        <v>music</v>
      </c>
      <c r="R2164" s="18" t="str">
        <f>RIGHT(T2164, LEN(T2164)-FIND("/",T2164))</f>
        <v>rock</v>
      </c>
      <c r="S2164" t="b">
        <v>1</v>
      </c>
      <c r="T2164" t="s">
        <v>8276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3">
        <v>2500</v>
      </c>
      <c r="E2165" s="13">
        <v>3305</v>
      </c>
      <c r="F2165" s="16">
        <f>(E2165)/D2165</f>
        <v>1.3220000000000001</v>
      </c>
      <c r="G2165" s="11" t="s">
        <v>8219</v>
      </c>
      <c r="H2165" t="s">
        <v>8224</v>
      </c>
      <c r="I2165" t="s">
        <v>8246</v>
      </c>
      <c r="J2165">
        <v>1433735400</v>
      </c>
      <c r="K2165" s="7">
        <f>(((J2165/60)/60)/24)+DATE(1970,1,1)</f>
        <v>42163.159722222219</v>
      </c>
      <c r="L2165">
        <v>1429306520</v>
      </c>
      <c r="M2165" s="7">
        <f>(((L2165/60)/60)/24)+DATE(1970,1,1)</f>
        <v>42111.899537037039</v>
      </c>
      <c r="N2165" t="b">
        <v>0</v>
      </c>
      <c r="O2165">
        <v>44</v>
      </c>
      <c r="P2165" s="5">
        <f>E2165/O2165</f>
        <v>75.11363636363636</v>
      </c>
      <c r="Q2165" s="18" t="str">
        <f>LEFT(T2165, FIND("/",T2165)-1)</f>
        <v>music</v>
      </c>
      <c r="R2165" s="18" t="str">
        <f>RIGHT(T2165, LEN(T2165)-FIND("/",T2165))</f>
        <v>rock</v>
      </c>
      <c r="S2165" t="b">
        <v>1</v>
      </c>
      <c r="T2165" t="s">
        <v>8276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3">
        <v>5500</v>
      </c>
      <c r="E2166" s="13">
        <v>5645</v>
      </c>
      <c r="F2166" s="16">
        <f>(E2166)/D2166</f>
        <v>1.0263636363636364</v>
      </c>
      <c r="G2166" s="11" t="s">
        <v>8219</v>
      </c>
      <c r="H2166" t="s">
        <v>8224</v>
      </c>
      <c r="I2166" t="s">
        <v>8246</v>
      </c>
      <c r="J2166">
        <v>1466827140</v>
      </c>
      <c r="K2166" s="7">
        <f>(((J2166/60)/60)/24)+DATE(1970,1,1)</f>
        <v>42546.165972222225</v>
      </c>
      <c r="L2166">
        <v>1464196414</v>
      </c>
      <c r="M2166" s="7">
        <f>(((L2166/60)/60)/24)+DATE(1970,1,1)</f>
        <v>42515.71775462963</v>
      </c>
      <c r="N2166" t="b">
        <v>0</v>
      </c>
      <c r="O2166">
        <v>83</v>
      </c>
      <c r="P2166" s="5">
        <f>E2166/O2166</f>
        <v>68.01204819277109</v>
      </c>
      <c r="Q2166" s="18" t="str">
        <f>LEFT(T2166, FIND("/",T2166)-1)</f>
        <v>music</v>
      </c>
      <c r="R2166" s="18" t="str">
        <f>RIGHT(T2166, LEN(T2166)-FIND("/",T2166))</f>
        <v>rock</v>
      </c>
      <c r="S2166" t="b">
        <v>1</v>
      </c>
      <c r="T2166" t="s">
        <v>8276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3">
        <v>2500</v>
      </c>
      <c r="E2167" s="13">
        <v>3466</v>
      </c>
      <c r="F2167" s="16">
        <f>(E2167)/D2167</f>
        <v>1.3864000000000001</v>
      </c>
      <c r="G2167" s="11" t="s">
        <v>8219</v>
      </c>
      <c r="H2167" t="s">
        <v>8230</v>
      </c>
      <c r="I2167" t="s">
        <v>8249</v>
      </c>
      <c r="J2167">
        <v>1460127635</v>
      </c>
      <c r="K2167" s="7">
        <f>(((J2167/60)/60)/24)+DATE(1970,1,1)</f>
        <v>42468.625405092593</v>
      </c>
      <c r="L2167">
        <v>1457539235</v>
      </c>
      <c r="M2167" s="7">
        <f>(((L2167/60)/60)/24)+DATE(1970,1,1)</f>
        <v>42438.667071759264</v>
      </c>
      <c r="N2167" t="b">
        <v>0</v>
      </c>
      <c r="O2167">
        <v>117</v>
      </c>
      <c r="P2167" s="5">
        <f>E2167/O2167</f>
        <v>29.623931623931625</v>
      </c>
      <c r="Q2167" s="18" t="str">
        <f>LEFT(T2167, FIND("/",T2167)-1)</f>
        <v>music</v>
      </c>
      <c r="R2167" s="18" t="str">
        <f>RIGHT(T2167, LEN(T2167)-FIND("/",T2167))</f>
        <v>rock</v>
      </c>
      <c r="S2167" t="b">
        <v>1</v>
      </c>
      <c r="T2167" t="s">
        <v>8276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3">
        <v>2000</v>
      </c>
      <c r="E2168" s="13">
        <v>2932</v>
      </c>
      <c r="F2168" s="16">
        <f>(E2168)/D2168</f>
        <v>1.466</v>
      </c>
      <c r="G2168" s="11" t="s">
        <v>8219</v>
      </c>
      <c r="H2168" t="s">
        <v>8224</v>
      </c>
      <c r="I2168" t="s">
        <v>8246</v>
      </c>
      <c r="J2168">
        <v>1417813618</v>
      </c>
      <c r="K2168" s="7">
        <f>(((J2168/60)/60)/24)+DATE(1970,1,1)</f>
        <v>41978.879837962959</v>
      </c>
      <c r="L2168">
        <v>1413922018</v>
      </c>
      <c r="M2168" s="7">
        <f>(((L2168/60)/60)/24)+DATE(1970,1,1)</f>
        <v>41933.838171296295</v>
      </c>
      <c r="N2168" t="b">
        <v>0</v>
      </c>
      <c r="O2168">
        <v>32</v>
      </c>
      <c r="P2168" s="5">
        <f>E2168/O2168</f>
        <v>91.625</v>
      </c>
      <c r="Q2168" s="18" t="str">
        <f>LEFT(T2168, FIND("/",T2168)-1)</f>
        <v>music</v>
      </c>
      <c r="R2168" s="18" t="str">
        <f>RIGHT(T2168, LEN(T2168)-FIND("/",T2168))</f>
        <v>rock</v>
      </c>
      <c r="S2168" t="b">
        <v>1</v>
      </c>
      <c r="T2168" t="s">
        <v>8276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3">
        <v>150</v>
      </c>
      <c r="E2169" s="13">
        <v>180</v>
      </c>
      <c r="F2169" s="16">
        <f>(E2169)/D2169</f>
        <v>1.2</v>
      </c>
      <c r="G2169" s="11" t="s">
        <v>8219</v>
      </c>
      <c r="H2169" t="s">
        <v>8224</v>
      </c>
      <c r="I2169" t="s">
        <v>8246</v>
      </c>
      <c r="J2169">
        <v>1347672937</v>
      </c>
      <c r="K2169" s="7">
        <f>(((J2169/60)/60)/24)+DATE(1970,1,1)</f>
        <v>41167.066400462965</v>
      </c>
      <c r="L2169">
        <v>1346463337</v>
      </c>
      <c r="M2169" s="7">
        <f>(((L2169/60)/60)/24)+DATE(1970,1,1)</f>
        <v>41153.066400462965</v>
      </c>
      <c r="N2169" t="b">
        <v>0</v>
      </c>
      <c r="O2169">
        <v>8</v>
      </c>
      <c r="P2169" s="5">
        <f>E2169/O2169</f>
        <v>22.5</v>
      </c>
      <c r="Q2169" s="18" t="str">
        <f>LEFT(T2169, FIND("/",T2169)-1)</f>
        <v>music</v>
      </c>
      <c r="R2169" s="18" t="str">
        <f>RIGHT(T2169, LEN(T2169)-FIND("/",T2169))</f>
        <v>rock</v>
      </c>
      <c r="S2169" t="b">
        <v>1</v>
      </c>
      <c r="T2169" t="s">
        <v>8276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3">
        <v>18000</v>
      </c>
      <c r="E2170" s="13">
        <v>21884.69</v>
      </c>
      <c r="F2170" s="16">
        <f>(E2170)/D2170</f>
        <v>1.215816111111111</v>
      </c>
      <c r="G2170" s="11" t="s">
        <v>8219</v>
      </c>
      <c r="H2170" t="s">
        <v>8224</v>
      </c>
      <c r="I2170" t="s">
        <v>8246</v>
      </c>
      <c r="J2170">
        <v>1486702800</v>
      </c>
      <c r="K2170" s="7">
        <f>(((J2170/60)/60)/24)+DATE(1970,1,1)</f>
        <v>42776.208333333328</v>
      </c>
      <c r="L2170">
        <v>1484058261</v>
      </c>
      <c r="M2170" s="7">
        <f>(((L2170/60)/60)/24)+DATE(1970,1,1)</f>
        <v>42745.600243055553</v>
      </c>
      <c r="N2170" t="b">
        <v>0</v>
      </c>
      <c r="O2170">
        <v>340</v>
      </c>
      <c r="P2170" s="5">
        <f>E2170/O2170</f>
        <v>64.366735294117646</v>
      </c>
      <c r="Q2170" s="18" t="str">
        <f>LEFT(T2170, FIND("/",T2170)-1)</f>
        <v>music</v>
      </c>
      <c r="R2170" s="18" t="str">
        <f>RIGHT(T2170, LEN(T2170)-FIND("/",T2170))</f>
        <v>rock</v>
      </c>
      <c r="S2170" t="b">
        <v>1</v>
      </c>
      <c r="T2170" t="s">
        <v>8276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3">
        <v>153</v>
      </c>
      <c r="E2171" s="13">
        <v>153</v>
      </c>
      <c r="F2171" s="16">
        <f>(E2171)/D2171</f>
        <v>1</v>
      </c>
      <c r="G2171" s="11" t="s">
        <v>8219</v>
      </c>
      <c r="H2171" t="s">
        <v>8224</v>
      </c>
      <c r="I2171" t="s">
        <v>8246</v>
      </c>
      <c r="J2171">
        <v>1488473351</v>
      </c>
      <c r="K2171" s="7">
        <f>(((J2171/60)/60)/24)+DATE(1970,1,1)</f>
        <v>42796.700821759259</v>
      </c>
      <c r="L2171">
        <v>1488214151</v>
      </c>
      <c r="M2171" s="7">
        <f>(((L2171/60)/60)/24)+DATE(1970,1,1)</f>
        <v>42793.700821759259</v>
      </c>
      <c r="N2171" t="b">
        <v>0</v>
      </c>
      <c r="O2171">
        <v>7</v>
      </c>
      <c r="P2171" s="5">
        <f>E2171/O2171</f>
        <v>21.857142857142858</v>
      </c>
      <c r="Q2171" s="18" t="str">
        <f>LEFT(T2171, FIND("/",T2171)-1)</f>
        <v>music</v>
      </c>
      <c r="R2171" s="18" t="str">
        <f>RIGHT(T2171, LEN(T2171)-FIND("/",T2171))</f>
        <v>rock</v>
      </c>
      <c r="S2171" t="b">
        <v>1</v>
      </c>
      <c r="T2171" t="s">
        <v>8276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3">
        <v>350</v>
      </c>
      <c r="E2172" s="13">
        <v>633</v>
      </c>
      <c r="F2172" s="16">
        <f>(E2172)/D2172</f>
        <v>1.8085714285714285</v>
      </c>
      <c r="G2172" s="11" t="s">
        <v>8219</v>
      </c>
      <c r="H2172" t="s">
        <v>8224</v>
      </c>
      <c r="I2172" t="s">
        <v>8246</v>
      </c>
      <c r="J2172">
        <v>1440266422</v>
      </c>
      <c r="K2172" s="7">
        <f>(((J2172/60)/60)/24)+DATE(1970,1,1)</f>
        <v>42238.750254629631</v>
      </c>
      <c r="L2172">
        <v>1436810422</v>
      </c>
      <c r="M2172" s="7">
        <f>(((L2172/60)/60)/24)+DATE(1970,1,1)</f>
        <v>42198.750254629631</v>
      </c>
      <c r="N2172" t="b">
        <v>0</v>
      </c>
      <c r="O2172">
        <v>19</v>
      </c>
      <c r="P2172" s="5">
        <f>E2172/O2172</f>
        <v>33.315789473684212</v>
      </c>
      <c r="Q2172" s="18" t="str">
        <f>LEFT(T2172, FIND("/",T2172)-1)</f>
        <v>music</v>
      </c>
      <c r="R2172" s="18" t="str">
        <f>RIGHT(T2172, LEN(T2172)-FIND("/",T2172))</f>
        <v>rock</v>
      </c>
      <c r="S2172" t="b">
        <v>1</v>
      </c>
      <c r="T2172" t="s">
        <v>8276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3">
        <v>4000</v>
      </c>
      <c r="E2173" s="13">
        <v>4243</v>
      </c>
      <c r="F2173" s="16">
        <f>(E2173)/D2173</f>
        <v>1.0607500000000001</v>
      </c>
      <c r="G2173" s="11" t="s">
        <v>8219</v>
      </c>
      <c r="H2173" t="s">
        <v>8224</v>
      </c>
      <c r="I2173" t="s">
        <v>8246</v>
      </c>
      <c r="J2173">
        <v>1434949200</v>
      </c>
      <c r="K2173" s="7">
        <f>(((J2173/60)/60)/24)+DATE(1970,1,1)</f>
        <v>42177.208333333328</v>
      </c>
      <c r="L2173">
        <v>1431903495</v>
      </c>
      <c r="M2173" s="7">
        <f>(((L2173/60)/60)/24)+DATE(1970,1,1)</f>
        <v>42141.95711805555</v>
      </c>
      <c r="N2173" t="b">
        <v>0</v>
      </c>
      <c r="O2173">
        <v>47</v>
      </c>
      <c r="P2173" s="5">
        <f>E2173/O2173</f>
        <v>90.276595744680847</v>
      </c>
      <c r="Q2173" s="18" t="str">
        <f>LEFT(T2173, FIND("/",T2173)-1)</f>
        <v>music</v>
      </c>
      <c r="R2173" s="18" t="str">
        <f>RIGHT(T2173, LEN(T2173)-FIND("/",T2173))</f>
        <v>rock</v>
      </c>
      <c r="S2173" t="b">
        <v>1</v>
      </c>
      <c r="T2173" t="s">
        <v>8276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3">
        <v>1000</v>
      </c>
      <c r="E2174" s="13">
        <v>1000</v>
      </c>
      <c r="F2174" s="16">
        <f>(E2174)/D2174</f>
        <v>1</v>
      </c>
      <c r="G2174" s="11" t="s">
        <v>8219</v>
      </c>
      <c r="H2174" t="s">
        <v>8224</v>
      </c>
      <c r="I2174" t="s">
        <v>8246</v>
      </c>
      <c r="J2174">
        <v>1429365320</v>
      </c>
      <c r="K2174" s="7">
        <f>(((J2174/60)/60)/24)+DATE(1970,1,1)</f>
        <v>42112.580092592587</v>
      </c>
      <c r="L2174">
        <v>1426773320</v>
      </c>
      <c r="M2174" s="7">
        <f>(((L2174/60)/60)/24)+DATE(1970,1,1)</f>
        <v>42082.580092592587</v>
      </c>
      <c r="N2174" t="b">
        <v>0</v>
      </c>
      <c r="O2174">
        <v>13</v>
      </c>
      <c r="P2174" s="5">
        <f>E2174/O2174</f>
        <v>76.92307692307692</v>
      </c>
      <c r="Q2174" s="18" t="str">
        <f>LEFT(T2174, FIND("/",T2174)-1)</f>
        <v>music</v>
      </c>
      <c r="R2174" s="18" t="str">
        <f>RIGHT(T2174, LEN(T2174)-FIND("/",T2174))</f>
        <v>rock</v>
      </c>
      <c r="S2174" t="b">
        <v>1</v>
      </c>
      <c r="T2174" t="s">
        <v>8276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3">
        <v>4200</v>
      </c>
      <c r="E2175" s="13">
        <v>5331</v>
      </c>
      <c r="F2175" s="16">
        <f>(E2175)/D2175</f>
        <v>1.2692857142857144</v>
      </c>
      <c r="G2175" s="11" t="s">
        <v>8219</v>
      </c>
      <c r="H2175" t="s">
        <v>8224</v>
      </c>
      <c r="I2175" t="s">
        <v>8246</v>
      </c>
      <c r="J2175">
        <v>1378785540</v>
      </c>
      <c r="K2175" s="7">
        <f>(((J2175/60)/60)/24)+DATE(1970,1,1)</f>
        <v>41527.165972222225</v>
      </c>
      <c r="L2175">
        <v>1376066243</v>
      </c>
      <c r="M2175" s="7">
        <f>(((L2175/60)/60)/24)+DATE(1970,1,1)</f>
        <v>41495.692627314813</v>
      </c>
      <c r="N2175" t="b">
        <v>0</v>
      </c>
      <c r="O2175">
        <v>90</v>
      </c>
      <c r="P2175" s="5">
        <f>E2175/O2175</f>
        <v>59.233333333333334</v>
      </c>
      <c r="Q2175" s="18" t="str">
        <f>LEFT(T2175, FIND("/",T2175)-1)</f>
        <v>music</v>
      </c>
      <c r="R2175" s="18" t="str">
        <f>RIGHT(T2175, LEN(T2175)-FIND("/",T2175))</f>
        <v>rock</v>
      </c>
      <c r="S2175" t="b">
        <v>1</v>
      </c>
      <c r="T2175" t="s">
        <v>8276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3">
        <v>4000</v>
      </c>
      <c r="E2176" s="13">
        <v>4119</v>
      </c>
      <c r="F2176" s="16">
        <f>(E2176)/D2176</f>
        <v>1.0297499999999999</v>
      </c>
      <c r="G2176" s="11" t="s">
        <v>8219</v>
      </c>
      <c r="H2176" t="s">
        <v>8225</v>
      </c>
      <c r="I2176" t="s">
        <v>8247</v>
      </c>
      <c r="J2176">
        <v>1462453307</v>
      </c>
      <c r="K2176" s="7">
        <f>(((J2176/60)/60)/24)+DATE(1970,1,1)</f>
        <v>42495.542905092589</v>
      </c>
      <c r="L2176">
        <v>1459861307</v>
      </c>
      <c r="M2176" s="7">
        <f>(((L2176/60)/60)/24)+DATE(1970,1,1)</f>
        <v>42465.542905092589</v>
      </c>
      <c r="N2176" t="b">
        <v>0</v>
      </c>
      <c r="O2176">
        <v>63</v>
      </c>
      <c r="P2176" s="5">
        <f>E2176/O2176</f>
        <v>65.38095238095238</v>
      </c>
      <c r="Q2176" s="18" t="str">
        <f>LEFT(T2176, FIND("/",T2176)-1)</f>
        <v>music</v>
      </c>
      <c r="R2176" s="18" t="str">
        <f>RIGHT(T2176, LEN(T2176)-FIND("/",T2176))</f>
        <v>rock</v>
      </c>
      <c r="S2176" t="b">
        <v>1</v>
      </c>
      <c r="T2176" t="s">
        <v>8276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3">
        <v>700</v>
      </c>
      <c r="E2177" s="13">
        <v>1750</v>
      </c>
      <c r="F2177" s="16">
        <f>(E2177)/D2177</f>
        <v>2.5</v>
      </c>
      <c r="G2177" s="11" t="s">
        <v>8219</v>
      </c>
      <c r="H2177" t="s">
        <v>8224</v>
      </c>
      <c r="I2177" t="s">
        <v>8246</v>
      </c>
      <c r="J2177">
        <v>1469059986</v>
      </c>
      <c r="K2177" s="7">
        <f>(((J2177/60)/60)/24)+DATE(1970,1,1)</f>
        <v>42572.009097222224</v>
      </c>
      <c r="L2177">
        <v>1468455186</v>
      </c>
      <c r="M2177" s="7">
        <f>(((L2177/60)/60)/24)+DATE(1970,1,1)</f>
        <v>42565.009097222224</v>
      </c>
      <c r="N2177" t="b">
        <v>0</v>
      </c>
      <c r="O2177">
        <v>26</v>
      </c>
      <c r="P2177" s="5">
        <f>E2177/O2177</f>
        <v>67.307692307692307</v>
      </c>
      <c r="Q2177" s="18" t="str">
        <f>LEFT(T2177, FIND("/",T2177)-1)</f>
        <v>music</v>
      </c>
      <c r="R2177" s="18" t="str">
        <f>RIGHT(T2177, LEN(T2177)-FIND("/",T2177))</f>
        <v>rock</v>
      </c>
      <c r="S2177" t="b">
        <v>1</v>
      </c>
      <c r="T2177" t="s">
        <v>8276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3">
        <v>5000</v>
      </c>
      <c r="E2178" s="13">
        <v>6301</v>
      </c>
      <c r="F2178" s="16">
        <f>(E2178)/D2178</f>
        <v>1.2602</v>
      </c>
      <c r="G2178" s="11" t="s">
        <v>8219</v>
      </c>
      <c r="H2178" t="s">
        <v>8224</v>
      </c>
      <c r="I2178" t="s">
        <v>8246</v>
      </c>
      <c r="J2178">
        <v>1430579509</v>
      </c>
      <c r="K2178" s="7">
        <f>(((J2178/60)/60)/24)+DATE(1970,1,1)</f>
        <v>42126.633206018523</v>
      </c>
      <c r="L2178">
        <v>1427987509</v>
      </c>
      <c r="M2178" s="7">
        <f>(((L2178/60)/60)/24)+DATE(1970,1,1)</f>
        <v>42096.633206018523</v>
      </c>
      <c r="N2178" t="b">
        <v>0</v>
      </c>
      <c r="O2178">
        <v>71</v>
      </c>
      <c r="P2178" s="5">
        <f>E2178/O2178</f>
        <v>88.74647887323944</v>
      </c>
      <c r="Q2178" s="18" t="str">
        <f>LEFT(T2178, FIND("/",T2178)-1)</f>
        <v>music</v>
      </c>
      <c r="R2178" s="18" t="str">
        <f>RIGHT(T2178, LEN(T2178)-FIND("/",T2178))</f>
        <v>rock</v>
      </c>
      <c r="S2178" t="b">
        <v>1</v>
      </c>
      <c r="T2178" t="s">
        <v>8276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3">
        <v>2500</v>
      </c>
      <c r="E2179" s="13">
        <v>2503</v>
      </c>
      <c r="F2179" s="16">
        <f>(E2179)/D2179</f>
        <v>1.0012000000000001</v>
      </c>
      <c r="G2179" s="11" t="s">
        <v>8219</v>
      </c>
      <c r="H2179" t="s">
        <v>8224</v>
      </c>
      <c r="I2179" t="s">
        <v>8246</v>
      </c>
      <c r="J2179">
        <v>1465192867</v>
      </c>
      <c r="K2179" s="7">
        <f>(((J2179/60)/60)/24)+DATE(1970,1,1)</f>
        <v>42527.250775462962</v>
      </c>
      <c r="L2179">
        <v>1463032867</v>
      </c>
      <c r="M2179" s="7">
        <f>(((L2179/60)/60)/24)+DATE(1970,1,1)</f>
        <v>42502.250775462962</v>
      </c>
      <c r="N2179" t="b">
        <v>0</v>
      </c>
      <c r="O2179">
        <v>38</v>
      </c>
      <c r="P2179" s="5">
        <f>E2179/O2179</f>
        <v>65.868421052631575</v>
      </c>
      <c r="Q2179" s="18" t="str">
        <f>LEFT(T2179, FIND("/",T2179)-1)</f>
        <v>music</v>
      </c>
      <c r="R2179" s="18" t="str">
        <f>RIGHT(T2179, LEN(T2179)-FIND("/",T2179))</f>
        <v>rock</v>
      </c>
      <c r="S2179" t="b">
        <v>1</v>
      </c>
      <c r="T2179" t="s">
        <v>8276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3">
        <v>25000</v>
      </c>
      <c r="E2180" s="13">
        <v>34660</v>
      </c>
      <c r="F2180" s="16">
        <f>(E2180)/D2180</f>
        <v>1.3864000000000001</v>
      </c>
      <c r="G2180" s="11" t="s">
        <v>8219</v>
      </c>
      <c r="H2180" t="s">
        <v>8224</v>
      </c>
      <c r="I2180" t="s">
        <v>8246</v>
      </c>
      <c r="J2180">
        <v>1484752597</v>
      </c>
      <c r="K2180" s="7">
        <f>(((J2180/60)/60)/24)+DATE(1970,1,1)</f>
        <v>42753.63653935185</v>
      </c>
      <c r="L2180">
        <v>1482160597</v>
      </c>
      <c r="M2180" s="7">
        <f>(((L2180/60)/60)/24)+DATE(1970,1,1)</f>
        <v>42723.63653935185</v>
      </c>
      <c r="N2180" t="b">
        <v>0</v>
      </c>
      <c r="O2180">
        <v>859</v>
      </c>
      <c r="P2180" s="5">
        <f>E2180/O2180</f>
        <v>40.349243306169967</v>
      </c>
      <c r="Q2180" s="18" t="str">
        <f>LEFT(T2180, FIND("/",T2180)-1)</f>
        <v>music</v>
      </c>
      <c r="R2180" s="18" t="str">
        <f>RIGHT(T2180, LEN(T2180)-FIND("/",T2180))</f>
        <v>rock</v>
      </c>
      <c r="S2180" t="b">
        <v>1</v>
      </c>
      <c r="T2180" t="s">
        <v>8276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3">
        <v>1000</v>
      </c>
      <c r="E2181" s="13">
        <v>1614</v>
      </c>
      <c r="F2181" s="16">
        <f>(E2181)/D2181</f>
        <v>1.6140000000000001</v>
      </c>
      <c r="G2181" s="11" t="s">
        <v>8219</v>
      </c>
      <c r="H2181" t="s">
        <v>8224</v>
      </c>
      <c r="I2181" t="s">
        <v>8246</v>
      </c>
      <c r="J2181">
        <v>1428725192</v>
      </c>
      <c r="K2181" s="7">
        <f>(((J2181/60)/60)/24)+DATE(1970,1,1)</f>
        <v>42105.171203703707</v>
      </c>
      <c r="L2181">
        <v>1426133192</v>
      </c>
      <c r="M2181" s="7">
        <f>(((L2181/60)/60)/24)+DATE(1970,1,1)</f>
        <v>42075.171203703707</v>
      </c>
      <c r="N2181" t="b">
        <v>0</v>
      </c>
      <c r="O2181">
        <v>21</v>
      </c>
      <c r="P2181" s="5">
        <f>E2181/O2181</f>
        <v>76.857142857142861</v>
      </c>
      <c r="Q2181" s="18" t="str">
        <f>LEFT(T2181, FIND("/",T2181)-1)</f>
        <v>music</v>
      </c>
      <c r="R2181" s="18" t="str">
        <f>RIGHT(T2181, LEN(T2181)-FIND("/",T2181))</f>
        <v>rock</v>
      </c>
      <c r="S2181" t="b">
        <v>1</v>
      </c>
      <c r="T2181" t="s">
        <v>8276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3">
        <v>5000</v>
      </c>
      <c r="E2182" s="13">
        <v>5359.21</v>
      </c>
      <c r="F2182" s="16">
        <f>(E2182)/D2182</f>
        <v>1.071842</v>
      </c>
      <c r="G2182" s="11" t="s">
        <v>8219</v>
      </c>
      <c r="H2182" t="s">
        <v>8224</v>
      </c>
      <c r="I2182" t="s">
        <v>8246</v>
      </c>
      <c r="J2182">
        <v>1447434268</v>
      </c>
      <c r="K2182" s="7">
        <f>(((J2182/60)/60)/24)+DATE(1970,1,1)</f>
        <v>42321.711435185185</v>
      </c>
      <c r="L2182">
        <v>1443801868</v>
      </c>
      <c r="M2182" s="7">
        <f>(((L2182/60)/60)/24)+DATE(1970,1,1)</f>
        <v>42279.669768518521</v>
      </c>
      <c r="N2182" t="b">
        <v>0</v>
      </c>
      <c r="O2182">
        <v>78</v>
      </c>
      <c r="P2182" s="5">
        <f>E2182/O2182</f>
        <v>68.707820512820518</v>
      </c>
      <c r="Q2182" s="18" t="str">
        <f>LEFT(T2182, FIND("/",T2182)-1)</f>
        <v>music</v>
      </c>
      <c r="R2182" s="18" t="str">
        <f>RIGHT(T2182, LEN(T2182)-FIND("/",T2182))</f>
        <v>rock</v>
      </c>
      <c r="S2182" t="b">
        <v>1</v>
      </c>
      <c r="T2182" t="s">
        <v>8276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3">
        <v>2000</v>
      </c>
      <c r="E2183" s="13">
        <v>3062</v>
      </c>
      <c r="F2183" s="16">
        <f>(E2183)/D2183</f>
        <v>1.5309999999999999</v>
      </c>
      <c r="G2183" s="11" t="s">
        <v>8219</v>
      </c>
      <c r="H2183" t="s">
        <v>8224</v>
      </c>
      <c r="I2183" t="s">
        <v>8246</v>
      </c>
      <c r="J2183">
        <v>1487635653</v>
      </c>
      <c r="K2183" s="7">
        <f>(((J2183/60)/60)/24)+DATE(1970,1,1)</f>
        <v>42787.005243055552</v>
      </c>
      <c r="L2183">
        <v>1486426053</v>
      </c>
      <c r="M2183" s="7">
        <f>(((L2183/60)/60)/24)+DATE(1970,1,1)</f>
        <v>42773.005243055552</v>
      </c>
      <c r="N2183" t="b">
        <v>0</v>
      </c>
      <c r="O2183">
        <v>53</v>
      </c>
      <c r="P2183" s="5">
        <f>E2183/O2183</f>
        <v>57.773584905660378</v>
      </c>
      <c r="Q2183" s="18" t="str">
        <f>LEFT(T2183, FIND("/",T2183)-1)</f>
        <v>games</v>
      </c>
      <c r="R2183" s="18" t="str">
        <f>RIGHT(T2183, LEN(T2183)-FIND("/",T2183))</f>
        <v>tabletop games</v>
      </c>
      <c r="S2183" t="b">
        <v>1</v>
      </c>
      <c r="T2183" t="s">
        <v>8297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3">
        <v>3000</v>
      </c>
      <c r="E2184" s="13">
        <v>15725</v>
      </c>
      <c r="F2184" s="16">
        <f>(E2184)/D2184</f>
        <v>5.2416666666666663</v>
      </c>
      <c r="G2184" s="11" t="s">
        <v>8219</v>
      </c>
      <c r="H2184" t="s">
        <v>8229</v>
      </c>
      <c r="I2184" t="s">
        <v>8251</v>
      </c>
      <c r="J2184">
        <v>1412285825</v>
      </c>
      <c r="K2184" s="7">
        <f>(((J2184/60)/60)/24)+DATE(1970,1,1)</f>
        <v>41914.900752314818</v>
      </c>
      <c r="L2184">
        <v>1409261825</v>
      </c>
      <c r="M2184" s="7">
        <f>(((L2184/60)/60)/24)+DATE(1970,1,1)</f>
        <v>41879.900752314818</v>
      </c>
      <c r="N2184" t="b">
        <v>0</v>
      </c>
      <c r="O2184">
        <v>356</v>
      </c>
      <c r="P2184" s="5">
        <f>E2184/O2184</f>
        <v>44.171348314606739</v>
      </c>
      <c r="Q2184" s="18" t="str">
        <f>LEFT(T2184, FIND("/",T2184)-1)</f>
        <v>games</v>
      </c>
      <c r="R2184" s="18" t="str">
        <f>RIGHT(T2184, LEN(T2184)-FIND("/",T2184))</f>
        <v>tabletop games</v>
      </c>
      <c r="S2184" t="b">
        <v>1</v>
      </c>
      <c r="T2184" t="s">
        <v>8297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3">
        <v>1800</v>
      </c>
      <c r="E2185" s="13">
        <v>8807</v>
      </c>
      <c r="F2185" s="16">
        <f>(E2185)/D2185</f>
        <v>4.8927777777777779</v>
      </c>
      <c r="G2185" s="11" t="s">
        <v>8219</v>
      </c>
      <c r="H2185" t="s">
        <v>8224</v>
      </c>
      <c r="I2185" t="s">
        <v>8246</v>
      </c>
      <c r="J2185">
        <v>1486616400</v>
      </c>
      <c r="K2185" s="7">
        <f>(((J2185/60)/60)/24)+DATE(1970,1,1)</f>
        <v>42775.208333333328</v>
      </c>
      <c r="L2185">
        <v>1484037977</v>
      </c>
      <c r="M2185" s="7">
        <f>(((L2185/60)/60)/24)+DATE(1970,1,1)</f>
        <v>42745.365474537044</v>
      </c>
      <c r="N2185" t="b">
        <v>0</v>
      </c>
      <c r="O2185">
        <v>279</v>
      </c>
      <c r="P2185" s="5">
        <f>E2185/O2185</f>
        <v>31.566308243727597</v>
      </c>
      <c r="Q2185" s="18" t="str">
        <f>LEFT(T2185, FIND("/",T2185)-1)</f>
        <v>games</v>
      </c>
      <c r="R2185" s="18" t="str">
        <f>RIGHT(T2185, LEN(T2185)-FIND("/",T2185))</f>
        <v>tabletop games</v>
      </c>
      <c r="S2185" t="b">
        <v>1</v>
      </c>
      <c r="T2185" t="s">
        <v>8297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3">
        <v>10000</v>
      </c>
      <c r="E2186" s="13">
        <v>28474</v>
      </c>
      <c r="F2186" s="16">
        <f>(E2186)/D2186</f>
        <v>2.8473999999999999</v>
      </c>
      <c r="G2186" s="11" t="s">
        <v>8219</v>
      </c>
      <c r="H2186" t="s">
        <v>8224</v>
      </c>
      <c r="I2186" t="s">
        <v>8246</v>
      </c>
      <c r="J2186">
        <v>1453737600</v>
      </c>
      <c r="K2186" s="7">
        <f>(((J2186/60)/60)/24)+DATE(1970,1,1)</f>
        <v>42394.666666666672</v>
      </c>
      <c r="L2186">
        <v>1452530041</v>
      </c>
      <c r="M2186" s="7">
        <f>(((L2186/60)/60)/24)+DATE(1970,1,1)</f>
        <v>42380.690289351856</v>
      </c>
      <c r="N2186" t="b">
        <v>1</v>
      </c>
      <c r="O2186">
        <v>266</v>
      </c>
      <c r="P2186" s="5">
        <f>E2186/O2186</f>
        <v>107.04511278195488</v>
      </c>
      <c r="Q2186" s="18" t="str">
        <f>LEFT(T2186, FIND("/",T2186)-1)</f>
        <v>games</v>
      </c>
      <c r="R2186" s="18" t="str">
        <f>RIGHT(T2186, LEN(T2186)-FIND("/",T2186))</f>
        <v>tabletop games</v>
      </c>
      <c r="S2186" t="b">
        <v>1</v>
      </c>
      <c r="T2186" t="s">
        <v>8297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3">
        <v>5000</v>
      </c>
      <c r="E2187" s="13">
        <v>92848.5</v>
      </c>
      <c r="F2187" s="16">
        <f>(E2187)/D2187</f>
        <v>18.569700000000001</v>
      </c>
      <c r="G2187" s="11" t="s">
        <v>8219</v>
      </c>
      <c r="H2187" t="s">
        <v>8225</v>
      </c>
      <c r="I2187" t="s">
        <v>8247</v>
      </c>
      <c r="J2187">
        <v>1364286239</v>
      </c>
      <c r="K2187" s="7">
        <f>(((J2187/60)/60)/24)+DATE(1970,1,1)</f>
        <v>41359.349988425929</v>
      </c>
      <c r="L2187">
        <v>1360830239</v>
      </c>
      <c r="M2187" s="7">
        <f>(((L2187/60)/60)/24)+DATE(1970,1,1)</f>
        <v>41319.349988425929</v>
      </c>
      <c r="N2187" t="b">
        <v>0</v>
      </c>
      <c r="O2187">
        <v>623</v>
      </c>
      <c r="P2187" s="5">
        <f>E2187/O2187</f>
        <v>149.03451043338683</v>
      </c>
      <c r="Q2187" s="18" t="str">
        <f>LEFT(T2187, FIND("/",T2187)-1)</f>
        <v>games</v>
      </c>
      <c r="R2187" s="18" t="str">
        <f>RIGHT(T2187, LEN(T2187)-FIND("/",T2187))</f>
        <v>tabletop games</v>
      </c>
      <c r="S2187" t="b">
        <v>1</v>
      </c>
      <c r="T2187" t="s">
        <v>8297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3">
        <v>20000</v>
      </c>
      <c r="E2188" s="13">
        <v>21935</v>
      </c>
      <c r="F2188" s="16">
        <f>(E2188)/D2188</f>
        <v>1.0967499999999999</v>
      </c>
      <c r="G2188" s="11" t="s">
        <v>8219</v>
      </c>
      <c r="H2188" t="s">
        <v>8224</v>
      </c>
      <c r="I2188" t="s">
        <v>8246</v>
      </c>
      <c r="J2188">
        <v>1473213600</v>
      </c>
      <c r="K2188" s="7">
        <f>(((J2188/60)/60)/24)+DATE(1970,1,1)</f>
        <v>42620.083333333328</v>
      </c>
      <c r="L2188">
        <v>1470062743</v>
      </c>
      <c r="M2188" s="7">
        <f>(((L2188/60)/60)/24)+DATE(1970,1,1)</f>
        <v>42583.615081018521</v>
      </c>
      <c r="N2188" t="b">
        <v>0</v>
      </c>
      <c r="O2188">
        <v>392</v>
      </c>
      <c r="P2188" s="5">
        <f>E2188/O2188</f>
        <v>55.956632653061227</v>
      </c>
      <c r="Q2188" s="18" t="str">
        <f>LEFT(T2188, FIND("/",T2188)-1)</f>
        <v>games</v>
      </c>
      <c r="R2188" s="18" t="str">
        <f>RIGHT(T2188, LEN(T2188)-FIND("/",T2188))</f>
        <v>tabletop games</v>
      </c>
      <c r="S2188" t="b">
        <v>1</v>
      </c>
      <c r="T2188" t="s">
        <v>8297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3">
        <v>20000</v>
      </c>
      <c r="E2189" s="13">
        <v>202928.5</v>
      </c>
      <c r="F2189" s="16">
        <f>(E2189)/D2189</f>
        <v>10.146425000000001</v>
      </c>
      <c r="G2189" s="11" t="s">
        <v>8219</v>
      </c>
      <c r="H2189" t="s">
        <v>8224</v>
      </c>
      <c r="I2189" t="s">
        <v>8246</v>
      </c>
      <c r="J2189">
        <v>1428033540</v>
      </c>
      <c r="K2189" s="7">
        <f>(((J2189/60)/60)/24)+DATE(1970,1,1)</f>
        <v>42097.165972222225</v>
      </c>
      <c r="L2189">
        <v>1425531666</v>
      </c>
      <c r="M2189" s="7">
        <f>(((L2189/60)/60)/24)+DATE(1970,1,1)</f>
        <v>42068.209097222221</v>
      </c>
      <c r="N2189" t="b">
        <v>1</v>
      </c>
      <c r="O2189">
        <v>3562</v>
      </c>
      <c r="P2189" s="5">
        <f>E2189/O2189</f>
        <v>56.970381807973048</v>
      </c>
      <c r="Q2189" s="18" t="str">
        <f>LEFT(T2189, FIND("/",T2189)-1)</f>
        <v>games</v>
      </c>
      <c r="R2189" s="18" t="str">
        <f>RIGHT(T2189, LEN(T2189)-FIND("/",T2189))</f>
        <v>tabletop games</v>
      </c>
      <c r="S2189" t="b">
        <v>1</v>
      </c>
      <c r="T2189" t="s">
        <v>8297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3">
        <v>5494</v>
      </c>
      <c r="E2190" s="13">
        <v>22645</v>
      </c>
      <c r="F2190" s="16">
        <f>(E2190)/D2190</f>
        <v>4.1217692027666546</v>
      </c>
      <c r="G2190" s="11" t="s">
        <v>8219</v>
      </c>
      <c r="H2190" t="s">
        <v>8226</v>
      </c>
      <c r="I2190" t="s">
        <v>8248</v>
      </c>
      <c r="J2190">
        <v>1477414800</v>
      </c>
      <c r="K2190" s="7">
        <f>(((J2190/60)/60)/24)+DATE(1970,1,1)</f>
        <v>42668.708333333328</v>
      </c>
      <c r="L2190">
        <v>1474380241</v>
      </c>
      <c r="M2190" s="7">
        <f>(((L2190/60)/60)/24)+DATE(1970,1,1)</f>
        <v>42633.586122685185</v>
      </c>
      <c r="N2190" t="b">
        <v>0</v>
      </c>
      <c r="O2190">
        <v>514</v>
      </c>
      <c r="P2190" s="5">
        <f>E2190/O2190</f>
        <v>44.056420233463037</v>
      </c>
      <c r="Q2190" s="18" t="str">
        <f>LEFT(T2190, FIND("/",T2190)-1)</f>
        <v>games</v>
      </c>
      <c r="R2190" s="18" t="str">
        <f>RIGHT(T2190, LEN(T2190)-FIND("/",T2190))</f>
        <v>tabletop games</v>
      </c>
      <c r="S2190" t="b">
        <v>1</v>
      </c>
      <c r="T2190" t="s">
        <v>8297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3">
        <v>1200</v>
      </c>
      <c r="E2191" s="13">
        <v>6039</v>
      </c>
      <c r="F2191" s="16">
        <f>(E2191)/D2191</f>
        <v>5.0324999999999998</v>
      </c>
      <c r="G2191" s="11" t="s">
        <v>8219</v>
      </c>
      <c r="H2191" t="s">
        <v>8225</v>
      </c>
      <c r="I2191" t="s">
        <v>8247</v>
      </c>
      <c r="J2191">
        <v>1461276000</v>
      </c>
      <c r="K2191" s="7">
        <f>(((J2191/60)/60)/24)+DATE(1970,1,1)</f>
        <v>42481.916666666672</v>
      </c>
      <c r="L2191">
        <v>1460055300</v>
      </c>
      <c r="M2191" s="7">
        <f>(((L2191/60)/60)/24)+DATE(1970,1,1)</f>
        <v>42467.788194444445</v>
      </c>
      <c r="N2191" t="b">
        <v>0</v>
      </c>
      <c r="O2191">
        <v>88</v>
      </c>
      <c r="P2191" s="5">
        <f>E2191/O2191</f>
        <v>68.625</v>
      </c>
      <c r="Q2191" s="18" t="str">
        <f>LEFT(T2191, FIND("/",T2191)-1)</f>
        <v>games</v>
      </c>
      <c r="R2191" s="18" t="str">
        <f>RIGHT(T2191, LEN(T2191)-FIND("/",T2191))</f>
        <v>tabletop games</v>
      </c>
      <c r="S2191" t="b">
        <v>1</v>
      </c>
      <c r="T2191" t="s">
        <v>8297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3">
        <v>19000</v>
      </c>
      <c r="E2192" s="13">
        <v>35076</v>
      </c>
      <c r="F2192" s="16">
        <f>(E2192)/D2192</f>
        <v>1.8461052631578947</v>
      </c>
      <c r="G2192" s="11" t="s">
        <v>8219</v>
      </c>
      <c r="H2192" t="s">
        <v>8224</v>
      </c>
      <c r="I2192" t="s">
        <v>8246</v>
      </c>
      <c r="J2192">
        <v>1458716340</v>
      </c>
      <c r="K2192" s="7">
        <f>(((J2192/60)/60)/24)+DATE(1970,1,1)</f>
        <v>42452.290972222225</v>
      </c>
      <c r="L2192">
        <v>1455721204</v>
      </c>
      <c r="M2192" s="7">
        <f>(((L2192/60)/60)/24)+DATE(1970,1,1)</f>
        <v>42417.625046296293</v>
      </c>
      <c r="N2192" t="b">
        <v>0</v>
      </c>
      <c r="O2192">
        <v>537</v>
      </c>
      <c r="P2192" s="5">
        <f>E2192/O2192</f>
        <v>65.318435754189949</v>
      </c>
      <c r="Q2192" s="18" t="str">
        <f>LEFT(T2192, FIND("/",T2192)-1)</f>
        <v>games</v>
      </c>
      <c r="R2192" s="18" t="str">
        <f>RIGHT(T2192, LEN(T2192)-FIND("/",T2192))</f>
        <v>tabletop games</v>
      </c>
      <c r="S2192" t="b">
        <v>1</v>
      </c>
      <c r="T2192" t="s">
        <v>8297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3">
        <v>750</v>
      </c>
      <c r="E2193" s="13">
        <v>898</v>
      </c>
      <c r="F2193" s="16">
        <f>(E2193)/D2193</f>
        <v>1.1973333333333334</v>
      </c>
      <c r="G2193" s="11" t="s">
        <v>8219</v>
      </c>
      <c r="H2193" t="s">
        <v>8225</v>
      </c>
      <c r="I2193" t="s">
        <v>8247</v>
      </c>
      <c r="J2193">
        <v>1487102427</v>
      </c>
      <c r="K2193" s="7">
        <f>(((J2193/60)/60)/24)+DATE(1970,1,1)</f>
        <v>42780.833645833336</v>
      </c>
      <c r="L2193">
        <v>1486065627</v>
      </c>
      <c r="M2193" s="7">
        <f>(((L2193/60)/60)/24)+DATE(1970,1,1)</f>
        <v>42768.833645833336</v>
      </c>
      <c r="N2193" t="b">
        <v>0</v>
      </c>
      <c r="O2193">
        <v>25</v>
      </c>
      <c r="P2193" s="5">
        <f>E2193/O2193</f>
        <v>35.92</v>
      </c>
      <c r="Q2193" s="18" t="str">
        <f>LEFT(T2193, FIND("/",T2193)-1)</f>
        <v>games</v>
      </c>
      <c r="R2193" s="18" t="str">
        <f>RIGHT(T2193, LEN(T2193)-FIND("/",T2193))</f>
        <v>tabletop games</v>
      </c>
      <c r="S2193" t="b">
        <v>1</v>
      </c>
      <c r="T2193" t="s">
        <v>8297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3">
        <v>12000</v>
      </c>
      <c r="E2194" s="13">
        <v>129748.82</v>
      </c>
      <c r="F2194" s="16">
        <f>(E2194)/D2194</f>
        <v>10.812401666666668</v>
      </c>
      <c r="G2194" s="11" t="s">
        <v>8219</v>
      </c>
      <c r="H2194" t="s">
        <v>8225</v>
      </c>
      <c r="I2194" t="s">
        <v>8247</v>
      </c>
      <c r="J2194">
        <v>1481842800</v>
      </c>
      <c r="K2194" s="7">
        <f>(((J2194/60)/60)/24)+DATE(1970,1,1)</f>
        <v>42719.958333333328</v>
      </c>
      <c r="L2194">
        <v>1479414344</v>
      </c>
      <c r="M2194" s="7">
        <f>(((L2194/60)/60)/24)+DATE(1970,1,1)</f>
        <v>42691.8512037037</v>
      </c>
      <c r="N2194" t="b">
        <v>0</v>
      </c>
      <c r="O2194">
        <v>3238</v>
      </c>
      <c r="P2194" s="5">
        <f>E2194/O2194</f>
        <v>40.070667078443485</v>
      </c>
      <c r="Q2194" s="18" t="str">
        <f>LEFT(T2194, FIND("/",T2194)-1)</f>
        <v>games</v>
      </c>
      <c r="R2194" s="18" t="str">
        <f>RIGHT(T2194, LEN(T2194)-FIND("/",T2194))</f>
        <v>tabletop games</v>
      </c>
      <c r="S2194" t="b">
        <v>1</v>
      </c>
      <c r="T2194" t="s">
        <v>8297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3">
        <v>15000</v>
      </c>
      <c r="E2195" s="13">
        <v>67856</v>
      </c>
      <c r="F2195" s="16">
        <f>(E2195)/D2195</f>
        <v>4.5237333333333334</v>
      </c>
      <c r="G2195" s="11" t="s">
        <v>8219</v>
      </c>
      <c r="H2195" t="s">
        <v>8224</v>
      </c>
      <c r="I2195" t="s">
        <v>8246</v>
      </c>
      <c r="J2195">
        <v>1479704340</v>
      </c>
      <c r="K2195" s="7">
        <f>(((J2195/60)/60)/24)+DATE(1970,1,1)</f>
        <v>42695.207638888889</v>
      </c>
      <c r="L2195">
        <v>1477043072</v>
      </c>
      <c r="M2195" s="7">
        <f>(((L2195/60)/60)/24)+DATE(1970,1,1)</f>
        <v>42664.405925925923</v>
      </c>
      <c r="N2195" t="b">
        <v>0</v>
      </c>
      <c r="O2195">
        <v>897</v>
      </c>
      <c r="P2195" s="5">
        <f>E2195/O2195</f>
        <v>75.647714604236342</v>
      </c>
      <c r="Q2195" s="18" t="str">
        <f>LEFT(T2195, FIND("/",T2195)-1)</f>
        <v>games</v>
      </c>
      <c r="R2195" s="18" t="str">
        <f>RIGHT(T2195, LEN(T2195)-FIND("/",T2195))</f>
        <v>tabletop games</v>
      </c>
      <c r="S2195" t="b">
        <v>1</v>
      </c>
      <c r="T2195" t="s">
        <v>8297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3">
        <v>10000</v>
      </c>
      <c r="E2196" s="13">
        <v>53737</v>
      </c>
      <c r="F2196" s="16">
        <f>(E2196)/D2196</f>
        <v>5.3737000000000004</v>
      </c>
      <c r="G2196" s="11" t="s">
        <v>8219</v>
      </c>
      <c r="H2196" t="s">
        <v>8224</v>
      </c>
      <c r="I2196" t="s">
        <v>8246</v>
      </c>
      <c r="J2196">
        <v>1459012290</v>
      </c>
      <c r="K2196" s="7">
        <f>(((J2196/60)/60)/24)+DATE(1970,1,1)</f>
        <v>42455.716319444444</v>
      </c>
      <c r="L2196">
        <v>1456423890</v>
      </c>
      <c r="M2196" s="7">
        <f>(((L2196/60)/60)/24)+DATE(1970,1,1)</f>
        <v>42425.757986111115</v>
      </c>
      <c r="N2196" t="b">
        <v>0</v>
      </c>
      <c r="O2196">
        <v>878</v>
      </c>
      <c r="P2196" s="5">
        <f>E2196/O2196</f>
        <v>61.203872437357631</v>
      </c>
      <c r="Q2196" s="18" t="str">
        <f>LEFT(T2196, FIND("/",T2196)-1)</f>
        <v>games</v>
      </c>
      <c r="R2196" s="18" t="str">
        <f>RIGHT(T2196, LEN(T2196)-FIND("/",T2196))</f>
        <v>tabletop games</v>
      </c>
      <c r="S2196" t="b">
        <v>1</v>
      </c>
      <c r="T2196" t="s">
        <v>8297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3">
        <v>4600</v>
      </c>
      <c r="E2197" s="13">
        <v>5535</v>
      </c>
      <c r="F2197" s="16">
        <f>(E2197)/D2197</f>
        <v>1.2032608695652174</v>
      </c>
      <c r="G2197" s="11" t="s">
        <v>8219</v>
      </c>
      <c r="H2197" t="s">
        <v>8224</v>
      </c>
      <c r="I2197" t="s">
        <v>8246</v>
      </c>
      <c r="J2197">
        <v>1439317900</v>
      </c>
      <c r="K2197" s="7">
        <f>(((J2197/60)/60)/24)+DATE(1970,1,1)</f>
        <v>42227.771990740745</v>
      </c>
      <c r="L2197">
        <v>1436725900</v>
      </c>
      <c r="M2197" s="7">
        <f>(((L2197/60)/60)/24)+DATE(1970,1,1)</f>
        <v>42197.771990740745</v>
      </c>
      <c r="N2197" t="b">
        <v>0</v>
      </c>
      <c r="O2197">
        <v>115</v>
      </c>
      <c r="P2197" s="5">
        <f>E2197/O2197</f>
        <v>48.130434782608695</v>
      </c>
      <c r="Q2197" s="18" t="str">
        <f>LEFT(T2197, FIND("/",T2197)-1)</f>
        <v>games</v>
      </c>
      <c r="R2197" s="18" t="str">
        <f>RIGHT(T2197, LEN(T2197)-FIND("/",T2197))</f>
        <v>tabletop games</v>
      </c>
      <c r="S2197" t="b">
        <v>1</v>
      </c>
      <c r="T2197" t="s">
        <v>8297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3">
        <v>14000</v>
      </c>
      <c r="E2198" s="13">
        <v>15937</v>
      </c>
      <c r="F2198" s="16">
        <f>(E2198)/D2198</f>
        <v>1.1383571428571428</v>
      </c>
      <c r="G2198" s="11" t="s">
        <v>8219</v>
      </c>
      <c r="H2198" t="s">
        <v>8224</v>
      </c>
      <c r="I2198" t="s">
        <v>8246</v>
      </c>
      <c r="J2198">
        <v>1480662000</v>
      </c>
      <c r="K2198" s="7">
        <f>(((J2198/60)/60)/24)+DATE(1970,1,1)</f>
        <v>42706.291666666672</v>
      </c>
      <c r="L2198">
        <v>1478000502</v>
      </c>
      <c r="M2198" s="7">
        <f>(((L2198/60)/60)/24)+DATE(1970,1,1)</f>
        <v>42675.487291666665</v>
      </c>
      <c r="N2198" t="b">
        <v>0</v>
      </c>
      <c r="O2198">
        <v>234</v>
      </c>
      <c r="P2198" s="5">
        <f>E2198/O2198</f>
        <v>68.106837606837601</v>
      </c>
      <c r="Q2198" s="18" t="str">
        <f>LEFT(T2198, FIND("/",T2198)-1)</f>
        <v>games</v>
      </c>
      <c r="R2198" s="18" t="str">
        <f>RIGHT(T2198, LEN(T2198)-FIND("/",T2198))</f>
        <v>tabletop games</v>
      </c>
      <c r="S2198" t="b">
        <v>1</v>
      </c>
      <c r="T2198" t="s">
        <v>8297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3">
        <v>30000</v>
      </c>
      <c r="E2199" s="13">
        <v>285309.33</v>
      </c>
      <c r="F2199" s="16">
        <f>(E2199)/D2199</f>
        <v>9.5103109999999997</v>
      </c>
      <c r="G2199" s="11" t="s">
        <v>8219</v>
      </c>
      <c r="H2199" t="s">
        <v>8224</v>
      </c>
      <c r="I2199" t="s">
        <v>8246</v>
      </c>
      <c r="J2199">
        <v>1425132059</v>
      </c>
      <c r="K2199" s="7">
        <f>(((J2199/60)/60)/24)+DATE(1970,1,1)</f>
        <v>42063.584016203706</v>
      </c>
      <c r="L2199">
        <v>1422540059</v>
      </c>
      <c r="M2199" s="7">
        <f>(((L2199/60)/60)/24)+DATE(1970,1,1)</f>
        <v>42033.584016203706</v>
      </c>
      <c r="N2199" t="b">
        <v>0</v>
      </c>
      <c r="O2199">
        <v>4330</v>
      </c>
      <c r="P2199" s="5">
        <f>E2199/O2199</f>
        <v>65.891300230946882</v>
      </c>
      <c r="Q2199" s="18" t="str">
        <f>LEFT(T2199, FIND("/",T2199)-1)</f>
        <v>games</v>
      </c>
      <c r="R2199" s="18" t="str">
        <f>RIGHT(T2199, LEN(T2199)-FIND("/",T2199))</f>
        <v>tabletop games</v>
      </c>
      <c r="S2199" t="b">
        <v>1</v>
      </c>
      <c r="T2199" t="s">
        <v>8297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3">
        <v>40000</v>
      </c>
      <c r="E2200" s="13">
        <v>53157</v>
      </c>
      <c r="F2200" s="16">
        <f>(E2200)/D2200</f>
        <v>1.3289249999999999</v>
      </c>
      <c r="G2200" s="11" t="s">
        <v>8219</v>
      </c>
      <c r="H2200" t="s">
        <v>8224</v>
      </c>
      <c r="I2200" t="s">
        <v>8246</v>
      </c>
      <c r="J2200">
        <v>1447507200</v>
      </c>
      <c r="K2200" s="7">
        <f>(((J2200/60)/60)/24)+DATE(1970,1,1)</f>
        <v>42322.555555555555</v>
      </c>
      <c r="L2200">
        <v>1444911600</v>
      </c>
      <c r="M2200" s="7">
        <f>(((L2200/60)/60)/24)+DATE(1970,1,1)</f>
        <v>42292.513888888891</v>
      </c>
      <c r="N2200" t="b">
        <v>0</v>
      </c>
      <c r="O2200">
        <v>651</v>
      </c>
      <c r="P2200" s="5">
        <f>E2200/O2200</f>
        <v>81.654377880184327</v>
      </c>
      <c r="Q2200" s="18" t="str">
        <f>LEFT(T2200, FIND("/",T2200)-1)</f>
        <v>games</v>
      </c>
      <c r="R2200" s="18" t="str">
        <f>RIGHT(T2200, LEN(T2200)-FIND("/",T2200))</f>
        <v>tabletop games</v>
      </c>
      <c r="S2200" t="b">
        <v>1</v>
      </c>
      <c r="T2200" t="s">
        <v>8297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3">
        <v>9000</v>
      </c>
      <c r="E2201" s="13">
        <v>13228</v>
      </c>
      <c r="F2201" s="16">
        <f>(E2201)/D2201</f>
        <v>1.4697777777777778</v>
      </c>
      <c r="G2201" s="11" t="s">
        <v>8219</v>
      </c>
      <c r="H2201" t="s">
        <v>8241</v>
      </c>
      <c r="I2201" t="s">
        <v>8249</v>
      </c>
      <c r="J2201">
        <v>1444903198</v>
      </c>
      <c r="K2201" s="7">
        <f>(((J2201/60)/60)/24)+DATE(1970,1,1)</f>
        <v>42292.416643518518</v>
      </c>
      <c r="L2201">
        <v>1442311198</v>
      </c>
      <c r="M2201" s="7">
        <f>(((L2201/60)/60)/24)+DATE(1970,1,1)</f>
        <v>42262.416643518518</v>
      </c>
      <c r="N2201" t="b">
        <v>1</v>
      </c>
      <c r="O2201">
        <v>251</v>
      </c>
      <c r="P2201" s="5">
        <f>E2201/O2201</f>
        <v>52.701195219123505</v>
      </c>
      <c r="Q2201" s="18" t="str">
        <f>LEFT(T2201, FIND("/",T2201)-1)</f>
        <v>games</v>
      </c>
      <c r="R2201" s="18" t="str">
        <f>RIGHT(T2201, LEN(T2201)-FIND("/",T2201))</f>
        <v>tabletop games</v>
      </c>
      <c r="S2201" t="b">
        <v>1</v>
      </c>
      <c r="T2201" t="s">
        <v>8297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3">
        <v>2000</v>
      </c>
      <c r="E2202" s="13">
        <v>10843</v>
      </c>
      <c r="F2202" s="16">
        <f>(E2202)/D2202</f>
        <v>5.4215</v>
      </c>
      <c r="G2202" s="11" t="s">
        <v>8219</v>
      </c>
      <c r="H2202" t="s">
        <v>8225</v>
      </c>
      <c r="I2202" t="s">
        <v>8247</v>
      </c>
      <c r="J2202">
        <v>1436151600</v>
      </c>
      <c r="K2202" s="7">
        <f>(((J2202/60)/60)/24)+DATE(1970,1,1)</f>
        <v>42191.125</v>
      </c>
      <c r="L2202">
        <v>1433775668</v>
      </c>
      <c r="M2202" s="7">
        <f>(((L2202/60)/60)/24)+DATE(1970,1,1)</f>
        <v>42163.625787037032</v>
      </c>
      <c r="N2202" t="b">
        <v>0</v>
      </c>
      <c r="O2202">
        <v>263</v>
      </c>
      <c r="P2202" s="5">
        <f>E2202/O2202</f>
        <v>41.228136882129277</v>
      </c>
      <c r="Q2202" s="18" t="str">
        <f>LEFT(T2202, FIND("/",T2202)-1)</f>
        <v>games</v>
      </c>
      <c r="R2202" s="18" t="str">
        <f>RIGHT(T2202, LEN(T2202)-FIND("/",T2202))</f>
        <v>tabletop games</v>
      </c>
      <c r="S2202" t="b">
        <v>1</v>
      </c>
      <c r="T2202" t="s">
        <v>8297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3">
        <v>110</v>
      </c>
      <c r="E2203" s="13">
        <v>420.99</v>
      </c>
      <c r="F2203" s="16">
        <f>(E2203)/D2203</f>
        <v>3.8271818181818182</v>
      </c>
      <c r="G2203" s="11" t="s">
        <v>8219</v>
      </c>
      <c r="H2203" t="s">
        <v>8225</v>
      </c>
      <c r="I2203" t="s">
        <v>8247</v>
      </c>
      <c r="J2203">
        <v>1358367565</v>
      </c>
      <c r="K2203" s="7">
        <f>(((J2203/60)/60)/24)+DATE(1970,1,1)</f>
        <v>41290.846817129634</v>
      </c>
      <c r="L2203">
        <v>1357157965</v>
      </c>
      <c r="M2203" s="7">
        <f>(((L2203/60)/60)/24)+DATE(1970,1,1)</f>
        <v>41276.846817129634</v>
      </c>
      <c r="N2203" t="b">
        <v>0</v>
      </c>
      <c r="O2203">
        <v>28</v>
      </c>
      <c r="P2203" s="5">
        <f>E2203/O2203</f>
        <v>15.035357142857142</v>
      </c>
      <c r="Q2203" s="18" t="str">
        <f>LEFT(T2203, FIND("/",T2203)-1)</f>
        <v>music</v>
      </c>
      <c r="R2203" s="18" t="str">
        <f>RIGHT(T2203, LEN(T2203)-FIND("/",T2203))</f>
        <v>electronic music</v>
      </c>
      <c r="S2203" t="b">
        <v>1</v>
      </c>
      <c r="T2203" t="s">
        <v>8280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3">
        <v>4000</v>
      </c>
      <c r="E2204" s="13">
        <v>28167.25</v>
      </c>
      <c r="F2204" s="16">
        <f>(E2204)/D2204</f>
        <v>7.0418124999999998</v>
      </c>
      <c r="G2204" s="11" t="s">
        <v>8219</v>
      </c>
      <c r="H2204" t="s">
        <v>8224</v>
      </c>
      <c r="I2204" t="s">
        <v>8246</v>
      </c>
      <c r="J2204">
        <v>1351801368</v>
      </c>
      <c r="K2204" s="7">
        <f>(((J2204/60)/60)/24)+DATE(1970,1,1)</f>
        <v>41214.849166666667</v>
      </c>
      <c r="L2204">
        <v>1349209368</v>
      </c>
      <c r="M2204" s="7">
        <f>(((L2204/60)/60)/24)+DATE(1970,1,1)</f>
        <v>41184.849166666667</v>
      </c>
      <c r="N2204" t="b">
        <v>0</v>
      </c>
      <c r="O2204">
        <v>721</v>
      </c>
      <c r="P2204" s="5">
        <f>E2204/O2204</f>
        <v>39.066920943134534</v>
      </c>
      <c r="Q2204" s="18" t="str">
        <f>LEFT(T2204, FIND("/",T2204)-1)</f>
        <v>music</v>
      </c>
      <c r="R2204" s="18" t="str">
        <f>RIGHT(T2204, LEN(T2204)-FIND("/",T2204))</f>
        <v>electronic music</v>
      </c>
      <c r="S2204" t="b">
        <v>1</v>
      </c>
      <c r="T2204" t="s">
        <v>8280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3">
        <v>2000</v>
      </c>
      <c r="E2205" s="13">
        <v>2191</v>
      </c>
      <c r="F2205" s="16">
        <f>(E2205)/D2205</f>
        <v>1.0954999999999999</v>
      </c>
      <c r="G2205" s="11" t="s">
        <v>8219</v>
      </c>
      <c r="H2205" t="s">
        <v>8229</v>
      </c>
      <c r="I2205" t="s">
        <v>8251</v>
      </c>
      <c r="J2205">
        <v>1443127082</v>
      </c>
      <c r="K2205" s="7">
        <f>(((J2205/60)/60)/24)+DATE(1970,1,1)</f>
        <v>42271.85974537037</v>
      </c>
      <c r="L2205">
        <v>1440535082</v>
      </c>
      <c r="M2205" s="7">
        <f>(((L2205/60)/60)/24)+DATE(1970,1,1)</f>
        <v>42241.85974537037</v>
      </c>
      <c r="N2205" t="b">
        <v>0</v>
      </c>
      <c r="O2205">
        <v>50</v>
      </c>
      <c r="P2205" s="5">
        <f>E2205/O2205</f>
        <v>43.82</v>
      </c>
      <c r="Q2205" s="18" t="str">
        <f>LEFT(T2205, FIND("/",T2205)-1)</f>
        <v>music</v>
      </c>
      <c r="R2205" s="18" t="str">
        <f>RIGHT(T2205, LEN(T2205)-FIND("/",T2205))</f>
        <v>electronic music</v>
      </c>
      <c r="S2205" t="b">
        <v>1</v>
      </c>
      <c r="T2205" t="s">
        <v>8280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3">
        <v>1500</v>
      </c>
      <c r="E2206" s="13">
        <v>1993</v>
      </c>
      <c r="F2206" s="16">
        <f>(E2206)/D2206</f>
        <v>1.3286666666666667</v>
      </c>
      <c r="G2206" s="11" t="s">
        <v>8219</v>
      </c>
      <c r="H2206" t="s">
        <v>8224</v>
      </c>
      <c r="I2206" t="s">
        <v>8246</v>
      </c>
      <c r="J2206">
        <v>1362814119</v>
      </c>
      <c r="K2206" s="7">
        <f>(((J2206/60)/60)/24)+DATE(1970,1,1)</f>
        <v>41342.311562499999</v>
      </c>
      <c r="L2206">
        <v>1360222119</v>
      </c>
      <c r="M2206" s="7">
        <f>(((L2206/60)/60)/24)+DATE(1970,1,1)</f>
        <v>41312.311562499999</v>
      </c>
      <c r="N2206" t="b">
        <v>0</v>
      </c>
      <c r="O2206">
        <v>73</v>
      </c>
      <c r="P2206" s="5">
        <f>E2206/O2206</f>
        <v>27.301369863013697</v>
      </c>
      <c r="Q2206" s="18" t="str">
        <f>LEFT(T2206, FIND("/",T2206)-1)</f>
        <v>music</v>
      </c>
      <c r="R2206" s="18" t="str">
        <f>RIGHT(T2206, LEN(T2206)-FIND("/",T2206))</f>
        <v>electronic music</v>
      </c>
      <c r="S2206" t="b">
        <v>1</v>
      </c>
      <c r="T2206" t="s">
        <v>8280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3">
        <v>750</v>
      </c>
      <c r="E2207" s="13">
        <v>1140</v>
      </c>
      <c r="F2207" s="16">
        <f>(E2207)/D2207</f>
        <v>1.52</v>
      </c>
      <c r="G2207" s="11" t="s">
        <v>8219</v>
      </c>
      <c r="H2207" t="s">
        <v>8224</v>
      </c>
      <c r="I2207" t="s">
        <v>8246</v>
      </c>
      <c r="J2207">
        <v>1338579789</v>
      </c>
      <c r="K2207" s="7">
        <f>(((J2207/60)/60)/24)+DATE(1970,1,1)</f>
        <v>41061.82163194444</v>
      </c>
      <c r="L2207">
        <v>1335987789</v>
      </c>
      <c r="M2207" s="7">
        <f>(((L2207/60)/60)/24)+DATE(1970,1,1)</f>
        <v>41031.82163194444</v>
      </c>
      <c r="N2207" t="b">
        <v>0</v>
      </c>
      <c r="O2207">
        <v>27</v>
      </c>
      <c r="P2207" s="5">
        <f>E2207/O2207</f>
        <v>42.222222222222221</v>
      </c>
      <c r="Q2207" s="18" t="str">
        <f>LEFT(T2207, FIND("/",T2207)-1)</f>
        <v>music</v>
      </c>
      <c r="R2207" s="18" t="str">
        <f>RIGHT(T2207, LEN(T2207)-FIND("/",T2207))</f>
        <v>electronic music</v>
      </c>
      <c r="S2207" t="b">
        <v>1</v>
      </c>
      <c r="T2207" t="s">
        <v>8280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3">
        <v>1100</v>
      </c>
      <c r="E2208" s="13">
        <v>1130</v>
      </c>
      <c r="F2208" s="16">
        <f>(E2208)/D2208</f>
        <v>1.0272727272727273</v>
      </c>
      <c r="G2208" s="11" t="s">
        <v>8219</v>
      </c>
      <c r="H2208" t="s">
        <v>8224</v>
      </c>
      <c r="I2208" t="s">
        <v>8246</v>
      </c>
      <c r="J2208">
        <v>1334556624</v>
      </c>
      <c r="K2208" s="7">
        <f>(((J2208/60)/60)/24)+DATE(1970,1,1)</f>
        <v>41015.257222222222</v>
      </c>
      <c r="L2208">
        <v>1333001424</v>
      </c>
      <c r="M2208" s="7">
        <f>(((L2208/60)/60)/24)+DATE(1970,1,1)</f>
        <v>40997.257222222222</v>
      </c>
      <c r="N2208" t="b">
        <v>0</v>
      </c>
      <c r="O2208">
        <v>34</v>
      </c>
      <c r="P2208" s="5">
        <f>E2208/O2208</f>
        <v>33.235294117647058</v>
      </c>
      <c r="Q2208" s="18" t="str">
        <f>LEFT(T2208, FIND("/",T2208)-1)</f>
        <v>music</v>
      </c>
      <c r="R2208" s="18" t="str">
        <f>RIGHT(T2208, LEN(T2208)-FIND("/",T2208))</f>
        <v>electronic music</v>
      </c>
      <c r="S2208" t="b">
        <v>1</v>
      </c>
      <c r="T2208" t="s">
        <v>8280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3">
        <v>2000</v>
      </c>
      <c r="E2209" s="13">
        <v>2000</v>
      </c>
      <c r="F2209" s="16">
        <f>(E2209)/D2209</f>
        <v>1</v>
      </c>
      <c r="G2209" s="11" t="s">
        <v>8219</v>
      </c>
      <c r="H2209" t="s">
        <v>8224</v>
      </c>
      <c r="I2209" t="s">
        <v>8246</v>
      </c>
      <c r="J2209">
        <v>1384580373</v>
      </c>
      <c r="K2209" s="7">
        <f>(((J2209/60)/60)/24)+DATE(1970,1,1)</f>
        <v>41594.235798611109</v>
      </c>
      <c r="L2209">
        <v>1381984773</v>
      </c>
      <c r="M2209" s="7">
        <f>(((L2209/60)/60)/24)+DATE(1970,1,1)</f>
        <v>41564.194131944445</v>
      </c>
      <c r="N2209" t="b">
        <v>0</v>
      </c>
      <c r="O2209">
        <v>7</v>
      </c>
      <c r="P2209" s="5">
        <f>E2209/O2209</f>
        <v>285.71428571428572</v>
      </c>
      <c r="Q2209" s="18" t="str">
        <f>LEFT(T2209, FIND("/",T2209)-1)</f>
        <v>music</v>
      </c>
      <c r="R2209" s="18" t="str">
        <f>RIGHT(T2209, LEN(T2209)-FIND("/",T2209))</f>
        <v>electronic music</v>
      </c>
      <c r="S2209" t="b">
        <v>1</v>
      </c>
      <c r="T2209" t="s">
        <v>8280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3">
        <v>1000</v>
      </c>
      <c r="E2210" s="13">
        <v>1016</v>
      </c>
      <c r="F2210" s="16">
        <f>(E2210)/D2210</f>
        <v>1.016</v>
      </c>
      <c r="G2210" s="11" t="s">
        <v>8219</v>
      </c>
      <c r="H2210" t="s">
        <v>8224</v>
      </c>
      <c r="I2210" t="s">
        <v>8246</v>
      </c>
      <c r="J2210">
        <v>1333771200</v>
      </c>
      <c r="K2210" s="7">
        <f>(((J2210/60)/60)/24)+DATE(1970,1,1)</f>
        <v>41006.166666666664</v>
      </c>
      <c r="L2210">
        <v>1328649026</v>
      </c>
      <c r="M2210" s="7">
        <f>(((L2210/60)/60)/24)+DATE(1970,1,1)</f>
        <v>40946.882245370369</v>
      </c>
      <c r="N2210" t="b">
        <v>0</v>
      </c>
      <c r="O2210">
        <v>24</v>
      </c>
      <c r="P2210" s="5">
        <f>E2210/O2210</f>
        <v>42.333333333333336</v>
      </c>
      <c r="Q2210" s="18" t="str">
        <f>LEFT(T2210, FIND("/",T2210)-1)</f>
        <v>music</v>
      </c>
      <c r="R2210" s="18" t="str">
        <f>RIGHT(T2210, LEN(T2210)-FIND("/",T2210))</f>
        <v>electronic music</v>
      </c>
      <c r="S2210" t="b">
        <v>1</v>
      </c>
      <c r="T2210" t="s">
        <v>8280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3">
        <v>500</v>
      </c>
      <c r="E2211" s="13">
        <v>754</v>
      </c>
      <c r="F2211" s="16">
        <f>(E2211)/D2211</f>
        <v>1.508</v>
      </c>
      <c r="G2211" s="11" t="s">
        <v>8219</v>
      </c>
      <c r="H2211" t="s">
        <v>8225</v>
      </c>
      <c r="I2211" t="s">
        <v>8247</v>
      </c>
      <c r="J2211">
        <v>1397516400</v>
      </c>
      <c r="K2211" s="7">
        <f>(((J2211/60)/60)/24)+DATE(1970,1,1)</f>
        <v>41743.958333333336</v>
      </c>
      <c r="L2211">
        <v>1396524644</v>
      </c>
      <c r="M2211" s="7">
        <f>(((L2211/60)/60)/24)+DATE(1970,1,1)</f>
        <v>41732.479675925926</v>
      </c>
      <c r="N2211" t="b">
        <v>0</v>
      </c>
      <c r="O2211">
        <v>15</v>
      </c>
      <c r="P2211" s="5">
        <f>E2211/O2211</f>
        <v>50.266666666666666</v>
      </c>
      <c r="Q2211" s="18" t="str">
        <f>LEFT(T2211, FIND("/",T2211)-1)</f>
        <v>music</v>
      </c>
      <c r="R2211" s="18" t="str">
        <f>RIGHT(T2211, LEN(T2211)-FIND("/",T2211))</f>
        <v>electronic music</v>
      </c>
      <c r="S2211" t="b">
        <v>1</v>
      </c>
      <c r="T2211" t="s">
        <v>8280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3">
        <v>4000</v>
      </c>
      <c r="E2212" s="13">
        <v>4457</v>
      </c>
      <c r="F2212" s="16">
        <f>(E2212)/D2212</f>
        <v>1.11425</v>
      </c>
      <c r="G2212" s="11" t="s">
        <v>8219</v>
      </c>
      <c r="H2212" t="s">
        <v>8224</v>
      </c>
      <c r="I2212" t="s">
        <v>8246</v>
      </c>
      <c r="J2212">
        <v>1334424960</v>
      </c>
      <c r="K2212" s="7">
        <f>(((J2212/60)/60)/24)+DATE(1970,1,1)</f>
        <v>41013.73333333333</v>
      </c>
      <c r="L2212">
        <v>1329442510</v>
      </c>
      <c r="M2212" s="7">
        <f>(((L2212/60)/60)/24)+DATE(1970,1,1)</f>
        <v>40956.066087962965</v>
      </c>
      <c r="N2212" t="b">
        <v>0</v>
      </c>
      <c r="O2212">
        <v>72</v>
      </c>
      <c r="P2212" s="5">
        <f>E2212/O2212</f>
        <v>61.902777777777779</v>
      </c>
      <c r="Q2212" s="18" t="str">
        <f>LEFT(T2212, FIND("/",T2212)-1)</f>
        <v>music</v>
      </c>
      <c r="R2212" s="18" t="str">
        <f>RIGHT(T2212, LEN(T2212)-FIND("/",T2212))</f>
        <v>electronic music</v>
      </c>
      <c r="S2212" t="b">
        <v>1</v>
      </c>
      <c r="T2212" t="s">
        <v>8280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3">
        <v>2500</v>
      </c>
      <c r="E2213" s="13">
        <v>4890</v>
      </c>
      <c r="F2213" s="16">
        <f>(E2213)/D2213</f>
        <v>1.956</v>
      </c>
      <c r="G2213" s="11" t="s">
        <v>8219</v>
      </c>
      <c r="H2213" t="s">
        <v>8224</v>
      </c>
      <c r="I2213" t="s">
        <v>8246</v>
      </c>
      <c r="J2213">
        <v>1397113140</v>
      </c>
      <c r="K2213" s="7">
        <f>(((J2213/60)/60)/24)+DATE(1970,1,1)</f>
        <v>41739.290972222225</v>
      </c>
      <c r="L2213">
        <v>1395168625</v>
      </c>
      <c r="M2213" s="7">
        <f>(((L2213/60)/60)/24)+DATE(1970,1,1)</f>
        <v>41716.785011574073</v>
      </c>
      <c r="N2213" t="b">
        <v>0</v>
      </c>
      <c r="O2213">
        <v>120</v>
      </c>
      <c r="P2213" s="5">
        <f>E2213/O2213</f>
        <v>40.75</v>
      </c>
      <c r="Q2213" s="18" t="str">
        <f>LEFT(T2213, FIND("/",T2213)-1)</f>
        <v>music</v>
      </c>
      <c r="R2213" s="18" t="str">
        <f>RIGHT(T2213, LEN(T2213)-FIND("/",T2213))</f>
        <v>electronic music</v>
      </c>
      <c r="S2213" t="b">
        <v>1</v>
      </c>
      <c r="T2213" t="s">
        <v>8280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3">
        <v>6000</v>
      </c>
      <c r="E2214" s="13">
        <v>6863</v>
      </c>
      <c r="F2214" s="16">
        <f>(E2214)/D2214</f>
        <v>1.1438333333333333</v>
      </c>
      <c r="G2214" s="11" t="s">
        <v>8219</v>
      </c>
      <c r="H2214" t="s">
        <v>8224</v>
      </c>
      <c r="I2214" t="s">
        <v>8246</v>
      </c>
      <c r="J2214">
        <v>1383526800</v>
      </c>
      <c r="K2214" s="7">
        <f>(((J2214/60)/60)/24)+DATE(1970,1,1)</f>
        <v>41582.041666666664</v>
      </c>
      <c r="L2214">
        <v>1380650177</v>
      </c>
      <c r="M2214" s="7">
        <f>(((L2214/60)/60)/24)+DATE(1970,1,1)</f>
        <v>41548.747418981482</v>
      </c>
      <c r="N2214" t="b">
        <v>0</v>
      </c>
      <c r="O2214">
        <v>123</v>
      </c>
      <c r="P2214" s="5">
        <f>E2214/O2214</f>
        <v>55.796747967479675</v>
      </c>
      <c r="Q2214" s="18" t="str">
        <f>LEFT(T2214, FIND("/",T2214)-1)</f>
        <v>music</v>
      </c>
      <c r="R2214" s="18" t="str">
        <f>RIGHT(T2214, LEN(T2214)-FIND("/",T2214))</f>
        <v>electronic music</v>
      </c>
      <c r="S2214" t="b">
        <v>1</v>
      </c>
      <c r="T2214" t="s">
        <v>8280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3">
        <v>5</v>
      </c>
      <c r="E2215" s="13">
        <v>10</v>
      </c>
      <c r="F2215" s="16">
        <f>(E2215)/D2215</f>
        <v>2</v>
      </c>
      <c r="G2215" s="11" t="s">
        <v>8219</v>
      </c>
      <c r="H2215" t="s">
        <v>8224</v>
      </c>
      <c r="I2215" t="s">
        <v>8246</v>
      </c>
      <c r="J2215">
        <v>1431719379</v>
      </c>
      <c r="K2215" s="7">
        <f>(((J2215/60)/60)/24)+DATE(1970,1,1)</f>
        <v>42139.826145833329</v>
      </c>
      <c r="L2215">
        <v>1429127379</v>
      </c>
      <c r="M2215" s="7">
        <f>(((L2215/60)/60)/24)+DATE(1970,1,1)</f>
        <v>42109.826145833329</v>
      </c>
      <c r="N2215" t="b">
        <v>0</v>
      </c>
      <c r="O2215">
        <v>1</v>
      </c>
      <c r="P2215" s="5">
        <f>E2215/O2215</f>
        <v>10</v>
      </c>
      <c r="Q2215" s="18" t="str">
        <f>LEFT(T2215, FIND("/",T2215)-1)</f>
        <v>music</v>
      </c>
      <c r="R2215" s="18" t="str">
        <f>RIGHT(T2215, LEN(T2215)-FIND("/",T2215))</f>
        <v>electronic music</v>
      </c>
      <c r="S2215" t="b">
        <v>1</v>
      </c>
      <c r="T2215" t="s">
        <v>8280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3">
        <v>600</v>
      </c>
      <c r="E2216" s="13">
        <v>1755.01</v>
      </c>
      <c r="F2216" s="16">
        <f>(E2216)/D2216</f>
        <v>2.9250166666666666</v>
      </c>
      <c r="G2216" s="11" t="s">
        <v>8219</v>
      </c>
      <c r="H2216" t="s">
        <v>8224</v>
      </c>
      <c r="I2216" t="s">
        <v>8246</v>
      </c>
      <c r="J2216">
        <v>1391713248</v>
      </c>
      <c r="K2216" s="7">
        <f>(((J2216/60)/60)/24)+DATE(1970,1,1)</f>
        <v>41676.792222222226</v>
      </c>
      <c r="L2216">
        <v>1389121248</v>
      </c>
      <c r="M2216" s="7">
        <f>(((L2216/60)/60)/24)+DATE(1970,1,1)</f>
        <v>41646.792222222226</v>
      </c>
      <c r="N2216" t="b">
        <v>0</v>
      </c>
      <c r="O2216">
        <v>24</v>
      </c>
      <c r="P2216" s="5">
        <f>E2216/O2216</f>
        <v>73.125416666666666</v>
      </c>
      <c r="Q2216" s="18" t="str">
        <f>LEFT(T2216, FIND("/",T2216)-1)</f>
        <v>music</v>
      </c>
      <c r="R2216" s="18" t="str">
        <f>RIGHT(T2216, LEN(T2216)-FIND("/",T2216))</f>
        <v>electronic music</v>
      </c>
      <c r="S2216" t="b">
        <v>1</v>
      </c>
      <c r="T2216" t="s">
        <v>8280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3">
        <v>550</v>
      </c>
      <c r="E2217" s="13">
        <v>860</v>
      </c>
      <c r="F2217" s="16">
        <f>(E2217)/D2217</f>
        <v>1.5636363636363637</v>
      </c>
      <c r="G2217" s="11" t="s">
        <v>8219</v>
      </c>
      <c r="H2217" t="s">
        <v>8224</v>
      </c>
      <c r="I2217" t="s">
        <v>8246</v>
      </c>
      <c r="J2217">
        <v>1331621940</v>
      </c>
      <c r="K2217" s="7">
        <f>(((J2217/60)/60)/24)+DATE(1970,1,1)</f>
        <v>40981.290972222225</v>
      </c>
      <c r="L2217">
        <v>1329671572</v>
      </c>
      <c r="M2217" s="7">
        <f>(((L2217/60)/60)/24)+DATE(1970,1,1)</f>
        <v>40958.717268518521</v>
      </c>
      <c r="N2217" t="b">
        <v>0</v>
      </c>
      <c r="O2217">
        <v>33</v>
      </c>
      <c r="P2217" s="5">
        <f>E2217/O2217</f>
        <v>26.060606060606062</v>
      </c>
      <c r="Q2217" s="18" t="str">
        <f>LEFT(T2217, FIND("/",T2217)-1)</f>
        <v>music</v>
      </c>
      <c r="R2217" s="18" t="str">
        <f>RIGHT(T2217, LEN(T2217)-FIND("/",T2217))</f>
        <v>electronic music</v>
      </c>
      <c r="S2217" t="b">
        <v>1</v>
      </c>
      <c r="T2217" t="s">
        <v>8280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3">
        <v>300</v>
      </c>
      <c r="E2218" s="13">
        <v>317</v>
      </c>
      <c r="F2218" s="16">
        <f>(E2218)/D2218</f>
        <v>1.0566666666666666</v>
      </c>
      <c r="G2218" s="11" t="s">
        <v>8219</v>
      </c>
      <c r="H2218" t="s">
        <v>8224</v>
      </c>
      <c r="I2218" t="s">
        <v>8246</v>
      </c>
      <c r="J2218">
        <v>1437674545</v>
      </c>
      <c r="K2218" s="7">
        <f>(((J2218/60)/60)/24)+DATE(1970,1,1)</f>
        <v>42208.751678240747</v>
      </c>
      <c r="L2218">
        <v>1436464945</v>
      </c>
      <c r="M2218" s="7">
        <f>(((L2218/60)/60)/24)+DATE(1970,1,1)</f>
        <v>42194.751678240747</v>
      </c>
      <c r="N2218" t="b">
        <v>0</v>
      </c>
      <c r="O2218">
        <v>14</v>
      </c>
      <c r="P2218" s="5">
        <f>E2218/O2218</f>
        <v>22.642857142857142</v>
      </c>
      <c r="Q2218" s="18" t="str">
        <f>LEFT(T2218, FIND("/",T2218)-1)</f>
        <v>music</v>
      </c>
      <c r="R2218" s="18" t="str">
        <f>RIGHT(T2218, LEN(T2218)-FIND("/",T2218))</f>
        <v>electronic music</v>
      </c>
      <c r="S2218" t="b">
        <v>1</v>
      </c>
      <c r="T2218" t="s">
        <v>8280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3">
        <v>420</v>
      </c>
      <c r="E2219" s="13">
        <v>425</v>
      </c>
      <c r="F2219" s="16">
        <f>(E2219)/D2219</f>
        <v>1.0119047619047619</v>
      </c>
      <c r="G2219" s="11" t="s">
        <v>8219</v>
      </c>
      <c r="H2219" t="s">
        <v>8224</v>
      </c>
      <c r="I2219" t="s">
        <v>8246</v>
      </c>
      <c r="J2219">
        <v>1446451200</v>
      </c>
      <c r="K2219" s="7">
        <f>(((J2219/60)/60)/24)+DATE(1970,1,1)</f>
        <v>42310.333333333328</v>
      </c>
      <c r="L2219">
        <v>1445539113</v>
      </c>
      <c r="M2219" s="7">
        <f>(((L2219/60)/60)/24)+DATE(1970,1,1)</f>
        <v>42299.776770833334</v>
      </c>
      <c r="N2219" t="b">
        <v>0</v>
      </c>
      <c r="O2219">
        <v>9</v>
      </c>
      <c r="P2219" s="5">
        <f>E2219/O2219</f>
        <v>47.222222222222221</v>
      </c>
      <c r="Q2219" s="18" t="str">
        <f>LEFT(T2219, FIND("/",T2219)-1)</f>
        <v>music</v>
      </c>
      <c r="R2219" s="18" t="str">
        <f>RIGHT(T2219, LEN(T2219)-FIND("/",T2219))</f>
        <v>electronic music</v>
      </c>
      <c r="S2219" t="b">
        <v>1</v>
      </c>
      <c r="T2219" t="s">
        <v>8280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3">
        <v>2000</v>
      </c>
      <c r="E2220" s="13">
        <v>2456.66</v>
      </c>
      <c r="F2220" s="16">
        <f>(E2220)/D2220</f>
        <v>1.2283299999999999</v>
      </c>
      <c r="G2220" s="11" t="s">
        <v>8219</v>
      </c>
      <c r="H2220" t="s">
        <v>8224</v>
      </c>
      <c r="I2220" t="s">
        <v>8246</v>
      </c>
      <c r="J2220">
        <v>1346198400</v>
      </c>
      <c r="K2220" s="7">
        <f>(((J2220/60)/60)/24)+DATE(1970,1,1)</f>
        <v>41150</v>
      </c>
      <c r="L2220">
        <v>1344281383</v>
      </c>
      <c r="M2220" s="7">
        <f>(((L2220/60)/60)/24)+DATE(1970,1,1)</f>
        <v>41127.812303240738</v>
      </c>
      <c r="N2220" t="b">
        <v>0</v>
      </c>
      <c r="O2220">
        <v>76</v>
      </c>
      <c r="P2220" s="5">
        <f>E2220/O2220</f>
        <v>32.324473684210524</v>
      </c>
      <c r="Q2220" s="18" t="str">
        <f>LEFT(T2220, FIND("/",T2220)-1)</f>
        <v>music</v>
      </c>
      <c r="R2220" s="18" t="str">
        <f>RIGHT(T2220, LEN(T2220)-FIND("/",T2220))</f>
        <v>electronic music</v>
      </c>
      <c r="S2220" t="b">
        <v>1</v>
      </c>
      <c r="T2220" t="s">
        <v>8280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3">
        <v>1000</v>
      </c>
      <c r="E2221" s="13">
        <v>1015</v>
      </c>
      <c r="F2221" s="16">
        <f>(E2221)/D2221</f>
        <v>1.0149999999999999</v>
      </c>
      <c r="G2221" s="11" t="s">
        <v>8219</v>
      </c>
      <c r="H2221" t="s">
        <v>8224</v>
      </c>
      <c r="I2221" t="s">
        <v>8246</v>
      </c>
      <c r="J2221">
        <v>1440004512</v>
      </c>
      <c r="K2221" s="7">
        <f>(((J2221/60)/60)/24)+DATE(1970,1,1)</f>
        <v>42235.718888888892</v>
      </c>
      <c r="L2221">
        <v>1437412512</v>
      </c>
      <c r="M2221" s="7">
        <f>(((L2221/60)/60)/24)+DATE(1970,1,1)</f>
        <v>42205.718888888892</v>
      </c>
      <c r="N2221" t="b">
        <v>0</v>
      </c>
      <c r="O2221">
        <v>19</v>
      </c>
      <c r="P2221" s="5">
        <f>E2221/O2221</f>
        <v>53.421052631578945</v>
      </c>
      <c r="Q2221" s="18" t="str">
        <f>LEFT(T2221, FIND("/",T2221)-1)</f>
        <v>music</v>
      </c>
      <c r="R2221" s="18" t="str">
        <f>RIGHT(T2221, LEN(T2221)-FIND("/",T2221))</f>
        <v>electronic music</v>
      </c>
      <c r="S2221" t="b">
        <v>1</v>
      </c>
      <c r="T2221" t="s">
        <v>8280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3">
        <v>3500</v>
      </c>
      <c r="E2222" s="13">
        <v>3540</v>
      </c>
      <c r="F2222" s="16">
        <f>(E2222)/D2222</f>
        <v>1.0114285714285713</v>
      </c>
      <c r="G2222" s="11" t="s">
        <v>8219</v>
      </c>
      <c r="H2222" t="s">
        <v>8224</v>
      </c>
      <c r="I2222" t="s">
        <v>8246</v>
      </c>
      <c r="J2222">
        <v>1374888436</v>
      </c>
      <c r="K2222" s="7">
        <f>(((J2222/60)/60)/24)+DATE(1970,1,1)</f>
        <v>41482.060601851852</v>
      </c>
      <c r="L2222">
        <v>1372296436</v>
      </c>
      <c r="M2222" s="7">
        <f>(((L2222/60)/60)/24)+DATE(1970,1,1)</f>
        <v>41452.060601851852</v>
      </c>
      <c r="N2222" t="b">
        <v>0</v>
      </c>
      <c r="O2222">
        <v>69</v>
      </c>
      <c r="P2222" s="5">
        <f>E2222/O2222</f>
        <v>51.304347826086953</v>
      </c>
      <c r="Q2222" s="18" t="str">
        <f>LEFT(T2222, FIND("/",T2222)-1)</f>
        <v>music</v>
      </c>
      <c r="R2222" s="18" t="str">
        <f>RIGHT(T2222, LEN(T2222)-FIND("/",T2222))</f>
        <v>electronic music</v>
      </c>
      <c r="S2222" t="b">
        <v>1</v>
      </c>
      <c r="T2222" t="s">
        <v>8280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3">
        <v>7500</v>
      </c>
      <c r="E2223" s="13">
        <v>8109</v>
      </c>
      <c r="F2223" s="16">
        <f>(E2223)/D2223</f>
        <v>1.0811999999999999</v>
      </c>
      <c r="G2223" s="11" t="s">
        <v>8219</v>
      </c>
      <c r="H2223" t="s">
        <v>8224</v>
      </c>
      <c r="I2223" t="s">
        <v>8246</v>
      </c>
      <c r="J2223">
        <v>1461369600</v>
      </c>
      <c r="K2223" s="7">
        <f>(((J2223/60)/60)/24)+DATE(1970,1,1)</f>
        <v>42483</v>
      </c>
      <c r="L2223">
        <v>1458748809</v>
      </c>
      <c r="M2223" s="7">
        <f>(((L2223/60)/60)/24)+DATE(1970,1,1)</f>
        <v>42452.666770833333</v>
      </c>
      <c r="N2223" t="b">
        <v>0</v>
      </c>
      <c r="O2223">
        <v>218</v>
      </c>
      <c r="P2223" s="5">
        <f>E2223/O2223</f>
        <v>37.197247706422019</v>
      </c>
      <c r="Q2223" s="18" t="str">
        <f>LEFT(T2223, FIND("/",T2223)-1)</f>
        <v>games</v>
      </c>
      <c r="R2223" s="18" t="str">
        <f>RIGHT(T2223, LEN(T2223)-FIND("/",T2223))</f>
        <v>tabletop games</v>
      </c>
      <c r="S2223" t="b">
        <v>1</v>
      </c>
      <c r="T2223" t="s">
        <v>8297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3">
        <v>500</v>
      </c>
      <c r="E2224" s="13">
        <v>813</v>
      </c>
      <c r="F2224" s="16">
        <f>(E2224)/D2224</f>
        <v>1.6259999999999999</v>
      </c>
      <c r="G2224" s="11" t="s">
        <v>8219</v>
      </c>
      <c r="H2224" t="s">
        <v>8224</v>
      </c>
      <c r="I2224" t="s">
        <v>8246</v>
      </c>
      <c r="J2224">
        <v>1327776847</v>
      </c>
      <c r="K2224" s="7">
        <f>(((J2224/60)/60)/24)+DATE(1970,1,1)</f>
        <v>40936.787581018521</v>
      </c>
      <c r="L2224">
        <v>1325184847</v>
      </c>
      <c r="M2224" s="7">
        <f>(((L2224/60)/60)/24)+DATE(1970,1,1)</f>
        <v>40906.787581018521</v>
      </c>
      <c r="N2224" t="b">
        <v>0</v>
      </c>
      <c r="O2224">
        <v>30</v>
      </c>
      <c r="P2224" s="5">
        <f>E2224/O2224</f>
        <v>27.1</v>
      </c>
      <c r="Q2224" s="18" t="str">
        <f>LEFT(T2224, FIND("/",T2224)-1)</f>
        <v>games</v>
      </c>
      <c r="R2224" s="18" t="str">
        <f>RIGHT(T2224, LEN(T2224)-FIND("/",T2224))</f>
        <v>tabletop games</v>
      </c>
      <c r="S2224" t="b">
        <v>1</v>
      </c>
      <c r="T2224" t="s">
        <v>8297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3">
        <v>19500</v>
      </c>
      <c r="E2225" s="13">
        <v>20631</v>
      </c>
      <c r="F2225" s="16">
        <f>(E2225)/D2225</f>
        <v>1.0580000000000001</v>
      </c>
      <c r="G2225" s="11" t="s">
        <v>8219</v>
      </c>
      <c r="H2225" t="s">
        <v>8229</v>
      </c>
      <c r="I2225" t="s">
        <v>8251</v>
      </c>
      <c r="J2225">
        <v>1435418568</v>
      </c>
      <c r="K2225" s="7">
        <f>(((J2225/60)/60)/24)+DATE(1970,1,1)</f>
        <v>42182.640833333338</v>
      </c>
      <c r="L2225">
        <v>1432826568</v>
      </c>
      <c r="M2225" s="7">
        <f>(((L2225/60)/60)/24)+DATE(1970,1,1)</f>
        <v>42152.640833333338</v>
      </c>
      <c r="N2225" t="b">
        <v>0</v>
      </c>
      <c r="O2225">
        <v>100</v>
      </c>
      <c r="P2225" s="5">
        <f>E2225/O2225</f>
        <v>206.31</v>
      </c>
      <c r="Q2225" s="18" t="str">
        <f>LEFT(T2225, FIND("/",T2225)-1)</f>
        <v>games</v>
      </c>
      <c r="R2225" s="18" t="str">
        <f>RIGHT(T2225, LEN(T2225)-FIND("/",T2225))</f>
        <v>tabletop games</v>
      </c>
      <c r="S2225" t="b">
        <v>1</v>
      </c>
      <c r="T2225" t="s">
        <v>8297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3">
        <v>10000</v>
      </c>
      <c r="E2226" s="13">
        <v>24315</v>
      </c>
      <c r="F2226" s="16">
        <f>(E2226)/D2226</f>
        <v>2.4315000000000002</v>
      </c>
      <c r="G2226" s="11" t="s">
        <v>8219</v>
      </c>
      <c r="H2226" t="s">
        <v>8224</v>
      </c>
      <c r="I2226" t="s">
        <v>8246</v>
      </c>
      <c r="J2226">
        <v>1477767600</v>
      </c>
      <c r="K2226" s="7">
        <f>(((J2226/60)/60)/24)+DATE(1970,1,1)</f>
        <v>42672.791666666672</v>
      </c>
      <c r="L2226">
        <v>1475337675</v>
      </c>
      <c r="M2226" s="7">
        <f>(((L2226/60)/60)/24)+DATE(1970,1,1)</f>
        <v>42644.667534722219</v>
      </c>
      <c r="N2226" t="b">
        <v>0</v>
      </c>
      <c r="O2226">
        <v>296</v>
      </c>
      <c r="P2226" s="5">
        <f>E2226/O2226</f>
        <v>82.145270270270274</v>
      </c>
      <c r="Q2226" s="18" t="str">
        <f>LEFT(T2226, FIND("/",T2226)-1)</f>
        <v>games</v>
      </c>
      <c r="R2226" s="18" t="str">
        <f>RIGHT(T2226, LEN(T2226)-FIND("/",T2226))</f>
        <v>tabletop games</v>
      </c>
      <c r="S2226" t="b">
        <v>1</v>
      </c>
      <c r="T2226" t="s">
        <v>8297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3">
        <v>21000</v>
      </c>
      <c r="E2227" s="13">
        <v>198415.01</v>
      </c>
      <c r="F2227" s="16">
        <f>(E2227)/D2227</f>
        <v>9.4483338095238096</v>
      </c>
      <c r="G2227" s="11" t="s">
        <v>8219</v>
      </c>
      <c r="H2227" t="s">
        <v>8225</v>
      </c>
      <c r="I2227" t="s">
        <v>8247</v>
      </c>
      <c r="J2227">
        <v>1411326015</v>
      </c>
      <c r="K2227" s="7">
        <f>(((J2227/60)/60)/24)+DATE(1970,1,1)</f>
        <v>41903.79184027778</v>
      </c>
      <c r="L2227">
        <v>1408734015</v>
      </c>
      <c r="M2227" s="7">
        <f>(((L2227/60)/60)/24)+DATE(1970,1,1)</f>
        <v>41873.79184027778</v>
      </c>
      <c r="N2227" t="b">
        <v>0</v>
      </c>
      <c r="O2227">
        <v>1204</v>
      </c>
      <c r="P2227" s="5">
        <f>E2227/O2227</f>
        <v>164.79651993355483</v>
      </c>
      <c r="Q2227" s="18" t="str">
        <f>LEFT(T2227, FIND("/",T2227)-1)</f>
        <v>games</v>
      </c>
      <c r="R2227" s="18" t="str">
        <f>RIGHT(T2227, LEN(T2227)-FIND("/",T2227))</f>
        <v>tabletop games</v>
      </c>
      <c r="S2227" t="b">
        <v>1</v>
      </c>
      <c r="T2227" t="s">
        <v>8297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3">
        <v>18000</v>
      </c>
      <c r="E2228" s="13">
        <v>19523.310000000001</v>
      </c>
      <c r="F2228" s="16">
        <f>(E2228)/D2228</f>
        <v>1.0846283333333333</v>
      </c>
      <c r="G2228" s="11" t="s">
        <v>8219</v>
      </c>
      <c r="H2228" t="s">
        <v>8224</v>
      </c>
      <c r="I2228" t="s">
        <v>8246</v>
      </c>
      <c r="J2228">
        <v>1455253140</v>
      </c>
      <c r="K2228" s="7">
        <f>(((J2228/60)/60)/24)+DATE(1970,1,1)</f>
        <v>42412.207638888889</v>
      </c>
      <c r="L2228">
        <v>1452625822</v>
      </c>
      <c r="M2228" s="7">
        <f>(((L2228/60)/60)/24)+DATE(1970,1,1)</f>
        <v>42381.79886574074</v>
      </c>
      <c r="N2228" t="b">
        <v>0</v>
      </c>
      <c r="O2228">
        <v>321</v>
      </c>
      <c r="P2228" s="5">
        <f>E2228/O2228</f>
        <v>60.820280373831778</v>
      </c>
      <c r="Q2228" s="18" t="str">
        <f>LEFT(T2228, FIND("/",T2228)-1)</f>
        <v>games</v>
      </c>
      <c r="R2228" s="18" t="str">
        <f>RIGHT(T2228, LEN(T2228)-FIND("/",T2228))</f>
        <v>tabletop games</v>
      </c>
      <c r="S2228" t="b">
        <v>1</v>
      </c>
      <c r="T2228" t="s">
        <v>8297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3">
        <v>13000</v>
      </c>
      <c r="E2229" s="13">
        <v>20459</v>
      </c>
      <c r="F2229" s="16">
        <f>(E2229)/D2229</f>
        <v>1.5737692307692308</v>
      </c>
      <c r="G2229" s="11" t="s">
        <v>8219</v>
      </c>
      <c r="H2229" t="s">
        <v>8225</v>
      </c>
      <c r="I2229" t="s">
        <v>8247</v>
      </c>
      <c r="J2229">
        <v>1384374155</v>
      </c>
      <c r="K2229" s="7">
        <f>(((J2229/60)/60)/24)+DATE(1970,1,1)</f>
        <v>41591.849016203705</v>
      </c>
      <c r="L2229">
        <v>1381778555</v>
      </c>
      <c r="M2229" s="7">
        <f>(((L2229/60)/60)/24)+DATE(1970,1,1)</f>
        <v>41561.807349537034</v>
      </c>
      <c r="N2229" t="b">
        <v>0</v>
      </c>
      <c r="O2229">
        <v>301</v>
      </c>
      <c r="P2229" s="5">
        <f>E2229/O2229</f>
        <v>67.970099667774093</v>
      </c>
      <c r="Q2229" s="18" t="str">
        <f>LEFT(T2229, FIND("/",T2229)-1)</f>
        <v>games</v>
      </c>
      <c r="R2229" s="18" t="str">
        <f>RIGHT(T2229, LEN(T2229)-FIND("/",T2229))</f>
        <v>tabletop games</v>
      </c>
      <c r="S2229" t="b">
        <v>1</v>
      </c>
      <c r="T2229" t="s">
        <v>8297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3">
        <v>1000</v>
      </c>
      <c r="E2230" s="13">
        <v>11744.9</v>
      </c>
      <c r="F2230" s="16">
        <f>(E2230)/D2230</f>
        <v>11.744899999999999</v>
      </c>
      <c r="G2230" s="11" t="s">
        <v>8219</v>
      </c>
      <c r="H2230" t="s">
        <v>8236</v>
      </c>
      <c r="I2230" t="s">
        <v>8249</v>
      </c>
      <c r="J2230">
        <v>1439707236</v>
      </c>
      <c r="K2230" s="7">
        <f>(((J2230/60)/60)/24)+DATE(1970,1,1)</f>
        <v>42232.278194444443</v>
      </c>
      <c r="L2230">
        <v>1437115236</v>
      </c>
      <c r="M2230" s="7">
        <f>(((L2230/60)/60)/24)+DATE(1970,1,1)</f>
        <v>42202.278194444443</v>
      </c>
      <c r="N2230" t="b">
        <v>0</v>
      </c>
      <c r="O2230">
        <v>144</v>
      </c>
      <c r="P2230" s="5">
        <f>E2230/O2230</f>
        <v>81.561805555555551</v>
      </c>
      <c r="Q2230" s="18" t="str">
        <f>LEFT(T2230, FIND("/",T2230)-1)</f>
        <v>games</v>
      </c>
      <c r="R2230" s="18" t="str">
        <f>RIGHT(T2230, LEN(T2230)-FIND("/",T2230))</f>
        <v>tabletop games</v>
      </c>
      <c r="S2230" t="b">
        <v>1</v>
      </c>
      <c r="T2230" t="s">
        <v>8297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3">
        <v>8012</v>
      </c>
      <c r="E2231" s="13">
        <v>13704.33</v>
      </c>
      <c r="F2231" s="16">
        <f>(E2231)/D2231</f>
        <v>1.7104755366949576</v>
      </c>
      <c r="G2231" s="11" t="s">
        <v>8219</v>
      </c>
      <c r="H2231" t="s">
        <v>8224</v>
      </c>
      <c r="I2231" t="s">
        <v>8246</v>
      </c>
      <c r="J2231">
        <v>1378180800</v>
      </c>
      <c r="K2231" s="7">
        <f>(((J2231/60)/60)/24)+DATE(1970,1,1)</f>
        <v>41520.166666666664</v>
      </c>
      <c r="L2231">
        <v>1375113391</v>
      </c>
      <c r="M2231" s="7">
        <f>(((L2231/60)/60)/24)+DATE(1970,1,1)</f>
        <v>41484.664247685185</v>
      </c>
      <c r="N2231" t="b">
        <v>0</v>
      </c>
      <c r="O2231">
        <v>539</v>
      </c>
      <c r="P2231" s="5">
        <f>E2231/O2231</f>
        <v>25.42547309833024</v>
      </c>
      <c r="Q2231" s="18" t="str">
        <f>LEFT(T2231, FIND("/",T2231)-1)</f>
        <v>games</v>
      </c>
      <c r="R2231" s="18" t="str">
        <f>RIGHT(T2231, LEN(T2231)-FIND("/",T2231))</f>
        <v>tabletop games</v>
      </c>
      <c r="S2231" t="b">
        <v>1</v>
      </c>
      <c r="T2231" t="s">
        <v>8297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3">
        <v>8500</v>
      </c>
      <c r="E2232" s="13">
        <v>10706</v>
      </c>
      <c r="F2232" s="16">
        <f>(E2232)/D2232</f>
        <v>1.2595294117647058</v>
      </c>
      <c r="G2232" s="11" t="s">
        <v>8219</v>
      </c>
      <c r="H2232" t="s">
        <v>8224</v>
      </c>
      <c r="I2232" t="s">
        <v>8246</v>
      </c>
      <c r="J2232">
        <v>1398460127</v>
      </c>
      <c r="K2232" s="7">
        <f>(((J2232/60)/60)/24)+DATE(1970,1,1)</f>
        <v>41754.881099537037</v>
      </c>
      <c r="L2232">
        <v>1395868127</v>
      </c>
      <c r="M2232" s="7">
        <f>(((L2232/60)/60)/24)+DATE(1970,1,1)</f>
        <v>41724.881099537037</v>
      </c>
      <c r="N2232" t="b">
        <v>0</v>
      </c>
      <c r="O2232">
        <v>498</v>
      </c>
      <c r="P2232" s="5">
        <f>E2232/O2232</f>
        <v>21.497991967871485</v>
      </c>
      <c r="Q2232" s="18" t="str">
        <f>LEFT(T2232, FIND("/",T2232)-1)</f>
        <v>games</v>
      </c>
      <c r="R2232" s="18" t="str">
        <f>RIGHT(T2232, LEN(T2232)-FIND("/",T2232))</f>
        <v>tabletop games</v>
      </c>
      <c r="S2232" t="b">
        <v>1</v>
      </c>
      <c r="T2232" t="s">
        <v>8297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3">
        <v>2500</v>
      </c>
      <c r="E2233" s="13">
        <v>30303.24</v>
      </c>
      <c r="F2233" s="16">
        <f>(E2233)/D2233</f>
        <v>12.121296000000001</v>
      </c>
      <c r="G2233" s="11" t="s">
        <v>8219</v>
      </c>
      <c r="H2233" t="s">
        <v>8224</v>
      </c>
      <c r="I2233" t="s">
        <v>8246</v>
      </c>
      <c r="J2233">
        <v>1372136400</v>
      </c>
      <c r="K2233" s="7">
        <f>(((J2233/60)/60)/24)+DATE(1970,1,1)</f>
        <v>41450.208333333336</v>
      </c>
      <c r="L2233">
        <v>1369864301</v>
      </c>
      <c r="M2233" s="7">
        <f>(((L2233/60)/60)/24)+DATE(1970,1,1)</f>
        <v>41423.910891203705</v>
      </c>
      <c r="N2233" t="b">
        <v>0</v>
      </c>
      <c r="O2233">
        <v>1113</v>
      </c>
      <c r="P2233" s="5">
        <f>E2233/O2233</f>
        <v>27.226630727762803</v>
      </c>
      <c r="Q2233" s="18" t="str">
        <f>LEFT(T2233, FIND("/",T2233)-1)</f>
        <v>games</v>
      </c>
      <c r="R2233" s="18" t="str">
        <f>RIGHT(T2233, LEN(T2233)-FIND("/",T2233))</f>
        <v>tabletop games</v>
      </c>
      <c r="S2233" t="b">
        <v>1</v>
      </c>
      <c r="T2233" t="s">
        <v>8297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3">
        <v>5000</v>
      </c>
      <c r="E2234" s="13">
        <v>24790</v>
      </c>
      <c r="F2234" s="16">
        <f>(E2234)/D2234</f>
        <v>4.9580000000000002</v>
      </c>
      <c r="G2234" s="11" t="s">
        <v>8219</v>
      </c>
      <c r="H2234" t="s">
        <v>8224</v>
      </c>
      <c r="I2234" t="s">
        <v>8246</v>
      </c>
      <c r="J2234">
        <v>1405738800</v>
      </c>
      <c r="K2234" s="7">
        <f>(((J2234/60)/60)/24)+DATE(1970,1,1)</f>
        <v>41839.125</v>
      </c>
      <c r="L2234">
        <v>1402945408</v>
      </c>
      <c r="M2234" s="7">
        <f>(((L2234/60)/60)/24)+DATE(1970,1,1)</f>
        <v>41806.794074074074</v>
      </c>
      <c r="N2234" t="b">
        <v>0</v>
      </c>
      <c r="O2234">
        <v>988</v>
      </c>
      <c r="P2234" s="5">
        <f>E2234/O2234</f>
        <v>25.091093117408906</v>
      </c>
      <c r="Q2234" s="18" t="str">
        <f>LEFT(T2234, FIND("/",T2234)-1)</f>
        <v>games</v>
      </c>
      <c r="R2234" s="18" t="str">
        <f>RIGHT(T2234, LEN(T2234)-FIND("/",T2234))</f>
        <v>tabletop games</v>
      </c>
      <c r="S2234" t="b">
        <v>1</v>
      </c>
      <c r="T2234" t="s">
        <v>8297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3">
        <v>2500</v>
      </c>
      <c r="E2235" s="13">
        <v>8301</v>
      </c>
      <c r="F2235" s="16">
        <f>(E2235)/D2235</f>
        <v>3.3203999999999998</v>
      </c>
      <c r="G2235" s="11" t="s">
        <v>8219</v>
      </c>
      <c r="H2235" t="s">
        <v>8225</v>
      </c>
      <c r="I2235" t="s">
        <v>8247</v>
      </c>
      <c r="J2235">
        <v>1450051200</v>
      </c>
      <c r="K2235" s="7">
        <f>(((J2235/60)/60)/24)+DATE(1970,1,1)</f>
        <v>42352</v>
      </c>
      <c r="L2235">
        <v>1448269539</v>
      </c>
      <c r="M2235" s="7">
        <f>(((L2235/60)/60)/24)+DATE(1970,1,1)</f>
        <v>42331.378923611104</v>
      </c>
      <c r="N2235" t="b">
        <v>0</v>
      </c>
      <c r="O2235">
        <v>391</v>
      </c>
      <c r="P2235" s="5">
        <f>E2235/O2235</f>
        <v>21.230179028132991</v>
      </c>
      <c r="Q2235" s="18" t="str">
        <f>LEFT(T2235, FIND("/",T2235)-1)</f>
        <v>games</v>
      </c>
      <c r="R2235" s="18" t="str">
        <f>RIGHT(T2235, LEN(T2235)-FIND("/",T2235))</f>
        <v>tabletop games</v>
      </c>
      <c r="S2235" t="b">
        <v>1</v>
      </c>
      <c r="T2235" t="s">
        <v>8297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3">
        <v>100</v>
      </c>
      <c r="E2236" s="13">
        <v>1165</v>
      </c>
      <c r="F2236" s="16">
        <f>(E2236)/D2236</f>
        <v>11.65</v>
      </c>
      <c r="G2236" s="11" t="s">
        <v>8219</v>
      </c>
      <c r="H2236" t="s">
        <v>8224</v>
      </c>
      <c r="I2236" t="s">
        <v>8246</v>
      </c>
      <c r="J2236">
        <v>1483645647</v>
      </c>
      <c r="K2236" s="7">
        <f>(((J2236/60)/60)/24)+DATE(1970,1,1)</f>
        <v>42740.824618055558</v>
      </c>
      <c r="L2236">
        <v>1481053647</v>
      </c>
      <c r="M2236" s="7">
        <f>(((L2236/60)/60)/24)+DATE(1970,1,1)</f>
        <v>42710.824618055558</v>
      </c>
      <c r="N2236" t="b">
        <v>0</v>
      </c>
      <c r="O2236">
        <v>28</v>
      </c>
      <c r="P2236" s="5">
        <f>E2236/O2236</f>
        <v>41.607142857142854</v>
      </c>
      <c r="Q2236" s="18" t="str">
        <f>LEFT(T2236, FIND("/",T2236)-1)</f>
        <v>games</v>
      </c>
      <c r="R2236" s="18" t="str">
        <f>RIGHT(T2236, LEN(T2236)-FIND("/",T2236))</f>
        <v>tabletop games</v>
      </c>
      <c r="S2236" t="b">
        <v>1</v>
      </c>
      <c r="T2236" t="s">
        <v>8297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3">
        <v>13000</v>
      </c>
      <c r="E2237" s="13">
        <v>19931</v>
      </c>
      <c r="F2237" s="16">
        <f>(E2237)/D2237</f>
        <v>1.5331538461538461</v>
      </c>
      <c r="G2237" s="11" t="s">
        <v>8219</v>
      </c>
      <c r="H2237" t="s">
        <v>8229</v>
      </c>
      <c r="I2237" t="s">
        <v>8251</v>
      </c>
      <c r="J2237">
        <v>1427585511</v>
      </c>
      <c r="K2237" s="7">
        <f>(((J2237/60)/60)/24)+DATE(1970,1,1)</f>
        <v>42091.980451388896</v>
      </c>
      <c r="L2237">
        <v>1424997111</v>
      </c>
      <c r="M2237" s="7">
        <f>(((L2237/60)/60)/24)+DATE(1970,1,1)</f>
        <v>42062.022118055553</v>
      </c>
      <c r="N2237" t="b">
        <v>0</v>
      </c>
      <c r="O2237">
        <v>147</v>
      </c>
      <c r="P2237" s="5">
        <f>E2237/O2237</f>
        <v>135.58503401360545</v>
      </c>
      <c r="Q2237" s="18" t="str">
        <f>LEFT(T2237, FIND("/",T2237)-1)</f>
        <v>games</v>
      </c>
      <c r="R2237" s="18" t="str">
        <f>RIGHT(T2237, LEN(T2237)-FIND("/",T2237))</f>
        <v>tabletop games</v>
      </c>
      <c r="S2237" t="b">
        <v>1</v>
      </c>
      <c r="T2237" t="s">
        <v>8297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3">
        <v>2800</v>
      </c>
      <c r="E2238" s="13">
        <v>15039</v>
      </c>
      <c r="F2238" s="16">
        <f>(E2238)/D2238</f>
        <v>5.3710714285714287</v>
      </c>
      <c r="G2238" s="11" t="s">
        <v>8219</v>
      </c>
      <c r="H2238" t="s">
        <v>8224</v>
      </c>
      <c r="I2238" t="s">
        <v>8246</v>
      </c>
      <c r="J2238">
        <v>1454338123</v>
      </c>
      <c r="K2238" s="7">
        <f>(((J2238/60)/60)/24)+DATE(1970,1,1)</f>
        <v>42401.617164351846</v>
      </c>
      <c r="L2238">
        <v>1451746123</v>
      </c>
      <c r="M2238" s="7">
        <f>(((L2238/60)/60)/24)+DATE(1970,1,1)</f>
        <v>42371.617164351846</v>
      </c>
      <c r="N2238" t="b">
        <v>0</v>
      </c>
      <c r="O2238">
        <v>680</v>
      </c>
      <c r="P2238" s="5">
        <f>E2238/O2238</f>
        <v>22.116176470588236</v>
      </c>
      <c r="Q2238" s="18" t="str">
        <f>LEFT(T2238, FIND("/",T2238)-1)</f>
        <v>games</v>
      </c>
      <c r="R2238" s="18" t="str">
        <f>RIGHT(T2238, LEN(T2238)-FIND("/",T2238))</f>
        <v>tabletop games</v>
      </c>
      <c r="S2238" t="b">
        <v>1</v>
      </c>
      <c r="T2238" t="s">
        <v>8297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3">
        <v>18000</v>
      </c>
      <c r="E2239" s="13">
        <v>63527</v>
      </c>
      <c r="F2239" s="16">
        <f>(E2239)/D2239</f>
        <v>3.5292777777777777</v>
      </c>
      <c r="G2239" s="11" t="s">
        <v>8219</v>
      </c>
      <c r="H2239" t="s">
        <v>8224</v>
      </c>
      <c r="I2239" t="s">
        <v>8246</v>
      </c>
      <c r="J2239">
        <v>1415779140</v>
      </c>
      <c r="K2239" s="7">
        <f>(((J2239/60)/60)/24)+DATE(1970,1,1)</f>
        <v>41955.332638888889</v>
      </c>
      <c r="L2239">
        <v>1412294683</v>
      </c>
      <c r="M2239" s="7">
        <f>(((L2239/60)/60)/24)+DATE(1970,1,1)</f>
        <v>41915.003275462965</v>
      </c>
      <c r="N2239" t="b">
        <v>0</v>
      </c>
      <c r="O2239">
        <v>983</v>
      </c>
      <c r="P2239" s="5">
        <f>E2239/O2239</f>
        <v>64.625635808748726</v>
      </c>
      <c r="Q2239" s="18" t="str">
        <f>LEFT(T2239, FIND("/",T2239)-1)</f>
        <v>games</v>
      </c>
      <c r="R2239" s="18" t="str">
        <f>RIGHT(T2239, LEN(T2239)-FIND("/",T2239))</f>
        <v>tabletop games</v>
      </c>
      <c r="S2239" t="b">
        <v>1</v>
      </c>
      <c r="T2239" t="s">
        <v>8297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3">
        <v>4000</v>
      </c>
      <c r="E2240" s="13">
        <v>5496</v>
      </c>
      <c r="F2240" s="16">
        <f>(E2240)/D2240</f>
        <v>1.3740000000000001</v>
      </c>
      <c r="G2240" s="11" t="s">
        <v>8219</v>
      </c>
      <c r="H2240" t="s">
        <v>8236</v>
      </c>
      <c r="I2240" t="s">
        <v>8249</v>
      </c>
      <c r="J2240">
        <v>1489157716</v>
      </c>
      <c r="K2240" s="7">
        <f>(((J2240/60)/60)/24)+DATE(1970,1,1)</f>
        <v>42804.621712962966</v>
      </c>
      <c r="L2240">
        <v>1486565716</v>
      </c>
      <c r="M2240" s="7">
        <f>(((L2240/60)/60)/24)+DATE(1970,1,1)</f>
        <v>42774.621712962966</v>
      </c>
      <c r="N2240" t="b">
        <v>0</v>
      </c>
      <c r="O2240">
        <v>79</v>
      </c>
      <c r="P2240" s="5">
        <f>E2240/O2240</f>
        <v>69.569620253164558</v>
      </c>
      <c r="Q2240" s="18" t="str">
        <f>LEFT(T2240, FIND("/",T2240)-1)</f>
        <v>games</v>
      </c>
      <c r="R2240" s="18" t="str">
        <f>RIGHT(T2240, LEN(T2240)-FIND("/",T2240))</f>
        <v>tabletop games</v>
      </c>
      <c r="S2240" t="b">
        <v>1</v>
      </c>
      <c r="T2240" t="s">
        <v>8297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3">
        <v>25000</v>
      </c>
      <c r="E2241" s="13">
        <v>32006.67</v>
      </c>
      <c r="F2241" s="16">
        <f>(E2241)/D2241</f>
        <v>1.2802667999999999</v>
      </c>
      <c r="G2241" s="11" t="s">
        <v>8219</v>
      </c>
      <c r="H2241" t="s">
        <v>8224</v>
      </c>
      <c r="I2241" t="s">
        <v>8246</v>
      </c>
      <c r="J2241">
        <v>1385870520</v>
      </c>
      <c r="K2241" s="7">
        <f>(((J2241/60)/60)/24)+DATE(1970,1,1)</f>
        <v>41609.168055555558</v>
      </c>
      <c r="L2241">
        <v>1382742014</v>
      </c>
      <c r="M2241" s="7">
        <f>(((L2241/60)/60)/24)+DATE(1970,1,1)</f>
        <v>41572.958495370374</v>
      </c>
      <c r="N2241" t="b">
        <v>0</v>
      </c>
      <c r="O2241">
        <v>426</v>
      </c>
      <c r="P2241" s="5">
        <f>E2241/O2241</f>
        <v>75.133028169014082</v>
      </c>
      <c r="Q2241" s="18" t="str">
        <f>LEFT(T2241, FIND("/",T2241)-1)</f>
        <v>games</v>
      </c>
      <c r="R2241" s="18" t="str">
        <f>RIGHT(T2241, LEN(T2241)-FIND("/",T2241))</f>
        <v>tabletop games</v>
      </c>
      <c r="S2241" t="b">
        <v>1</v>
      </c>
      <c r="T2241" t="s">
        <v>8297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3">
        <v>5000</v>
      </c>
      <c r="E2242" s="13">
        <v>13534</v>
      </c>
      <c r="F2242" s="16">
        <f>(E2242)/D2242</f>
        <v>2.7067999999999999</v>
      </c>
      <c r="G2242" s="11" t="s">
        <v>8219</v>
      </c>
      <c r="H2242" t="s">
        <v>8224</v>
      </c>
      <c r="I2242" t="s">
        <v>8246</v>
      </c>
      <c r="J2242">
        <v>1461354544</v>
      </c>
      <c r="K2242" s="7">
        <f>(((J2242/60)/60)/24)+DATE(1970,1,1)</f>
        <v>42482.825740740736</v>
      </c>
      <c r="L2242">
        <v>1458762544</v>
      </c>
      <c r="M2242" s="7">
        <f>(((L2242/60)/60)/24)+DATE(1970,1,1)</f>
        <v>42452.825740740736</v>
      </c>
      <c r="N2242" t="b">
        <v>0</v>
      </c>
      <c r="O2242">
        <v>96</v>
      </c>
      <c r="P2242" s="5">
        <f>E2242/O2242</f>
        <v>140.97916666666666</v>
      </c>
      <c r="Q2242" s="18" t="str">
        <f>LEFT(T2242, FIND("/",T2242)-1)</f>
        <v>games</v>
      </c>
      <c r="R2242" s="18" t="str">
        <f>RIGHT(T2242, LEN(T2242)-FIND("/",T2242))</f>
        <v>tabletop games</v>
      </c>
      <c r="S2242" t="b">
        <v>1</v>
      </c>
      <c r="T2242" t="s">
        <v>8297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3">
        <v>1000</v>
      </c>
      <c r="E2243" s="13">
        <v>8064</v>
      </c>
      <c r="F2243" s="16">
        <f>(E2243)/D2243</f>
        <v>8.0640000000000001</v>
      </c>
      <c r="G2243" s="11" t="s">
        <v>8219</v>
      </c>
      <c r="H2243" t="s">
        <v>8225</v>
      </c>
      <c r="I2243" t="s">
        <v>8247</v>
      </c>
      <c r="J2243">
        <v>1488484300</v>
      </c>
      <c r="K2243" s="7">
        <f>(((J2243/60)/60)/24)+DATE(1970,1,1)</f>
        <v>42796.827546296292</v>
      </c>
      <c r="L2243">
        <v>1485892300</v>
      </c>
      <c r="M2243" s="7">
        <f>(((L2243/60)/60)/24)+DATE(1970,1,1)</f>
        <v>42766.827546296292</v>
      </c>
      <c r="N2243" t="b">
        <v>0</v>
      </c>
      <c r="O2243">
        <v>163</v>
      </c>
      <c r="P2243" s="5">
        <f>E2243/O2243</f>
        <v>49.472392638036808</v>
      </c>
      <c r="Q2243" s="18" t="str">
        <f>LEFT(T2243, FIND("/",T2243)-1)</f>
        <v>games</v>
      </c>
      <c r="R2243" s="18" t="str">
        <f>RIGHT(T2243, LEN(T2243)-FIND("/",T2243))</f>
        <v>tabletop games</v>
      </c>
      <c r="S2243" t="b">
        <v>1</v>
      </c>
      <c r="T2243" t="s">
        <v>8297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3">
        <v>10000</v>
      </c>
      <c r="E2244" s="13">
        <v>136009.76</v>
      </c>
      <c r="F2244" s="16">
        <f>(E2244)/D2244</f>
        <v>13.600976000000001</v>
      </c>
      <c r="G2244" s="11" t="s">
        <v>8219</v>
      </c>
      <c r="H2244" t="s">
        <v>8224</v>
      </c>
      <c r="I2244" t="s">
        <v>8246</v>
      </c>
      <c r="J2244">
        <v>1385521320</v>
      </c>
      <c r="K2244" s="7">
        <f>(((J2244/60)/60)/24)+DATE(1970,1,1)</f>
        <v>41605.126388888886</v>
      </c>
      <c r="L2244">
        <v>1382449733</v>
      </c>
      <c r="M2244" s="7">
        <f>(((L2244/60)/60)/24)+DATE(1970,1,1)</f>
        <v>41569.575613425928</v>
      </c>
      <c r="N2244" t="b">
        <v>0</v>
      </c>
      <c r="O2244">
        <v>2525</v>
      </c>
      <c r="P2244" s="5">
        <f>E2244/O2244</f>
        <v>53.865251485148519</v>
      </c>
      <c r="Q2244" s="18" t="str">
        <f>LEFT(T2244, FIND("/",T2244)-1)</f>
        <v>games</v>
      </c>
      <c r="R2244" s="18" t="str">
        <f>RIGHT(T2244, LEN(T2244)-FIND("/",T2244))</f>
        <v>tabletop games</v>
      </c>
      <c r="S2244" t="b">
        <v>1</v>
      </c>
      <c r="T2244" t="s">
        <v>8297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3">
        <v>1</v>
      </c>
      <c r="E2245" s="13">
        <v>9302.5</v>
      </c>
      <c r="F2245" s="16">
        <f>(E2245)/D2245</f>
        <v>9302.5</v>
      </c>
      <c r="G2245" s="11" t="s">
        <v>8219</v>
      </c>
      <c r="H2245" t="s">
        <v>8224</v>
      </c>
      <c r="I2245" t="s">
        <v>8246</v>
      </c>
      <c r="J2245">
        <v>1489374000</v>
      </c>
      <c r="K2245" s="7">
        <f>(((J2245/60)/60)/24)+DATE(1970,1,1)</f>
        <v>42807.125</v>
      </c>
      <c r="L2245">
        <v>1488823290</v>
      </c>
      <c r="M2245" s="7">
        <f>(((L2245/60)/60)/24)+DATE(1970,1,1)</f>
        <v>42800.751041666663</v>
      </c>
      <c r="N2245" t="b">
        <v>0</v>
      </c>
      <c r="O2245">
        <v>2035</v>
      </c>
      <c r="P2245" s="5">
        <f>E2245/O2245</f>
        <v>4.5712530712530715</v>
      </c>
      <c r="Q2245" s="18" t="str">
        <f>LEFT(T2245, FIND("/",T2245)-1)</f>
        <v>games</v>
      </c>
      <c r="R2245" s="18" t="str">
        <f>RIGHT(T2245, LEN(T2245)-FIND("/",T2245))</f>
        <v>tabletop games</v>
      </c>
      <c r="S2245" t="b">
        <v>1</v>
      </c>
      <c r="T2245" t="s">
        <v>8297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3">
        <v>5000</v>
      </c>
      <c r="E2246" s="13">
        <v>18851</v>
      </c>
      <c r="F2246" s="16">
        <f>(E2246)/D2246</f>
        <v>3.7702</v>
      </c>
      <c r="G2246" s="11" t="s">
        <v>8219</v>
      </c>
      <c r="H2246" t="s">
        <v>8224</v>
      </c>
      <c r="I2246" t="s">
        <v>8246</v>
      </c>
      <c r="J2246">
        <v>1476649800</v>
      </c>
      <c r="K2246" s="7">
        <f>(((J2246/60)/60)/24)+DATE(1970,1,1)</f>
        <v>42659.854166666672</v>
      </c>
      <c r="L2246">
        <v>1475609946</v>
      </c>
      <c r="M2246" s="7">
        <f>(((L2246/60)/60)/24)+DATE(1970,1,1)</f>
        <v>42647.818819444445</v>
      </c>
      <c r="N2246" t="b">
        <v>0</v>
      </c>
      <c r="O2246">
        <v>290</v>
      </c>
      <c r="P2246" s="5">
        <f>E2246/O2246</f>
        <v>65.00344827586207</v>
      </c>
      <c r="Q2246" s="18" t="str">
        <f>LEFT(T2246, FIND("/",T2246)-1)</f>
        <v>games</v>
      </c>
      <c r="R2246" s="18" t="str">
        <f>RIGHT(T2246, LEN(T2246)-FIND("/",T2246))</f>
        <v>tabletop games</v>
      </c>
      <c r="S2246" t="b">
        <v>1</v>
      </c>
      <c r="T2246" t="s">
        <v>8297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3">
        <v>4000</v>
      </c>
      <c r="E2247" s="13">
        <v>105881</v>
      </c>
      <c r="F2247" s="16">
        <f>(E2247)/D2247</f>
        <v>26.47025</v>
      </c>
      <c r="G2247" s="11" t="s">
        <v>8219</v>
      </c>
      <c r="H2247" t="s">
        <v>8224</v>
      </c>
      <c r="I2247" t="s">
        <v>8246</v>
      </c>
      <c r="J2247">
        <v>1393005600</v>
      </c>
      <c r="K2247" s="7">
        <f>(((J2247/60)/60)/24)+DATE(1970,1,1)</f>
        <v>41691.75</v>
      </c>
      <c r="L2247">
        <v>1390323617</v>
      </c>
      <c r="M2247" s="7">
        <f>(((L2247/60)/60)/24)+DATE(1970,1,1)</f>
        <v>41660.708530092597</v>
      </c>
      <c r="N2247" t="b">
        <v>0</v>
      </c>
      <c r="O2247">
        <v>1980</v>
      </c>
      <c r="P2247" s="5">
        <f>E2247/O2247</f>
        <v>53.475252525252522</v>
      </c>
      <c r="Q2247" s="18" t="str">
        <f>LEFT(T2247, FIND("/",T2247)-1)</f>
        <v>games</v>
      </c>
      <c r="R2247" s="18" t="str">
        <f>RIGHT(T2247, LEN(T2247)-FIND("/",T2247))</f>
        <v>tabletop games</v>
      </c>
      <c r="S2247" t="b">
        <v>1</v>
      </c>
      <c r="T2247" t="s">
        <v>8297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3">
        <v>2500</v>
      </c>
      <c r="E2248" s="13">
        <v>2503</v>
      </c>
      <c r="F2248" s="16">
        <f>(E2248)/D2248</f>
        <v>1.0012000000000001</v>
      </c>
      <c r="G2248" s="11" t="s">
        <v>8219</v>
      </c>
      <c r="H2248" t="s">
        <v>8225</v>
      </c>
      <c r="I2248" t="s">
        <v>8247</v>
      </c>
      <c r="J2248">
        <v>1441393210</v>
      </c>
      <c r="K2248" s="7">
        <f>(((J2248/60)/60)/24)+DATE(1970,1,1)</f>
        <v>42251.79178240741</v>
      </c>
      <c r="L2248">
        <v>1438801210</v>
      </c>
      <c r="M2248" s="7">
        <f>(((L2248/60)/60)/24)+DATE(1970,1,1)</f>
        <v>42221.79178240741</v>
      </c>
      <c r="N2248" t="b">
        <v>0</v>
      </c>
      <c r="O2248">
        <v>57</v>
      </c>
      <c r="P2248" s="5">
        <f>E2248/O2248</f>
        <v>43.912280701754383</v>
      </c>
      <c r="Q2248" s="18" t="str">
        <f>LEFT(T2248, FIND("/",T2248)-1)</f>
        <v>games</v>
      </c>
      <c r="R2248" s="18" t="str">
        <f>RIGHT(T2248, LEN(T2248)-FIND("/",T2248))</f>
        <v>tabletop games</v>
      </c>
      <c r="S2248" t="b">
        <v>1</v>
      </c>
      <c r="T2248" t="s">
        <v>8297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3">
        <v>18500</v>
      </c>
      <c r="E2249" s="13">
        <v>19324</v>
      </c>
      <c r="F2249" s="16">
        <f>(E2249)/D2249</f>
        <v>1.0445405405405406</v>
      </c>
      <c r="G2249" s="11" t="s">
        <v>8219</v>
      </c>
      <c r="H2249" t="s">
        <v>8224</v>
      </c>
      <c r="I2249" t="s">
        <v>8246</v>
      </c>
      <c r="J2249">
        <v>1438185565</v>
      </c>
      <c r="K2249" s="7">
        <f>(((J2249/60)/60)/24)+DATE(1970,1,1)</f>
        <v>42214.666261574079</v>
      </c>
      <c r="L2249">
        <v>1436975965</v>
      </c>
      <c r="M2249" s="7">
        <f>(((L2249/60)/60)/24)+DATE(1970,1,1)</f>
        <v>42200.666261574079</v>
      </c>
      <c r="N2249" t="b">
        <v>0</v>
      </c>
      <c r="O2249">
        <v>380</v>
      </c>
      <c r="P2249" s="5">
        <f>E2249/O2249</f>
        <v>50.852631578947367</v>
      </c>
      <c r="Q2249" s="18" t="str">
        <f>LEFT(T2249, FIND("/",T2249)-1)</f>
        <v>games</v>
      </c>
      <c r="R2249" s="18" t="str">
        <f>RIGHT(T2249, LEN(T2249)-FIND("/",T2249))</f>
        <v>tabletop games</v>
      </c>
      <c r="S2249" t="b">
        <v>1</v>
      </c>
      <c r="T2249" t="s">
        <v>8297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3">
        <v>7000</v>
      </c>
      <c r="E2250" s="13">
        <v>7505</v>
      </c>
      <c r="F2250" s="16">
        <f>(E2250)/D2250</f>
        <v>1.0721428571428571</v>
      </c>
      <c r="G2250" s="11" t="s">
        <v>8219</v>
      </c>
      <c r="H2250" t="s">
        <v>8225</v>
      </c>
      <c r="I2250" t="s">
        <v>8247</v>
      </c>
      <c r="J2250">
        <v>1481749278</v>
      </c>
      <c r="K2250" s="7">
        <f>(((J2250/60)/60)/24)+DATE(1970,1,1)</f>
        <v>42718.875902777778</v>
      </c>
      <c r="L2250">
        <v>1479157278</v>
      </c>
      <c r="M2250" s="7">
        <f>(((L2250/60)/60)/24)+DATE(1970,1,1)</f>
        <v>42688.875902777778</v>
      </c>
      <c r="N2250" t="b">
        <v>0</v>
      </c>
      <c r="O2250">
        <v>128</v>
      </c>
      <c r="P2250" s="5">
        <f>E2250/O2250</f>
        <v>58.6328125</v>
      </c>
      <c r="Q2250" s="18" t="str">
        <f>LEFT(T2250, FIND("/",T2250)-1)</f>
        <v>games</v>
      </c>
      <c r="R2250" s="18" t="str">
        <f>RIGHT(T2250, LEN(T2250)-FIND("/",T2250))</f>
        <v>tabletop games</v>
      </c>
      <c r="S2250" t="b">
        <v>1</v>
      </c>
      <c r="T2250" t="s">
        <v>8297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3">
        <v>3500</v>
      </c>
      <c r="E2251" s="13">
        <v>5907</v>
      </c>
      <c r="F2251" s="16">
        <f>(E2251)/D2251</f>
        <v>1.6877142857142857</v>
      </c>
      <c r="G2251" s="11" t="s">
        <v>8219</v>
      </c>
      <c r="H2251" t="s">
        <v>8224</v>
      </c>
      <c r="I2251" t="s">
        <v>8246</v>
      </c>
      <c r="J2251">
        <v>1364917965</v>
      </c>
      <c r="K2251" s="7">
        <f>(((J2251/60)/60)/24)+DATE(1970,1,1)</f>
        <v>41366.661631944444</v>
      </c>
      <c r="L2251">
        <v>1362329565</v>
      </c>
      <c r="M2251" s="7">
        <f>(((L2251/60)/60)/24)+DATE(1970,1,1)</f>
        <v>41336.703298611108</v>
      </c>
      <c r="N2251" t="b">
        <v>0</v>
      </c>
      <c r="O2251">
        <v>180</v>
      </c>
      <c r="P2251" s="5">
        <f>E2251/O2251</f>
        <v>32.81666666666667</v>
      </c>
      <c r="Q2251" s="18" t="str">
        <f>LEFT(T2251, FIND("/",T2251)-1)</f>
        <v>games</v>
      </c>
      <c r="R2251" s="18" t="str">
        <f>RIGHT(T2251, LEN(T2251)-FIND("/",T2251))</f>
        <v>tabletop games</v>
      </c>
      <c r="S2251" t="b">
        <v>1</v>
      </c>
      <c r="T2251" t="s">
        <v>8297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3">
        <v>25000</v>
      </c>
      <c r="E2252" s="13">
        <v>243778</v>
      </c>
      <c r="F2252" s="16">
        <f>(E2252)/D2252</f>
        <v>9.7511200000000002</v>
      </c>
      <c r="G2252" s="11" t="s">
        <v>8219</v>
      </c>
      <c r="H2252" t="s">
        <v>8224</v>
      </c>
      <c r="I2252" t="s">
        <v>8246</v>
      </c>
      <c r="J2252">
        <v>1480727273</v>
      </c>
      <c r="K2252" s="7">
        <f>(((J2252/60)/60)/24)+DATE(1970,1,1)</f>
        <v>42707.0471412037</v>
      </c>
      <c r="L2252">
        <v>1478131673</v>
      </c>
      <c r="M2252" s="7">
        <f>(((L2252/60)/60)/24)+DATE(1970,1,1)</f>
        <v>42677.005474537036</v>
      </c>
      <c r="N2252" t="b">
        <v>0</v>
      </c>
      <c r="O2252">
        <v>571</v>
      </c>
      <c r="P2252" s="5">
        <f>E2252/O2252</f>
        <v>426.93169877408059</v>
      </c>
      <c r="Q2252" s="18" t="str">
        <f>LEFT(T2252, FIND("/",T2252)-1)</f>
        <v>games</v>
      </c>
      <c r="R2252" s="18" t="str">
        <f>RIGHT(T2252, LEN(T2252)-FIND("/",T2252))</f>
        <v>tabletop games</v>
      </c>
      <c r="S2252" t="b">
        <v>1</v>
      </c>
      <c r="T2252" t="s">
        <v>8297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3">
        <v>8500</v>
      </c>
      <c r="E2253" s="13">
        <v>11428.19</v>
      </c>
      <c r="F2253" s="16">
        <f>(E2253)/D2253</f>
        <v>1.3444929411764706</v>
      </c>
      <c r="G2253" s="11" t="s">
        <v>8219</v>
      </c>
      <c r="H2253" t="s">
        <v>8224</v>
      </c>
      <c r="I2253" t="s">
        <v>8246</v>
      </c>
      <c r="J2253">
        <v>1408177077</v>
      </c>
      <c r="K2253" s="7">
        <f>(((J2253/60)/60)/24)+DATE(1970,1,1)</f>
        <v>41867.34579861111</v>
      </c>
      <c r="L2253">
        <v>1406362677</v>
      </c>
      <c r="M2253" s="7">
        <f>(((L2253/60)/60)/24)+DATE(1970,1,1)</f>
        <v>41846.34579861111</v>
      </c>
      <c r="N2253" t="b">
        <v>0</v>
      </c>
      <c r="O2253">
        <v>480</v>
      </c>
      <c r="P2253" s="5">
        <f>E2253/O2253</f>
        <v>23.808729166666669</v>
      </c>
      <c r="Q2253" s="18" t="str">
        <f>LEFT(T2253, FIND("/",T2253)-1)</f>
        <v>games</v>
      </c>
      <c r="R2253" s="18" t="str">
        <f>RIGHT(T2253, LEN(T2253)-FIND("/",T2253))</f>
        <v>tabletop games</v>
      </c>
      <c r="S2253" t="b">
        <v>1</v>
      </c>
      <c r="T2253" t="s">
        <v>8297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3">
        <v>9000</v>
      </c>
      <c r="E2254" s="13">
        <v>24505</v>
      </c>
      <c r="F2254" s="16">
        <f>(E2254)/D2254</f>
        <v>2.722777777777778</v>
      </c>
      <c r="G2254" s="11" t="s">
        <v>8219</v>
      </c>
      <c r="H2254" t="s">
        <v>8227</v>
      </c>
      <c r="I2254" t="s">
        <v>8249</v>
      </c>
      <c r="J2254">
        <v>1470469938</v>
      </c>
      <c r="K2254" s="7">
        <f>(((J2254/60)/60)/24)+DATE(1970,1,1)</f>
        <v>42588.327986111108</v>
      </c>
      <c r="L2254">
        <v>1469173938</v>
      </c>
      <c r="M2254" s="7">
        <f>(((L2254/60)/60)/24)+DATE(1970,1,1)</f>
        <v>42573.327986111108</v>
      </c>
      <c r="N2254" t="b">
        <v>0</v>
      </c>
      <c r="O2254">
        <v>249</v>
      </c>
      <c r="P2254" s="5">
        <f>E2254/O2254</f>
        <v>98.413654618473899</v>
      </c>
      <c r="Q2254" s="18" t="str">
        <f>LEFT(T2254, FIND("/",T2254)-1)</f>
        <v>games</v>
      </c>
      <c r="R2254" s="18" t="str">
        <f>RIGHT(T2254, LEN(T2254)-FIND("/",T2254))</f>
        <v>tabletop games</v>
      </c>
      <c r="S2254" t="b">
        <v>1</v>
      </c>
      <c r="T2254" t="s">
        <v>8297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3">
        <v>8000</v>
      </c>
      <c r="E2255" s="13">
        <v>9015</v>
      </c>
      <c r="F2255" s="16">
        <f>(E2255)/D2255</f>
        <v>1.1268750000000001</v>
      </c>
      <c r="G2255" s="11" t="s">
        <v>8219</v>
      </c>
      <c r="H2255" t="s">
        <v>8224</v>
      </c>
      <c r="I2255" t="s">
        <v>8246</v>
      </c>
      <c r="J2255">
        <v>1447862947</v>
      </c>
      <c r="K2255" s="7">
        <f>(((J2255/60)/60)/24)+DATE(1970,1,1)</f>
        <v>42326.672997685186</v>
      </c>
      <c r="L2255">
        <v>1445267347</v>
      </c>
      <c r="M2255" s="7">
        <f>(((L2255/60)/60)/24)+DATE(1970,1,1)</f>
        <v>42296.631331018521</v>
      </c>
      <c r="N2255" t="b">
        <v>0</v>
      </c>
      <c r="O2255">
        <v>84</v>
      </c>
      <c r="P2255" s="5">
        <f>E2255/O2255</f>
        <v>107.32142857142857</v>
      </c>
      <c r="Q2255" s="18" t="str">
        <f>LEFT(T2255, FIND("/",T2255)-1)</f>
        <v>games</v>
      </c>
      <c r="R2255" s="18" t="str">
        <f>RIGHT(T2255, LEN(T2255)-FIND("/",T2255))</f>
        <v>tabletop games</v>
      </c>
      <c r="S2255" t="b">
        <v>1</v>
      </c>
      <c r="T2255" t="s">
        <v>8297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3">
        <v>500</v>
      </c>
      <c r="E2256" s="13">
        <v>2299</v>
      </c>
      <c r="F2256" s="16">
        <f>(E2256)/D2256</f>
        <v>4.5979999999999999</v>
      </c>
      <c r="G2256" s="11" t="s">
        <v>8219</v>
      </c>
      <c r="H2256" t="s">
        <v>8224</v>
      </c>
      <c r="I2256" t="s">
        <v>8246</v>
      </c>
      <c r="J2256">
        <v>1485271968</v>
      </c>
      <c r="K2256" s="7">
        <f>(((J2256/60)/60)/24)+DATE(1970,1,1)</f>
        <v>42759.647777777776</v>
      </c>
      <c r="L2256">
        <v>1484667168</v>
      </c>
      <c r="M2256" s="7">
        <f>(((L2256/60)/60)/24)+DATE(1970,1,1)</f>
        <v>42752.647777777776</v>
      </c>
      <c r="N2256" t="b">
        <v>0</v>
      </c>
      <c r="O2256">
        <v>197</v>
      </c>
      <c r="P2256" s="5">
        <f>E2256/O2256</f>
        <v>11.67005076142132</v>
      </c>
      <c r="Q2256" s="18" t="str">
        <f>LEFT(T2256, FIND("/",T2256)-1)</f>
        <v>games</v>
      </c>
      <c r="R2256" s="18" t="str">
        <f>RIGHT(T2256, LEN(T2256)-FIND("/",T2256))</f>
        <v>tabletop games</v>
      </c>
      <c r="S2256" t="b">
        <v>1</v>
      </c>
      <c r="T2256" t="s">
        <v>8297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3">
        <v>3950</v>
      </c>
      <c r="E2257" s="13">
        <v>11323</v>
      </c>
      <c r="F2257" s="16">
        <f>(E2257)/D2257</f>
        <v>2.8665822784810127</v>
      </c>
      <c r="G2257" s="11" t="s">
        <v>8219</v>
      </c>
      <c r="H2257" t="s">
        <v>8224</v>
      </c>
      <c r="I2257" t="s">
        <v>8246</v>
      </c>
      <c r="J2257">
        <v>1462661451</v>
      </c>
      <c r="K2257" s="7">
        <f>(((J2257/60)/60)/24)+DATE(1970,1,1)</f>
        <v>42497.951979166668</v>
      </c>
      <c r="L2257">
        <v>1460069451</v>
      </c>
      <c r="M2257" s="7">
        <f>(((L2257/60)/60)/24)+DATE(1970,1,1)</f>
        <v>42467.951979166668</v>
      </c>
      <c r="N2257" t="b">
        <v>0</v>
      </c>
      <c r="O2257">
        <v>271</v>
      </c>
      <c r="P2257" s="5">
        <f>E2257/O2257</f>
        <v>41.782287822878232</v>
      </c>
      <c r="Q2257" s="18" t="str">
        <f>LEFT(T2257, FIND("/",T2257)-1)</f>
        <v>games</v>
      </c>
      <c r="R2257" s="18" t="str">
        <f>RIGHT(T2257, LEN(T2257)-FIND("/",T2257))</f>
        <v>tabletop games</v>
      </c>
      <c r="S2257" t="b">
        <v>1</v>
      </c>
      <c r="T2257" t="s">
        <v>8297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3">
        <v>480</v>
      </c>
      <c r="E2258" s="13">
        <v>1069</v>
      </c>
      <c r="F2258" s="16">
        <f>(E2258)/D2258</f>
        <v>2.2270833333333333</v>
      </c>
      <c r="G2258" s="11" t="s">
        <v>8219</v>
      </c>
      <c r="H2258" t="s">
        <v>8225</v>
      </c>
      <c r="I2258" t="s">
        <v>8247</v>
      </c>
      <c r="J2258">
        <v>1479811846</v>
      </c>
      <c r="K2258" s="7">
        <f>(((J2258/60)/60)/24)+DATE(1970,1,1)</f>
        <v>42696.451921296291</v>
      </c>
      <c r="L2258">
        <v>1478602246</v>
      </c>
      <c r="M2258" s="7">
        <f>(((L2258/60)/60)/24)+DATE(1970,1,1)</f>
        <v>42682.451921296291</v>
      </c>
      <c r="N2258" t="b">
        <v>0</v>
      </c>
      <c r="O2258">
        <v>50</v>
      </c>
      <c r="P2258" s="5">
        <f>E2258/O2258</f>
        <v>21.38</v>
      </c>
      <c r="Q2258" s="18" t="str">
        <f>LEFT(T2258, FIND("/",T2258)-1)</f>
        <v>games</v>
      </c>
      <c r="R2258" s="18" t="str">
        <f>RIGHT(T2258, LEN(T2258)-FIND("/",T2258))</f>
        <v>tabletop games</v>
      </c>
      <c r="S2258" t="b">
        <v>1</v>
      </c>
      <c r="T2258" t="s">
        <v>8297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3">
        <v>2500</v>
      </c>
      <c r="E2259" s="13">
        <v>15903.5</v>
      </c>
      <c r="F2259" s="16">
        <f>(E2259)/D2259</f>
        <v>6.3613999999999997</v>
      </c>
      <c r="G2259" s="11" t="s">
        <v>8219</v>
      </c>
      <c r="H2259" t="s">
        <v>8225</v>
      </c>
      <c r="I2259" t="s">
        <v>8247</v>
      </c>
      <c r="J2259">
        <v>1466377200</v>
      </c>
      <c r="K2259" s="7">
        <f>(((J2259/60)/60)/24)+DATE(1970,1,1)</f>
        <v>42540.958333333328</v>
      </c>
      <c r="L2259">
        <v>1463351329</v>
      </c>
      <c r="M2259" s="7">
        <f>(((L2259/60)/60)/24)+DATE(1970,1,1)</f>
        <v>42505.936678240745</v>
      </c>
      <c r="N2259" t="b">
        <v>0</v>
      </c>
      <c r="O2259">
        <v>169</v>
      </c>
      <c r="P2259" s="5">
        <f>E2259/O2259</f>
        <v>94.103550295857985</v>
      </c>
      <c r="Q2259" s="18" t="str">
        <f>LEFT(T2259, FIND("/",T2259)-1)</f>
        <v>games</v>
      </c>
      <c r="R2259" s="18" t="str">
        <f>RIGHT(T2259, LEN(T2259)-FIND("/",T2259))</f>
        <v>tabletop games</v>
      </c>
      <c r="S2259" t="b">
        <v>1</v>
      </c>
      <c r="T2259" t="s">
        <v>8297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3">
        <v>2200</v>
      </c>
      <c r="E2260" s="13">
        <v>3223</v>
      </c>
      <c r="F2260" s="16">
        <f>(E2260)/D2260</f>
        <v>1.4650000000000001</v>
      </c>
      <c r="G2260" s="11" t="s">
        <v>8219</v>
      </c>
      <c r="H2260" t="s">
        <v>8224</v>
      </c>
      <c r="I2260" t="s">
        <v>8246</v>
      </c>
      <c r="J2260">
        <v>1434045687</v>
      </c>
      <c r="K2260" s="7">
        <f>(((J2260/60)/60)/24)+DATE(1970,1,1)</f>
        <v>42166.75100694444</v>
      </c>
      <c r="L2260">
        <v>1431453687</v>
      </c>
      <c r="M2260" s="7">
        <f>(((L2260/60)/60)/24)+DATE(1970,1,1)</f>
        <v>42136.75100694444</v>
      </c>
      <c r="N2260" t="b">
        <v>0</v>
      </c>
      <c r="O2260">
        <v>205</v>
      </c>
      <c r="P2260" s="5">
        <f>E2260/O2260</f>
        <v>15.721951219512196</v>
      </c>
      <c r="Q2260" s="18" t="str">
        <f>LEFT(T2260, FIND("/",T2260)-1)</f>
        <v>games</v>
      </c>
      <c r="R2260" s="18" t="str">
        <f>RIGHT(T2260, LEN(T2260)-FIND("/",T2260))</f>
        <v>tabletop games</v>
      </c>
      <c r="S2260" t="b">
        <v>1</v>
      </c>
      <c r="T2260" t="s">
        <v>8297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3">
        <v>1000</v>
      </c>
      <c r="E2261" s="13">
        <v>18671</v>
      </c>
      <c r="F2261" s="16">
        <f>(E2261)/D2261</f>
        <v>18.670999999999999</v>
      </c>
      <c r="G2261" s="11" t="s">
        <v>8219</v>
      </c>
      <c r="H2261" t="s">
        <v>8225</v>
      </c>
      <c r="I2261" t="s">
        <v>8247</v>
      </c>
      <c r="J2261">
        <v>1481224736</v>
      </c>
      <c r="K2261" s="7">
        <f>(((J2261/60)/60)/24)+DATE(1970,1,1)</f>
        <v>42712.804814814815</v>
      </c>
      <c r="L2261">
        <v>1480360736</v>
      </c>
      <c r="M2261" s="7">
        <f>(((L2261/60)/60)/24)+DATE(1970,1,1)</f>
        <v>42702.804814814815</v>
      </c>
      <c r="N2261" t="b">
        <v>0</v>
      </c>
      <c r="O2261">
        <v>206</v>
      </c>
      <c r="P2261" s="5">
        <f>E2261/O2261</f>
        <v>90.635922330097088</v>
      </c>
      <c r="Q2261" s="18" t="str">
        <f>LEFT(T2261, FIND("/",T2261)-1)</f>
        <v>games</v>
      </c>
      <c r="R2261" s="18" t="str">
        <f>RIGHT(T2261, LEN(T2261)-FIND("/",T2261))</f>
        <v>tabletop games</v>
      </c>
      <c r="S2261" t="b">
        <v>1</v>
      </c>
      <c r="T2261" t="s">
        <v>8297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3">
        <v>2500</v>
      </c>
      <c r="E2262" s="13">
        <v>8173</v>
      </c>
      <c r="F2262" s="16">
        <f>(E2262)/D2262</f>
        <v>3.2692000000000001</v>
      </c>
      <c r="G2262" s="11" t="s">
        <v>8219</v>
      </c>
      <c r="H2262" t="s">
        <v>8224</v>
      </c>
      <c r="I2262" t="s">
        <v>8246</v>
      </c>
      <c r="J2262">
        <v>1395876250</v>
      </c>
      <c r="K2262" s="7">
        <f>(((J2262/60)/60)/24)+DATE(1970,1,1)</f>
        <v>41724.975115740745</v>
      </c>
      <c r="L2262">
        <v>1393287850</v>
      </c>
      <c r="M2262" s="7">
        <f>(((L2262/60)/60)/24)+DATE(1970,1,1)</f>
        <v>41695.016782407409</v>
      </c>
      <c r="N2262" t="b">
        <v>0</v>
      </c>
      <c r="O2262">
        <v>84</v>
      </c>
      <c r="P2262" s="5">
        <f>E2262/O2262</f>
        <v>97.297619047619051</v>
      </c>
      <c r="Q2262" s="18" t="str">
        <f>LEFT(T2262, FIND("/",T2262)-1)</f>
        <v>games</v>
      </c>
      <c r="R2262" s="18" t="str">
        <f>RIGHT(T2262, LEN(T2262)-FIND("/",T2262))</f>
        <v>tabletop games</v>
      </c>
      <c r="S2262" t="b">
        <v>1</v>
      </c>
      <c r="T2262" t="s">
        <v>8297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3">
        <v>1000</v>
      </c>
      <c r="E2263" s="13">
        <v>7795</v>
      </c>
      <c r="F2263" s="16">
        <f>(E2263)/D2263</f>
        <v>7.7949999999999999</v>
      </c>
      <c r="G2263" s="11" t="s">
        <v>8219</v>
      </c>
      <c r="H2263" t="s">
        <v>8226</v>
      </c>
      <c r="I2263" t="s">
        <v>8248</v>
      </c>
      <c r="J2263">
        <v>1487093020</v>
      </c>
      <c r="K2263" s="7">
        <f>(((J2263/60)/60)/24)+DATE(1970,1,1)</f>
        <v>42780.724768518514</v>
      </c>
      <c r="L2263">
        <v>1485278620</v>
      </c>
      <c r="M2263" s="7">
        <f>(((L2263/60)/60)/24)+DATE(1970,1,1)</f>
        <v>42759.724768518514</v>
      </c>
      <c r="N2263" t="b">
        <v>0</v>
      </c>
      <c r="O2263">
        <v>210</v>
      </c>
      <c r="P2263" s="5">
        <f>E2263/O2263</f>
        <v>37.11904761904762</v>
      </c>
      <c r="Q2263" s="18" t="str">
        <f>LEFT(T2263, FIND("/",T2263)-1)</f>
        <v>games</v>
      </c>
      <c r="R2263" s="18" t="str">
        <f>RIGHT(T2263, LEN(T2263)-FIND("/",T2263))</f>
        <v>tabletop games</v>
      </c>
      <c r="S2263" t="b">
        <v>1</v>
      </c>
      <c r="T2263" t="s">
        <v>8297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3">
        <v>3300</v>
      </c>
      <c r="E2264" s="13">
        <v>5087</v>
      </c>
      <c r="F2264" s="16">
        <f>(E2264)/D2264</f>
        <v>1.5415151515151515</v>
      </c>
      <c r="G2264" s="11" t="s">
        <v>8219</v>
      </c>
      <c r="H2264" t="s">
        <v>8224</v>
      </c>
      <c r="I2264" t="s">
        <v>8246</v>
      </c>
      <c r="J2264">
        <v>1416268800</v>
      </c>
      <c r="K2264" s="7">
        <f>(((J2264/60)/60)/24)+DATE(1970,1,1)</f>
        <v>41961</v>
      </c>
      <c r="L2264">
        <v>1413295358</v>
      </c>
      <c r="M2264" s="7">
        <f>(((L2264/60)/60)/24)+DATE(1970,1,1)</f>
        <v>41926.585162037038</v>
      </c>
      <c r="N2264" t="b">
        <v>0</v>
      </c>
      <c r="O2264">
        <v>181</v>
      </c>
      <c r="P2264" s="5">
        <f>E2264/O2264</f>
        <v>28.104972375690608</v>
      </c>
      <c r="Q2264" s="18" t="str">
        <f>LEFT(T2264, FIND("/",T2264)-1)</f>
        <v>games</v>
      </c>
      <c r="R2264" s="18" t="str">
        <f>RIGHT(T2264, LEN(T2264)-FIND("/",T2264))</f>
        <v>tabletop games</v>
      </c>
      <c r="S2264" t="b">
        <v>1</v>
      </c>
      <c r="T2264" t="s">
        <v>8297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3">
        <v>7500</v>
      </c>
      <c r="E2265" s="13">
        <v>8666</v>
      </c>
      <c r="F2265" s="16">
        <f>(E2265)/D2265</f>
        <v>1.1554666666666666</v>
      </c>
      <c r="G2265" s="11" t="s">
        <v>8219</v>
      </c>
      <c r="H2265" t="s">
        <v>8235</v>
      </c>
      <c r="I2265" t="s">
        <v>8255</v>
      </c>
      <c r="J2265">
        <v>1422734313</v>
      </c>
      <c r="K2265" s="7">
        <f>(((J2265/60)/60)/24)+DATE(1970,1,1)</f>
        <v>42035.832326388889</v>
      </c>
      <c r="L2265">
        <v>1420919913</v>
      </c>
      <c r="M2265" s="7">
        <f>(((L2265/60)/60)/24)+DATE(1970,1,1)</f>
        <v>42014.832326388889</v>
      </c>
      <c r="N2265" t="b">
        <v>0</v>
      </c>
      <c r="O2265">
        <v>60</v>
      </c>
      <c r="P2265" s="5">
        <f>E2265/O2265</f>
        <v>144.43333333333334</v>
      </c>
      <c r="Q2265" s="18" t="str">
        <f>LEFT(T2265, FIND("/",T2265)-1)</f>
        <v>games</v>
      </c>
      <c r="R2265" s="18" t="str">
        <f>RIGHT(T2265, LEN(T2265)-FIND("/",T2265))</f>
        <v>tabletop games</v>
      </c>
      <c r="S2265" t="b">
        <v>1</v>
      </c>
      <c r="T2265" t="s">
        <v>8297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3">
        <v>6000</v>
      </c>
      <c r="E2266" s="13">
        <v>10802</v>
      </c>
      <c r="F2266" s="16">
        <f>(E2266)/D2266</f>
        <v>1.8003333333333333</v>
      </c>
      <c r="G2266" s="11" t="s">
        <v>8219</v>
      </c>
      <c r="H2266" t="s">
        <v>8224</v>
      </c>
      <c r="I2266" t="s">
        <v>8246</v>
      </c>
      <c r="J2266">
        <v>1463972400</v>
      </c>
      <c r="K2266" s="7">
        <f>(((J2266/60)/60)/24)+DATE(1970,1,1)</f>
        <v>42513.125</v>
      </c>
      <c r="L2266">
        <v>1462543114</v>
      </c>
      <c r="M2266" s="7">
        <f>(((L2266/60)/60)/24)+DATE(1970,1,1)</f>
        <v>42496.582337962958</v>
      </c>
      <c r="N2266" t="b">
        <v>0</v>
      </c>
      <c r="O2266">
        <v>445</v>
      </c>
      <c r="P2266" s="5">
        <f>E2266/O2266</f>
        <v>24.274157303370785</v>
      </c>
      <c r="Q2266" s="18" t="str">
        <f>LEFT(T2266, FIND("/",T2266)-1)</f>
        <v>games</v>
      </c>
      <c r="R2266" s="18" t="str">
        <f>RIGHT(T2266, LEN(T2266)-FIND("/",T2266))</f>
        <v>tabletop games</v>
      </c>
      <c r="S2266" t="b">
        <v>1</v>
      </c>
      <c r="T2266" t="s">
        <v>8297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3">
        <v>200</v>
      </c>
      <c r="E2267" s="13">
        <v>597</v>
      </c>
      <c r="F2267" s="16">
        <f>(E2267)/D2267</f>
        <v>2.9849999999999999</v>
      </c>
      <c r="G2267" s="11" t="s">
        <v>8219</v>
      </c>
      <c r="H2267" t="s">
        <v>8225</v>
      </c>
      <c r="I2267" t="s">
        <v>8247</v>
      </c>
      <c r="J2267">
        <v>1479846507</v>
      </c>
      <c r="K2267" s="7">
        <f>(((J2267/60)/60)/24)+DATE(1970,1,1)</f>
        <v>42696.853090277778</v>
      </c>
      <c r="L2267">
        <v>1479241707</v>
      </c>
      <c r="M2267" s="7">
        <f>(((L2267/60)/60)/24)+DATE(1970,1,1)</f>
        <v>42689.853090277778</v>
      </c>
      <c r="N2267" t="b">
        <v>0</v>
      </c>
      <c r="O2267">
        <v>17</v>
      </c>
      <c r="P2267" s="5">
        <f>E2267/O2267</f>
        <v>35.117647058823529</v>
      </c>
      <c r="Q2267" s="18" t="str">
        <f>LEFT(T2267, FIND("/",T2267)-1)</f>
        <v>games</v>
      </c>
      <c r="R2267" s="18" t="str">
        <f>RIGHT(T2267, LEN(T2267)-FIND("/",T2267))</f>
        <v>tabletop games</v>
      </c>
      <c r="S2267" t="b">
        <v>1</v>
      </c>
      <c r="T2267" t="s">
        <v>8297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3">
        <v>1500</v>
      </c>
      <c r="E2268" s="13">
        <v>4804</v>
      </c>
      <c r="F2268" s="16">
        <f>(E2268)/D2268</f>
        <v>3.2026666666666666</v>
      </c>
      <c r="G2268" s="11" t="s">
        <v>8219</v>
      </c>
      <c r="H2268" t="s">
        <v>8224</v>
      </c>
      <c r="I2268" t="s">
        <v>8246</v>
      </c>
      <c r="J2268">
        <v>1461722400</v>
      </c>
      <c r="K2268" s="7">
        <f>(((J2268/60)/60)/24)+DATE(1970,1,1)</f>
        <v>42487.083333333328</v>
      </c>
      <c r="L2268">
        <v>1460235592</v>
      </c>
      <c r="M2268" s="7">
        <f>(((L2268/60)/60)/24)+DATE(1970,1,1)</f>
        <v>42469.874907407408</v>
      </c>
      <c r="N2268" t="b">
        <v>0</v>
      </c>
      <c r="O2268">
        <v>194</v>
      </c>
      <c r="P2268" s="5">
        <f>E2268/O2268</f>
        <v>24.762886597938145</v>
      </c>
      <c r="Q2268" s="18" t="str">
        <f>LEFT(T2268, FIND("/",T2268)-1)</f>
        <v>games</v>
      </c>
      <c r="R2268" s="18" t="str">
        <f>RIGHT(T2268, LEN(T2268)-FIND("/",T2268))</f>
        <v>tabletop games</v>
      </c>
      <c r="S2268" t="b">
        <v>1</v>
      </c>
      <c r="T2268" t="s">
        <v>8297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3">
        <v>20000</v>
      </c>
      <c r="E2269" s="13">
        <v>76105</v>
      </c>
      <c r="F2269" s="16">
        <f>(E2269)/D2269</f>
        <v>3.80525</v>
      </c>
      <c r="G2269" s="11" t="s">
        <v>8219</v>
      </c>
      <c r="H2269" t="s">
        <v>8224</v>
      </c>
      <c r="I2269" t="s">
        <v>8246</v>
      </c>
      <c r="J2269">
        <v>1419123600</v>
      </c>
      <c r="K2269" s="7">
        <f>(((J2269/60)/60)/24)+DATE(1970,1,1)</f>
        <v>41994.041666666672</v>
      </c>
      <c r="L2269">
        <v>1416945297</v>
      </c>
      <c r="M2269" s="7">
        <f>(((L2269/60)/60)/24)+DATE(1970,1,1)</f>
        <v>41968.829826388886</v>
      </c>
      <c r="N2269" t="b">
        <v>0</v>
      </c>
      <c r="O2269">
        <v>404</v>
      </c>
      <c r="P2269" s="5">
        <f>E2269/O2269</f>
        <v>188.37871287128712</v>
      </c>
      <c r="Q2269" s="18" t="str">
        <f>LEFT(T2269, FIND("/",T2269)-1)</f>
        <v>games</v>
      </c>
      <c r="R2269" s="18" t="str">
        <f>RIGHT(T2269, LEN(T2269)-FIND("/",T2269))</f>
        <v>tabletop games</v>
      </c>
      <c r="S2269" t="b">
        <v>1</v>
      </c>
      <c r="T2269" t="s">
        <v>8297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3">
        <v>28000</v>
      </c>
      <c r="E2270" s="13">
        <v>28728</v>
      </c>
      <c r="F2270" s="16">
        <f>(E2270)/D2270</f>
        <v>1.026</v>
      </c>
      <c r="G2270" s="11" t="s">
        <v>8219</v>
      </c>
      <c r="H2270" t="s">
        <v>8224</v>
      </c>
      <c r="I2270" t="s">
        <v>8246</v>
      </c>
      <c r="J2270">
        <v>1489283915</v>
      </c>
      <c r="K2270" s="7">
        <f>(((J2270/60)/60)/24)+DATE(1970,1,1)</f>
        <v>42806.082349537035</v>
      </c>
      <c r="L2270">
        <v>1486691915</v>
      </c>
      <c r="M2270" s="7">
        <f>(((L2270/60)/60)/24)+DATE(1970,1,1)</f>
        <v>42776.082349537035</v>
      </c>
      <c r="N2270" t="b">
        <v>0</v>
      </c>
      <c r="O2270">
        <v>194</v>
      </c>
      <c r="P2270" s="5">
        <f>E2270/O2270</f>
        <v>148.08247422680412</v>
      </c>
      <c r="Q2270" s="18" t="str">
        <f>LEFT(T2270, FIND("/",T2270)-1)</f>
        <v>games</v>
      </c>
      <c r="R2270" s="18" t="str">
        <f>RIGHT(T2270, LEN(T2270)-FIND("/",T2270))</f>
        <v>tabletop games</v>
      </c>
      <c r="S2270" t="b">
        <v>1</v>
      </c>
      <c r="T2270" t="s">
        <v>8297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3">
        <v>2500</v>
      </c>
      <c r="E2271" s="13">
        <v>45041</v>
      </c>
      <c r="F2271" s="16">
        <f>(E2271)/D2271</f>
        <v>18.016400000000001</v>
      </c>
      <c r="G2271" s="11" t="s">
        <v>8219</v>
      </c>
      <c r="H2271" t="s">
        <v>8224</v>
      </c>
      <c r="I2271" t="s">
        <v>8246</v>
      </c>
      <c r="J2271">
        <v>1488862800</v>
      </c>
      <c r="K2271" s="7">
        <f>(((J2271/60)/60)/24)+DATE(1970,1,1)</f>
        <v>42801.208333333328</v>
      </c>
      <c r="L2271">
        <v>1486745663</v>
      </c>
      <c r="M2271" s="7">
        <f>(((L2271/60)/60)/24)+DATE(1970,1,1)</f>
        <v>42776.704432870371</v>
      </c>
      <c r="N2271" t="b">
        <v>0</v>
      </c>
      <c r="O2271">
        <v>902</v>
      </c>
      <c r="P2271" s="5">
        <f>E2271/O2271</f>
        <v>49.934589800443462</v>
      </c>
      <c r="Q2271" s="18" t="str">
        <f>LEFT(T2271, FIND("/",T2271)-1)</f>
        <v>games</v>
      </c>
      <c r="R2271" s="18" t="str">
        <f>RIGHT(T2271, LEN(T2271)-FIND("/",T2271))</f>
        <v>tabletop games</v>
      </c>
      <c r="S2271" t="b">
        <v>1</v>
      </c>
      <c r="T2271" t="s">
        <v>8297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3">
        <v>25000</v>
      </c>
      <c r="E2272" s="13">
        <v>180062</v>
      </c>
      <c r="F2272" s="16">
        <f>(E2272)/D2272</f>
        <v>7.2024800000000004</v>
      </c>
      <c r="G2272" s="11" t="s">
        <v>8219</v>
      </c>
      <c r="H2272" t="s">
        <v>8224</v>
      </c>
      <c r="I2272" t="s">
        <v>8246</v>
      </c>
      <c r="J2272">
        <v>1484085540</v>
      </c>
      <c r="K2272" s="7">
        <f>(((J2272/60)/60)/24)+DATE(1970,1,1)</f>
        <v>42745.915972222225</v>
      </c>
      <c r="L2272">
        <v>1482353513</v>
      </c>
      <c r="M2272" s="7">
        <f>(((L2272/60)/60)/24)+DATE(1970,1,1)</f>
        <v>42725.869363425925</v>
      </c>
      <c r="N2272" t="b">
        <v>0</v>
      </c>
      <c r="O2272">
        <v>1670</v>
      </c>
      <c r="P2272" s="5">
        <f>E2272/O2272</f>
        <v>107.82155688622754</v>
      </c>
      <c r="Q2272" s="18" t="str">
        <f>LEFT(T2272, FIND("/",T2272)-1)</f>
        <v>games</v>
      </c>
      <c r="R2272" s="18" t="str">
        <f>RIGHT(T2272, LEN(T2272)-FIND("/",T2272))</f>
        <v>tabletop games</v>
      </c>
      <c r="S2272" t="b">
        <v>1</v>
      </c>
      <c r="T2272" t="s">
        <v>8297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3">
        <v>20000</v>
      </c>
      <c r="E2273" s="13">
        <v>56618</v>
      </c>
      <c r="F2273" s="16">
        <f>(E2273)/D2273</f>
        <v>2.8309000000000002</v>
      </c>
      <c r="G2273" s="11" t="s">
        <v>8219</v>
      </c>
      <c r="H2273" t="s">
        <v>8224</v>
      </c>
      <c r="I2273" t="s">
        <v>8246</v>
      </c>
      <c r="J2273">
        <v>1481328004</v>
      </c>
      <c r="K2273" s="7">
        <f>(((J2273/60)/60)/24)+DATE(1970,1,1)</f>
        <v>42714.000046296293</v>
      </c>
      <c r="L2273">
        <v>1478736004</v>
      </c>
      <c r="M2273" s="7">
        <f>(((L2273/60)/60)/24)+DATE(1970,1,1)</f>
        <v>42684.000046296293</v>
      </c>
      <c r="N2273" t="b">
        <v>0</v>
      </c>
      <c r="O2273">
        <v>1328</v>
      </c>
      <c r="P2273" s="5">
        <f>E2273/O2273</f>
        <v>42.63403614457831</v>
      </c>
      <c r="Q2273" s="18" t="str">
        <f>LEFT(T2273, FIND("/",T2273)-1)</f>
        <v>games</v>
      </c>
      <c r="R2273" s="18" t="str">
        <f>RIGHT(T2273, LEN(T2273)-FIND("/",T2273))</f>
        <v>tabletop games</v>
      </c>
      <c r="S2273" t="b">
        <v>1</v>
      </c>
      <c r="T2273" t="s">
        <v>8297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3">
        <v>1000</v>
      </c>
      <c r="E2274" s="13">
        <v>13566</v>
      </c>
      <c r="F2274" s="16">
        <f>(E2274)/D2274</f>
        <v>13.566000000000001</v>
      </c>
      <c r="G2274" s="11" t="s">
        <v>8219</v>
      </c>
      <c r="H2274" t="s">
        <v>8224</v>
      </c>
      <c r="I2274" t="s">
        <v>8246</v>
      </c>
      <c r="J2274">
        <v>1449506836</v>
      </c>
      <c r="K2274" s="7">
        <f>(((J2274/60)/60)/24)+DATE(1970,1,1)</f>
        <v>42345.699490740735</v>
      </c>
      <c r="L2274">
        <v>1446914836</v>
      </c>
      <c r="M2274" s="7">
        <f>(((L2274/60)/60)/24)+DATE(1970,1,1)</f>
        <v>42315.699490740735</v>
      </c>
      <c r="N2274" t="b">
        <v>0</v>
      </c>
      <c r="O2274">
        <v>944</v>
      </c>
      <c r="P2274" s="5">
        <f>E2274/O2274</f>
        <v>14.370762711864407</v>
      </c>
      <c r="Q2274" s="18" t="str">
        <f>LEFT(T2274, FIND("/",T2274)-1)</f>
        <v>games</v>
      </c>
      <c r="R2274" s="18" t="str">
        <f>RIGHT(T2274, LEN(T2274)-FIND("/",T2274))</f>
        <v>tabletop games</v>
      </c>
      <c r="S2274" t="b">
        <v>1</v>
      </c>
      <c r="T2274" t="s">
        <v>8297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3">
        <v>2500</v>
      </c>
      <c r="E2275" s="13">
        <v>5509</v>
      </c>
      <c r="F2275" s="16">
        <f>(E2275)/D2275</f>
        <v>2.2035999999999998</v>
      </c>
      <c r="G2275" s="11" t="s">
        <v>8219</v>
      </c>
      <c r="H2275" t="s">
        <v>8229</v>
      </c>
      <c r="I2275" t="s">
        <v>8251</v>
      </c>
      <c r="J2275">
        <v>1489320642</v>
      </c>
      <c r="K2275" s="7">
        <f>(((J2275/60)/60)/24)+DATE(1970,1,1)</f>
        <v>42806.507430555561</v>
      </c>
      <c r="L2275">
        <v>1487164242</v>
      </c>
      <c r="M2275" s="7">
        <f>(((L2275/60)/60)/24)+DATE(1970,1,1)</f>
        <v>42781.549097222218</v>
      </c>
      <c r="N2275" t="b">
        <v>0</v>
      </c>
      <c r="O2275">
        <v>147</v>
      </c>
      <c r="P2275" s="5">
        <f>E2275/O2275</f>
        <v>37.476190476190474</v>
      </c>
      <c r="Q2275" s="18" t="str">
        <f>LEFT(T2275, FIND("/",T2275)-1)</f>
        <v>games</v>
      </c>
      <c r="R2275" s="18" t="str">
        <f>RIGHT(T2275, LEN(T2275)-FIND("/",T2275))</f>
        <v>tabletop games</v>
      </c>
      <c r="S2275" t="b">
        <v>1</v>
      </c>
      <c r="T2275" t="s">
        <v>8297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3">
        <v>2500</v>
      </c>
      <c r="E2276" s="13">
        <v>2990</v>
      </c>
      <c r="F2276" s="16">
        <f>(E2276)/D2276</f>
        <v>1.196</v>
      </c>
      <c r="G2276" s="11" t="s">
        <v>8219</v>
      </c>
      <c r="H2276" t="s">
        <v>8224</v>
      </c>
      <c r="I2276" t="s">
        <v>8246</v>
      </c>
      <c r="J2276">
        <v>1393156857</v>
      </c>
      <c r="K2276" s="7">
        <f>(((J2276/60)/60)/24)+DATE(1970,1,1)</f>
        <v>41693.500659722224</v>
      </c>
      <c r="L2276">
        <v>1390564857</v>
      </c>
      <c r="M2276" s="7">
        <f>(((L2276/60)/60)/24)+DATE(1970,1,1)</f>
        <v>41663.500659722224</v>
      </c>
      <c r="N2276" t="b">
        <v>0</v>
      </c>
      <c r="O2276">
        <v>99</v>
      </c>
      <c r="P2276" s="5">
        <f>E2276/O2276</f>
        <v>30.202020202020201</v>
      </c>
      <c r="Q2276" s="18" t="str">
        <f>LEFT(T2276, FIND("/",T2276)-1)</f>
        <v>games</v>
      </c>
      <c r="R2276" s="18" t="str">
        <f>RIGHT(T2276, LEN(T2276)-FIND("/",T2276))</f>
        <v>tabletop games</v>
      </c>
      <c r="S2276" t="b">
        <v>1</v>
      </c>
      <c r="T2276" t="s">
        <v>8297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3">
        <v>650</v>
      </c>
      <c r="E2277" s="13">
        <v>2650.5</v>
      </c>
      <c r="F2277" s="16">
        <f>(E2277)/D2277</f>
        <v>4.0776923076923079</v>
      </c>
      <c r="G2277" s="11" t="s">
        <v>8219</v>
      </c>
      <c r="H2277" t="s">
        <v>8225</v>
      </c>
      <c r="I2277" t="s">
        <v>8247</v>
      </c>
      <c r="J2277">
        <v>1419259679</v>
      </c>
      <c r="K2277" s="7">
        <f>(((J2277/60)/60)/24)+DATE(1970,1,1)</f>
        <v>41995.616655092599</v>
      </c>
      <c r="L2277">
        <v>1416667679</v>
      </c>
      <c r="M2277" s="7">
        <f>(((L2277/60)/60)/24)+DATE(1970,1,1)</f>
        <v>41965.616655092599</v>
      </c>
      <c r="N2277" t="b">
        <v>0</v>
      </c>
      <c r="O2277">
        <v>79</v>
      </c>
      <c r="P2277" s="5">
        <f>E2277/O2277</f>
        <v>33.550632911392405</v>
      </c>
      <c r="Q2277" s="18" t="str">
        <f>LEFT(T2277, FIND("/",T2277)-1)</f>
        <v>games</v>
      </c>
      <c r="R2277" s="18" t="str">
        <f>RIGHT(T2277, LEN(T2277)-FIND("/",T2277))</f>
        <v>tabletop games</v>
      </c>
      <c r="S2277" t="b">
        <v>1</v>
      </c>
      <c r="T2277" t="s">
        <v>8297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3">
        <v>4589</v>
      </c>
      <c r="E2278" s="13">
        <v>4856</v>
      </c>
      <c r="F2278" s="16">
        <f>(E2278)/D2278</f>
        <v>1.0581826105905425</v>
      </c>
      <c r="G2278" s="11" t="s">
        <v>8219</v>
      </c>
      <c r="H2278" t="s">
        <v>8224</v>
      </c>
      <c r="I2278" t="s">
        <v>8246</v>
      </c>
      <c r="J2278">
        <v>1388936289</v>
      </c>
      <c r="K2278" s="7">
        <f>(((J2278/60)/60)/24)+DATE(1970,1,1)</f>
        <v>41644.651493055557</v>
      </c>
      <c r="L2278">
        <v>1386344289</v>
      </c>
      <c r="M2278" s="7">
        <f>(((L2278/60)/60)/24)+DATE(1970,1,1)</f>
        <v>41614.651493055557</v>
      </c>
      <c r="N2278" t="b">
        <v>0</v>
      </c>
      <c r="O2278">
        <v>75</v>
      </c>
      <c r="P2278" s="5">
        <f>E2278/O2278</f>
        <v>64.74666666666667</v>
      </c>
      <c r="Q2278" s="18" t="str">
        <f>LEFT(T2278, FIND("/",T2278)-1)</f>
        <v>games</v>
      </c>
      <c r="R2278" s="18" t="str">
        <f>RIGHT(T2278, LEN(T2278)-FIND("/",T2278))</f>
        <v>tabletop games</v>
      </c>
      <c r="S2278" t="b">
        <v>1</v>
      </c>
      <c r="T2278" t="s">
        <v>8297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3">
        <v>8500</v>
      </c>
      <c r="E2279" s="13">
        <v>11992</v>
      </c>
      <c r="F2279" s="16">
        <f>(E2279)/D2279</f>
        <v>1.4108235294117648</v>
      </c>
      <c r="G2279" s="11" t="s">
        <v>8219</v>
      </c>
      <c r="H2279" t="s">
        <v>8224</v>
      </c>
      <c r="I2279" t="s">
        <v>8246</v>
      </c>
      <c r="J2279">
        <v>1330359423</v>
      </c>
      <c r="K2279" s="7">
        <f>(((J2279/60)/60)/24)+DATE(1970,1,1)</f>
        <v>40966.678506944445</v>
      </c>
      <c r="L2279">
        <v>1327767423</v>
      </c>
      <c r="M2279" s="7">
        <f>(((L2279/60)/60)/24)+DATE(1970,1,1)</f>
        <v>40936.678506944445</v>
      </c>
      <c r="N2279" t="b">
        <v>0</v>
      </c>
      <c r="O2279">
        <v>207</v>
      </c>
      <c r="P2279" s="5">
        <f>E2279/O2279</f>
        <v>57.932367149758456</v>
      </c>
      <c r="Q2279" s="18" t="str">
        <f>LEFT(T2279, FIND("/",T2279)-1)</f>
        <v>games</v>
      </c>
      <c r="R2279" s="18" t="str">
        <f>RIGHT(T2279, LEN(T2279)-FIND("/",T2279))</f>
        <v>tabletop games</v>
      </c>
      <c r="S2279" t="b">
        <v>1</v>
      </c>
      <c r="T2279" t="s">
        <v>8297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3">
        <v>2000</v>
      </c>
      <c r="E2280" s="13">
        <v>5414</v>
      </c>
      <c r="F2280" s="16">
        <f>(E2280)/D2280</f>
        <v>2.7069999999999999</v>
      </c>
      <c r="G2280" s="11" t="s">
        <v>8219</v>
      </c>
      <c r="H2280" t="s">
        <v>8237</v>
      </c>
      <c r="I2280" t="s">
        <v>8249</v>
      </c>
      <c r="J2280">
        <v>1451861940</v>
      </c>
      <c r="K2280" s="7">
        <f>(((J2280/60)/60)/24)+DATE(1970,1,1)</f>
        <v>42372.957638888889</v>
      </c>
      <c r="L2280">
        <v>1448902867</v>
      </c>
      <c r="M2280" s="7">
        <f>(((L2280/60)/60)/24)+DATE(1970,1,1)</f>
        <v>42338.709108796291</v>
      </c>
      <c r="N2280" t="b">
        <v>0</v>
      </c>
      <c r="O2280">
        <v>102</v>
      </c>
      <c r="P2280" s="5">
        <f>E2280/O2280</f>
        <v>53.078431372549019</v>
      </c>
      <c r="Q2280" s="18" t="str">
        <f>LEFT(T2280, FIND("/",T2280)-1)</f>
        <v>games</v>
      </c>
      <c r="R2280" s="18" t="str">
        <f>RIGHT(T2280, LEN(T2280)-FIND("/",T2280))</f>
        <v>tabletop games</v>
      </c>
      <c r="S2280" t="b">
        <v>1</v>
      </c>
      <c r="T2280" t="s">
        <v>8297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3">
        <v>1000</v>
      </c>
      <c r="E2281" s="13">
        <v>1538</v>
      </c>
      <c r="F2281" s="16">
        <f>(E2281)/D2281</f>
        <v>1.538</v>
      </c>
      <c r="G2281" s="11" t="s">
        <v>8219</v>
      </c>
      <c r="H2281" t="s">
        <v>8224</v>
      </c>
      <c r="I2281" t="s">
        <v>8246</v>
      </c>
      <c r="J2281">
        <v>1423022400</v>
      </c>
      <c r="K2281" s="7">
        <f>(((J2281/60)/60)/24)+DATE(1970,1,1)</f>
        <v>42039.166666666672</v>
      </c>
      <c r="L2281">
        <v>1421436099</v>
      </c>
      <c r="M2281" s="7">
        <f>(((L2281/60)/60)/24)+DATE(1970,1,1)</f>
        <v>42020.806701388887</v>
      </c>
      <c r="N2281" t="b">
        <v>0</v>
      </c>
      <c r="O2281">
        <v>32</v>
      </c>
      <c r="P2281" s="5">
        <f>E2281/O2281</f>
        <v>48.0625</v>
      </c>
      <c r="Q2281" s="18" t="str">
        <f>LEFT(T2281, FIND("/",T2281)-1)</f>
        <v>games</v>
      </c>
      <c r="R2281" s="18" t="str">
        <f>RIGHT(T2281, LEN(T2281)-FIND("/",T2281))</f>
        <v>tabletop games</v>
      </c>
      <c r="S2281" t="b">
        <v>1</v>
      </c>
      <c r="T2281" t="s">
        <v>8297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3">
        <v>9800</v>
      </c>
      <c r="E2282" s="13">
        <v>39550.5</v>
      </c>
      <c r="F2282" s="16">
        <f>(E2282)/D2282</f>
        <v>4.0357653061224488</v>
      </c>
      <c r="G2282" s="11" t="s">
        <v>8219</v>
      </c>
      <c r="H2282" t="s">
        <v>8224</v>
      </c>
      <c r="I2282" t="s">
        <v>8246</v>
      </c>
      <c r="J2282">
        <v>1442501991</v>
      </c>
      <c r="K2282" s="7">
        <f>(((J2282/60)/60)/24)+DATE(1970,1,1)</f>
        <v>42264.624895833331</v>
      </c>
      <c r="L2282">
        <v>1439909991</v>
      </c>
      <c r="M2282" s="7">
        <f>(((L2282/60)/60)/24)+DATE(1970,1,1)</f>
        <v>42234.624895833331</v>
      </c>
      <c r="N2282" t="b">
        <v>0</v>
      </c>
      <c r="O2282">
        <v>480</v>
      </c>
      <c r="P2282" s="5">
        <f>E2282/O2282</f>
        <v>82.396874999999994</v>
      </c>
      <c r="Q2282" s="18" t="str">
        <f>LEFT(T2282, FIND("/",T2282)-1)</f>
        <v>games</v>
      </c>
      <c r="R2282" s="18" t="str">
        <f>RIGHT(T2282, LEN(T2282)-FIND("/",T2282))</f>
        <v>tabletop games</v>
      </c>
      <c r="S2282" t="b">
        <v>1</v>
      </c>
      <c r="T2282" t="s">
        <v>8297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3">
        <v>300</v>
      </c>
      <c r="E2283" s="13">
        <v>555</v>
      </c>
      <c r="F2283" s="16">
        <f>(E2283)/D2283</f>
        <v>1.85</v>
      </c>
      <c r="G2283" s="11" t="s">
        <v>8219</v>
      </c>
      <c r="H2283" t="s">
        <v>8224</v>
      </c>
      <c r="I2283" t="s">
        <v>8246</v>
      </c>
      <c r="J2283">
        <v>1311576600</v>
      </c>
      <c r="K2283" s="7">
        <f>(((J2283/60)/60)/24)+DATE(1970,1,1)</f>
        <v>40749.284722222219</v>
      </c>
      <c r="L2283">
        <v>1306219897</v>
      </c>
      <c r="M2283" s="7">
        <f>(((L2283/60)/60)/24)+DATE(1970,1,1)</f>
        <v>40687.285844907405</v>
      </c>
      <c r="N2283" t="b">
        <v>0</v>
      </c>
      <c r="O2283">
        <v>11</v>
      </c>
      <c r="P2283" s="5">
        <f>E2283/O2283</f>
        <v>50.454545454545453</v>
      </c>
      <c r="Q2283" s="18" t="str">
        <f>LEFT(T2283, FIND("/",T2283)-1)</f>
        <v>music</v>
      </c>
      <c r="R2283" s="18" t="str">
        <f>RIGHT(T2283, LEN(T2283)-FIND("/",T2283))</f>
        <v>rock</v>
      </c>
      <c r="S2283" t="b">
        <v>1</v>
      </c>
      <c r="T2283" t="s">
        <v>8276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3">
        <v>750</v>
      </c>
      <c r="E2284" s="13">
        <v>1390</v>
      </c>
      <c r="F2284" s="16">
        <f>(E2284)/D2284</f>
        <v>1.8533333333333333</v>
      </c>
      <c r="G2284" s="11" t="s">
        <v>8219</v>
      </c>
      <c r="H2284" t="s">
        <v>8224</v>
      </c>
      <c r="I2284" t="s">
        <v>8246</v>
      </c>
      <c r="J2284">
        <v>1452744686</v>
      </c>
      <c r="K2284" s="7">
        <f>(((J2284/60)/60)/24)+DATE(1970,1,1)</f>
        <v>42383.17460648148</v>
      </c>
      <c r="L2284">
        <v>1447560686</v>
      </c>
      <c r="M2284" s="7">
        <f>(((L2284/60)/60)/24)+DATE(1970,1,1)</f>
        <v>42323.17460648148</v>
      </c>
      <c r="N2284" t="b">
        <v>0</v>
      </c>
      <c r="O2284">
        <v>12</v>
      </c>
      <c r="P2284" s="5">
        <f>E2284/O2284</f>
        <v>115.83333333333333</v>
      </c>
      <c r="Q2284" s="18" t="str">
        <f>LEFT(T2284, FIND("/",T2284)-1)</f>
        <v>music</v>
      </c>
      <c r="R2284" s="18" t="str">
        <f>RIGHT(T2284, LEN(T2284)-FIND("/",T2284))</f>
        <v>rock</v>
      </c>
      <c r="S2284" t="b">
        <v>1</v>
      </c>
      <c r="T2284" t="s">
        <v>8276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3">
        <v>3000</v>
      </c>
      <c r="E2285" s="13">
        <v>3025.66</v>
      </c>
      <c r="F2285" s="16">
        <f>(E2285)/D2285</f>
        <v>1.0085533333333332</v>
      </c>
      <c r="G2285" s="11" t="s">
        <v>8219</v>
      </c>
      <c r="H2285" t="s">
        <v>8224</v>
      </c>
      <c r="I2285" t="s">
        <v>8246</v>
      </c>
      <c r="J2285">
        <v>1336528804</v>
      </c>
      <c r="K2285" s="7">
        <f>(((J2285/60)/60)/24)+DATE(1970,1,1)</f>
        <v>41038.083379629628</v>
      </c>
      <c r="L2285">
        <v>1331348404</v>
      </c>
      <c r="M2285" s="7">
        <f>(((L2285/60)/60)/24)+DATE(1970,1,1)</f>
        <v>40978.125046296293</v>
      </c>
      <c r="N2285" t="b">
        <v>0</v>
      </c>
      <c r="O2285">
        <v>48</v>
      </c>
      <c r="P2285" s="5">
        <f>E2285/O2285</f>
        <v>63.03458333333333</v>
      </c>
      <c r="Q2285" s="18" t="str">
        <f>LEFT(T2285, FIND("/",T2285)-1)</f>
        <v>music</v>
      </c>
      <c r="R2285" s="18" t="str">
        <f>RIGHT(T2285, LEN(T2285)-FIND("/",T2285))</f>
        <v>rock</v>
      </c>
      <c r="S2285" t="b">
        <v>1</v>
      </c>
      <c r="T2285" t="s">
        <v>8276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3">
        <v>6000</v>
      </c>
      <c r="E2286" s="13">
        <v>6373.27</v>
      </c>
      <c r="F2286" s="16">
        <f>(E2286)/D2286</f>
        <v>1.0622116666666668</v>
      </c>
      <c r="G2286" s="11" t="s">
        <v>8219</v>
      </c>
      <c r="H2286" t="s">
        <v>8224</v>
      </c>
      <c r="I2286" t="s">
        <v>8246</v>
      </c>
      <c r="J2286">
        <v>1299902400</v>
      </c>
      <c r="K2286" s="7">
        <f>(((J2286/60)/60)/24)+DATE(1970,1,1)</f>
        <v>40614.166666666664</v>
      </c>
      <c r="L2286">
        <v>1297451245</v>
      </c>
      <c r="M2286" s="7">
        <f>(((L2286/60)/60)/24)+DATE(1970,1,1)</f>
        <v>40585.796817129631</v>
      </c>
      <c r="N2286" t="b">
        <v>0</v>
      </c>
      <c r="O2286">
        <v>59</v>
      </c>
      <c r="P2286" s="5">
        <f>E2286/O2286</f>
        <v>108.02152542372882</v>
      </c>
      <c r="Q2286" s="18" t="str">
        <f>LEFT(T2286, FIND("/",T2286)-1)</f>
        <v>music</v>
      </c>
      <c r="R2286" s="18" t="str">
        <f>RIGHT(T2286, LEN(T2286)-FIND("/",T2286))</f>
        <v>rock</v>
      </c>
      <c r="S2286" t="b">
        <v>1</v>
      </c>
      <c r="T2286" t="s">
        <v>8276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3">
        <v>3000</v>
      </c>
      <c r="E2287" s="13">
        <v>3641</v>
      </c>
      <c r="F2287" s="16">
        <f>(E2287)/D2287</f>
        <v>1.2136666666666667</v>
      </c>
      <c r="G2287" s="11" t="s">
        <v>8219</v>
      </c>
      <c r="H2287" t="s">
        <v>8224</v>
      </c>
      <c r="I2287" t="s">
        <v>8246</v>
      </c>
      <c r="J2287">
        <v>1340944043</v>
      </c>
      <c r="K2287" s="7">
        <f>(((J2287/60)/60)/24)+DATE(1970,1,1)</f>
        <v>41089.185682870368</v>
      </c>
      <c r="L2287">
        <v>1338352043</v>
      </c>
      <c r="M2287" s="7">
        <f>(((L2287/60)/60)/24)+DATE(1970,1,1)</f>
        <v>41059.185682870368</v>
      </c>
      <c r="N2287" t="b">
        <v>0</v>
      </c>
      <c r="O2287">
        <v>79</v>
      </c>
      <c r="P2287" s="5">
        <f>E2287/O2287</f>
        <v>46.088607594936711</v>
      </c>
      <c r="Q2287" s="18" t="str">
        <f>LEFT(T2287, FIND("/",T2287)-1)</f>
        <v>music</v>
      </c>
      <c r="R2287" s="18" t="str">
        <f>RIGHT(T2287, LEN(T2287)-FIND("/",T2287))</f>
        <v>rock</v>
      </c>
      <c r="S2287" t="b">
        <v>1</v>
      </c>
      <c r="T2287" t="s">
        <v>8276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3">
        <v>1500</v>
      </c>
      <c r="E2288" s="13">
        <v>1501</v>
      </c>
      <c r="F2288" s="16">
        <f>(E2288)/D2288</f>
        <v>1.0006666666666666</v>
      </c>
      <c r="G2288" s="11" t="s">
        <v>8219</v>
      </c>
      <c r="H2288" t="s">
        <v>8224</v>
      </c>
      <c r="I2288" t="s">
        <v>8246</v>
      </c>
      <c r="J2288">
        <v>1378439940</v>
      </c>
      <c r="K2288" s="7">
        <f>(((J2288/60)/60)/24)+DATE(1970,1,1)</f>
        <v>41523.165972222225</v>
      </c>
      <c r="L2288">
        <v>1376003254</v>
      </c>
      <c r="M2288" s="7">
        <f>(((L2288/60)/60)/24)+DATE(1970,1,1)</f>
        <v>41494.963587962964</v>
      </c>
      <c r="N2288" t="b">
        <v>0</v>
      </c>
      <c r="O2288">
        <v>14</v>
      </c>
      <c r="P2288" s="5">
        <f>E2288/O2288</f>
        <v>107.21428571428571</v>
      </c>
      <c r="Q2288" s="18" t="str">
        <f>LEFT(T2288, FIND("/",T2288)-1)</f>
        <v>music</v>
      </c>
      <c r="R2288" s="18" t="str">
        <f>RIGHT(T2288, LEN(T2288)-FIND("/",T2288))</f>
        <v>rock</v>
      </c>
      <c r="S2288" t="b">
        <v>1</v>
      </c>
      <c r="T2288" t="s">
        <v>8276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3">
        <v>4500</v>
      </c>
      <c r="E2289" s="13">
        <v>5398.99</v>
      </c>
      <c r="F2289" s="16">
        <f>(E2289)/D2289</f>
        <v>1.1997755555555556</v>
      </c>
      <c r="G2289" s="11" t="s">
        <v>8219</v>
      </c>
      <c r="H2289" t="s">
        <v>8224</v>
      </c>
      <c r="I2289" t="s">
        <v>8246</v>
      </c>
      <c r="J2289">
        <v>1403539260</v>
      </c>
      <c r="K2289" s="7">
        <f>(((J2289/60)/60)/24)+DATE(1970,1,1)</f>
        <v>41813.667361111111</v>
      </c>
      <c r="L2289">
        <v>1401724860</v>
      </c>
      <c r="M2289" s="7">
        <f>(((L2289/60)/60)/24)+DATE(1970,1,1)</f>
        <v>41792.667361111111</v>
      </c>
      <c r="N2289" t="b">
        <v>0</v>
      </c>
      <c r="O2289">
        <v>106</v>
      </c>
      <c r="P2289" s="5">
        <f>E2289/O2289</f>
        <v>50.9338679245283</v>
      </c>
      <c r="Q2289" s="18" t="str">
        <f>LEFT(T2289, FIND("/",T2289)-1)</f>
        <v>music</v>
      </c>
      <c r="R2289" s="18" t="str">
        <f>RIGHT(T2289, LEN(T2289)-FIND("/",T2289))</f>
        <v>rock</v>
      </c>
      <c r="S2289" t="b">
        <v>1</v>
      </c>
      <c r="T2289" t="s">
        <v>8276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3">
        <v>1000</v>
      </c>
      <c r="E2290" s="13">
        <v>1001</v>
      </c>
      <c r="F2290" s="16">
        <f>(E2290)/D2290</f>
        <v>1.0009999999999999</v>
      </c>
      <c r="G2290" s="11" t="s">
        <v>8219</v>
      </c>
      <c r="H2290" t="s">
        <v>8224</v>
      </c>
      <c r="I2290" t="s">
        <v>8246</v>
      </c>
      <c r="J2290">
        <v>1340733600</v>
      </c>
      <c r="K2290" s="7">
        <f>(((J2290/60)/60)/24)+DATE(1970,1,1)</f>
        <v>41086.75</v>
      </c>
      <c r="L2290">
        <v>1339098689</v>
      </c>
      <c r="M2290" s="7">
        <f>(((L2290/60)/60)/24)+DATE(1970,1,1)</f>
        <v>41067.827418981484</v>
      </c>
      <c r="N2290" t="b">
        <v>0</v>
      </c>
      <c r="O2290">
        <v>25</v>
      </c>
      <c r="P2290" s="5">
        <f>E2290/O2290</f>
        <v>40.04</v>
      </c>
      <c r="Q2290" s="18" t="str">
        <f>LEFT(T2290, FIND("/",T2290)-1)</f>
        <v>music</v>
      </c>
      <c r="R2290" s="18" t="str">
        <f>RIGHT(T2290, LEN(T2290)-FIND("/",T2290))</f>
        <v>rock</v>
      </c>
      <c r="S2290" t="b">
        <v>1</v>
      </c>
      <c r="T2290" t="s">
        <v>8276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3">
        <v>1500</v>
      </c>
      <c r="E2291" s="13">
        <v>1611</v>
      </c>
      <c r="F2291" s="16">
        <f>(E2291)/D2291</f>
        <v>1.0740000000000001</v>
      </c>
      <c r="G2291" s="11" t="s">
        <v>8219</v>
      </c>
      <c r="H2291" t="s">
        <v>8224</v>
      </c>
      <c r="I2291" t="s">
        <v>8246</v>
      </c>
      <c r="J2291">
        <v>1386372120</v>
      </c>
      <c r="K2291" s="7">
        <f>(((J2291/60)/60)/24)+DATE(1970,1,1)</f>
        <v>41614.973611111112</v>
      </c>
      <c r="L2291">
        <v>1382659060</v>
      </c>
      <c r="M2291" s="7">
        <f>(((L2291/60)/60)/24)+DATE(1970,1,1)</f>
        <v>41571.998379629629</v>
      </c>
      <c r="N2291" t="b">
        <v>0</v>
      </c>
      <c r="O2291">
        <v>25</v>
      </c>
      <c r="P2291" s="5">
        <f>E2291/O2291</f>
        <v>64.44</v>
      </c>
      <c r="Q2291" s="18" t="str">
        <f>LEFT(T2291, FIND("/",T2291)-1)</f>
        <v>music</v>
      </c>
      <c r="R2291" s="18" t="str">
        <f>RIGHT(T2291, LEN(T2291)-FIND("/",T2291))</f>
        <v>rock</v>
      </c>
      <c r="S2291" t="b">
        <v>1</v>
      </c>
      <c r="T2291" t="s">
        <v>8276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3">
        <v>1500</v>
      </c>
      <c r="E2292" s="13">
        <v>1561</v>
      </c>
      <c r="F2292" s="16">
        <f>(E2292)/D2292</f>
        <v>1.0406666666666666</v>
      </c>
      <c r="G2292" s="11" t="s">
        <v>8219</v>
      </c>
      <c r="H2292" t="s">
        <v>8224</v>
      </c>
      <c r="I2292" t="s">
        <v>8246</v>
      </c>
      <c r="J2292">
        <v>1259686800</v>
      </c>
      <c r="K2292" s="7">
        <f>(((J2292/60)/60)/24)+DATE(1970,1,1)</f>
        <v>40148.708333333336</v>
      </c>
      <c r="L2292">
        <v>1252908330</v>
      </c>
      <c r="M2292" s="7">
        <f>(((L2292/60)/60)/24)+DATE(1970,1,1)</f>
        <v>40070.253819444442</v>
      </c>
      <c r="N2292" t="b">
        <v>0</v>
      </c>
      <c r="O2292">
        <v>29</v>
      </c>
      <c r="P2292" s="5">
        <f>E2292/O2292</f>
        <v>53.827586206896555</v>
      </c>
      <c r="Q2292" s="18" t="str">
        <f>LEFT(T2292, FIND("/",T2292)-1)</f>
        <v>music</v>
      </c>
      <c r="R2292" s="18" t="str">
        <f>RIGHT(T2292, LEN(T2292)-FIND("/",T2292))</f>
        <v>rock</v>
      </c>
      <c r="S2292" t="b">
        <v>1</v>
      </c>
      <c r="T2292" t="s">
        <v>8276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3">
        <v>2500</v>
      </c>
      <c r="E2293" s="13">
        <v>4320</v>
      </c>
      <c r="F2293" s="16">
        <f>(E2293)/D2293</f>
        <v>1.728</v>
      </c>
      <c r="G2293" s="11" t="s">
        <v>8219</v>
      </c>
      <c r="H2293" t="s">
        <v>8224</v>
      </c>
      <c r="I2293" t="s">
        <v>8246</v>
      </c>
      <c r="J2293">
        <v>1335153600</v>
      </c>
      <c r="K2293" s="7">
        <f>(((J2293/60)/60)/24)+DATE(1970,1,1)</f>
        <v>41022.166666666664</v>
      </c>
      <c r="L2293">
        <v>1332199618</v>
      </c>
      <c r="M2293" s="7">
        <f>(((L2293/60)/60)/24)+DATE(1970,1,1)</f>
        <v>40987.977060185185</v>
      </c>
      <c r="N2293" t="b">
        <v>0</v>
      </c>
      <c r="O2293">
        <v>43</v>
      </c>
      <c r="P2293" s="5">
        <f>E2293/O2293</f>
        <v>100.46511627906976</v>
      </c>
      <c r="Q2293" s="18" t="str">
        <f>LEFT(T2293, FIND("/",T2293)-1)</f>
        <v>music</v>
      </c>
      <c r="R2293" s="18" t="str">
        <f>RIGHT(T2293, LEN(T2293)-FIND("/",T2293))</f>
        <v>rock</v>
      </c>
      <c r="S2293" t="b">
        <v>1</v>
      </c>
      <c r="T2293" t="s">
        <v>8276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3">
        <v>2000</v>
      </c>
      <c r="E2294" s="13">
        <v>2145.0100000000002</v>
      </c>
      <c r="F2294" s="16">
        <f>(E2294)/D2294</f>
        <v>1.072505</v>
      </c>
      <c r="G2294" s="11" t="s">
        <v>8219</v>
      </c>
      <c r="H2294" t="s">
        <v>8224</v>
      </c>
      <c r="I2294" t="s">
        <v>8246</v>
      </c>
      <c r="J2294">
        <v>1334767476</v>
      </c>
      <c r="K2294" s="7">
        <f>(((J2294/60)/60)/24)+DATE(1970,1,1)</f>
        <v>41017.697638888887</v>
      </c>
      <c r="L2294">
        <v>1332175476</v>
      </c>
      <c r="M2294" s="7">
        <f>(((L2294/60)/60)/24)+DATE(1970,1,1)</f>
        <v>40987.697638888887</v>
      </c>
      <c r="N2294" t="b">
        <v>0</v>
      </c>
      <c r="O2294">
        <v>46</v>
      </c>
      <c r="P2294" s="5">
        <f>E2294/O2294</f>
        <v>46.630652173913049</v>
      </c>
      <c r="Q2294" s="18" t="str">
        <f>LEFT(T2294, FIND("/",T2294)-1)</f>
        <v>music</v>
      </c>
      <c r="R2294" s="18" t="str">
        <f>RIGHT(T2294, LEN(T2294)-FIND("/",T2294))</f>
        <v>rock</v>
      </c>
      <c r="S2294" t="b">
        <v>1</v>
      </c>
      <c r="T2294" t="s">
        <v>8276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3">
        <v>850</v>
      </c>
      <c r="E2295" s="13">
        <v>920</v>
      </c>
      <c r="F2295" s="16">
        <f>(E2295)/D2295</f>
        <v>1.0823529411764705</v>
      </c>
      <c r="G2295" s="11" t="s">
        <v>8219</v>
      </c>
      <c r="H2295" t="s">
        <v>8224</v>
      </c>
      <c r="I2295" t="s">
        <v>8246</v>
      </c>
      <c r="J2295">
        <v>1348545540</v>
      </c>
      <c r="K2295" s="7">
        <f>(((J2295/60)/60)/24)+DATE(1970,1,1)</f>
        <v>41177.165972222225</v>
      </c>
      <c r="L2295">
        <v>1346345999</v>
      </c>
      <c r="M2295" s="7">
        <f>(((L2295/60)/60)/24)+DATE(1970,1,1)</f>
        <v>41151.708321759259</v>
      </c>
      <c r="N2295" t="b">
        <v>0</v>
      </c>
      <c r="O2295">
        <v>27</v>
      </c>
      <c r="P2295" s="5">
        <f>E2295/O2295</f>
        <v>34.074074074074076</v>
      </c>
      <c r="Q2295" s="18" t="str">
        <f>LEFT(T2295, FIND("/",T2295)-1)</f>
        <v>music</v>
      </c>
      <c r="R2295" s="18" t="str">
        <f>RIGHT(T2295, LEN(T2295)-FIND("/",T2295))</f>
        <v>rock</v>
      </c>
      <c r="S2295" t="b">
        <v>1</v>
      </c>
      <c r="T2295" t="s">
        <v>8276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3">
        <v>5000</v>
      </c>
      <c r="E2296" s="13">
        <v>7304.04</v>
      </c>
      <c r="F2296" s="16">
        <f>(E2296)/D2296</f>
        <v>1.4608079999999999</v>
      </c>
      <c r="G2296" s="11" t="s">
        <v>8219</v>
      </c>
      <c r="H2296" t="s">
        <v>8224</v>
      </c>
      <c r="I2296" t="s">
        <v>8246</v>
      </c>
      <c r="J2296">
        <v>1358702480</v>
      </c>
      <c r="K2296" s="7">
        <f>(((J2296/60)/60)/24)+DATE(1970,1,1)</f>
        <v>41294.72314814815</v>
      </c>
      <c r="L2296">
        <v>1356110480</v>
      </c>
      <c r="M2296" s="7">
        <f>(((L2296/60)/60)/24)+DATE(1970,1,1)</f>
        <v>41264.72314814815</v>
      </c>
      <c r="N2296" t="b">
        <v>0</v>
      </c>
      <c r="O2296">
        <v>112</v>
      </c>
      <c r="P2296" s="5">
        <f>E2296/O2296</f>
        <v>65.214642857142863</v>
      </c>
      <c r="Q2296" s="18" t="str">
        <f>LEFT(T2296, FIND("/",T2296)-1)</f>
        <v>music</v>
      </c>
      <c r="R2296" s="18" t="str">
        <f>RIGHT(T2296, LEN(T2296)-FIND("/",T2296))</f>
        <v>rock</v>
      </c>
      <c r="S2296" t="b">
        <v>1</v>
      </c>
      <c r="T2296" t="s">
        <v>8276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3">
        <v>1200</v>
      </c>
      <c r="E2297" s="13">
        <v>1503</v>
      </c>
      <c r="F2297" s="16">
        <f>(E2297)/D2297</f>
        <v>1.2524999999999999</v>
      </c>
      <c r="G2297" s="11" t="s">
        <v>8219</v>
      </c>
      <c r="H2297" t="s">
        <v>8224</v>
      </c>
      <c r="I2297" t="s">
        <v>8246</v>
      </c>
      <c r="J2297">
        <v>1359240856</v>
      </c>
      <c r="K2297" s="7">
        <f>(((J2297/60)/60)/24)+DATE(1970,1,1)</f>
        <v>41300.954351851848</v>
      </c>
      <c r="L2297">
        <v>1356648856</v>
      </c>
      <c r="M2297" s="7">
        <f>(((L2297/60)/60)/24)+DATE(1970,1,1)</f>
        <v>41270.954351851848</v>
      </c>
      <c r="N2297" t="b">
        <v>0</v>
      </c>
      <c r="O2297">
        <v>34</v>
      </c>
      <c r="P2297" s="5">
        <f>E2297/O2297</f>
        <v>44.205882352941174</v>
      </c>
      <c r="Q2297" s="18" t="str">
        <f>LEFT(T2297, FIND("/",T2297)-1)</f>
        <v>music</v>
      </c>
      <c r="R2297" s="18" t="str">
        <f>RIGHT(T2297, LEN(T2297)-FIND("/",T2297))</f>
        <v>rock</v>
      </c>
      <c r="S2297" t="b">
        <v>1</v>
      </c>
      <c r="T2297" t="s">
        <v>8276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3">
        <v>7000</v>
      </c>
      <c r="E2298" s="13">
        <v>10435</v>
      </c>
      <c r="F2298" s="16">
        <f>(E2298)/D2298</f>
        <v>1.4907142857142857</v>
      </c>
      <c r="G2298" s="11" t="s">
        <v>8219</v>
      </c>
      <c r="H2298" t="s">
        <v>8224</v>
      </c>
      <c r="I2298" t="s">
        <v>8246</v>
      </c>
      <c r="J2298">
        <v>1330018426</v>
      </c>
      <c r="K2298" s="7">
        <f>(((J2298/60)/60)/24)+DATE(1970,1,1)</f>
        <v>40962.731782407405</v>
      </c>
      <c r="L2298">
        <v>1326994426</v>
      </c>
      <c r="M2298" s="7">
        <f>(((L2298/60)/60)/24)+DATE(1970,1,1)</f>
        <v>40927.731782407405</v>
      </c>
      <c r="N2298" t="b">
        <v>0</v>
      </c>
      <c r="O2298">
        <v>145</v>
      </c>
      <c r="P2298" s="5">
        <f>E2298/O2298</f>
        <v>71.965517241379317</v>
      </c>
      <c r="Q2298" s="18" t="str">
        <f>LEFT(T2298, FIND("/",T2298)-1)</f>
        <v>music</v>
      </c>
      <c r="R2298" s="18" t="str">
        <f>RIGHT(T2298, LEN(T2298)-FIND("/",T2298))</f>
        <v>rock</v>
      </c>
      <c r="S2298" t="b">
        <v>1</v>
      </c>
      <c r="T2298" t="s">
        <v>8276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3">
        <v>1000</v>
      </c>
      <c r="E2299" s="13">
        <v>1006</v>
      </c>
      <c r="F2299" s="16">
        <f>(E2299)/D2299</f>
        <v>1.006</v>
      </c>
      <c r="G2299" s="11" t="s">
        <v>8219</v>
      </c>
      <c r="H2299" t="s">
        <v>8224</v>
      </c>
      <c r="I2299" t="s">
        <v>8246</v>
      </c>
      <c r="J2299">
        <v>1331697540</v>
      </c>
      <c r="K2299" s="7">
        <f>(((J2299/60)/60)/24)+DATE(1970,1,1)</f>
        <v>40982.165972222225</v>
      </c>
      <c r="L2299">
        <v>1328749249</v>
      </c>
      <c r="M2299" s="7">
        <f>(((L2299/60)/60)/24)+DATE(1970,1,1)</f>
        <v>40948.042233796295</v>
      </c>
      <c r="N2299" t="b">
        <v>0</v>
      </c>
      <c r="O2299">
        <v>19</v>
      </c>
      <c r="P2299" s="5">
        <f>E2299/O2299</f>
        <v>52.94736842105263</v>
      </c>
      <c r="Q2299" s="18" t="str">
        <f>LEFT(T2299, FIND("/",T2299)-1)</f>
        <v>music</v>
      </c>
      <c r="R2299" s="18" t="str">
        <f>RIGHT(T2299, LEN(T2299)-FIND("/",T2299))</f>
        <v>rock</v>
      </c>
      <c r="S2299" t="b">
        <v>1</v>
      </c>
      <c r="T2299" t="s">
        <v>8276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3">
        <v>30000</v>
      </c>
      <c r="E2300" s="13">
        <v>31522</v>
      </c>
      <c r="F2300" s="16">
        <f>(E2300)/D2300</f>
        <v>1.0507333333333333</v>
      </c>
      <c r="G2300" s="11" t="s">
        <v>8219</v>
      </c>
      <c r="H2300" t="s">
        <v>8224</v>
      </c>
      <c r="I2300" t="s">
        <v>8246</v>
      </c>
      <c r="J2300">
        <v>1395861033</v>
      </c>
      <c r="K2300" s="7">
        <f>(((J2300/60)/60)/24)+DATE(1970,1,1)</f>
        <v>41724.798993055556</v>
      </c>
      <c r="L2300">
        <v>1393272633</v>
      </c>
      <c r="M2300" s="7">
        <f>(((L2300/60)/60)/24)+DATE(1970,1,1)</f>
        <v>41694.84065972222</v>
      </c>
      <c r="N2300" t="b">
        <v>0</v>
      </c>
      <c r="O2300">
        <v>288</v>
      </c>
      <c r="P2300" s="5">
        <f>E2300/O2300</f>
        <v>109.45138888888889</v>
      </c>
      <c r="Q2300" s="18" t="str">
        <f>LEFT(T2300, FIND("/",T2300)-1)</f>
        <v>music</v>
      </c>
      <c r="R2300" s="18" t="str">
        <f>RIGHT(T2300, LEN(T2300)-FIND("/",T2300))</f>
        <v>rock</v>
      </c>
      <c r="S2300" t="b">
        <v>1</v>
      </c>
      <c r="T2300" t="s">
        <v>8276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3">
        <v>300</v>
      </c>
      <c r="E2301" s="13">
        <v>1050.5</v>
      </c>
      <c r="F2301" s="16">
        <f>(E2301)/D2301</f>
        <v>3.5016666666666665</v>
      </c>
      <c r="G2301" s="11" t="s">
        <v>8219</v>
      </c>
      <c r="H2301" t="s">
        <v>8224</v>
      </c>
      <c r="I2301" t="s">
        <v>8246</v>
      </c>
      <c r="J2301">
        <v>1296953209</v>
      </c>
      <c r="K2301" s="7">
        <f>(((J2301/60)/60)/24)+DATE(1970,1,1)</f>
        <v>40580.032511574071</v>
      </c>
      <c r="L2301">
        <v>1295657209</v>
      </c>
      <c r="M2301" s="7">
        <f>(((L2301/60)/60)/24)+DATE(1970,1,1)</f>
        <v>40565.032511574071</v>
      </c>
      <c r="N2301" t="b">
        <v>0</v>
      </c>
      <c r="O2301">
        <v>14</v>
      </c>
      <c r="P2301" s="5">
        <f>E2301/O2301</f>
        <v>75.035714285714292</v>
      </c>
      <c r="Q2301" s="18" t="str">
        <f>LEFT(T2301, FIND("/",T2301)-1)</f>
        <v>music</v>
      </c>
      <c r="R2301" s="18" t="str">
        <f>RIGHT(T2301, LEN(T2301)-FIND("/",T2301))</f>
        <v>rock</v>
      </c>
      <c r="S2301" t="b">
        <v>1</v>
      </c>
      <c r="T2301" t="s">
        <v>8276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3">
        <v>800</v>
      </c>
      <c r="E2302" s="13">
        <v>810</v>
      </c>
      <c r="F2302" s="16">
        <f>(E2302)/D2302</f>
        <v>1.0125</v>
      </c>
      <c r="G2302" s="11" t="s">
        <v>8219</v>
      </c>
      <c r="H2302" t="s">
        <v>8224</v>
      </c>
      <c r="I2302" t="s">
        <v>8246</v>
      </c>
      <c r="J2302">
        <v>1340904416</v>
      </c>
      <c r="K2302" s="7">
        <f>(((J2302/60)/60)/24)+DATE(1970,1,1)</f>
        <v>41088.727037037039</v>
      </c>
      <c r="L2302">
        <v>1339694816</v>
      </c>
      <c r="M2302" s="7">
        <f>(((L2302/60)/60)/24)+DATE(1970,1,1)</f>
        <v>41074.727037037039</v>
      </c>
      <c r="N2302" t="b">
        <v>0</v>
      </c>
      <c r="O2302">
        <v>7</v>
      </c>
      <c r="P2302" s="5">
        <f>E2302/O2302</f>
        <v>115.71428571428571</v>
      </c>
      <c r="Q2302" s="18" t="str">
        <f>LEFT(T2302, FIND("/",T2302)-1)</f>
        <v>music</v>
      </c>
      <c r="R2302" s="18" t="str">
        <f>RIGHT(T2302, LEN(T2302)-FIND("/",T2302))</f>
        <v>rock</v>
      </c>
      <c r="S2302" t="b">
        <v>1</v>
      </c>
      <c r="T2302" t="s">
        <v>8276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3">
        <v>5000</v>
      </c>
      <c r="E2303" s="13">
        <v>6680.22</v>
      </c>
      <c r="F2303" s="16">
        <f>(E2303)/D2303</f>
        <v>1.336044</v>
      </c>
      <c r="G2303" s="11" t="s">
        <v>8219</v>
      </c>
      <c r="H2303" t="s">
        <v>8224</v>
      </c>
      <c r="I2303" t="s">
        <v>8246</v>
      </c>
      <c r="J2303">
        <v>1371785496</v>
      </c>
      <c r="K2303" s="7">
        <f>(((J2303/60)/60)/24)+DATE(1970,1,1)</f>
        <v>41446.146944444445</v>
      </c>
      <c r="L2303">
        <v>1369193496</v>
      </c>
      <c r="M2303" s="7">
        <f>(((L2303/60)/60)/24)+DATE(1970,1,1)</f>
        <v>41416.146944444445</v>
      </c>
      <c r="N2303" t="b">
        <v>1</v>
      </c>
      <c r="O2303">
        <v>211</v>
      </c>
      <c r="P2303" s="5">
        <f>E2303/O2303</f>
        <v>31.659810426540286</v>
      </c>
      <c r="Q2303" s="18" t="str">
        <f>LEFT(T2303, FIND("/",T2303)-1)</f>
        <v>music</v>
      </c>
      <c r="R2303" s="18" t="str">
        <f>RIGHT(T2303, LEN(T2303)-FIND("/",T2303))</f>
        <v>indie rock</v>
      </c>
      <c r="S2303" t="b">
        <v>1</v>
      </c>
      <c r="T2303" t="s">
        <v>8279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3">
        <v>2300</v>
      </c>
      <c r="E2304" s="13">
        <v>3925</v>
      </c>
      <c r="F2304" s="16">
        <f>(E2304)/D2304</f>
        <v>1.7065217391304348</v>
      </c>
      <c r="G2304" s="11" t="s">
        <v>8219</v>
      </c>
      <c r="H2304" t="s">
        <v>8224</v>
      </c>
      <c r="I2304" t="s">
        <v>8246</v>
      </c>
      <c r="J2304">
        <v>1388473200</v>
      </c>
      <c r="K2304" s="7">
        <f>(((J2304/60)/60)/24)+DATE(1970,1,1)</f>
        <v>41639.291666666664</v>
      </c>
      <c r="L2304">
        <v>1385585434</v>
      </c>
      <c r="M2304" s="7">
        <f>(((L2304/60)/60)/24)+DATE(1970,1,1)</f>
        <v>41605.868449074071</v>
      </c>
      <c r="N2304" t="b">
        <v>1</v>
      </c>
      <c r="O2304">
        <v>85</v>
      </c>
      <c r="P2304" s="5">
        <f>E2304/O2304</f>
        <v>46.176470588235297</v>
      </c>
      <c r="Q2304" s="18" t="str">
        <f>LEFT(T2304, FIND("/",T2304)-1)</f>
        <v>music</v>
      </c>
      <c r="R2304" s="18" t="str">
        <f>RIGHT(T2304, LEN(T2304)-FIND("/",T2304))</f>
        <v>indie rock</v>
      </c>
      <c r="S2304" t="b">
        <v>1</v>
      </c>
      <c r="T2304" t="s">
        <v>8279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3">
        <v>6450</v>
      </c>
      <c r="E2305" s="13">
        <v>7053.61</v>
      </c>
      <c r="F2305" s="16">
        <f>(E2305)/D2305</f>
        <v>1.0935829457364341</v>
      </c>
      <c r="G2305" s="11" t="s">
        <v>8219</v>
      </c>
      <c r="H2305" t="s">
        <v>8224</v>
      </c>
      <c r="I2305" t="s">
        <v>8246</v>
      </c>
      <c r="J2305">
        <v>1323747596</v>
      </c>
      <c r="K2305" s="7">
        <f>(((J2305/60)/60)/24)+DATE(1970,1,1)</f>
        <v>40890.152731481481</v>
      </c>
      <c r="L2305">
        <v>1320287996</v>
      </c>
      <c r="M2305" s="7">
        <f>(((L2305/60)/60)/24)+DATE(1970,1,1)</f>
        <v>40850.111064814817</v>
      </c>
      <c r="N2305" t="b">
        <v>1</v>
      </c>
      <c r="O2305">
        <v>103</v>
      </c>
      <c r="P2305" s="5">
        <f>E2305/O2305</f>
        <v>68.481650485436887</v>
      </c>
      <c r="Q2305" s="18" t="str">
        <f>LEFT(T2305, FIND("/",T2305)-1)</f>
        <v>music</v>
      </c>
      <c r="R2305" s="18" t="str">
        <f>RIGHT(T2305, LEN(T2305)-FIND("/",T2305))</f>
        <v>indie rock</v>
      </c>
      <c r="S2305" t="b">
        <v>1</v>
      </c>
      <c r="T2305" t="s">
        <v>8279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3">
        <v>6000</v>
      </c>
      <c r="E2306" s="13">
        <v>6042.02</v>
      </c>
      <c r="F2306" s="16">
        <f>(E2306)/D2306</f>
        <v>1.0070033333333335</v>
      </c>
      <c r="G2306" s="11" t="s">
        <v>8219</v>
      </c>
      <c r="H2306" t="s">
        <v>8224</v>
      </c>
      <c r="I2306" t="s">
        <v>8246</v>
      </c>
      <c r="J2306">
        <v>1293857940</v>
      </c>
      <c r="K2306" s="7">
        <f>(((J2306/60)/60)/24)+DATE(1970,1,1)</f>
        <v>40544.207638888889</v>
      </c>
      <c r="L2306">
        <v>1290281691</v>
      </c>
      <c r="M2306" s="7">
        <f>(((L2306/60)/60)/24)+DATE(1970,1,1)</f>
        <v>40502.815868055557</v>
      </c>
      <c r="N2306" t="b">
        <v>1</v>
      </c>
      <c r="O2306">
        <v>113</v>
      </c>
      <c r="P2306" s="5">
        <f>E2306/O2306</f>
        <v>53.469203539823013</v>
      </c>
      <c r="Q2306" s="18" t="str">
        <f>LEFT(T2306, FIND("/",T2306)-1)</f>
        <v>music</v>
      </c>
      <c r="R2306" s="18" t="str">
        <f>RIGHT(T2306, LEN(T2306)-FIND("/",T2306))</f>
        <v>indie rock</v>
      </c>
      <c r="S2306" t="b">
        <v>1</v>
      </c>
      <c r="T2306" t="s">
        <v>8279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3">
        <v>18000</v>
      </c>
      <c r="E2307" s="13">
        <v>18221</v>
      </c>
      <c r="F2307" s="16">
        <f>(E2307)/D2307</f>
        <v>1.0122777777777778</v>
      </c>
      <c r="G2307" s="11" t="s">
        <v>8219</v>
      </c>
      <c r="H2307" t="s">
        <v>8224</v>
      </c>
      <c r="I2307" t="s">
        <v>8246</v>
      </c>
      <c r="J2307">
        <v>1407520800</v>
      </c>
      <c r="K2307" s="7">
        <f>(((J2307/60)/60)/24)+DATE(1970,1,1)</f>
        <v>41859.75</v>
      </c>
      <c r="L2307">
        <v>1405356072</v>
      </c>
      <c r="M2307" s="7">
        <f>(((L2307/60)/60)/24)+DATE(1970,1,1)</f>
        <v>41834.695277777777</v>
      </c>
      <c r="N2307" t="b">
        <v>1</v>
      </c>
      <c r="O2307">
        <v>167</v>
      </c>
      <c r="P2307" s="5">
        <f>E2307/O2307</f>
        <v>109.10778443113773</v>
      </c>
      <c r="Q2307" s="18" t="str">
        <f>LEFT(T2307, FIND("/",T2307)-1)</f>
        <v>music</v>
      </c>
      <c r="R2307" s="18" t="str">
        <f>RIGHT(T2307, LEN(T2307)-FIND("/",T2307))</f>
        <v>indie rock</v>
      </c>
      <c r="S2307" t="b">
        <v>1</v>
      </c>
      <c r="T2307" t="s">
        <v>8279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3">
        <v>3500</v>
      </c>
      <c r="E2308" s="13">
        <v>3736.55</v>
      </c>
      <c r="F2308" s="16">
        <f>(E2308)/D2308</f>
        <v>1.0675857142857144</v>
      </c>
      <c r="G2308" s="11" t="s">
        <v>8219</v>
      </c>
      <c r="H2308" t="s">
        <v>8224</v>
      </c>
      <c r="I2308" t="s">
        <v>8246</v>
      </c>
      <c r="J2308">
        <v>1331352129</v>
      </c>
      <c r="K2308" s="7">
        <f>(((J2308/60)/60)/24)+DATE(1970,1,1)</f>
        <v>40978.16815972222</v>
      </c>
      <c r="L2308">
        <v>1328760129</v>
      </c>
      <c r="M2308" s="7">
        <f>(((L2308/60)/60)/24)+DATE(1970,1,1)</f>
        <v>40948.16815972222</v>
      </c>
      <c r="N2308" t="b">
        <v>1</v>
      </c>
      <c r="O2308">
        <v>73</v>
      </c>
      <c r="P2308" s="5">
        <f>E2308/O2308</f>
        <v>51.185616438356163</v>
      </c>
      <c r="Q2308" s="18" t="str">
        <f>LEFT(T2308, FIND("/",T2308)-1)</f>
        <v>music</v>
      </c>
      <c r="R2308" s="18" t="str">
        <f>RIGHT(T2308, LEN(T2308)-FIND("/",T2308))</f>
        <v>indie rock</v>
      </c>
      <c r="S2308" t="b">
        <v>1</v>
      </c>
      <c r="T2308" t="s">
        <v>8279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3">
        <v>1964.47</v>
      </c>
      <c r="E2309" s="13">
        <v>2095.2600000000002</v>
      </c>
      <c r="F2309" s="16">
        <f>(E2309)/D2309</f>
        <v>1.0665777537961894</v>
      </c>
      <c r="G2309" s="11" t="s">
        <v>8219</v>
      </c>
      <c r="H2309" t="s">
        <v>8224</v>
      </c>
      <c r="I2309" t="s">
        <v>8246</v>
      </c>
      <c r="J2309">
        <v>1336245328</v>
      </c>
      <c r="K2309" s="7">
        <f>(((J2309/60)/60)/24)+DATE(1970,1,1)</f>
        <v>41034.802407407406</v>
      </c>
      <c r="L2309">
        <v>1333653333</v>
      </c>
      <c r="M2309" s="7">
        <f>(((L2309/60)/60)/24)+DATE(1970,1,1)</f>
        <v>41004.802465277775</v>
      </c>
      <c r="N2309" t="b">
        <v>1</v>
      </c>
      <c r="O2309">
        <v>75</v>
      </c>
      <c r="P2309" s="5">
        <f>E2309/O2309</f>
        <v>27.936800000000002</v>
      </c>
      <c r="Q2309" s="18" t="str">
        <f>LEFT(T2309, FIND("/",T2309)-1)</f>
        <v>music</v>
      </c>
      <c r="R2309" s="18" t="str">
        <f>RIGHT(T2309, LEN(T2309)-FIND("/",T2309))</f>
        <v>indie rock</v>
      </c>
      <c r="S2309" t="b">
        <v>1</v>
      </c>
      <c r="T2309" t="s">
        <v>8279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3">
        <v>50000</v>
      </c>
      <c r="E2310" s="13">
        <v>50653.11</v>
      </c>
      <c r="F2310" s="16">
        <f>(E2310)/D2310</f>
        <v>1.0130622</v>
      </c>
      <c r="G2310" s="11" t="s">
        <v>8219</v>
      </c>
      <c r="H2310" t="s">
        <v>8224</v>
      </c>
      <c r="I2310" t="s">
        <v>8246</v>
      </c>
      <c r="J2310">
        <v>1409274000</v>
      </c>
      <c r="K2310" s="7">
        <f>(((J2310/60)/60)/24)+DATE(1970,1,1)</f>
        <v>41880.041666666664</v>
      </c>
      <c r="L2310">
        <v>1406847996</v>
      </c>
      <c r="M2310" s="7">
        <f>(((L2310/60)/60)/24)+DATE(1970,1,1)</f>
        <v>41851.962916666671</v>
      </c>
      <c r="N2310" t="b">
        <v>1</v>
      </c>
      <c r="O2310">
        <v>614</v>
      </c>
      <c r="P2310" s="5">
        <f>E2310/O2310</f>
        <v>82.496921824104234</v>
      </c>
      <c r="Q2310" s="18" t="str">
        <f>LEFT(T2310, FIND("/",T2310)-1)</f>
        <v>music</v>
      </c>
      <c r="R2310" s="18" t="str">
        <f>RIGHT(T2310, LEN(T2310)-FIND("/",T2310))</f>
        <v>indie rock</v>
      </c>
      <c r="S2310" t="b">
        <v>1</v>
      </c>
      <c r="T2310" t="s">
        <v>8279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3">
        <v>6000</v>
      </c>
      <c r="E2311" s="13">
        <v>6400.47</v>
      </c>
      <c r="F2311" s="16">
        <f>(E2311)/D2311</f>
        <v>1.0667450000000001</v>
      </c>
      <c r="G2311" s="11" t="s">
        <v>8219</v>
      </c>
      <c r="H2311" t="s">
        <v>8224</v>
      </c>
      <c r="I2311" t="s">
        <v>8246</v>
      </c>
      <c r="J2311">
        <v>1362872537</v>
      </c>
      <c r="K2311" s="7">
        <f>(((J2311/60)/60)/24)+DATE(1970,1,1)</f>
        <v>41342.987696759257</v>
      </c>
      <c r="L2311">
        <v>1359848537</v>
      </c>
      <c r="M2311" s="7">
        <f>(((L2311/60)/60)/24)+DATE(1970,1,1)</f>
        <v>41307.987696759257</v>
      </c>
      <c r="N2311" t="b">
        <v>1</v>
      </c>
      <c r="O2311">
        <v>107</v>
      </c>
      <c r="P2311" s="5">
        <f>E2311/O2311</f>
        <v>59.817476635514019</v>
      </c>
      <c r="Q2311" s="18" t="str">
        <f>LEFT(T2311, FIND("/",T2311)-1)</f>
        <v>music</v>
      </c>
      <c r="R2311" s="18" t="str">
        <f>RIGHT(T2311, LEN(T2311)-FIND("/",T2311))</f>
        <v>indie rock</v>
      </c>
      <c r="S2311" t="b">
        <v>1</v>
      </c>
      <c r="T2311" t="s">
        <v>8279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3">
        <v>18500</v>
      </c>
      <c r="E2312" s="13">
        <v>79335.360000000001</v>
      </c>
      <c r="F2312" s="16">
        <f>(E2312)/D2312</f>
        <v>4.288397837837838</v>
      </c>
      <c r="G2312" s="11" t="s">
        <v>8219</v>
      </c>
      <c r="H2312" t="s">
        <v>8224</v>
      </c>
      <c r="I2312" t="s">
        <v>8246</v>
      </c>
      <c r="J2312">
        <v>1363889015</v>
      </c>
      <c r="K2312" s="7">
        <f>(((J2312/60)/60)/24)+DATE(1970,1,1)</f>
        <v>41354.752488425926</v>
      </c>
      <c r="L2312">
        <v>1361300615</v>
      </c>
      <c r="M2312" s="7">
        <f>(((L2312/60)/60)/24)+DATE(1970,1,1)</f>
        <v>41324.79415509259</v>
      </c>
      <c r="N2312" t="b">
        <v>1</v>
      </c>
      <c r="O2312">
        <v>1224</v>
      </c>
      <c r="P2312" s="5">
        <f>E2312/O2312</f>
        <v>64.816470588235291</v>
      </c>
      <c r="Q2312" s="18" t="str">
        <f>LEFT(T2312, FIND("/",T2312)-1)</f>
        <v>music</v>
      </c>
      <c r="R2312" s="18" t="str">
        <f>RIGHT(T2312, LEN(T2312)-FIND("/",T2312))</f>
        <v>indie rock</v>
      </c>
      <c r="S2312" t="b">
        <v>1</v>
      </c>
      <c r="T2312" t="s">
        <v>8279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3">
        <v>9000</v>
      </c>
      <c r="E2313" s="13">
        <v>9370</v>
      </c>
      <c r="F2313" s="16">
        <f>(E2313)/D2313</f>
        <v>1.0411111111111111</v>
      </c>
      <c r="G2313" s="11" t="s">
        <v>8219</v>
      </c>
      <c r="H2313" t="s">
        <v>8224</v>
      </c>
      <c r="I2313" t="s">
        <v>8246</v>
      </c>
      <c r="J2313">
        <v>1399421189</v>
      </c>
      <c r="K2313" s="7">
        <f>(((J2313/60)/60)/24)+DATE(1970,1,1)</f>
        <v>41766.004502314812</v>
      </c>
      <c r="L2313">
        <v>1396829189</v>
      </c>
      <c r="M2313" s="7">
        <f>(((L2313/60)/60)/24)+DATE(1970,1,1)</f>
        <v>41736.004502314812</v>
      </c>
      <c r="N2313" t="b">
        <v>1</v>
      </c>
      <c r="O2313">
        <v>104</v>
      </c>
      <c r="P2313" s="5">
        <f>E2313/O2313</f>
        <v>90.09615384615384</v>
      </c>
      <c r="Q2313" s="18" t="str">
        <f>LEFT(T2313, FIND("/",T2313)-1)</f>
        <v>music</v>
      </c>
      <c r="R2313" s="18" t="str">
        <f>RIGHT(T2313, LEN(T2313)-FIND("/",T2313))</f>
        <v>indie rock</v>
      </c>
      <c r="S2313" t="b">
        <v>1</v>
      </c>
      <c r="T2313" t="s">
        <v>8279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3">
        <v>3000</v>
      </c>
      <c r="E2314" s="13">
        <v>3236</v>
      </c>
      <c r="F2314" s="16">
        <f>(E2314)/D2314</f>
        <v>1.0786666666666667</v>
      </c>
      <c r="G2314" s="11" t="s">
        <v>8219</v>
      </c>
      <c r="H2314" t="s">
        <v>8224</v>
      </c>
      <c r="I2314" t="s">
        <v>8246</v>
      </c>
      <c r="J2314">
        <v>1397862000</v>
      </c>
      <c r="K2314" s="7">
        <f>(((J2314/60)/60)/24)+DATE(1970,1,1)</f>
        <v>41747.958333333336</v>
      </c>
      <c r="L2314">
        <v>1395155478</v>
      </c>
      <c r="M2314" s="7">
        <f>(((L2314/60)/60)/24)+DATE(1970,1,1)</f>
        <v>41716.632847222223</v>
      </c>
      <c r="N2314" t="b">
        <v>1</v>
      </c>
      <c r="O2314">
        <v>79</v>
      </c>
      <c r="P2314" s="5">
        <f>E2314/O2314</f>
        <v>40.962025316455694</v>
      </c>
      <c r="Q2314" s="18" t="str">
        <f>LEFT(T2314, FIND("/",T2314)-1)</f>
        <v>music</v>
      </c>
      <c r="R2314" s="18" t="str">
        <f>RIGHT(T2314, LEN(T2314)-FIND("/",T2314))</f>
        <v>indie rock</v>
      </c>
      <c r="S2314" t="b">
        <v>1</v>
      </c>
      <c r="T2314" t="s">
        <v>8279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3">
        <v>5000</v>
      </c>
      <c r="E2315" s="13">
        <v>8792.02</v>
      </c>
      <c r="F2315" s="16">
        <f>(E2315)/D2315</f>
        <v>1.7584040000000001</v>
      </c>
      <c r="G2315" s="11" t="s">
        <v>8219</v>
      </c>
      <c r="H2315" t="s">
        <v>8224</v>
      </c>
      <c r="I2315" t="s">
        <v>8246</v>
      </c>
      <c r="J2315">
        <v>1336086026</v>
      </c>
      <c r="K2315" s="7">
        <f>(((J2315/60)/60)/24)+DATE(1970,1,1)</f>
        <v>41032.958634259259</v>
      </c>
      <c r="L2315">
        <v>1333494026</v>
      </c>
      <c r="M2315" s="7">
        <f>(((L2315/60)/60)/24)+DATE(1970,1,1)</f>
        <v>41002.958634259259</v>
      </c>
      <c r="N2315" t="b">
        <v>1</v>
      </c>
      <c r="O2315">
        <v>157</v>
      </c>
      <c r="P2315" s="5">
        <f>E2315/O2315</f>
        <v>56.000127388535034</v>
      </c>
      <c r="Q2315" s="18" t="str">
        <f>LEFT(T2315, FIND("/",T2315)-1)</f>
        <v>music</v>
      </c>
      <c r="R2315" s="18" t="str">
        <f>RIGHT(T2315, LEN(T2315)-FIND("/",T2315))</f>
        <v>indie rock</v>
      </c>
      <c r="S2315" t="b">
        <v>1</v>
      </c>
      <c r="T2315" t="s">
        <v>8279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3">
        <v>1200</v>
      </c>
      <c r="E2316" s="13">
        <v>1883.64</v>
      </c>
      <c r="F2316" s="16">
        <f>(E2316)/D2316</f>
        <v>1.5697000000000001</v>
      </c>
      <c r="G2316" s="11" t="s">
        <v>8219</v>
      </c>
      <c r="H2316" t="s">
        <v>8224</v>
      </c>
      <c r="I2316" t="s">
        <v>8246</v>
      </c>
      <c r="J2316">
        <v>1339074857</v>
      </c>
      <c r="K2316" s="7">
        <f>(((J2316/60)/60)/24)+DATE(1970,1,1)</f>
        <v>41067.551585648151</v>
      </c>
      <c r="L2316">
        <v>1336482857</v>
      </c>
      <c r="M2316" s="7">
        <f>(((L2316/60)/60)/24)+DATE(1970,1,1)</f>
        <v>41037.551585648151</v>
      </c>
      <c r="N2316" t="b">
        <v>1</v>
      </c>
      <c r="O2316">
        <v>50</v>
      </c>
      <c r="P2316" s="5">
        <f>E2316/O2316</f>
        <v>37.672800000000002</v>
      </c>
      <c r="Q2316" s="18" t="str">
        <f>LEFT(T2316, FIND("/",T2316)-1)</f>
        <v>music</v>
      </c>
      <c r="R2316" s="18" t="str">
        <f>RIGHT(T2316, LEN(T2316)-FIND("/",T2316))</f>
        <v>indie rock</v>
      </c>
      <c r="S2316" t="b">
        <v>1</v>
      </c>
      <c r="T2316" t="s">
        <v>8279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3">
        <v>2500</v>
      </c>
      <c r="E2317" s="13">
        <v>2565</v>
      </c>
      <c r="F2317" s="16">
        <f>(E2317)/D2317</f>
        <v>1.026</v>
      </c>
      <c r="G2317" s="11" t="s">
        <v>8219</v>
      </c>
      <c r="H2317" t="s">
        <v>8224</v>
      </c>
      <c r="I2317" t="s">
        <v>8246</v>
      </c>
      <c r="J2317">
        <v>1336238743</v>
      </c>
      <c r="K2317" s="7">
        <f>(((J2317/60)/60)/24)+DATE(1970,1,1)</f>
        <v>41034.72619212963</v>
      </c>
      <c r="L2317">
        <v>1333646743</v>
      </c>
      <c r="M2317" s="7">
        <f>(((L2317/60)/60)/24)+DATE(1970,1,1)</f>
        <v>41004.72619212963</v>
      </c>
      <c r="N2317" t="b">
        <v>1</v>
      </c>
      <c r="O2317">
        <v>64</v>
      </c>
      <c r="P2317" s="5">
        <f>E2317/O2317</f>
        <v>40.078125</v>
      </c>
      <c r="Q2317" s="18" t="str">
        <f>LEFT(T2317, FIND("/",T2317)-1)</f>
        <v>music</v>
      </c>
      <c r="R2317" s="18" t="str">
        <f>RIGHT(T2317, LEN(T2317)-FIND("/",T2317))</f>
        <v>indie rock</v>
      </c>
      <c r="S2317" t="b">
        <v>1</v>
      </c>
      <c r="T2317" t="s">
        <v>8279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3">
        <v>15000</v>
      </c>
      <c r="E2318" s="13">
        <v>15606.4</v>
      </c>
      <c r="F2318" s="16">
        <f>(E2318)/D2318</f>
        <v>1.0404266666666666</v>
      </c>
      <c r="G2318" s="11" t="s">
        <v>8219</v>
      </c>
      <c r="H2318" t="s">
        <v>8224</v>
      </c>
      <c r="I2318" t="s">
        <v>8246</v>
      </c>
      <c r="J2318">
        <v>1260383040</v>
      </c>
      <c r="K2318" s="7">
        <f>(((J2318/60)/60)/24)+DATE(1970,1,1)</f>
        <v>40156.76666666667</v>
      </c>
      <c r="L2318">
        <v>1253726650</v>
      </c>
      <c r="M2318" s="7">
        <f>(((L2318/60)/60)/24)+DATE(1970,1,1)</f>
        <v>40079.725115740745</v>
      </c>
      <c r="N2318" t="b">
        <v>1</v>
      </c>
      <c r="O2318">
        <v>200</v>
      </c>
      <c r="P2318" s="5">
        <f>E2318/O2318</f>
        <v>78.031999999999996</v>
      </c>
      <c r="Q2318" s="18" t="str">
        <f>LEFT(T2318, FIND("/",T2318)-1)</f>
        <v>music</v>
      </c>
      <c r="R2318" s="18" t="str">
        <f>RIGHT(T2318, LEN(T2318)-FIND("/",T2318))</f>
        <v>indie rock</v>
      </c>
      <c r="S2318" t="b">
        <v>1</v>
      </c>
      <c r="T2318" t="s">
        <v>8279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3">
        <v>400</v>
      </c>
      <c r="E2319" s="13">
        <v>416</v>
      </c>
      <c r="F2319" s="16">
        <f>(E2319)/D2319</f>
        <v>1.04</v>
      </c>
      <c r="G2319" s="11" t="s">
        <v>8219</v>
      </c>
      <c r="H2319" t="s">
        <v>8224</v>
      </c>
      <c r="I2319" t="s">
        <v>8246</v>
      </c>
      <c r="J2319">
        <v>1266210000</v>
      </c>
      <c r="K2319" s="7">
        <f>(((J2319/60)/60)/24)+DATE(1970,1,1)</f>
        <v>40224.208333333336</v>
      </c>
      <c r="L2319">
        <v>1263474049</v>
      </c>
      <c r="M2319" s="7">
        <f>(((L2319/60)/60)/24)+DATE(1970,1,1)</f>
        <v>40192.542233796295</v>
      </c>
      <c r="N2319" t="b">
        <v>1</v>
      </c>
      <c r="O2319">
        <v>22</v>
      </c>
      <c r="P2319" s="5">
        <f>E2319/O2319</f>
        <v>18.90909090909091</v>
      </c>
      <c r="Q2319" s="18" t="str">
        <f>LEFT(T2319, FIND("/",T2319)-1)</f>
        <v>music</v>
      </c>
      <c r="R2319" s="18" t="str">
        <f>RIGHT(T2319, LEN(T2319)-FIND("/",T2319))</f>
        <v>indie rock</v>
      </c>
      <c r="S2319" t="b">
        <v>1</v>
      </c>
      <c r="T2319" t="s">
        <v>8279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3">
        <v>5000</v>
      </c>
      <c r="E2320" s="13">
        <v>6053</v>
      </c>
      <c r="F2320" s="16">
        <f>(E2320)/D2320</f>
        <v>1.2105999999999999</v>
      </c>
      <c r="G2320" s="11" t="s">
        <v>8219</v>
      </c>
      <c r="H2320" t="s">
        <v>8224</v>
      </c>
      <c r="I2320" t="s">
        <v>8246</v>
      </c>
      <c r="J2320">
        <v>1253937540</v>
      </c>
      <c r="K2320" s="7">
        <f>(((J2320/60)/60)/24)+DATE(1970,1,1)</f>
        <v>40082.165972222225</v>
      </c>
      <c r="L2320">
        <v>1251214014</v>
      </c>
      <c r="M2320" s="7">
        <f>(((L2320/60)/60)/24)+DATE(1970,1,1)</f>
        <v>40050.643680555557</v>
      </c>
      <c r="N2320" t="b">
        <v>1</v>
      </c>
      <c r="O2320">
        <v>163</v>
      </c>
      <c r="P2320" s="5">
        <f>E2320/O2320</f>
        <v>37.134969325153371</v>
      </c>
      <c r="Q2320" s="18" t="str">
        <f>LEFT(T2320, FIND("/",T2320)-1)</f>
        <v>music</v>
      </c>
      <c r="R2320" s="18" t="str">
        <f>RIGHT(T2320, LEN(T2320)-FIND("/",T2320))</f>
        <v>indie rock</v>
      </c>
      <c r="S2320" t="b">
        <v>1</v>
      </c>
      <c r="T2320" t="s">
        <v>8279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3">
        <v>3000</v>
      </c>
      <c r="E2321" s="13">
        <v>3231</v>
      </c>
      <c r="F2321" s="16">
        <f>(E2321)/D2321</f>
        <v>1.077</v>
      </c>
      <c r="G2321" s="11" t="s">
        <v>8219</v>
      </c>
      <c r="H2321" t="s">
        <v>8224</v>
      </c>
      <c r="I2321" t="s">
        <v>8246</v>
      </c>
      <c r="J2321">
        <v>1387072685</v>
      </c>
      <c r="K2321" s="7">
        <f>(((J2321/60)/60)/24)+DATE(1970,1,1)</f>
        <v>41623.082002314812</v>
      </c>
      <c r="L2321">
        <v>1384480685</v>
      </c>
      <c r="M2321" s="7">
        <f>(((L2321/60)/60)/24)+DATE(1970,1,1)</f>
        <v>41593.082002314812</v>
      </c>
      <c r="N2321" t="b">
        <v>1</v>
      </c>
      <c r="O2321">
        <v>77</v>
      </c>
      <c r="P2321" s="5">
        <f>E2321/O2321</f>
        <v>41.961038961038959</v>
      </c>
      <c r="Q2321" s="18" t="str">
        <f>LEFT(T2321, FIND("/",T2321)-1)</f>
        <v>music</v>
      </c>
      <c r="R2321" s="18" t="str">
        <f>RIGHT(T2321, LEN(T2321)-FIND("/",T2321))</f>
        <v>indie rock</v>
      </c>
      <c r="S2321" t="b">
        <v>1</v>
      </c>
      <c r="T2321" t="s">
        <v>8279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3">
        <v>5000</v>
      </c>
      <c r="E2322" s="13">
        <v>5433</v>
      </c>
      <c r="F2322" s="16">
        <f>(E2322)/D2322</f>
        <v>1.0866</v>
      </c>
      <c r="G2322" s="11" t="s">
        <v>8219</v>
      </c>
      <c r="H2322" t="s">
        <v>8224</v>
      </c>
      <c r="I2322" t="s">
        <v>8246</v>
      </c>
      <c r="J2322">
        <v>1396463800</v>
      </c>
      <c r="K2322" s="7">
        <f>(((J2322/60)/60)/24)+DATE(1970,1,1)</f>
        <v>41731.775462962964</v>
      </c>
      <c r="L2322">
        <v>1393443400</v>
      </c>
      <c r="M2322" s="7">
        <f>(((L2322/60)/60)/24)+DATE(1970,1,1)</f>
        <v>41696.817129629628</v>
      </c>
      <c r="N2322" t="b">
        <v>1</v>
      </c>
      <c r="O2322">
        <v>89</v>
      </c>
      <c r="P2322" s="5">
        <f>E2322/O2322</f>
        <v>61.044943820224717</v>
      </c>
      <c r="Q2322" s="18" t="str">
        <f>LEFT(T2322, FIND("/",T2322)-1)</f>
        <v>music</v>
      </c>
      <c r="R2322" s="18" t="str">
        <f>RIGHT(T2322, LEN(T2322)-FIND("/",T2322))</f>
        <v>indie rock</v>
      </c>
      <c r="S2322" t="b">
        <v>1</v>
      </c>
      <c r="T2322" t="s">
        <v>8279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3">
        <v>10557</v>
      </c>
      <c r="E2323" s="13">
        <v>4130</v>
      </c>
      <c r="F2323" s="16">
        <f>(E2323)/D2323</f>
        <v>0.39120962394619685</v>
      </c>
      <c r="G2323" s="11" t="s">
        <v>8222</v>
      </c>
      <c r="H2323" t="s">
        <v>8239</v>
      </c>
      <c r="I2323" t="s">
        <v>8249</v>
      </c>
      <c r="J2323">
        <v>1491282901</v>
      </c>
      <c r="K2323" s="7">
        <f>(((J2323/60)/60)/24)+DATE(1970,1,1)</f>
        <v>42829.21876157407</v>
      </c>
      <c r="L2323">
        <v>1488694501</v>
      </c>
      <c r="M2323" s="7">
        <f>(((L2323/60)/60)/24)+DATE(1970,1,1)</f>
        <v>42799.260428240741</v>
      </c>
      <c r="N2323" t="b">
        <v>0</v>
      </c>
      <c r="O2323">
        <v>64</v>
      </c>
      <c r="P2323" s="5">
        <f>E2323/O2323</f>
        <v>64.53125</v>
      </c>
      <c r="Q2323" s="18" t="str">
        <f>LEFT(T2323, FIND("/",T2323)-1)</f>
        <v>food</v>
      </c>
      <c r="R2323" s="18" t="str">
        <f>RIGHT(T2323, LEN(T2323)-FIND("/",T2323))</f>
        <v>small batch</v>
      </c>
      <c r="S2323" t="b">
        <v>0</v>
      </c>
      <c r="T2323" t="s">
        <v>8298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3">
        <v>2700</v>
      </c>
      <c r="E2324" s="13">
        <v>85</v>
      </c>
      <c r="F2324" s="16">
        <f>(E2324)/D2324</f>
        <v>3.1481481481481478E-2</v>
      </c>
      <c r="G2324" s="11" t="s">
        <v>8222</v>
      </c>
      <c r="H2324" t="s">
        <v>8224</v>
      </c>
      <c r="I2324" t="s">
        <v>8246</v>
      </c>
      <c r="J2324">
        <v>1491769769</v>
      </c>
      <c r="K2324" s="7">
        <f>(((J2324/60)/60)/24)+DATE(1970,1,1)</f>
        <v>42834.853807870371</v>
      </c>
      <c r="L2324">
        <v>1489181369</v>
      </c>
      <c r="M2324" s="7">
        <f>(((L2324/60)/60)/24)+DATE(1970,1,1)</f>
        <v>42804.895474537043</v>
      </c>
      <c r="N2324" t="b">
        <v>0</v>
      </c>
      <c r="O2324">
        <v>4</v>
      </c>
      <c r="P2324" s="5">
        <f>E2324/O2324</f>
        <v>21.25</v>
      </c>
      <c r="Q2324" s="18" t="str">
        <f>LEFT(T2324, FIND("/",T2324)-1)</f>
        <v>food</v>
      </c>
      <c r="R2324" s="18" t="str">
        <f>RIGHT(T2324, LEN(T2324)-FIND("/",T2324))</f>
        <v>small batch</v>
      </c>
      <c r="S2324" t="b">
        <v>0</v>
      </c>
      <c r="T2324" t="s">
        <v>8298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3">
        <v>250</v>
      </c>
      <c r="E2325" s="13">
        <v>120</v>
      </c>
      <c r="F2325" s="16">
        <f>(E2325)/D2325</f>
        <v>0.48</v>
      </c>
      <c r="G2325" s="11" t="s">
        <v>8222</v>
      </c>
      <c r="H2325" t="s">
        <v>8224</v>
      </c>
      <c r="I2325" t="s">
        <v>8246</v>
      </c>
      <c r="J2325">
        <v>1490033247</v>
      </c>
      <c r="K2325" s="7">
        <f>(((J2325/60)/60)/24)+DATE(1970,1,1)</f>
        <v>42814.755173611105</v>
      </c>
      <c r="L2325">
        <v>1489428447</v>
      </c>
      <c r="M2325" s="7">
        <f>(((L2325/60)/60)/24)+DATE(1970,1,1)</f>
        <v>42807.755173611105</v>
      </c>
      <c r="N2325" t="b">
        <v>0</v>
      </c>
      <c r="O2325">
        <v>4</v>
      </c>
      <c r="P2325" s="5">
        <f>E2325/O2325</f>
        <v>30</v>
      </c>
      <c r="Q2325" s="18" t="str">
        <f>LEFT(T2325, FIND("/",T2325)-1)</f>
        <v>food</v>
      </c>
      <c r="R2325" s="18" t="str">
        <f>RIGHT(T2325, LEN(T2325)-FIND("/",T2325))</f>
        <v>small batch</v>
      </c>
      <c r="S2325" t="b">
        <v>0</v>
      </c>
      <c r="T2325" t="s">
        <v>8298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3">
        <v>7500</v>
      </c>
      <c r="E2326" s="13">
        <v>1555</v>
      </c>
      <c r="F2326" s="16">
        <f>(E2326)/D2326</f>
        <v>0.20733333333333334</v>
      </c>
      <c r="G2326" s="11" t="s">
        <v>8222</v>
      </c>
      <c r="H2326" t="s">
        <v>8225</v>
      </c>
      <c r="I2326" t="s">
        <v>8247</v>
      </c>
      <c r="J2326">
        <v>1490559285</v>
      </c>
      <c r="K2326" s="7">
        <f>(((J2326/60)/60)/24)+DATE(1970,1,1)</f>
        <v>42820.843576388885</v>
      </c>
      <c r="L2326">
        <v>1487970885</v>
      </c>
      <c r="M2326" s="7">
        <f>(((L2326/60)/60)/24)+DATE(1970,1,1)</f>
        <v>42790.885243055556</v>
      </c>
      <c r="N2326" t="b">
        <v>0</v>
      </c>
      <c r="O2326">
        <v>61</v>
      </c>
      <c r="P2326" s="5">
        <f>E2326/O2326</f>
        <v>25.491803278688526</v>
      </c>
      <c r="Q2326" s="18" t="str">
        <f>LEFT(T2326, FIND("/",T2326)-1)</f>
        <v>food</v>
      </c>
      <c r="R2326" s="18" t="str">
        <f>RIGHT(T2326, LEN(T2326)-FIND("/",T2326))</f>
        <v>small batch</v>
      </c>
      <c r="S2326" t="b">
        <v>0</v>
      </c>
      <c r="T2326" t="s">
        <v>8298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3">
        <v>1000</v>
      </c>
      <c r="E2327" s="13">
        <v>80</v>
      </c>
      <c r="F2327" s="16">
        <f>(E2327)/D2327</f>
        <v>0.08</v>
      </c>
      <c r="G2327" s="11" t="s">
        <v>8222</v>
      </c>
      <c r="H2327" t="s">
        <v>8224</v>
      </c>
      <c r="I2327" t="s">
        <v>8246</v>
      </c>
      <c r="J2327">
        <v>1490830331</v>
      </c>
      <c r="K2327" s="7">
        <f>(((J2327/60)/60)/24)+DATE(1970,1,1)</f>
        <v>42823.980682870373</v>
      </c>
      <c r="L2327">
        <v>1488241931</v>
      </c>
      <c r="M2327" s="7">
        <f>(((L2327/60)/60)/24)+DATE(1970,1,1)</f>
        <v>42794.022349537037</v>
      </c>
      <c r="N2327" t="b">
        <v>0</v>
      </c>
      <c r="O2327">
        <v>7</v>
      </c>
      <c r="P2327" s="5">
        <f>E2327/O2327</f>
        <v>11.428571428571429</v>
      </c>
      <c r="Q2327" s="18" t="str">
        <f>LEFT(T2327, FIND("/",T2327)-1)</f>
        <v>food</v>
      </c>
      <c r="R2327" s="18" t="str">
        <f>RIGHT(T2327, LEN(T2327)-FIND("/",T2327))</f>
        <v>small batch</v>
      </c>
      <c r="S2327" t="b">
        <v>0</v>
      </c>
      <c r="T2327" t="s">
        <v>8298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3">
        <v>15000</v>
      </c>
      <c r="E2328" s="13">
        <v>108</v>
      </c>
      <c r="F2328" s="16">
        <f>(E2328)/D2328</f>
        <v>7.1999999999999998E-3</v>
      </c>
      <c r="G2328" s="11" t="s">
        <v>8222</v>
      </c>
      <c r="H2328" t="s">
        <v>8224</v>
      </c>
      <c r="I2328" t="s">
        <v>8246</v>
      </c>
      <c r="J2328">
        <v>1493571600</v>
      </c>
      <c r="K2328" s="7">
        <f>(((J2328/60)/60)/24)+DATE(1970,1,1)</f>
        <v>42855.708333333328</v>
      </c>
      <c r="L2328">
        <v>1489106948</v>
      </c>
      <c r="M2328" s="7">
        <f>(((L2328/60)/60)/24)+DATE(1970,1,1)</f>
        <v>42804.034120370372</v>
      </c>
      <c r="N2328" t="b">
        <v>0</v>
      </c>
      <c r="O2328">
        <v>1</v>
      </c>
      <c r="P2328" s="5">
        <f>E2328/O2328</f>
        <v>108</v>
      </c>
      <c r="Q2328" s="18" t="str">
        <f>LEFT(T2328, FIND("/",T2328)-1)</f>
        <v>food</v>
      </c>
      <c r="R2328" s="18" t="str">
        <f>RIGHT(T2328, LEN(T2328)-FIND("/",T2328))</f>
        <v>small batch</v>
      </c>
      <c r="S2328" t="b">
        <v>0</v>
      </c>
      <c r="T2328" t="s">
        <v>8298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3">
        <v>35000</v>
      </c>
      <c r="E2329" s="13">
        <v>184133.01</v>
      </c>
      <c r="F2329" s="16">
        <f>(E2329)/D2329</f>
        <v>5.2609431428571432</v>
      </c>
      <c r="G2329" s="11" t="s">
        <v>8219</v>
      </c>
      <c r="H2329" t="s">
        <v>8224</v>
      </c>
      <c r="I2329" t="s">
        <v>8246</v>
      </c>
      <c r="J2329">
        <v>1409090440</v>
      </c>
      <c r="K2329" s="7">
        <f>(((J2329/60)/60)/24)+DATE(1970,1,1)</f>
        <v>41877.917129629634</v>
      </c>
      <c r="L2329">
        <v>1406066440</v>
      </c>
      <c r="M2329" s="7">
        <f>(((L2329/60)/60)/24)+DATE(1970,1,1)</f>
        <v>41842.917129629634</v>
      </c>
      <c r="N2329" t="b">
        <v>1</v>
      </c>
      <c r="O2329">
        <v>3355</v>
      </c>
      <c r="P2329" s="5">
        <f>E2329/O2329</f>
        <v>54.883162444113267</v>
      </c>
      <c r="Q2329" s="18" t="str">
        <f>LEFT(T2329, FIND("/",T2329)-1)</f>
        <v>food</v>
      </c>
      <c r="R2329" s="18" t="str">
        <f>RIGHT(T2329, LEN(T2329)-FIND("/",T2329))</f>
        <v>small batch</v>
      </c>
      <c r="S2329" t="b">
        <v>1</v>
      </c>
      <c r="T2329" t="s">
        <v>8298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3">
        <v>10000</v>
      </c>
      <c r="E2330" s="13">
        <v>25445</v>
      </c>
      <c r="F2330" s="16">
        <f>(E2330)/D2330</f>
        <v>2.5445000000000002</v>
      </c>
      <c r="G2330" s="11" t="s">
        <v>8219</v>
      </c>
      <c r="H2330" t="s">
        <v>8224</v>
      </c>
      <c r="I2330" t="s">
        <v>8246</v>
      </c>
      <c r="J2330">
        <v>1434307537</v>
      </c>
      <c r="K2330" s="7">
        <f>(((J2330/60)/60)/24)+DATE(1970,1,1)</f>
        <v>42169.781678240746</v>
      </c>
      <c r="L2330">
        <v>1431715537</v>
      </c>
      <c r="M2330" s="7">
        <f>(((L2330/60)/60)/24)+DATE(1970,1,1)</f>
        <v>42139.781678240746</v>
      </c>
      <c r="N2330" t="b">
        <v>1</v>
      </c>
      <c r="O2330">
        <v>537</v>
      </c>
      <c r="P2330" s="5">
        <f>E2330/O2330</f>
        <v>47.383612662942269</v>
      </c>
      <c r="Q2330" s="18" t="str">
        <f>LEFT(T2330, FIND("/",T2330)-1)</f>
        <v>food</v>
      </c>
      <c r="R2330" s="18" t="str">
        <f>RIGHT(T2330, LEN(T2330)-FIND("/",T2330))</f>
        <v>small batch</v>
      </c>
      <c r="S2330" t="b">
        <v>1</v>
      </c>
      <c r="T2330" t="s">
        <v>8298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3">
        <v>25000</v>
      </c>
      <c r="E2331" s="13">
        <v>26480</v>
      </c>
      <c r="F2331" s="16">
        <f>(E2331)/D2331</f>
        <v>1.0591999999999999</v>
      </c>
      <c r="G2331" s="11" t="s">
        <v>8219</v>
      </c>
      <c r="H2331" t="s">
        <v>8224</v>
      </c>
      <c r="I2331" t="s">
        <v>8246</v>
      </c>
      <c r="J2331">
        <v>1405609146</v>
      </c>
      <c r="K2331" s="7">
        <f>(((J2331/60)/60)/24)+DATE(1970,1,1)</f>
        <v>41837.624374999999</v>
      </c>
      <c r="L2331">
        <v>1403017146</v>
      </c>
      <c r="M2331" s="7">
        <f>(((L2331/60)/60)/24)+DATE(1970,1,1)</f>
        <v>41807.624374999999</v>
      </c>
      <c r="N2331" t="b">
        <v>1</v>
      </c>
      <c r="O2331">
        <v>125</v>
      </c>
      <c r="P2331" s="5">
        <f>E2331/O2331</f>
        <v>211.84</v>
      </c>
      <c r="Q2331" s="18" t="str">
        <f>LEFT(T2331, FIND("/",T2331)-1)</f>
        <v>food</v>
      </c>
      <c r="R2331" s="18" t="str">
        <f>RIGHT(T2331, LEN(T2331)-FIND("/",T2331))</f>
        <v>small batch</v>
      </c>
      <c r="S2331" t="b">
        <v>1</v>
      </c>
      <c r="T2331" t="s">
        <v>8298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3">
        <v>35000</v>
      </c>
      <c r="E2332" s="13">
        <v>35848</v>
      </c>
      <c r="F2332" s="16">
        <f>(E2332)/D2332</f>
        <v>1.0242285714285715</v>
      </c>
      <c r="G2332" s="11" t="s">
        <v>8219</v>
      </c>
      <c r="H2332" t="s">
        <v>8224</v>
      </c>
      <c r="I2332" t="s">
        <v>8246</v>
      </c>
      <c r="J2332">
        <v>1451001600</v>
      </c>
      <c r="K2332" s="7">
        <f>(((J2332/60)/60)/24)+DATE(1970,1,1)</f>
        <v>42363</v>
      </c>
      <c r="L2332">
        <v>1448400943</v>
      </c>
      <c r="M2332" s="7">
        <f>(((L2332/60)/60)/24)+DATE(1970,1,1)</f>
        <v>42332.89980324074</v>
      </c>
      <c r="N2332" t="b">
        <v>1</v>
      </c>
      <c r="O2332">
        <v>163</v>
      </c>
      <c r="P2332" s="5">
        <f>E2332/O2332</f>
        <v>219.92638036809817</v>
      </c>
      <c r="Q2332" s="18" t="str">
        <f>LEFT(T2332, FIND("/",T2332)-1)</f>
        <v>food</v>
      </c>
      <c r="R2332" s="18" t="str">
        <f>RIGHT(T2332, LEN(T2332)-FIND("/",T2332))</f>
        <v>small batch</v>
      </c>
      <c r="S2332" t="b">
        <v>1</v>
      </c>
      <c r="T2332" t="s">
        <v>8298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3">
        <v>8000</v>
      </c>
      <c r="E2333" s="13">
        <v>11545.1</v>
      </c>
      <c r="F2333" s="16">
        <f>(E2333)/D2333</f>
        <v>1.4431375</v>
      </c>
      <c r="G2333" s="11" t="s">
        <v>8219</v>
      </c>
      <c r="H2333" t="s">
        <v>8224</v>
      </c>
      <c r="I2333" t="s">
        <v>8246</v>
      </c>
      <c r="J2333">
        <v>1408320490</v>
      </c>
      <c r="K2333" s="7">
        <f>(((J2333/60)/60)/24)+DATE(1970,1,1)</f>
        <v>41869.005671296298</v>
      </c>
      <c r="L2333">
        <v>1405728490</v>
      </c>
      <c r="M2333" s="7">
        <f>(((L2333/60)/60)/24)+DATE(1970,1,1)</f>
        <v>41839.005671296298</v>
      </c>
      <c r="N2333" t="b">
        <v>1</v>
      </c>
      <c r="O2333">
        <v>283</v>
      </c>
      <c r="P2333" s="5">
        <f>E2333/O2333</f>
        <v>40.795406360424032</v>
      </c>
      <c r="Q2333" s="18" t="str">
        <f>LEFT(T2333, FIND("/",T2333)-1)</f>
        <v>food</v>
      </c>
      <c r="R2333" s="18" t="str">
        <f>RIGHT(T2333, LEN(T2333)-FIND("/",T2333))</f>
        <v>small batch</v>
      </c>
      <c r="S2333" t="b">
        <v>1</v>
      </c>
      <c r="T2333" t="s">
        <v>8298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3">
        <v>25000</v>
      </c>
      <c r="E2334" s="13">
        <v>26577</v>
      </c>
      <c r="F2334" s="16">
        <f>(E2334)/D2334</f>
        <v>1.06308</v>
      </c>
      <c r="G2334" s="11" t="s">
        <v>8219</v>
      </c>
      <c r="H2334" t="s">
        <v>8224</v>
      </c>
      <c r="I2334" t="s">
        <v>8246</v>
      </c>
      <c r="J2334">
        <v>1423235071</v>
      </c>
      <c r="K2334" s="7">
        <f>(((J2334/60)/60)/24)+DATE(1970,1,1)</f>
        <v>42041.628136574072</v>
      </c>
      <c r="L2334">
        <v>1420643071</v>
      </c>
      <c r="M2334" s="7">
        <f>(((L2334/60)/60)/24)+DATE(1970,1,1)</f>
        <v>42011.628136574072</v>
      </c>
      <c r="N2334" t="b">
        <v>1</v>
      </c>
      <c r="O2334">
        <v>352</v>
      </c>
      <c r="P2334" s="5">
        <f>E2334/O2334</f>
        <v>75.502840909090907</v>
      </c>
      <c r="Q2334" s="18" t="str">
        <f>LEFT(T2334, FIND("/",T2334)-1)</f>
        <v>food</v>
      </c>
      <c r="R2334" s="18" t="str">
        <f>RIGHT(T2334, LEN(T2334)-FIND("/",T2334))</f>
        <v>small batch</v>
      </c>
      <c r="S2334" t="b">
        <v>1</v>
      </c>
      <c r="T2334" t="s">
        <v>8298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3">
        <v>600</v>
      </c>
      <c r="E2335" s="13">
        <v>1273</v>
      </c>
      <c r="F2335" s="16">
        <f>(E2335)/D2335</f>
        <v>2.1216666666666666</v>
      </c>
      <c r="G2335" s="11" t="s">
        <v>8219</v>
      </c>
      <c r="H2335" t="s">
        <v>8224</v>
      </c>
      <c r="I2335" t="s">
        <v>8246</v>
      </c>
      <c r="J2335">
        <v>1401385800</v>
      </c>
      <c r="K2335" s="7">
        <f>(((J2335/60)/60)/24)+DATE(1970,1,1)</f>
        <v>41788.743055555555</v>
      </c>
      <c r="L2335">
        <v>1399563390</v>
      </c>
      <c r="M2335" s="7">
        <f>(((L2335/60)/60)/24)+DATE(1970,1,1)</f>
        <v>41767.650347222225</v>
      </c>
      <c r="N2335" t="b">
        <v>1</v>
      </c>
      <c r="O2335">
        <v>94</v>
      </c>
      <c r="P2335" s="5">
        <f>E2335/O2335</f>
        <v>13.542553191489361</v>
      </c>
      <c r="Q2335" s="18" t="str">
        <f>LEFT(T2335, FIND("/",T2335)-1)</f>
        <v>food</v>
      </c>
      <c r="R2335" s="18" t="str">
        <f>RIGHT(T2335, LEN(T2335)-FIND("/",T2335))</f>
        <v>small batch</v>
      </c>
      <c r="S2335" t="b">
        <v>1</v>
      </c>
      <c r="T2335" t="s">
        <v>8298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3">
        <v>4000</v>
      </c>
      <c r="E2336" s="13">
        <v>4078</v>
      </c>
      <c r="F2336" s="16">
        <f>(E2336)/D2336</f>
        <v>1.0195000000000001</v>
      </c>
      <c r="G2336" s="11" t="s">
        <v>8219</v>
      </c>
      <c r="H2336" t="s">
        <v>8224</v>
      </c>
      <c r="I2336" t="s">
        <v>8246</v>
      </c>
      <c r="J2336">
        <v>1415208840</v>
      </c>
      <c r="K2336" s="7">
        <f>(((J2336/60)/60)/24)+DATE(1970,1,1)</f>
        <v>41948.731944444444</v>
      </c>
      <c r="L2336">
        <v>1412611498</v>
      </c>
      <c r="M2336" s="7">
        <f>(((L2336/60)/60)/24)+DATE(1970,1,1)</f>
        <v>41918.670115740737</v>
      </c>
      <c r="N2336" t="b">
        <v>1</v>
      </c>
      <c r="O2336">
        <v>67</v>
      </c>
      <c r="P2336" s="5">
        <f>E2336/O2336</f>
        <v>60.865671641791046</v>
      </c>
      <c r="Q2336" s="18" t="str">
        <f>LEFT(T2336, FIND("/",T2336)-1)</f>
        <v>food</v>
      </c>
      <c r="R2336" s="18" t="str">
        <f>RIGHT(T2336, LEN(T2336)-FIND("/",T2336))</f>
        <v>small batch</v>
      </c>
      <c r="S2336" t="b">
        <v>1</v>
      </c>
      <c r="T2336" t="s">
        <v>8298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3">
        <v>25000</v>
      </c>
      <c r="E2337" s="13">
        <v>25568</v>
      </c>
      <c r="F2337" s="16">
        <f>(E2337)/D2337</f>
        <v>1.0227200000000001</v>
      </c>
      <c r="G2337" s="11" t="s">
        <v>8219</v>
      </c>
      <c r="H2337" t="s">
        <v>8224</v>
      </c>
      <c r="I2337" t="s">
        <v>8246</v>
      </c>
      <c r="J2337">
        <v>1402494243</v>
      </c>
      <c r="K2337" s="7">
        <f>(((J2337/60)/60)/24)+DATE(1970,1,1)</f>
        <v>41801.572256944448</v>
      </c>
      <c r="L2337">
        <v>1399902243</v>
      </c>
      <c r="M2337" s="7">
        <f>(((L2337/60)/60)/24)+DATE(1970,1,1)</f>
        <v>41771.572256944448</v>
      </c>
      <c r="N2337" t="b">
        <v>1</v>
      </c>
      <c r="O2337">
        <v>221</v>
      </c>
      <c r="P2337" s="5">
        <f>E2337/O2337</f>
        <v>115.69230769230769</v>
      </c>
      <c r="Q2337" s="18" t="str">
        <f>LEFT(T2337, FIND("/",T2337)-1)</f>
        <v>food</v>
      </c>
      <c r="R2337" s="18" t="str">
        <f>RIGHT(T2337, LEN(T2337)-FIND("/",T2337))</f>
        <v>small batch</v>
      </c>
      <c r="S2337" t="b">
        <v>1</v>
      </c>
      <c r="T2337" t="s">
        <v>8298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3">
        <v>20000</v>
      </c>
      <c r="E2338" s="13">
        <v>104146.51</v>
      </c>
      <c r="F2338" s="16">
        <f>(E2338)/D2338</f>
        <v>5.2073254999999996</v>
      </c>
      <c r="G2338" s="11" t="s">
        <v>8219</v>
      </c>
      <c r="H2338" t="s">
        <v>8224</v>
      </c>
      <c r="I2338" t="s">
        <v>8246</v>
      </c>
      <c r="J2338">
        <v>1394316695</v>
      </c>
      <c r="K2338" s="7">
        <f>(((J2338/60)/60)/24)+DATE(1970,1,1)</f>
        <v>41706.924710648149</v>
      </c>
      <c r="L2338">
        <v>1390860695</v>
      </c>
      <c r="M2338" s="7">
        <f>(((L2338/60)/60)/24)+DATE(1970,1,1)</f>
        <v>41666.924710648149</v>
      </c>
      <c r="N2338" t="b">
        <v>1</v>
      </c>
      <c r="O2338">
        <v>2165</v>
      </c>
      <c r="P2338" s="5">
        <f>E2338/O2338</f>
        <v>48.104623556581984</v>
      </c>
      <c r="Q2338" s="18" t="str">
        <f>LEFT(T2338, FIND("/",T2338)-1)</f>
        <v>food</v>
      </c>
      <c r="R2338" s="18" t="str">
        <f>RIGHT(T2338, LEN(T2338)-FIND("/",T2338))</f>
        <v>small batch</v>
      </c>
      <c r="S2338" t="b">
        <v>1</v>
      </c>
      <c r="T2338" t="s">
        <v>8298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3">
        <v>12000</v>
      </c>
      <c r="E2339" s="13">
        <v>13279</v>
      </c>
      <c r="F2339" s="16">
        <f>(E2339)/D2339</f>
        <v>1.1065833333333333</v>
      </c>
      <c r="G2339" s="11" t="s">
        <v>8219</v>
      </c>
      <c r="H2339" t="s">
        <v>8224</v>
      </c>
      <c r="I2339" t="s">
        <v>8246</v>
      </c>
      <c r="J2339">
        <v>1403796143</v>
      </c>
      <c r="K2339" s="7">
        <f>(((J2339/60)/60)/24)+DATE(1970,1,1)</f>
        <v>41816.640543981484</v>
      </c>
      <c r="L2339">
        <v>1401204143</v>
      </c>
      <c r="M2339" s="7">
        <f>(((L2339/60)/60)/24)+DATE(1970,1,1)</f>
        <v>41786.640543981484</v>
      </c>
      <c r="N2339" t="b">
        <v>1</v>
      </c>
      <c r="O2339">
        <v>179</v>
      </c>
      <c r="P2339" s="5">
        <f>E2339/O2339</f>
        <v>74.184357541899445</v>
      </c>
      <c r="Q2339" s="18" t="str">
        <f>LEFT(T2339, FIND("/",T2339)-1)</f>
        <v>food</v>
      </c>
      <c r="R2339" s="18" t="str">
        <f>RIGHT(T2339, LEN(T2339)-FIND("/",T2339))</f>
        <v>small batch</v>
      </c>
      <c r="S2339" t="b">
        <v>1</v>
      </c>
      <c r="T2339" t="s">
        <v>8298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3">
        <v>15000</v>
      </c>
      <c r="E2340" s="13">
        <v>15171.5</v>
      </c>
      <c r="F2340" s="16">
        <f>(E2340)/D2340</f>
        <v>1.0114333333333334</v>
      </c>
      <c r="G2340" s="11" t="s">
        <v>8219</v>
      </c>
      <c r="H2340" t="s">
        <v>8224</v>
      </c>
      <c r="I2340" t="s">
        <v>8246</v>
      </c>
      <c r="J2340">
        <v>1404077484</v>
      </c>
      <c r="K2340" s="7">
        <f>(((J2340/60)/60)/24)+DATE(1970,1,1)</f>
        <v>41819.896805555552</v>
      </c>
      <c r="L2340">
        <v>1401485484</v>
      </c>
      <c r="M2340" s="7">
        <f>(((L2340/60)/60)/24)+DATE(1970,1,1)</f>
        <v>41789.896805555552</v>
      </c>
      <c r="N2340" t="b">
        <v>1</v>
      </c>
      <c r="O2340">
        <v>123</v>
      </c>
      <c r="P2340" s="5">
        <f>E2340/O2340</f>
        <v>123.34552845528455</v>
      </c>
      <c r="Q2340" s="18" t="str">
        <f>LEFT(T2340, FIND("/",T2340)-1)</f>
        <v>food</v>
      </c>
      <c r="R2340" s="18" t="str">
        <f>RIGHT(T2340, LEN(T2340)-FIND("/",T2340))</f>
        <v>small batch</v>
      </c>
      <c r="S2340" t="b">
        <v>1</v>
      </c>
      <c r="T2340" t="s">
        <v>8298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3">
        <v>25000</v>
      </c>
      <c r="E2341" s="13">
        <v>73552</v>
      </c>
      <c r="F2341" s="16">
        <f>(E2341)/D2341</f>
        <v>2.9420799999999998</v>
      </c>
      <c r="G2341" s="11" t="s">
        <v>8219</v>
      </c>
      <c r="H2341" t="s">
        <v>8224</v>
      </c>
      <c r="I2341" t="s">
        <v>8246</v>
      </c>
      <c r="J2341">
        <v>1482134340</v>
      </c>
      <c r="K2341" s="7">
        <f>(((J2341/60)/60)/24)+DATE(1970,1,1)</f>
        <v>42723.332638888889</v>
      </c>
      <c r="L2341">
        <v>1479496309</v>
      </c>
      <c r="M2341" s="7">
        <f>(((L2341/60)/60)/24)+DATE(1970,1,1)</f>
        <v>42692.79987268518</v>
      </c>
      <c r="N2341" t="b">
        <v>1</v>
      </c>
      <c r="O2341">
        <v>1104</v>
      </c>
      <c r="P2341" s="5">
        <f>E2341/O2341</f>
        <v>66.623188405797094</v>
      </c>
      <c r="Q2341" s="18" t="str">
        <f>LEFT(T2341, FIND("/",T2341)-1)</f>
        <v>food</v>
      </c>
      <c r="R2341" s="18" t="str">
        <f>RIGHT(T2341, LEN(T2341)-FIND("/",T2341))</f>
        <v>small batch</v>
      </c>
      <c r="S2341" t="b">
        <v>1</v>
      </c>
      <c r="T2341" t="s">
        <v>8298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3">
        <v>40000</v>
      </c>
      <c r="E2342" s="13">
        <v>42311</v>
      </c>
      <c r="F2342" s="16">
        <f>(E2342)/D2342</f>
        <v>1.0577749999999999</v>
      </c>
      <c r="G2342" s="11" t="s">
        <v>8219</v>
      </c>
      <c r="H2342" t="s">
        <v>8224</v>
      </c>
      <c r="I2342" t="s">
        <v>8246</v>
      </c>
      <c r="J2342">
        <v>1477841138</v>
      </c>
      <c r="K2342" s="7">
        <f>(((J2342/60)/60)/24)+DATE(1970,1,1)</f>
        <v>42673.642800925925</v>
      </c>
      <c r="L2342">
        <v>1475249138</v>
      </c>
      <c r="M2342" s="7">
        <f>(((L2342/60)/60)/24)+DATE(1970,1,1)</f>
        <v>42643.642800925925</v>
      </c>
      <c r="N2342" t="b">
        <v>1</v>
      </c>
      <c r="O2342">
        <v>403</v>
      </c>
      <c r="P2342" s="5">
        <f>E2342/O2342</f>
        <v>104.99007444168734</v>
      </c>
      <c r="Q2342" s="18" t="str">
        <f>LEFT(T2342, FIND("/",T2342)-1)</f>
        <v>food</v>
      </c>
      <c r="R2342" s="18" t="str">
        <f>RIGHT(T2342, LEN(T2342)-FIND("/",T2342))</f>
        <v>small batch</v>
      </c>
      <c r="S2342" t="b">
        <v>1</v>
      </c>
      <c r="T2342" t="s">
        <v>8298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3">
        <v>5000</v>
      </c>
      <c r="E2343" s="13">
        <v>0</v>
      </c>
      <c r="F2343" s="16">
        <f>(E2343)/D2343</f>
        <v>0</v>
      </c>
      <c r="G2343" s="11" t="s">
        <v>8220</v>
      </c>
      <c r="H2343" t="s">
        <v>8224</v>
      </c>
      <c r="I2343" t="s">
        <v>8246</v>
      </c>
      <c r="J2343">
        <v>1436729504</v>
      </c>
      <c r="K2343" s="7">
        <f>(((J2343/60)/60)/24)+DATE(1970,1,1)</f>
        <v>42197.813703703709</v>
      </c>
      <c r="L2343">
        <v>1434137504</v>
      </c>
      <c r="M2343" s="7">
        <f>(((L2343/60)/60)/24)+DATE(1970,1,1)</f>
        <v>42167.813703703709</v>
      </c>
      <c r="N2343" t="b">
        <v>0</v>
      </c>
      <c r="O2343">
        <v>0</v>
      </c>
      <c r="P2343" s="5" t="e">
        <f>E2343/O2343</f>
        <v>#DIV/0!</v>
      </c>
      <c r="Q2343" s="18" t="str">
        <f>LEFT(T2343, FIND("/",T2343)-1)</f>
        <v>technology</v>
      </c>
      <c r="R2343" s="18" t="str">
        <f>RIGHT(T2343, LEN(T2343)-FIND("/",T2343))</f>
        <v>web</v>
      </c>
      <c r="S2343" t="b">
        <v>0</v>
      </c>
      <c r="T2343" t="s">
        <v>8272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3">
        <v>5500</v>
      </c>
      <c r="E2344" s="13">
        <v>0</v>
      </c>
      <c r="F2344" s="16">
        <f>(E2344)/D2344</f>
        <v>0</v>
      </c>
      <c r="G2344" s="11" t="s">
        <v>8220</v>
      </c>
      <c r="H2344" t="s">
        <v>8224</v>
      </c>
      <c r="I2344" t="s">
        <v>8246</v>
      </c>
      <c r="J2344">
        <v>1412571600</v>
      </c>
      <c r="K2344" s="7">
        <f>(((J2344/60)/60)/24)+DATE(1970,1,1)</f>
        <v>41918.208333333336</v>
      </c>
      <c r="L2344">
        <v>1410799870</v>
      </c>
      <c r="M2344" s="7">
        <f>(((L2344/60)/60)/24)+DATE(1970,1,1)</f>
        <v>41897.702199074076</v>
      </c>
      <c r="N2344" t="b">
        <v>0</v>
      </c>
      <c r="O2344">
        <v>0</v>
      </c>
      <c r="P2344" s="5" t="e">
        <f>E2344/O2344</f>
        <v>#DIV/0!</v>
      </c>
      <c r="Q2344" s="18" t="str">
        <f>LEFT(T2344, FIND("/",T2344)-1)</f>
        <v>technology</v>
      </c>
      <c r="R2344" s="18" t="str">
        <f>RIGHT(T2344, LEN(T2344)-FIND("/",T2344))</f>
        <v>web</v>
      </c>
      <c r="S2344" t="b">
        <v>0</v>
      </c>
      <c r="T2344" t="s">
        <v>8272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3">
        <v>10000</v>
      </c>
      <c r="E2345" s="13">
        <v>300</v>
      </c>
      <c r="F2345" s="16">
        <f>(E2345)/D2345</f>
        <v>0.03</v>
      </c>
      <c r="G2345" s="11" t="s">
        <v>8220</v>
      </c>
      <c r="H2345" t="s">
        <v>8224</v>
      </c>
      <c r="I2345" t="s">
        <v>8246</v>
      </c>
      <c r="J2345">
        <v>1452282420</v>
      </c>
      <c r="K2345" s="7">
        <f>(((J2345/60)/60)/24)+DATE(1970,1,1)</f>
        <v>42377.82430555555</v>
      </c>
      <c r="L2345">
        <v>1447962505</v>
      </c>
      <c r="M2345" s="7">
        <f>(((L2345/60)/60)/24)+DATE(1970,1,1)</f>
        <v>42327.825289351851</v>
      </c>
      <c r="N2345" t="b">
        <v>0</v>
      </c>
      <c r="O2345">
        <v>1</v>
      </c>
      <c r="P2345" s="5">
        <f>E2345/O2345</f>
        <v>300</v>
      </c>
      <c r="Q2345" s="18" t="str">
        <f>LEFT(T2345, FIND("/",T2345)-1)</f>
        <v>technology</v>
      </c>
      <c r="R2345" s="18" t="str">
        <f>RIGHT(T2345, LEN(T2345)-FIND("/",T2345))</f>
        <v>web</v>
      </c>
      <c r="S2345" t="b">
        <v>0</v>
      </c>
      <c r="T2345" t="s">
        <v>8272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3">
        <v>1000</v>
      </c>
      <c r="E2346" s="13">
        <v>1</v>
      </c>
      <c r="F2346" s="16">
        <f>(E2346)/D2346</f>
        <v>1E-3</v>
      </c>
      <c r="G2346" s="11" t="s">
        <v>8220</v>
      </c>
      <c r="H2346" t="s">
        <v>8229</v>
      </c>
      <c r="I2346" t="s">
        <v>8251</v>
      </c>
      <c r="J2346">
        <v>1466789269</v>
      </c>
      <c r="K2346" s="7">
        <f>(((J2346/60)/60)/24)+DATE(1970,1,1)</f>
        <v>42545.727650462963</v>
      </c>
      <c r="L2346">
        <v>1464197269</v>
      </c>
      <c r="M2346" s="7">
        <f>(((L2346/60)/60)/24)+DATE(1970,1,1)</f>
        <v>42515.727650462963</v>
      </c>
      <c r="N2346" t="b">
        <v>0</v>
      </c>
      <c r="O2346">
        <v>1</v>
      </c>
      <c r="P2346" s="5">
        <f>E2346/O2346</f>
        <v>1</v>
      </c>
      <c r="Q2346" s="18" t="str">
        <f>LEFT(T2346, FIND("/",T2346)-1)</f>
        <v>technology</v>
      </c>
      <c r="R2346" s="18" t="str">
        <f>RIGHT(T2346, LEN(T2346)-FIND("/",T2346))</f>
        <v>web</v>
      </c>
      <c r="S2346" t="b">
        <v>0</v>
      </c>
      <c r="T2346" t="s">
        <v>8272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3">
        <v>3000</v>
      </c>
      <c r="E2347" s="13">
        <v>0</v>
      </c>
      <c r="F2347" s="16">
        <f>(E2347)/D2347</f>
        <v>0</v>
      </c>
      <c r="G2347" s="11" t="s">
        <v>8220</v>
      </c>
      <c r="H2347" t="s">
        <v>8224</v>
      </c>
      <c r="I2347" t="s">
        <v>8246</v>
      </c>
      <c r="J2347">
        <v>1427845140</v>
      </c>
      <c r="K2347" s="7">
        <f>(((J2347/60)/60)/24)+DATE(1970,1,1)</f>
        <v>42094.985416666663</v>
      </c>
      <c r="L2347">
        <v>1424822556</v>
      </c>
      <c r="M2347" s="7">
        <f>(((L2347/60)/60)/24)+DATE(1970,1,1)</f>
        <v>42060.001805555556</v>
      </c>
      <c r="N2347" t="b">
        <v>0</v>
      </c>
      <c r="O2347">
        <v>0</v>
      </c>
      <c r="P2347" s="5" t="e">
        <f>E2347/O2347</f>
        <v>#DIV/0!</v>
      </c>
      <c r="Q2347" s="18" t="str">
        <f>LEFT(T2347, FIND("/",T2347)-1)</f>
        <v>technology</v>
      </c>
      <c r="R2347" s="18" t="str">
        <f>RIGHT(T2347, LEN(T2347)-FIND("/",T2347))</f>
        <v>web</v>
      </c>
      <c r="S2347" t="b">
        <v>0</v>
      </c>
      <c r="T2347" t="s">
        <v>8272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3">
        <v>60000</v>
      </c>
      <c r="E2348" s="13">
        <v>39</v>
      </c>
      <c r="F2348" s="16">
        <f>(E2348)/D2348</f>
        <v>6.4999999999999997E-4</v>
      </c>
      <c r="G2348" s="11" t="s">
        <v>8220</v>
      </c>
      <c r="H2348" t="s">
        <v>8224</v>
      </c>
      <c r="I2348" t="s">
        <v>8246</v>
      </c>
      <c r="J2348">
        <v>1476731431</v>
      </c>
      <c r="K2348" s="7">
        <f>(((J2348/60)/60)/24)+DATE(1970,1,1)</f>
        <v>42660.79896990741</v>
      </c>
      <c r="L2348">
        <v>1472843431</v>
      </c>
      <c r="M2348" s="7">
        <f>(((L2348/60)/60)/24)+DATE(1970,1,1)</f>
        <v>42615.79896990741</v>
      </c>
      <c r="N2348" t="b">
        <v>0</v>
      </c>
      <c r="O2348">
        <v>3</v>
      </c>
      <c r="P2348" s="5">
        <f>E2348/O2348</f>
        <v>13</v>
      </c>
      <c r="Q2348" s="18" t="str">
        <f>LEFT(T2348, FIND("/",T2348)-1)</f>
        <v>technology</v>
      </c>
      <c r="R2348" s="18" t="str">
        <f>RIGHT(T2348, LEN(T2348)-FIND("/",T2348))</f>
        <v>web</v>
      </c>
      <c r="S2348" t="b">
        <v>0</v>
      </c>
      <c r="T2348" t="s">
        <v>8272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3">
        <v>1000</v>
      </c>
      <c r="E2349" s="13">
        <v>15</v>
      </c>
      <c r="F2349" s="16">
        <f>(E2349)/D2349</f>
        <v>1.4999999999999999E-2</v>
      </c>
      <c r="G2349" s="11" t="s">
        <v>8220</v>
      </c>
      <c r="H2349" t="s">
        <v>8224</v>
      </c>
      <c r="I2349" t="s">
        <v>8246</v>
      </c>
      <c r="J2349">
        <v>1472135676</v>
      </c>
      <c r="K2349" s="7">
        <f>(((J2349/60)/60)/24)+DATE(1970,1,1)</f>
        <v>42607.607361111113</v>
      </c>
      <c r="L2349">
        <v>1469543676</v>
      </c>
      <c r="M2349" s="7">
        <f>(((L2349/60)/60)/24)+DATE(1970,1,1)</f>
        <v>42577.607361111113</v>
      </c>
      <c r="N2349" t="b">
        <v>0</v>
      </c>
      <c r="O2349">
        <v>1</v>
      </c>
      <c r="P2349" s="5">
        <f>E2349/O2349</f>
        <v>15</v>
      </c>
      <c r="Q2349" s="18" t="str">
        <f>LEFT(T2349, FIND("/",T2349)-1)</f>
        <v>technology</v>
      </c>
      <c r="R2349" s="18" t="str">
        <f>RIGHT(T2349, LEN(T2349)-FIND("/",T2349))</f>
        <v>web</v>
      </c>
      <c r="S2349" t="b">
        <v>0</v>
      </c>
      <c r="T2349" t="s">
        <v>8272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3">
        <v>70000</v>
      </c>
      <c r="E2350" s="13">
        <v>270</v>
      </c>
      <c r="F2350" s="16">
        <f>(E2350)/D2350</f>
        <v>3.8571428571428572E-3</v>
      </c>
      <c r="G2350" s="11" t="s">
        <v>8220</v>
      </c>
      <c r="H2350" t="s">
        <v>8224</v>
      </c>
      <c r="I2350" t="s">
        <v>8246</v>
      </c>
      <c r="J2350">
        <v>1456006938</v>
      </c>
      <c r="K2350" s="7">
        <f>(((J2350/60)/60)/24)+DATE(1970,1,1)</f>
        <v>42420.932152777779</v>
      </c>
      <c r="L2350">
        <v>1450822938</v>
      </c>
      <c r="M2350" s="7">
        <f>(((L2350/60)/60)/24)+DATE(1970,1,1)</f>
        <v>42360.932152777779</v>
      </c>
      <c r="N2350" t="b">
        <v>0</v>
      </c>
      <c r="O2350">
        <v>5</v>
      </c>
      <c r="P2350" s="5">
        <f>E2350/O2350</f>
        <v>54</v>
      </c>
      <c r="Q2350" s="18" t="str">
        <f>LEFT(T2350, FIND("/",T2350)-1)</f>
        <v>technology</v>
      </c>
      <c r="R2350" s="18" t="str">
        <f>RIGHT(T2350, LEN(T2350)-FIND("/",T2350))</f>
        <v>web</v>
      </c>
      <c r="S2350" t="b">
        <v>0</v>
      </c>
      <c r="T2350" t="s">
        <v>8272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3">
        <v>474900</v>
      </c>
      <c r="E2351" s="13">
        <v>0</v>
      </c>
      <c r="F2351" s="16">
        <f>(E2351)/D2351</f>
        <v>0</v>
      </c>
      <c r="G2351" s="11" t="s">
        <v>8220</v>
      </c>
      <c r="H2351" t="s">
        <v>8235</v>
      </c>
      <c r="I2351" t="s">
        <v>8255</v>
      </c>
      <c r="J2351">
        <v>1439318228</v>
      </c>
      <c r="K2351" s="7">
        <f>(((J2351/60)/60)/24)+DATE(1970,1,1)</f>
        <v>42227.775787037041</v>
      </c>
      <c r="L2351">
        <v>1436812628</v>
      </c>
      <c r="M2351" s="7">
        <f>(((L2351/60)/60)/24)+DATE(1970,1,1)</f>
        <v>42198.775787037041</v>
      </c>
      <c r="N2351" t="b">
        <v>0</v>
      </c>
      <c r="O2351">
        <v>0</v>
      </c>
      <c r="P2351" s="5" t="e">
        <f>E2351/O2351</f>
        <v>#DIV/0!</v>
      </c>
      <c r="Q2351" s="18" t="str">
        <f>LEFT(T2351, FIND("/",T2351)-1)</f>
        <v>technology</v>
      </c>
      <c r="R2351" s="18" t="str">
        <f>RIGHT(T2351, LEN(T2351)-FIND("/",T2351))</f>
        <v>web</v>
      </c>
      <c r="S2351" t="b">
        <v>0</v>
      </c>
      <c r="T2351" t="s">
        <v>8272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3">
        <v>50000</v>
      </c>
      <c r="E2352" s="13">
        <v>0</v>
      </c>
      <c r="F2352" s="16">
        <f>(E2352)/D2352</f>
        <v>0</v>
      </c>
      <c r="G2352" s="11" t="s">
        <v>8220</v>
      </c>
      <c r="H2352" t="s">
        <v>8241</v>
      </c>
      <c r="I2352" t="s">
        <v>8249</v>
      </c>
      <c r="J2352">
        <v>1483474370</v>
      </c>
      <c r="K2352" s="7">
        <f>(((J2352/60)/60)/24)+DATE(1970,1,1)</f>
        <v>42738.842245370368</v>
      </c>
      <c r="L2352">
        <v>1480882370</v>
      </c>
      <c r="M2352" s="7">
        <f>(((L2352/60)/60)/24)+DATE(1970,1,1)</f>
        <v>42708.842245370368</v>
      </c>
      <c r="N2352" t="b">
        <v>0</v>
      </c>
      <c r="O2352">
        <v>0</v>
      </c>
      <c r="P2352" s="5" t="e">
        <f>E2352/O2352</f>
        <v>#DIV/0!</v>
      </c>
      <c r="Q2352" s="18" t="str">
        <f>LEFT(T2352, FIND("/",T2352)-1)</f>
        <v>technology</v>
      </c>
      <c r="R2352" s="18" t="str">
        <f>RIGHT(T2352, LEN(T2352)-FIND("/",T2352))</f>
        <v>web</v>
      </c>
      <c r="S2352" t="b">
        <v>0</v>
      </c>
      <c r="T2352" t="s">
        <v>8272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3">
        <v>18900</v>
      </c>
      <c r="E2353" s="13">
        <v>108</v>
      </c>
      <c r="F2353" s="16">
        <f>(E2353)/D2353</f>
        <v>5.7142857142857143E-3</v>
      </c>
      <c r="G2353" s="11" t="s">
        <v>8220</v>
      </c>
      <c r="H2353" t="s">
        <v>8228</v>
      </c>
      <c r="I2353" t="s">
        <v>8250</v>
      </c>
      <c r="J2353">
        <v>1430360739</v>
      </c>
      <c r="K2353" s="7">
        <f>(((J2353/60)/60)/24)+DATE(1970,1,1)</f>
        <v>42124.101145833338</v>
      </c>
      <c r="L2353">
        <v>1427768739</v>
      </c>
      <c r="M2353" s="7">
        <f>(((L2353/60)/60)/24)+DATE(1970,1,1)</f>
        <v>42094.101145833338</v>
      </c>
      <c r="N2353" t="b">
        <v>0</v>
      </c>
      <c r="O2353">
        <v>7</v>
      </c>
      <c r="P2353" s="5">
        <f>E2353/O2353</f>
        <v>15.428571428571429</v>
      </c>
      <c r="Q2353" s="18" t="str">
        <f>LEFT(T2353, FIND("/",T2353)-1)</f>
        <v>technology</v>
      </c>
      <c r="R2353" s="18" t="str">
        <f>RIGHT(T2353, LEN(T2353)-FIND("/",T2353))</f>
        <v>web</v>
      </c>
      <c r="S2353" t="b">
        <v>0</v>
      </c>
      <c r="T2353" t="s">
        <v>8272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3">
        <v>2000</v>
      </c>
      <c r="E2354" s="13">
        <v>0</v>
      </c>
      <c r="F2354" s="16">
        <f>(E2354)/D2354</f>
        <v>0</v>
      </c>
      <c r="G2354" s="11" t="s">
        <v>8220</v>
      </c>
      <c r="H2354" t="s">
        <v>8224</v>
      </c>
      <c r="I2354" t="s">
        <v>8246</v>
      </c>
      <c r="J2354">
        <v>1433603552</v>
      </c>
      <c r="K2354" s="7">
        <f>(((J2354/60)/60)/24)+DATE(1970,1,1)</f>
        <v>42161.633703703701</v>
      </c>
      <c r="L2354">
        <v>1428419552</v>
      </c>
      <c r="M2354" s="7">
        <f>(((L2354/60)/60)/24)+DATE(1970,1,1)</f>
        <v>42101.633703703701</v>
      </c>
      <c r="N2354" t="b">
        <v>0</v>
      </c>
      <c r="O2354">
        <v>0</v>
      </c>
      <c r="P2354" s="5" t="e">
        <f>E2354/O2354</f>
        <v>#DIV/0!</v>
      </c>
      <c r="Q2354" s="18" t="str">
        <f>LEFT(T2354, FIND("/",T2354)-1)</f>
        <v>technology</v>
      </c>
      <c r="R2354" s="18" t="str">
        <f>RIGHT(T2354, LEN(T2354)-FIND("/",T2354))</f>
        <v>web</v>
      </c>
      <c r="S2354" t="b">
        <v>0</v>
      </c>
      <c r="T2354" t="s">
        <v>8272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3">
        <v>1000</v>
      </c>
      <c r="E2355" s="13">
        <v>0</v>
      </c>
      <c r="F2355" s="16">
        <f>(E2355)/D2355</f>
        <v>0</v>
      </c>
      <c r="G2355" s="11" t="s">
        <v>8220</v>
      </c>
      <c r="H2355" t="s">
        <v>8224</v>
      </c>
      <c r="I2355" t="s">
        <v>8246</v>
      </c>
      <c r="J2355">
        <v>1429632822</v>
      </c>
      <c r="K2355" s="7">
        <f>(((J2355/60)/60)/24)+DATE(1970,1,1)</f>
        <v>42115.676180555558</v>
      </c>
      <c r="L2355">
        <v>1428596022</v>
      </c>
      <c r="M2355" s="7">
        <f>(((L2355/60)/60)/24)+DATE(1970,1,1)</f>
        <v>42103.676180555558</v>
      </c>
      <c r="N2355" t="b">
        <v>0</v>
      </c>
      <c r="O2355">
        <v>0</v>
      </c>
      <c r="P2355" s="5" t="e">
        <f>E2355/O2355</f>
        <v>#DIV/0!</v>
      </c>
      <c r="Q2355" s="18" t="str">
        <f>LEFT(T2355, FIND("/",T2355)-1)</f>
        <v>technology</v>
      </c>
      <c r="R2355" s="18" t="str">
        <f>RIGHT(T2355, LEN(T2355)-FIND("/",T2355))</f>
        <v>web</v>
      </c>
      <c r="S2355" t="b">
        <v>0</v>
      </c>
      <c r="T2355" t="s">
        <v>8272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3">
        <v>35000</v>
      </c>
      <c r="E2356" s="13">
        <v>25</v>
      </c>
      <c r="F2356" s="16">
        <f>(E2356)/D2356</f>
        <v>7.1428571428571429E-4</v>
      </c>
      <c r="G2356" s="11" t="s">
        <v>8220</v>
      </c>
      <c r="H2356" t="s">
        <v>8224</v>
      </c>
      <c r="I2356" t="s">
        <v>8246</v>
      </c>
      <c r="J2356">
        <v>1420910460</v>
      </c>
      <c r="K2356" s="7">
        <f>(((J2356/60)/60)/24)+DATE(1970,1,1)</f>
        <v>42014.722916666666</v>
      </c>
      <c r="L2356">
        <v>1415726460</v>
      </c>
      <c r="M2356" s="7">
        <f>(((L2356/60)/60)/24)+DATE(1970,1,1)</f>
        <v>41954.722916666666</v>
      </c>
      <c r="N2356" t="b">
        <v>0</v>
      </c>
      <c r="O2356">
        <v>1</v>
      </c>
      <c r="P2356" s="5">
        <f>E2356/O2356</f>
        <v>25</v>
      </c>
      <c r="Q2356" s="18" t="str">
        <f>LEFT(T2356, FIND("/",T2356)-1)</f>
        <v>technology</v>
      </c>
      <c r="R2356" s="18" t="str">
        <f>RIGHT(T2356, LEN(T2356)-FIND("/",T2356))</f>
        <v>web</v>
      </c>
      <c r="S2356" t="b">
        <v>0</v>
      </c>
      <c r="T2356" t="s">
        <v>8272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3">
        <v>8000</v>
      </c>
      <c r="E2357" s="13">
        <v>55</v>
      </c>
      <c r="F2357" s="16">
        <f>(E2357)/D2357</f>
        <v>6.875E-3</v>
      </c>
      <c r="G2357" s="11" t="s">
        <v>8220</v>
      </c>
      <c r="H2357" t="s">
        <v>8226</v>
      </c>
      <c r="I2357" t="s">
        <v>8248</v>
      </c>
      <c r="J2357">
        <v>1430604136</v>
      </c>
      <c r="K2357" s="7">
        <f>(((J2357/60)/60)/24)+DATE(1970,1,1)</f>
        <v>42126.918240740735</v>
      </c>
      <c r="L2357">
        <v>1428012136</v>
      </c>
      <c r="M2357" s="7">
        <f>(((L2357/60)/60)/24)+DATE(1970,1,1)</f>
        <v>42096.918240740735</v>
      </c>
      <c r="N2357" t="b">
        <v>0</v>
      </c>
      <c r="O2357">
        <v>2</v>
      </c>
      <c r="P2357" s="5">
        <f>E2357/O2357</f>
        <v>27.5</v>
      </c>
      <c r="Q2357" s="18" t="str">
        <f>LEFT(T2357, FIND("/",T2357)-1)</f>
        <v>technology</v>
      </c>
      <c r="R2357" s="18" t="str">
        <f>RIGHT(T2357, LEN(T2357)-FIND("/",T2357))</f>
        <v>web</v>
      </c>
      <c r="S2357" t="b">
        <v>0</v>
      </c>
      <c r="T2357" t="s">
        <v>8272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3">
        <v>10000</v>
      </c>
      <c r="E2358" s="13">
        <v>0</v>
      </c>
      <c r="F2358" s="16">
        <f>(E2358)/D2358</f>
        <v>0</v>
      </c>
      <c r="G2358" s="11" t="s">
        <v>8220</v>
      </c>
      <c r="H2358" t="s">
        <v>8233</v>
      </c>
      <c r="I2358" t="s">
        <v>8249</v>
      </c>
      <c r="J2358">
        <v>1433530104</v>
      </c>
      <c r="K2358" s="7">
        <f>(((J2358/60)/60)/24)+DATE(1970,1,1)</f>
        <v>42160.78361111111</v>
      </c>
      <c r="L2358">
        <v>1430938104</v>
      </c>
      <c r="M2358" s="7">
        <f>(((L2358/60)/60)/24)+DATE(1970,1,1)</f>
        <v>42130.78361111111</v>
      </c>
      <c r="N2358" t="b">
        <v>0</v>
      </c>
      <c r="O2358">
        <v>0</v>
      </c>
      <c r="P2358" s="5" t="e">
        <f>E2358/O2358</f>
        <v>#DIV/0!</v>
      </c>
      <c r="Q2358" s="18" t="str">
        <f>LEFT(T2358, FIND("/",T2358)-1)</f>
        <v>technology</v>
      </c>
      <c r="R2358" s="18" t="str">
        <f>RIGHT(T2358, LEN(T2358)-FIND("/",T2358))</f>
        <v>web</v>
      </c>
      <c r="S2358" t="b">
        <v>0</v>
      </c>
      <c r="T2358" t="s">
        <v>8272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3">
        <v>27000</v>
      </c>
      <c r="E2359" s="13">
        <v>0</v>
      </c>
      <c r="F2359" s="16">
        <f>(E2359)/D2359</f>
        <v>0</v>
      </c>
      <c r="G2359" s="11" t="s">
        <v>8220</v>
      </c>
      <c r="H2359" t="s">
        <v>8225</v>
      </c>
      <c r="I2359" t="s">
        <v>8247</v>
      </c>
      <c r="J2359">
        <v>1445093578</v>
      </c>
      <c r="K2359" s="7">
        <f>(((J2359/60)/60)/24)+DATE(1970,1,1)</f>
        <v>42294.620115740734</v>
      </c>
      <c r="L2359">
        <v>1442501578</v>
      </c>
      <c r="M2359" s="7">
        <f>(((L2359/60)/60)/24)+DATE(1970,1,1)</f>
        <v>42264.620115740734</v>
      </c>
      <c r="N2359" t="b">
        <v>0</v>
      </c>
      <c r="O2359">
        <v>0</v>
      </c>
      <c r="P2359" s="5" t="e">
        <f>E2359/O2359</f>
        <v>#DIV/0!</v>
      </c>
      <c r="Q2359" s="18" t="str">
        <f>LEFT(T2359, FIND("/",T2359)-1)</f>
        <v>technology</v>
      </c>
      <c r="R2359" s="18" t="str">
        <f>RIGHT(T2359, LEN(T2359)-FIND("/",T2359))</f>
        <v>web</v>
      </c>
      <c r="S2359" t="b">
        <v>0</v>
      </c>
      <c r="T2359" t="s">
        <v>8272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3">
        <v>1500</v>
      </c>
      <c r="E2360" s="13">
        <v>0</v>
      </c>
      <c r="F2360" s="16">
        <f>(E2360)/D2360</f>
        <v>0</v>
      </c>
      <c r="G2360" s="11" t="s">
        <v>8220</v>
      </c>
      <c r="H2360" t="s">
        <v>8225</v>
      </c>
      <c r="I2360" t="s">
        <v>8247</v>
      </c>
      <c r="J2360">
        <v>1422664740</v>
      </c>
      <c r="K2360" s="7">
        <f>(((J2360/60)/60)/24)+DATE(1970,1,1)</f>
        <v>42035.027083333334</v>
      </c>
      <c r="L2360">
        <v>1417818036</v>
      </c>
      <c r="M2360" s="7">
        <f>(((L2360/60)/60)/24)+DATE(1970,1,1)</f>
        <v>41978.930972222224</v>
      </c>
      <c r="N2360" t="b">
        <v>0</v>
      </c>
      <c r="O2360">
        <v>0</v>
      </c>
      <c r="P2360" s="5" t="e">
        <f>E2360/O2360</f>
        <v>#DIV/0!</v>
      </c>
      <c r="Q2360" s="18" t="str">
        <f>LEFT(T2360, FIND("/",T2360)-1)</f>
        <v>technology</v>
      </c>
      <c r="R2360" s="18" t="str">
        <f>RIGHT(T2360, LEN(T2360)-FIND("/",T2360))</f>
        <v>web</v>
      </c>
      <c r="S2360" t="b">
        <v>0</v>
      </c>
      <c r="T2360" t="s">
        <v>8272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3">
        <v>7500</v>
      </c>
      <c r="E2361" s="13">
        <v>1101</v>
      </c>
      <c r="F2361" s="16">
        <f>(E2361)/D2361</f>
        <v>0.14680000000000001</v>
      </c>
      <c r="G2361" s="11" t="s">
        <v>8220</v>
      </c>
      <c r="H2361" t="s">
        <v>8224</v>
      </c>
      <c r="I2361" t="s">
        <v>8246</v>
      </c>
      <c r="J2361">
        <v>1438616124</v>
      </c>
      <c r="K2361" s="7">
        <f>(((J2361/60)/60)/24)+DATE(1970,1,1)</f>
        <v>42219.649583333332</v>
      </c>
      <c r="L2361">
        <v>1433432124</v>
      </c>
      <c r="M2361" s="7">
        <f>(((L2361/60)/60)/24)+DATE(1970,1,1)</f>
        <v>42159.649583333332</v>
      </c>
      <c r="N2361" t="b">
        <v>0</v>
      </c>
      <c r="O2361">
        <v>3</v>
      </c>
      <c r="P2361" s="5">
        <f>E2361/O2361</f>
        <v>367</v>
      </c>
      <c r="Q2361" s="18" t="str">
        <f>LEFT(T2361, FIND("/",T2361)-1)</f>
        <v>technology</v>
      </c>
      <c r="R2361" s="18" t="str">
        <f>RIGHT(T2361, LEN(T2361)-FIND("/",T2361))</f>
        <v>web</v>
      </c>
      <c r="S2361" t="b">
        <v>0</v>
      </c>
      <c r="T2361" t="s">
        <v>8272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3">
        <v>5000</v>
      </c>
      <c r="E2362" s="13">
        <v>2</v>
      </c>
      <c r="F2362" s="16">
        <f>(E2362)/D2362</f>
        <v>4.0000000000000002E-4</v>
      </c>
      <c r="G2362" s="11" t="s">
        <v>8220</v>
      </c>
      <c r="H2362" t="s">
        <v>8229</v>
      </c>
      <c r="I2362" t="s">
        <v>8251</v>
      </c>
      <c r="J2362">
        <v>1454864280</v>
      </c>
      <c r="K2362" s="7">
        <f>(((J2362/60)/60)/24)+DATE(1970,1,1)</f>
        <v>42407.70694444445</v>
      </c>
      <c r="L2362">
        <v>1452272280</v>
      </c>
      <c r="M2362" s="7">
        <f>(((L2362/60)/60)/24)+DATE(1970,1,1)</f>
        <v>42377.70694444445</v>
      </c>
      <c r="N2362" t="b">
        <v>0</v>
      </c>
      <c r="O2362">
        <v>1</v>
      </c>
      <c r="P2362" s="5">
        <f>E2362/O2362</f>
        <v>2</v>
      </c>
      <c r="Q2362" s="18" t="str">
        <f>LEFT(T2362, FIND("/",T2362)-1)</f>
        <v>technology</v>
      </c>
      <c r="R2362" s="18" t="str">
        <f>RIGHT(T2362, LEN(T2362)-FIND("/",T2362))</f>
        <v>web</v>
      </c>
      <c r="S2362" t="b">
        <v>0</v>
      </c>
      <c r="T2362" t="s">
        <v>8272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3">
        <v>200</v>
      </c>
      <c r="E2363" s="13">
        <v>0</v>
      </c>
      <c r="F2363" s="16">
        <f>(E2363)/D2363</f>
        <v>0</v>
      </c>
      <c r="G2363" s="11" t="s">
        <v>8220</v>
      </c>
      <c r="H2363" t="s">
        <v>8229</v>
      </c>
      <c r="I2363" t="s">
        <v>8251</v>
      </c>
      <c r="J2363">
        <v>1462053600</v>
      </c>
      <c r="K2363" s="7">
        <f>(((J2363/60)/60)/24)+DATE(1970,1,1)</f>
        <v>42490.916666666672</v>
      </c>
      <c r="L2363">
        <v>1459975008</v>
      </c>
      <c r="M2363" s="7">
        <f>(((L2363/60)/60)/24)+DATE(1970,1,1)</f>
        <v>42466.858888888892</v>
      </c>
      <c r="N2363" t="b">
        <v>0</v>
      </c>
      <c r="O2363">
        <v>0</v>
      </c>
      <c r="P2363" s="5" t="e">
        <f>E2363/O2363</f>
        <v>#DIV/0!</v>
      </c>
      <c r="Q2363" s="18" t="str">
        <f>LEFT(T2363, FIND("/",T2363)-1)</f>
        <v>technology</v>
      </c>
      <c r="R2363" s="18" t="str">
        <f>RIGHT(T2363, LEN(T2363)-FIND("/",T2363))</f>
        <v>web</v>
      </c>
      <c r="S2363" t="b">
        <v>0</v>
      </c>
      <c r="T2363" t="s">
        <v>8272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3">
        <v>420</v>
      </c>
      <c r="E2364" s="13">
        <v>120</v>
      </c>
      <c r="F2364" s="16">
        <f>(E2364)/D2364</f>
        <v>0.2857142857142857</v>
      </c>
      <c r="G2364" s="11" t="s">
        <v>8220</v>
      </c>
      <c r="H2364" t="s">
        <v>8224</v>
      </c>
      <c r="I2364" t="s">
        <v>8246</v>
      </c>
      <c r="J2364">
        <v>1418315470</v>
      </c>
      <c r="K2364" s="7">
        <f>(((J2364/60)/60)/24)+DATE(1970,1,1)</f>
        <v>41984.688310185185</v>
      </c>
      <c r="L2364">
        <v>1415723470</v>
      </c>
      <c r="M2364" s="7">
        <f>(((L2364/60)/60)/24)+DATE(1970,1,1)</f>
        <v>41954.688310185185</v>
      </c>
      <c r="N2364" t="b">
        <v>0</v>
      </c>
      <c r="O2364">
        <v>2</v>
      </c>
      <c r="P2364" s="5">
        <f>E2364/O2364</f>
        <v>60</v>
      </c>
      <c r="Q2364" s="18" t="str">
        <f>LEFT(T2364, FIND("/",T2364)-1)</f>
        <v>technology</v>
      </c>
      <c r="R2364" s="18" t="str">
        <f>RIGHT(T2364, LEN(T2364)-FIND("/",T2364))</f>
        <v>web</v>
      </c>
      <c r="S2364" t="b">
        <v>0</v>
      </c>
      <c r="T2364" t="s">
        <v>8272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3">
        <v>175000</v>
      </c>
      <c r="E2365" s="13">
        <v>0</v>
      </c>
      <c r="F2365" s="16">
        <f>(E2365)/D2365</f>
        <v>0</v>
      </c>
      <c r="G2365" s="11" t="s">
        <v>8220</v>
      </c>
      <c r="H2365" t="s">
        <v>8224</v>
      </c>
      <c r="I2365" t="s">
        <v>8246</v>
      </c>
      <c r="J2365">
        <v>1451348200</v>
      </c>
      <c r="K2365" s="7">
        <f>(((J2365/60)/60)/24)+DATE(1970,1,1)</f>
        <v>42367.011574074073</v>
      </c>
      <c r="L2365">
        <v>1447460200</v>
      </c>
      <c r="M2365" s="7">
        <f>(((L2365/60)/60)/24)+DATE(1970,1,1)</f>
        <v>42322.011574074073</v>
      </c>
      <c r="N2365" t="b">
        <v>0</v>
      </c>
      <c r="O2365">
        <v>0</v>
      </c>
      <c r="P2365" s="5" t="e">
        <f>E2365/O2365</f>
        <v>#DIV/0!</v>
      </c>
      <c r="Q2365" s="18" t="str">
        <f>LEFT(T2365, FIND("/",T2365)-1)</f>
        <v>technology</v>
      </c>
      <c r="R2365" s="18" t="str">
        <f>RIGHT(T2365, LEN(T2365)-FIND("/",T2365))</f>
        <v>web</v>
      </c>
      <c r="S2365" t="b">
        <v>0</v>
      </c>
      <c r="T2365" t="s">
        <v>8272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3">
        <v>128</v>
      </c>
      <c r="E2366" s="13">
        <v>0</v>
      </c>
      <c r="F2366" s="16">
        <f>(E2366)/D2366</f>
        <v>0</v>
      </c>
      <c r="G2366" s="11" t="s">
        <v>8220</v>
      </c>
      <c r="H2366" t="s">
        <v>8224</v>
      </c>
      <c r="I2366" t="s">
        <v>8246</v>
      </c>
      <c r="J2366">
        <v>1445898356</v>
      </c>
      <c r="K2366" s="7">
        <f>(((J2366/60)/60)/24)+DATE(1970,1,1)</f>
        <v>42303.934675925921</v>
      </c>
      <c r="L2366">
        <v>1441146356</v>
      </c>
      <c r="M2366" s="7">
        <f>(((L2366/60)/60)/24)+DATE(1970,1,1)</f>
        <v>42248.934675925921</v>
      </c>
      <c r="N2366" t="b">
        <v>0</v>
      </c>
      <c r="O2366">
        <v>0</v>
      </c>
      <c r="P2366" s="5" t="e">
        <f>E2366/O2366</f>
        <v>#DIV/0!</v>
      </c>
      <c r="Q2366" s="18" t="str">
        <f>LEFT(T2366, FIND("/",T2366)-1)</f>
        <v>technology</v>
      </c>
      <c r="R2366" s="18" t="str">
        <f>RIGHT(T2366, LEN(T2366)-FIND("/",T2366))</f>
        <v>web</v>
      </c>
      <c r="S2366" t="b">
        <v>0</v>
      </c>
      <c r="T2366" t="s">
        <v>8272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3">
        <v>1000</v>
      </c>
      <c r="E2367" s="13">
        <v>0</v>
      </c>
      <c r="F2367" s="16">
        <f>(E2367)/D2367</f>
        <v>0</v>
      </c>
      <c r="G2367" s="11" t="s">
        <v>8220</v>
      </c>
      <c r="H2367" t="s">
        <v>8237</v>
      </c>
      <c r="I2367" t="s">
        <v>8249</v>
      </c>
      <c r="J2367">
        <v>1453071600</v>
      </c>
      <c r="K2367" s="7">
        <f>(((J2367/60)/60)/24)+DATE(1970,1,1)</f>
        <v>42386.958333333328</v>
      </c>
      <c r="L2367">
        <v>1449596425</v>
      </c>
      <c r="M2367" s="7">
        <f>(((L2367/60)/60)/24)+DATE(1970,1,1)</f>
        <v>42346.736400462964</v>
      </c>
      <c r="N2367" t="b">
        <v>0</v>
      </c>
      <c r="O2367">
        <v>0</v>
      </c>
      <c r="P2367" s="5" t="e">
        <f>E2367/O2367</f>
        <v>#DIV/0!</v>
      </c>
      <c r="Q2367" s="18" t="str">
        <f>LEFT(T2367, FIND("/",T2367)-1)</f>
        <v>technology</v>
      </c>
      <c r="R2367" s="18" t="str">
        <f>RIGHT(T2367, LEN(T2367)-FIND("/",T2367))</f>
        <v>web</v>
      </c>
      <c r="S2367" t="b">
        <v>0</v>
      </c>
      <c r="T2367" t="s">
        <v>8272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3">
        <v>25000</v>
      </c>
      <c r="E2368" s="13">
        <v>2630</v>
      </c>
      <c r="F2368" s="16">
        <f>(E2368)/D2368</f>
        <v>0.1052</v>
      </c>
      <c r="G2368" s="11" t="s">
        <v>8220</v>
      </c>
      <c r="H2368" t="s">
        <v>8225</v>
      </c>
      <c r="I2368" t="s">
        <v>8247</v>
      </c>
      <c r="J2368">
        <v>1445431533</v>
      </c>
      <c r="K2368" s="7">
        <f>(((J2368/60)/60)/24)+DATE(1970,1,1)</f>
        <v>42298.531631944439</v>
      </c>
      <c r="L2368">
        <v>1442839533</v>
      </c>
      <c r="M2368" s="7">
        <f>(((L2368/60)/60)/24)+DATE(1970,1,1)</f>
        <v>42268.531631944439</v>
      </c>
      <c r="N2368" t="b">
        <v>0</v>
      </c>
      <c r="O2368">
        <v>27</v>
      </c>
      <c r="P2368" s="5">
        <f>E2368/O2368</f>
        <v>97.407407407407405</v>
      </c>
      <c r="Q2368" s="18" t="str">
        <f>LEFT(T2368, FIND("/",T2368)-1)</f>
        <v>technology</v>
      </c>
      <c r="R2368" s="18" t="str">
        <f>RIGHT(T2368, LEN(T2368)-FIND("/",T2368))</f>
        <v>web</v>
      </c>
      <c r="S2368" t="b">
        <v>0</v>
      </c>
      <c r="T2368" t="s">
        <v>8272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3">
        <v>50000</v>
      </c>
      <c r="E2369" s="13">
        <v>670</v>
      </c>
      <c r="F2369" s="16">
        <f>(E2369)/D2369</f>
        <v>1.34E-2</v>
      </c>
      <c r="G2369" s="11" t="s">
        <v>8220</v>
      </c>
      <c r="H2369" t="s">
        <v>8224</v>
      </c>
      <c r="I2369" t="s">
        <v>8246</v>
      </c>
      <c r="J2369">
        <v>1461622616</v>
      </c>
      <c r="K2369" s="7">
        <f>(((J2369/60)/60)/24)+DATE(1970,1,1)</f>
        <v>42485.928425925929</v>
      </c>
      <c r="L2369">
        <v>1456442216</v>
      </c>
      <c r="M2369" s="7">
        <f>(((L2369/60)/60)/24)+DATE(1970,1,1)</f>
        <v>42425.970092592594</v>
      </c>
      <c r="N2369" t="b">
        <v>0</v>
      </c>
      <c r="O2369">
        <v>14</v>
      </c>
      <c r="P2369" s="5">
        <f>E2369/O2369</f>
        <v>47.857142857142854</v>
      </c>
      <c r="Q2369" s="18" t="str">
        <f>LEFT(T2369, FIND("/",T2369)-1)</f>
        <v>technology</v>
      </c>
      <c r="R2369" s="18" t="str">
        <f>RIGHT(T2369, LEN(T2369)-FIND("/",T2369))</f>
        <v>web</v>
      </c>
      <c r="S2369" t="b">
        <v>0</v>
      </c>
      <c r="T2369" t="s">
        <v>8272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3">
        <v>40000</v>
      </c>
      <c r="E2370" s="13">
        <v>100</v>
      </c>
      <c r="F2370" s="16">
        <f>(E2370)/D2370</f>
        <v>2.5000000000000001E-3</v>
      </c>
      <c r="G2370" s="11" t="s">
        <v>8220</v>
      </c>
      <c r="H2370" t="s">
        <v>8224</v>
      </c>
      <c r="I2370" t="s">
        <v>8246</v>
      </c>
      <c r="J2370">
        <v>1429028365</v>
      </c>
      <c r="K2370" s="7">
        <f>(((J2370/60)/60)/24)+DATE(1970,1,1)</f>
        <v>42108.680150462969</v>
      </c>
      <c r="L2370">
        <v>1425143965</v>
      </c>
      <c r="M2370" s="7">
        <f>(((L2370/60)/60)/24)+DATE(1970,1,1)</f>
        <v>42063.721817129626</v>
      </c>
      <c r="N2370" t="b">
        <v>0</v>
      </c>
      <c r="O2370">
        <v>2</v>
      </c>
      <c r="P2370" s="5">
        <f>E2370/O2370</f>
        <v>50</v>
      </c>
      <c r="Q2370" s="18" t="str">
        <f>LEFT(T2370, FIND("/",T2370)-1)</f>
        <v>technology</v>
      </c>
      <c r="R2370" s="18" t="str">
        <f>RIGHT(T2370, LEN(T2370)-FIND("/",T2370))</f>
        <v>web</v>
      </c>
      <c r="S2370" t="b">
        <v>0</v>
      </c>
      <c r="T2370" t="s">
        <v>8272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3">
        <v>25000</v>
      </c>
      <c r="E2371" s="13">
        <v>0</v>
      </c>
      <c r="F2371" s="16">
        <f>(E2371)/D2371</f>
        <v>0</v>
      </c>
      <c r="G2371" s="11" t="s">
        <v>8220</v>
      </c>
      <c r="H2371" t="s">
        <v>8224</v>
      </c>
      <c r="I2371" t="s">
        <v>8246</v>
      </c>
      <c r="J2371">
        <v>1455132611</v>
      </c>
      <c r="K2371" s="7">
        <f>(((J2371/60)/60)/24)+DATE(1970,1,1)</f>
        <v>42410.812627314815</v>
      </c>
      <c r="L2371">
        <v>1452540611</v>
      </c>
      <c r="M2371" s="7">
        <f>(((L2371/60)/60)/24)+DATE(1970,1,1)</f>
        <v>42380.812627314815</v>
      </c>
      <c r="N2371" t="b">
        <v>0</v>
      </c>
      <c r="O2371">
        <v>0</v>
      </c>
      <c r="P2371" s="5" t="e">
        <f>E2371/O2371</f>
        <v>#DIV/0!</v>
      </c>
      <c r="Q2371" s="18" t="str">
        <f>LEFT(T2371, FIND("/",T2371)-1)</f>
        <v>technology</v>
      </c>
      <c r="R2371" s="18" t="str">
        <f>RIGHT(T2371, LEN(T2371)-FIND("/",T2371))</f>
        <v>web</v>
      </c>
      <c r="S2371" t="b">
        <v>0</v>
      </c>
      <c r="T2371" t="s">
        <v>8272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3">
        <v>25000</v>
      </c>
      <c r="E2372" s="13">
        <v>82</v>
      </c>
      <c r="F2372" s="16">
        <f>(E2372)/D2372</f>
        <v>3.2799999999999999E-3</v>
      </c>
      <c r="G2372" s="11" t="s">
        <v>8220</v>
      </c>
      <c r="H2372" t="s">
        <v>8224</v>
      </c>
      <c r="I2372" t="s">
        <v>8246</v>
      </c>
      <c r="J2372">
        <v>1418877141</v>
      </c>
      <c r="K2372" s="7">
        <f>(((J2372/60)/60)/24)+DATE(1970,1,1)</f>
        <v>41991.18913194444</v>
      </c>
      <c r="L2372">
        <v>1416285141</v>
      </c>
      <c r="M2372" s="7">
        <f>(((L2372/60)/60)/24)+DATE(1970,1,1)</f>
        <v>41961.18913194444</v>
      </c>
      <c r="N2372" t="b">
        <v>0</v>
      </c>
      <c r="O2372">
        <v>4</v>
      </c>
      <c r="P2372" s="5">
        <f>E2372/O2372</f>
        <v>20.5</v>
      </c>
      <c r="Q2372" s="18" t="str">
        <f>LEFT(T2372, FIND("/",T2372)-1)</f>
        <v>technology</v>
      </c>
      <c r="R2372" s="18" t="str">
        <f>RIGHT(T2372, LEN(T2372)-FIND("/",T2372))</f>
        <v>web</v>
      </c>
      <c r="S2372" t="b">
        <v>0</v>
      </c>
      <c r="T2372" t="s">
        <v>8272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3">
        <v>2000</v>
      </c>
      <c r="E2373" s="13">
        <v>0</v>
      </c>
      <c r="F2373" s="16">
        <f>(E2373)/D2373</f>
        <v>0</v>
      </c>
      <c r="G2373" s="11" t="s">
        <v>8220</v>
      </c>
      <c r="H2373" t="s">
        <v>8224</v>
      </c>
      <c r="I2373" t="s">
        <v>8246</v>
      </c>
      <c r="J2373">
        <v>1435257596</v>
      </c>
      <c r="K2373" s="7">
        <f>(((J2373/60)/60)/24)+DATE(1970,1,1)</f>
        <v>42180.777731481481</v>
      </c>
      <c r="L2373">
        <v>1432665596</v>
      </c>
      <c r="M2373" s="7">
        <f>(((L2373/60)/60)/24)+DATE(1970,1,1)</f>
        <v>42150.777731481481</v>
      </c>
      <c r="N2373" t="b">
        <v>0</v>
      </c>
      <c r="O2373">
        <v>0</v>
      </c>
      <c r="P2373" s="5" t="e">
        <f>E2373/O2373</f>
        <v>#DIV/0!</v>
      </c>
      <c r="Q2373" s="18" t="str">
        <f>LEFT(T2373, FIND("/",T2373)-1)</f>
        <v>technology</v>
      </c>
      <c r="R2373" s="18" t="str">
        <f>RIGHT(T2373, LEN(T2373)-FIND("/",T2373))</f>
        <v>web</v>
      </c>
      <c r="S2373" t="b">
        <v>0</v>
      </c>
      <c r="T2373" t="s">
        <v>8272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3">
        <v>5500</v>
      </c>
      <c r="E2374" s="13">
        <v>180</v>
      </c>
      <c r="F2374" s="16">
        <f>(E2374)/D2374</f>
        <v>3.272727272727273E-2</v>
      </c>
      <c r="G2374" s="11" t="s">
        <v>8220</v>
      </c>
      <c r="H2374" t="s">
        <v>8226</v>
      </c>
      <c r="I2374" t="s">
        <v>8248</v>
      </c>
      <c r="J2374">
        <v>1429839571</v>
      </c>
      <c r="K2374" s="7">
        <f>(((J2374/60)/60)/24)+DATE(1970,1,1)</f>
        <v>42118.069108796291</v>
      </c>
      <c r="L2374">
        <v>1427247571</v>
      </c>
      <c r="M2374" s="7">
        <f>(((L2374/60)/60)/24)+DATE(1970,1,1)</f>
        <v>42088.069108796291</v>
      </c>
      <c r="N2374" t="b">
        <v>0</v>
      </c>
      <c r="O2374">
        <v>6</v>
      </c>
      <c r="P2374" s="5">
        <f>E2374/O2374</f>
        <v>30</v>
      </c>
      <c r="Q2374" s="18" t="str">
        <f>LEFT(T2374, FIND("/",T2374)-1)</f>
        <v>technology</v>
      </c>
      <c r="R2374" s="18" t="str">
        <f>RIGHT(T2374, LEN(T2374)-FIND("/",T2374))</f>
        <v>web</v>
      </c>
      <c r="S2374" t="b">
        <v>0</v>
      </c>
      <c r="T2374" t="s">
        <v>8272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3">
        <v>850000</v>
      </c>
      <c r="E2375" s="13">
        <v>50</v>
      </c>
      <c r="F2375" s="16">
        <f>(E2375)/D2375</f>
        <v>5.8823529411764708E-5</v>
      </c>
      <c r="G2375" s="11" t="s">
        <v>8220</v>
      </c>
      <c r="H2375" t="s">
        <v>8235</v>
      </c>
      <c r="I2375" t="s">
        <v>8255</v>
      </c>
      <c r="J2375">
        <v>1440863624</v>
      </c>
      <c r="K2375" s="7">
        <f>(((J2375/60)/60)/24)+DATE(1970,1,1)</f>
        <v>42245.662314814821</v>
      </c>
      <c r="L2375">
        <v>1438271624</v>
      </c>
      <c r="M2375" s="7">
        <f>(((L2375/60)/60)/24)+DATE(1970,1,1)</f>
        <v>42215.662314814821</v>
      </c>
      <c r="N2375" t="b">
        <v>0</v>
      </c>
      <c r="O2375">
        <v>1</v>
      </c>
      <c r="P2375" s="5">
        <f>E2375/O2375</f>
        <v>50</v>
      </c>
      <c r="Q2375" s="18" t="str">
        <f>LEFT(T2375, FIND("/",T2375)-1)</f>
        <v>technology</v>
      </c>
      <c r="R2375" s="18" t="str">
        <f>RIGHT(T2375, LEN(T2375)-FIND("/",T2375))</f>
        <v>web</v>
      </c>
      <c r="S2375" t="b">
        <v>0</v>
      </c>
      <c r="T2375" t="s">
        <v>8272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3">
        <v>22000</v>
      </c>
      <c r="E2376" s="13">
        <v>10</v>
      </c>
      <c r="F2376" s="16">
        <f>(E2376)/D2376</f>
        <v>4.5454545454545455E-4</v>
      </c>
      <c r="G2376" s="11" t="s">
        <v>8220</v>
      </c>
      <c r="H2376" t="s">
        <v>8224</v>
      </c>
      <c r="I2376" t="s">
        <v>8246</v>
      </c>
      <c r="J2376">
        <v>1423772060</v>
      </c>
      <c r="K2376" s="7">
        <f>(((J2376/60)/60)/24)+DATE(1970,1,1)</f>
        <v>42047.843287037031</v>
      </c>
      <c r="L2376">
        <v>1421180060</v>
      </c>
      <c r="M2376" s="7">
        <f>(((L2376/60)/60)/24)+DATE(1970,1,1)</f>
        <v>42017.843287037031</v>
      </c>
      <c r="N2376" t="b">
        <v>0</v>
      </c>
      <c r="O2376">
        <v>1</v>
      </c>
      <c r="P2376" s="5">
        <f>E2376/O2376</f>
        <v>10</v>
      </c>
      <c r="Q2376" s="18" t="str">
        <f>LEFT(T2376, FIND("/",T2376)-1)</f>
        <v>technology</v>
      </c>
      <c r="R2376" s="18" t="str">
        <f>RIGHT(T2376, LEN(T2376)-FIND("/",T2376))</f>
        <v>web</v>
      </c>
      <c r="S2376" t="b">
        <v>0</v>
      </c>
      <c r="T2376" t="s">
        <v>8272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3">
        <v>10000</v>
      </c>
      <c r="E2377" s="13">
        <v>0</v>
      </c>
      <c r="F2377" s="16">
        <f>(E2377)/D2377</f>
        <v>0</v>
      </c>
      <c r="G2377" s="11" t="s">
        <v>8220</v>
      </c>
      <c r="H2377" t="s">
        <v>8224</v>
      </c>
      <c r="I2377" t="s">
        <v>8246</v>
      </c>
      <c r="J2377">
        <v>1473451437</v>
      </c>
      <c r="K2377" s="7">
        <f>(((J2377/60)/60)/24)+DATE(1970,1,1)</f>
        <v>42622.836076388892</v>
      </c>
      <c r="L2377">
        <v>1470859437</v>
      </c>
      <c r="M2377" s="7">
        <f>(((L2377/60)/60)/24)+DATE(1970,1,1)</f>
        <v>42592.836076388892</v>
      </c>
      <c r="N2377" t="b">
        <v>0</v>
      </c>
      <c r="O2377">
        <v>0</v>
      </c>
      <c r="P2377" s="5" t="e">
        <f>E2377/O2377</f>
        <v>#DIV/0!</v>
      </c>
      <c r="Q2377" s="18" t="str">
        <f>LEFT(T2377, FIND("/",T2377)-1)</f>
        <v>technology</v>
      </c>
      <c r="R2377" s="18" t="str">
        <f>RIGHT(T2377, LEN(T2377)-FIND("/",T2377))</f>
        <v>web</v>
      </c>
      <c r="S2377" t="b">
        <v>0</v>
      </c>
      <c r="T2377" t="s">
        <v>8272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3">
        <v>3000</v>
      </c>
      <c r="E2378" s="13">
        <v>326.33</v>
      </c>
      <c r="F2378" s="16">
        <f>(E2378)/D2378</f>
        <v>0.10877666666666666</v>
      </c>
      <c r="G2378" s="11" t="s">
        <v>8220</v>
      </c>
      <c r="H2378" t="s">
        <v>8224</v>
      </c>
      <c r="I2378" t="s">
        <v>8246</v>
      </c>
      <c r="J2378">
        <v>1449785566</v>
      </c>
      <c r="K2378" s="7">
        <f>(((J2378/60)/60)/24)+DATE(1970,1,1)</f>
        <v>42348.925532407404</v>
      </c>
      <c r="L2378">
        <v>1447193566</v>
      </c>
      <c r="M2378" s="7">
        <f>(((L2378/60)/60)/24)+DATE(1970,1,1)</f>
        <v>42318.925532407404</v>
      </c>
      <c r="N2378" t="b">
        <v>0</v>
      </c>
      <c r="O2378">
        <v>4</v>
      </c>
      <c r="P2378" s="5">
        <f>E2378/O2378</f>
        <v>81.582499999999996</v>
      </c>
      <c r="Q2378" s="18" t="str">
        <f>LEFT(T2378, FIND("/",T2378)-1)</f>
        <v>technology</v>
      </c>
      <c r="R2378" s="18" t="str">
        <f>RIGHT(T2378, LEN(T2378)-FIND("/",T2378))</f>
        <v>web</v>
      </c>
      <c r="S2378" t="b">
        <v>0</v>
      </c>
      <c r="T2378" t="s">
        <v>8272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3">
        <v>2500</v>
      </c>
      <c r="E2379" s="13">
        <v>0</v>
      </c>
      <c r="F2379" s="16">
        <f>(E2379)/D2379</f>
        <v>0</v>
      </c>
      <c r="G2379" s="11" t="s">
        <v>8220</v>
      </c>
      <c r="H2379" t="s">
        <v>8229</v>
      </c>
      <c r="I2379" t="s">
        <v>8251</v>
      </c>
      <c r="J2379">
        <v>1480110783</v>
      </c>
      <c r="K2379" s="7">
        <f>(((J2379/60)/60)/24)+DATE(1970,1,1)</f>
        <v>42699.911840277782</v>
      </c>
      <c r="L2379">
        <v>1477515183</v>
      </c>
      <c r="M2379" s="7">
        <f>(((L2379/60)/60)/24)+DATE(1970,1,1)</f>
        <v>42669.870173611111</v>
      </c>
      <c r="N2379" t="b">
        <v>0</v>
      </c>
      <c r="O2379">
        <v>0</v>
      </c>
      <c r="P2379" s="5" t="e">
        <f>E2379/O2379</f>
        <v>#DIV/0!</v>
      </c>
      <c r="Q2379" s="18" t="str">
        <f>LEFT(T2379, FIND("/",T2379)-1)</f>
        <v>technology</v>
      </c>
      <c r="R2379" s="18" t="str">
        <f>RIGHT(T2379, LEN(T2379)-FIND("/",T2379))</f>
        <v>web</v>
      </c>
      <c r="S2379" t="b">
        <v>0</v>
      </c>
      <c r="T2379" t="s">
        <v>8272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3">
        <v>110000</v>
      </c>
      <c r="E2380" s="13">
        <v>0</v>
      </c>
      <c r="F2380" s="16">
        <f>(E2380)/D2380</f>
        <v>0</v>
      </c>
      <c r="G2380" s="11" t="s">
        <v>8220</v>
      </c>
      <c r="H2380" t="s">
        <v>8224</v>
      </c>
      <c r="I2380" t="s">
        <v>8246</v>
      </c>
      <c r="J2380">
        <v>1440548330</v>
      </c>
      <c r="K2380" s="7">
        <f>(((J2380/60)/60)/24)+DATE(1970,1,1)</f>
        <v>42242.013078703705</v>
      </c>
      <c r="L2380">
        <v>1438042730</v>
      </c>
      <c r="M2380" s="7">
        <f>(((L2380/60)/60)/24)+DATE(1970,1,1)</f>
        <v>42213.013078703705</v>
      </c>
      <c r="N2380" t="b">
        <v>0</v>
      </c>
      <c r="O2380">
        <v>0</v>
      </c>
      <c r="P2380" s="5" t="e">
        <f>E2380/O2380</f>
        <v>#DIV/0!</v>
      </c>
      <c r="Q2380" s="18" t="str">
        <f>LEFT(T2380, FIND("/",T2380)-1)</f>
        <v>technology</v>
      </c>
      <c r="R2380" s="18" t="str">
        <f>RIGHT(T2380, LEN(T2380)-FIND("/",T2380))</f>
        <v>web</v>
      </c>
      <c r="S2380" t="b">
        <v>0</v>
      </c>
      <c r="T2380" t="s">
        <v>8272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3">
        <v>30000</v>
      </c>
      <c r="E2381" s="13">
        <v>0</v>
      </c>
      <c r="F2381" s="16">
        <f>(E2381)/D2381</f>
        <v>0</v>
      </c>
      <c r="G2381" s="11" t="s">
        <v>8220</v>
      </c>
      <c r="H2381" t="s">
        <v>8224</v>
      </c>
      <c r="I2381" t="s">
        <v>8246</v>
      </c>
      <c r="J2381">
        <v>1444004616</v>
      </c>
      <c r="K2381" s="7">
        <f>(((J2381/60)/60)/24)+DATE(1970,1,1)</f>
        <v>42282.016388888893</v>
      </c>
      <c r="L2381">
        <v>1440116616</v>
      </c>
      <c r="M2381" s="7">
        <f>(((L2381/60)/60)/24)+DATE(1970,1,1)</f>
        <v>42237.016388888893</v>
      </c>
      <c r="N2381" t="b">
        <v>0</v>
      </c>
      <c r="O2381">
        <v>0</v>
      </c>
      <c r="P2381" s="5" t="e">
        <f>E2381/O2381</f>
        <v>#DIV/0!</v>
      </c>
      <c r="Q2381" s="18" t="str">
        <f>LEFT(T2381, FIND("/",T2381)-1)</f>
        <v>technology</v>
      </c>
      <c r="R2381" s="18" t="str">
        <f>RIGHT(T2381, LEN(T2381)-FIND("/",T2381))</f>
        <v>web</v>
      </c>
      <c r="S2381" t="b">
        <v>0</v>
      </c>
      <c r="T2381" t="s">
        <v>8272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3">
        <v>15000</v>
      </c>
      <c r="E2382" s="13">
        <v>55</v>
      </c>
      <c r="F2382" s="16">
        <f>(E2382)/D2382</f>
        <v>3.6666666666666666E-3</v>
      </c>
      <c r="G2382" s="11" t="s">
        <v>8220</v>
      </c>
      <c r="H2382" t="s">
        <v>8224</v>
      </c>
      <c r="I2382" t="s">
        <v>8246</v>
      </c>
      <c r="J2382">
        <v>1443726142</v>
      </c>
      <c r="K2382" s="7">
        <f>(((J2382/60)/60)/24)+DATE(1970,1,1)</f>
        <v>42278.793310185181</v>
      </c>
      <c r="L2382">
        <v>1441134142</v>
      </c>
      <c r="M2382" s="7">
        <f>(((L2382/60)/60)/24)+DATE(1970,1,1)</f>
        <v>42248.793310185181</v>
      </c>
      <c r="N2382" t="b">
        <v>0</v>
      </c>
      <c r="O2382">
        <v>3</v>
      </c>
      <c r="P2382" s="5">
        <f>E2382/O2382</f>
        <v>18.333333333333332</v>
      </c>
      <c r="Q2382" s="18" t="str">
        <f>LEFT(T2382, FIND("/",T2382)-1)</f>
        <v>technology</v>
      </c>
      <c r="R2382" s="18" t="str">
        <f>RIGHT(T2382, LEN(T2382)-FIND("/",T2382))</f>
        <v>web</v>
      </c>
      <c r="S2382" t="b">
        <v>0</v>
      </c>
      <c r="T2382" t="s">
        <v>8272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3">
        <v>86350</v>
      </c>
      <c r="E2383" s="13">
        <v>1571</v>
      </c>
      <c r="F2383" s="16">
        <f>(E2383)/D2383</f>
        <v>1.8193398957730169E-2</v>
      </c>
      <c r="G2383" s="11" t="s">
        <v>8220</v>
      </c>
      <c r="H2383" t="s">
        <v>8224</v>
      </c>
      <c r="I2383" t="s">
        <v>8246</v>
      </c>
      <c r="J2383">
        <v>1428704848</v>
      </c>
      <c r="K2383" s="7">
        <f>(((J2383/60)/60)/24)+DATE(1970,1,1)</f>
        <v>42104.935740740737</v>
      </c>
      <c r="L2383">
        <v>1426112848</v>
      </c>
      <c r="M2383" s="7">
        <f>(((L2383/60)/60)/24)+DATE(1970,1,1)</f>
        <v>42074.935740740737</v>
      </c>
      <c r="N2383" t="b">
        <v>0</v>
      </c>
      <c r="O2383">
        <v>7</v>
      </c>
      <c r="P2383" s="5">
        <f>E2383/O2383</f>
        <v>224.42857142857142</v>
      </c>
      <c r="Q2383" s="18" t="str">
        <f>LEFT(T2383, FIND("/",T2383)-1)</f>
        <v>technology</v>
      </c>
      <c r="R2383" s="18" t="str">
        <f>RIGHT(T2383, LEN(T2383)-FIND("/",T2383))</f>
        <v>web</v>
      </c>
      <c r="S2383" t="b">
        <v>0</v>
      </c>
      <c r="T2383" t="s">
        <v>8272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3">
        <v>3000</v>
      </c>
      <c r="E2384" s="13">
        <v>75</v>
      </c>
      <c r="F2384" s="16">
        <f>(E2384)/D2384</f>
        <v>2.5000000000000001E-2</v>
      </c>
      <c r="G2384" s="11" t="s">
        <v>8220</v>
      </c>
      <c r="H2384" t="s">
        <v>8224</v>
      </c>
      <c r="I2384" t="s">
        <v>8246</v>
      </c>
      <c r="J2384">
        <v>1438662603</v>
      </c>
      <c r="K2384" s="7">
        <f>(((J2384/60)/60)/24)+DATE(1970,1,1)</f>
        <v>42220.187534722223</v>
      </c>
      <c r="L2384">
        <v>1436502603</v>
      </c>
      <c r="M2384" s="7">
        <f>(((L2384/60)/60)/24)+DATE(1970,1,1)</f>
        <v>42195.187534722223</v>
      </c>
      <c r="N2384" t="b">
        <v>0</v>
      </c>
      <c r="O2384">
        <v>2</v>
      </c>
      <c r="P2384" s="5">
        <f>E2384/O2384</f>
        <v>37.5</v>
      </c>
      <c r="Q2384" s="18" t="str">
        <f>LEFT(T2384, FIND("/",T2384)-1)</f>
        <v>technology</v>
      </c>
      <c r="R2384" s="18" t="str">
        <f>RIGHT(T2384, LEN(T2384)-FIND("/",T2384))</f>
        <v>web</v>
      </c>
      <c r="S2384" t="b">
        <v>0</v>
      </c>
      <c r="T2384" t="s">
        <v>8272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3">
        <v>10000</v>
      </c>
      <c r="E2385" s="13">
        <v>435</v>
      </c>
      <c r="F2385" s="16">
        <f>(E2385)/D2385</f>
        <v>4.3499999999999997E-2</v>
      </c>
      <c r="G2385" s="11" t="s">
        <v>8220</v>
      </c>
      <c r="H2385" t="s">
        <v>8228</v>
      </c>
      <c r="I2385" t="s">
        <v>8250</v>
      </c>
      <c r="J2385">
        <v>1424568107</v>
      </c>
      <c r="K2385" s="7">
        <f>(((J2385/60)/60)/24)+DATE(1970,1,1)</f>
        <v>42057.056793981479</v>
      </c>
      <c r="L2385">
        <v>1421976107</v>
      </c>
      <c r="M2385" s="7">
        <f>(((L2385/60)/60)/24)+DATE(1970,1,1)</f>
        <v>42027.056793981479</v>
      </c>
      <c r="N2385" t="b">
        <v>0</v>
      </c>
      <c r="O2385">
        <v>3</v>
      </c>
      <c r="P2385" s="5">
        <f>E2385/O2385</f>
        <v>145</v>
      </c>
      <c r="Q2385" s="18" t="str">
        <f>LEFT(T2385, FIND("/",T2385)-1)</f>
        <v>technology</v>
      </c>
      <c r="R2385" s="18" t="str">
        <f>RIGHT(T2385, LEN(T2385)-FIND("/",T2385))</f>
        <v>web</v>
      </c>
      <c r="S2385" t="b">
        <v>0</v>
      </c>
      <c r="T2385" t="s">
        <v>8272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3">
        <v>1000</v>
      </c>
      <c r="E2386" s="13">
        <v>8</v>
      </c>
      <c r="F2386" s="16">
        <f>(E2386)/D2386</f>
        <v>8.0000000000000002E-3</v>
      </c>
      <c r="G2386" s="11" t="s">
        <v>8220</v>
      </c>
      <c r="H2386" t="s">
        <v>8224</v>
      </c>
      <c r="I2386" t="s">
        <v>8246</v>
      </c>
      <c r="J2386">
        <v>1415932643</v>
      </c>
      <c r="K2386" s="7">
        <f>(((J2386/60)/60)/24)+DATE(1970,1,1)</f>
        <v>41957.109293981484</v>
      </c>
      <c r="L2386">
        <v>1413337043</v>
      </c>
      <c r="M2386" s="7">
        <f>(((L2386/60)/60)/24)+DATE(1970,1,1)</f>
        <v>41927.067627314813</v>
      </c>
      <c r="N2386" t="b">
        <v>0</v>
      </c>
      <c r="O2386">
        <v>8</v>
      </c>
      <c r="P2386" s="5">
        <f>E2386/O2386</f>
        <v>1</v>
      </c>
      <c r="Q2386" s="18" t="str">
        <f>LEFT(T2386, FIND("/",T2386)-1)</f>
        <v>technology</v>
      </c>
      <c r="R2386" s="18" t="str">
        <f>RIGHT(T2386, LEN(T2386)-FIND("/",T2386))</f>
        <v>web</v>
      </c>
      <c r="S2386" t="b">
        <v>0</v>
      </c>
      <c r="T2386" t="s">
        <v>8272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3">
        <v>65000</v>
      </c>
      <c r="E2387" s="13">
        <v>788</v>
      </c>
      <c r="F2387" s="16">
        <f>(E2387)/D2387</f>
        <v>1.2123076923076924E-2</v>
      </c>
      <c r="G2387" s="11" t="s">
        <v>8220</v>
      </c>
      <c r="H2387" t="s">
        <v>8224</v>
      </c>
      <c r="I2387" t="s">
        <v>8246</v>
      </c>
      <c r="J2387">
        <v>1438793432</v>
      </c>
      <c r="K2387" s="7">
        <f>(((J2387/60)/60)/24)+DATE(1970,1,1)</f>
        <v>42221.70175925926</v>
      </c>
      <c r="L2387">
        <v>1436201432</v>
      </c>
      <c r="M2387" s="7">
        <f>(((L2387/60)/60)/24)+DATE(1970,1,1)</f>
        <v>42191.70175925926</v>
      </c>
      <c r="N2387" t="b">
        <v>0</v>
      </c>
      <c r="O2387">
        <v>7</v>
      </c>
      <c r="P2387" s="5">
        <f>E2387/O2387</f>
        <v>112.57142857142857</v>
      </c>
      <c r="Q2387" s="18" t="str">
        <f>LEFT(T2387, FIND("/",T2387)-1)</f>
        <v>technology</v>
      </c>
      <c r="R2387" s="18" t="str">
        <f>RIGHT(T2387, LEN(T2387)-FIND("/",T2387))</f>
        <v>web</v>
      </c>
      <c r="S2387" t="b">
        <v>0</v>
      </c>
      <c r="T2387" t="s">
        <v>8272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3">
        <v>30000</v>
      </c>
      <c r="E2388" s="13">
        <v>0</v>
      </c>
      <c r="F2388" s="16">
        <f>(E2388)/D2388</f>
        <v>0</v>
      </c>
      <c r="G2388" s="11" t="s">
        <v>8220</v>
      </c>
      <c r="H2388" t="s">
        <v>8229</v>
      </c>
      <c r="I2388" t="s">
        <v>8251</v>
      </c>
      <c r="J2388">
        <v>1420920424</v>
      </c>
      <c r="K2388" s="7">
        <f>(((J2388/60)/60)/24)+DATE(1970,1,1)</f>
        <v>42014.838240740741</v>
      </c>
      <c r="L2388">
        <v>1415736424</v>
      </c>
      <c r="M2388" s="7">
        <f>(((L2388/60)/60)/24)+DATE(1970,1,1)</f>
        <v>41954.838240740741</v>
      </c>
      <c r="N2388" t="b">
        <v>0</v>
      </c>
      <c r="O2388">
        <v>0</v>
      </c>
      <c r="P2388" s="5" t="e">
        <f>E2388/O2388</f>
        <v>#DIV/0!</v>
      </c>
      <c r="Q2388" s="18" t="str">
        <f>LEFT(T2388, FIND("/",T2388)-1)</f>
        <v>technology</v>
      </c>
      <c r="R2388" s="18" t="str">
        <f>RIGHT(T2388, LEN(T2388)-FIND("/",T2388))</f>
        <v>web</v>
      </c>
      <c r="S2388" t="b">
        <v>0</v>
      </c>
      <c r="T2388" t="s">
        <v>8272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3">
        <v>150000</v>
      </c>
      <c r="E2389" s="13">
        <v>1026</v>
      </c>
      <c r="F2389" s="16">
        <f>(E2389)/D2389</f>
        <v>6.8399999999999997E-3</v>
      </c>
      <c r="G2389" s="11" t="s">
        <v>8220</v>
      </c>
      <c r="H2389" t="s">
        <v>8224</v>
      </c>
      <c r="I2389" t="s">
        <v>8246</v>
      </c>
      <c r="J2389">
        <v>1469199740</v>
      </c>
      <c r="K2389" s="7">
        <f>(((J2389/60)/60)/24)+DATE(1970,1,1)</f>
        <v>42573.626620370371</v>
      </c>
      <c r="L2389">
        <v>1465311740</v>
      </c>
      <c r="M2389" s="7">
        <f>(((L2389/60)/60)/24)+DATE(1970,1,1)</f>
        <v>42528.626620370371</v>
      </c>
      <c r="N2389" t="b">
        <v>0</v>
      </c>
      <c r="O2389">
        <v>3</v>
      </c>
      <c r="P2389" s="5">
        <f>E2389/O2389</f>
        <v>342</v>
      </c>
      <c r="Q2389" s="18" t="str">
        <f>LEFT(T2389, FIND("/",T2389)-1)</f>
        <v>technology</v>
      </c>
      <c r="R2389" s="18" t="str">
        <f>RIGHT(T2389, LEN(T2389)-FIND("/",T2389))</f>
        <v>web</v>
      </c>
      <c r="S2389" t="b">
        <v>0</v>
      </c>
      <c r="T2389" t="s">
        <v>8272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3">
        <v>37000</v>
      </c>
      <c r="E2390" s="13">
        <v>463</v>
      </c>
      <c r="F2390" s="16">
        <f>(E2390)/D2390</f>
        <v>1.2513513513513513E-2</v>
      </c>
      <c r="G2390" s="11" t="s">
        <v>8220</v>
      </c>
      <c r="H2390" t="s">
        <v>8224</v>
      </c>
      <c r="I2390" t="s">
        <v>8246</v>
      </c>
      <c r="J2390">
        <v>1421350140</v>
      </c>
      <c r="K2390" s="7">
        <f>(((J2390/60)/60)/24)+DATE(1970,1,1)</f>
        <v>42019.811805555553</v>
      </c>
      <c r="L2390">
        <v>1418761759</v>
      </c>
      <c r="M2390" s="7">
        <f>(((L2390/60)/60)/24)+DATE(1970,1,1)</f>
        <v>41989.853692129633</v>
      </c>
      <c r="N2390" t="b">
        <v>0</v>
      </c>
      <c r="O2390">
        <v>8</v>
      </c>
      <c r="P2390" s="5">
        <f>E2390/O2390</f>
        <v>57.875</v>
      </c>
      <c r="Q2390" s="18" t="str">
        <f>LEFT(T2390, FIND("/",T2390)-1)</f>
        <v>technology</v>
      </c>
      <c r="R2390" s="18" t="str">
        <f>RIGHT(T2390, LEN(T2390)-FIND("/",T2390))</f>
        <v>web</v>
      </c>
      <c r="S2390" t="b">
        <v>0</v>
      </c>
      <c r="T2390" t="s">
        <v>8272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3">
        <v>16000</v>
      </c>
      <c r="E2391" s="13">
        <v>30</v>
      </c>
      <c r="F2391" s="16">
        <f>(E2391)/D2391</f>
        <v>1.8749999999999999E-3</v>
      </c>
      <c r="G2391" s="11" t="s">
        <v>8220</v>
      </c>
      <c r="H2391" t="s">
        <v>8230</v>
      </c>
      <c r="I2391" t="s">
        <v>8249</v>
      </c>
      <c r="J2391">
        <v>1437861540</v>
      </c>
      <c r="K2391" s="7">
        <f>(((J2391/60)/60)/24)+DATE(1970,1,1)</f>
        <v>42210.915972222225</v>
      </c>
      <c r="L2391">
        <v>1435160452</v>
      </c>
      <c r="M2391" s="7">
        <f>(((L2391/60)/60)/24)+DATE(1970,1,1)</f>
        <v>42179.653379629628</v>
      </c>
      <c r="N2391" t="b">
        <v>0</v>
      </c>
      <c r="O2391">
        <v>1</v>
      </c>
      <c r="P2391" s="5">
        <f>E2391/O2391</f>
        <v>30</v>
      </c>
      <c r="Q2391" s="18" t="str">
        <f>LEFT(T2391, FIND("/",T2391)-1)</f>
        <v>technology</v>
      </c>
      <c r="R2391" s="18" t="str">
        <f>RIGHT(T2391, LEN(T2391)-FIND("/",T2391))</f>
        <v>web</v>
      </c>
      <c r="S2391" t="b">
        <v>0</v>
      </c>
      <c r="T2391" t="s">
        <v>8272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3">
        <v>510000</v>
      </c>
      <c r="E2392" s="13">
        <v>0</v>
      </c>
      <c r="F2392" s="16">
        <f>(E2392)/D2392</f>
        <v>0</v>
      </c>
      <c r="G2392" s="11" t="s">
        <v>8220</v>
      </c>
      <c r="H2392" t="s">
        <v>8226</v>
      </c>
      <c r="I2392" t="s">
        <v>8248</v>
      </c>
      <c r="J2392">
        <v>1420352264</v>
      </c>
      <c r="K2392" s="7">
        <f>(((J2392/60)/60)/24)+DATE(1970,1,1)</f>
        <v>42008.262314814812</v>
      </c>
      <c r="L2392">
        <v>1416896264</v>
      </c>
      <c r="M2392" s="7">
        <f>(((L2392/60)/60)/24)+DATE(1970,1,1)</f>
        <v>41968.262314814812</v>
      </c>
      <c r="N2392" t="b">
        <v>0</v>
      </c>
      <c r="O2392">
        <v>0</v>
      </c>
      <c r="P2392" s="5" t="e">
        <f>E2392/O2392</f>
        <v>#DIV/0!</v>
      </c>
      <c r="Q2392" s="18" t="str">
        <f>LEFT(T2392, FIND("/",T2392)-1)</f>
        <v>technology</v>
      </c>
      <c r="R2392" s="18" t="str">
        <f>RIGHT(T2392, LEN(T2392)-FIND("/",T2392))</f>
        <v>web</v>
      </c>
      <c r="S2392" t="b">
        <v>0</v>
      </c>
      <c r="T2392" t="s">
        <v>8272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3">
        <v>20000</v>
      </c>
      <c r="E2393" s="13">
        <v>25</v>
      </c>
      <c r="F2393" s="16">
        <f>(E2393)/D2393</f>
        <v>1.25E-3</v>
      </c>
      <c r="G2393" s="11" t="s">
        <v>8220</v>
      </c>
      <c r="H2393" t="s">
        <v>8224</v>
      </c>
      <c r="I2393" t="s">
        <v>8246</v>
      </c>
      <c r="J2393">
        <v>1427825044</v>
      </c>
      <c r="K2393" s="7">
        <f>(((J2393/60)/60)/24)+DATE(1970,1,1)</f>
        <v>42094.752824074079</v>
      </c>
      <c r="L2393">
        <v>1425236644</v>
      </c>
      <c r="M2393" s="7">
        <f>(((L2393/60)/60)/24)+DATE(1970,1,1)</f>
        <v>42064.794490740736</v>
      </c>
      <c r="N2393" t="b">
        <v>0</v>
      </c>
      <c r="O2393">
        <v>1</v>
      </c>
      <c r="P2393" s="5">
        <f>E2393/O2393</f>
        <v>25</v>
      </c>
      <c r="Q2393" s="18" t="str">
        <f>LEFT(T2393, FIND("/",T2393)-1)</f>
        <v>technology</v>
      </c>
      <c r="R2393" s="18" t="str">
        <f>RIGHT(T2393, LEN(T2393)-FIND("/",T2393))</f>
        <v>web</v>
      </c>
      <c r="S2393" t="b">
        <v>0</v>
      </c>
      <c r="T2393" t="s">
        <v>8272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3">
        <v>4200</v>
      </c>
      <c r="E2394" s="13">
        <v>0</v>
      </c>
      <c r="F2394" s="16">
        <f>(E2394)/D2394</f>
        <v>0</v>
      </c>
      <c r="G2394" s="11" t="s">
        <v>8220</v>
      </c>
      <c r="H2394" t="s">
        <v>8224</v>
      </c>
      <c r="I2394" t="s">
        <v>8246</v>
      </c>
      <c r="J2394">
        <v>1446087223</v>
      </c>
      <c r="K2394" s="7">
        <f>(((J2394/60)/60)/24)+DATE(1970,1,1)</f>
        <v>42306.120636574073</v>
      </c>
      <c r="L2394">
        <v>1443495223</v>
      </c>
      <c r="M2394" s="7">
        <f>(((L2394/60)/60)/24)+DATE(1970,1,1)</f>
        <v>42276.120636574073</v>
      </c>
      <c r="N2394" t="b">
        <v>0</v>
      </c>
      <c r="O2394">
        <v>0</v>
      </c>
      <c r="P2394" s="5" t="e">
        <f>E2394/O2394</f>
        <v>#DIV/0!</v>
      </c>
      <c r="Q2394" s="18" t="str">
        <f>LEFT(T2394, FIND("/",T2394)-1)</f>
        <v>technology</v>
      </c>
      <c r="R2394" s="18" t="str">
        <f>RIGHT(T2394, LEN(T2394)-FIND("/",T2394))</f>
        <v>web</v>
      </c>
      <c r="S2394" t="b">
        <v>0</v>
      </c>
      <c r="T2394" t="s">
        <v>8272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3">
        <v>100000</v>
      </c>
      <c r="E2395" s="13">
        <v>50</v>
      </c>
      <c r="F2395" s="16">
        <f>(E2395)/D2395</f>
        <v>5.0000000000000001E-4</v>
      </c>
      <c r="G2395" s="11" t="s">
        <v>8220</v>
      </c>
      <c r="H2395" t="s">
        <v>8224</v>
      </c>
      <c r="I2395" t="s">
        <v>8246</v>
      </c>
      <c r="J2395">
        <v>1439048017</v>
      </c>
      <c r="K2395" s="7">
        <f>(((J2395/60)/60)/24)+DATE(1970,1,1)</f>
        <v>42224.648344907408</v>
      </c>
      <c r="L2395">
        <v>1436456017</v>
      </c>
      <c r="M2395" s="7">
        <f>(((L2395/60)/60)/24)+DATE(1970,1,1)</f>
        <v>42194.648344907408</v>
      </c>
      <c r="N2395" t="b">
        <v>0</v>
      </c>
      <c r="O2395">
        <v>1</v>
      </c>
      <c r="P2395" s="5">
        <f>E2395/O2395</f>
        <v>50</v>
      </c>
      <c r="Q2395" s="18" t="str">
        <f>LEFT(T2395, FIND("/",T2395)-1)</f>
        <v>technology</v>
      </c>
      <c r="R2395" s="18" t="str">
        <f>RIGHT(T2395, LEN(T2395)-FIND("/",T2395))</f>
        <v>web</v>
      </c>
      <c r="S2395" t="b">
        <v>0</v>
      </c>
      <c r="T2395" t="s">
        <v>8272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3">
        <v>5000</v>
      </c>
      <c r="E2396" s="13">
        <v>3</v>
      </c>
      <c r="F2396" s="16">
        <f>(E2396)/D2396</f>
        <v>5.9999999999999995E-4</v>
      </c>
      <c r="G2396" s="11" t="s">
        <v>8220</v>
      </c>
      <c r="H2396" t="s">
        <v>8241</v>
      </c>
      <c r="I2396" t="s">
        <v>8249</v>
      </c>
      <c r="J2396">
        <v>1424940093</v>
      </c>
      <c r="K2396" s="7">
        <f>(((J2396/60)/60)/24)+DATE(1970,1,1)</f>
        <v>42061.362187499995</v>
      </c>
      <c r="L2396">
        <v>1422348093</v>
      </c>
      <c r="M2396" s="7">
        <f>(((L2396/60)/60)/24)+DATE(1970,1,1)</f>
        <v>42031.362187499995</v>
      </c>
      <c r="N2396" t="b">
        <v>0</v>
      </c>
      <c r="O2396">
        <v>2</v>
      </c>
      <c r="P2396" s="5">
        <f>E2396/O2396</f>
        <v>1.5</v>
      </c>
      <c r="Q2396" s="18" t="str">
        <f>LEFT(T2396, FIND("/",T2396)-1)</f>
        <v>technology</v>
      </c>
      <c r="R2396" s="18" t="str">
        <f>RIGHT(T2396, LEN(T2396)-FIND("/",T2396))</f>
        <v>web</v>
      </c>
      <c r="S2396" t="b">
        <v>0</v>
      </c>
      <c r="T2396" t="s">
        <v>8272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3">
        <v>33000</v>
      </c>
      <c r="E2397" s="13">
        <v>0</v>
      </c>
      <c r="F2397" s="16">
        <f>(E2397)/D2397</f>
        <v>0</v>
      </c>
      <c r="G2397" s="11" t="s">
        <v>8220</v>
      </c>
      <c r="H2397" t="s">
        <v>8224</v>
      </c>
      <c r="I2397" t="s">
        <v>8246</v>
      </c>
      <c r="J2397">
        <v>1484038620</v>
      </c>
      <c r="K2397" s="7">
        <f>(((J2397/60)/60)/24)+DATE(1970,1,1)</f>
        <v>42745.372916666667</v>
      </c>
      <c r="L2397">
        <v>1481597687</v>
      </c>
      <c r="M2397" s="7">
        <f>(((L2397/60)/60)/24)+DATE(1970,1,1)</f>
        <v>42717.121377314819</v>
      </c>
      <c r="N2397" t="b">
        <v>0</v>
      </c>
      <c r="O2397">
        <v>0</v>
      </c>
      <c r="P2397" s="5" t="e">
        <f>E2397/O2397</f>
        <v>#DIV/0!</v>
      </c>
      <c r="Q2397" s="18" t="str">
        <f>LEFT(T2397, FIND("/",T2397)-1)</f>
        <v>technology</v>
      </c>
      <c r="R2397" s="18" t="str">
        <f>RIGHT(T2397, LEN(T2397)-FIND("/",T2397))</f>
        <v>web</v>
      </c>
      <c r="S2397" t="b">
        <v>0</v>
      </c>
      <c r="T2397" t="s">
        <v>8272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3">
        <v>5000</v>
      </c>
      <c r="E2398" s="13">
        <v>10</v>
      </c>
      <c r="F2398" s="16">
        <f>(E2398)/D2398</f>
        <v>2E-3</v>
      </c>
      <c r="G2398" s="11" t="s">
        <v>8220</v>
      </c>
      <c r="H2398" t="s">
        <v>8240</v>
      </c>
      <c r="I2398" t="s">
        <v>8257</v>
      </c>
      <c r="J2398">
        <v>1444940558</v>
      </c>
      <c r="K2398" s="7">
        <f>(((J2398/60)/60)/24)+DATE(1970,1,1)</f>
        <v>42292.849050925928</v>
      </c>
      <c r="L2398">
        <v>1442348558</v>
      </c>
      <c r="M2398" s="7">
        <f>(((L2398/60)/60)/24)+DATE(1970,1,1)</f>
        <v>42262.849050925928</v>
      </c>
      <c r="N2398" t="b">
        <v>0</v>
      </c>
      <c r="O2398">
        <v>1</v>
      </c>
      <c r="P2398" s="5">
        <f>E2398/O2398</f>
        <v>10</v>
      </c>
      <c r="Q2398" s="18" t="str">
        <f>LEFT(T2398, FIND("/",T2398)-1)</f>
        <v>technology</v>
      </c>
      <c r="R2398" s="18" t="str">
        <f>RIGHT(T2398, LEN(T2398)-FIND("/",T2398))</f>
        <v>web</v>
      </c>
      <c r="S2398" t="b">
        <v>0</v>
      </c>
      <c r="T2398" t="s">
        <v>8272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3">
        <v>124000</v>
      </c>
      <c r="E2399" s="13">
        <v>0</v>
      </c>
      <c r="F2399" s="16">
        <f>(E2399)/D2399</f>
        <v>0</v>
      </c>
      <c r="G2399" s="11" t="s">
        <v>8220</v>
      </c>
      <c r="H2399" t="s">
        <v>8224</v>
      </c>
      <c r="I2399" t="s">
        <v>8246</v>
      </c>
      <c r="J2399">
        <v>1420233256</v>
      </c>
      <c r="K2399" s="7">
        <f>(((J2399/60)/60)/24)+DATE(1970,1,1)</f>
        <v>42006.88490740741</v>
      </c>
      <c r="L2399">
        <v>1417641256</v>
      </c>
      <c r="M2399" s="7">
        <f>(((L2399/60)/60)/24)+DATE(1970,1,1)</f>
        <v>41976.88490740741</v>
      </c>
      <c r="N2399" t="b">
        <v>0</v>
      </c>
      <c r="O2399">
        <v>0</v>
      </c>
      <c r="P2399" s="5" t="e">
        <f>E2399/O2399</f>
        <v>#DIV/0!</v>
      </c>
      <c r="Q2399" s="18" t="str">
        <f>LEFT(T2399, FIND("/",T2399)-1)</f>
        <v>technology</v>
      </c>
      <c r="R2399" s="18" t="str">
        <f>RIGHT(T2399, LEN(T2399)-FIND("/",T2399))</f>
        <v>web</v>
      </c>
      <c r="S2399" t="b">
        <v>0</v>
      </c>
      <c r="T2399" t="s">
        <v>8272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3">
        <v>4000</v>
      </c>
      <c r="E2400" s="13">
        <v>0</v>
      </c>
      <c r="F2400" s="16">
        <f>(E2400)/D2400</f>
        <v>0</v>
      </c>
      <c r="G2400" s="11" t="s">
        <v>8220</v>
      </c>
      <c r="H2400" t="s">
        <v>8224</v>
      </c>
      <c r="I2400" t="s">
        <v>8246</v>
      </c>
      <c r="J2400">
        <v>1435874384</v>
      </c>
      <c r="K2400" s="7">
        <f>(((J2400/60)/60)/24)+DATE(1970,1,1)</f>
        <v>42187.916481481487</v>
      </c>
      <c r="L2400">
        <v>1433282384</v>
      </c>
      <c r="M2400" s="7">
        <f>(((L2400/60)/60)/24)+DATE(1970,1,1)</f>
        <v>42157.916481481487</v>
      </c>
      <c r="N2400" t="b">
        <v>0</v>
      </c>
      <c r="O2400">
        <v>0</v>
      </c>
      <c r="P2400" s="5" t="e">
        <f>E2400/O2400</f>
        <v>#DIV/0!</v>
      </c>
      <c r="Q2400" s="18" t="str">
        <f>LEFT(T2400, FIND("/",T2400)-1)</f>
        <v>technology</v>
      </c>
      <c r="R2400" s="18" t="str">
        <f>RIGHT(T2400, LEN(T2400)-FIND("/",T2400))</f>
        <v>web</v>
      </c>
      <c r="S2400" t="b">
        <v>0</v>
      </c>
      <c r="T2400" t="s">
        <v>8272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3">
        <v>13000</v>
      </c>
      <c r="E2401" s="13">
        <v>0</v>
      </c>
      <c r="F2401" s="16">
        <f>(E2401)/D2401</f>
        <v>0</v>
      </c>
      <c r="G2401" s="11" t="s">
        <v>8220</v>
      </c>
      <c r="H2401" t="s">
        <v>8235</v>
      </c>
      <c r="I2401" t="s">
        <v>8255</v>
      </c>
      <c r="J2401">
        <v>1418934506</v>
      </c>
      <c r="K2401" s="7">
        <f>(((J2401/60)/60)/24)+DATE(1970,1,1)</f>
        <v>41991.853078703702</v>
      </c>
      <c r="L2401">
        <v>1415910506</v>
      </c>
      <c r="M2401" s="7">
        <f>(((L2401/60)/60)/24)+DATE(1970,1,1)</f>
        <v>41956.853078703702</v>
      </c>
      <c r="N2401" t="b">
        <v>0</v>
      </c>
      <c r="O2401">
        <v>0</v>
      </c>
      <c r="P2401" s="5" t="e">
        <f>E2401/O2401</f>
        <v>#DIV/0!</v>
      </c>
      <c r="Q2401" s="18" t="str">
        <f>LEFT(T2401, FIND("/",T2401)-1)</f>
        <v>technology</v>
      </c>
      <c r="R2401" s="18" t="str">
        <f>RIGHT(T2401, LEN(T2401)-FIND("/",T2401))</f>
        <v>web</v>
      </c>
      <c r="S2401" t="b">
        <v>0</v>
      </c>
      <c r="T2401" t="s">
        <v>8272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3">
        <v>50000</v>
      </c>
      <c r="E2402" s="13">
        <v>0</v>
      </c>
      <c r="F2402" s="16">
        <f>(E2402)/D2402</f>
        <v>0</v>
      </c>
      <c r="G2402" s="11" t="s">
        <v>8220</v>
      </c>
      <c r="H2402" t="s">
        <v>8226</v>
      </c>
      <c r="I2402" t="s">
        <v>8248</v>
      </c>
      <c r="J2402">
        <v>1460615164</v>
      </c>
      <c r="K2402" s="7">
        <f>(((J2402/60)/60)/24)+DATE(1970,1,1)</f>
        <v>42474.268101851849</v>
      </c>
      <c r="L2402">
        <v>1458023164</v>
      </c>
      <c r="M2402" s="7">
        <f>(((L2402/60)/60)/24)+DATE(1970,1,1)</f>
        <v>42444.268101851849</v>
      </c>
      <c r="N2402" t="b">
        <v>0</v>
      </c>
      <c r="O2402">
        <v>0</v>
      </c>
      <c r="P2402" s="5" t="e">
        <f>E2402/O2402</f>
        <v>#DIV/0!</v>
      </c>
      <c r="Q2402" s="18" t="str">
        <f>LEFT(T2402, FIND("/",T2402)-1)</f>
        <v>technology</v>
      </c>
      <c r="R2402" s="18" t="str">
        <f>RIGHT(T2402, LEN(T2402)-FIND("/",T2402))</f>
        <v>web</v>
      </c>
      <c r="S2402" t="b">
        <v>0</v>
      </c>
      <c r="T2402" t="s">
        <v>8272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3">
        <v>28000</v>
      </c>
      <c r="E2403" s="13">
        <v>201</v>
      </c>
      <c r="F2403" s="16">
        <f>(E2403)/D2403</f>
        <v>7.1785714285714283E-3</v>
      </c>
      <c r="G2403" s="11" t="s">
        <v>8221</v>
      </c>
      <c r="H2403" t="s">
        <v>8224</v>
      </c>
      <c r="I2403" t="s">
        <v>8246</v>
      </c>
      <c r="J2403">
        <v>1457207096</v>
      </c>
      <c r="K2403" s="7">
        <f>(((J2403/60)/60)/24)+DATE(1970,1,1)</f>
        <v>42434.822870370372</v>
      </c>
      <c r="L2403">
        <v>1452023096</v>
      </c>
      <c r="M2403" s="7">
        <f>(((L2403/60)/60)/24)+DATE(1970,1,1)</f>
        <v>42374.822870370372</v>
      </c>
      <c r="N2403" t="b">
        <v>0</v>
      </c>
      <c r="O2403">
        <v>9</v>
      </c>
      <c r="P2403" s="5">
        <f>E2403/O2403</f>
        <v>22.333333333333332</v>
      </c>
      <c r="Q2403" s="18" t="str">
        <f>LEFT(T2403, FIND("/",T2403)-1)</f>
        <v>food</v>
      </c>
      <c r="R2403" s="18" t="str">
        <f>RIGHT(T2403, LEN(T2403)-FIND("/",T2403))</f>
        <v>food trucks</v>
      </c>
      <c r="S2403" t="b">
        <v>0</v>
      </c>
      <c r="T2403" t="s">
        <v>8284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3">
        <v>12000</v>
      </c>
      <c r="E2404" s="13">
        <v>52</v>
      </c>
      <c r="F2404" s="16">
        <f>(E2404)/D2404</f>
        <v>4.3333333333333331E-3</v>
      </c>
      <c r="G2404" s="11" t="s">
        <v>8221</v>
      </c>
      <c r="H2404" t="s">
        <v>8224</v>
      </c>
      <c r="I2404" t="s">
        <v>8246</v>
      </c>
      <c r="J2404">
        <v>1431533931</v>
      </c>
      <c r="K2404" s="7">
        <f>(((J2404/60)/60)/24)+DATE(1970,1,1)</f>
        <v>42137.679756944446</v>
      </c>
      <c r="L2404">
        <v>1428941931</v>
      </c>
      <c r="M2404" s="7">
        <f>(((L2404/60)/60)/24)+DATE(1970,1,1)</f>
        <v>42107.679756944446</v>
      </c>
      <c r="N2404" t="b">
        <v>0</v>
      </c>
      <c r="O2404">
        <v>1</v>
      </c>
      <c r="P2404" s="5">
        <f>E2404/O2404</f>
        <v>52</v>
      </c>
      <c r="Q2404" s="18" t="str">
        <f>LEFT(T2404, FIND("/",T2404)-1)</f>
        <v>food</v>
      </c>
      <c r="R2404" s="18" t="str">
        <f>RIGHT(T2404, LEN(T2404)-FIND("/",T2404))</f>
        <v>food trucks</v>
      </c>
      <c r="S2404" t="b">
        <v>0</v>
      </c>
      <c r="T2404" t="s">
        <v>8284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3">
        <v>1200</v>
      </c>
      <c r="E2405" s="13">
        <v>202</v>
      </c>
      <c r="F2405" s="16">
        <f>(E2405)/D2405</f>
        <v>0.16833333333333333</v>
      </c>
      <c r="G2405" s="11" t="s">
        <v>8221</v>
      </c>
      <c r="H2405" t="s">
        <v>8225</v>
      </c>
      <c r="I2405" t="s">
        <v>8247</v>
      </c>
      <c r="J2405">
        <v>1459368658</v>
      </c>
      <c r="K2405" s="7">
        <f>(((J2405/60)/60)/24)+DATE(1970,1,1)</f>
        <v>42459.840949074074</v>
      </c>
      <c r="L2405">
        <v>1454188258</v>
      </c>
      <c r="M2405" s="7">
        <f>(((L2405/60)/60)/24)+DATE(1970,1,1)</f>
        <v>42399.882615740738</v>
      </c>
      <c r="N2405" t="b">
        <v>0</v>
      </c>
      <c r="O2405">
        <v>12</v>
      </c>
      <c r="P2405" s="5">
        <f>E2405/O2405</f>
        <v>16.833333333333332</v>
      </c>
      <c r="Q2405" s="18" t="str">
        <f>LEFT(T2405, FIND("/",T2405)-1)</f>
        <v>food</v>
      </c>
      <c r="R2405" s="18" t="str">
        <f>RIGHT(T2405, LEN(T2405)-FIND("/",T2405))</f>
        <v>food trucks</v>
      </c>
      <c r="S2405" t="b">
        <v>0</v>
      </c>
      <c r="T2405" t="s">
        <v>8284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3">
        <v>15000</v>
      </c>
      <c r="E2406" s="13">
        <v>0</v>
      </c>
      <c r="F2406" s="16">
        <f>(E2406)/D2406</f>
        <v>0</v>
      </c>
      <c r="G2406" s="11" t="s">
        <v>8221</v>
      </c>
      <c r="H2406" t="s">
        <v>8224</v>
      </c>
      <c r="I2406" t="s">
        <v>8246</v>
      </c>
      <c r="J2406">
        <v>1451782607</v>
      </c>
      <c r="K2406" s="7">
        <f>(((J2406/60)/60)/24)+DATE(1970,1,1)</f>
        <v>42372.03943287037</v>
      </c>
      <c r="L2406">
        <v>1449190607</v>
      </c>
      <c r="M2406" s="7">
        <f>(((L2406/60)/60)/24)+DATE(1970,1,1)</f>
        <v>42342.03943287037</v>
      </c>
      <c r="N2406" t="b">
        <v>0</v>
      </c>
      <c r="O2406">
        <v>0</v>
      </c>
      <c r="P2406" s="5" t="e">
        <f>E2406/O2406</f>
        <v>#DIV/0!</v>
      </c>
      <c r="Q2406" s="18" t="str">
        <f>LEFT(T2406, FIND("/",T2406)-1)</f>
        <v>food</v>
      </c>
      <c r="R2406" s="18" t="str">
        <f>RIGHT(T2406, LEN(T2406)-FIND("/",T2406))</f>
        <v>food trucks</v>
      </c>
      <c r="S2406" t="b">
        <v>0</v>
      </c>
      <c r="T2406" t="s">
        <v>8284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3">
        <v>5000</v>
      </c>
      <c r="E2407" s="13">
        <v>1126</v>
      </c>
      <c r="F2407" s="16">
        <f>(E2407)/D2407</f>
        <v>0.22520000000000001</v>
      </c>
      <c r="G2407" s="11" t="s">
        <v>8221</v>
      </c>
      <c r="H2407" t="s">
        <v>8224</v>
      </c>
      <c r="I2407" t="s">
        <v>8246</v>
      </c>
      <c r="J2407">
        <v>1472911375</v>
      </c>
      <c r="K2407" s="7">
        <f>(((J2407/60)/60)/24)+DATE(1970,1,1)</f>
        <v>42616.585358796292</v>
      </c>
      <c r="L2407">
        <v>1471096975</v>
      </c>
      <c r="M2407" s="7">
        <f>(((L2407/60)/60)/24)+DATE(1970,1,1)</f>
        <v>42595.585358796292</v>
      </c>
      <c r="N2407" t="b">
        <v>0</v>
      </c>
      <c r="O2407">
        <v>20</v>
      </c>
      <c r="P2407" s="5">
        <f>E2407/O2407</f>
        <v>56.3</v>
      </c>
      <c r="Q2407" s="18" t="str">
        <f>LEFT(T2407, FIND("/",T2407)-1)</f>
        <v>food</v>
      </c>
      <c r="R2407" s="18" t="str">
        <f>RIGHT(T2407, LEN(T2407)-FIND("/",T2407))</f>
        <v>food trucks</v>
      </c>
      <c r="S2407" t="b">
        <v>0</v>
      </c>
      <c r="T2407" t="s">
        <v>8284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3">
        <v>3250</v>
      </c>
      <c r="E2408" s="13">
        <v>1345</v>
      </c>
      <c r="F2408" s="16">
        <f>(E2408)/D2408</f>
        <v>0.41384615384615386</v>
      </c>
      <c r="G2408" s="11" t="s">
        <v>8221</v>
      </c>
      <c r="H2408" t="s">
        <v>8224</v>
      </c>
      <c r="I2408" t="s">
        <v>8246</v>
      </c>
      <c r="J2408">
        <v>1421635190</v>
      </c>
      <c r="K2408" s="7">
        <f>(((J2408/60)/60)/24)+DATE(1970,1,1)</f>
        <v>42023.110995370371</v>
      </c>
      <c r="L2408">
        <v>1418179190</v>
      </c>
      <c r="M2408" s="7">
        <f>(((L2408/60)/60)/24)+DATE(1970,1,1)</f>
        <v>41983.110995370371</v>
      </c>
      <c r="N2408" t="b">
        <v>0</v>
      </c>
      <c r="O2408">
        <v>16</v>
      </c>
      <c r="P2408" s="5">
        <f>E2408/O2408</f>
        <v>84.0625</v>
      </c>
      <c r="Q2408" s="18" t="str">
        <f>LEFT(T2408, FIND("/",T2408)-1)</f>
        <v>food</v>
      </c>
      <c r="R2408" s="18" t="str">
        <f>RIGHT(T2408, LEN(T2408)-FIND("/",T2408))</f>
        <v>food trucks</v>
      </c>
      <c r="S2408" t="b">
        <v>0</v>
      </c>
      <c r="T2408" t="s">
        <v>8284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3">
        <v>22000</v>
      </c>
      <c r="E2409" s="13">
        <v>5557</v>
      </c>
      <c r="F2409" s="16">
        <f>(E2409)/D2409</f>
        <v>0.25259090909090909</v>
      </c>
      <c r="G2409" s="11" t="s">
        <v>8221</v>
      </c>
      <c r="H2409" t="s">
        <v>8224</v>
      </c>
      <c r="I2409" t="s">
        <v>8246</v>
      </c>
      <c r="J2409">
        <v>1428732000</v>
      </c>
      <c r="K2409" s="7">
        <f>(((J2409/60)/60)/24)+DATE(1970,1,1)</f>
        <v>42105.25</v>
      </c>
      <c r="L2409">
        <v>1426772928</v>
      </c>
      <c r="M2409" s="7">
        <f>(((L2409/60)/60)/24)+DATE(1970,1,1)</f>
        <v>42082.575555555552</v>
      </c>
      <c r="N2409" t="b">
        <v>0</v>
      </c>
      <c r="O2409">
        <v>33</v>
      </c>
      <c r="P2409" s="5">
        <f>E2409/O2409</f>
        <v>168.39393939393941</v>
      </c>
      <c r="Q2409" s="18" t="str">
        <f>LEFT(T2409, FIND("/",T2409)-1)</f>
        <v>food</v>
      </c>
      <c r="R2409" s="18" t="str">
        <f>RIGHT(T2409, LEN(T2409)-FIND("/",T2409))</f>
        <v>food trucks</v>
      </c>
      <c r="S2409" t="b">
        <v>0</v>
      </c>
      <c r="T2409" t="s">
        <v>8284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3">
        <v>15000</v>
      </c>
      <c r="E2410" s="13">
        <v>30</v>
      </c>
      <c r="F2410" s="16">
        <f>(E2410)/D2410</f>
        <v>2E-3</v>
      </c>
      <c r="G2410" s="11" t="s">
        <v>8221</v>
      </c>
      <c r="H2410" t="s">
        <v>8224</v>
      </c>
      <c r="I2410" t="s">
        <v>8246</v>
      </c>
      <c r="J2410">
        <v>1415247757</v>
      </c>
      <c r="K2410" s="7">
        <f>(((J2410/60)/60)/24)+DATE(1970,1,1)</f>
        <v>41949.182372685187</v>
      </c>
      <c r="L2410">
        <v>1412652157</v>
      </c>
      <c r="M2410" s="7">
        <f>(((L2410/60)/60)/24)+DATE(1970,1,1)</f>
        <v>41919.140706018516</v>
      </c>
      <c r="N2410" t="b">
        <v>0</v>
      </c>
      <c r="O2410">
        <v>2</v>
      </c>
      <c r="P2410" s="5">
        <f>E2410/O2410</f>
        <v>15</v>
      </c>
      <c r="Q2410" s="18" t="str">
        <f>LEFT(T2410, FIND("/",T2410)-1)</f>
        <v>food</v>
      </c>
      <c r="R2410" s="18" t="str">
        <f>RIGHT(T2410, LEN(T2410)-FIND("/",T2410))</f>
        <v>food trucks</v>
      </c>
      <c r="S2410" t="b">
        <v>0</v>
      </c>
      <c r="T2410" t="s">
        <v>8284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3">
        <v>25000</v>
      </c>
      <c r="E2411" s="13">
        <v>460</v>
      </c>
      <c r="F2411" s="16">
        <f>(E2411)/D2411</f>
        <v>1.84E-2</v>
      </c>
      <c r="G2411" s="11" t="s">
        <v>8221</v>
      </c>
      <c r="H2411" t="s">
        <v>8224</v>
      </c>
      <c r="I2411" t="s">
        <v>8246</v>
      </c>
      <c r="J2411">
        <v>1439931675</v>
      </c>
      <c r="K2411" s="7">
        <f>(((J2411/60)/60)/24)+DATE(1970,1,1)</f>
        <v>42234.875868055555</v>
      </c>
      <c r="L2411">
        <v>1437339675</v>
      </c>
      <c r="M2411" s="7">
        <f>(((L2411/60)/60)/24)+DATE(1970,1,1)</f>
        <v>42204.875868055555</v>
      </c>
      <c r="N2411" t="b">
        <v>0</v>
      </c>
      <c r="O2411">
        <v>6</v>
      </c>
      <c r="P2411" s="5">
        <f>E2411/O2411</f>
        <v>76.666666666666671</v>
      </c>
      <c r="Q2411" s="18" t="str">
        <f>LEFT(T2411, FIND("/",T2411)-1)</f>
        <v>food</v>
      </c>
      <c r="R2411" s="18" t="str">
        <f>RIGHT(T2411, LEN(T2411)-FIND("/",T2411))</f>
        <v>food trucks</v>
      </c>
      <c r="S2411" t="b">
        <v>0</v>
      </c>
      <c r="T2411" t="s">
        <v>8284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3">
        <v>15000</v>
      </c>
      <c r="E2412" s="13">
        <v>0</v>
      </c>
      <c r="F2412" s="16">
        <f>(E2412)/D2412</f>
        <v>0</v>
      </c>
      <c r="G2412" s="11" t="s">
        <v>8221</v>
      </c>
      <c r="H2412" t="s">
        <v>8226</v>
      </c>
      <c r="I2412" t="s">
        <v>8248</v>
      </c>
      <c r="J2412">
        <v>1441619275</v>
      </c>
      <c r="K2412" s="7">
        <f>(((J2412/60)/60)/24)+DATE(1970,1,1)</f>
        <v>42254.408275462964</v>
      </c>
      <c r="L2412">
        <v>1439027275</v>
      </c>
      <c r="M2412" s="7">
        <f>(((L2412/60)/60)/24)+DATE(1970,1,1)</f>
        <v>42224.408275462964</v>
      </c>
      <c r="N2412" t="b">
        <v>0</v>
      </c>
      <c r="O2412">
        <v>0</v>
      </c>
      <c r="P2412" s="5" t="e">
        <f>E2412/O2412</f>
        <v>#DIV/0!</v>
      </c>
      <c r="Q2412" s="18" t="str">
        <f>LEFT(T2412, FIND("/",T2412)-1)</f>
        <v>food</v>
      </c>
      <c r="R2412" s="18" t="str">
        <f>RIGHT(T2412, LEN(T2412)-FIND("/",T2412))</f>
        <v>food trucks</v>
      </c>
      <c r="S2412" t="b">
        <v>0</v>
      </c>
      <c r="T2412" t="s">
        <v>8284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3">
        <v>25000</v>
      </c>
      <c r="E2413" s="13">
        <v>151</v>
      </c>
      <c r="F2413" s="16">
        <f>(E2413)/D2413</f>
        <v>6.0400000000000002E-3</v>
      </c>
      <c r="G2413" s="11" t="s">
        <v>8221</v>
      </c>
      <c r="H2413" t="s">
        <v>8224</v>
      </c>
      <c r="I2413" t="s">
        <v>8246</v>
      </c>
      <c r="J2413">
        <v>1440524082</v>
      </c>
      <c r="K2413" s="7">
        <f>(((J2413/60)/60)/24)+DATE(1970,1,1)</f>
        <v>42241.732430555552</v>
      </c>
      <c r="L2413">
        <v>1437932082</v>
      </c>
      <c r="M2413" s="7">
        <f>(((L2413/60)/60)/24)+DATE(1970,1,1)</f>
        <v>42211.732430555552</v>
      </c>
      <c r="N2413" t="b">
        <v>0</v>
      </c>
      <c r="O2413">
        <v>3</v>
      </c>
      <c r="P2413" s="5">
        <f>E2413/O2413</f>
        <v>50.333333333333336</v>
      </c>
      <c r="Q2413" s="18" t="str">
        <f>LEFT(T2413, FIND("/",T2413)-1)</f>
        <v>food</v>
      </c>
      <c r="R2413" s="18" t="str">
        <f>RIGHT(T2413, LEN(T2413)-FIND("/",T2413))</f>
        <v>food trucks</v>
      </c>
      <c r="S2413" t="b">
        <v>0</v>
      </c>
      <c r="T2413" t="s">
        <v>8284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3">
        <v>8000</v>
      </c>
      <c r="E2414" s="13">
        <v>0</v>
      </c>
      <c r="F2414" s="16">
        <f>(E2414)/D2414</f>
        <v>0</v>
      </c>
      <c r="G2414" s="11" t="s">
        <v>8221</v>
      </c>
      <c r="H2414" t="s">
        <v>8230</v>
      </c>
      <c r="I2414" t="s">
        <v>8249</v>
      </c>
      <c r="J2414">
        <v>1480185673</v>
      </c>
      <c r="K2414" s="7">
        <f>(((J2414/60)/60)/24)+DATE(1970,1,1)</f>
        <v>42700.778622685189</v>
      </c>
      <c r="L2414">
        <v>1476294073</v>
      </c>
      <c r="M2414" s="7">
        <f>(((L2414/60)/60)/24)+DATE(1970,1,1)</f>
        <v>42655.736956018518</v>
      </c>
      <c r="N2414" t="b">
        <v>0</v>
      </c>
      <c r="O2414">
        <v>0</v>
      </c>
      <c r="P2414" s="5" t="e">
        <f>E2414/O2414</f>
        <v>#DIV/0!</v>
      </c>
      <c r="Q2414" s="18" t="str">
        <f>LEFT(T2414, FIND("/",T2414)-1)</f>
        <v>food</v>
      </c>
      <c r="R2414" s="18" t="str">
        <f>RIGHT(T2414, LEN(T2414)-FIND("/",T2414))</f>
        <v>food trucks</v>
      </c>
      <c r="S2414" t="b">
        <v>0</v>
      </c>
      <c r="T2414" t="s">
        <v>8284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3">
        <v>3000</v>
      </c>
      <c r="E2415" s="13">
        <v>25</v>
      </c>
      <c r="F2415" s="16">
        <f>(E2415)/D2415</f>
        <v>8.3333333333333332E-3</v>
      </c>
      <c r="G2415" s="11" t="s">
        <v>8221</v>
      </c>
      <c r="H2415" t="s">
        <v>8224</v>
      </c>
      <c r="I2415" t="s">
        <v>8246</v>
      </c>
      <c r="J2415">
        <v>1401579000</v>
      </c>
      <c r="K2415" s="7">
        <f>(((J2415/60)/60)/24)+DATE(1970,1,1)</f>
        <v>41790.979166666664</v>
      </c>
      <c r="L2415">
        <v>1398911882</v>
      </c>
      <c r="M2415" s="7">
        <f>(((L2415/60)/60)/24)+DATE(1970,1,1)</f>
        <v>41760.10974537037</v>
      </c>
      <c r="N2415" t="b">
        <v>0</v>
      </c>
      <c r="O2415">
        <v>3</v>
      </c>
      <c r="P2415" s="5">
        <f>E2415/O2415</f>
        <v>8.3333333333333339</v>
      </c>
      <c r="Q2415" s="18" t="str">
        <f>LEFT(T2415, FIND("/",T2415)-1)</f>
        <v>food</v>
      </c>
      <c r="R2415" s="18" t="str">
        <f>RIGHT(T2415, LEN(T2415)-FIND("/",T2415))</f>
        <v>food trucks</v>
      </c>
      <c r="S2415" t="b">
        <v>0</v>
      </c>
      <c r="T2415" t="s">
        <v>8284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3">
        <v>15000</v>
      </c>
      <c r="E2416" s="13">
        <v>460</v>
      </c>
      <c r="F2416" s="16">
        <f>(E2416)/D2416</f>
        <v>3.0666666666666665E-2</v>
      </c>
      <c r="G2416" s="11" t="s">
        <v>8221</v>
      </c>
      <c r="H2416" t="s">
        <v>8224</v>
      </c>
      <c r="I2416" t="s">
        <v>8246</v>
      </c>
      <c r="J2416">
        <v>1440215940</v>
      </c>
      <c r="K2416" s="7">
        <f>(((J2416/60)/60)/24)+DATE(1970,1,1)</f>
        <v>42238.165972222225</v>
      </c>
      <c r="L2416">
        <v>1436805660</v>
      </c>
      <c r="M2416" s="7">
        <f>(((L2416/60)/60)/24)+DATE(1970,1,1)</f>
        <v>42198.695138888885</v>
      </c>
      <c r="N2416" t="b">
        <v>0</v>
      </c>
      <c r="O2416">
        <v>13</v>
      </c>
      <c r="P2416" s="5">
        <f>E2416/O2416</f>
        <v>35.384615384615387</v>
      </c>
      <c r="Q2416" s="18" t="str">
        <f>LEFT(T2416, FIND("/",T2416)-1)</f>
        <v>food</v>
      </c>
      <c r="R2416" s="18" t="str">
        <f>RIGHT(T2416, LEN(T2416)-FIND("/",T2416))</f>
        <v>food trucks</v>
      </c>
      <c r="S2416" t="b">
        <v>0</v>
      </c>
      <c r="T2416" t="s">
        <v>8284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3">
        <v>60000</v>
      </c>
      <c r="E2417" s="13">
        <v>335</v>
      </c>
      <c r="F2417" s="16">
        <f>(E2417)/D2417</f>
        <v>5.5833333333333334E-3</v>
      </c>
      <c r="G2417" s="11" t="s">
        <v>8221</v>
      </c>
      <c r="H2417" t="s">
        <v>8224</v>
      </c>
      <c r="I2417" t="s">
        <v>8246</v>
      </c>
      <c r="J2417">
        <v>1468615346</v>
      </c>
      <c r="K2417" s="7">
        <f>(((J2417/60)/60)/24)+DATE(1970,1,1)</f>
        <v>42566.862800925926</v>
      </c>
      <c r="L2417">
        <v>1466023346</v>
      </c>
      <c r="M2417" s="7">
        <f>(((L2417/60)/60)/24)+DATE(1970,1,1)</f>
        <v>42536.862800925926</v>
      </c>
      <c r="N2417" t="b">
        <v>0</v>
      </c>
      <c r="O2417">
        <v>6</v>
      </c>
      <c r="P2417" s="5">
        <f>E2417/O2417</f>
        <v>55.833333333333336</v>
      </c>
      <c r="Q2417" s="18" t="str">
        <f>LEFT(T2417, FIND("/",T2417)-1)</f>
        <v>food</v>
      </c>
      <c r="R2417" s="18" t="str">
        <f>RIGHT(T2417, LEN(T2417)-FIND("/",T2417))</f>
        <v>food trucks</v>
      </c>
      <c r="S2417" t="b">
        <v>0</v>
      </c>
      <c r="T2417" t="s">
        <v>8284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3">
        <v>20000</v>
      </c>
      <c r="E2418" s="13">
        <v>5</v>
      </c>
      <c r="F2418" s="16">
        <f>(E2418)/D2418</f>
        <v>2.5000000000000001E-4</v>
      </c>
      <c r="G2418" s="11" t="s">
        <v>8221</v>
      </c>
      <c r="H2418" t="s">
        <v>8224</v>
      </c>
      <c r="I2418" t="s">
        <v>8246</v>
      </c>
      <c r="J2418">
        <v>1426345200</v>
      </c>
      <c r="K2418" s="7">
        <f>(((J2418/60)/60)/24)+DATE(1970,1,1)</f>
        <v>42077.625</v>
      </c>
      <c r="L2418">
        <v>1421343743</v>
      </c>
      <c r="M2418" s="7">
        <f>(((L2418/60)/60)/24)+DATE(1970,1,1)</f>
        <v>42019.737766203703</v>
      </c>
      <c r="N2418" t="b">
        <v>0</v>
      </c>
      <c r="O2418">
        <v>1</v>
      </c>
      <c r="P2418" s="5">
        <f>E2418/O2418</f>
        <v>5</v>
      </c>
      <c r="Q2418" s="18" t="str">
        <f>LEFT(T2418, FIND("/",T2418)-1)</f>
        <v>food</v>
      </c>
      <c r="R2418" s="18" t="str">
        <f>RIGHT(T2418, LEN(T2418)-FIND("/",T2418))</f>
        <v>food trucks</v>
      </c>
      <c r="S2418" t="b">
        <v>0</v>
      </c>
      <c r="T2418" t="s">
        <v>8284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3">
        <v>1000</v>
      </c>
      <c r="E2419" s="13">
        <v>0</v>
      </c>
      <c r="F2419" s="16">
        <f>(E2419)/D2419</f>
        <v>0</v>
      </c>
      <c r="G2419" s="11" t="s">
        <v>8221</v>
      </c>
      <c r="H2419" t="s">
        <v>8224</v>
      </c>
      <c r="I2419" t="s">
        <v>8246</v>
      </c>
      <c r="J2419">
        <v>1407705187</v>
      </c>
      <c r="K2419" s="7">
        <f>(((J2419/60)/60)/24)+DATE(1970,1,1)</f>
        <v>41861.884108796294</v>
      </c>
      <c r="L2419">
        <v>1405113187</v>
      </c>
      <c r="M2419" s="7">
        <f>(((L2419/60)/60)/24)+DATE(1970,1,1)</f>
        <v>41831.884108796294</v>
      </c>
      <c r="N2419" t="b">
        <v>0</v>
      </c>
      <c r="O2419">
        <v>0</v>
      </c>
      <c r="P2419" s="5" t="e">
        <f>E2419/O2419</f>
        <v>#DIV/0!</v>
      </c>
      <c r="Q2419" s="18" t="str">
        <f>LEFT(T2419, FIND("/",T2419)-1)</f>
        <v>food</v>
      </c>
      <c r="R2419" s="18" t="str">
        <f>RIGHT(T2419, LEN(T2419)-FIND("/",T2419))</f>
        <v>food trucks</v>
      </c>
      <c r="S2419" t="b">
        <v>0</v>
      </c>
      <c r="T2419" t="s">
        <v>8284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3">
        <v>25000</v>
      </c>
      <c r="E2420" s="13">
        <v>5</v>
      </c>
      <c r="F2420" s="16">
        <f>(E2420)/D2420</f>
        <v>2.0000000000000001E-4</v>
      </c>
      <c r="G2420" s="11" t="s">
        <v>8221</v>
      </c>
      <c r="H2420" t="s">
        <v>8224</v>
      </c>
      <c r="I2420" t="s">
        <v>8246</v>
      </c>
      <c r="J2420">
        <v>1427225644</v>
      </c>
      <c r="K2420" s="7">
        <f>(((J2420/60)/60)/24)+DATE(1970,1,1)</f>
        <v>42087.815324074079</v>
      </c>
      <c r="L2420">
        <v>1422045244</v>
      </c>
      <c r="M2420" s="7">
        <f>(((L2420/60)/60)/24)+DATE(1970,1,1)</f>
        <v>42027.856990740736</v>
      </c>
      <c r="N2420" t="b">
        <v>0</v>
      </c>
      <c r="O2420">
        <v>5</v>
      </c>
      <c r="P2420" s="5">
        <f>E2420/O2420</f>
        <v>1</v>
      </c>
      <c r="Q2420" s="18" t="str">
        <f>LEFT(T2420, FIND("/",T2420)-1)</f>
        <v>food</v>
      </c>
      <c r="R2420" s="18" t="str">
        <f>RIGHT(T2420, LEN(T2420)-FIND("/",T2420))</f>
        <v>food trucks</v>
      </c>
      <c r="S2420" t="b">
        <v>0</v>
      </c>
      <c r="T2420" t="s">
        <v>8284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3">
        <v>3000</v>
      </c>
      <c r="E2421" s="13">
        <v>0</v>
      </c>
      <c r="F2421" s="16">
        <f>(E2421)/D2421</f>
        <v>0</v>
      </c>
      <c r="G2421" s="11" t="s">
        <v>8221</v>
      </c>
      <c r="H2421" t="s">
        <v>8224</v>
      </c>
      <c r="I2421" t="s">
        <v>8246</v>
      </c>
      <c r="J2421">
        <v>1424281389</v>
      </c>
      <c r="K2421" s="7">
        <f>(((J2421/60)/60)/24)+DATE(1970,1,1)</f>
        <v>42053.738298611104</v>
      </c>
      <c r="L2421">
        <v>1419097389</v>
      </c>
      <c r="M2421" s="7">
        <f>(((L2421/60)/60)/24)+DATE(1970,1,1)</f>
        <v>41993.738298611104</v>
      </c>
      <c r="N2421" t="b">
        <v>0</v>
      </c>
      <c r="O2421">
        <v>0</v>
      </c>
      <c r="P2421" s="5" t="e">
        <f>E2421/O2421</f>
        <v>#DIV/0!</v>
      </c>
      <c r="Q2421" s="18" t="str">
        <f>LEFT(T2421, FIND("/",T2421)-1)</f>
        <v>food</v>
      </c>
      <c r="R2421" s="18" t="str">
        <f>RIGHT(T2421, LEN(T2421)-FIND("/",T2421))</f>
        <v>food trucks</v>
      </c>
      <c r="S2421" t="b">
        <v>0</v>
      </c>
      <c r="T2421" t="s">
        <v>8284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3">
        <v>16870</v>
      </c>
      <c r="E2422" s="13">
        <v>2501</v>
      </c>
      <c r="F2422" s="16">
        <f>(E2422)/D2422</f>
        <v>0.14825133372851215</v>
      </c>
      <c r="G2422" s="11" t="s">
        <v>8221</v>
      </c>
      <c r="H2422" t="s">
        <v>8224</v>
      </c>
      <c r="I2422" t="s">
        <v>8246</v>
      </c>
      <c r="J2422">
        <v>1415583695</v>
      </c>
      <c r="K2422" s="7">
        <f>(((J2422/60)/60)/24)+DATE(1970,1,1)</f>
        <v>41953.070543981477</v>
      </c>
      <c r="L2422">
        <v>1410396095</v>
      </c>
      <c r="M2422" s="7">
        <f>(((L2422/60)/60)/24)+DATE(1970,1,1)</f>
        <v>41893.028877314813</v>
      </c>
      <c r="N2422" t="b">
        <v>0</v>
      </c>
      <c r="O2422">
        <v>36</v>
      </c>
      <c r="P2422" s="5">
        <f>E2422/O2422</f>
        <v>69.472222222222229</v>
      </c>
      <c r="Q2422" s="18" t="str">
        <f>LEFT(T2422, FIND("/",T2422)-1)</f>
        <v>food</v>
      </c>
      <c r="R2422" s="18" t="str">
        <f>RIGHT(T2422, LEN(T2422)-FIND("/",T2422))</f>
        <v>food trucks</v>
      </c>
      <c r="S2422" t="b">
        <v>0</v>
      </c>
      <c r="T2422" t="s">
        <v>8284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3">
        <v>6000</v>
      </c>
      <c r="E2423" s="13">
        <v>1</v>
      </c>
      <c r="F2423" s="16">
        <f>(E2423)/D2423</f>
        <v>1.6666666666666666E-4</v>
      </c>
      <c r="G2423" s="11" t="s">
        <v>8221</v>
      </c>
      <c r="H2423" t="s">
        <v>8224</v>
      </c>
      <c r="I2423" t="s">
        <v>8246</v>
      </c>
      <c r="J2423">
        <v>1424536196</v>
      </c>
      <c r="K2423" s="7">
        <f>(((J2423/60)/60)/24)+DATE(1970,1,1)</f>
        <v>42056.687453703707</v>
      </c>
      <c r="L2423">
        <v>1421944196</v>
      </c>
      <c r="M2423" s="7">
        <f>(((L2423/60)/60)/24)+DATE(1970,1,1)</f>
        <v>42026.687453703707</v>
      </c>
      <c r="N2423" t="b">
        <v>0</v>
      </c>
      <c r="O2423">
        <v>1</v>
      </c>
      <c r="P2423" s="5">
        <f>E2423/O2423</f>
        <v>1</v>
      </c>
      <c r="Q2423" s="18" t="str">
        <f>LEFT(T2423, FIND("/",T2423)-1)</f>
        <v>food</v>
      </c>
      <c r="R2423" s="18" t="str">
        <f>RIGHT(T2423, LEN(T2423)-FIND("/",T2423))</f>
        <v>food trucks</v>
      </c>
      <c r="S2423" t="b">
        <v>0</v>
      </c>
      <c r="T2423" t="s">
        <v>8284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3">
        <v>500</v>
      </c>
      <c r="E2424" s="13">
        <v>1</v>
      </c>
      <c r="F2424" s="16">
        <f>(E2424)/D2424</f>
        <v>2E-3</v>
      </c>
      <c r="G2424" s="11" t="s">
        <v>8221</v>
      </c>
      <c r="H2424" t="s">
        <v>8224</v>
      </c>
      <c r="I2424" t="s">
        <v>8246</v>
      </c>
      <c r="J2424">
        <v>1426091036</v>
      </c>
      <c r="K2424" s="7">
        <f>(((J2424/60)/60)/24)+DATE(1970,1,1)</f>
        <v>42074.683287037042</v>
      </c>
      <c r="L2424">
        <v>1423502636</v>
      </c>
      <c r="M2424" s="7">
        <f>(((L2424/60)/60)/24)+DATE(1970,1,1)</f>
        <v>42044.724953703699</v>
      </c>
      <c r="N2424" t="b">
        <v>0</v>
      </c>
      <c r="O2424">
        <v>1</v>
      </c>
      <c r="P2424" s="5">
        <f>E2424/O2424</f>
        <v>1</v>
      </c>
      <c r="Q2424" s="18" t="str">
        <f>LEFT(T2424, FIND("/",T2424)-1)</f>
        <v>food</v>
      </c>
      <c r="R2424" s="18" t="str">
        <f>RIGHT(T2424, LEN(T2424)-FIND("/",T2424))</f>
        <v>food trucks</v>
      </c>
      <c r="S2424" t="b">
        <v>0</v>
      </c>
      <c r="T2424" t="s">
        <v>8284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3">
        <v>60000</v>
      </c>
      <c r="E2425" s="13">
        <v>8</v>
      </c>
      <c r="F2425" s="16">
        <f>(E2425)/D2425</f>
        <v>1.3333333333333334E-4</v>
      </c>
      <c r="G2425" s="11" t="s">
        <v>8221</v>
      </c>
      <c r="H2425" t="s">
        <v>8224</v>
      </c>
      <c r="I2425" t="s">
        <v>8246</v>
      </c>
      <c r="J2425">
        <v>1420044890</v>
      </c>
      <c r="K2425" s="7">
        <f>(((J2425/60)/60)/24)+DATE(1970,1,1)</f>
        <v>42004.704745370371</v>
      </c>
      <c r="L2425">
        <v>1417452890</v>
      </c>
      <c r="M2425" s="7">
        <f>(((L2425/60)/60)/24)+DATE(1970,1,1)</f>
        <v>41974.704745370371</v>
      </c>
      <c r="N2425" t="b">
        <v>0</v>
      </c>
      <c r="O2425">
        <v>1</v>
      </c>
      <c r="P2425" s="5">
        <f>E2425/O2425</f>
        <v>8</v>
      </c>
      <c r="Q2425" s="18" t="str">
        <f>LEFT(T2425, FIND("/",T2425)-1)</f>
        <v>food</v>
      </c>
      <c r="R2425" s="18" t="str">
        <f>RIGHT(T2425, LEN(T2425)-FIND("/",T2425))</f>
        <v>food trucks</v>
      </c>
      <c r="S2425" t="b">
        <v>0</v>
      </c>
      <c r="T2425" t="s">
        <v>8284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3">
        <v>25000</v>
      </c>
      <c r="E2426" s="13">
        <v>310</v>
      </c>
      <c r="F2426" s="16">
        <f>(E2426)/D2426</f>
        <v>1.24E-2</v>
      </c>
      <c r="G2426" s="11" t="s">
        <v>8221</v>
      </c>
      <c r="H2426" t="s">
        <v>8224</v>
      </c>
      <c r="I2426" t="s">
        <v>8246</v>
      </c>
      <c r="J2426">
        <v>1414445108</v>
      </c>
      <c r="K2426" s="7">
        <f>(((J2426/60)/60)/24)+DATE(1970,1,1)</f>
        <v>41939.892453703702</v>
      </c>
      <c r="L2426">
        <v>1411853108</v>
      </c>
      <c r="M2426" s="7">
        <f>(((L2426/60)/60)/24)+DATE(1970,1,1)</f>
        <v>41909.892453703702</v>
      </c>
      <c r="N2426" t="b">
        <v>0</v>
      </c>
      <c r="O2426">
        <v>9</v>
      </c>
      <c r="P2426" s="5">
        <f>E2426/O2426</f>
        <v>34.444444444444443</v>
      </c>
      <c r="Q2426" s="18" t="str">
        <f>LEFT(T2426, FIND("/",T2426)-1)</f>
        <v>food</v>
      </c>
      <c r="R2426" s="18" t="str">
        <f>RIGHT(T2426, LEN(T2426)-FIND("/",T2426))</f>
        <v>food trucks</v>
      </c>
      <c r="S2426" t="b">
        <v>0</v>
      </c>
      <c r="T2426" t="s">
        <v>8284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3">
        <v>3500</v>
      </c>
      <c r="E2427" s="13">
        <v>1</v>
      </c>
      <c r="F2427" s="16">
        <f>(E2427)/D2427</f>
        <v>2.8571428571428574E-4</v>
      </c>
      <c r="G2427" s="11" t="s">
        <v>8221</v>
      </c>
      <c r="H2427" t="s">
        <v>8224</v>
      </c>
      <c r="I2427" t="s">
        <v>8246</v>
      </c>
      <c r="J2427">
        <v>1464386640</v>
      </c>
      <c r="K2427" s="7">
        <f>(((J2427/60)/60)/24)+DATE(1970,1,1)</f>
        <v>42517.919444444444</v>
      </c>
      <c r="L2427">
        <v>1463090149</v>
      </c>
      <c r="M2427" s="7">
        <f>(((L2427/60)/60)/24)+DATE(1970,1,1)</f>
        <v>42502.913761574076</v>
      </c>
      <c r="N2427" t="b">
        <v>0</v>
      </c>
      <c r="O2427">
        <v>1</v>
      </c>
      <c r="P2427" s="5">
        <f>E2427/O2427</f>
        <v>1</v>
      </c>
      <c r="Q2427" s="18" t="str">
        <f>LEFT(T2427, FIND("/",T2427)-1)</f>
        <v>food</v>
      </c>
      <c r="R2427" s="18" t="str">
        <f>RIGHT(T2427, LEN(T2427)-FIND("/",T2427))</f>
        <v>food trucks</v>
      </c>
      <c r="S2427" t="b">
        <v>0</v>
      </c>
      <c r="T2427" t="s">
        <v>8284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3">
        <v>20000</v>
      </c>
      <c r="E2428" s="13">
        <v>0</v>
      </c>
      <c r="F2428" s="16">
        <f>(E2428)/D2428</f>
        <v>0</v>
      </c>
      <c r="G2428" s="11" t="s">
        <v>8221</v>
      </c>
      <c r="H2428" t="s">
        <v>8224</v>
      </c>
      <c r="I2428" t="s">
        <v>8246</v>
      </c>
      <c r="J2428">
        <v>1439006692</v>
      </c>
      <c r="K2428" s="7">
        <f>(((J2428/60)/60)/24)+DATE(1970,1,1)</f>
        <v>42224.170046296291</v>
      </c>
      <c r="L2428">
        <v>1433822692</v>
      </c>
      <c r="M2428" s="7">
        <f>(((L2428/60)/60)/24)+DATE(1970,1,1)</f>
        <v>42164.170046296291</v>
      </c>
      <c r="N2428" t="b">
        <v>0</v>
      </c>
      <c r="O2428">
        <v>0</v>
      </c>
      <c r="P2428" s="5" t="e">
        <f>E2428/O2428</f>
        <v>#DIV/0!</v>
      </c>
      <c r="Q2428" s="18" t="str">
        <f>LEFT(T2428, FIND("/",T2428)-1)</f>
        <v>food</v>
      </c>
      <c r="R2428" s="18" t="str">
        <f>RIGHT(T2428, LEN(T2428)-FIND("/",T2428))</f>
        <v>food trucks</v>
      </c>
      <c r="S2428" t="b">
        <v>0</v>
      </c>
      <c r="T2428" t="s">
        <v>8284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3">
        <v>50000</v>
      </c>
      <c r="E2429" s="13">
        <v>1</v>
      </c>
      <c r="F2429" s="16">
        <f>(E2429)/D2429</f>
        <v>2.0000000000000002E-5</v>
      </c>
      <c r="G2429" s="11" t="s">
        <v>8221</v>
      </c>
      <c r="H2429" t="s">
        <v>8224</v>
      </c>
      <c r="I2429" t="s">
        <v>8246</v>
      </c>
      <c r="J2429">
        <v>1458715133</v>
      </c>
      <c r="K2429" s="7">
        <f>(((J2429/60)/60)/24)+DATE(1970,1,1)</f>
        <v>42452.277002314819</v>
      </c>
      <c r="L2429">
        <v>1455262733</v>
      </c>
      <c r="M2429" s="7">
        <f>(((L2429/60)/60)/24)+DATE(1970,1,1)</f>
        <v>42412.318668981476</v>
      </c>
      <c r="N2429" t="b">
        <v>0</v>
      </c>
      <c r="O2429">
        <v>1</v>
      </c>
      <c r="P2429" s="5">
        <f>E2429/O2429</f>
        <v>1</v>
      </c>
      <c r="Q2429" s="18" t="str">
        <f>LEFT(T2429, FIND("/",T2429)-1)</f>
        <v>food</v>
      </c>
      <c r="R2429" s="18" t="str">
        <f>RIGHT(T2429, LEN(T2429)-FIND("/",T2429))</f>
        <v>food trucks</v>
      </c>
      <c r="S2429" t="b">
        <v>0</v>
      </c>
      <c r="T2429" t="s">
        <v>8284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3">
        <v>35000</v>
      </c>
      <c r="E2430" s="13">
        <v>1</v>
      </c>
      <c r="F2430" s="16">
        <f>(E2430)/D2430</f>
        <v>2.8571428571428571E-5</v>
      </c>
      <c r="G2430" s="11" t="s">
        <v>8221</v>
      </c>
      <c r="H2430" t="s">
        <v>8224</v>
      </c>
      <c r="I2430" t="s">
        <v>8246</v>
      </c>
      <c r="J2430">
        <v>1426182551</v>
      </c>
      <c r="K2430" s="7">
        <f>(((J2430/60)/60)/24)+DATE(1970,1,1)</f>
        <v>42075.742488425924</v>
      </c>
      <c r="L2430">
        <v>1423594151</v>
      </c>
      <c r="M2430" s="7">
        <f>(((L2430/60)/60)/24)+DATE(1970,1,1)</f>
        <v>42045.784155092595</v>
      </c>
      <c r="N2430" t="b">
        <v>0</v>
      </c>
      <c r="O2430">
        <v>1</v>
      </c>
      <c r="P2430" s="5">
        <f>E2430/O2430</f>
        <v>1</v>
      </c>
      <c r="Q2430" s="18" t="str">
        <f>LEFT(T2430, FIND("/",T2430)-1)</f>
        <v>food</v>
      </c>
      <c r="R2430" s="18" t="str">
        <f>RIGHT(T2430, LEN(T2430)-FIND("/",T2430))</f>
        <v>food trucks</v>
      </c>
      <c r="S2430" t="b">
        <v>0</v>
      </c>
      <c r="T2430" t="s">
        <v>8284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3">
        <v>140000</v>
      </c>
      <c r="E2431" s="13">
        <v>2005</v>
      </c>
      <c r="F2431" s="16">
        <f>(E2431)/D2431</f>
        <v>1.4321428571428572E-2</v>
      </c>
      <c r="G2431" s="11" t="s">
        <v>8221</v>
      </c>
      <c r="H2431" t="s">
        <v>8234</v>
      </c>
      <c r="I2431" t="s">
        <v>8254</v>
      </c>
      <c r="J2431">
        <v>1486313040</v>
      </c>
      <c r="K2431" s="7">
        <f>(((J2431/60)/60)/24)+DATE(1970,1,1)</f>
        <v>42771.697222222225</v>
      </c>
      <c r="L2431">
        <v>1483131966</v>
      </c>
      <c r="M2431" s="7">
        <f>(((L2431/60)/60)/24)+DATE(1970,1,1)</f>
        <v>42734.879236111112</v>
      </c>
      <c r="N2431" t="b">
        <v>0</v>
      </c>
      <c r="O2431">
        <v>4</v>
      </c>
      <c r="P2431" s="5">
        <f>E2431/O2431</f>
        <v>501.25</v>
      </c>
      <c r="Q2431" s="18" t="str">
        <f>LEFT(T2431, FIND("/",T2431)-1)</f>
        <v>food</v>
      </c>
      <c r="R2431" s="18" t="str">
        <f>RIGHT(T2431, LEN(T2431)-FIND("/",T2431))</f>
        <v>food trucks</v>
      </c>
      <c r="S2431" t="b">
        <v>0</v>
      </c>
      <c r="T2431" t="s">
        <v>8284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3">
        <v>3000</v>
      </c>
      <c r="E2432" s="13">
        <v>21</v>
      </c>
      <c r="F2432" s="16">
        <f>(E2432)/D2432</f>
        <v>7.0000000000000001E-3</v>
      </c>
      <c r="G2432" s="11" t="s">
        <v>8221</v>
      </c>
      <c r="H2432" t="s">
        <v>8224</v>
      </c>
      <c r="I2432" t="s">
        <v>8246</v>
      </c>
      <c r="J2432">
        <v>1455246504</v>
      </c>
      <c r="K2432" s="7">
        <f>(((J2432/60)/60)/24)+DATE(1970,1,1)</f>
        <v>42412.130833333329</v>
      </c>
      <c r="L2432">
        <v>1452654504</v>
      </c>
      <c r="M2432" s="7">
        <f>(((L2432/60)/60)/24)+DATE(1970,1,1)</f>
        <v>42382.130833333329</v>
      </c>
      <c r="N2432" t="b">
        <v>0</v>
      </c>
      <c r="O2432">
        <v>2</v>
      </c>
      <c r="P2432" s="5">
        <f>E2432/O2432</f>
        <v>10.5</v>
      </c>
      <c r="Q2432" s="18" t="str">
        <f>LEFT(T2432, FIND("/",T2432)-1)</f>
        <v>food</v>
      </c>
      <c r="R2432" s="18" t="str">
        <f>RIGHT(T2432, LEN(T2432)-FIND("/",T2432))</f>
        <v>food trucks</v>
      </c>
      <c r="S2432" t="b">
        <v>0</v>
      </c>
      <c r="T2432" t="s">
        <v>8284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3">
        <v>100000</v>
      </c>
      <c r="E2433" s="13">
        <v>2</v>
      </c>
      <c r="F2433" s="16">
        <f>(E2433)/D2433</f>
        <v>2.0000000000000002E-5</v>
      </c>
      <c r="G2433" s="11" t="s">
        <v>8221</v>
      </c>
      <c r="H2433" t="s">
        <v>8224</v>
      </c>
      <c r="I2433" t="s">
        <v>8246</v>
      </c>
      <c r="J2433">
        <v>1467080613</v>
      </c>
      <c r="K2433" s="7">
        <f>(((J2433/60)/60)/24)+DATE(1970,1,1)</f>
        <v>42549.099687499998</v>
      </c>
      <c r="L2433">
        <v>1461896613</v>
      </c>
      <c r="M2433" s="7">
        <f>(((L2433/60)/60)/24)+DATE(1970,1,1)</f>
        <v>42489.099687499998</v>
      </c>
      <c r="N2433" t="b">
        <v>0</v>
      </c>
      <c r="O2433">
        <v>2</v>
      </c>
      <c r="P2433" s="5">
        <f>E2433/O2433</f>
        <v>1</v>
      </c>
      <c r="Q2433" s="18" t="str">
        <f>LEFT(T2433, FIND("/",T2433)-1)</f>
        <v>food</v>
      </c>
      <c r="R2433" s="18" t="str">
        <f>RIGHT(T2433, LEN(T2433)-FIND("/",T2433))</f>
        <v>food trucks</v>
      </c>
      <c r="S2433" t="b">
        <v>0</v>
      </c>
      <c r="T2433" t="s">
        <v>8284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3">
        <v>14000</v>
      </c>
      <c r="E2434" s="13">
        <v>2</v>
      </c>
      <c r="F2434" s="16">
        <f>(E2434)/D2434</f>
        <v>1.4285714285714287E-4</v>
      </c>
      <c r="G2434" s="11" t="s">
        <v>8221</v>
      </c>
      <c r="H2434" t="s">
        <v>8224</v>
      </c>
      <c r="I2434" t="s">
        <v>8246</v>
      </c>
      <c r="J2434">
        <v>1425791697</v>
      </c>
      <c r="K2434" s="7">
        <f>(((J2434/60)/60)/24)+DATE(1970,1,1)</f>
        <v>42071.218715277777</v>
      </c>
      <c r="L2434">
        <v>1423199697</v>
      </c>
      <c r="M2434" s="7">
        <f>(((L2434/60)/60)/24)+DATE(1970,1,1)</f>
        <v>42041.218715277777</v>
      </c>
      <c r="N2434" t="b">
        <v>0</v>
      </c>
      <c r="O2434">
        <v>2</v>
      </c>
      <c r="P2434" s="5">
        <f>E2434/O2434</f>
        <v>1</v>
      </c>
      <c r="Q2434" s="18" t="str">
        <f>LEFT(T2434, FIND("/",T2434)-1)</f>
        <v>food</v>
      </c>
      <c r="R2434" s="18" t="str">
        <f>RIGHT(T2434, LEN(T2434)-FIND("/",T2434))</f>
        <v>food trucks</v>
      </c>
      <c r="S2434" t="b">
        <v>0</v>
      </c>
      <c r="T2434" t="s">
        <v>8284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3">
        <v>10000</v>
      </c>
      <c r="E2435" s="13">
        <v>0</v>
      </c>
      <c r="F2435" s="16">
        <f>(E2435)/D2435</f>
        <v>0</v>
      </c>
      <c r="G2435" s="11" t="s">
        <v>8221</v>
      </c>
      <c r="H2435" t="s">
        <v>8224</v>
      </c>
      <c r="I2435" t="s">
        <v>8246</v>
      </c>
      <c r="J2435">
        <v>1456608943</v>
      </c>
      <c r="K2435" s="7">
        <f>(((J2435/60)/60)/24)+DATE(1970,1,1)</f>
        <v>42427.89980324074</v>
      </c>
      <c r="L2435">
        <v>1454016943</v>
      </c>
      <c r="M2435" s="7">
        <f>(((L2435/60)/60)/24)+DATE(1970,1,1)</f>
        <v>42397.89980324074</v>
      </c>
      <c r="N2435" t="b">
        <v>0</v>
      </c>
      <c r="O2435">
        <v>0</v>
      </c>
      <c r="P2435" s="5" t="e">
        <f>E2435/O2435</f>
        <v>#DIV/0!</v>
      </c>
      <c r="Q2435" s="18" t="str">
        <f>LEFT(T2435, FIND("/",T2435)-1)</f>
        <v>food</v>
      </c>
      <c r="R2435" s="18" t="str">
        <f>RIGHT(T2435, LEN(T2435)-FIND("/",T2435))</f>
        <v>food trucks</v>
      </c>
      <c r="S2435" t="b">
        <v>0</v>
      </c>
      <c r="T2435" t="s">
        <v>8284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3">
        <v>20000</v>
      </c>
      <c r="E2436" s="13">
        <v>26</v>
      </c>
      <c r="F2436" s="16">
        <f>(E2436)/D2436</f>
        <v>1.2999999999999999E-3</v>
      </c>
      <c r="G2436" s="11" t="s">
        <v>8221</v>
      </c>
      <c r="H2436" t="s">
        <v>8224</v>
      </c>
      <c r="I2436" t="s">
        <v>8246</v>
      </c>
      <c r="J2436">
        <v>1438662474</v>
      </c>
      <c r="K2436" s="7">
        <f>(((J2436/60)/60)/24)+DATE(1970,1,1)</f>
        <v>42220.18604166666</v>
      </c>
      <c r="L2436">
        <v>1435206474</v>
      </c>
      <c r="M2436" s="7">
        <f>(((L2436/60)/60)/24)+DATE(1970,1,1)</f>
        <v>42180.18604166666</v>
      </c>
      <c r="N2436" t="b">
        <v>0</v>
      </c>
      <c r="O2436">
        <v>2</v>
      </c>
      <c r="P2436" s="5">
        <f>E2436/O2436</f>
        <v>13</v>
      </c>
      <c r="Q2436" s="18" t="str">
        <f>LEFT(T2436, FIND("/",T2436)-1)</f>
        <v>food</v>
      </c>
      <c r="R2436" s="18" t="str">
        <f>RIGHT(T2436, LEN(T2436)-FIND("/",T2436))</f>
        <v>food trucks</v>
      </c>
      <c r="S2436" t="b">
        <v>0</v>
      </c>
      <c r="T2436" t="s">
        <v>8284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3">
        <v>250000</v>
      </c>
      <c r="E2437" s="13">
        <v>1224</v>
      </c>
      <c r="F2437" s="16">
        <f>(E2437)/D2437</f>
        <v>4.8960000000000002E-3</v>
      </c>
      <c r="G2437" s="11" t="s">
        <v>8221</v>
      </c>
      <c r="H2437" t="s">
        <v>8235</v>
      </c>
      <c r="I2437" t="s">
        <v>8255</v>
      </c>
      <c r="J2437">
        <v>1444027186</v>
      </c>
      <c r="K2437" s="7">
        <f>(((J2437/60)/60)/24)+DATE(1970,1,1)</f>
        <v>42282.277615740735</v>
      </c>
      <c r="L2437">
        <v>1441435186</v>
      </c>
      <c r="M2437" s="7">
        <f>(((L2437/60)/60)/24)+DATE(1970,1,1)</f>
        <v>42252.277615740735</v>
      </c>
      <c r="N2437" t="b">
        <v>0</v>
      </c>
      <c r="O2437">
        <v>4</v>
      </c>
      <c r="P2437" s="5">
        <f>E2437/O2437</f>
        <v>306</v>
      </c>
      <c r="Q2437" s="18" t="str">
        <f>LEFT(T2437, FIND("/",T2437)-1)</f>
        <v>food</v>
      </c>
      <c r="R2437" s="18" t="str">
        <f>RIGHT(T2437, LEN(T2437)-FIND("/",T2437))</f>
        <v>food trucks</v>
      </c>
      <c r="S2437" t="b">
        <v>0</v>
      </c>
      <c r="T2437" t="s">
        <v>8284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3">
        <v>117000</v>
      </c>
      <c r="E2438" s="13">
        <v>45</v>
      </c>
      <c r="F2438" s="16">
        <f>(E2438)/D2438</f>
        <v>3.8461538461538462E-4</v>
      </c>
      <c r="G2438" s="11" t="s">
        <v>8221</v>
      </c>
      <c r="H2438" t="s">
        <v>8229</v>
      </c>
      <c r="I2438" t="s">
        <v>8251</v>
      </c>
      <c r="J2438">
        <v>1454078770</v>
      </c>
      <c r="K2438" s="7">
        <f>(((J2438/60)/60)/24)+DATE(1970,1,1)</f>
        <v>42398.615393518514</v>
      </c>
      <c r="L2438">
        <v>1448894770</v>
      </c>
      <c r="M2438" s="7">
        <f>(((L2438/60)/60)/24)+DATE(1970,1,1)</f>
        <v>42338.615393518514</v>
      </c>
      <c r="N2438" t="b">
        <v>0</v>
      </c>
      <c r="O2438">
        <v>2</v>
      </c>
      <c r="P2438" s="5">
        <f>E2438/O2438</f>
        <v>22.5</v>
      </c>
      <c r="Q2438" s="18" t="str">
        <f>LEFT(T2438, FIND("/",T2438)-1)</f>
        <v>food</v>
      </c>
      <c r="R2438" s="18" t="str">
        <f>RIGHT(T2438, LEN(T2438)-FIND("/",T2438))</f>
        <v>food trucks</v>
      </c>
      <c r="S2438" t="b">
        <v>0</v>
      </c>
      <c r="T2438" t="s">
        <v>8284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3">
        <v>8000</v>
      </c>
      <c r="E2439" s="13">
        <v>0</v>
      </c>
      <c r="F2439" s="16">
        <f>(E2439)/D2439</f>
        <v>0</v>
      </c>
      <c r="G2439" s="11" t="s">
        <v>8221</v>
      </c>
      <c r="H2439" t="s">
        <v>8224</v>
      </c>
      <c r="I2439" t="s">
        <v>8246</v>
      </c>
      <c r="J2439">
        <v>1426615200</v>
      </c>
      <c r="K2439" s="7">
        <f>(((J2439/60)/60)/24)+DATE(1970,1,1)</f>
        <v>42080.75</v>
      </c>
      <c r="L2439">
        <v>1422400188</v>
      </c>
      <c r="M2439" s="7">
        <f>(((L2439/60)/60)/24)+DATE(1970,1,1)</f>
        <v>42031.965138888889</v>
      </c>
      <c r="N2439" t="b">
        <v>0</v>
      </c>
      <c r="O2439">
        <v>0</v>
      </c>
      <c r="P2439" s="5" t="e">
        <f>E2439/O2439</f>
        <v>#DIV/0!</v>
      </c>
      <c r="Q2439" s="18" t="str">
        <f>LEFT(T2439, FIND("/",T2439)-1)</f>
        <v>food</v>
      </c>
      <c r="R2439" s="18" t="str">
        <f>RIGHT(T2439, LEN(T2439)-FIND("/",T2439))</f>
        <v>food trucks</v>
      </c>
      <c r="S2439" t="b">
        <v>0</v>
      </c>
      <c r="T2439" t="s">
        <v>8284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3">
        <v>15000</v>
      </c>
      <c r="E2440" s="13">
        <v>50</v>
      </c>
      <c r="F2440" s="16">
        <f>(E2440)/D2440</f>
        <v>3.3333333333333335E-3</v>
      </c>
      <c r="G2440" s="11" t="s">
        <v>8221</v>
      </c>
      <c r="H2440" t="s">
        <v>8224</v>
      </c>
      <c r="I2440" t="s">
        <v>8246</v>
      </c>
      <c r="J2440">
        <v>1449529062</v>
      </c>
      <c r="K2440" s="7">
        <f>(((J2440/60)/60)/24)+DATE(1970,1,1)</f>
        <v>42345.956736111111</v>
      </c>
      <c r="L2440">
        <v>1444341462</v>
      </c>
      <c r="M2440" s="7">
        <f>(((L2440/60)/60)/24)+DATE(1970,1,1)</f>
        <v>42285.91506944444</v>
      </c>
      <c r="N2440" t="b">
        <v>0</v>
      </c>
      <c r="O2440">
        <v>1</v>
      </c>
      <c r="P2440" s="5">
        <f>E2440/O2440</f>
        <v>50</v>
      </c>
      <c r="Q2440" s="18" t="str">
        <f>LEFT(T2440, FIND("/",T2440)-1)</f>
        <v>food</v>
      </c>
      <c r="R2440" s="18" t="str">
        <f>RIGHT(T2440, LEN(T2440)-FIND("/",T2440))</f>
        <v>food trucks</v>
      </c>
      <c r="S2440" t="b">
        <v>0</v>
      </c>
      <c r="T2440" t="s">
        <v>8284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3">
        <v>10000</v>
      </c>
      <c r="E2441" s="13">
        <v>0</v>
      </c>
      <c r="F2441" s="16">
        <f>(E2441)/D2441</f>
        <v>0</v>
      </c>
      <c r="G2441" s="11" t="s">
        <v>8221</v>
      </c>
      <c r="H2441" t="s">
        <v>8224</v>
      </c>
      <c r="I2441" t="s">
        <v>8246</v>
      </c>
      <c r="J2441">
        <v>1445197129</v>
      </c>
      <c r="K2441" s="7">
        <f>(((J2441/60)/60)/24)+DATE(1970,1,1)</f>
        <v>42295.818622685183</v>
      </c>
      <c r="L2441">
        <v>1442605129</v>
      </c>
      <c r="M2441" s="7">
        <f>(((L2441/60)/60)/24)+DATE(1970,1,1)</f>
        <v>42265.818622685183</v>
      </c>
      <c r="N2441" t="b">
        <v>0</v>
      </c>
      <c r="O2441">
        <v>0</v>
      </c>
      <c r="P2441" s="5" t="e">
        <f>E2441/O2441</f>
        <v>#DIV/0!</v>
      </c>
      <c r="Q2441" s="18" t="str">
        <f>LEFT(T2441, FIND("/",T2441)-1)</f>
        <v>food</v>
      </c>
      <c r="R2441" s="18" t="str">
        <f>RIGHT(T2441, LEN(T2441)-FIND("/",T2441))</f>
        <v>food trucks</v>
      </c>
      <c r="S2441" t="b">
        <v>0</v>
      </c>
      <c r="T2441" t="s">
        <v>8284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3">
        <v>5000</v>
      </c>
      <c r="E2442" s="13">
        <v>10</v>
      </c>
      <c r="F2442" s="16">
        <f>(E2442)/D2442</f>
        <v>2E-3</v>
      </c>
      <c r="G2442" s="11" t="s">
        <v>8221</v>
      </c>
      <c r="H2442" t="s">
        <v>8242</v>
      </c>
      <c r="I2442" t="s">
        <v>8249</v>
      </c>
      <c r="J2442">
        <v>1455399313</v>
      </c>
      <c r="K2442" s="7">
        <f>(((J2442/60)/60)/24)+DATE(1970,1,1)</f>
        <v>42413.899456018517</v>
      </c>
      <c r="L2442">
        <v>1452807313</v>
      </c>
      <c r="M2442" s="7">
        <f>(((L2442/60)/60)/24)+DATE(1970,1,1)</f>
        <v>42383.899456018517</v>
      </c>
      <c r="N2442" t="b">
        <v>0</v>
      </c>
      <c r="O2442">
        <v>2</v>
      </c>
      <c r="P2442" s="5">
        <f>E2442/O2442</f>
        <v>5</v>
      </c>
      <c r="Q2442" s="18" t="str">
        <f>LEFT(T2442, FIND("/",T2442)-1)</f>
        <v>food</v>
      </c>
      <c r="R2442" s="18" t="str">
        <f>RIGHT(T2442, LEN(T2442)-FIND("/",T2442))</f>
        <v>food trucks</v>
      </c>
      <c r="S2442" t="b">
        <v>0</v>
      </c>
      <c r="T2442" t="s">
        <v>8284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3">
        <v>7500</v>
      </c>
      <c r="E2443" s="13">
        <v>8091</v>
      </c>
      <c r="F2443" s="16">
        <f>(E2443)/D2443</f>
        <v>1.0788</v>
      </c>
      <c r="G2443" s="11" t="s">
        <v>8219</v>
      </c>
      <c r="H2443" t="s">
        <v>8224</v>
      </c>
      <c r="I2443" t="s">
        <v>8246</v>
      </c>
      <c r="J2443">
        <v>1437627540</v>
      </c>
      <c r="K2443" s="7">
        <f>(((J2443/60)/60)/24)+DATE(1970,1,1)</f>
        <v>42208.207638888889</v>
      </c>
      <c r="L2443">
        <v>1435806054</v>
      </c>
      <c r="M2443" s="7">
        <f>(((L2443/60)/60)/24)+DATE(1970,1,1)</f>
        <v>42187.125625000001</v>
      </c>
      <c r="N2443" t="b">
        <v>0</v>
      </c>
      <c r="O2443">
        <v>109</v>
      </c>
      <c r="P2443" s="5">
        <f>E2443/O2443</f>
        <v>74.22935779816514</v>
      </c>
      <c r="Q2443" s="18" t="str">
        <f>LEFT(T2443, FIND("/",T2443)-1)</f>
        <v>food</v>
      </c>
      <c r="R2443" s="18" t="str">
        <f>RIGHT(T2443, LEN(T2443)-FIND("/",T2443))</f>
        <v>small batch</v>
      </c>
      <c r="S2443" t="b">
        <v>1</v>
      </c>
      <c r="T2443" t="s">
        <v>8298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3">
        <v>24000</v>
      </c>
      <c r="E2444" s="13">
        <v>30226</v>
      </c>
      <c r="F2444" s="16">
        <f>(E2444)/D2444</f>
        <v>1.2594166666666666</v>
      </c>
      <c r="G2444" s="11" t="s">
        <v>8219</v>
      </c>
      <c r="H2444" t="s">
        <v>8224</v>
      </c>
      <c r="I2444" t="s">
        <v>8246</v>
      </c>
      <c r="J2444">
        <v>1426777228</v>
      </c>
      <c r="K2444" s="7">
        <f>(((J2444/60)/60)/24)+DATE(1970,1,1)</f>
        <v>42082.625324074077</v>
      </c>
      <c r="L2444">
        <v>1424188828</v>
      </c>
      <c r="M2444" s="7">
        <f>(((L2444/60)/60)/24)+DATE(1970,1,1)</f>
        <v>42052.666990740734</v>
      </c>
      <c r="N2444" t="b">
        <v>0</v>
      </c>
      <c r="O2444">
        <v>372</v>
      </c>
      <c r="P2444" s="5">
        <f>E2444/O2444</f>
        <v>81.252688172043008</v>
      </c>
      <c r="Q2444" s="18" t="str">
        <f>LEFT(T2444, FIND("/",T2444)-1)</f>
        <v>food</v>
      </c>
      <c r="R2444" s="18" t="str">
        <f>RIGHT(T2444, LEN(T2444)-FIND("/",T2444))</f>
        <v>small batch</v>
      </c>
      <c r="S2444" t="b">
        <v>1</v>
      </c>
      <c r="T2444" t="s">
        <v>8298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3">
        <v>20000</v>
      </c>
      <c r="E2445" s="13">
        <v>40502.99</v>
      </c>
      <c r="F2445" s="16">
        <f>(E2445)/D2445</f>
        <v>2.0251494999999999</v>
      </c>
      <c r="G2445" s="11" t="s">
        <v>8219</v>
      </c>
      <c r="H2445" t="s">
        <v>8224</v>
      </c>
      <c r="I2445" t="s">
        <v>8246</v>
      </c>
      <c r="J2445">
        <v>1408114822</v>
      </c>
      <c r="K2445" s="7">
        <f>(((J2445/60)/60)/24)+DATE(1970,1,1)</f>
        <v>41866.625254629631</v>
      </c>
      <c r="L2445">
        <v>1405522822</v>
      </c>
      <c r="M2445" s="7">
        <f>(((L2445/60)/60)/24)+DATE(1970,1,1)</f>
        <v>41836.625254629631</v>
      </c>
      <c r="N2445" t="b">
        <v>0</v>
      </c>
      <c r="O2445">
        <v>311</v>
      </c>
      <c r="P2445" s="5">
        <f>E2445/O2445</f>
        <v>130.23469453376205</v>
      </c>
      <c r="Q2445" s="18" t="str">
        <f>LEFT(T2445, FIND("/",T2445)-1)</f>
        <v>food</v>
      </c>
      <c r="R2445" s="18" t="str">
        <f>RIGHT(T2445, LEN(T2445)-FIND("/",T2445))</f>
        <v>small batch</v>
      </c>
      <c r="S2445" t="b">
        <v>1</v>
      </c>
      <c r="T2445" t="s">
        <v>8298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3">
        <v>3000</v>
      </c>
      <c r="E2446" s="13">
        <v>3258</v>
      </c>
      <c r="F2446" s="16">
        <f>(E2446)/D2446</f>
        <v>1.0860000000000001</v>
      </c>
      <c r="G2446" s="11" t="s">
        <v>8219</v>
      </c>
      <c r="H2446" t="s">
        <v>8224</v>
      </c>
      <c r="I2446" t="s">
        <v>8246</v>
      </c>
      <c r="J2446">
        <v>1464199591</v>
      </c>
      <c r="K2446" s="7">
        <f>(((J2446/60)/60)/24)+DATE(1970,1,1)</f>
        <v>42515.754525462966</v>
      </c>
      <c r="L2446">
        <v>1461607591</v>
      </c>
      <c r="M2446" s="7">
        <f>(((L2446/60)/60)/24)+DATE(1970,1,1)</f>
        <v>42485.754525462966</v>
      </c>
      <c r="N2446" t="b">
        <v>0</v>
      </c>
      <c r="O2446">
        <v>61</v>
      </c>
      <c r="P2446" s="5">
        <f>E2446/O2446</f>
        <v>53.409836065573771</v>
      </c>
      <c r="Q2446" s="18" t="str">
        <f>LEFT(T2446, FIND("/",T2446)-1)</f>
        <v>food</v>
      </c>
      <c r="R2446" s="18" t="str">
        <f>RIGHT(T2446, LEN(T2446)-FIND("/",T2446))</f>
        <v>small batch</v>
      </c>
      <c r="S2446" t="b">
        <v>1</v>
      </c>
      <c r="T2446" t="s">
        <v>8298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3">
        <v>5000</v>
      </c>
      <c r="E2447" s="13">
        <v>8640</v>
      </c>
      <c r="F2447" s="16">
        <f>(E2447)/D2447</f>
        <v>1.728</v>
      </c>
      <c r="G2447" s="11" t="s">
        <v>8219</v>
      </c>
      <c r="H2447" t="s">
        <v>8224</v>
      </c>
      <c r="I2447" t="s">
        <v>8246</v>
      </c>
      <c r="J2447">
        <v>1443242021</v>
      </c>
      <c r="K2447" s="7">
        <f>(((J2447/60)/60)/24)+DATE(1970,1,1)</f>
        <v>42273.190057870372</v>
      </c>
      <c r="L2447">
        <v>1440650021</v>
      </c>
      <c r="M2447" s="7">
        <f>(((L2447/60)/60)/24)+DATE(1970,1,1)</f>
        <v>42243.190057870372</v>
      </c>
      <c r="N2447" t="b">
        <v>0</v>
      </c>
      <c r="O2447">
        <v>115</v>
      </c>
      <c r="P2447" s="5">
        <f>E2447/O2447</f>
        <v>75.130434782608702</v>
      </c>
      <c r="Q2447" s="18" t="str">
        <f>LEFT(T2447, FIND("/",T2447)-1)</f>
        <v>food</v>
      </c>
      <c r="R2447" s="18" t="str">
        <f>RIGHT(T2447, LEN(T2447)-FIND("/",T2447))</f>
        <v>small batch</v>
      </c>
      <c r="S2447" t="b">
        <v>1</v>
      </c>
      <c r="T2447" t="s">
        <v>8298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3">
        <v>5000</v>
      </c>
      <c r="E2448" s="13">
        <v>8399</v>
      </c>
      <c r="F2448" s="16">
        <f>(E2448)/D2448</f>
        <v>1.6798</v>
      </c>
      <c r="G2448" s="11" t="s">
        <v>8219</v>
      </c>
      <c r="H2448" t="s">
        <v>8224</v>
      </c>
      <c r="I2448" t="s">
        <v>8246</v>
      </c>
      <c r="J2448">
        <v>1480174071</v>
      </c>
      <c r="K2448" s="7">
        <f>(((J2448/60)/60)/24)+DATE(1970,1,1)</f>
        <v>42700.64434027778</v>
      </c>
      <c r="L2448">
        <v>1477578471</v>
      </c>
      <c r="M2448" s="7">
        <f>(((L2448/60)/60)/24)+DATE(1970,1,1)</f>
        <v>42670.602673611109</v>
      </c>
      <c r="N2448" t="b">
        <v>0</v>
      </c>
      <c r="O2448">
        <v>111</v>
      </c>
      <c r="P2448" s="5">
        <f>E2448/O2448</f>
        <v>75.666666666666671</v>
      </c>
      <c r="Q2448" s="18" t="str">
        <f>LEFT(T2448, FIND("/",T2448)-1)</f>
        <v>food</v>
      </c>
      <c r="R2448" s="18" t="str">
        <f>RIGHT(T2448, LEN(T2448)-FIND("/",T2448))</f>
        <v>small batch</v>
      </c>
      <c r="S2448" t="b">
        <v>1</v>
      </c>
      <c r="T2448" t="s">
        <v>8298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3">
        <v>2500</v>
      </c>
      <c r="E2449" s="13">
        <v>10680</v>
      </c>
      <c r="F2449" s="16">
        <f>(E2449)/D2449</f>
        <v>4.2720000000000002</v>
      </c>
      <c r="G2449" s="11" t="s">
        <v>8219</v>
      </c>
      <c r="H2449" t="s">
        <v>8224</v>
      </c>
      <c r="I2449" t="s">
        <v>8246</v>
      </c>
      <c r="J2449">
        <v>1478923200</v>
      </c>
      <c r="K2449" s="7">
        <f>(((J2449/60)/60)/24)+DATE(1970,1,1)</f>
        <v>42686.166666666672</v>
      </c>
      <c r="L2449">
        <v>1476184593</v>
      </c>
      <c r="M2449" s="7">
        <f>(((L2449/60)/60)/24)+DATE(1970,1,1)</f>
        <v>42654.469826388886</v>
      </c>
      <c r="N2449" t="b">
        <v>0</v>
      </c>
      <c r="O2449">
        <v>337</v>
      </c>
      <c r="P2449" s="5">
        <f>E2449/O2449</f>
        <v>31.691394658753708</v>
      </c>
      <c r="Q2449" s="18" t="str">
        <f>LEFT(T2449, FIND("/",T2449)-1)</f>
        <v>food</v>
      </c>
      <c r="R2449" s="18" t="str">
        <f>RIGHT(T2449, LEN(T2449)-FIND("/",T2449))</f>
        <v>small batch</v>
      </c>
      <c r="S2449" t="b">
        <v>1</v>
      </c>
      <c r="T2449" t="s">
        <v>8298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3">
        <v>400</v>
      </c>
      <c r="E2450" s="13">
        <v>430</v>
      </c>
      <c r="F2450" s="16">
        <f>(E2450)/D2450</f>
        <v>1.075</v>
      </c>
      <c r="G2450" s="11" t="s">
        <v>8219</v>
      </c>
      <c r="H2450" t="s">
        <v>8224</v>
      </c>
      <c r="I2450" t="s">
        <v>8246</v>
      </c>
      <c r="J2450">
        <v>1472621760</v>
      </c>
      <c r="K2450" s="7">
        <f>(((J2450/60)/60)/24)+DATE(1970,1,1)</f>
        <v>42613.233333333337</v>
      </c>
      <c r="L2450">
        <v>1472110513</v>
      </c>
      <c r="M2450" s="7">
        <f>(((L2450/60)/60)/24)+DATE(1970,1,1)</f>
        <v>42607.316122685181</v>
      </c>
      <c r="N2450" t="b">
        <v>0</v>
      </c>
      <c r="O2450">
        <v>9</v>
      </c>
      <c r="P2450" s="5">
        <f>E2450/O2450</f>
        <v>47.777777777777779</v>
      </c>
      <c r="Q2450" s="18" t="str">
        <f>LEFT(T2450, FIND("/",T2450)-1)</f>
        <v>food</v>
      </c>
      <c r="R2450" s="18" t="str">
        <f>RIGHT(T2450, LEN(T2450)-FIND("/",T2450))</f>
        <v>small batch</v>
      </c>
      <c r="S2450" t="b">
        <v>1</v>
      </c>
      <c r="T2450" t="s">
        <v>8298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3">
        <v>10000</v>
      </c>
      <c r="E2451" s="13">
        <v>10800</v>
      </c>
      <c r="F2451" s="16">
        <f>(E2451)/D2451</f>
        <v>1.08</v>
      </c>
      <c r="G2451" s="11" t="s">
        <v>8219</v>
      </c>
      <c r="H2451" t="s">
        <v>8224</v>
      </c>
      <c r="I2451" t="s">
        <v>8246</v>
      </c>
      <c r="J2451">
        <v>1417321515</v>
      </c>
      <c r="K2451" s="7">
        <f>(((J2451/60)/60)/24)+DATE(1970,1,1)</f>
        <v>41973.184201388889</v>
      </c>
      <c r="L2451">
        <v>1414725915</v>
      </c>
      <c r="M2451" s="7">
        <f>(((L2451/60)/60)/24)+DATE(1970,1,1)</f>
        <v>41943.142534722225</v>
      </c>
      <c r="N2451" t="b">
        <v>0</v>
      </c>
      <c r="O2451">
        <v>120</v>
      </c>
      <c r="P2451" s="5">
        <f>E2451/O2451</f>
        <v>90</v>
      </c>
      <c r="Q2451" s="18" t="str">
        <f>LEFT(T2451, FIND("/",T2451)-1)</f>
        <v>food</v>
      </c>
      <c r="R2451" s="18" t="str">
        <f>RIGHT(T2451, LEN(T2451)-FIND("/",T2451))</f>
        <v>small batch</v>
      </c>
      <c r="S2451" t="b">
        <v>1</v>
      </c>
      <c r="T2451" t="s">
        <v>8298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3">
        <v>15000</v>
      </c>
      <c r="E2452" s="13">
        <v>15230.03</v>
      </c>
      <c r="F2452" s="16">
        <f>(E2452)/D2452</f>
        <v>1.0153353333333335</v>
      </c>
      <c r="G2452" s="11" t="s">
        <v>8219</v>
      </c>
      <c r="H2452" t="s">
        <v>8224</v>
      </c>
      <c r="I2452" t="s">
        <v>8246</v>
      </c>
      <c r="J2452">
        <v>1414465860</v>
      </c>
      <c r="K2452" s="7">
        <f>(((J2452/60)/60)/24)+DATE(1970,1,1)</f>
        <v>41940.132638888892</v>
      </c>
      <c r="L2452">
        <v>1411177456</v>
      </c>
      <c r="M2452" s="7">
        <f>(((L2452/60)/60)/24)+DATE(1970,1,1)</f>
        <v>41902.07240740741</v>
      </c>
      <c r="N2452" t="b">
        <v>0</v>
      </c>
      <c r="O2452">
        <v>102</v>
      </c>
      <c r="P2452" s="5">
        <f>E2452/O2452</f>
        <v>149.31401960784314</v>
      </c>
      <c r="Q2452" s="18" t="str">
        <f>LEFT(T2452, FIND("/",T2452)-1)</f>
        <v>food</v>
      </c>
      <c r="R2452" s="18" t="str">
        <f>RIGHT(T2452, LEN(T2452)-FIND("/",T2452))</f>
        <v>small batch</v>
      </c>
      <c r="S2452" t="b">
        <v>1</v>
      </c>
      <c r="T2452" t="s">
        <v>8298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3">
        <v>10000</v>
      </c>
      <c r="E2453" s="13">
        <v>11545</v>
      </c>
      <c r="F2453" s="16">
        <f>(E2453)/D2453</f>
        <v>1.1545000000000001</v>
      </c>
      <c r="G2453" s="11" t="s">
        <v>8219</v>
      </c>
      <c r="H2453" t="s">
        <v>8224</v>
      </c>
      <c r="I2453" t="s">
        <v>8246</v>
      </c>
      <c r="J2453">
        <v>1488750490</v>
      </c>
      <c r="K2453" s="7">
        <f>(((J2453/60)/60)/24)+DATE(1970,1,1)</f>
        <v>42799.908449074079</v>
      </c>
      <c r="L2453">
        <v>1487022490</v>
      </c>
      <c r="M2453" s="7">
        <f>(((L2453/60)/60)/24)+DATE(1970,1,1)</f>
        <v>42779.908449074079</v>
      </c>
      <c r="N2453" t="b">
        <v>0</v>
      </c>
      <c r="O2453">
        <v>186</v>
      </c>
      <c r="P2453" s="5">
        <f>E2453/O2453</f>
        <v>62.06989247311828</v>
      </c>
      <c r="Q2453" s="18" t="str">
        <f>LEFT(T2453, FIND("/",T2453)-1)</f>
        <v>food</v>
      </c>
      <c r="R2453" s="18" t="str">
        <f>RIGHT(T2453, LEN(T2453)-FIND("/",T2453))</f>
        <v>small batch</v>
      </c>
      <c r="S2453" t="b">
        <v>1</v>
      </c>
      <c r="T2453" t="s">
        <v>8298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3">
        <v>600</v>
      </c>
      <c r="E2454" s="13">
        <v>801</v>
      </c>
      <c r="F2454" s="16">
        <f>(E2454)/D2454</f>
        <v>1.335</v>
      </c>
      <c r="G2454" s="11" t="s">
        <v>8219</v>
      </c>
      <c r="H2454" t="s">
        <v>8224</v>
      </c>
      <c r="I2454" t="s">
        <v>8246</v>
      </c>
      <c r="J2454">
        <v>1451430000</v>
      </c>
      <c r="K2454" s="7">
        <f>(((J2454/60)/60)/24)+DATE(1970,1,1)</f>
        <v>42367.958333333328</v>
      </c>
      <c r="L2454">
        <v>1448914500</v>
      </c>
      <c r="M2454" s="7">
        <f>(((L2454/60)/60)/24)+DATE(1970,1,1)</f>
        <v>42338.84375</v>
      </c>
      <c r="N2454" t="b">
        <v>0</v>
      </c>
      <c r="O2454">
        <v>15</v>
      </c>
      <c r="P2454" s="5">
        <f>E2454/O2454</f>
        <v>53.4</v>
      </c>
      <c r="Q2454" s="18" t="str">
        <f>LEFT(T2454, FIND("/",T2454)-1)</f>
        <v>food</v>
      </c>
      <c r="R2454" s="18" t="str">
        <f>RIGHT(T2454, LEN(T2454)-FIND("/",T2454))</f>
        <v>small batch</v>
      </c>
      <c r="S2454" t="b">
        <v>1</v>
      </c>
      <c r="T2454" t="s">
        <v>8298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3">
        <v>3000</v>
      </c>
      <c r="E2455" s="13">
        <v>4641</v>
      </c>
      <c r="F2455" s="16">
        <f>(E2455)/D2455</f>
        <v>1.5469999999999999</v>
      </c>
      <c r="G2455" s="11" t="s">
        <v>8219</v>
      </c>
      <c r="H2455" t="s">
        <v>8224</v>
      </c>
      <c r="I2455" t="s">
        <v>8246</v>
      </c>
      <c r="J2455">
        <v>1486053409</v>
      </c>
      <c r="K2455" s="7">
        <f>(((J2455/60)/60)/24)+DATE(1970,1,1)</f>
        <v>42768.692233796297</v>
      </c>
      <c r="L2455">
        <v>1483461409</v>
      </c>
      <c r="M2455" s="7">
        <f>(((L2455/60)/60)/24)+DATE(1970,1,1)</f>
        <v>42738.692233796297</v>
      </c>
      <c r="N2455" t="b">
        <v>0</v>
      </c>
      <c r="O2455">
        <v>67</v>
      </c>
      <c r="P2455" s="5">
        <f>E2455/O2455</f>
        <v>69.268656716417908</v>
      </c>
      <c r="Q2455" s="18" t="str">
        <f>LEFT(T2455, FIND("/",T2455)-1)</f>
        <v>food</v>
      </c>
      <c r="R2455" s="18" t="str">
        <f>RIGHT(T2455, LEN(T2455)-FIND("/",T2455))</f>
        <v>small batch</v>
      </c>
      <c r="S2455" t="b">
        <v>1</v>
      </c>
      <c r="T2455" t="s">
        <v>8298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3">
        <v>35000</v>
      </c>
      <c r="E2456" s="13">
        <v>35296</v>
      </c>
      <c r="F2456" s="16">
        <f>(E2456)/D2456</f>
        <v>1.0084571428571429</v>
      </c>
      <c r="G2456" s="11" t="s">
        <v>8219</v>
      </c>
      <c r="H2456" t="s">
        <v>8224</v>
      </c>
      <c r="I2456" t="s">
        <v>8246</v>
      </c>
      <c r="J2456">
        <v>1489207808</v>
      </c>
      <c r="K2456" s="7">
        <f>(((J2456/60)/60)/24)+DATE(1970,1,1)</f>
        <v>42805.201481481476</v>
      </c>
      <c r="L2456">
        <v>1486183808</v>
      </c>
      <c r="M2456" s="7">
        <f>(((L2456/60)/60)/24)+DATE(1970,1,1)</f>
        <v>42770.201481481476</v>
      </c>
      <c r="N2456" t="b">
        <v>0</v>
      </c>
      <c r="O2456">
        <v>130</v>
      </c>
      <c r="P2456" s="5">
        <f>E2456/O2456</f>
        <v>271.50769230769231</v>
      </c>
      <c r="Q2456" s="18" t="str">
        <f>LEFT(T2456, FIND("/",T2456)-1)</f>
        <v>food</v>
      </c>
      <c r="R2456" s="18" t="str">
        <f>RIGHT(T2456, LEN(T2456)-FIND("/",T2456))</f>
        <v>small batch</v>
      </c>
      <c r="S2456" t="b">
        <v>1</v>
      </c>
      <c r="T2456" t="s">
        <v>8298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3">
        <v>300</v>
      </c>
      <c r="E2457" s="13">
        <v>546</v>
      </c>
      <c r="F2457" s="16">
        <f>(E2457)/D2457</f>
        <v>1.82</v>
      </c>
      <c r="G2457" s="11" t="s">
        <v>8219</v>
      </c>
      <c r="H2457" t="s">
        <v>8224</v>
      </c>
      <c r="I2457" t="s">
        <v>8246</v>
      </c>
      <c r="J2457">
        <v>1461177950</v>
      </c>
      <c r="K2457" s="7">
        <f>(((J2457/60)/60)/24)+DATE(1970,1,1)</f>
        <v>42480.781828703708</v>
      </c>
      <c r="L2457">
        <v>1458758750</v>
      </c>
      <c r="M2457" s="7">
        <f>(((L2457/60)/60)/24)+DATE(1970,1,1)</f>
        <v>42452.781828703708</v>
      </c>
      <c r="N2457" t="b">
        <v>0</v>
      </c>
      <c r="O2457">
        <v>16</v>
      </c>
      <c r="P2457" s="5">
        <f>E2457/O2457</f>
        <v>34.125</v>
      </c>
      <c r="Q2457" s="18" t="str">
        <f>LEFT(T2457, FIND("/",T2457)-1)</f>
        <v>food</v>
      </c>
      <c r="R2457" s="18" t="str">
        <f>RIGHT(T2457, LEN(T2457)-FIND("/",T2457))</f>
        <v>small batch</v>
      </c>
      <c r="S2457" t="b">
        <v>1</v>
      </c>
      <c r="T2457" t="s">
        <v>8298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3">
        <v>1500</v>
      </c>
      <c r="E2458" s="13">
        <v>2713</v>
      </c>
      <c r="F2458" s="16">
        <f>(E2458)/D2458</f>
        <v>1.8086666666666666</v>
      </c>
      <c r="G2458" s="11" t="s">
        <v>8219</v>
      </c>
      <c r="H2458" t="s">
        <v>8224</v>
      </c>
      <c r="I2458" t="s">
        <v>8246</v>
      </c>
      <c r="J2458">
        <v>1488063839</v>
      </c>
      <c r="K2458" s="7">
        <f>(((J2458/60)/60)/24)+DATE(1970,1,1)</f>
        <v>42791.961099537039</v>
      </c>
      <c r="L2458">
        <v>1485471839</v>
      </c>
      <c r="M2458" s="7">
        <f>(((L2458/60)/60)/24)+DATE(1970,1,1)</f>
        <v>42761.961099537039</v>
      </c>
      <c r="N2458" t="b">
        <v>0</v>
      </c>
      <c r="O2458">
        <v>67</v>
      </c>
      <c r="P2458" s="5">
        <f>E2458/O2458</f>
        <v>40.492537313432834</v>
      </c>
      <c r="Q2458" s="18" t="str">
        <f>LEFT(T2458, FIND("/",T2458)-1)</f>
        <v>food</v>
      </c>
      <c r="R2458" s="18" t="str">
        <f>RIGHT(T2458, LEN(T2458)-FIND("/",T2458))</f>
        <v>small batch</v>
      </c>
      <c r="S2458" t="b">
        <v>1</v>
      </c>
      <c r="T2458" t="s">
        <v>8298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3">
        <v>23000</v>
      </c>
      <c r="E2459" s="13">
        <v>23530</v>
      </c>
      <c r="F2459" s="16">
        <f>(E2459)/D2459</f>
        <v>1.0230434782608695</v>
      </c>
      <c r="G2459" s="11" t="s">
        <v>8219</v>
      </c>
      <c r="H2459" t="s">
        <v>8224</v>
      </c>
      <c r="I2459" t="s">
        <v>8246</v>
      </c>
      <c r="J2459">
        <v>1458826056</v>
      </c>
      <c r="K2459" s="7">
        <f>(((J2459/60)/60)/24)+DATE(1970,1,1)</f>
        <v>42453.560833333337</v>
      </c>
      <c r="L2459">
        <v>1456237656</v>
      </c>
      <c r="M2459" s="7">
        <f>(((L2459/60)/60)/24)+DATE(1970,1,1)</f>
        <v>42423.602500000001</v>
      </c>
      <c r="N2459" t="b">
        <v>0</v>
      </c>
      <c r="O2459">
        <v>124</v>
      </c>
      <c r="P2459" s="5">
        <f>E2459/O2459</f>
        <v>189.75806451612902</v>
      </c>
      <c r="Q2459" s="18" t="str">
        <f>LEFT(T2459, FIND("/",T2459)-1)</f>
        <v>food</v>
      </c>
      <c r="R2459" s="18" t="str">
        <f>RIGHT(T2459, LEN(T2459)-FIND("/",T2459))</f>
        <v>small batch</v>
      </c>
      <c r="S2459" t="b">
        <v>1</v>
      </c>
      <c r="T2459" t="s">
        <v>8298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3">
        <v>5000</v>
      </c>
      <c r="E2460" s="13">
        <v>5509</v>
      </c>
      <c r="F2460" s="16">
        <f>(E2460)/D2460</f>
        <v>1.1017999999999999</v>
      </c>
      <c r="G2460" s="11" t="s">
        <v>8219</v>
      </c>
      <c r="H2460" t="s">
        <v>8224</v>
      </c>
      <c r="I2460" t="s">
        <v>8246</v>
      </c>
      <c r="J2460">
        <v>1465498800</v>
      </c>
      <c r="K2460" s="7">
        <f>(((J2460/60)/60)/24)+DATE(1970,1,1)</f>
        <v>42530.791666666672</v>
      </c>
      <c r="L2460">
        <v>1462481718</v>
      </c>
      <c r="M2460" s="7">
        <f>(((L2460/60)/60)/24)+DATE(1970,1,1)</f>
        <v>42495.871736111112</v>
      </c>
      <c r="N2460" t="b">
        <v>0</v>
      </c>
      <c r="O2460">
        <v>80</v>
      </c>
      <c r="P2460" s="5">
        <f>E2460/O2460</f>
        <v>68.862499999999997</v>
      </c>
      <c r="Q2460" s="18" t="str">
        <f>LEFT(T2460, FIND("/",T2460)-1)</f>
        <v>food</v>
      </c>
      <c r="R2460" s="18" t="str">
        <f>RIGHT(T2460, LEN(T2460)-FIND("/",T2460))</f>
        <v>small batch</v>
      </c>
      <c r="S2460" t="b">
        <v>1</v>
      </c>
      <c r="T2460" t="s">
        <v>8298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3">
        <v>30000</v>
      </c>
      <c r="E2461" s="13">
        <v>30675</v>
      </c>
      <c r="F2461" s="16">
        <f>(E2461)/D2461</f>
        <v>1.0225</v>
      </c>
      <c r="G2461" s="11" t="s">
        <v>8219</v>
      </c>
      <c r="H2461" t="s">
        <v>8224</v>
      </c>
      <c r="I2461" t="s">
        <v>8246</v>
      </c>
      <c r="J2461">
        <v>1458742685</v>
      </c>
      <c r="K2461" s="7">
        <f>(((J2461/60)/60)/24)+DATE(1970,1,1)</f>
        <v>42452.595891203702</v>
      </c>
      <c r="L2461">
        <v>1454858285</v>
      </c>
      <c r="M2461" s="7">
        <f>(((L2461/60)/60)/24)+DATE(1970,1,1)</f>
        <v>42407.637557870374</v>
      </c>
      <c r="N2461" t="b">
        <v>0</v>
      </c>
      <c r="O2461">
        <v>282</v>
      </c>
      <c r="P2461" s="5">
        <f>E2461/O2461</f>
        <v>108.77659574468085</v>
      </c>
      <c r="Q2461" s="18" t="str">
        <f>LEFT(T2461, FIND("/",T2461)-1)</f>
        <v>food</v>
      </c>
      <c r="R2461" s="18" t="str">
        <f>RIGHT(T2461, LEN(T2461)-FIND("/",T2461))</f>
        <v>small batch</v>
      </c>
      <c r="S2461" t="b">
        <v>1</v>
      </c>
      <c r="T2461" t="s">
        <v>8298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3">
        <v>8500</v>
      </c>
      <c r="E2462" s="13">
        <v>8567</v>
      </c>
      <c r="F2462" s="16">
        <f>(E2462)/D2462</f>
        <v>1.0078823529411765</v>
      </c>
      <c r="G2462" s="11" t="s">
        <v>8219</v>
      </c>
      <c r="H2462" t="s">
        <v>8224</v>
      </c>
      <c r="I2462" t="s">
        <v>8246</v>
      </c>
      <c r="J2462">
        <v>1483417020</v>
      </c>
      <c r="K2462" s="7">
        <f>(((J2462/60)/60)/24)+DATE(1970,1,1)</f>
        <v>42738.178472222222</v>
      </c>
      <c r="L2462">
        <v>1480480167</v>
      </c>
      <c r="M2462" s="7">
        <f>(((L2462/60)/60)/24)+DATE(1970,1,1)</f>
        <v>42704.187118055561</v>
      </c>
      <c r="N2462" t="b">
        <v>0</v>
      </c>
      <c r="O2462">
        <v>68</v>
      </c>
      <c r="P2462" s="5">
        <f>E2462/O2462</f>
        <v>125.98529411764706</v>
      </c>
      <c r="Q2462" s="18" t="str">
        <f>LEFT(T2462, FIND("/",T2462)-1)</f>
        <v>food</v>
      </c>
      <c r="R2462" s="18" t="str">
        <f>RIGHT(T2462, LEN(T2462)-FIND("/",T2462))</f>
        <v>small batch</v>
      </c>
      <c r="S2462" t="b">
        <v>1</v>
      </c>
      <c r="T2462" t="s">
        <v>8298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3">
        <v>7500</v>
      </c>
      <c r="E2463" s="13">
        <v>7785</v>
      </c>
      <c r="F2463" s="16">
        <f>(E2463)/D2463</f>
        <v>1.038</v>
      </c>
      <c r="G2463" s="11" t="s">
        <v>8219</v>
      </c>
      <c r="H2463" t="s">
        <v>8224</v>
      </c>
      <c r="I2463" t="s">
        <v>8246</v>
      </c>
      <c r="J2463">
        <v>1317438000</v>
      </c>
      <c r="K2463" s="7">
        <f>(((J2463/60)/60)/24)+DATE(1970,1,1)</f>
        <v>40817.125</v>
      </c>
      <c r="L2463">
        <v>1314577097</v>
      </c>
      <c r="M2463" s="7">
        <f>(((L2463/60)/60)/24)+DATE(1970,1,1)</f>
        <v>40784.012696759259</v>
      </c>
      <c r="N2463" t="b">
        <v>0</v>
      </c>
      <c r="O2463">
        <v>86</v>
      </c>
      <c r="P2463" s="5">
        <f>E2463/O2463</f>
        <v>90.523255813953483</v>
      </c>
      <c r="Q2463" s="18" t="str">
        <f>LEFT(T2463, FIND("/",T2463)-1)</f>
        <v>music</v>
      </c>
      <c r="R2463" s="18" t="str">
        <f>RIGHT(T2463, LEN(T2463)-FIND("/",T2463))</f>
        <v>indie rock</v>
      </c>
      <c r="S2463" t="b">
        <v>1</v>
      </c>
      <c r="T2463" t="s">
        <v>8279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3">
        <v>3000</v>
      </c>
      <c r="E2464" s="13">
        <v>3321.25</v>
      </c>
      <c r="F2464" s="16">
        <f>(E2464)/D2464</f>
        <v>1.1070833333333334</v>
      </c>
      <c r="G2464" s="11" t="s">
        <v>8219</v>
      </c>
      <c r="H2464" t="s">
        <v>8224</v>
      </c>
      <c r="I2464" t="s">
        <v>8246</v>
      </c>
      <c r="J2464">
        <v>1342672096</v>
      </c>
      <c r="K2464" s="7">
        <f>(((J2464/60)/60)/24)+DATE(1970,1,1)</f>
        <v>41109.186296296299</v>
      </c>
      <c r="L2464">
        <v>1340944096</v>
      </c>
      <c r="M2464" s="7">
        <f>(((L2464/60)/60)/24)+DATE(1970,1,1)</f>
        <v>41089.186296296299</v>
      </c>
      <c r="N2464" t="b">
        <v>0</v>
      </c>
      <c r="O2464">
        <v>115</v>
      </c>
      <c r="P2464" s="5">
        <f>E2464/O2464</f>
        <v>28.880434782608695</v>
      </c>
      <c r="Q2464" s="18" t="str">
        <f>LEFT(T2464, FIND("/",T2464)-1)</f>
        <v>music</v>
      </c>
      <c r="R2464" s="18" t="str">
        <f>RIGHT(T2464, LEN(T2464)-FIND("/",T2464))</f>
        <v>indie rock</v>
      </c>
      <c r="S2464" t="b">
        <v>1</v>
      </c>
      <c r="T2464" t="s">
        <v>8279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3">
        <v>2000</v>
      </c>
      <c r="E2465" s="13">
        <v>2325</v>
      </c>
      <c r="F2465" s="16">
        <f>(E2465)/D2465</f>
        <v>1.1625000000000001</v>
      </c>
      <c r="G2465" s="11" t="s">
        <v>8219</v>
      </c>
      <c r="H2465" t="s">
        <v>8224</v>
      </c>
      <c r="I2465" t="s">
        <v>8246</v>
      </c>
      <c r="J2465">
        <v>1366138800</v>
      </c>
      <c r="K2465" s="7">
        <f>(((J2465/60)/60)/24)+DATE(1970,1,1)</f>
        <v>41380.791666666664</v>
      </c>
      <c r="L2465">
        <v>1362710425</v>
      </c>
      <c r="M2465" s="7">
        <f>(((L2465/60)/60)/24)+DATE(1970,1,1)</f>
        <v>41341.111400462964</v>
      </c>
      <c r="N2465" t="b">
        <v>0</v>
      </c>
      <c r="O2465">
        <v>75</v>
      </c>
      <c r="P2465" s="5">
        <f>E2465/O2465</f>
        <v>31</v>
      </c>
      <c r="Q2465" s="18" t="str">
        <f>LEFT(T2465, FIND("/",T2465)-1)</f>
        <v>music</v>
      </c>
      <c r="R2465" s="18" t="str">
        <f>RIGHT(T2465, LEN(T2465)-FIND("/",T2465))</f>
        <v>indie rock</v>
      </c>
      <c r="S2465" t="b">
        <v>1</v>
      </c>
      <c r="T2465" t="s">
        <v>8279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3">
        <v>2000</v>
      </c>
      <c r="E2466" s="13">
        <v>2222</v>
      </c>
      <c r="F2466" s="16">
        <f>(E2466)/D2466</f>
        <v>1.111</v>
      </c>
      <c r="G2466" s="11" t="s">
        <v>8219</v>
      </c>
      <c r="H2466" t="s">
        <v>8229</v>
      </c>
      <c r="I2466" t="s">
        <v>8251</v>
      </c>
      <c r="J2466">
        <v>1443641340</v>
      </c>
      <c r="K2466" s="7">
        <f>(((J2466/60)/60)/24)+DATE(1970,1,1)</f>
        <v>42277.811805555553</v>
      </c>
      <c r="L2466">
        <v>1441143397</v>
      </c>
      <c r="M2466" s="7">
        <f>(((L2466/60)/60)/24)+DATE(1970,1,1)</f>
        <v>42248.90042824074</v>
      </c>
      <c r="N2466" t="b">
        <v>0</v>
      </c>
      <c r="O2466">
        <v>43</v>
      </c>
      <c r="P2466" s="5">
        <f>E2466/O2466</f>
        <v>51.674418604651166</v>
      </c>
      <c r="Q2466" s="18" t="str">
        <f>LEFT(T2466, FIND("/",T2466)-1)</f>
        <v>music</v>
      </c>
      <c r="R2466" s="18" t="str">
        <f>RIGHT(T2466, LEN(T2466)-FIND("/",T2466))</f>
        <v>indie rock</v>
      </c>
      <c r="S2466" t="b">
        <v>1</v>
      </c>
      <c r="T2466" t="s">
        <v>8279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3">
        <v>700</v>
      </c>
      <c r="E2467" s="13">
        <v>1261</v>
      </c>
      <c r="F2467" s="16">
        <f>(E2467)/D2467</f>
        <v>1.8014285714285714</v>
      </c>
      <c r="G2467" s="11" t="s">
        <v>8219</v>
      </c>
      <c r="H2467" t="s">
        <v>8224</v>
      </c>
      <c r="I2467" t="s">
        <v>8246</v>
      </c>
      <c r="J2467">
        <v>1348420548</v>
      </c>
      <c r="K2467" s="7">
        <f>(((J2467/60)/60)/24)+DATE(1970,1,1)</f>
        <v>41175.719305555554</v>
      </c>
      <c r="L2467">
        <v>1345828548</v>
      </c>
      <c r="M2467" s="7">
        <f>(((L2467/60)/60)/24)+DATE(1970,1,1)</f>
        <v>41145.719305555554</v>
      </c>
      <c r="N2467" t="b">
        <v>0</v>
      </c>
      <c r="O2467">
        <v>48</v>
      </c>
      <c r="P2467" s="5">
        <f>E2467/O2467</f>
        <v>26.270833333333332</v>
      </c>
      <c r="Q2467" s="18" t="str">
        <f>LEFT(T2467, FIND("/",T2467)-1)</f>
        <v>music</v>
      </c>
      <c r="R2467" s="18" t="str">
        <f>RIGHT(T2467, LEN(T2467)-FIND("/",T2467))</f>
        <v>indie rock</v>
      </c>
      <c r="S2467" t="b">
        <v>1</v>
      </c>
      <c r="T2467" t="s">
        <v>8279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3">
        <v>2500</v>
      </c>
      <c r="E2468" s="13">
        <v>2500</v>
      </c>
      <c r="F2468" s="16">
        <f>(E2468)/D2468</f>
        <v>1</v>
      </c>
      <c r="G2468" s="11" t="s">
        <v>8219</v>
      </c>
      <c r="H2468" t="s">
        <v>8224</v>
      </c>
      <c r="I2468" t="s">
        <v>8246</v>
      </c>
      <c r="J2468">
        <v>1368066453</v>
      </c>
      <c r="K2468" s="7">
        <f>(((J2468/60)/60)/24)+DATE(1970,1,1)</f>
        <v>41403.102465277778</v>
      </c>
      <c r="L2468">
        <v>1365474453</v>
      </c>
      <c r="M2468" s="7">
        <f>(((L2468/60)/60)/24)+DATE(1970,1,1)</f>
        <v>41373.102465277778</v>
      </c>
      <c r="N2468" t="b">
        <v>0</v>
      </c>
      <c r="O2468">
        <v>52</v>
      </c>
      <c r="P2468" s="5">
        <f>E2468/O2468</f>
        <v>48.07692307692308</v>
      </c>
      <c r="Q2468" s="18" t="str">
        <f>LEFT(T2468, FIND("/",T2468)-1)</f>
        <v>music</v>
      </c>
      <c r="R2468" s="18" t="str">
        <f>RIGHT(T2468, LEN(T2468)-FIND("/",T2468))</f>
        <v>indie rock</v>
      </c>
      <c r="S2468" t="b">
        <v>1</v>
      </c>
      <c r="T2468" t="s">
        <v>8279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3">
        <v>1000</v>
      </c>
      <c r="E2469" s="13">
        <v>1185</v>
      </c>
      <c r="F2469" s="16">
        <f>(E2469)/D2469</f>
        <v>1.1850000000000001</v>
      </c>
      <c r="G2469" s="11" t="s">
        <v>8219</v>
      </c>
      <c r="H2469" t="s">
        <v>8224</v>
      </c>
      <c r="I2469" t="s">
        <v>8246</v>
      </c>
      <c r="J2469">
        <v>1336669200</v>
      </c>
      <c r="K2469" s="7">
        <f>(((J2469/60)/60)/24)+DATE(1970,1,1)</f>
        <v>41039.708333333336</v>
      </c>
      <c r="L2469">
        <v>1335473931</v>
      </c>
      <c r="M2469" s="7">
        <f>(((L2469/60)/60)/24)+DATE(1970,1,1)</f>
        <v>41025.874201388891</v>
      </c>
      <c r="N2469" t="b">
        <v>0</v>
      </c>
      <c r="O2469">
        <v>43</v>
      </c>
      <c r="P2469" s="5">
        <f>E2469/O2469</f>
        <v>27.558139534883722</v>
      </c>
      <c r="Q2469" s="18" t="str">
        <f>LEFT(T2469, FIND("/",T2469)-1)</f>
        <v>music</v>
      </c>
      <c r="R2469" s="18" t="str">
        <f>RIGHT(T2469, LEN(T2469)-FIND("/",T2469))</f>
        <v>indie rock</v>
      </c>
      <c r="S2469" t="b">
        <v>1</v>
      </c>
      <c r="T2469" t="s">
        <v>8279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3">
        <v>2000</v>
      </c>
      <c r="E2470" s="13">
        <v>2144.34</v>
      </c>
      <c r="F2470" s="16">
        <f>(E2470)/D2470</f>
        <v>1.0721700000000001</v>
      </c>
      <c r="G2470" s="11" t="s">
        <v>8219</v>
      </c>
      <c r="H2470" t="s">
        <v>8224</v>
      </c>
      <c r="I2470" t="s">
        <v>8246</v>
      </c>
      <c r="J2470">
        <v>1351400400</v>
      </c>
      <c r="K2470" s="7">
        <f>(((J2470/60)/60)/24)+DATE(1970,1,1)</f>
        <v>41210.208333333336</v>
      </c>
      <c r="L2470">
        <v>1348285321</v>
      </c>
      <c r="M2470" s="7">
        <f>(((L2470/60)/60)/24)+DATE(1970,1,1)</f>
        <v>41174.154178240737</v>
      </c>
      <c r="N2470" t="b">
        <v>0</v>
      </c>
      <c r="O2470">
        <v>58</v>
      </c>
      <c r="P2470" s="5">
        <f>E2470/O2470</f>
        <v>36.97137931034483</v>
      </c>
      <c r="Q2470" s="18" t="str">
        <f>LEFT(T2470, FIND("/",T2470)-1)</f>
        <v>music</v>
      </c>
      <c r="R2470" s="18" t="str">
        <f>RIGHT(T2470, LEN(T2470)-FIND("/",T2470))</f>
        <v>indie rock</v>
      </c>
      <c r="S2470" t="b">
        <v>1</v>
      </c>
      <c r="T2470" t="s">
        <v>8279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3">
        <v>1200</v>
      </c>
      <c r="E2471" s="13">
        <v>1364</v>
      </c>
      <c r="F2471" s="16">
        <f>(E2471)/D2471</f>
        <v>1.1366666666666667</v>
      </c>
      <c r="G2471" s="11" t="s">
        <v>8219</v>
      </c>
      <c r="H2471" t="s">
        <v>8224</v>
      </c>
      <c r="I2471" t="s">
        <v>8246</v>
      </c>
      <c r="J2471">
        <v>1297160329</v>
      </c>
      <c r="K2471" s="7">
        <f>(((J2471/60)/60)/24)+DATE(1970,1,1)</f>
        <v>40582.429733796293</v>
      </c>
      <c r="L2471">
        <v>1295000329</v>
      </c>
      <c r="M2471" s="7">
        <f>(((L2471/60)/60)/24)+DATE(1970,1,1)</f>
        <v>40557.429733796293</v>
      </c>
      <c r="N2471" t="b">
        <v>0</v>
      </c>
      <c r="O2471">
        <v>47</v>
      </c>
      <c r="P2471" s="5">
        <f>E2471/O2471</f>
        <v>29.021276595744681</v>
      </c>
      <c r="Q2471" s="18" t="str">
        <f>LEFT(T2471, FIND("/",T2471)-1)</f>
        <v>music</v>
      </c>
      <c r="R2471" s="18" t="str">
        <f>RIGHT(T2471, LEN(T2471)-FIND("/",T2471))</f>
        <v>indie rock</v>
      </c>
      <c r="S2471" t="b">
        <v>1</v>
      </c>
      <c r="T2471" t="s">
        <v>8279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3">
        <v>1000</v>
      </c>
      <c r="E2472" s="13">
        <v>1031.6400000000001</v>
      </c>
      <c r="F2472" s="16">
        <f>(E2472)/D2472</f>
        <v>1.0316400000000001</v>
      </c>
      <c r="G2472" s="11" t="s">
        <v>8219</v>
      </c>
      <c r="H2472" t="s">
        <v>8224</v>
      </c>
      <c r="I2472" t="s">
        <v>8246</v>
      </c>
      <c r="J2472">
        <v>1337824055</v>
      </c>
      <c r="K2472" s="7">
        <f>(((J2472/60)/60)/24)+DATE(1970,1,1)</f>
        <v>41053.07471064815</v>
      </c>
      <c r="L2472">
        <v>1335232055</v>
      </c>
      <c r="M2472" s="7">
        <f>(((L2472/60)/60)/24)+DATE(1970,1,1)</f>
        <v>41023.07471064815</v>
      </c>
      <c r="N2472" t="b">
        <v>0</v>
      </c>
      <c r="O2472">
        <v>36</v>
      </c>
      <c r="P2472" s="5">
        <f>E2472/O2472</f>
        <v>28.65666666666667</v>
      </c>
      <c r="Q2472" s="18" t="str">
        <f>LEFT(T2472, FIND("/",T2472)-1)</f>
        <v>music</v>
      </c>
      <c r="R2472" s="18" t="str">
        <f>RIGHT(T2472, LEN(T2472)-FIND("/",T2472))</f>
        <v>indie rock</v>
      </c>
      <c r="S2472" t="b">
        <v>1</v>
      </c>
      <c r="T2472" t="s">
        <v>8279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3">
        <v>500</v>
      </c>
      <c r="E2473" s="13">
        <v>640</v>
      </c>
      <c r="F2473" s="16">
        <f>(E2473)/D2473</f>
        <v>1.28</v>
      </c>
      <c r="G2473" s="11" t="s">
        <v>8219</v>
      </c>
      <c r="H2473" t="s">
        <v>8224</v>
      </c>
      <c r="I2473" t="s">
        <v>8246</v>
      </c>
      <c r="J2473">
        <v>1327535392</v>
      </c>
      <c r="K2473" s="7">
        <f>(((J2473/60)/60)/24)+DATE(1970,1,1)</f>
        <v>40933.992962962962</v>
      </c>
      <c r="L2473">
        <v>1324079392</v>
      </c>
      <c r="M2473" s="7">
        <f>(((L2473/60)/60)/24)+DATE(1970,1,1)</f>
        <v>40893.992962962962</v>
      </c>
      <c r="N2473" t="b">
        <v>0</v>
      </c>
      <c r="O2473">
        <v>17</v>
      </c>
      <c r="P2473" s="5">
        <f>E2473/O2473</f>
        <v>37.647058823529413</v>
      </c>
      <c r="Q2473" s="18" t="str">
        <f>LEFT(T2473, FIND("/",T2473)-1)</f>
        <v>music</v>
      </c>
      <c r="R2473" s="18" t="str">
        <f>RIGHT(T2473, LEN(T2473)-FIND("/",T2473))</f>
        <v>indie rock</v>
      </c>
      <c r="S2473" t="b">
        <v>1</v>
      </c>
      <c r="T2473" t="s">
        <v>8279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3">
        <v>7500</v>
      </c>
      <c r="E2474" s="13">
        <v>10182.02</v>
      </c>
      <c r="F2474" s="16">
        <f>(E2474)/D2474</f>
        <v>1.3576026666666667</v>
      </c>
      <c r="G2474" s="11" t="s">
        <v>8219</v>
      </c>
      <c r="H2474" t="s">
        <v>8224</v>
      </c>
      <c r="I2474" t="s">
        <v>8246</v>
      </c>
      <c r="J2474">
        <v>1283562180</v>
      </c>
      <c r="K2474" s="7">
        <f>(((J2474/60)/60)/24)+DATE(1970,1,1)</f>
        <v>40425.043749999997</v>
      </c>
      <c r="L2474">
        <v>1277433980</v>
      </c>
      <c r="M2474" s="7">
        <f>(((L2474/60)/60)/24)+DATE(1970,1,1)</f>
        <v>40354.11550925926</v>
      </c>
      <c r="N2474" t="b">
        <v>0</v>
      </c>
      <c r="O2474">
        <v>104</v>
      </c>
      <c r="P2474" s="5">
        <f>E2474/O2474</f>
        <v>97.904038461538462</v>
      </c>
      <c r="Q2474" s="18" t="str">
        <f>LEFT(T2474, FIND("/",T2474)-1)</f>
        <v>music</v>
      </c>
      <c r="R2474" s="18" t="str">
        <f>RIGHT(T2474, LEN(T2474)-FIND("/",T2474))</f>
        <v>indie rock</v>
      </c>
      <c r="S2474" t="b">
        <v>1</v>
      </c>
      <c r="T2474" t="s">
        <v>8279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3">
        <v>2000</v>
      </c>
      <c r="E2475" s="13">
        <v>2000</v>
      </c>
      <c r="F2475" s="16">
        <f>(E2475)/D2475</f>
        <v>1</v>
      </c>
      <c r="G2475" s="11" t="s">
        <v>8219</v>
      </c>
      <c r="H2475" t="s">
        <v>8224</v>
      </c>
      <c r="I2475" t="s">
        <v>8246</v>
      </c>
      <c r="J2475">
        <v>1352573869</v>
      </c>
      <c r="K2475" s="7">
        <f>(((J2475/60)/60)/24)+DATE(1970,1,1)</f>
        <v>41223.790150462963</v>
      </c>
      <c r="L2475">
        <v>1349978269</v>
      </c>
      <c r="M2475" s="7">
        <f>(((L2475/60)/60)/24)+DATE(1970,1,1)</f>
        <v>41193.748483796298</v>
      </c>
      <c r="N2475" t="b">
        <v>0</v>
      </c>
      <c r="O2475">
        <v>47</v>
      </c>
      <c r="P2475" s="5">
        <f>E2475/O2475</f>
        <v>42.553191489361701</v>
      </c>
      <c r="Q2475" s="18" t="str">
        <f>LEFT(T2475, FIND("/",T2475)-1)</f>
        <v>music</v>
      </c>
      <c r="R2475" s="18" t="str">
        <f>RIGHT(T2475, LEN(T2475)-FIND("/",T2475))</f>
        <v>indie rock</v>
      </c>
      <c r="S2475" t="b">
        <v>1</v>
      </c>
      <c r="T2475" t="s">
        <v>8279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3">
        <v>5000</v>
      </c>
      <c r="E2476" s="13">
        <v>5000.18</v>
      </c>
      <c r="F2476" s="16">
        <f>(E2476)/D2476</f>
        <v>1.0000360000000001</v>
      </c>
      <c r="G2476" s="11" t="s">
        <v>8219</v>
      </c>
      <c r="H2476" t="s">
        <v>8224</v>
      </c>
      <c r="I2476" t="s">
        <v>8246</v>
      </c>
      <c r="J2476">
        <v>1286756176</v>
      </c>
      <c r="K2476" s="7">
        <f>(((J2476/60)/60)/24)+DATE(1970,1,1)</f>
        <v>40462.011296296296</v>
      </c>
      <c r="L2476">
        <v>1282868176</v>
      </c>
      <c r="M2476" s="7">
        <f>(((L2476/60)/60)/24)+DATE(1970,1,1)</f>
        <v>40417.011296296296</v>
      </c>
      <c r="N2476" t="b">
        <v>0</v>
      </c>
      <c r="O2476">
        <v>38</v>
      </c>
      <c r="P2476" s="5">
        <f>E2476/O2476</f>
        <v>131.58368421052631</v>
      </c>
      <c r="Q2476" s="18" t="str">
        <f>LEFT(T2476, FIND("/",T2476)-1)</f>
        <v>music</v>
      </c>
      <c r="R2476" s="18" t="str">
        <f>RIGHT(T2476, LEN(T2476)-FIND("/",T2476))</f>
        <v>indie rock</v>
      </c>
      <c r="S2476" t="b">
        <v>1</v>
      </c>
      <c r="T2476" t="s">
        <v>8279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3">
        <v>2500</v>
      </c>
      <c r="E2477" s="13">
        <v>2618</v>
      </c>
      <c r="F2477" s="16">
        <f>(E2477)/D2477</f>
        <v>1.0471999999999999</v>
      </c>
      <c r="G2477" s="11" t="s">
        <v>8219</v>
      </c>
      <c r="H2477" t="s">
        <v>8224</v>
      </c>
      <c r="I2477" t="s">
        <v>8246</v>
      </c>
      <c r="J2477">
        <v>1278799200</v>
      </c>
      <c r="K2477" s="7">
        <f>(((J2477/60)/60)/24)+DATE(1970,1,1)</f>
        <v>40369.916666666664</v>
      </c>
      <c r="L2477">
        <v>1273647255</v>
      </c>
      <c r="M2477" s="7">
        <f>(((L2477/60)/60)/24)+DATE(1970,1,1)</f>
        <v>40310.287673611114</v>
      </c>
      <c r="N2477" t="b">
        <v>0</v>
      </c>
      <c r="O2477">
        <v>81</v>
      </c>
      <c r="P2477" s="5">
        <f>E2477/O2477</f>
        <v>32.320987654320987</v>
      </c>
      <c r="Q2477" s="18" t="str">
        <f>LEFT(T2477, FIND("/",T2477)-1)</f>
        <v>music</v>
      </c>
      <c r="R2477" s="18" t="str">
        <f>RIGHT(T2477, LEN(T2477)-FIND("/",T2477))</f>
        <v>indie rock</v>
      </c>
      <c r="S2477" t="b">
        <v>1</v>
      </c>
      <c r="T2477" t="s">
        <v>8279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3">
        <v>3200</v>
      </c>
      <c r="E2478" s="13">
        <v>3360.72</v>
      </c>
      <c r="F2478" s="16">
        <f>(E2478)/D2478</f>
        <v>1.050225</v>
      </c>
      <c r="G2478" s="11" t="s">
        <v>8219</v>
      </c>
      <c r="H2478" t="s">
        <v>8224</v>
      </c>
      <c r="I2478" t="s">
        <v>8246</v>
      </c>
      <c r="J2478">
        <v>1415004770</v>
      </c>
      <c r="K2478" s="7">
        <f>(((J2478/60)/60)/24)+DATE(1970,1,1)</f>
        <v>41946.370023148149</v>
      </c>
      <c r="L2478">
        <v>1412149970</v>
      </c>
      <c r="M2478" s="7">
        <f>(((L2478/60)/60)/24)+DATE(1970,1,1)</f>
        <v>41913.328356481477</v>
      </c>
      <c r="N2478" t="b">
        <v>0</v>
      </c>
      <c r="O2478">
        <v>55</v>
      </c>
      <c r="P2478" s="5">
        <f>E2478/O2478</f>
        <v>61.103999999999999</v>
      </c>
      <c r="Q2478" s="18" t="str">
        <f>LEFT(T2478, FIND("/",T2478)-1)</f>
        <v>music</v>
      </c>
      <c r="R2478" s="18" t="str">
        <f>RIGHT(T2478, LEN(T2478)-FIND("/",T2478))</f>
        <v>indie rock</v>
      </c>
      <c r="S2478" t="b">
        <v>1</v>
      </c>
      <c r="T2478" t="s">
        <v>8279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3">
        <v>750</v>
      </c>
      <c r="E2479" s="13">
        <v>1285</v>
      </c>
      <c r="F2479" s="16">
        <f>(E2479)/D2479</f>
        <v>1.7133333333333334</v>
      </c>
      <c r="G2479" s="11" t="s">
        <v>8219</v>
      </c>
      <c r="H2479" t="s">
        <v>8224</v>
      </c>
      <c r="I2479" t="s">
        <v>8246</v>
      </c>
      <c r="J2479">
        <v>1344789345</v>
      </c>
      <c r="K2479" s="7">
        <f>(((J2479/60)/60)/24)+DATE(1970,1,1)</f>
        <v>41133.691493055558</v>
      </c>
      <c r="L2479">
        <v>1340901345</v>
      </c>
      <c r="M2479" s="7">
        <f>(((L2479/60)/60)/24)+DATE(1970,1,1)</f>
        <v>41088.691493055558</v>
      </c>
      <c r="N2479" t="b">
        <v>0</v>
      </c>
      <c r="O2479">
        <v>41</v>
      </c>
      <c r="P2479" s="5">
        <f>E2479/O2479</f>
        <v>31.341463414634145</v>
      </c>
      <c r="Q2479" s="18" t="str">
        <f>LEFT(T2479, FIND("/",T2479)-1)</f>
        <v>music</v>
      </c>
      <c r="R2479" s="18" t="str">
        <f>RIGHT(T2479, LEN(T2479)-FIND("/",T2479))</f>
        <v>indie rock</v>
      </c>
      <c r="S2479" t="b">
        <v>1</v>
      </c>
      <c r="T2479" t="s">
        <v>8279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3">
        <v>8000</v>
      </c>
      <c r="E2480" s="13">
        <v>10200</v>
      </c>
      <c r="F2480" s="16">
        <f>(E2480)/D2480</f>
        <v>1.2749999999999999</v>
      </c>
      <c r="G2480" s="11" t="s">
        <v>8219</v>
      </c>
      <c r="H2480" t="s">
        <v>8224</v>
      </c>
      <c r="I2480" t="s">
        <v>8246</v>
      </c>
      <c r="J2480">
        <v>1358117313</v>
      </c>
      <c r="K2480" s="7">
        <f>(((J2480/60)/60)/24)+DATE(1970,1,1)</f>
        <v>41287.950381944444</v>
      </c>
      <c r="L2480">
        <v>1355525313</v>
      </c>
      <c r="M2480" s="7">
        <f>(((L2480/60)/60)/24)+DATE(1970,1,1)</f>
        <v>41257.950381944444</v>
      </c>
      <c r="N2480" t="b">
        <v>0</v>
      </c>
      <c r="O2480">
        <v>79</v>
      </c>
      <c r="P2480" s="5">
        <f>E2480/O2480</f>
        <v>129.1139240506329</v>
      </c>
      <c r="Q2480" s="18" t="str">
        <f>LEFT(T2480, FIND("/",T2480)-1)</f>
        <v>music</v>
      </c>
      <c r="R2480" s="18" t="str">
        <f>RIGHT(T2480, LEN(T2480)-FIND("/",T2480))</f>
        <v>indie rock</v>
      </c>
      <c r="S2480" t="b">
        <v>1</v>
      </c>
      <c r="T2480" t="s">
        <v>8279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3">
        <v>300</v>
      </c>
      <c r="E2481" s="13">
        <v>400.33</v>
      </c>
      <c r="F2481" s="16">
        <f>(E2481)/D2481</f>
        <v>1.3344333333333334</v>
      </c>
      <c r="G2481" s="11" t="s">
        <v>8219</v>
      </c>
      <c r="H2481" t="s">
        <v>8224</v>
      </c>
      <c r="I2481" t="s">
        <v>8246</v>
      </c>
      <c r="J2481">
        <v>1343440800</v>
      </c>
      <c r="K2481" s="7">
        <f>(((J2481/60)/60)/24)+DATE(1970,1,1)</f>
        <v>41118.083333333336</v>
      </c>
      <c r="L2481">
        <v>1342545994</v>
      </c>
      <c r="M2481" s="7">
        <f>(((L2481/60)/60)/24)+DATE(1970,1,1)</f>
        <v>41107.726782407408</v>
      </c>
      <c r="N2481" t="b">
        <v>0</v>
      </c>
      <c r="O2481">
        <v>16</v>
      </c>
      <c r="P2481" s="5">
        <f>E2481/O2481</f>
        <v>25.020624999999999</v>
      </c>
      <c r="Q2481" s="18" t="str">
        <f>LEFT(T2481, FIND("/",T2481)-1)</f>
        <v>music</v>
      </c>
      <c r="R2481" s="18" t="str">
        <f>RIGHT(T2481, LEN(T2481)-FIND("/",T2481))</f>
        <v>indie rock</v>
      </c>
      <c r="S2481" t="b">
        <v>1</v>
      </c>
      <c r="T2481" t="s">
        <v>8279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3">
        <v>2000</v>
      </c>
      <c r="E2482" s="13">
        <v>2000</v>
      </c>
      <c r="F2482" s="16">
        <f>(E2482)/D2482</f>
        <v>1</v>
      </c>
      <c r="G2482" s="11" t="s">
        <v>8219</v>
      </c>
      <c r="H2482" t="s">
        <v>8224</v>
      </c>
      <c r="I2482" t="s">
        <v>8246</v>
      </c>
      <c r="J2482">
        <v>1444516084</v>
      </c>
      <c r="K2482" s="7">
        <f>(((J2482/60)/60)/24)+DATE(1970,1,1)</f>
        <v>42287.936157407406</v>
      </c>
      <c r="L2482">
        <v>1439332084</v>
      </c>
      <c r="M2482" s="7">
        <f>(((L2482/60)/60)/24)+DATE(1970,1,1)</f>
        <v>42227.936157407406</v>
      </c>
      <c r="N2482" t="b">
        <v>0</v>
      </c>
      <c r="O2482">
        <v>8</v>
      </c>
      <c r="P2482" s="5">
        <f>E2482/O2482</f>
        <v>250</v>
      </c>
      <c r="Q2482" s="18" t="str">
        <f>LEFT(T2482, FIND("/",T2482)-1)</f>
        <v>music</v>
      </c>
      <c r="R2482" s="18" t="str">
        <f>RIGHT(T2482, LEN(T2482)-FIND("/",T2482))</f>
        <v>indie rock</v>
      </c>
      <c r="S2482" t="b">
        <v>1</v>
      </c>
      <c r="T2482" t="s">
        <v>8279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3">
        <v>4000</v>
      </c>
      <c r="E2483" s="13">
        <v>4516.4399999999996</v>
      </c>
      <c r="F2483" s="16">
        <f>(E2483)/D2483</f>
        <v>1.1291099999999998</v>
      </c>
      <c r="G2483" s="11" t="s">
        <v>8219</v>
      </c>
      <c r="H2483" t="s">
        <v>8224</v>
      </c>
      <c r="I2483" t="s">
        <v>8246</v>
      </c>
      <c r="J2483">
        <v>1335799808</v>
      </c>
      <c r="K2483" s="7">
        <f>(((J2483/60)/60)/24)+DATE(1970,1,1)</f>
        <v>41029.645925925928</v>
      </c>
      <c r="L2483">
        <v>1333207808</v>
      </c>
      <c r="M2483" s="7">
        <f>(((L2483/60)/60)/24)+DATE(1970,1,1)</f>
        <v>40999.645925925928</v>
      </c>
      <c r="N2483" t="b">
        <v>0</v>
      </c>
      <c r="O2483">
        <v>95</v>
      </c>
      <c r="P2483" s="5">
        <f>E2483/O2483</f>
        <v>47.541473684210523</v>
      </c>
      <c r="Q2483" s="18" t="str">
        <f>LEFT(T2483, FIND("/",T2483)-1)</f>
        <v>music</v>
      </c>
      <c r="R2483" s="18" t="str">
        <f>RIGHT(T2483, LEN(T2483)-FIND("/",T2483))</f>
        <v>indie rock</v>
      </c>
      <c r="S2483" t="b">
        <v>1</v>
      </c>
      <c r="T2483" t="s">
        <v>8279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3">
        <v>1000</v>
      </c>
      <c r="E2484" s="13">
        <v>1001</v>
      </c>
      <c r="F2484" s="16">
        <f>(E2484)/D2484</f>
        <v>1.0009999999999999</v>
      </c>
      <c r="G2484" s="11" t="s">
        <v>8219</v>
      </c>
      <c r="H2484" t="s">
        <v>8224</v>
      </c>
      <c r="I2484" t="s">
        <v>8246</v>
      </c>
      <c r="J2484">
        <v>1312224383</v>
      </c>
      <c r="K2484" s="7">
        <f>(((J2484/60)/60)/24)+DATE(1970,1,1)</f>
        <v>40756.782210648147</v>
      </c>
      <c r="L2484">
        <v>1308336383</v>
      </c>
      <c r="M2484" s="7">
        <f>(((L2484/60)/60)/24)+DATE(1970,1,1)</f>
        <v>40711.782210648147</v>
      </c>
      <c r="N2484" t="b">
        <v>0</v>
      </c>
      <c r="O2484">
        <v>25</v>
      </c>
      <c r="P2484" s="5">
        <f>E2484/O2484</f>
        <v>40.04</v>
      </c>
      <c r="Q2484" s="18" t="str">
        <f>LEFT(T2484, FIND("/",T2484)-1)</f>
        <v>music</v>
      </c>
      <c r="R2484" s="18" t="str">
        <f>RIGHT(T2484, LEN(T2484)-FIND("/",T2484))</f>
        <v>indie rock</v>
      </c>
      <c r="S2484" t="b">
        <v>1</v>
      </c>
      <c r="T2484" t="s">
        <v>8279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3">
        <v>1100</v>
      </c>
      <c r="E2485" s="13">
        <v>1251</v>
      </c>
      <c r="F2485" s="16">
        <f>(E2485)/D2485</f>
        <v>1.1372727272727272</v>
      </c>
      <c r="G2485" s="11" t="s">
        <v>8219</v>
      </c>
      <c r="H2485" t="s">
        <v>8224</v>
      </c>
      <c r="I2485" t="s">
        <v>8246</v>
      </c>
      <c r="J2485">
        <v>1335891603</v>
      </c>
      <c r="K2485" s="7">
        <f>(((J2485/60)/60)/24)+DATE(1970,1,1)</f>
        <v>41030.708368055559</v>
      </c>
      <c r="L2485">
        <v>1330711203</v>
      </c>
      <c r="M2485" s="7">
        <f>(((L2485/60)/60)/24)+DATE(1970,1,1)</f>
        <v>40970.750034722223</v>
      </c>
      <c r="N2485" t="b">
        <v>0</v>
      </c>
      <c r="O2485">
        <v>19</v>
      </c>
      <c r="P2485" s="5">
        <f>E2485/O2485</f>
        <v>65.84210526315789</v>
      </c>
      <c r="Q2485" s="18" t="str">
        <f>LEFT(T2485, FIND("/",T2485)-1)</f>
        <v>music</v>
      </c>
      <c r="R2485" s="18" t="str">
        <f>RIGHT(T2485, LEN(T2485)-FIND("/",T2485))</f>
        <v>indie rock</v>
      </c>
      <c r="S2485" t="b">
        <v>1</v>
      </c>
      <c r="T2485" t="s">
        <v>8279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3">
        <v>3500</v>
      </c>
      <c r="E2486" s="13">
        <v>4176.1099999999997</v>
      </c>
      <c r="F2486" s="16">
        <f>(E2486)/D2486</f>
        <v>1.1931742857142855</v>
      </c>
      <c r="G2486" s="11" t="s">
        <v>8219</v>
      </c>
      <c r="H2486" t="s">
        <v>8224</v>
      </c>
      <c r="I2486" t="s">
        <v>8246</v>
      </c>
      <c r="J2486">
        <v>1316124003</v>
      </c>
      <c r="K2486" s="7">
        <f>(((J2486/60)/60)/24)+DATE(1970,1,1)</f>
        <v>40801.916701388887</v>
      </c>
      <c r="L2486">
        <v>1313532003</v>
      </c>
      <c r="M2486" s="7">
        <f>(((L2486/60)/60)/24)+DATE(1970,1,1)</f>
        <v>40771.916701388887</v>
      </c>
      <c r="N2486" t="b">
        <v>0</v>
      </c>
      <c r="O2486">
        <v>90</v>
      </c>
      <c r="P2486" s="5">
        <f>E2486/O2486</f>
        <v>46.401222222222216</v>
      </c>
      <c r="Q2486" s="18" t="str">
        <f>LEFT(T2486, FIND("/",T2486)-1)</f>
        <v>music</v>
      </c>
      <c r="R2486" s="18" t="str">
        <f>RIGHT(T2486, LEN(T2486)-FIND("/",T2486))</f>
        <v>indie rock</v>
      </c>
      <c r="S2486" t="b">
        <v>1</v>
      </c>
      <c r="T2486" t="s">
        <v>8279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3">
        <v>2000</v>
      </c>
      <c r="E2487" s="13">
        <v>2065</v>
      </c>
      <c r="F2487" s="16">
        <f>(E2487)/D2487</f>
        <v>1.0325</v>
      </c>
      <c r="G2487" s="11" t="s">
        <v>8219</v>
      </c>
      <c r="H2487" t="s">
        <v>8224</v>
      </c>
      <c r="I2487" t="s">
        <v>8246</v>
      </c>
      <c r="J2487">
        <v>1318463879</v>
      </c>
      <c r="K2487" s="7">
        <f>(((J2487/60)/60)/24)+DATE(1970,1,1)</f>
        <v>40828.998599537037</v>
      </c>
      <c r="L2487">
        <v>1315439879</v>
      </c>
      <c r="M2487" s="7">
        <f>(((L2487/60)/60)/24)+DATE(1970,1,1)</f>
        <v>40793.998599537037</v>
      </c>
      <c r="N2487" t="b">
        <v>0</v>
      </c>
      <c r="O2487">
        <v>41</v>
      </c>
      <c r="P2487" s="5">
        <f>E2487/O2487</f>
        <v>50.365853658536587</v>
      </c>
      <c r="Q2487" s="18" t="str">
        <f>LEFT(T2487, FIND("/",T2487)-1)</f>
        <v>music</v>
      </c>
      <c r="R2487" s="18" t="str">
        <f>RIGHT(T2487, LEN(T2487)-FIND("/",T2487))</f>
        <v>indie rock</v>
      </c>
      <c r="S2487" t="b">
        <v>1</v>
      </c>
      <c r="T2487" t="s">
        <v>8279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3">
        <v>300</v>
      </c>
      <c r="E2488" s="13">
        <v>797</v>
      </c>
      <c r="F2488" s="16">
        <f>(E2488)/D2488</f>
        <v>2.6566666666666667</v>
      </c>
      <c r="G2488" s="11" t="s">
        <v>8219</v>
      </c>
      <c r="H2488" t="s">
        <v>8224</v>
      </c>
      <c r="I2488" t="s">
        <v>8246</v>
      </c>
      <c r="J2488">
        <v>1335113976</v>
      </c>
      <c r="K2488" s="7">
        <f>(((J2488/60)/60)/24)+DATE(1970,1,1)</f>
        <v>41021.708055555559</v>
      </c>
      <c r="L2488">
        <v>1332521976</v>
      </c>
      <c r="M2488" s="7">
        <f>(((L2488/60)/60)/24)+DATE(1970,1,1)</f>
        <v>40991.708055555559</v>
      </c>
      <c r="N2488" t="b">
        <v>0</v>
      </c>
      <c r="O2488">
        <v>30</v>
      </c>
      <c r="P2488" s="5">
        <f>E2488/O2488</f>
        <v>26.566666666666666</v>
      </c>
      <c r="Q2488" s="18" t="str">
        <f>LEFT(T2488, FIND("/",T2488)-1)</f>
        <v>music</v>
      </c>
      <c r="R2488" s="18" t="str">
        <f>RIGHT(T2488, LEN(T2488)-FIND("/",T2488))</f>
        <v>indie rock</v>
      </c>
      <c r="S2488" t="b">
        <v>1</v>
      </c>
      <c r="T2488" t="s">
        <v>8279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3">
        <v>1500</v>
      </c>
      <c r="E2489" s="13">
        <v>1500.76</v>
      </c>
      <c r="F2489" s="16">
        <f>(E2489)/D2489</f>
        <v>1.0005066666666667</v>
      </c>
      <c r="G2489" s="11" t="s">
        <v>8219</v>
      </c>
      <c r="H2489" t="s">
        <v>8224</v>
      </c>
      <c r="I2489" t="s">
        <v>8246</v>
      </c>
      <c r="J2489">
        <v>1338083997</v>
      </c>
      <c r="K2489" s="7">
        <f>(((J2489/60)/60)/24)+DATE(1970,1,1)</f>
        <v>41056.083298611113</v>
      </c>
      <c r="L2489">
        <v>1335491997</v>
      </c>
      <c r="M2489" s="7">
        <f>(((L2489/60)/60)/24)+DATE(1970,1,1)</f>
        <v>41026.083298611113</v>
      </c>
      <c r="N2489" t="b">
        <v>0</v>
      </c>
      <c r="O2489">
        <v>38</v>
      </c>
      <c r="P2489" s="5">
        <f>E2489/O2489</f>
        <v>39.493684210526318</v>
      </c>
      <c r="Q2489" s="18" t="str">
        <f>LEFT(T2489, FIND("/",T2489)-1)</f>
        <v>music</v>
      </c>
      <c r="R2489" s="18" t="str">
        <f>RIGHT(T2489, LEN(T2489)-FIND("/",T2489))</f>
        <v>indie rock</v>
      </c>
      <c r="S2489" t="b">
        <v>1</v>
      </c>
      <c r="T2489" t="s">
        <v>8279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3">
        <v>3000</v>
      </c>
      <c r="E2490" s="13">
        <v>3201</v>
      </c>
      <c r="F2490" s="16">
        <f>(E2490)/D2490</f>
        <v>1.0669999999999999</v>
      </c>
      <c r="G2490" s="11" t="s">
        <v>8219</v>
      </c>
      <c r="H2490" t="s">
        <v>8224</v>
      </c>
      <c r="I2490" t="s">
        <v>8246</v>
      </c>
      <c r="J2490">
        <v>1321459908</v>
      </c>
      <c r="K2490" s="7">
        <f>(((J2490/60)/60)/24)+DATE(1970,1,1)</f>
        <v>40863.674861111111</v>
      </c>
      <c r="L2490">
        <v>1318864308</v>
      </c>
      <c r="M2490" s="7">
        <f>(((L2490/60)/60)/24)+DATE(1970,1,1)</f>
        <v>40833.633194444446</v>
      </c>
      <c r="N2490" t="b">
        <v>0</v>
      </c>
      <c r="O2490">
        <v>65</v>
      </c>
      <c r="P2490" s="5">
        <f>E2490/O2490</f>
        <v>49.246153846153845</v>
      </c>
      <c r="Q2490" s="18" t="str">
        <f>LEFT(T2490, FIND("/",T2490)-1)</f>
        <v>music</v>
      </c>
      <c r="R2490" s="18" t="str">
        <f>RIGHT(T2490, LEN(T2490)-FIND("/",T2490))</f>
        <v>indie rock</v>
      </c>
      <c r="S2490" t="b">
        <v>1</v>
      </c>
      <c r="T2490" t="s">
        <v>8279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3">
        <v>3500</v>
      </c>
      <c r="E2491" s="13">
        <v>4678.5</v>
      </c>
      <c r="F2491" s="16">
        <f>(E2491)/D2491</f>
        <v>1.3367142857142857</v>
      </c>
      <c r="G2491" s="11" t="s">
        <v>8219</v>
      </c>
      <c r="H2491" t="s">
        <v>8224</v>
      </c>
      <c r="I2491" t="s">
        <v>8246</v>
      </c>
      <c r="J2491">
        <v>1368117239</v>
      </c>
      <c r="K2491" s="7">
        <f>(((J2491/60)/60)/24)+DATE(1970,1,1)</f>
        <v>41403.690266203703</v>
      </c>
      <c r="L2491">
        <v>1365525239</v>
      </c>
      <c r="M2491" s="7">
        <f>(((L2491/60)/60)/24)+DATE(1970,1,1)</f>
        <v>41373.690266203703</v>
      </c>
      <c r="N2491" t="b">
        <v>0</v>
      </c>
      <c r="O2491">
        <v>75</v>
      </c>
      <c r="P2491" s="5">
        <f>E2491/O2491</f>
        <v>62.38</v>
      </c>
      <c r="Q2491" s="18" t="str">
        <f>LEFT(T2491, FIND("/",T2491)-1)</f>
        <v>music</v>
      </c>
      <c r="R2491" s="18" t="str">
        <f>RIGHT(T2491, LEN(T2491)-FIND("/",T2491))</f>
        <v>indie rock</v>
      </c>
      <c r="S2491" t="b">
        <v>1</v>
      </c>
      <c r="T2491" t="s">
        <v>8279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3">
        <v>500</v>
      </c>
      <c r="E2492" s="13">
        <v>607</v>
      </c>
      <c r="F2492" s="16">
        <f>(E2492)/D2492</f>
        <v>1.214</v>
      </c>
      <c r="G2492" s="11" t="s">
        <v>8219</v>
      </c>
      <c r="H2492" t="s">
        <v>8224</v>
      </c>
      <c r="I2492" t="s">
        <v>8246</v>
      </c>
      <c r="J2492">
        <v>1340429276</v>
      </c>
      <c r="K2492" s="7">
        <f>(((J2492/60)/60)/24)+DATE(1970,1,1)</f>
        <v>41083.227731481478</v>
      </c>
      <c r="L2492">
        <v>1335245276</v>
      </c>
      <c r="M2492" s="7">
        <f>(((L2492/60)/60)/24)+DATE(1970,1,1)</f>
        <v>41023.227731481478</v>
      </c>
      <c r="N2492" t="b">
        <v>0</v>
      </c>
      <c r="O2492">
        <v>16</v>
      </c>
      <c r="P2492" s="5">
        <f>E2492/O2492</f>
        <v>37.9375</v>
      </c>
      <c r="Q2492" s="18" t="str">
        <f>LEFT(T2492, FIND("/",T2492)-1)</f>
        <v>music</v>
      </c>
      <c r="R2492" s="18" t="str">
        <f>RIGHT(T2492, LEN(T2492)-FIND("/",T2492))</f>
        <v>indie rock</v>
      </c>
      <c r="S2492" t="b">
        <v>1</v>
      </c>
      <c r="T2492" t="s">
        <v>8279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3">
        <v>500</v>
      </c>
      <c r="E2493" s="13">
        <v>516</v>
      </c>
      <c r="F2493" s="16">
        <f>(E2493)/D2493</f>
        <v>1.032</v>
      </c>
      <c r="G2493" s="11" t="s">
        <v>8219</v>
      </c>
      <c r="H2493" t="s">
        <v>8224</v>
      </c>
      <c r="I2493" t="s">
        <v>8246</v>
      </c>
      <c r="J2493">
        <v>1295142660</v>
      </c>
      <c r="K2493" s="7">
        <f>(((J2493/60)/60)/24)+DATE(1970,1,1)</f>
        <v>40559.07708333333</v>
      </c>
      <c r="L2493">
        <v>1293739714</v>
      </c>
      <c r="M2493" s="7">
        <f>(((L2493/60)/60)/24)+DATE(1970,1,1)</f>
        <v>40542.839282407411</v>
      </c>
      <c r="N2493" t="b">
        <v>0</v>
      </c>
      <c r="O2493">
        <v>10</v>
      </c>
      <c r="P2493" s="5">
        <f>E2493/O2493</f>
        <v>51.6</v>
      </c>
      <c r="Q2493" s="18" t="str">
        <f>LEFT(T2493, FIND("/",T2493)-1)</f>
        <v>music</v>
      </c>
      <c r="R2493" s="18" t="str">
        <f>RIGHT(T2493, LEN(T2493)-FIND("/",T2493))</f>
        <v>indie rock</v>
      </c>
      <c r="S2493" t="b">
        <v>1</v>
      </c>
      <c r="T2493" t="s">
        <v>8279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3">
        <v>600</v>
      </c>
      <c r="E2494" s="13">
        <v>750</v>
      </c>
      <c r="F2494" s="16">
        <f>(E2494)/D2494</f>
        <v>1.25</v>
      </c>
      <c r="G2494" s="11" t="s">
        <v>8219</v>
      </c>
      <c r="H2494" t="s">
        <v>8224</v>
      </c>
      <c r="I2494" t="s">
        <v>8246</v>
      </c>
      <c r="J2494">
        <v>1339840740</v>
      </c>
      <c r="K2494" s="7">
        <f>(((J2494/60)/60)/24)+DATE(1970,1,1)</f>
        <v>41076.415972222225</v>
      </c>
      <c r="L2494">
        <v>1335397188</v>
      </c>
      <c r="M2494" s="7">
        <f>(((L2494/60)/60)/24)+DATE(1970,1,1)</f>
        <v>41024.985972222225</v>
      </c>
      <c r="N2494" t="b">
        <v>0</v>
      </c>
      <c r="O2494">
        <v>27</v>
      </c>
      <c r="P2494" s="5">
        <f>E2494/O2494</f>
        <v>27.777777777777779</v>
      </c>
      <c r="Q2494" s="18" t="str">
        <f>LEFT(T2494, FIND("/",T2494)-1)</f>
        <v>music</v>
      </c>
      <c r="R2494" s="18" t="str">
        <f>RIGHT(T2494, LEN(T2494)-FIND("/",T2494))</f>
        <v>indie rock</v>
      </c>
      <c r="S2494" t="b">
        <v>1</v>
      </c>
      <c r="T2494" t="s">
        <v>8279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3">
        <v>20000</v>
      </c>
      <c r="E2495" s="13">
        <v>25740</v>
      </c>
      <c r="F2495" s="16">
        <f>(E2495)/D2495</f>
        <v>1.2869999999999999</v>
      </c>
      <c r="G2495" s="11" t="s">
        <v>8219</v>
      </c>
      <c r="H2495" t="s">
        <v>8224</v>
      </c>
      <c r="I2495" t="s">
        <v>8246</v>
      </c>
      <c r="J2495">
        <v>1367208140</v>
      </c>
      <c r="K2495" s="7">
        <f>(((J2495/60)/60)/24)+DATE(1970,1,1)</f>
        <v>41393.168287037035</v>
      </c>
      <c r="L2495">
        <v>1363320140</v>
      </c>
      <c r="M2495" s="7">
        <f>(((L2495/60)/60)/24)+DATE(1970,1,1)</f>
        <v>41348.168287037035</v>
      </c>
      <c r="N2495" t="b">
        <v>0</v>
      </c>
      <c r="O2495">
        <v>259</v>
      </c>
      <c r="P2495" s="5">
        <f>E2495/O2495</f>
        <v>99.382239382239376</v>
      </c>
      <c r="Q2495" s="18" t="str">
        <f>LEFT(T2495, FIND("/",T2495)-1)</f>
        <v>music</v>
      </c>
      <c r="R2495" s="18" t="str">
        <f>RIGHT(T2495, LEN(T2495)-FIND("/",T2495))</f>
        <v>indie rock</v>
      </c>
      <c r="S2495" t="b">
        <v>1</v>
      </c>
      <c r="T2495" t="s">
        <v>8279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3">
        <v>1500</v>
      </c>
      <c r="E2496" s="13">
        <v>1515.08</v>
      </c>
      <c r="F2496" s="16">
        <f>(E2496)/D2496</f>
        <v>1.0100533333333332</v>
      </c>
      <c r="G2496" s="11" t="s">
        <v>8219</v>
      </c>
      <c r="H2496" t="s">
        <v>8224</v>
      </c>
      <c r="I2496" t="s">
        <v>8246</v>
      </c>
      <c r="J2496">
        <v>1337786944</v>
      </c>
      <c r="K2496" s="7">
        <f>(((J2496/60)/60)/24)+DATE(1970,1,1)</f>
        <v>41052.645185185182</v>
      </c>
      <c r="L2496">
        <v>1335194944</v>
      </c>
      <c r="M2496" s="7">
        <f>(((L2496/60)/60)/24)+DATE(1970,1,1)</f>
        <v>41022.645185185182</v>
      </c>
      <c r="N2496" t="b">
        <v>0</v>
      </c>
      <c r="O2496">
        <v>39</v>
      </c>
      <c r="P2496" s="5">
        <f>E2496/O2496</f>
        <v>38.848205128205123</v>
      </c>
      <c r="Q2496" s="18" t="str">
        <f>LEFT(T2496, FIND("/",T2496)-1)</f>
        <v>music</v>
      </c>
      <c r="R2496" s="18" t="str">
        <f>RIGHT(T2496, LEN(T2496)-FIND("/",T2496))</f>
        <v>indie rock</v>
      </c>
      <c r="S2496" t="b">
        <v>1</v>
      </c>
      <c r="T2496" t="s">
        <v>8279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3">
        <v>1500</v>
      </c>
      <c r="E2497" s="13">
        <v>1913.05</v>
      </c>
      <c r="F2497" s="16">
        <f>(E2497)/D2497</f>
        <v>1.2753666666666665</v>
      </c>
      <c r="G2497" s="11" t="s">
        <v>8219</v>
      </c>
      <c r="H2497" t="s">
        <v>8224</v>
      </c>
      <c r="I2497" t="s">
        <v>8246</v>
      </c>
      <c r="J2497">
        <v>1339022575</v>
      </c>
      <c r="K2497" s="7">
        <f>(((J2497/60)/60)/24)+DATE(1970,1,1)</f>
        <v>41066.946469907409</v>
      </c>
      <c r="L2497">
        <v>1336430575</v>
      </c>
      <c r="M2497" s="7">
        <f>(((L2497/60)/60)/24)+DATE(1970,1,1)</f>
        <v>41036.946469907409</v>
      </c>
      <c r="N2497" t="b">
        <v>0</v>
      </c>
      <c r="O2497">
        <v>42</v>
      </c>
      <c r="P2497" s="5">
        <f>E2497/O2497</f>
        <v>45.548809523809524</v>
      </c>
      <c r="Q2497" s="18" t="str">
        <f>LEFT(T2497, FIND("/",T2497)-1)</f>
        <v>music</v>
      </c>
      <c r="R2497" s="18" t="str">
        <f>RIGHT(T2497, LEN(T2497)-FIND("/",T2497))</f>
        <v>indie rock</v>
      </c>
      <c r="S2497" t="b">
        <v>1</v>
      </c>
      <c r="T2497" t="s">
        <v>8279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3">
        <v>6000</v>
      </c>
      <c r="E2498" s="13">
        <v>6000</v>
      </c>
      <c r="F2498" s="16">
        <f>(E2498)/D2498</f>
        <v>1</v>
      </c>
      <c r="G2498" s="11" t="s">
        <v>8219</v>
      </c>
      <c r="H2498" t="s">
        <v>8224</v>
      </c>
      <c r="I2498" t="s">
        <v>8246</v>
      </c>
      <c r="J2498">
        <v>1364597692</v>
      </c>
      <c r="K2498" s="7">
        <f>(((J2498/60)/60)/24)+DATE(1970,1,1)</f>
        <v>41362.954768518517</v>
      </c>
      <c r="L2498">
        <v>1361577292</v>
      </c>
      <c r="M2498" s="7">
        <f>(((L2498/60)/60)/24)+DATE(1970,1,1)</f>
        <v>41327.996435185189</v>
      </c>
      <c r="N2498" t="b">
        <v>0</v>
      </c>
      <c r="O2498">
        <v>10</v>
      </c>
      <c r="P2498" s="5">
        <f>E2498/O2498</f>
        <v>600</v>
      </c>
      <c r="Q2498" s="18" t="str">
        <f>LEFT(T2498, FIND("/",T2498)-1)</f>
        <v>music</v>
      </c>
      <c r="R2498" s="18" t="str">
        <f>RIGHT(T2498, LEN(T2498)-FIND("/",T2498))</f>
        <v>indie rock</v>
      </c>
      <c r="S2498" t="b">
        <v>1</v>
      </c>
      <c r="T2498" t="s">
        <v>8279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3">
        <v>4000</v>
      </c>
      <c r="E2499" s="13">
        <v>4510.8599999999997</v>
      </c>
      <c r="F2499" s="16">
        <f>(E2499)/D2499</f>
        <v>1.127715</v>
      </c>
      <c r="G2499" s="11" t="s">
        <v>8219</v>
      </c>
      <c r="H2499" t="s">
        <v>8224</v>
      </c>
      <c r="I2499" t="s">
        <v>8246</v>
      </c>
      <c r="J2499">
        <v>1312578338</v>
      </c>
      <c r="K2499" s="7">
        <f>(((J2499/60)/60)/24)+DATE(1970,1,1)</f>
        <v>40760.878912037035</v>
      </c>
      <c r="L2499">
        <v>1309986338</v>
      </c>
      <c r="M2499" s="7">
        <f>(((L2499/60)/60)/24)+DATE(1970,1,1)</f>
        <v>40730.878912037035</v>
      </c>
      <c r="N2499" t="b">
        <v>0</v>
      </c>
      <c r="O2499">
        <v>56</v>
      </c>
      <c r="P2499" s="5">
        <f>E2499/O2499</f>
        <v>80.551071428571419</v>
      </c>
      <c r="Q2499" s="18" t="str">
        <f>LEFT(T2499, FIND("/",T2499)-1)</f>
        <v>music</v>
      </c>
      <c r="R2499" s="18" t="str">
        <f>RIGHT(T2499, LEN(T2499)-FIND("/",T2499))</f>
        <v>indie rock</v>
      </c>
      <c r="S2499" t="b">
        <v>1</v>
      </c>
      <c r="T2499" t="s">
        <v>8279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3">
        <v>1000</v>
      </c>
      <c r="E2500" s="13">
        <v>1056</v>
      </c>
      <c r="F2500" s="16">
        <f>(E2500)/D2500</f>
        <v>1.056</v>
      </c>
      <c r="G2500" s="11" t="s">
        <v>8219</v>
      </c>
      <c r="H2500" t="s">
        <v>8224</v>
      </c>
      <c r="I2500" t="s">
        <v>8246</v>
      </c>
      <c r="J2500">
        <v>1422400387</v>
      </c>
      <c r="K2500" s="7">
        <f>(((J2500/60)/60)/24)+DATE(1970,1,1)</f>
        <v>42031.967442129629</v>
      </c>
      <c r="L2500">
        <v>1421190787</v>
      </c>
      <c r="M2500" s="7">
        <f>(((L2500/60)/60)/24)+DATE(1970,1,1)</f>
        <v>42017.967442129629</v>
      </c>
      <c r="N2500" t="b">
        <v>0</v>
      </c>
      <c r="O2500">
        <v>20</v>
      </c>
      <c r="P2500" s="5">
        <f>E2500/O2500</f>
        <v>52.8</v>
      </c>
      <c r="Q2500" s="18" t="str">
        <f>LEFT(T2500, FIND("/",T2500)-1)</f>
        <v>music</v>
      </c>
      <c r="R2500" s="18" t="str">
        <f>RIGHT(T2500, LEN(T2500)-FIND("/",T2500))</f>
        <v>indie rock</v>
      </c>
      <c r="S2500" t="b">
        <v>1</v>
      </c>
      <c r="T2500" t="s">
        <v>8279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3">
        <v>4000</v>
      </c>
      <c r="E2501" s="13">
        <v>8105</v>
      </c>
      <c r="F2501" s="16">
        <f>(E2501)/D2501</f>
        <v>2.0262500000000001</v>
      </c>
      <c r="G2501" s="11" t="s">
        <v>8219</v>
      </c>
      <c r="H2501" t="s">
        <v>8224</v>
      </c>
      <c r="I2501" t="s">
        <v>8246</v>
      </c>
      <c r="J2501">
        <v>1356976800</v>
      </c>
      <c r="K2501" s="7">
        <f>(((J2501/60)/60)/24)+DATE(1970,1,1)</f>
        <v>41274.75</v>
      </c>
      <c r="L2501">
        <v>1352820837</v>
      </c>
      <c r="M2501" s="7">
        <f>(((L2501/60)/60)/24)+DATE(1970,1,1)</f>
        <v>41226.648576388885</v>
      </c>
      <c r="N2501" t="b">
        <v>0</v>
      </c>
      <c r="O2501">
        <v>170</v>
      </c>
      <c r="P2501" s="5">
        <f>E2501/O2501</f>
        <v>47.676470588235297</v>
      </c>
      <c r="Q2501" s="18" t="str">
        <f>LEFT(T2501, FIND("/",T2501)-1)</f>
        <v>music</v>
      </c>
      <c r="R2501" s="18" t="str">
        <f>RIGHT(T2501, LEN(T2501)-FIND("/",T2501))</f>
        <v>indie rock</v>
      </c>
      <c r="S2501" t="b">
        <v>1</v>
      </c>
      <c r="T2501" t="s">
        <v>8279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3">
        <v>600</v>
      </c>
      <c r="E2502" s="13">
        <v>680</v>
      </c>
      <c r="F2502" s="16">
        <f>(E2502)/D2502</f>
        <v>1.1333333333333333</v>
      </c>
      <c r="G2502" s="11" t="s">
        <v>8219</v>
      </c>
      <c r="H2502" t="s">
        <v>8224</v>
      </c>
      <c r="I2502" t="s">
        <v>8246</v>
      </c>
      <c r="J2502">
        <v>1340476375</v>
      </c>
      <c r="K2502" s="7">
        <f>(((J2502/60)/60)/24)+DATE(1970,1,1)</f>
        <v>41083.772858796299</v>
      </c>
      <c r="L2502">
        <v>1337884375</v>
      </c>
      <c r="M2502" s="7">
        <f>(((L2502/60)/60)/24)+DATE(1970,1,1)</f>
        <v>41053.772858796299</v>
      </c>
      <c r="N2502" t="b">
        <v>0</v>
      </c>
      <c r="O2502">
        <v>29</v>
      </c>
      <c r="P2502" s="5">
        <f>E2502/O2502</f>
        <v>23.448275862068964</v>
      </c>
      <c r="Q2502" s="18" t="str">
        <f>LEFT(T2502, FIND("/",T2502)-1)</f>
        <v>music</v>
      </c>
      <c r="R2502" s="18" t="str">
        <f>RIGHT(T2502, LEN(T2502)-FIND("/",T2502))</f>
        <v>indie rock</v>
      </c>
      <c r="S2502" t="b">
        <v>1</v>
      </c>
      <c r="T2502" t="s">
        <v>8279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3">
        <v>11000</v>
      </c>
      <c r="E2503" s="13">
        <v>281</v>
      </c>
      <c r="F2503" s="16">
        <f>(E2503)/D2503</f>
        <v>2.5545454545454545E-2</v>
      </c>
      <c r="G2503" s="11" t="s">
        <v>8221</v>
      </c>
      <c r="H2503" t="s">
        <v>8229</v>
      </c>
      <c r="I2503" t="s">
        <v>8251</v>
      </c>
      <c r="J2503">
        <v>1443379104</v>
      </c>
      <c r="K2503" s="7">
        <f>(((J2503/60)/60)/24)+DATE(1970,1,1)</f>
        <v>42274.776666666665</v>
      </c>
      <c r="L2503">
        <v>1440787104</v>
      </c>
      <c r="M2503" s="7">
        <f>(((L2503/60)/60)/24)+DATE(1970,1,1)</f>
        <v>42244.776666666665</v>
      </c>
      <c r="N2503" t="b">
        <v>0</v>
      </c>
      <c r="O2503">
        <v>7</v>
      </c>
      <c r="P2503" s="5">
        <f>E2503/O2503</f>
        <v>40.142857142857146</v>
      </c>
      <c r="Q2503" s="18" t="str">
        <f>LEFT(T2503, FIND("/",T2503)-1)</f>
        <v>food</v>
      </c>
      <c r="R2503" s="18" t="str">
        <f>RIGHT(T2503, LEN(T2503)-FIND("/",T2503))</f>
        <v>restaurants</v>
      </c>
      <c r="S2503" t="b">
        <v>0</v>
      </c>
      <c r="T2503" t="s">
        <v>8299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3">
        <v>110000</v>
      </c>
      <c r="E2504" s="13">
        <v>86</v>
      </c>
      <c r="F2504" s="16">
        <f>(E2504)/D2504</f>
        <v>7.8181818181818181E-4</v>
      </c>
      <c r="G2504" s="11" t="s">
        <v>8221</v>
      </c>
      <c r="H2504" t="s">
        <v>8224</v>
      </c>
      <c r="I2504" t="s">
        <v>8246</v>
      </c>
      <c r="J2504">
        <v>1411328918</v>
      </c>
      <c r="K2504" s="7">
        <f>(((J2504/60)/60)/24)+DATE(1970,1,1)</f>
        <v>41903.825439814813</v>
      </c>
      <c r="L2504">
        <v>1407440918</v>
      </c>
      <c r="M2504" s="7">
        <f>(((L2504/60)/60)/24)+DATE(1970,1,1)</f>
        <v>41858.825439814813</v>
      </c>
      <c r="N2504" t="b">
        <v>0</v>
      </c>
      <c r="O2504">
        <v>5</v>
      </c>
      <c r="P2504" s="5">
        <f>E2504/O2504</f>
        <v>17.2</v>
      </c>
      <c r="Q2504" s="18" t="str">
        <f>LEFT(T2504, FIND("/",T2504)-1)</f>
        <v>food</v>
      </c>
      <c r="R2504" s="18" t="str">
        <f>RIGHT(T2504, LEN(T2504)-FIND("/",T2504))</f>
        <v>restaurants</v>
      </c>
      <c r="S2504" t="b">
        <v>0</v>
      </c>
      <c r="T2504" t="s">
        <v>8299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3">
        <v>10000</v>
      </c>
      <c r="E2505" s="13">
        <v>0</v>
      </c>
      <c r="F2505" s="16">
        <f>(E2505)/D2505</f>
        <v>0</v>
      </c>
      <c r="G2505" s="11" t="s">
        <v>8221</v>
      </c>
      <c r="H2505" t="s">
        <v>8224</v>
      </c>
      <c r="I2505" t="s">
        <v>8246</v>
      </c>
      <c r="J2505">
        <v>1465333560</v>
      </c>
      <c r="K2505" s="7">
        <f>(((J2505/60)/60)/24)+DATE(1970,1,1)</f>
        <v>42528.879166666666</v>
      </c>
      <c r="L2505">
        <v>1462743308</v>
      </c>
      <c r="M2505" s="7">
        <f>(((L2505/60)/60)/24)+DATE(1970,1,1)</f>
        <v>42498.899398148147</v>
      </c>
      <c r="N2505" t="b">
        <v>0</v>
      </c>
      <c r="O2505">
        <v>0</v>
      </c>
      <c r="P2505" s="5" t="e">
        <f>E2505/O2505</f>
        <v>#DIV/0!</v>
      </c>
      <c r="Q2505" s="18" t="str">
        <f>LEFT(T2505, FIND("/",T2505)-1)</f>
        <v>food</v>
      </c>
      <c r="R2505" s="18" t="str">
        <f>RIGHT(T2505, LEN(T2505)-FIND("/",T2505))</f>
        <v>restaurants</v>
      </c>
      <c r="S2505" t="b">
        <v>0</v>
      </c>
      <c r="T2505" t="s">
        <v>8299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3">
        <v>35000</v>
      </c>
      <c r="E2506" s="13">
        <v>0</v>
      </c>
      <c r="F2506" s="16">
        <f>(E2506)/D2506</f>
        <v>0</v>
      </c>
      <c r="G2506" s="11" t="s">
        <v>8221</v>
      </c>
      <c r="H2506" t="s">
        <v>8224</v>
      </c>
      <c r="I2506" t="s">
        <v>8246</v>
      </c>
      <c r="J2506">
        <v>1416014534</v>
      </c>
      <c r="K2506" s="7">
        <f>(((J2506/60)/60)/24)+DATE(1970,1,1)</f>
        <v>41958.057106481487</v>
      </c>
      <c r="L2506">
        <v>1413418934</v>
      </c>
      <c r="M2506" s="7">
        <f>(((L2506/60)/60)/24)+DATE(1970,1,1)</f>
        <v>41928.015439814815</v>
      </c>
      <c r="N2506" t="b">
        <v>0</v>
      </c>
      <c r="O2506">
        <v>0</v>
      </c>
      <c r="P2506" s="5" t="e">
        <f>E2506/O2506</f>
        <v>#DIV/0!</v>
      </c>
      <c r="Q2506" s="18" t="str">
        <f>LEFT(T2506, FIND("/",T2506)-1)</f>
        <v>food</v>
      </c>
      <c r="R2506" s="18" t="str">
        <f>RIGHT(T2506, LEN(T2506)-FIND("/",T2506))</f>
        <v>restaurants</v>
      </c>
      <c r="S2506" t="b">
        <v>0</v>
      </c>
      <c r="T2506" t="s">
        <v>8299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3">
        <v>7000</v>
      </c>
      <c r="E2507" s="13">
        <v>0</v>
      </c>
      <c r="F2507" s="16">
        <f>(E2507)/D2507</f>
        <v>0</v>
      </c>
      <c r="G2507" s="11" t="s">
        <v>8221</v>
      </c>
      <c r="H2507" t="s">
        <v>8224</v>
      </c>
      <c r="I2507" t="s">
        <v>8246</v>
      </c>
      <c r="J2507">
        <v>1426292416</v>
      </c>
      <c r="K2507" s="7">
        <f>(((J2507/60)/60)/24)+DATE(1970,1,1)</f>
        <v>42077.014074074075</v>
      </c>
      <c r="L2507">
        <v>1423704016</v>
      </c>
      <c r="M2507" s="7">
        <f>(((L2507/60)/60)/24)+DATE(1970,1,1)</f>
        <v>42047.05574074074</v>
      </c>
      <c r="N2507" t="b">
        <v>0</v>
      </c>
      <c r="O2507">
        <v>0</v>
      </c>
      <c r="P2507" s="5" t="e">
        <f>E2507/O2507</f>
        <v>#DIV/0!</v>
      </c>
      <c r="Q2507" s="18" t="str">
        <f>LEFT(T2507, FIND("/",T2507)-1)</f>
        <v>food</v>
      </c>
      <c r="R2507" s="18" t="str">
        <f>RIGHT(T2507, LEN(T2507)-FIND("/",T2507))</f>
        <v>restaurants</v>
      </c>
      <c r="S2507" t="b">
        <v>0</v>
      </c>
      <c r="T2507" t="s">
        <v>8299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3">
        <v>5000</v>
      </c>
      <c r="E2508" s="13">
        <v>30</v>
      </c>
      <c r="F2508" s="16">
        <f>(E2508)/D2508</f>
        <v>6.0000000000000001E-3</v>
      </c>
      <c r="G2508" s="11" t="s">
        <v>8221</v>
      </c>
      <c r="H2508" t="s">
        <v>8225</v>
      </c>
      <c r="I2508" t="s">
        <v>8247</v>
      </c>
      <c r="J2508">
        <v>1443906000</v>
      </c>
      <c r="K2508" s="7">
        <f>(((J2508/60)/60)/24)+DATE(1970,1,1)</f>
        <v>42280.875</v>
      </c>
      <c r="L2508">
        <v>1441955269</v>
      </c>
      <c r="M2508" s="7">
        <f>(((L2508/60)/60)/24)+DATE(1970,1,1)</f>
        <v>42258.297094907408</v>
      </c>
      <c r="N2508" t="b">
        <v>0</v>
      </c>
      <c r="O2508">
        <v>2</v>
      </c>
      <c r="P2508" s="5">
        <f>E2508/O2508</f>
        <v>15</v>
      </c>
      <c r="Q2508" s="18" t="str">
        <f>LEFT(T2508, FIND("/",T2508)-1)</f>
        <v>food</v>
      </c>
      <c r="R2508" s="18" t="str">
        <f>RIGHT(T2508, LEN(T2508)-FIND("/",T2508))</f>
        <v>restaurants</v>
      </c>
      <c r="S2508" t="b">
        <v>0</v>
      </c>
      <c r="T2508" t="s">
        <v>8299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3">
        <v>42850</v>
      </c>
      <c r="E2509" s="13">
        <v>0</v>
      </c>
      <c r="F2509" s="16">
        <f>(E2509)/D2509</f>
        <v>0</v>
      </c>
      <c r="G2509" s="11" t="s">
        <v>8221</v>
      </c>
      <c r="H2509" t="s">
        <v>8224</v>
      </c>
      <c r="I2509" t="s">
        <v>8246</v>
      </c>
      <c r="J2509">
        <v>1431308704</v>
      </c>
      <c r="K2509" s="7">
        <f>(((J2509/60)/60)/24)+DATE(1970,1,1)</f>
        <v>42135.072962962964</v>
      </c>
      <c r="L2509">
        <v>1428716704</v>
      </c>
      <c r="M2509" s="7">
        <f>(((L2509/60)/60)/24)+DATE(1970,1,1)</f>
        <v>42105.072962962964</v>
      </c>
      <c r="N2509" t="b">
        <v>0</v>
      </c>
      <c r="O2509">
        <v>0</v>
      </c>
      <c r="P2509" s="5" t="e">
        <f>E2509/O2509</f>
        <v>#DIV/0!</v>
      </c>
      <c r="Q2509" s="18" t="str">
        <f>LEFT(T2509, FIND("/",T2509)-1)</f>
        <v>food</v>
      </c>
      <c r="R2509" s="18" t="str">
        <f>RIGHT(T2509, LEN(T2509)-FIND("/",T2509))</f>
        <v>restaurants</v>
      </c>
      <c r="S2509" t="b">
        <v>0</v>
      </c>
      <c r="T2509" t="s">
        <v>8299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3">
        <v>20000</v>
      </c>
      <c r="E2510" s="13">
        <v>0</v>
      </c>
      <c r="F2510" s="16">
        <f>(E2510)/D2510</f>
        <v>0</v>
      </c>
      <c r="G2510" s="11" t="s">
        <v>8221</v>
      </c>
      <c r="H2510" t="s">
        <v>8224</v>
      </c>
      <c r="I2510" t="s">
        <v>8246</v>
      </c>
      <c r="J2510">
        <v>1408056634</v>
      </c>
      <c r="K2510" s="7">
        <f>(((J2510/60)/60)/24)+DATE(1970,1,1)</f>
        <v>41865.951782407406</v>
      </c>
      <c r="L2510">
        <v>1405464634</v>
      </c>
      <c r="M2510" s="7">
        <f>(((L2510/60)/60)/24)+DATE(1970,1,1)</f>
        <v>41835.951782407406</v>
      </c>
      <c r="N2510" t="b">
        <v>0</v>
      </c>
      <c r="O2510">
        <v>0</v>
      </c>
      <c r="P2510" s="5" t="e">
        <f>E2510/O2510</f>
        <v>#DIV/0!</v>
      </c>
      <c r="Q2510" s="18" t="str">
        <f>LEFT(T2510, FIND("/",T2510)-1)</f>
        <v>food</v>
      </c>
      <c r="R2510" s="18" t="str">
        <f>RIGHT(T2510, LEN(T2510)-FIND("/",T2510))</f>
        <v>restaurants</v>
      </c>
      <c r="S2510" t="b">
        <v>0</v>
      </c>
      <c r="T2510" t="s">
        <v>8299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3">
        <v>95000</v>
      </c>
      <c r="E2511" s="13">
        <v>1000</v>
      </c>
      <c r="F2511" s="16">
        <f>(E2511)/D2511</f>
        <v>1.0526315789473684E-2</v>
      </c>
      <c r="G2511" s="11" t="s">
        <v>8221</v>
      </c>
      <c r="H2511" t="s">
        <v>8225</v>
      </c>
      <c r="I2511" t="s">
        <v>8247</v>
      </c>
      <c r="J2511">
        <v>1429554349</v>
      </c>
      <c r="K2511" s="7">
        <f>(((J2511/60)/60)/24)+DATE(1970,1,1)</f>
        <v>42114.767928240741</v>
      </c>
      <c r="L2511">
        <v>1424719549</v>
      </c>
      <c r="M2511" s="7">
        <f>(((L2511/60)/60)/24)+DATE(1970,1,1)</f>
        <v>42058.809594907405</v>
      </c>
      <c r="N2511" t="b">
        <v>0</v>
      </c>
      <c r="O2511">
        <v>28</v>
      </c>
      <c r="P2511" s="5">
        <f>E2511/O2511</f>
        <v>35.714285714285715</v>
      </c>
      <c r="Q2511" s="18" t="str">
        <f>LEFT(T2511, FIND("/",T2511)-1)</f>
        <v>food</v>
      </c>
      <c r="R2511" s="18" t="str">
        <f>RIGHT(T2511, LEN(T2511)-FIND("/",T2511))</f>
        <v>restaurants</v>
      </c>
      <c r="S2511" t="b">
        <v>0</v>
      </c>
      <c r="T2511" t="s">
        <v>8299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3">
        <v>50000</v>
      </c>
      <c r="E2512" s="13">
        <v>75</v>
      </c>
      <c r="F2512" s="16">
        <f>(E2512)/D2512</f>
        <v>1.5E-3</v>
      </c>
      <c r="G2512" s="11" t="s">
        <v>8221</v>
      </c>
      <c r="H2512" t="s">
        <v>8224</v>
      </c>
      <c r="I2512" t="s">
        <v>8246</v>
      </c>
      <c r="J2512">
        <v>1431647772</v>
      </c>
      <c r="K2512" s="7">
        <f>(((J2512/60)/60)/24)+DATE(1970,1,1)</f>
        <v>42138.997361111105</v>
      </c>
      <c r="L2512">
        <v>1426463772</v>
      </c>
      <c r="M2512" s="7">
        <f>(((L2512/60)/60)/24)+DATE(1970,1,1)</f>
        <v>42078.997361111105</v>
      </c>
      <c r="N2512" t="b">
        <v>0</v>
      </c>
      <c r="O2512">
        <v>2</v>
      </c>
      <c r="P2512" s="5">
        <f>E2512/O2512</f>
        <v>37.5</v>
      </c>
      <c r="Q2512" s="18" t="str">
        <f>LEFT(T2512, FIND("/",T2512)-1)</f>
        <v>food</v>
      </c>
      <c r="R2512" s="18" t="str">
        <f>RIGHT(T2512, LEN(T2512)-FIND("/",T2512))</f>
        <v>restaurants</v>
      </c>
      <c r="S2512" t="b">
        <v>0</v>
      </c>
      <c r="T2512" t="s">
        <v>8299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3">
        <v>100000</v>
      </c>
      <c r="E2513" s="13">
        <v>0</v>
      </c>
      <c r="F2513" s="16">
        <f>(E2513)/D2513</f>
        <v>0</v>
      </c>
      <c r="G2513" s="11" t="s">
        <v>8221</v>
      </c>
      <c r="H2513" t="s">
        <v>8225</v>
      </c>
      <c r="I2513" t="s">
        <v>8247</v>
      </c>
      <c r="J2513">
        <v>1454323413</v>
      </c>
      <c r="K2513" s="7">
        <f>(((J2513/60)/60)/24)+DATE(1970,1,1)</f>
        <v>42401.446909722217</v>
      </c>
      <c r="L2513">
        <v>1451731413</v>
      </c>
      <c r="M2513" s="7">
        <f>(((L2513/60)/60)/24)+DATE(1970,1,1)</f>
        <v>42371.446909722217</v>
      </c>
      <c r="N2513" t="b">
        <v>0</v>
      </c>
      <c r="O2513">
        <v>0</v>
      </c>
      <c r="P2513" s="5" t="e">
        <f>E2513/O2513</f>
        <v>#DIV/0!</v>
      </c>
      <c r="Q2513" s="18" t="str">
        <f>LEFT(T2513, FIND("/",T2513)-1)</f>
        <v>food</v>
      </c>
      <c r="R2513" s="18" t="str">
        <f>RIGHT(T2513, LEN(T2513)-FIND("/",T2513))</f>
        <v>restaurants</v>
      </c>
      <c r="S2513" t="b">
        <v>0</v>
      </c>
      <c r="T2513" t="s">
        <v>8299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3">
        <v>1150</v>
      </c>
      <c r="E2514" s="13">
        <v>0</v>
      </c>
      <c r="F2514" s="16">
        <f>(E2514)/D2514</f>
        <v>0</v>
      </c>
      <c r="G2514" s="11" t="s">
        <v>8221</v>
      </c>
      <c r="H2514" t="s">
        <v>8224</v>
      </c>
      <c r="I2514" t="s">
        <v>8246</v>
      </c>
      <c r="J2514">
        <v>1418504561</v>
      </c>
      <c r="K2514" s="7">
        <f>(((J2514/60)/60)/24)+DATE(1970,1,1)</f>
        <v>41986.876863425925</v>
      </c>
      <c r="L2514">
        <v>1417208561</v>
      </c>
      <c r="M2514" s="7">
        <f>(((L2514/60)/60)/24)+DATE(1970,1,1)</f>
        <v>41971.876863425925</v>
      </c>
      <c r="N2514" t="b">
        <v>0</v>
      </c>
      <c r="O2514">
        <v>0</v>
      </c>
      <c r="P2514" s="5" t="e">
        <f>E2514/O2514</f>
        <v>#DIV/0!</v>
      </c>
      <c r="Q2514" s="18" t="str">
        <f>LEFT(T2514, FIND("/",T2514)-1)</f>
        <v>food</v>
      </c>
      <c r="R2514" s="18" t="str">
        <f>RIGHT(T2514, LEN(T2514)-FIND("/",T2514))</f>
        <v>restaurants</v>
      </c>
      <c r="S2514" t="b">
        <v>0</v>
      </c>
      <c r="T2514" t="s">
        <v>8299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3">
        <v>180000</v>
      </c>
      <c r="E2515" s="13">
        <v>0</v>
      </c>
      <c r="F2515" s="16">
        <f>(E2515)/D2515</f>
        <v>0</v>
      </c>
      <c r="G2515" s="11" t="s">
        <v>8221</v>
      </c>
      <c r="H2515" t="s">
        <v>8236</v>
      </c>
      <c r="I2515" t="s">
        <v>8249</v>
      </c>
      <c r="J2515">
        <v>1488067789</v>
      </c>
      <c r="K2515" s="7">
        <f>(((J2515/60)/60)/24)+DATE(1970,1,1)</f>
        <v>42792.00681712963</v>
      </c>
      <c r="L2515">
        <v>1482883789</v>
      </c>
      <c r="M2515" s="7">
        <f>(((L2515/60)/60)/24)+DATE(1970,1,1)</f>
        <v>42732.00681712963</v>
      </c>
      <c r="N2515" t="b">
        <v>0</v>
      </c>
      <c r="O2515">
        <v>0</v>
      </c>
      <c r="P2515" s="5" t="e">
        <f>E2515/O2515</f>
        <v>#DIV/0!</v>
      </c>
      <c r="Q2515" s="18" t="str">
        <f>LEFT(T2515, FIND("/",T2515)-1)</f>
        <v>food</v>
      </c>
      <c r="R2515" s="18" t="str">
        <f>RIGHT(T2515, LEN(T2515)-FIND("/",T2515))</f>
        <v>restaurants</v>
      </c>
      <c r="S2515" t="b">
        <v>0</v>
      </c>
      <c r="T2515" t="s">
        <v>8299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3">
        <v>12000</v>
      </c>
      <c r="E2516" s="13">
        <v>210</v>
      </c>
      <c r="F2516" s="16">
        <f>(E2516)/D2516</f>
        <v>1.7500000000000002E-2</v>
      </c>
      <c r="G2516" s="11" t="s">
        <v>8221</v>
      </c>
      <c r="H2516" t="s">
        <v>8224</v>
      </c>
      <c r="I2516" t="s">
        <v>8246</v>
      </c>
      <c r="J2516">
        <v>1408526477</v>
      </c>
      <c r="K2516" s="7">
        <f>(((J2516/60)/60)/24)+DATE(1970,1,1)</f>
        <v>41871.389780092592</v>
      </c>
      <c r="L2516">
        <v>1407057677</v>
      </c>
      <c r="M2516" s="7">
        <f>(((L2516/60)/60)/24)+DATE(1970,1,1)</f>
        <v>41854.389780092592</v>
      </c>
      <c r="N2516" t="b">
        <v>0</v>
      </c>
      <c r="O2516">
        <v>4</v>
      </c>
      <c r="P2516" s="5">
        <f>E2516/O2516</f>
        <v>52.5</v>
      </c>
      <c r="Q2516" s="18" t="str">
        <f>LEFT(T2516, FIND("/",T2516)-1)</f>
        <v>food</v>
      </c>
      <c r="R2516" s="18" t="str">
        <f>RIGHT(T2516, LEN(T2516)-FIND("/",T2516))</f>
        <v>restaurants</v>
      </c>
      <c r="S2516" t="b">
        <v>0</v>
      </c>
      <c r="T2516" t="s">
        <v>8299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3">
        <v>5000</v>
      </c>
      <c r="E2517" s="13">
        <v>930</v>
      </c>
      <c r="F2517" s="16">
        <f>(E2517)/D2517</f>
        <v>0.186</v>
      </c>
      <c r="G2517" s="11" t="s">
        <v>8221</v>
      </c>
      <c r="H2517" t="s">
        <v>8224</v>
      </c>
      <c r="I2517" t="s">
        <v>8246</v>
      </c>
      <c r="J2517">
        <v>1424635753</v>
      </c>
      <c r="K2517" s="7">
        <f>(((J2517/60)/60)/24)+DATE(1970,1,1)</f>
        <v>42057.839733796296</v>
      </c>
      <c r="L2517">
        <v>1422043753</v>
      </c>
      <c r="M2517" s="7">
        <f>(((L2517/60)/60)/24)+DATE(1970,1,1)</f>
        <v>42027.839733796296</v>
      </c>
      <c r="N2517" t="b">
        <v>0</v>
      </c>
      <c r="O2517">
        <v>12</v>
      </c>
      <c r="P2517" s="5">
        <f>E2517/O2517</f>
        <v>77.5</v>
      </c>
      <c r="Q2517" s="18" t="str">
        <f>LEFT(T2517, FIND("/",T2517)-1)</f>
        <v>food</v>
      </c>
      <c r="R2517" s="18" t="str">
        <f>RIGHT(T2517, LEN(T2517)-FIND("/",T2517))</f>
        <v>restaurants</v>
      </c>
      <c r="S2517" t="b">
        <v>0</v>
      </c>
      <c r="T2517" t="s">
        <v>8299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3">
        <v>22000</v>
      </c>
      <c r="E2518" s="13">
        <v>0</v>
      </c>
      <c r="F2518" s="16">
        <f>(E2518)/D2518</f>
        <v>0</v>
      </c>
      <c r="G2518" s="11" t="s">
        <v>8221</v>
      </c>
      <c r="H2518" t="s">
        <v>8224</v>
      </c>
      <c r="I2518" t="s">
        <v>8246</v>
      </c>
      <c r="J2518">
        <v>1417279252</v>
      </c>
      <c r="K2518" s="7">
        <f>(((J2518/60)/60)/24)+DATE(1970,1,1)</f>
        <v>41972.6950462963</v>
      </c>
      <c r="L2518">
        <v>1414683652</v>
      </c>
      <c r="M2518" s="7">
        <f>(((L2518/60)/60)/24)+DATE(1970,1,1)</f>
        <v>41942.653379629628</v>
      </c>
      <c r="N2518" t="b">
        <v>0</v>
      </c>
      <c r="O2518">
        <v>0</v>
      </c>
      <c r="P2518" s="5" t="e">
        <f>E2518/O2518</f>
        <v>#DIV/0!</v>
      </c>
      <c r="Q2518" s="18" t="str">
        <f>LEFT(T2518, FIND("/",T2518)-1)</f>
        <v>food</v>
      </c>
      <c r="R2518" s="18" t="str">
        <f>RIGHT(T2518, LEN(T2518)-FIND("/",T2518))</f>
        <v>restaurants</v>
      </c>
      <c r="S2518" t="b">
        <v>0</v>
      </c>
      <c r="T2518" t="s">
        <v>8299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3">
        <v>18000</v>
      </c>
      <c r="E2519" s="13">
        <v>1767</v>
      </c>
      <c r="F2519" s="16">
        <f>(E2519)/D2519</f>
        <v>9.8166666666666666E-2</v>
      </c>
      <c r="G2519" s="11" t="s">
        <v>8221</v>
      </c>
      <c r="H2519" t="s">
        <v>8229</v>
      </c>
      <c r="I2519" t="s">
        <v>8251</v>
      </c>
      <c r="J2519">
        <v>1426788930</v>
      </c>
      <c r="K2519" s="7">
        <f>(((J2519/60)/60)/24)+DATE(1970,1,1)</f>
        <v>42082.760763888888</v>
      </c>
      <c r="L2519">
        <v>1424200530</v>
      </c>
      <c r="M2519" s="7">
        <f>(((L2519/60)/60)/24)+DATE(1970,1,1)</f>
        <v>42052.802430555559</v>
      </c>
      <c r="N2519" t="b">
        <v>0</v>
      </c>
      <c r="O2519">
        <v>33</v>
      </c>
      <c r="P2519" s="5">
        <f>E2519/O2519</f>
        <v>53.545454545454547</v>
      </c>
      <c r="Q2519" s="18" t="str">
        <f>LEFT(T2519, FIND("/",T2519)-1)</f>
        <v>food</v>
      </c>
      <c r="R2519" s="18" t="str">
        <f>RIGHT(T2519, LEN(T2519)-FIND("/",T2519))</f>
        <v>restaurants</v>
      </c>
      <c r="S2519" t="b">
        <v>0</v>
      </c>
      <c r="T2519" t="s">
        <v>8299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3">
        <v>5000</v>
      </c>
      <c r="E2520" s="13">
        <v>0</v>
      </c>
      <c r="F2520" s="16">
        <f>(E2520)/D2520</f>
        <v>0</v>
      </c>
      <c r="G2520" s="11" t="s">
        <v>8221</v>
      </c>
      <c r="H2520" t="s">
        <v>8224</v>
      </c>
      <c r="I2520" t="s">
        <v>8246</v>
      </c>
      <c r="J2520">
        <v>1415899228</v>
      </c>
      <c r="K2520" s="7">
        <f>(((J2520/60)/60)/24)+DATE(1970,1,1)</f>
        <v>41956.722546296296</v>
      </c>
      <c r="L2520">
        <v>1413303628</v>
      </c>
      <c r="M2520" s="7">
        <f>(((L2520/60)/60)/24)+DATE(1970,1,1)</f>
        <v>41926.680879629632</v>
      </c>
      <c r="N2520" t="b">
        <v>0</v>
      </c>
      <c r="O2520">
        <v>0</v>
      </c>
      <c r="P2520" s="5" t="e">
        <f>E2520/O2520</f>
        <v>#DIV/0!</v>
      </c>
      <c r="Q2520" s="18" t="str">
        <f>LEFT(T2520, FIND("/",T2520)-1)</f>
        <v>food</v>
      </c>
      <c r="R2520" s="18" t="str">
        <f>RIGHT(T2520, LEN(T2520)-FIND("/",T2520))</f>
        <v>restaurants</v>
      </c>
      <c r="S2520" t="b">
        <v>0</v>
      </c>
      <c r="T2520" t="s">
        <v>8299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3">
        <v>150000</v>
      </c>
      <c r="E2521" s="13">
        <v>65</v>
      </c>
      <c r="F2521" s="16">
        <f>(E2521)/D2521</f>
        <v>4.3333333333333331E-4</v>
      </c>
      <c r="G2521" s="11" t="s">
        <v>8221</v>
      </c>
      <c r="H2521" t="s">
        <v>8224</v>
      </c>
      <c r="I2521" t="s">
        <v>8246</v>
      </c>
      <c r="J2521">
        <v>1405741404</v>
      </c>
      <c r="K2521" s="7">
        <f>(((J2521/60)/60)/24)+DATE(1970,1,1)</f>
        <v>41839.155138888891</v>
      </c>
      <c r="L2521">
        <v>1403149404</v>
      </c>
      <c r="M2521" s="7">
        <f>(((L2521/60)/60)/24)+DATE(1970,1,1)</f>
        <v>41809.155138888891</v>
      </c>
      <c r="N2521" t="b">
        <v>0</v>
      </c>
      <c r="O2521">
        <v>4</v>
      </c>
      <c r="P2521" s="5">
        <f>E2521/O2521</f>
        <v>16.25</v>
      </c>
      <c r="Q2521" s="18" t="str">
        <f>LEFT(T2521, FIND("/",T2521)-1)</f>
        <v>food</v>
      </c>
      <c r="R2521" s="18" t="str">
        <f>RIGHT(T2521, LEN(T2521)-FIND("/",T2521))</f>
        <v>restaurants</v>
      </c>
      <c r="S2521" t="b">
        <v>0</v>
      </c>
      <c r="T2521" t="s">
        <v>8299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3">
        <v>100000</v>
      </c>
      <c r="E2522" s="13">
        <v>0</v>
      </c>
      <c r="F2522" s="16">
        <f>(E2522)/D2522</f>
        <v>0</v>
      </c>
      <c r="G2522" s="11" t="s">
        <v>8221</v>
      </c>
      <c r="H2522" t="s">
        <v>8224</v>
      </c>
      <c r="I2522" t="s">
        <v>8246</v>
      </c>
      <c r="J2522">
        <v>1476559260</v>
      </c>
      <c r="K2522" s="7">
        <f>(((J2522/60)/60)/24)+DATE(1970,1,1)</f>
        <v>42658.806249999994</v>
      </c>
      <c r="L2522">
        <v>1472567085</v>
      </c>
      <c r="M2522" s="7">
        <f>(((L2522/60)/60)/24)+DATE(1970,1,1)</f>
        <v>42612.600520833337</v>
      </c>
      <c r="N2522" t="b">
        <v>0</v>
      </c>
      <c r="O2522">
        <v>0</v>
      </c>
      <c r="P2522" s="5" t="e">
        <f>E2522/O2522</f>
        <v>#DIV/0!</v>
      </c>
      <c r="Q2522" s="18" t="str">
        <f>LEFT(T2522, FIND("/",T2522)-1)</f>
        <v>food</v>
      </c>
      <c r="R2522" s="18" t="str">
        <f>RIGHT(T2522, LEN(T2522)-FIND("/",T2522))</f>
        <v>restaurants</v>
      </c>
      <c r="S2522" t="b">
        <v>0</v>
      </c>
      <c r="T2522" t="s">
        <v>8299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3">
        <v>12500</v>
      </c>
      <c r="E2523" s="13">
        <v>13685.99</v>
      </c>
      <c r="F2523" s="16">
        <f>(E2523)/D2523</f>
        <v>1.0948792000000001</v>
      </c>
      <c r="G2523" s="11" t="s">
        <v>8219</v>
      </c>
      <c r="H2523" t="s">
        <v>8224</v>
      </c>
      <c r="I2523" t="s">
        <v>8246</v>
      </c>
      <c r="J2523">
        <v>1444778021</v>
      </c>
      <c r="K2523" s="7">
        <f>(((J2523/60)/60)/24)+DATE(1970,1,1)</f>
        <v>42290.967835648145</v>
      </c>
      <c r="L2523">
        <v>1442963621</v>
      </c>
      <c r="M2523" s="7">
        <f>(((L2523/60)/60)/24)+DATE(1970,1,1)</f>
        <v>42269.967835648145</v>
      </c>
      <c r="N2523" t="b">
        <v>0</v>
      </c>
      <c r="O2523">
        <v>132</v>
      </c>
      <c r="P2523" s="5">
        <f>E2523/O2523</f>
        <v>103.68174242424243</v>
      </c>
      <c r="Q2523" s="18" t="str">
        <f>LEFT(T2523, FIND("/",T2523)-1)</f>
        <v>music</v>
      </c>
      <c r="R2523" s="18" t="str">
        <f>RIGHT(T2523, LEN(T2523)-FIND("/",T2523))</f>
        <v>classical music</v>
      </c>
      <c r="S2523" t="b">
        <v>1</v>
      </c>
      <c r="T2523" t="s">
        <v>8300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3">
        <v>5000</v>
      </c>
      <c r="E2524" s="13">
        <v>5000</v>
      </c>
      <c r="F2524" s="16">
        <f>(E2524)/D2524</f>
        <v>1</v>
      </c>
      <c r="G2524" s="11" t="s">
        <v>8219</v>
      </c>
      <c r="H2524" t="s">
        <v>8224</v>
      </c>
      <c r="I2524" t="s">
        <v>8246</v>
      </c>
      <c r="J2524">
        <v>1461336720</v>
      </c>
      <c r="K2524" s="7">
        <f>(((J2524/60)/60)/24)+DATE(1970,1,1)</f>
        <v>42482.619444444441</v>
      </c>
      <c r="L2524">
        <v>1459431960</v>
      </c>
      <c r="M2524" s="7">
        <f>(((L2524/60)/60)/24)+DATE(1970,1,1)</f>
        <v>42460.573611111111</v>
      </c>
      <c r="N2524" t="b">
        <v>0</v>
      </c>
      <c r="O2524">
        <v>27</v>
      </c>
      <c r="P2524" s="5">
        <f>E2524/O2524</f>
        <v>185.18518518518519</v>
      </c>
      <c r="Q2524" s="18" t="str">
        <f>LEFT(T2524, FIND("/",T2524)-1)</f>
        <v>music</v>
      </c>
      <c r="R2524" s="18" t="str">
        <f>RIGHT(T2524, LEN(T2524)-FIND("/",T2524))</f>
        <v>classical music</v>
      </c>
      <c r="S2524" t="b">
        <v>1</v>
      </c>
      <c r="T2524" t="s">
        <v>8300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3">
        <v>900</v>
      </c>
      <c r="E2525" s="13">
        <v>1408</v>
      </c>
      <c r="F2525" s="16">
        <f>(E2525)/D2525</f>
        <v>1.5644444444444445</v>
      </c>
      <c r="G2525" s="11" t="s">
        <v>8219</v>
      </c>
      <c r="H2525" t="s">
        <v>8224</v>
      </c>
      <c r="I2525" t="s">
        <v>8246</v>
      </c>
      <c r="J2525">
        <v>1416270292</v>
      </c>
      <c r="K2525" s="7">
        <f>(((J2525/60)/60)/24)+DATE(1970,1,1)</f>
        <v>41961.017268518524</v>
      </c>
      <c r="L2525">
        <v>1413674692</v>
      </c>
      <c r="M2525" s="7">
        <f>(((L2525/60)/60)/24)+DATE(1970,1,1)</f>
        <v>41930.975601851853</v>
      </c>
      <c r="N2525" t="b">
        <v>0</v>
      </c>
      <c r="O2525">
        <v>26</v>
      </c>
      <c r="P2525" s="5">
        <f>E2525/O2525</f>
        <v>54.153846153846153</v>
      </c>
      <c r="Q2525" s="18" t="str">
        <f>LEFT(T2525, FIND("/",T2525)-1)</f>
        <v>music</v>
      </c>
      <c r="R2525" s="18" t="str">
        <f>RIGHT(T2525, LEN(T2525)-FIND("/",T2525))</f>
        <v>classical music</v>
      </c>
      <c r="S2525" t="b">
        <v>1</v>
      </c>
      <c r="T2525" t="s">
        <v>8300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3">
        <v>7500</v>
      </c>
      <c r="E2526" s="13">
        <v>7620</v>
      </c>
      <c r="F2526" s="16">
        <f>(E2526)/D2526</f>
        <v>1.016</v>
      </c>
      <c r="G2526" s="11" t="s">
        <v>8219</v>
      </c>
      <c r="H2526" t="s">
        <v>8224</v>
      </c>
      <c r="I2526" t="s">
        <v>8246</v>
      </c>
      <c r="J2526">
        <v>1419136200</v>
      </c>
      <c r="K2526" s="7">
        <f>(((J2526/60)/60)/24)+DATE(1970,1,1)</f>
        <v>41994.1875</v>
      </c>
      <c r="L2526">
        <v>1416338557</v>
      </c>
      <c r="M2526" s="7">
        <f>(((L2526/60)/60)/24)+DATE(1970,1,1)</f>
        <v>41961.807372685187</v>
      </c>
      <c r="N2526" t="b">
        <v>0</v>
      </c>
      <c r="O2526">
        <v>43</v>
      </c>
      <c r="P2526" s="5">
        <f>E2526/O2526</f>
        <v>177.2093023255814</v>
      </c>
      <c r="Q2526" s="18" t="str">
        <f>LEFT(T2526, FIND("/",T2526)-1)</f>
        <v>music</v>
      </c>
      <c r="R2526" s="18" t="str">
        <f>RIGHT(T2526, LEN(T2526)-FIND("/",T2526))</f>
        <v>classical music</v>
      </c>
      <c r="S2526" t="b">
        <v>1</v>
      </c>
      <c r="T2526" t="s">
        <v>8300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3">
        <v>8000</v>
      </c>
      <c r="E2527" s="13">
        <v>8026</v>
      </c>
      <c r="F2527" s="16">
        <f>(E2527)/D2527</f>
        <v>1.00325</v>
      </c>
      <c r="G2527" s="11" t="s">
        <v>8219</v>
      </c>
      <c r="H2527" t="s">
        <v>8224</v>
      </c>
      <c r="I2527" t="s">
        <v>8246</v>
      </c>
      <c r="J2527">
        <v>1340914571</v>
      </c>
      <c r="K2527" s="7">
        <f>(((J2527/60)/60)/24)+DATE(1970,1,1)</f>
        <v>41088.844571759262</v>
      </c>
      <c r="L2527">
        <v>1338322571</v>
      </c>
      <c r="M2527" s="7">
        <f>(((L2527/60)/60)/24)+DATE(1970,1,1)</f>
        <v>41058.844571759262</v>
      </c>
      <c r="N2527" t="b">
        <v>0</v>
      </c>
      <c r="O2527">
        <v>80</v>
      </c>
      <c r="P2527" s="5">
        <f>E2527/O2527</f>
        <v>100.325</v>
      </c>
      <c r="Q2527" s="18" t="str">
        <f>LEFT(T2527, FIND("/",T2527)-1)</f>
        <v>music</v>
      </c>
      <c r="R2527" s="18" t="str">
        <f>RIGHT(T2527, LEN(T2527)-FIND("/",T2527))</f>
        <v>classical music</v>
      </c>
      <c r="S2527" t="b">
        <v>1</v>
      </c>
      <c r="T2527" t="s">
        <v>8300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3">
        <v>4000</v>
      </c>
      <c r="E2528" s="13">
        <v>4518</v>
      </c>
      <c r="F2528" s="16">
        <f>(E2528)/D2528</f>
        <v>1.1294999999999999</v>
      </c>
      <c r="G2528" s="11" t="s">
        <v>8219</v>
      </c>
      <c r="H2528" t="s">
        <v>8224</v>
      </c>
      <c r="I2528" t="s">
        <v>8246</v>
      </c>
      <c r="J2528">
        <v>1418014740</v>
      </c>
      <c r="K2528" s="7">
        <f>(((J2528/60)/60)/24)+DATE(1970,1,1)</f>
        <v>41981.207638888889</v>
      </c>
      <c r="L2528">
        <v>1415585474</v>
      </c>
      <c r="M2528" s="7">
        <f>(((L2528/60)/60)/24)+DATE(1970,1,1)</f>
        <v>41953.091134259259</v>
      </c>
      <c r="N2528" t="b">
        <v>0</v>
      </c>
      <c r="O2528">
        <v>33</v>
      </c>
      <c r="P2528" s="5">
        <f>E2528/O2528</f>
        <v>136.90909090909091</v>
      </c>
      <c r="Q2528" s="18" t="str">
        <f>LEFT(T2528, FIND("/",T2528)-1)</f>
        <v>music</v>
      </c>
      <c r="R2528" s="18" t="str">
        <f>RIGHT(T2528, LEN(T2528)-FIND("/",T2528))</f>
        <v>classical music</v>
      </c>
      <c r="S2528" t="b">
        <v>1</v>
      </c>
      <c r="T2528" t="s">
        <v>8300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3">
        <v>4000</v>
      </c>
      <c r="E2529" s="13">
        <v>4085</v>
      </c>
      <c r="F2529" s="16">
        <f>(E2529)/D2529</f>
        <v>1.02125</v>
      </c>
      <c r="G2529" s="11" t="s">
        <v>8219</v>
      </c>
      <c r="H2529" t="s">
        <v>8224</v>
      </c>
      <c r="I2529" t="s">
        <v>8246</v>
      </c>
      <c r="J2529">
        <v>1382068740</v>
      </c>
      <c r="K2529" s="7">
        <f>(((J2529/60)/60)/24)+DATE(1970,1,1)</f>
        <v>41565.165972222225</v>
      </c>
      <c r="L2529">
        <v>1380477691</v>
      </c>
      <c r="M2529" s="7">
        <f>(((L2529/60)/60)/24)+DATE(1970,1,1)</f>
        <v>41546.75105324074</v>
      </c>
      <c r="N2529" t="b">
        <v>0</v>
      </c>
      <c r="O2529">
        <v>71</v>
      </c>
      <c r="P2529" s="5">
        <f>E2529/O2529</f>
        <v>57.535211267605632</v>
      </c>
      <c r="Q2529" s="18" t="str">
        <f>LEFT(T2529, FIND("/",T2529)-1)</f>
        <v>music</v>
      </c>
      <c r="R2529" s="18" t="str">
        <f>RIGHT(T2529, LEN(T2529)-FIND("/",T2529))</f>
        <v>classical music</v>
      </c>
      <c r="S2529" t="b">
        <v>1</v>
      </c>
      <c r="T2529" t="s">
        <v>8300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3">
        <v>4000</v>
      </c>
      <c r="E2530" s="13">
        <v>4289.99</v>
      </c>
      <c r="F2530" s="16">
        <f>(E2530)/D2530</f>
        <v>1.0724974999999999</v>
      </c>
      <c r="G2530" s="11" t="s">
        <v>8219</v>
      </c>
      <c r="H2530" t="s">
        <v>8225</v>
      </c>
      <c r="I2530" t="s">
        <v>8247</v>
      </c>
      <c r="J2530">
        <v>1440068400</v>
      </c>
      <c r="K2530" s="7">
        <f>(((J2530/60)/60)/24)+DATE(1970,1,1)</f>
        <v>42236.458333333328</v>
      </c>
      <c r="L2530">
        <v>1438459303</v>
      </c>
      <c r="M2530" s="7">
        <f>(((L2530/60)/60)/24)+DATE(1970,1,1)</f>
        <v>42217.834525462968</v>
      </c>
      <c r="N2530" t="b">
        <v>0</v>
      </c>
      <c r="O2530">
        <v>81</v>
      </c>
      <c r="P2530" s="5">
        <f>E2530/O2530</f>
        <v>52.962839506172834</v>
      </c>
      <c r="Q2530" s="18" t="str">
        <f>LEFT(T2530, FIND("/",T2530)-1)</f>
        <v>music</v>
      </c>
      <c r="R2530" s="18" t="str">
        <f>RIGHT(T2530, LEN(T2530)-FIND("/",T2530))</f>
        <v>classical music</v>
      </c>
      <c r="S2530" t="b">
        <v>1</v>
      </c>
      <c r="T2530" t="s">
        <v>8300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3">
        <v>6000</v>
      </c>
      <c r="E2531" s="13">
        <v>6257</v>
      </c>
      <c r="F2531" s="16">
        <f>(E2531)/D2531</f>
        <v>1.0428333333333333</v>
      </c>
      <c r="G2531" s="11" t="s">
        <v>8219</v>
      </c>
      <c r="H2531" t="s">
        <v>8224</v>
      </c>
      <c r="I2531" t="s">
        <v>8246</v>
      </c>
      <c r="J2531">
        <v>1332636975</v>
      </c>
      <c r="K2531" s="7">
        <f>(((J2531/60)/60)/24)+DATE(1970,1,1)</f>
        <v>40993.0390625</v>
      </c>
      <c r="L2531">
        <v>1328752575</v>
      </c>
      <c r="M2531" s="7">
        <f>(((L2531/60)/60)/24)+DATE(1970,1,1)</f>
        <v>40948.080729166664</v>
      </c>
      <c r="N2531" t="b">
        <v>0</v>
      </c>
      <c r="O2531">
        <v>76</v>
      </c>
      <c r="P2531" s="5">
        <f>E2531/O2531</f>
        <v>82.328947368421055</v>
      </c>
      <c r="Q2531" s="18" t="str">
        <f>LEFT(T2531, FIND("/",T2531)-1)</f>
        <v>music</v>
      </c>
      <c r="R2531" s="18" t="str">
        <f>RIGHT(T2531, LEN(T2531)-FIND("/",T2531))</f>
        <v>classical music</v>
      </c>
      <c r="S2531" t="b">
        <v>1</v>
      </c>
      <c r="T2531" t="s">
        <v>8300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3">
        <v>6500</v>
      </c>
      <c r="E2532" s="13">
        <v>6500</v>
      </c>
      <c r="F2532" s="16">
        <f>(E2532)/D2532</f>
        <v>1</v>
      </c>
      <c r="G2532" s="11" t="s">
        <v>8219</v>
      </c>
      <c r="H2532" t="s">
        <v>8224</v>
      </c>
      <c r="I2532" t="s">
        <v>8246</v>
      </c>
      <c r="J2532">
        <v>1429505400</v>
      </c>
      <c r="K2532" s="7">
        <f>(((J2532/60)/60)/24)+DATE(1970,1,1)</f>
        <v>42114.201388888891</v>
      </c>
      <c r="L2532">
        <v>1426711505</v>
      </c>
      <c r="M2532" s="7">
        <f>(((L2532/60)/60)/24)+DATE(1970,1,1)</f>
        <v>42081.864641203705</v>
      </c>
      <c r="N2532" t="b">
        <v>0</v>
      </c>
      <c r="O2532">
        <v>48</v>
      </c>
      <c r="P2532" s="5">
        <f>E2532/O2532</f>
        <v>135.41666666666666</v>
      </c>
      <c r="Q2532" s="18" t="str">
        <f>LEFT(T2532, FIND("/",T2532)-1)</f>
        <v>music</v>
      </c>
      <c r="R2532" s="18" t="str">
        <f>RIGHT(T2532, LEN(T2532)-FIND("/",T2532))</f>
        <v>classical music</v>
      </c>
      <c r="S2532" t="b">
        <v>1</v>
      </c>
      <c r="T2532" t="s">
        <v>8300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3">
        <v>4500</v>
      </c>
      <c r="E2533" s="13">
        <v>4518</v>
      </c>
      <c r="F2533" s="16">
        <f>(E2533)/D2533</f>
        <v>1.004</v>
      </c>
      <c r="G2533" s="11" t="s">
        <v>8219</v>
      </c>
      <c r="H2533" t="s">
        <v>8224</v>
      </c>
      <c r="I2533" t="s">
        <v>8246</v>
      </c>
      <c r="J2533">
        <v>1439611140</v>
      </c>
      <c r="K2533" s="7">
        <f>(((J2533/60)/60)/24)+DATE(1970,1,1)</f>
        <v>42231.165972222225</v>
      </c>
      <c r="L2533">
        <v>1437668354</v>
      </c>
      <c r="M2533" s="7">
        <f>(((L2533/60)/60)/24)+DATE(1970,1,1)</f>
        <v>42208.680023148147</v>
      </c>
      <c r="N2533" t="b">
        <v>0</v>
      </c>
      <c r="O2533">
        <v>61</v>
      </c>
      <c r="P2533" s="5">
        <f>E2533/O2533</f>
        <v>74.06557377049181</v>
      </c>
      <c r="Q2533" s="18" t="str">
        <f>LEFT(T2533, FIND("/",T2533)-1)</f>
        <v>music</v>
      </c>
      <c r="R2533" s="18" t="str">
        <f>RIGHT(T2533, LEN(T2533)-FIND("/",T2533))</f>
        <v>classical music</v>
      </c>
      <c r="S2533" t="b">
        <v>1</v>
      </c>
      <c r="T2533" t="s">
        <v>8300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3">
        <v>4000</v>
      </c>
      <c r="E2534" s="13">
        <v>5045</v>
      </c>
      <c r="F2534" s="16">
        <f>(E2534)/D2534</f>
        <v>1.26125</v>
      </c>
      <c r="G2534" s="11" t="s">
        <v>8219</v>
      </c>
      <c r="H2534" t="s">
        <v>8224</v>
      </c>
      <c r="I2534" t="s">
        <v>8246</v>
      </c>
      <c r="J2534">
        <v>1345148566</v>
      </c>
      <c r="K2534" s="7">
        <f>(((J2534/60)/60)/24)+DATE(1970,1,1)</f>
        <v>41137.849143518521</v>
      </c>
      <c r="L2534">
        <v>1342556566</v>
      </c>
      <c r="M2534" s="7">
        <f>(((L2534/60)/60)/24)+DATE(1970,1,1)</f>
        <v>41107.849143518521</v>
      </c>
      <c r="N2534" t="b">
        <v>0</v>
      </c>
      <c r="O2534">
        <v>60</v>
      </c>
      <c r="P2534" s="5">
        <f>E2534/O2534</f>
        <v>84.083333333333329</v>
      </c>
      <c r="Q2534" s="18" t="str">
        <f>LEFT(T2534, FIND("/",T2534)-1)</f>
        <v>music</v>
      </c>
      <c r="R2534" s="18" t="str">
        <f>RIGHT(T2534, LEN(T2534)-FIND("/",T2534))</f>
        <v>classical music</v>
      </c>
      <c r="S2534" t="b">
        <v>1</v>
      </c>
      <c r="T2534" t="s">
        <v>8300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3">
        <v>7500</v>
      </c>
      <c r="E2535" s="13">
        <v>8300</v>
      </c>
      <c r="F2535" s="16">
        <f>(E2535)/D2535</f>
        <v>1.1066666666666667</v>
      </c>
      <c r="G2535" s="11" t="s">
        <v>8219</v>
      </c>
      <c r="H2535" t="s">
        <v>8224</v>
      </c>
      <c r="I2535" t="s">
        <v>8246</v>
      </c>
      <c r="J2535">
        <v>1362160868</v>
      </c>
      <c r="K2535" s="7">
        <f>(((J2535/60)/60)/24)+DATE(1970,1,1)</f>
        <v>41334.750787037039</v>
      </c>
      <c r="L2535">
        <v>1359568911</v>
      </c>
      <c r="M2535" s="7">
        <f>(((L2535/60)/60)/24)+DATE(1970,1,1)</f>
        <v>41304.751284722224</v>
      </c>
      <c r="N2535" t="b">
        <v>0</v>
      </c>
      <c r="O2535">
        <v>136</v>
      </c>
      <c r="P2535" s="5">
        <f>E2535/O2535</f>
        <v>61.029411764705884</v>
      </c>
      <c r="Q2535" s="18" t="str">
        <f>LEFT(T2535, FIND("/",T2535)-1)</f>
        <v>music</v>
      </c>
      <c r="R2535" s="18" t="str">
        <f>RIGHT(T2535, LEN(T2535)-FIND("/",T2535))</f>
        <v>classical music</v>
      </c>
      <c r="S2535" t="b">
        <v>1</v>
      </c>
      <c r="T2535" t="s">
        <v>8300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3">
        <v>2000</v>
      </c>
      <c r="E2536" s="13">
        <v>2100</v>
      </c>
      <c r="F2536" s="16">
        <f>(E2536)/D2536</f>
        <v>1.05</v>
      </c>
      <c r="G2536" s="11" t="s">
        <v>8219</v>
      </c>
      <c r="H2536" t="s">
        <v>8224</v>
      </c>
      <c r="I2536" t="s">
        <v>8246</v>
      </c>
      <c r="J2536">
        <v>1262325600</v>
      </c>
      <c r="K2536" s="7">
        <f>(((J2536/60)/60)/24)+DATE(1970,1,1)</f>
        <v>40179.25</v>
      </c>
      <c r="L2536">
        <v>1257871712</v>
      </c>
      <c r="M2536" s="7">
        <f>(((L2536/60)/60)/24)+DATE(1970,1,1)</f>
        <v>40127.700370370374</v>
      </c>
      <c r="N2536" t="b">
        <v>0</v>
      </c>
      <c r="O2536">
        <v>14</v>
      </c>
      <c r="P2536" s="5">
        <f>E2536/O2536</f>
        <v>150</v>
      </c>
      <c r="Q2536" s="18" t="str">
        <f>LEFT(T2536, FIND("/",T2536)-1)</f>
        <v>music</v>
      </c>
      <c r="R2536" s="18" t="str">
        <f>RIGHT(T2536, LEN(T2536)-FIND("/",T2536))</f>
        <v>classical music</v>
      </c>
      <c r="S2536" t="b">
        <v>1</v>
      </c>
      <c r="T2536" t="s">
        <v>8300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3">
        <v>20000</v>
      </c>
      <c r="E2537" s="13">
        <v>20755</v>
      </c>
      <c r="F2537" s="16">
        <f>(E2537)/D2537</f>
        <v>1.03775</v>
      </c>
      <c r="G2537" s="11" t="s">
        <v>8219</v>
      </c>
      <c r="H2537" t="s">
        <v>8224</v>
      </c>
      <c r="I2537" t="s">
        <v>8246</v>
      </c>
      <c r="J2537">
        <v>1417463945</v>
      </c>
      <c r="K2537" s="7">
        <f>(((J2537/60)/60)/24)+DATE(1970,1,1)</f>
        <v>41974.832696759258</v>
      </c>
      <c r="L2537">
        <v>1414781945</v>
      </c>
      <c r="M2537" s="7">
        <f>(((L2537/60)/60)/24)+DATE(1970,1,1)</f>
        <v>41943.791030092594</v>
      </c>
      <c r="N2537" t="b">
        <v>0</v>
      </c>
      <c r="O2537">
        <v>78</v>
      </c>
      <c r="P2537" s="5">
        <f>E2537/O2537</f>
        <v>266.08974358974359</v>
      </c>
      <c r="Q2537" s="18" t="str">
        <f>LEFT(T2537, FIND("/",T2537)-1)</f>
        <v>music</v>
      </c>
      <c r="R2537" s="18" t="str">
        <f>RIGHT(T2537, LEN(T2537)-FIND("/",T2537))</f>
        <v>classical music</v>
      </c>
      <c r="S2537" t="b">
        <v>1</v>
      </c>
      <c r="T2537" t="s">
        <v>8300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3">
        <v>25</v>
      </c>
      <c r="E2538" s="13">
        <v>29</v>
      </c>
      <c r="F2538" s="16">
        <f>(E2538)/D2538</f>
        <v>1.1599999999999999</v>
      </c>
      <c r="G2538" s="11" t="s">
        <v>8219</v>
      </c>
      <c r="H2538" t="s">
        <v>8224</v>
      </c>
      <c r="I2538" t="s">
        <v>8246</v>
      </c>
      <c r="J2538">
        <v>1375151566</v>
      </c>
      <c r="K2538" s="7">
        <f>(((J2538/60)/60)/24)+DATE(1970,1,1)</f>
        <v>41485.106087962966</v>
      </c>
      <c r="L2538">
        <v>1373337166</v>
      </c>
      <c r="M2538" s="7">
        <f>(((L2538/60)/60)/24)+DATE(1970,1,1)</f>
        <v>41464.106087962966</v>
      </c>
      <c r="N2538" t="b">
        <v>0</v>
      </c>
      <c r="O2538">
        <v>4</v>
      </c>
      <c r="P2538" s="5">
        <f>E2538/O2538</f>
        <v>7.25</v>
      </c>
      <c r="Q2538" s="18" t="str">
        <f>LEFT(T2538, FIND("/",T2538)-1)</f>
        <v>music</v>
      </c>
      <c r="R2538" s="18" t="str">
        <f>RIGHT(T2538, LEN(T2538)-FIND("/",T2538))</f>
        <v>classical music</v>
      </c>
      <c r="S2538" t="b">
        <v>1</v>
      </c>
      <c r="T2538" t="s">
        <v>8300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3">
        <v>1000</v>
      </c>
      <c r="E2539" s="13">
        <v>1100</v>
      </c>
      <c r="F2539" s="16">
        <f>(E2539)/D2539</f>
        <v>1.1000000000000001</v>
      </c>
      <c r="G2539" s="11" t="s">
        <v>8219</v>
      </c>
      <c r="H2539" t="s">
        <v>8224</v>
      </c>
      <c r="I2539" t="s">
        <v>8246</v>
      </c>
      <c r="J2539">
        <v>1312212855</v>
      </c>
      <c r="K2539" s="7">
        <f>(((J2539/60)/60)/24)+DATE(1970,1,1)</f>
        <v>40756.648784722223</v>
      </c>
      <c r="L2539">
        <v>1307028855</v>
      </c>
      <c r="M2539" s="7">
        <f>(((L2539/60)/60)/24)+DATE(1970,1,1)</f>
        <v>40696.648784722223</v>
      </c>
      <c r="N2539" t="b">
        <v>0</v>
      </c>
      <c r="O2539">
        <v>11</v>
      </c>
      <c r="P2539" s="5">
        <f>E2539/O2539</f>
        <v>100</v>
      </c>
      <c r="Q2539" s="18" t="str">
        <f>LEFT(T2539, FIND("/",T2539)-1)</f>
        <v>music</v>
      </c>
      <c r="R2539" s="18" t="str">
        <f>RIGHT(T2539, LEN(T2539)-FIND("/",T2539))</f>
        <v>classical music</v>
      </c>
      <c r="S2539" t="b">
        <v>1</v>
      </c>
      <c r="T2539" t="s">
        <v>8300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3">
        <v>18000</v>
      </c>
      <c r="E2540" s="13">
        <v>20343.169999999998</v>
      </c>
      <c r="F2540" s="16">
        <f>(E2540)/D2540</f>
        <v>1.130176111111111</v>
      </c>
      <c r="G2540" s="11" t="s">
        <v>8219</v>
      </c>
      <c r="H2540" t="s">
        <v>8224</v>
      </c>
      <c r="I2540" t="s">
        <v>8246</v>
      </c>
      <c r="J2540">
        <v>1361681940</v>
      </c>
      <c r="K2540" s="7">
        <f>(((J2540/60)/60)/24)+DATE(1970,1,1)</f>
        <v>41329.207638888889</v>
      </c>
      <c r="L2540">
        <v>1359029661</v>
      </c>
      <c r="M2540" s="7">
        <f>(((L2540/60)/60)/24)+DATE(1970,1,1)</f>
        <v>41298.509965277779</v>
      </c>
      <c r="N2540" t="b">
        <v>0</v>
      </c>
      <c r="O2540">
        <v>185</v>
      </c>
      <c r="P2540" s="5">
        <f>E2540/O2540</f>
        <v>109.96308108108107</v>
      </c>
      <c r="Q2540" s="18" t="str">
        <f>LEFT(T2540, FIND("/",T2540)-1)</f>
        <v>music</v>
      </c>
      <c r="R2540" s="18" t="str">
        <f>RIGHT(T2540, LEN(T2540)-FIND("/",T2540))</f>
        <v>classical music</v>
      </c>
      <c r="S2540" t="b">
        <v>1</v>
      </c>
      <c r="T2540" t="s">
        <v>8300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3">
        <v>10000</v>
      </c>
      <c r="E2541" s="13">
        <v>10025</v>
      </c>
      <c r="F2541" s="16">
        <f>(E2541)/D2541</f>
        <v>1.0024999999999999</v>
      </c>
      <c r="G2541" s="11" t="s">
        <v>8219</v>
      </c>
      <c r="H2541" t="s">
        <v>8224</v>
      </c>
      <c r="I2541" t="s">
        <v>8246</v>
      </c>
      <c r="J2541">
        <v>1422913152</v>
      </c>
      <c r="K2541" s="7">
        <f>(((J2541/60)/60)/24)+DATE(1970,1,1)</f>
        <v>42037.902222222227</v>
      </c>
      <c r="L2541">
        <v>1417729152</v>
      </c>
      <c r="M2541" s="7">
        <f>(((L2541/60)/60)/24)+DATE(1970,1,1)</f>
        <v>41977.902222222227</v>
      </c>
      <c r="N2541" t="b">
        <v>0</v>
      </c>
      <c r="O2541">
        <v>59</v>
      </c>
      <c r="P2541" s="5">
        <f>E2541/O2541</f>
        <v>169.91525423728814</v>
      </c>
      <c r="Q2541" s="18" t="str">
        <f>LEFT(T2541, FIND("/",T2541)-1)</f>
        <v>music</v>
      </c>
      <c r="R2541" s="18" t="str">
        <f>RIGHT(T2541, LEN(T2541)-FIND("/",T2541))</f>
        <v>classical music</v>
      </c>
      <c r="S2541" t="b">
        <v>1</v>
      </c>
      <c r="T2541" t="s">
        <v>8300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3">
        <v>2500</v>
      </c>
      <c r="E2542" s="13">
        <v>2585</v>
      </c>
      <c r="F2542" s="16">
        <f>(E2542)/D2542</f>
        <v>1.034</v>
      </c>
      <c r="G2542" s="11" t="s">
        <v>8219</v>
      </c>
      <c r="H2542" t="s">
        <v>8224</v>
      </c>
      <c r="I2542" t="s">
        <v>8246</v>
      </c>
      <c r="J2542">
        <v>1319904721</v>
      </c>
      <c r="K2542" s="7">
        <f>(((J2542/60)/60)/24)+DATE(1970,1,1)</f>
        <v>40845.675011574072</v>
      </c>
      <c r="L2542">
        <v>1314720721</v>
      </c>
      <c r="M2542" s="7">
        <f>(((L2542/60)/60)/24)+DATE(1970,1,1)</f>
        <v>40785.675011574072</v>
      </c>
      <c r="N2542" t="b">
        <v>0</v>
      </c>
      <c r="O2542">
        <v>27</v>
      </c>
      <c r="P2542" s="5">
        <f>E2542/O2542</f>
        <v>95.740740740740748</v>
      </c>
      <c r="Q2542" s="18" t="str">
        <f>LEFT(T2542, FIND("/",T2542)-1)</f>
        <v>music</v>
      </c>
      <c r="R2542" s="18" t="str">
        <f>RIGHT(T2542, LEN(T2542)-FIND("/",T2542))</f>
        <v>classical music</v>
      </c>
      <c r="S2542" t="b">
        <v>1</v>
      </c>
      <c r="T2542" t="s">
        <v>8300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3">
        <v>3500</v>
      </c>
      <c r="E2543" s="13">
        <v>3746</v>
      </c>
      <c r="F2543" s="16">
        <f>(E2543)/D2543</f>
        <v>1.0702857142857143</v>
      </c>
      <c r="G2543" s="11" t="s">
        <v>8219</v>
      </c>
      <c r="H2543" t="s">
        <v>8225</v>
      </c>
      <c r="I2543" t="s">
        <v>8247</v>
      </c>
      <c r="J2543">
        <v>1380192418</v>
      </c>
      <c r="K2543" s="7">
        <f>(((J2543/60)/60)/24)+DATE(1970,1,1)</f>
        <v>41543.449282407404</v>
      </c>
      <c r="L2543">
        <v>1375008418</v>
      </c>
      <c r="M2543" s="7">
        <f>(((L2543/60)/60)/24)+DATE(1970,1,1)</f>
        <v>41483.449282407404</v>
      </c>
      <c r="N2543" t="b">
        <v>0</v>
      </c>
      <c r="O2543">
        <v>63</v>
      </c>
      <c r="P2543" s="5">
        <f>E2543/O2543</f>
        <v>59.460317460317462</v>
      </c>
      <c r="Q2543" s="18" t="str">
        <f>LEFT(T2543, FIND("/",T2543)-1)</f>
        <v>music</v>
      </c>
      <c r="R2543" s="18" t="str">
        <f>RIGHT(T2543, LEN(T2543)-FIND("/",T2543))</f>
        <v>classical music</v>
      </c>
      <c r="S2543" t="b">
        <v>1</v>
      </c>
      <c r="T2543" t="s">
        <v>8300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3">
        <v>700</v>
      </c>
      <c r="E2544" s="13">
        <v>725</v>
      </c>
      <c r="F2544" s="16">
        <f>(E2544)/D2544</f>
        <v>1.0357142857142858</v>
      </c>
      <c r="G2544" s="11" t="s">
        <v>8219</v>
      </c>
      <c r="H2544" t="s">
        <v>8224</v>
      </c>
      <c r="I2544" t="s">
        <v>8246</v>
      </c>
      <c r="J2544">
        <v>1380599940</v>
      </c>
      <c r="K2544" s="7">
        <f>(((J2544/60)/60)/24)+DATE(1970,1,1)</f>
        <v>41548.165972222225</v>
      </c>
      <c r="L2544">
        <v>1377252857</v>
      </c>
      <c r="M2544" s="7">
        <f>(((L2544/60)/60)/24)+DATE(1970,1,1)</f>
        <v>41509.426585648151</v>
      </c>
      <c r="N2544" t="b">
        <v>0</v>
      </c>
      <c r="O2544">
        <v>13</v>
      </c>
      <c r="P2544" s="5">
        <f>E2544/O2544</f>
        <v>55.769230769230766</v>
      </c>
      <c r="Q2544" s="18" t="str">
        <f>LEFT(T2544, FIND("/",T2544)-1)</f>
        <v>music</v>
      </c>
      <c r="R2544" s="18" t="str">
        <f>RIGHT(T2544, LEN(T2544)-FIND("/",T2544))</f>
        <v>classical music</v>
      </c>
      <c r="S2544" t="b">
        <v>1</v>
      </c>
      <c r="T2544" t="s">
        <v>8300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3">
        <v>250</v>
      </c>
      <c r="E2545" s="13">
        <v>391</v>
      </c>
      <c r="F2545" s="16">
        <f>(E2545)/D2545</f>
        <v>1.5640000000000001</v>
      </c>
      <c r="G2545" s="11" t="s">
        <v>8219</v>
      </c>
      <c r="H2545" t="s">
        <v>8224</v>
      </c>
      <c r="I2545" t="s">
        <v>8246</v>
      </c>
      <c r="J2545">
        <v>1293937200</v>
      </c>
      <c r="K2545" s="7">
        <f>(((J2545/60)/60)/24)+DATE(1970,1,1)</f>
        <v>40545.125</v>
      </c>
      <c r="L2545">
        <v>1291257298</v>
      </c>
      <c r="M2545" s="7">
        <f>(((L2545/60)/60)/24)+DATE(1970,1,1)</f>
        <v>40514.107615740737</v>
      </c>
      <c r="N2545" t="b">
        <v>0</v>
      </c>
      <c r="O2545">
        <v>13</v>
      </c>
      <c r="P2545" s="5">
        <f>E2545/O2545</f>
        <v>30.076923076923077</v>
      </c>
      <c r="Q2545" s="18" t="str">
        <f>LEFT(T2545, FIND("/",T2545)-1)</f>
        <v>music</v>
      </c>
      <c r="R2545" s="18" t="str">
        <f>RIGHT(T2545, LEN(T2545)-FIND("/",T2545))</f>
        <v>classical music</v>
      </c>
      <c r="S2545" t="b">
        <v>1</v>
      </c>
      <c r="T2545" t="s">
        <v>8300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3">
        <v>5000</v>
      </c>
      <c r="E2546" s="13">
        <v>5041</v>
      </c>
      <c r="F2546" s="16">
        <f>(E2546)/D2546</f>
        <v>1.0082</v>
      </c>
      <c r="G2546" s="11" t="s">
        <v>8219</v>
      </c>
      <c r="H2546" t="s">
        <v>8224</v>
      </c>
      <c r="I2546" t="s">
        <v>8246</v>
      </c>
      <c r="J2546">
        <v>1341750569</v>
      </c>
      <c r="K2546" s="7">
        <f>(((J2546/60)/60)/24)+DATE(1970,1,1)</f>
        <v>41098.520474537036</v>
      </c>
      <c r="L2546">
        <v>1339158569</v>
      </c>
      <c r="M2546" s="7">
        <f>(((L2546/60)/60)/24)+DATE(1970,1,1)</f>
        <v>41068.520474537036</v>
      </c>
      <c r="N2546" t="b">
        <v>0</v>
      </c>
      <c r="O2546">
        <v>57</v>
      </c>
      <c r="P2546" s="5">
        <f>E2546/O2546</f>
        <v>88.438596491228068</v>
      </c>
      <c r="Q2546" s="18" t="str">
        <f>LEFT(T2546, FIND("/",T2546)-1)</f>
        <v>music</v>
      </c>
      <c r="R2546" s="18" t="str">
        <f>RIGHT(T2546, LEN(T2546)-FIND("/",T2546))</f>
        <v>classical music</v>
      </c>
      <c r="S2546" t="b">
        <v>1</v>
      </c>
      <c r="T2546" t="s">
        <v>8300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3">
        <v>2000</v>
      </c>
      <c r="E2547" s="13">
        <v>3906</v>
      </c>
      <c r="F2547" s="16">
        <f>(E2547)/D2547</f>
        <v>1.9530000000000001</v>
      </c>
      <c r="G2547" s="11" t="s">
        <v>8219</v>
      </c>
      <c r="H2547" t="s">
        <v>8224</v>
      </c>
      <c r="I2547" t="s">
        <v>8246</v>
      </c>
      <c r="J2547">
        <v>1424997000</v>
      </c>
      <c r="K2547" s="7">
        <f>(((J2547/60)/60)/24)+DATE(1970,1,1)</f>
        <v>42062.020833333328</v>
      </c>
      <c r="L2547">
        <v>1421983138</v>
      </c>
      <c r="M2547" s="7">
        <f>(((L2547/60)/60)/24)+DATE(1970,1,1)</f>
        <v>42027.13817129629</v>
      </c>
      <c r="N2547" t="b">
        <v>0</v>
      </c>
      <c r="O2547">
        <v>61</v>
      </c>
      <c r="P2547" s="5">
        <f>E2547/O2547</f>
        <v>64.032786885245898</v>
      </c>
      <c r="Q2547" s="18" t="str">
        <f>LEFT(T2547, FIND("/",T2547)-1)</f>
        <v>music</v>
      </c>
      <c r="R2547" s="18" t="str">
        <f>RIGHT(T2547, LEN(T2547)-FIND("/",T2547))</f>
        <v>classical music</v>
      </c>
      <c r="S2547" t="b">
        <v>1</v>
      </c>
      <c r="T2547" t="s">
        <v>8300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3">
        <v>3500</v>
      </c>
      <c r="E2548" s="13">
        <v>3910</v>
      </c>
      <c r="F2548" s="16">
        <f>(E2548)/D2548</f>
        <v>1.1171428571428572</v>
      </c>
      <c r="G2548" s="11" t="s">
        <v>8219</v>
      </c>
      <c r="H2548" t="s">
        <v>8224</v>
      </c>
      <c r="I2548" t="s">
        <v>8246</v>
      </c>
      <c r="J2548">
        <v>1380949200</v>
      </c>
      <c r="K2548" s="7">
        <f>(((J2548/60)/60)/24)+DATE(1970,1,1)</f>
        <v>41552.208333333336</v>
      </c>
      <c r="L2548">
        <v>1378586179</v>
      </c>
      <c r="M2548" s="7">
        <f>(((L2548/60)/60)/24)+DATE(1970,1,1)</f>
        <v>41524.858553240738</v>
      </c>
      <c r="N2548" t="b">
        <v>0</v>
      </c>
      <c r="O2548">
        <v>65</v>
      </c>
      <c r="P2548" s="5">
        <f>E2548/O2548</f>
        <v>60.153846153846153</v>
      </c>
      <c r="Q2548" s="18" t="str">
        <f>LEFT(T2548, FIND("/",T2548)-1)</f>
        <v>music</v>
      </c>
      <c r="R2548" s="18" t="str">
        <f>RIGHT(T2548, LEN(T2548)-FIND("/",T2548))</f>
        <v>classical music</v>
      </c>
      <c r="S2548" t="b">
        <v>1</v>
      </c>
      <c r="T2548" t="s">
        <v>8300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3">
        <v>5500</v>
      </c>
      <c r="E2549" s="13">
        <v>6592</v>
      </c>
      <c r="F2549" s="16">
        <f>(E2549)/D2549</f>
        <v>1.1985454545454546</v>
      </c>
      <c r="G2549" s="11" t="s">
        <v>8219</v>
      </c>
      <c r="H2549" t="s">
        <v>8224</v>
      </c>
      <c r="I2549" t="s">
        <v>8246</v>
      </c>
      <c r="J2549">
        <v>1333560803</v>
      </c>
      <c r="K2549" s="7">
        <f>(((J2549/60)/60)/24)+DATE(1970,1,1)</f>
        <v>41003.731516203705</v>
      </c>
      <c r="L2549">
        <v>1330972403</v>
      </c>
      <c r="M2549" s="7">
        <f>(((L2549/60)/60)/24)+DATE(1970,1,1)</f>
        <v>40973.773182870369</v>
      </c>
      <c r="N2549" t="b">
        <v>0</v>
      </c>
      <c r="O2549">
        <v>134</v>
      </c>
      <c r="P2549" s="5">
        <f>E2549/O2549</f>
        <v>49.194029850746269</v>
      </c>
      <c r="Q2549" s="18" t="str">
        <f>LEFT(T2549, FIND("/",T2549)-1)</f>
        <v>music</v>
      </c>
      <c r="R2549" s="18" t="str">
        <f>RIGHT(T2549, LEN(T2549)-FIND("/",T2549))</f>
        <v>classical music</v>
      </c>
      <c r="S2549" t="b">
        <v>1</v>
      </c>
      <c r="T2549" t="s">
        <v>8300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3">
        <v>6000</v>
      </c>
      <c r="E2550" s="13">
        <v>6111</v>
      </c>
      <c r="F2550" s="16">
        <f>(E2550)/D2550</f>
        <v>1.0185</v>
      </c>
      <c r="G2550" s="11" t="s">
        <v>8219</v>
      </c>
      <c r="H2550" t="s">
        <v>8230</v>
      </c>
      <c r="I2550" t="s">
        <v>8249</v>
      </c>
      <c r="J2550">
        <v>1475209620</v>
      </c>
      <c r="K2550" s="7">
        <f>(((J2550/60)/60)/24)+DATE(1970,1,1)</f>
        <v>42643.185416666667</v>
      </c>
      <c r="L2550">
        <v>1473087637</v>
      </c>
      <c r="M2550" s="7">
        <f>(((L2550/60)/60)/24)+DATE(1970,1,1)</f>
        <v>42618.625428240746</v>
      </c>
      <c r="N2550" t="b">
        <v>0</v>
      </c>
      <c r="O2550">
        <v>37</v>
      </c>
      <c r="P2550" s="5">
        <f>E2550/O2550</f>
        <v>165.16216216216216</v>
      </c>
      <c r="Q2550" s="18" t="str">
        <f>LEFT(T2550, FIND("/",T2550)-1)</f>
        <v>music</v>
      </c>
      <c r="R2550" s="18" t="str">
        <f>RIGHT(T2550, LEN(T2550)-FIND("/",T2550))</f>
        <v>classical music</v>
      </c>
      <c r="S2550" t="b">
        <v>1</v>
      </c>
      <c r="T2550" t="s">
        <v>8300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3">
        <v>1570</v>
      </c>
      <c r="E2551" s="13">
        <v>1614</v>
      </c>
      <c r="F2551" s="16">
        <f>(E2551)/D2551</f>
        <v>1.0280254777070064</v>
      </c>
      <c r="G2551" s="11" t="s">
        <v>8219</v>
      </c>
      <c r="H2551" t="s">
        <v>8225</v>
      </c>
      <c r="I2551" t="s">
        <v>8247</v>
      </c>
      <c r="J2551">
        <v>1370019600</v>
      </c>
      <c r="K2551" s="7">
        <f>(((J2551/60)/60)/24)+DATE(1970,1,1)</f>
        <v>41425.708333333336</v>
      </c>
      <c r="L2551">
        <v>1366999870</v>
      </c>
      <c r="M2551" s="7">
        <f>(((L2551/60)/60)/24)+DATE(1970,1,1)</f>
        <v>41390.757754629631</v>
      </c>
      <c r="N2551" t="b">
        <v>0</v>
      </c>
      <c r="O2551">
        <v>37</v>
      </c>
      <c r="P2551" s="5">
        <f>E2551/O2551</f>
        <v>43.621621621621621</v>
      </c>
      <c r="Q2551" s="18" t="str">
        <f>LEFT(T2551, FIND("/",T2551)-1)</f>
        <v>music</v>
      </c>
      <c r="R2551" s="18" t="str">
        <f>RIGHT(T2551, LEN(T2551)-FIND("/",T2551))</f>
        <v>classical music</v>
      </c>
      <c r="S2551" t="b">
        <v>1</v>
      </c>
      <c r="T2551" t="s">
        <v>8300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3">
        <v>6500</v>
      </c>
      <c r="E2552" s="13">
        <v>6555</v>
      </c>
      <c r="F2552" s="16">
        <f>(E2552)/D2552</f>
        <v>1.0084615384615385</v>
      </c>
      <c r="G2552" s="11" t="s">
        <v>8219</v>
      </c>
      <c r="H2552" t="s">
        <v>8224</v>
      </c>
      <c r="I2552" t="s">
        <v>8246</v>
      </c>
      <c r="J2552">
        <v>1444276740</v>
      </c>
      <c r="K2552" s="7">
        <f>(((J2552/60)/60)/24)+DATE(1970,1,1)</f>
        <v>42285.165972222225</v>
      </c>
      <c r="L2552">
        <v>1439392406</v>
      </c>
      <c r="M2552" s="7">
        <f>(((L2552/60)/60)/24)+DATE(1970,1,1)</f>
        <v>42228.634328703702</v>
      </c>
      <c r="N2552" t="b">
        <v>0</v>
      </c>
      <c r="O2552">
        <v>150</v>
      </c>
      <c r="P2552" s="5">
        <f>E2552/O2552</f>
        <v>43.7</v>
      </c>
      <c r="Q2552" s="18" t="str">
        <f>LEFT(T2552, FIND("/",T2552)-1)</f>
        <v>music</v>
      </c>
      <c r="R2552" s="18" t="str">
        <f>RIGHT(T2552, LEN(T2552)-FIND("/",T2552))</f>
        <v>classical music</v>
      </c>
      <c r="S2552" t="b">
        <v>1</v>
      </c>
      <c r="T2552" t="s">
        <v>8300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3">
        <v>3675</v>
      </c>
      <c r="E2553" s="13">
        <v>3775.5</v>
      </c>
      <c r="F2553" s="16">
        <f>(E2553)/D2553</f>
        <v>1.0273469387755103</v>
      </c>
      <c r="G2553" s="11" t="s">
        <v>8219</v>
      </c>
      <c r="H2553" t="s">
        <v>8224</v>
      </c>
      <c r="I2553" t="s">
        <v>8246</v>
      </c>
      <c r="J2553">
        <v>1332362880</v>
      </c>
      <c r="K2553" s="7">
        <f>(((J2553/60)/60)/24)+DATE(1970,1,1)</f>
        <v>40989.866666666669</v>
      </c>
      <c r="L2553">
        <v>1329890585</v>
      </c>
      <c r="M2553" s="7">
        <f>(((L2553/60)/60)/24)+DATE(1970,1,1)</f>
        <v>40961.252141203702</v>
      </c>
      <c r="N2553" t="b">
        <v>0</v>
      </c>
      <c r="O2553">
        <v>56</v>
      </c>
      <c r="P2553" s="5">
        <f>E2553/O2553</f>
        <v>67.419642857142861</v>
      </c>
      <c r="Q2553" s="18" t="str">
        <f>LEFT(T2553, FIND("/",T2553)-1)</f>
        <v>music</v>
      </c>
      <c r="R2553" s="18" t="str">
        <f>RIGHT(T2553, LEN(T2553)-FIND("/",T2553))</f>
        <v>classical music</v>
      </c>
      <c r="S2553" t="b">
        <v>1</v>
      </c>
      <c r="T2553" t="s">
        <v>8300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3">
        <v>3000</v>
      </c>
      <c r="E2554" s="13">
        <v>3195</v>
      </c>
      <c r="F2554" s="16">
        <f>(E2554)/D2554</f>
        <v>1.0649999999999999</v>
      </c>
      <c r="G2554" s="11" t="s">
        <v>8219</v>
      </c>
      <c r="H2554" t="s">
        <v>8224</v>
      </c>
      <c r="I2554" t="s">
        <v>8246</v>
      </c>
      <c r="J2554">
        <v>1488741981</v>
      </c>
      <c r="K2554" s="7">
        <f>(((J2554/60)/60)/24)+DATE(1970,1,1)</f>
        <v>42799.809965277775</v>
      </c>
      <c r="L2554">
        <v>1486149981</v>
      </c>
      <c r="M2554" s="7">
        <f>(((L2554/60)/60)/24)+DATE(1970,1,1)</f>
        <v>42769.809965277775</v>
      </c>
      <c r="N2554" t="b">
        <v>0</v>
      </c>
      <c r="O2554">
        <v>18</v>
      </c>
      <c r="P2554" s="5">
        <f>E2554/O2554</f>
        <v>177.5</v>
      </c>
      <c r="Q2554" s="18" t="str">
        <f>LEFT(T2554, FIND("/",T2554)-1)</f>
        <v>music</v>
      </c>
      <c r="R2554" s="18" t="str">
        <f>RIGHT(T2554, LEN(T2554)-FIND("/",T2554))</f>
        <v>classical music</v>
      </c>
      <c r="S2554" t="b">
        <v>1</v>
      </c>
      <c r="T2554" t="s">
        <v>8300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3">
        <v>1500</v>
      </c>
      <c r="E2555" s="13">
        <v>2333</v>
      </c>
      <c r="F2555" s="16">
        <f>(E2555)/D2555</f>
        <v>1.5553333333333332</v>
      </c>
      <c r="G2555" s="11" t="s">
        <v>8219</v>
      </c>
      <c r="H2555" t="s">
        <v>8224</v>
      </c>
      <c r="I2555" t="s">
        <v>8246</v>
      </c>
      <c r="J2555">
        <v>1348202807</v>
      </c>
      <c r="K2555" s="7">
        <f>(((J2555/60)/60)/24)+DATE(1970,1,1)</f>
        <v>41173.199155092596</v>
      </c>
      <c r="L2555">
        <v>1343018807</v>
      </c>
      <c r="M2555" s="7">
        <f>(((L2555/60)/60)/24)+DATE(1970,1,1)</f>
        <v>41113.199155092596</v>
      </c>
      <c r="N2555" t="b">
        <v>0</v>
      </c>
      <c r="O2555">
        <v>60</v>
      </c>
      <c r="P2555" s="5">
        <f>E2555/O2555</f>
        <v>38.883333333333333</v>
      </c>
      <c r="Q2555" s="18" t="str">
        <f>LEFT(T2555, FIND("/",T2555)-1)</f>
        <v>music</v>
      </c>
      <c r="R2555" s="18" t="str">
        <f>RIGHT(T2555, LEN(T2555)-FIND("/",T2555))</f>
        <v>classical music</v>
      </c>
      <c r="S2555" t="b">
        <v>1</v>
      </c>
      <c r="T2555" t="s">
        <v>8300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3">
        <v>3000</v>
      </c>
      <c r="E2556" s="13">
        <v>3684</v>
      </c>
      <c r="F2556" s="16">
        <f>(E2556)/D2556</f>
        <v>1.228</v>
      </c>
      <c r="G2556" s="11" t="s">
        <v>8219</v>
      </c>
      <c r="H2556" t="s">
        <v>8224</v>
      </c>
      <c r="I2556" t="s">
        <v>8246</v>
      </c>
      <c r="J2556">
        <v>1433131140</v>
      </c>
      <c r="K2556" s="7">
        <f>(((J2556/60)/60)/24)+DATE(1970,1,1)</f>
        <v>42156.165972222225</v>
      </c>
      <c r="L2556">
        <v>1430445163</v>
      </c>
      <c r="M2556" s="7">
        <f>(((L2556/60)/60)/24)+DATE(1970,1,1)</f>
        <v>42125.078275462962</v>
      </c>
      <c r="N2556" t="b">
        <v>0</v>
      </c>
      <c r="O2556">
        <v>67</v>
      </c>
      <c r="P2556" s="5">
        <f>E2556/O2556</f>
        <v>54.985074626865675</v>
      </c>
      <c r="Q2556" s="18" t="str">
        <f>LEFT(T2556, FIND("/",T2556)-1)</f>
        <v>music</v>
      </c>
      <c r="R2556" s="18" t="str">
        <f>RIGHT(T2556, LEN(T2556)-FIND("/",T2556))</f>
        <v>classical music</v>
      </c>
      <c r="S2556" t="b">
        <v>1</v>
      </c>
      <c r="T2556" t="s">
        <v>8300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3">
        <v>2000</v>
      </c>
      <c r="E2557" s="13">
        <v>2147</v>
      </c>
      <c r="F2557" s="16">
        <f>(E2557)/D2557</f>
        <v>1.0734999999999999</v>
      </c>
      <c r="G2557" s="11" t="s">
        <v>8219</v>
      </c>
      <c r="H2557" t="s">
        <v>8224</v>
      </c>
      <c r="I2557" t="s">
        <v>8246</v>
      </c>
      <c r="J2557">
        <v>1338219793</v>
      </c>
      <c r="K2557" s="7">
        <f>(((J2557/60)/60)/24)+DATE(1970,1,1)</f>
        <v>41057.655011574076</v>
      </c>
      <c r="L2557">
        <v>1335541393</v>
      </c>
      <c r="M2557" s="7">
        <f>(((L2557/60)/60)/24)+DATE(1970,1,1)</f>
        <v>41026.655011574076</v>
      </c>
      <c r="N2557" t="b">
        <v>0</v>
      </c>
      <c r="O2557">
        <v>35</v>
      </c>
      <c r="P2557" s="5">
        <f>E2557/O2557</f>
        <v>61.342857142857142</v>
      </c>
      <c r="Q2557" s="18" t="str">
        <f>LEFT(T2557, FIND("/",T2557)-1)</f>
        <v>music</v>
      </c>
      <c r="R2557" s="18" t="str">
        <f>RIGHT(T2557, LEN(T2557)-FIND("/",T2557))</f>
        <v>classical music</v>
      </c>
      <c r="S2557" t="b">
        <v>1</v>
      </c>
      <c r="T2557" t="s">
        <v>8300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3">
        <v>745</v>
      </c>
      <c r="E2558" s="13">
        <v>786</v>
      </c>
      <c r="F2558" s="16">
        <f>(E2558)/D2558</f>
        <v>1.0550335570469798</v>
      </c>
      <c r="G2558" s="11" t="s">
        <v>8219</v>
      </c>
      <c r="H2558" t="s">
        <v>8224</v>
      </c>
      <c r="I2558" t="s">
        <v>8246</v>
      </c>
      <c r="J2558">
        <v>1356392857</v>
      </c>
      <c r="K2558" s="7">
        <f>(((J2558/60)/60)/24)+DATE(1970,1,1)</f>
        <v>41267.991400462961</v>
      </c>
      <c r="L2558">
        <v>1352504857</v>
      </c>
      <c r="M2558" s="7">
        <f>(((L2558/60)/60)/24)+DATE(1970,1,1)</f>
        <v>41222.991400462961</v>
      </c>
      <c r="N2558" t="b">
        <v>0</v>
      </c>
      <c r="O2558">
        <v>34</v>
      </c>
      <c r="P2558" s="5">
        <f>E2558/O2558</f>
        <v>23.117647058823529</v>
      </c>
      <c r="Q2558" s="18" t="str">
        <f>LEFT(T2558, FIND("/",T2558)-1)</f>
        <v>music</v>
      </c>
      <c r="R2558" s="18" t="str">
        <f>RIGHT(T2558, LEN(T2558)-FIND("/",T2558))</f>
        <v>classical music</v>
      </c>
      <c r="S2558" t="b">
        <v>1</v>
      </c>
      <c r="T2558" t="s">
        <v>8300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3">
        <v>900</v>
      </c>
      <c r="E2559" s="13">
        <v>1066</v>
      </c>
      <c r="F2559" s="16">
        <f>(E2559)/D2559</f>
        <v>1.1844444444444444</v>
      </c>
      <c r="G2559" s="11" t="s">
        <v>8219</v>
      </c>
      <c r="H2559" t="s">
        <v>8225</v>
      </c>
      <c r="I2559" t="s">
        <v>8247</v>
      </c>
      <c r="J2559">
        <v>1400176386</v>
      </c>
      <c r="K2559" s="7">
        <f>(((J2559/60)/60)/24)+DATE(1970,1,1)</f>
        <v>41774.745208333334</v>
      </c>
      <c r="L2559">
        <v>1397584386</v>
      </c>
      <c r="M2559" s="7">
        <f>(((L2559/60)/60)/24)+DATE(1970,1,1)</f>
        <v>41744.745208333334</v>
      </c>
      <c r="N2559" t="b">
        <v>0</v>
      </c>
      <c r="O2559">
        <v>36</v>
      </c>
      <c r="P2559" s="5">
        <f>E2559/O2559</f>
        <v>29.611111111111111</v>
      </c>
      <c r="Q2559" s="18" t="str">
        <f>LEFT(T2559, FIND("/",T2559)-1)</f>
        <v>music</v>
      </c>
      <c r="R2559" s="18" t="str">
        <f>RIGHT(T2559, LEN(T2559)-FIND("/",T2559))</f>
        <v>classical music</v>
      </c>
      <c r="S2559" t="b">
        <v>1</v>
      </c>
      <c r="T2559" t="s">
        <v>8300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3">
        <v>1250</v>
      </c>
      <c r="E2560" s="13">
        <v>1361</v>
      </c>
      <c r="F2560" s="16">
        <f>(E2560)/D2560</f>
        <v>1.0888</v>
      </c>
      <c r="G2560" s="11" t="s">
        <v>8219</v>
      </c>
      <c r="H2560" t="s">
        <v>8226</v>
      </c>
      <c r="I2560" t="s">
        <v>8248</v>
      </c>
      <c r="J2560">
        <v>1430488740</v>
      </c>
      <c r="K2560" s="7">
        <f>(((J2560/60)/60)/24)+DATE(1970,1,1)</f>
        <v>42125.582638888889</v>
      </c>
      <c r="L2560">
        <v>1427747906</v>
      </c>
      <c r="M2560" s="7">
        <f>(((L2560/60)/60)/24)+DATE(1970,1,1)</f>
        <v>42093.860023148154</v>
      </c>
      <c r="N2560" t="b">
        <v>0</v>
      </c>
      <c r="O2560">
        <v>18</v>
      </c>
      <c r="P2560" s="5">
        <f>E2560/O2560</f>
        <v>75.611111111111114</v>
      </c>
      <c r="Q2560" s="18" t="str">
        <f>LEFT(T2560, FIND("/",T2560)-1)</f>
        <v>music</v>
      </c>
      <c r="R2560" s="18" t="str">
        <f>RIGHT(T2560, LEN(T2560)-FIND("/",T2560))</f>
        <v>classical music</v>
      </c>
      <c r="S2560" t="b">
        <v>1</v>
      </c>
      <c r="T2560" t="s">
        <v>8300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3">
        <v>800</v>
      </c>
      <c r="E2561" s="13">
        <v>890</v>
      </c>
      <c r="F2561" s="16">
        <f>(E2561)/D2561</f>
        <v>1.1125</v>
      </c>
      <c r="G2561" s="11" t="s">
        <v>8219</v>
      </c>
      <c r="H2561" t="s">
        <v>8224</v>
      </c>
      <c r="I2561" t="s">
        <v>8246</v>
      </c>
      <c r="J2561">
        <v>1321385820</v>
      </c>
      <c r="K2561" s="7">
        <f>(((J2561/60)/60)/24)+DATE(1970,1,1)</f>
        <v>40862.817361111112</v>
      </c>
      <c r="L2561">
        <v>1318539484</v>
      </c>
      <c r="M2561" s="7">
        <f>(((L2561/60)/60)/24)+DATE(1970,1,1)</f>
        <v>40829.873657407406</v>
      </c>
      <c r="N2561" t="b">
        <v>0</v>
      </c>
      <c r="O2561">
        <v>25</v>
      </c>
      <c r="P2561" s="5">
        <f>E2561/O2561</f>
        <v>35.6</v>
      </c>
      <c r="Q2561" s="18" t="str">
        <f>LEFT(T2561, FIND("/",T2561)-1)</f>
        <v>music</v>
      </c>
      <c r="R2561" s="18" t="str">
        <f>RIGHT(T2561, LEN(T2561)-FIND("/",T2561))</f>
        <v>classical music</v>
      </c>
      <c r="S2561" t="b">
        <v>1</v>
      </c>
      <c r="T2561" t="s">
        <v>8300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3">
        <v>3000</v>
      </c>
      <c r="E2562" s="13">
        <v>3003</v>
      </c>
      <c r="F2562" s="16">
        <f>(E2562)/D2562</f>
        <v>1.0009999999999999</v>
      </c>
      <c r="G2562" s="11" t="s">
        <v>8219</v>
      </c>
      <c r="H2562" t="s">
        <v>8225</v>
      </c>
      <c r="I2562" t="s">
        <v>8247</v>
      </c>
      <c r="J2562">
        <v>1425682174</v>
      </c>
      <c r="K2562" s="7">
        <f>(((J2562/60)/60)/24)+DATE(1970,1,1)</f>
        <v>42069.951087962967</v>
      </c>
      <c r="L2562">
        <v>1423090174</v>
      </c>
      <c r="M2562" s="7">
        <f>(((L2562/60)/60)/24)+DATE(1970,1,1)</f>
        <v>42039.951087962967</v>
      </c>
      <c r="N2562" t="b">
        <v>0</v>
      </c>
      <c r="O2562">
        <v>21</v>
      </c>
      <c r="P2562" s="5">
        <f>E2562/O2562</f>
        <v>143</v>
      </c>
      <c r="Q2562" s="18" t="str">
        <f>LEFT(T2562, FIND("/",T2562)-1)</f>
        <v>music</v>
      </c>
      <c r="R2562" s="18" t="str">
        <f>RIGHT(T2562, LEN(T2562)-FIND("/",T2562))</f>
        <v>classical music</v>
      </c>
      <c r="S2562" t="b">
        <v>1</v>
      </c>
      <c r="T2562" t="s">
        <v>8300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3">
        <v>100000</v>
      </c>
      <c r="E2563" s="13">
        <v>0</v>
      </c>
      <c r="F2563" s="16">
        <f>(E2563)/D2563</f>
        <v>0</v>
      </c>
      <c r="G2563" s="11" t="s">
        <v>8220</v>
      </c>
      <c r="H2563" t="s">
        <v>8229</v>
      </c>
      <c r="I2563" t="s">
        <v>8251</v>
      </c>
      <c r="J2563">
        <v>1444740089</v>
      </c>
      <c r="K2563" s="7">
        <f>(((J2563/60)/60)/24)+DATE(1970,1,1)</f>
        <v>42290.528807870374</v>
      </c>
      <c r="L2563">
        <v>1442148089</v>
      </c>
      <c r="M2563" s="7">
        <f>(((L2563/60)/60)/24)+DATE(1970,1,1)</f>
        <v>42260.528807870374</v>
      </c>
      <c r="N2563" t="b">
        <v>0</v>
      </c>
      <c r="O2563">
        <v>0</v>
      </c>
      <c r="P2563" s="5" t="e">
        <f>E2563/O2563</f>
        <v>#DIV/0!</v>
      </c>
      <c r="Q2563" s="18" t="str">
        <f>LEFT(T2563, FIND("/",T2563)-1)</f>
        <v>food</v>
      </c>
      <c r="R2563" s="18" t="str">
        <f>RIGHT(T2563, LEN(T2563)-FIND("/",T2563))</f>
        <v>food trucks</v>
      </c>
      <c r="S2563" t="b">
        <v>0</v>
      </c>
      <c r="T2563" t="s">
        <v>8284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3">
        <v>10000</v>
      </c>
      <c r="E2564" s="13">
        <v>75</v>
      </c>
      <c r="F2564" s="16">
        <f>(E2564)/D2564</f>
        <v>7.4999999999999997E-3</v>
      </c>
      <c r="G2564" s="11" t="s">
        <v>8220</v>
      </c>
      <c r="H2564" t="s">
        <v>8236</v>
      </c>
      <c r="I2564" t="s">
        <v>8249</v>
      </c>
      <c r="J2564">
        <v>1476189339</v>
      </c>
      <c r="K2564" s="7">
        <f>(((J2564/60)/60)/24)+DATE(1970,1,1)</f>
        <v>42654.524756944447</v>
      </c>
      <c r="L2564">
        <v>1471005339</v>
      </c>
      <c r="M2564" s="7">
        <f>(((L2564/60)/60)/24)+DATE(1970,1,1)</f>
        <v>42594.524756944447</v>
      </c>
      <c r="N2564" t="b">
        <v>0</v>
      </c>
      <c r="O2564">
        <v>3</v>
      </c>
      <c r="P2564" s="5">
        <f>E2564/O2564</f>
        <v>25</v>
      </c>
      <c r="Q2564" s="18" t="str">
        <f>LEFT(T2564, FIND("/",T2564)-1)</f>
        <v>food</v>
      </c>
      <c r="R2564" s="18" t="str">
        <f>RIGHT(T2564, LEN(T2564)-FIND("/",T2564))</f>
        <v>food trucks</v>
      </c>
      <c r="S2564" t="b">
        <v>0</v>
      </c>
      <c r="T2564" t="s">
        <v>8284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3">
        <v>20000</v>
      </c>
      <c r="E2565" s="13">
        <v>0</v>
      </c>
      <c r="F2565" s="16">
        <f>(E2565)/D2565</f>
        <v>0</v>
      </c>
      <c r="G2565" s="11" t="s">
        <v>8220</v>
      </c>
      <c r="H2565" t="s">
        <v>8224</v>
      </c>
      <c r="I2565" t="s">
        <v>8246</v>
      </c>
      <c r="J2565">
        <v>1438226451</v>
      </c>
      <c r="K2565" s="7">
        <f>(((J2565/60)/60)/24)+DATE(1970,1,1)</f>
        <v>42215.139479166668</v>
      </c>
      <c r="L2565">
        <v>1433042451</v>
      </c>
      <c r="M2565" s="7">
        <f>(((L2565/60)/60)/24)+DATE(1970,1,1)</f>
        <v>42155.139479166668</v>
      </c>
      <c r="N2565" t="b">
        <v>0</v>
      </c>
      <c r="O2565">
        <v>0</v>
      </c>
      <c r="P2565" s="5" t="e">
        <f>E2565/O2565</f>
        <v>#DIV/0!</v>
      </c>
      <c r="Q2565" s="18" t="str">
        <f>LEFT(T2565, FIND("/",T2565)-1)</f>
        <v>food</v>
      </c>
      <c r="R2565" s="18" t="str">
        <f>RIGHT(T2565, LEN(T2565)-FIND("/",T2565))</f>
        <v>food trucks</v>
      </c>
      <c r="S2565" t="b">
        <v>0</v>
      </c>
      <c r="T2565" t="s">
        <v>8284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3">
        <v>40000</v>
      </c>
      <c r="E2566" s="13">
        <v>0</v>
      </c>
      <c r="F2566" s="16">
        <f>(E2566)/D2566</f>
        <v>0</v>
      </c>
      <c r="G2566" s="11" t="s">
        <v>8220</v>
      </c>
      <c r="H2566" t="s">
        <v>8229</v>
      </c>
      <c r="I2566" t="s">
        <v>8251</v>
      </c>
      <c r="J2566">
        <v>1406854699</v>
      </c>
      <c r="K2566" s="7">
        <f>(((J2566/60)/60)/24)+DATE(1970,1,1)</f>
        <v>41852.040497685186</v>
      </c>
      <c r="L2566">
        <v>1404262699</v>
      </c>
      <c r="M2566" s="7">
        <f>(((L2566/60)/60)/24)+DATE(1970,1,1)</f>
        <v>41822.040497685186</v>
      </c>
      <c r="N2566" t="b">
        <v>0</v>
      </c>
      <c r="O2566">
        <v>0</v>
      </c>
      <c r="P2566" s="5" t="e">
        <f>E2566/O2566</f>
        <v>#DIV/0!</v>
      </c>
      <c r="Q2566" s="18" t="str">
        <f>LEFT(T2566, FIND("/",T2566)-1)</f>
        <v>food</v>
      </c>
      <c r="R2566" s="18" t="str">
        <f>RIGHT(T2566, LEN(T2566)-FIND("/",T2566))</f>
        <v>food trucks</v>
      </c>
      <c r="S2566" t="b">
        <v>0</v>
      </c>
      <c r="T2566" t="s">
        <v>8284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3">
        <v>10000</v>
      </c>
      <c r="E2567" s="13">
        <v>100</v>
      </c>
      <c r="F2567" s="16">
        <f>(E2567)/D2567</f>
        <v>0.01</v>
      </c>
      <c r="G2567" s="11" t="s">
        <v>8220</v>
      </c>
      <c r="H2567" t="s">
        <v>8224</v>
      </c>
      <c r="I2567" t="s">
        <v>8246</v>
      </c>
      <c r="J2567">
        <v>1462827000</v>
      </c>
      <c r="K2567" s="7">
        <f>(((J2567/60)/60)/24)+DATE(1970,1,1)</f>
        <v>42499.868055555555</v>
      </c>
      <c r="L2567">
        <v>1457710589</v>
      </c>
      <c r="M2567" s="7">
        <f>(((L2567/60)/60)/24)+DATE(1970,1,1)</f>
        <v>42440.650335648148</v>
      </c>
      <c r="N2567" t="b">
        <v>0</v>
      </c>
      <c r="O2567">
        <v>1</v>
      </c>
      <c r="P2567" s="5">
        <f>E2567/O2567</f>
        <v>100</v>
      </c>
      <c r="Q2567" s="18" t="str">
        <f>LEFT(T2567, FIND("/",T2567)-1)</f>
        <v>food</v>
      </c>
      <c r="R2567" s="18" t="str">
        <f>RIGHT(T2567, LEN(T2567)-FIND("/",T2567))</f>
        <v>food trucks</v>
      </c>
      <c r="S2567" t="b">
        <v>0</v>
      </c>
      <c r="T2567" t="s">
        <v>8284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3">
        <v>35000</v>
      </c>
      <c r="E2568" s="13">
        <v>0</v>
      </c>
      <c r="F2568" s="16">
        <f>(E2568)/D2568</f>
        <v>0</v>
      </c>
      <c r="G2568" s="11" t="s">
        <v>8220</v>
      </c>
      <c r="H2568" t="s">
        <v>8224</v>
      </c>
      <c r="I2568" t="s">
        <v>8246</v>
      </c>
      <c r="J2568">
        <v>1408663948</v>
      </c>
      <c r="K2568" s="7">
        <f>(((J2568/60)/60)/24)+DATE(1970,1,1)</f>
        <v>41872.980879629627</v>
      </c>
      <c r="L2568">
        <v>1406071948</v>
      </c>
      <c r="M2568" s="7">
        <f>(((L2568/60)/60)/24)+DATE(1970,1,1)</f>
        <v>41842.980879629627</v>
      </c>
      <c r="N2568" t="b">
        <v>0</v>
      </c>
      <c r="O2568">
        <v>0</v>
      </c>
      <c r="P2568" s="5" t="e">
        <f>E2568/O2568</f>
        <v>#DIV/0!</v>
      </c>
      <c r="Q2568" s="18" t="str">
        <f>LEFT(T2568, FIND("/",T2568)-1)</f>
        <v>food</v>
      </c>
      <c r="R2568" s="18" t="str">
        <f>RIGHT(T2568, LEN(T2568)-FIND("/",T2568))</f>
        <v>food trucks</v>
      </c>
      <c r="S2568" t="b">
        <v>0</v>
      </c>
      <c r="T2568" t="s">
        <v>8284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3">
        <v>45000</v>
      </c>
      <c r="E2569" s="13">
        <v>120</v>
      </c>
      <c r="F2569" s="16">
        <f>(E2569)/D2569</f>
        <v>2.6666666666666666E-3</v>
      </c>
      <c r="G2569" s="11" t="s">
        <v>8220</v>
      </c>
      <c r="H2569" t="s">
        <v>8224</v>
      </c>
      <c r="I2569" t="s">
        <v>8246</v>
      </c>
      <c r="J2569">
        <v>1429823138</v>
      </c>
      <c r="K2569" s="7">
        <f>(((J2569/60)/60)/24)+DATE(1970,1,1)</f>
        <v>42117.878912037035</v>
      </c>
      <c r="L2569">
        <v>1427231138</v>
      </c>
      <c r="M2569" s="7">
        <f>(((L2569/60)/60)/24)+DATE(1970,1,1)</f>
        <v>42087.878912037035</v>
      </c>
      <c r="N2569" t="b">
        <v>0</v>
      </c>
      <c r="O2569">
        <v>2</v>
      </c>
      <c r="P2569" s="5">
        <f>E2569/O2569</f>
        <v>60</v>
      </c>
      <c r="Q2569" s="18" t="str">
        <f>LEFT(T2569, FIND("/",T2569)-1)</f>
        <v>food</v>
      </c>
      <c r="R2569" s="18" t="str">
        <f>RIGHT(T2569, LEN(T2569)-FIND("/",T2569))</f>
        <v>food trucks</v>
      </c>
      <c r="S2569" t="b">
        <v>0</v>
      </c>
      <c r="T2569" t="s">
        <v>8284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3">
        <v>10000</v>
      </c>
      <c r="E2570" s="13">
        <v>50</v>
      </c>
      <c r="F2570" s="16">
        <f>(E2570)/D2570</f>
        <v>5.0000000000000001E-3</v>
      </c>
      <c r="G2570" s="11" t="s">
        <v>8220</v>
      </c>
      <c r="H2570" t="s">
        <v>8225</v>
      </c>
      <c r="I2570" t="s">
        <v>8247</v>
      </c>
      <c r="J2570">
        <v>1472745594</v>
      </c>
      <c r="K2570" s="7">
        <f>(((J2570/60)/60)/24)+DATE(1970,1,1)</f>
        <v>42614.666597222225</v>
      </c>
      <c r="L2570">
        <v>1470153594</v>
      </c>
      <c r="M2570" s="7">
        <f>(((L2570/60)/60)/24)+DATE(1970,1,1)</f>
        <v>42584.666597222225</v>
      </c>
      <c r="N2570" t="b">
        <v>0</v>
      </c>
      <c r="O2570">
        <v>1</v>
      </c>
      <c r="P2570" s="5">
        <f>E2570/O2570</f>
        <v>50</v>
      </c>
      <c r="Q2570" s="18" t="str">
        <f>LEFT(T2570, FIND("/",T2570)-1)</f>
        <v>food</v>
      </c>
      <c r="R2570" s="18" t="str">
        <f>RIGHT(T2570, LEN(T2570)-FIND("/",T2570))</f>
        <v>food trucks</v>
      </c>
      <c r="S2570" t="b">
        <v>0</v>
      </c>
      <c r="T2570" t="s">
        <v>8284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3">
        <v>6500</v>
      </c>
      <c r="E2571" s="13">
        <v>145</v>
      </c>
      <c r="F2571" s="16">
        <f>(E2571)/D2571</f>
        <v>2.2307692307692306E-2</v>
      </c>
      <c r="G2571" s="11" t="s">
        <v>8220</v>
      </c>
      <c r="H2571" t="s">
        <v>8224</v>
      </c>
      <c r="I2571" t="s">
        <v>8246</v>
      </c>
      <c r="J2571">
        <v>1442457112</v>
      </c>
      <c r="K2571" s="7">
        <f>(((J2571/60)/60)/24)+DATE(1970,1,1)</f>
        <v>42264.105462962965</v>
      </c>
      <c r="L2571">
        <v>1439865112</v>
      </c>
      <c r="M2571" s="7">
        <f>(((L2571/60)/60)/24)+DATE(1970,1,1)</f>
        <v>42234.105462962965</v>
      </c>
      <c r="N2571" t="b">
        <v>0</v>
      </c>
      <c r="O2571">
        <v>2</v>
      </c>
      <c r="P2571" s="5">
        <f>E2571/O2571</f>
        <v>72.5</v>
      </c>
      <c r="Q2571" s="18" t="str">
        <f>LEFT(T2571, FIND("/",T2571)-1)</f>
        <v>food</v>
      </c>
      <c r="R2571" s="18" t="str">
        <f>RIGHT(T2571, LEN(T2571)-FIND("/",T2571))</f>
        <v>food trucks</v>
      </c>
      <c r="S2571" t="b">
        <v>0</v>
      </c>
      <c r="T2571" t="s">
        <v>8284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3">
        <v>7000</v>
      </c>
      <c r="E2572" s="13">
        <v>59</v>
      </c>
      <c r="F2572" s="16">
        <f>(E2572)/D2572</f>
        <v>8.4285714285714294E-3</v>
      </c>
      <c r="G2572" s="11" t="s">
        <v>8220</v>
      </c>
      <c r="H2572" t="s">
        <v>8224</v>
      </c>
      <c r="I2572" t="s">
        <v>8246</v>
      </c>
      <c r="J2572">
        <v>1486590035</v>
      </c>
      <c r="K2572" s="7">
        <f>(((J2572/60)/60)/24)+DATE(1970,1,1)</f>
        <v>42774.903182870374</v>
      </c>
      <c r="L2572">
        <v>1483998035</v>
      </c>
      <c r="M2572" s="7">
        <f>(((L2572/60)/60)/24)+DATE(1970,1,1)</f>
        <v>42744.903182870374</v>
      </c>
      <c r="N2572" t="b">
        <v>0</v>
      </c>
      <c r="O2572">
        <v>2</v>
      </c>
      <c r="P2572" s="5">
        <f>E2572/O2572</f>
        <v>29.5</v>
      </c>
      <c r="Q2572" s="18" t="str">
        <f>LEFT(T2572, FIND("/",T2572)-1)</f>
        <v>food</v>
      </c>
      <c r="R2572" s="18" t="str">
        <f>RIGHT(T2572, LEN(T2572)-FIND("/",T2572))</f>
        <v>food trucks</v>
      </c>
      <c r="S2572" t="b">
        <v>0</v>
      </c>
      <c r="T2572" t="s">
        <v>8284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3">
        <v>100000</v>
      </c>
      <c r="E2573" s="13">
        <v>250</v>
      </c>
      <c r="F2573" s="16">
        <f>(E2573)/D2573</f>
        <v>2.5000000000000001E-3</v>
      </c>
      <c r="G2573" s="11" t="s">
        <v>8220</v>
      </c>
      <c r="H2573" t="s">
        <v>8226</v>
      </c>
      <c r="I2573" t="s">
        <v>8248</v>
      </c>
      <c r="J2573">
        <v>1463645521</v>
      </c>
      <c r="K2573" s="7">
        <f>(((J2573/60)/60)/24)+DATE(1970,1,1)</f>
        <v>42509.341678240744</v>
      </c>
      <c r="L2573">
        <v>1458461521</v>
      </c>
      <c r="M2573" s="7">
        <f>(((L2573/60)/60)/24)+DATE(1970,1,1)</f>
        <v>42449.341678240744</v>
      </c>
      <c r="N2573" t="b">
        <v>0</v>
      </c>
      <c r="O2573">
        <v>4</v>
      </c>
      <c r="P2573" s="5">
        <f>E2573/O2573</f>
        <v>62.5</v>
      </c>
      <c r="Q2573" s="18" t="str">
        <f>LEFT(T2573, FIND("/",T2573)-1)</f>
        <v>food</v>
      </c>
      <c r="R2573" s="18" t="str">
        <f>RIGHT(T2573, LEN(T2573)-FIND("/",T2573))</f>
        <v>food trucks</v>
      </c>
      <c r="S2573" t="b">
        <v>0</v>
      </c>
      <c r="T2573" t="s">
        <v>8284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3">
        <v>30000</v>
      </c>
      <c r="E2574" s="13">
        <v>0</v>
      </c>
      <c r="F2574" s="16">
        <f>(E2574)/D2574</f>
        <v>0</v>
      </c>
      <c r="G2574" s="11" t="s">
        <v>8220</v>
      </c>
      <c r="H2574" t="s">
        <v>8224</v>
      </c>
      <c r="I2574" t="s">
        <v>8246</v>
      </c>
      <c r="J2574">
        <v>1428893517</v>
      </c>
      <c r="K2574" s="7">
        <f>(((J2574/60)/60)/24)+DATE(1970,1,1)</f>
        <v>42107.119409722218</v>
      </c>
      <c r="L2574">
        <v>1426301517</v>
      </c>
      <c r="M2574" s="7">
        <f>(((L2574/60)/60)/24)+DATE(1970,1,1)</f>
        <v>42077.119409722218</v>
      </c>
      <c r="N2574" t="b">
        <v>0</v>
      </c>
      <c r="O2574">
        <v>0</v>
      </c>
      <c r="P2574" s="5" t="e">
        <f>E2574/O2574</f>
        <v>#DIV/0!</v>
      </c>
      <c r="Q2574" s="18" t="str">
        <f>LEFT(T2574, FIND("/",T2574)-1)</f>
        <v>food</v>
      </c>
      <c r="R2574" s="18" t="str">
        <f>RIGHT(T2574, LEN(T2574)-FIND("/",T2574))</f>
        <v>food trucks</v>
      </c>
      <c r="S2574" t="b">
        <v>0</v>
      </c>
      <c r="T2574" t="s">
        <v>8284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3">
        <v>8000</v>
      </c>
      <c r="E2575" s="13">
        <v>0</v>
      </c>
      <c r="F2575" s="16">
        <f>(E2575)/D2575</f>
        <v>0</v>
      </c>
      <c r="G2575" s="11" t="s">
        <v>8220</v>
      </c>
      <c r="H2575" t="s">
        <v>8224</v>
      </c>
      <c r="I2575" t="s">
        <v>8246</v>
      </c>
      <c r="J2575">
        <v>1408803149</v>
      </c>
      <c r="K2575" s="7">
        <f>(((J2575/60)/60)/24)+DATE(1970,1,1)</f>
        <v>41874.592002314814</v>
      </c>
      <c r="L2575">
        <v>1404915149</v>
      </c>
      <c r="M2575" s="7">
        <f>(((L2575/60)/60)/24)+DATE(1970,1,1)</f>
        <v>41829.592002314814</v>
      </c>
      <c r="N2575" t="b">
        <v>0</v>
      </c>
      <c r="O2575">
        <v>0</v>
      </c>
      <c r="P2575" s="5" t="e">
        <f>E2575/O2575</f>
        <v>#DIV/0!</v>
      </c>
      <c r="Q2575" s="18" t="str">
        <f>LEFT(T2575, FIND("/",T2575)-1)</f>
        <v>food</v>
      </c>
      <c r="R2575" s="18" t="str">
        <f>RIGHT(T2575, LEN(T2575)-FIND("/",T2575))</f>
        <v>food trucks</v>
      </c>
      <c r="S2575" t="b">
        <v>0</v>
      </c>
      <c r="T2575" t="s">
        <v>8284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3">
        <v>10000</v>
      </c>
      <c r="E2576" s="13">
        <v>0</v>
      </c>
      <c r="F2576" s="16">
        <f>(E2576)/D2576</f>
        <v>0</v>
      </c>
      <c r="G2576" s="11" t="s">
        <v>8220</v>
      </c>
      <c r="H2576" t="s">
        <v>8224</v>
      </c>
      <c r="I2576" t="s">
        <v>8246</v>
      </c>
      <c r="J2576">
        <v>1463600945</v>
      </c>
      <c r="K2576" s="7">
        <f>(((J2576/60)/60)/24)+DATE(1970,1,1)</f>
        <v>42508.825752314813</v>
      </c>
      <c r="L2576">
        <v>1461786545</v>
      </c>
      <c r="M2576" s="7">
        <f>(((L2576/60)/60)/24)+DATE(1970,1,1)</f>
        <v>42487.825752314813</v>
      </c>
      <c r="N2576" t="b">
        <v>0</v>
      </c>
      <c r="O2576">
        <v>0</v>
      </c>
      <c r="P2576" s="5" t="e">
        <f>E2576/O2576</f>
        <v>#DIV/0!</v>
      </c>
      <c r="Q2576" s="18" t="str">
        <f>LEFT(T2576, FIND("/",T2576)-1)</f>
        <v>food</v>
      </c>
      <c r="R2576" s="18" t="str">
        <f>RIGHT(T2576, LEN(T2576)-FIND("/",T2576))</f>
        <v>food trucks</v>
      </c>
      <c r="S2576" t="b">
        <v>0</v>
      </c>
      <c r="T2576" t="s">
        <v>8284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3">
        <v>85000</v>
      </c>
      <c r="E2577" s="13">
        <v>0</v>
      </c>
      <c r="F2577" s="16">
        <f>(E2577)/D2577</f>
        <v>0</v>
      </c>
      <c r="G2577" s="11" t="s">
        <v>8220</v>
      </c>
      <c r="H2577" t="s">
        <v>8224</v>
      </c>
      <c r="I2577" t="s">
        <v>8246</v>
      </c>
      <c r="J2577">
        <v>1421030194</v>
      </c>
      <c r="K2577" s="7">
        <f>(((J2577/60)/60)/24)+DATE(1970,1,1)</f>
        <v>42016.108726851846</v>
      </c>
      <c r="L2577">
        <v>1418438194</v>
      </c>
      <c r="M2577" s="7">
        <f>(((L2577/60)/60)/24)+DATE(1970,1,1)</f>
        <v>41986.108726851846</v>
      </c>
      <c r="N2577" t="b">
        <v>0</v>
      </c>
      <c r="O2577">
        <v>0</v>
      </c>
      <c r="P2577" s="5" t="e">
        <f>E2577/O2577</f>
        <v>#DIV/0!</v>
      </c>
      <c r="Q2577" s="18" t="str">
        <f>LEFT(T2577, FIND("/",T2577)-1)</f>
        <v>food</v>
      </c>
      <c r="R2577" s="18" t="str">
        <f>RIGHT(T2577, LEN(T2577)-FIND("/",T2577))</f>
        <v>food trucks</v>
      </c>
      <c r="S2577" t="b">
        <v>0</v>
      </c>
      <c r="T2577" t="s">
        <v>8284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3">
        <v>10000</v>
      </c>
      <c r="E2578" s="13">
        <v>0</v>
      </c>
      <c r="F2578" s="16">
        <f>(E2578)/D2578</f>
        <v>0</v>
      </c>
      <c r="G2578" s="11" t="s">
        <v>8220</v>
      </c>
      <c r="H2578" t="s">
        <v>8224</v>
      </c>
      <c r="I2578" t="s">
        <v>8246</v>
      </c>
      <c r="J2578">
        <v>1428707647</v>
      </c>
      <c r="K2578" s="7">
        <f>(((J2578/60)/60)/24)+DATE(1970,1,1)</f>
        <v>42104.968136574069</v>
      </c>
      <c r="L2578">
        <v>1424823247</v>
      </c>
      <c r="M2578" s="7">
        <f>(((L2578/60)/60)/24)+DATE(1970,1,1)</f>
        <v>42060.00980324074</v>
      </c>
      <c r="N2578" t="b">
        <v>0</v>
      </c>
      <c r="O2578">
        <v>0</v>
      </c>
      <c r="P2578" s="5" t="e">
        <f>E2578/O2578</f>
        <v>#DIV/0!</v>
      </c>
      <c r="Q2578" s="18" t="str">
        <f>LEFT(T2578, FIND("/",T2578)-1)</f>
        <v>food</v>
      </c>
      <c r="R2578" s="18" t="str">
        <f>RIGHT(T2578, LEN(T2578)-FIND("/",T2578))</f>
        <v>food trucks</v>
      </c>
      <c r="S2578" t="b">
        <v>0</v>
      </c>
      <c r="T2578" t="s">
        <v>8284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3">
        <v>15000</v>
      </c>
      <c r="E2579" s="13">
        <v>0</v>
      </c>
      <c r="F2579" s="16">
        <f>(E2579)/D2579</f>
        <v>0</v>
      </c>
      <c r="G2579" s="11" t="s">
        <v>8220</v>
      </c>
      <c r="H2579" t="s">
        <v>8224</v>
      </c>
      <c r="I2579" t="s">
        <v>8246</v>
      </c>
      <c r="J2579">
        <v>1407181297</v>
      </c>
      <c r="K2579" s="7">
        <f>(((J2579/60)/60)/24)+DATE(1970,1,1)</f>
        <v>41855.820567129631</v>
      </c>
      <c r="L2579">
        <v>1405021297</v>
      </c>
      <c r="M2579" s="7">
        <f>(((L2579/60)/60)/24)+DATE(1970,1,1)</f>
        <v>41830.820567129631</v>
      </c>
      <c r="N2579" t="b">
        <v>0</v>
      </c>
      <c r="O2579">
        <v>0</v>
      </c>
      <c r="P2579" s="5" t="e">
        <f>E2579/O2579</f>
        <v>#DIV/0!</v>
      </c>
      <c r="Q2579" s="18" t="str">
        <f>LEFT(T2579, FIND("/",T2579)-1)</f>
        <v>food</v>
      </c>
      <c r="R2579" s="18" t="str">
        <f>RIGHT(T2579, LEN(T2579)-FIND("/",T2579))</f>
        <v>food trucks</v>
      </c>
      <c r="S2579" t="b">
        <v>0</v>
      </c>
      <c r="T2579" t="s">
        <v>8284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3">
        <v>6000</v>
      </c>
      <c r="E2580" s="13">
        <v>0</v>
      </c>
      <c r="F2580" s="16">
        <f>(E2580)/D2580</f>
        <v>0</v>
      </c>
      <c r="G2580" s="11" t="s">
        <v>8220</v>
      </c>
      <c r="H2580" t="s">
        <v>8224</v>
      </c>
      <c r="I2580" t="s">
        <v>8246</v>
      </c>
      <c r="J2580">
        <v>1444410000</v>
      </c>
      <c r="K2580" s="7">
        <f>(((J2580/60)/60)/24)+DATE(1970,1,1)</f>
        <v>42286.708333333328</v>
      </c>
      <c r="L2580">
        <v>1440203579</v>
      </c>
      <c r="M2580" s="7">
        <f>(((L2580/60)/60)/24)+DATE(1970,1,1)</f>
        <v>42238.022905092599</v>
      </c>
      <c r="N2580" t="b">
        <v>0</v>
      </c>
      <c r="O2580">
        <v>0</v>
      </c>
      <c r="P2580" s="5" t="e">
        <f>E2580/O2580</f>
        <v>#DIV/0!</v>
      </c>
      <c r="Q2580" s="18" t="str">
        <f>LEFT(T2580, FIND("/",T2580)-1)</f>
        <v>food</v>
      </c>
      <c r="R2580" s="18" t="str">
        <f>RIGHT(T2580, LEN(T2580)-FIND("/",T2580))</f>
        <v>food trucks</v>
      </c>
      <c r="S2580" t="b">
        <v>0</v>
      </c>
      <c r="T2580" t="s">
        <v>8284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3">
        <v>200000</v>
      </c>
      <c r="E2581" s="13">
        <v>277</v>
      </c>
      <c r="F2581" s="16">
        <f>(E2581)/D2581</f>
        <v>1.3849999999999999E-3</v>
      </c>
      <c r="G2581" s="11" t="s">
        <v>8220</v>
      </c>
      <c r="H2581" t="s">
        <v>8224</v>
      </c>
      <c r="I2581" t="s">
        <v>8246</v>
      </c>
      <c r="J2581">
        <v>1410810903</v>
      </c>
      <c r="K2581" s="7">
        <f>(((J2581/60)/60)/24)+DATE(1970,1,1)</f>
        <v>41897.829895833333</v>
      </c>
      <c r="L2581">
        <v>1405626903</v>
      </c>
      <c r="M2581" s="7">
        <f>(((L2581/60)/60)/24)+DATE(1970,1,1)</f>
        <v>41837.829895833333</v>
      </c>
      <c r="N2581" t="b">
        <v>0</v>
      </c>
      <c r="O2581">
        <v>12</v>
      </c>
      <c r="P2581" s="5">
        <f>E2581/O2581</f>
        <v>23.083333333333332</v>
      </c>
      <c r="Q2581" s="18" t="str">
        <f>LEFT(T2581, FIND("/",T2581)-1)</f>
        <v>food</v>
      </c>
      <c r="R2581" s="18" t="str">
        <f>RIGHT(T2581, LEN(T2581)-FIND("/",T2581))</f>
        <v>food trucks</v>
      </c>
      <c r="S2581" t="b">
        <v>0</v>
      </c>
      <c r="T2581" t="s">
        <v>8284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3">
        <v>8500</v>
      </c>
      <c r="E2582" s="13">
        <v>51</v>
      </c>
      <c r="F2582" s="16">
        <f>(E2582)/D2582</f>
        <v>6.0000000000000001E-3</v>
      </c>
      <c r="G2582" s="11" t="s">
        <v>8220</v>
      </c>
      <c r="H2582" t="s">
        <v>8224</v>
      </c>
      <c r="I2582" t="s">
        <v>8246</v>
      </c>
      <c r="J2582">
        <v>1431745200</v>
      </c>
      <c r="K2582" s="7">
        <f>(((J2582/60)/60)/24)+DATE(1970,1,1)</f>
        <v>42140.125</v>
      </c>
      <c r="L2582">
        <v>1429170603</v>
      </c>
      <c r="M2582" s="7">
        <f>(((L2582/60)/60)/24)+DATE(1970,1,1)</f>
        <v>42110.326423611114</v>
      </c>
      <c r="N2582" t="b">
        <v>0</v>
      </c>
      <c r="O2582">
        <v>2</v>
      </c>
      <c r="P2582" s="5">
        <f>E2582/O2582</f>
        <v>25.5</v>
      </c>
      <c r="Q2582" s="18" t="str">
        <f>LEFT(T2582, FIND("/",T2582)-1)</f>
        <v>food</v>
      </c>
      <c r="R2582" s="18" t="str">
        <f>RIGHT(T2582, LEN(T2582)-FIND("/",T2582))</f>
        <v>food trucks</v>
      </c>
      <c r="S2582" t="b">
        <v>0</v>
      </c>
      <c r="T2582" t="s">
        <v>8284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3">
        <v>5000</v>
      </c>
      <c r="E2583" s="13">
        <v>530</v>
      </c>
      <c r="F2583" s="16">
        <f>(E2583)/D2583</f>
        <v>0.106</v>
      </c>
      <c r="G2583" s="11" t="s">
        <v>8221</v>
      </c>
      <c r="H2583" t="s">
        <v>8224</v>
      </c>
      <c r="I2583" t="s">
        <v>8246</v>
      </c>
      <c r="J2583">
        <v>1447689898</v>
      </c>
      <c r="K2583" s="7">
        <f>(((J2583/60)/60)/24)+DATE(1970,1,1)</f>
        <v>42324.670115740737</v>
      </c>
      <c r="L2583">
        <v>1445094298</v>
      </c>
      <c r="M2583" s="7">
        <f>(((L2583/60)/60)/24)+DATE(1970,1,1)</f>
        <v>42294.628449074073</v>
      </c>
      <c r="N2583" t="b">
        <v>0</v>
      </c>
      <c r="O2583">
        <v>11</v>
      </c>
      <c r="P2583" s="5">
        <f>E2583/O2583</f>
        <v>48.18181818181818</v>
      </c>
      <c r="Q2583" s="18" t="str">
        <f>LEFT(T2583, FIND("/",T2583)-1)</f>
        <v>food</v>
      </c>
      <c r="R2583" s="18" t="str">
        <f>RIGHT(T2583, LEN(T2583)-FIND("/",T2583))</f>
        <v>food trucks</v>
      </c>
      <c r="S2583" t="b">
        <v>0</v>
      </c>
      <c r="T2583" t="s">
        <v>8284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3">
        <v>90000</v>
      </c>
      <c r="E2584" s="13">
        <v>1</v>
      </c>
      <c r="F2584" s="16">
        <f>(E2584)/D2584</f>
        <v>1.1111111111111112E-5</v>
      </c>
      <c r="G2584" s="11" t="s">
        <v>8221</v>
      </c>
      <c r="H2584" t="s">
        <v>8224</v>
      </c>
      <c r="I2584" t="s">
        <v>8246</v>
      </c>
      <c r="J2584">
        <v>1477784634</v>
      </c>
      <c r="K2584" s="7">
        <f>(((J2584/60)/60)/24)+DATE(1970,1,1)</f>
        <v>42672.988819444443</v>
      </c>
      <c r="L2584">
        <v>1475192634</v>
      </c>
      <c r="M2584" s="7">
        <f>(((L2584/60)/60)/24)+DATE(1970,1,1)</f>
        <v>42642.988819444443</v>
      </c>
      <c r="N2584" t="b">
        <v>0</v>
      </c>
      <c r="O2584">
        <v>1</v>
      </c>
      <c r="P2584" s="5">
        <f>E2584/O2584</f>
        <v>1</v>
      </c>
      <c r="Q2584" s="18" t="str">
        <f>LEFT(T2584, FIND("/",T2584)-1)</f>
        <v>food</v>
      </c>
      <c r="R2584" s="18" t="str">
        <f>RIGHT(T2584, LEN(T2584)-FIND("/",T2584))</f>
        <v>food trucks</v>
      </c>
      <c r="S2584" t="b">
        <v>0</v>
      </c>
      <c r="T2584" t="s">
        <v>8284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3">
        <v>1000</v>
      </c>
      <c r="E2585" s="13">
        <v>5</v>
      </c>
      <c r="F2585" s="16">
        <f>(E2585)/D2585</f>
        <v>5.0000000000000001E-3</v>
      </c>
      <c r="G2585" s="11" t="s">
        <v>8221</v>
      </c>
      <c r="H2585" t="s">
        <v>8224</v>
      </c>
      <c r="I2585" t="s">
        <v>8246</v>
      </c>
      <c r="J2585">
        <v>1426526880</v>
      </c>
      <c r="K2585" s="7">
        <f>(((J2585/60)/60)/24)+DATE(1970,1,1)</f>
        <v>42079.727777777778</v>
      </c>
      <c r="L2585">
        <v>1421346480</v>
      </c>
      <c r="M2585" s="7">
        <f>(((L2585/60)/60)/24)+DATE(1970,1,1)</f>
        <v>42019.76944444445</v>
      </c>
      <c r="N2585" t="b">
        <v>0</v>
      </c>
      <c r="O2585">
        <v>5</v>
      </c>
      <c r="P2585" s="5">
        <f>E2585/O2585</f>
        <v>1</v>
      </c>
      <c r="Q2585" s="18" t="str">
        <f>LEFT(T2585, FIND("/",T2585)-1)</f>
        <v>food</v>
      </c>
      <c r="R2585" s="18" t="str">
        <f>RIGHT(T2585, LEN(T2585)-FIND("/",T2585))</f>
        <v>food trucks</v>
      </c>
      <c r="S2585" t="b">
        <v>0</v>
      </c>
      <c r="T2585" t="s">
        <v>8284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3">
        <v>10000</v>
      </c>
      <c r="E2586" s="13">
        <v>0</v>
      </c>
      <c r="F2586" s="16">
        <f>(E2586)/D2586</f>
        <v>0</v>
      </c>
      <c r="G2586" s="11" t="s">
        <v>8221</v>
      </c>
      <c r="H2586" t="s">
        <v>8224</v>
      </c>
      <c r="I2586" t="s">
        <v>8246</v>
      </c>
      <c r="J2586">
        <v>1434341369</v>
      </c>
      <c r="K2586" s="7">
        <f>(((J2586/60)/60)/24)+DATE(1970,1,1)</f>
        <v>42170.173252314817</v>
      </c>
      <c r="L2586">
        <v>1431749369</v>
      </c>
      <c r="M2586" s="7">
        <f>(((L2586/60)/60)/24)+DATE(1970,1,1)</f>
        <v>42140.173252314817</v>
      </c>
      <c r="N2586" t="b">
        <v>0</v>
      </c>
      <c r="O2586">
        <v>0</v>
      </c>
      <c r="P2586" s="5" t="e">
        <f>E2586/O2586</f>
        <v>#DIV/0!</v>
      </c>
      <c r="Q2586" s="18" t="str">
        <f>LEFT(T2586, FIND("/",T2586)-1)</f>
        <v>food</v>
      </c>
      <c r="R2586" s="18" t="str">
        <f>RIGHT(T2586, LEN(T2586)-FIND("/",T2586))</f>
        <v>food trucks</v>
      </c>
      <c r="S2586" t="b">
        <v>0</v>
      </c>
      <c r="T2586" t="s">
        <v>8284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3">
        <v>30000</v>
      </c>
      <c r="E2587" s="13">
        <v>50</v>
      </c>
      <c r="F2587" s="16">
        <f>(E2587)/D2587</f>
        <v>1.6666666666666668E-3</v>
      </c>
      <c r="G2587" s="11" t="s">
        <v>8221</v>
      </c>
      <c r="H2587" t="s">
        <v>8224</v>
      </c>
      <c r="I2587" t="s">
        <v>8246</v>
      </c>
      <c r="J2587">
        <v>1404601632</v>
      </c>
      <c r="K2587" s="7">
        <f>(((J2587/60)/60)/24)+DATE(1970,1,1)</f>
        <v>41825.963333333333</v>
      </c>
      <c r="L2587">
        <v>1402009632</v>
      </c>
      <c r="M2587" s="7">
        <f>(((L2587/60)/60)/24)+DATE(1970,1,1)</f>
        <v>41795.963333333333</v>
      </c>
      <c r="N2587" t="b">
        <v>0</v>
      </c>
      <c r="O2587">
        <v>1</v>
      </c>
      <c r="P2587" s="5">
        <f>E2587/O2587</f>
        <v>50</v>
      </c>
      <c r="Q2587" s="18" t="str">
        <f>LEFT(T2587, FIND("/",T2587)-1)</f>
        <v>food</v>
      </c>
      <c r="R2587" s="18" t="str">
        <f>RIGHT(T2587, LEN(T2587)-FIND("/",T2587))</f>
        <v>food trucks</v>
      </c>
      <c r="S2587" t="b">
        <v>0</v>
      </c>
      <c r="T2587" t="s">
        <v>8284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3">
        <v>3000</v>
      </c>
      <c r="E2588" s="13">
        <v>5</v>
      </c>
      <c r="F2588" s="16">
        <f>(E2588)/D2588</f>
        <v>1.6666666666666668E-3</v>
      </c>
      <c r="G2588" s="11" t="s">
        <v>8221</v>
      </c>
      <c r="H2588" t="s">
        <v>8225</v>
      </c>
      <c r="I2588" t="s">
        <v>8247</v>
      </c>
      <c r="J2588">
        <v>1451030136</v>
      </c>
      <c r="K2588" s="7">
        <f>(((J2588/60)/60)/24)+DATE(1970,1,1)</f>
        <v>42363.330277777779</v>
      </c>
      <c r="L2588">
        <v>1448438136</v>
      </c>
      <c r="M2588" s="7">
        <f>(((L2588/60)/60)/24)+DATE(1970,1,1)</f>
        <v>42333.330277777779</v>
      </c>
      <c r="N2588" t="b">
        <v>0</v>
      </c>
      <c r="O2588">
        <v>1</v>
      </c>
      <c r="P2588" s="5">
        <f>E2588/O2588</f>
        <v>5</v>
      </c>
      <c r="Q2588" s="18" t="str">
        <f>LEFT(T2588, FIND("/",T2588)-1)</f>
        <v>food</v>
      </c>
      <c r="R2588" s="18" t="str">
        <f>RIGHT(T2588, LEN(T2588)-FIND("/",T2588))</f>
        <v>food trucks</v>
      </c>
      <c r="S2588" t="b">
        <v>0</v>
      </c>
      <c r="T2588" t="s">
        <v>8284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3">
        <v>50000</v>
      </c>
      <c r="E2589" s="13">
        <v>1217</v>
      </c>
      <c r="F2589" s="16">
        <f>(E2589)/D2589</f>
        <v>2.4340000000000001E-2</v>
      </c>
      <c r="G2589" s="11" t="s">
        <v>8221</v>
      </c>
      <c r="H2589" t="s">
        <v>8224</v>
      </c>
      <c r="I2589" t="s">
        <v>8246</v>
      </c>
      <c r="J2589">
        <v>1451491953</v>
      </c>
      <c r="K2589" s="7">
        <f>(((J2589/60)/60)/24)+DATE(1970,1,1)</f>
        <v>42368.675381944442</v>
      </c>
      <c r="L2589">
        <v>1448899953</v>
      </c>
      <c r="M2589" s="7">
        <f>(((L2589/60)/60)/24)+DATE(1970,1,1)</f>
        <v>42338.675381944442</v>
      </c>
      <c r="N2589" t="b">
        <v>0</v>
      </c>
      <c r="O2589">
        <v>6</v>
      </c>
      <c r="P2589" s="5">
        <f>E2589/O2589</f>
        <v>202.83333333333334</v>
      </c>
      <c r="Q2589" s="18" t="str">
        <f>LEFT(T2589, FIND("/",T2589)-1)</f>
        <v>food</v>
      </c>
      <c r="R2589" s="18" t="str">
        <f>RIGHT(T2589, LEN(T2589)-FIND("/",T2589))</f>
        <v>food trucks</v>
      </c>
      <c r="S2589" t="b">
        <v>0</v>
      </c>
      <c r="T2589" t="s">
        <v>8284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3">
        <v>6000</v>
      </c>
      <c r="E2590" s="13">
        <v>233</v>
      </c>
      <c r="F2590" s="16">
        <f>(E2590)/D2590</f>
        <v>3.8833333333333331E-2</v>
      </c>
      <c r="G2590" s="11" t="s">
        <v>8221</v>
      </c>
      <c r="H2590" t="s">
        <v>8224</v>
      </c>
      <c r="I2590" t="s">
        <v>8246</v>
      </c>
      <c r="J2590">
        <v>1427807640</v>
      </c>
      <c r="K2590" s="7">
        <f>(((J2590/60)/60)/24)+DATE(1970,1,1)</f>
        <v>42094.551388888889</v>
      </c>
      <c r="L2590">
        <v>1423325626</v>
      </c>
      <c r="M2590" s="7">
        <f>(((L2590/60)/60)/24)+DATE(1970,1,1)</f>
        <v>42042.676226851851</v>
      </c>
      <c r="N2590" t="b">
        <v>0</v>
      </c>
      <c r="O2590">
        <v>8</v>
      </c>
      <c r="P2590" s="5">
        <f>E2590/O2590</f>
        <v>29.125</v>
      </c>
      <c r="Q2590" s="18" t="str">
        <f>LEFT(T2590, FIND("/",T2590)-1)</f>
        <v>food</v>
      </c>
      <c r="R2590" s="18" t="str">
        <f>RIGHT(T2590, LEN(T2590)-FIND("/",T2590))</f>
        <v>food trucks</v>
      </c>
      <c r="S2590" t="b">
        <v>0</v>
      </c>
      <c r="T2590" t="s">
        <v>8284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3">
        <v>50000</v>
      </c>
      <c r="E2591" s="13">
        <v>5</v>
      </c>
      <c r="F2591" s="16">
        <f>(E2591)/D2591</f>
        <v>1E-4</v>
      </c>
      <c r="G2591" s="11" t="s">
        <v>8221</v>
      </c>
      <c r="H2591" t="s">
        <v>8232</v>
      </c>
      <c r="I2591" t="s">
        <v>8253</v>
      </c>
      <c r="J2591">
        <v>1458733927</v>
      </c>
      <c r="K2591" s="7">
        <f>(((J2591/60)/60)/24)+DATE(1970,1,1)</f>
        <v>42452.494525462964</v>
      </c>
      <c r="L2591">
        <v>1456145527</v>
      </c>
      <c r="M2591" s="7">
        <f>(((L2591/60)/60)/24)+DATE(1970,1,1)</f>
        <v>42422.536192129628</v>
      </c>
      <c r="N2591" t="b">
        <v>0</v>
      </c>
      <c r="O2591">
        <v>1</v>
      </c>
      <c r="P2591" s="5">
        <f>E2591/O2591</f>
        <v>5</v>
      </c>
      <c r="Q2591" s="18" t="str">
        <f>LEFT(T2591, FIND("/",T2591)-1)</f>
        <v>food</v>
      </c>
      <c r="R2591" s="18" t="str">
        <f>RIGHT(T2591, LEN(T2591)-FIND("/",T2591))</f>
        <v>food trucks</v>
      </c>
      <c r="S2591" t="b">
        <v>0</v>
      </c>
      <c r="T2591" t="s">
        <v>8284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3">
        <v>3000</v>
      </c>
      <c r="E2592" s="13">
        <v>0</v>
      </c>
      <c r="F2592" s="16">
        <f>(E2592)/D2592</f>
        <v>0</v>
      </c>
      <c r="G2592" s="11" t="s">
        <v>8221</v>
      </c>
      <c r="H2592" t="s">
        <v>8226</v>
      </c>
      <c r="I2592" t="s">
        <v>8248</v>
      </c>
      <c r="J2592">
        <v>1453817297</v>
      </c>
      <c r="K2592" s="7">
        <f>(((J2592/60)/60)/24)+DATE(1970,1,1)</f>
        <v>42395.589085648149</v>
      </c>
      <c r="L2592">
        <v>1453212497</v>
      </c>
      <c r="M2592" s="7">
        <f>(((L2592/60)/60)/24)+DATE(1970,1,1)</f>
        <v>42388.589085648149</v>
      </c>
      <c r="N2592" t="b">
        <v>0</v>
      </c>
      <c r="O2592">
        <v>0</v>
      </c>
      <c r="P2592" s="5" t="e">
        <f>E2592/O2592</f>
        <v>#DIV/0!</v>
      </c>
      <c r="Q2592" s="18" t="str">
        <f>LEFT(T2592, FIND("/",T2592)-1)</f>
        <v>food</v>
      </c>
      <c r="R2592" s="18" t="str">
        <f>RIGHT(T2592, LEN(T2592)-FIND("/",T2592))</f>
        <v>food trucks</v>
      </c>
      <c r="S2592" t="b">
        <v>0</v>
      </c>
      <c r="T2592" t="s">
        <v>8284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3">
        <v>1500</v>
      </c>
      <c r="E2593" s="13">
        <v>26</v>
      </c>
      <c r="F2593" s="16">
        <f>(E2593)/D2593</f>
        <v>1.7333333333333333E-2</v>
      </c>
      <c r="G2593" s="11" t="s">
        <v>8221</v>
      </c>
      <c r="H2593" t="s">
        <v>8224</v>
      </c>
      <c r="I2593" t="s">
        <v>8246</v>
      </c>
      <c r="J2593">
        <v>1457901924</v>
      </c>
      <c r="K2593" s="7">
        <f>(((J2593/60)/60)/24)+DATE(1970,1,1)</f>
        <v>42442.864861111113</v>
      </c>
      <c r="L2593">
        <v>1452721524</v>
      </c>
      <c r="M2593" s="7">
        <f>(((L2593/60)/60)/24)+DATE(1970,1,1)</f>
        <v>42382.906527777777</v>
      </c>
      <c r="N2593" t="b">
        <v>0</v>
      </c>
      <c r="O2593">
        <v>2</v>
      </c>
      <c r="P2593" s="5">
        <f>E2593/O2593</f>
        <v>13</v>
      </c>
      <c r="Q2593" s="18" t="str">
        <f>LEFT(T2593, FIND("/",T2593)-1)</f>
        <v>food</v>
      </c>
      <c r="R2593" s="18" t="str">
        <f>RIGHT(T2593, LEN(T2593)-FIND("/",T2593))</f>
        <v>food trucks</v>
      </c>
      <c r="S2593" t="b">
        <v>0</v>
      </c>
      <c r="T2593" t="s">
        <v>8284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3">
        <v>30000</v>
      </c>
      <c r="E2594" s="13">
        <v>50</v>
      </c>
      <c r="F2594" s="16">
        <f>(E2594)/D2594</f>
        <v>1.6666666666666668E-3</v>
      </c>
      <c r="G2594" s="11" t="s">
        <v>8221</v>
      </c>
      <c r="H2594" t="s">
        <v>8224</v>
      </c>
      <c r="I2594" t="s">
        <v>8246</v>
      </c>
      <c r="J2594">
        <v>1412536421</v>
      </c>
      <c r="K2594" s="7">
        <f>(((J2594/60)/60)/24)+DATE(1970,1,1)</f>
        <v>41917.801168981481</v>
      </c>
      <c r="L2594">
        <v>1409944421</v>
      </c>
      <c r="M2594" s="7">
        <f>(((L2594/60)/60)/24)+DATE(1970,1,1)</f>
        <v>41887.801168981481</v>
      </c>
      <c r="N2594" t="b">
        <v>0</v>
      </c>
      <c r="O2594">
        <v>1</v>
      </c>
      <c r="P2594" s="5">
        <f>E2594/O2594</f>
        <v>50</v>
      </c>
      <c r="Q2594" s="18" t="str">
        <f>LEFT(T2594, FIND("/",T2594)-1)</f>
        <v>food</v>
      </c>
      <c r="R2594" s="18" t="str">
        <f>RIGHT(T2594, LEN(T2594)-FIND("/",T2594))</f>
        <v>food trucks</v>
      </c>
      <c r="S2594" t="b">
        <v>0</v>
      </c>
      <c r="T2594" t="s">
        <v>8284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3">
        <v>10000</v>
      </c>
      <c r="E2595" s="13">
        <v>0</v>
      </c>
      <c r="F2595" s="16">
        <f>(E2595)/D2595</f>
        <v>0</v>
      </c>
      <c r="G2595" s="11" t="s">
        <v>8221</v>
      </c>
      <c r="H2595" t="s">
        <v>8224</v>
      </c>
      <c r="I2595" t="s">
        <v>8246</v>
      </c>
      <c r="J2595">
        <v>1429993026</v>
      </c>
      <c r="K2595" s="7">
        <f>(((J2595/60)/60)/24)+DATE(1970,1,1)</f>
        <v>42119.84520833334</v>
      </c>
      <c r="L2595">
        <v>1427401026</v>
      </c>
      <c r="M2595" s="7">
        <f>(((L2595/60)/60)/24)+DATE(1970,1,1)</f>
        <v>42089.84520833334</v>
      </c>
      <c r="N2595" t="b">
        <v>0</v>
      </c>
      <c r="O2595">
        <v>0</v>
      </c>
      <c r="P2595" s="5" t="e">
        <f>E2595/O2595</f>
        <v>#DIV/0!</v>
      </c>
      <c r="Q2595" s="18" t="str">
        <f>LEFT(T2595, FIND("/",T2595)-1)</f>
        <v>food</v>
      </c>
      <c r="R2595" s="18" t="str">
        <f>RIGHT(T2595, LEN(T2595)-FIND("/",T2595))</f>
        <v>food trucks</v>
      </c>
      <c r="S2595" t="b">
        <v>0</v>
      </c>
      <c r="T2595" t="s">
        <v>8284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3">
        <v>80000</v>
      </c>
      <c r="E2596" s="13">
        <v>1</v>
      </c>
      <c r="F2596" s="16">
        <f>(E2596)/D2596</f>
        <v>1.2500000000000001E-5</v>
      </c>
      <c r="G2596" s="11" t="s">
        <v>8221</v>
      </c>
      <c r="H2596" t="s">
        <v>8224</v>
      </c>
      <c r="I2596" t="s">
        <v>8246</v>
      </c>
      <c r="J2596">
        <v>1407453228</v>
      </c>
      <c r="K2596" s="7">
        <f>(((J2596/60)/60)/24)+DATE(1970,1,1)</f>
        <v>41858.967916666668</v>
      </c>
      <c r="L2596">
        <v>1404861228</v>
      </c>
      <c r="M2596" s="7">
        <f>(((L2596/60)/60)/24)+DATE(1970,1,1)</f>
        <v>41828.967916666668</v>
      </c>
      <c r="N2596" t="b">
        <v>0</v>
      </c>
      <c r="O2596">
        <v>1</v>
      </c>
      <c r="P2596" s="5">
        <f>E2596/O2596</f>
        <v>1</v>
      </c>
      <c r="Q2596" s="18" t="str">
        <f>LEFT(T2596, FIND("/",T2596)-1)</f>
        <v>food</v>
      </c>
      <c r="R2596" s="18" t="str">
        <f>RIGHT(T2596, LEN(T2596)-FIND("/",T2596))</f>
        <v>food trucks</v>
      </c>
      <c r="S2596" t="b">
        <v>0</v>
      </c>
      <c r="T2596" t="s">
        <v>8284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3">
        <v>15000</v>
      </c>
      <c r="E2597" s="13">
        <v>1825</v>
      </c>
      <c r="F2597" s="16">
        <f>(E2597)/D2597</f>
        <v>0.12166666666666667</v>
      </c>
      <c r="G2597" s="11" t="s">
        <v>8221</v>
      </c>
      <c r="H2597" t="s">
        <v>8224</v>
      </c>
      <c r="I2597" t="s">
        <v>8246</v>
      </c>
      <c r="J2597">
        <v>1487915500</v>
      </c>
      <c r="K2597" s="7">
        <f>(((J2597/60)/60)/24)+DATE(1970,1,1)</f>
        <v>42790.244212962964</v>
      </c>
      <c r="L2597">
        <v>1485323500</v>
      </c>
      <c r="M2597" s="7">
        <f>(((L2597/60)/60)/24)+DATE(1970,1,1)</f>
        <v>42760.244212962964</v>
      </c>
      <c r="N2597" t="b">
        <v>0</v>
      </c>
      <c r="O2597">
        <v>19</v>
      </c>
      <c r="P2597" s="5">
        <f>E2597/O2597</f>
        <v>96.05263157894737</v>
      </c>
      <c r="Q2597" s="18" t="str">
        <f>LEFT(T2597, FIND("/",T2597)-1)</f>
        <v>food</v>
      </c>
      <c r="R2597" s="18" t="str">
        <f>RIGHT(T2597, LEN(T2597)-FIND("/",T2597))</f>
        <v>food trucks</v>
      </c>
      <c r="S2597" t="b">
        <v>0</v>
      </c>
      <c r="T2597" t="s">
        <v>8284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3">
        <v>35000</v>
      </c>
      <c r="E2598" s="13">
        <v>8256</v>
      </c>
      <c r="F2598" s="16">
        <f>(E2598)/D2598</f>
        <v>0.23588571428571428</v>
      </c>
      <c r="G2598" s="11" t="s">
        <v>8221</v>
      </c>
      <c r="H2598" t="s">
        <v>8229</v>
      </c>
      <c r="I2598" t="s">
        <v>8251</v>
      </c>
      <c r="J2598">
        <v>1407427009</v>
      </c>
      <c r="K2598" s="7">
        <f>(((J2598/60)/60)/24)+DATE(1970,1,1)</f>
        <v>41858.664456018516</v>
      </c>
      <c r="L2598">
        <v>1404835009</v>
      </c>
      <c r="M2598" s="7">
        <f>(((L2598/60)/60)/24)+DATE(1970,1,1)</f>
        <v>41828.664456018516</v>
      </c>
      <c r="N2598" t="b">
        <v>0</v>
      </c>
      <c r="O2598">
        <v>27</v>
      </c>
      <c r="P2598" s="5">
        <f>E2598/O2598</f>
        <v>305.77777777777777</v>
      </c>
      <c r="Q2598" s="18" t="str">
        <f>LEFT(T2598, FIND("/",T2598)-1)</f>
        <v>food</v>
      </c>
      <c r="R2598" s="18" t="str">
        <f>RIGHT(T2598, LEN(T2598)-FIND("/",T2598))</f>
        <v>food trucks</v>
      </c>
      <c r="S2598" t="b">
        <v>0</v>
      </c>
      <c r="T2598" t="s">
        <v>8284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3">
        <v>1500</v>
      </c>
      <c r="E2599" s="13">
        <v>85</v>
      </c>
      <c r="F2599" s="16">
        <f>(E2599)/D2599</f>
        <v>5.6666666666666664E-2</v>
      </c>
      <c r="G2599" s="11" t="s">
        <v>8221</v>
      </c>
      <c r="H2599" t="s">
        <v>8225</v>
      </c>
      <c r="I2599" t="s">
        <v>8247</v>
      </c>
      <c r="J2599">
        <v>1466323917</v>
      </c>
      <c r="K2599" s="7">
        <f>(((J2599/60)/60)/24)+DATE(1970,1,1)</f>
        <v>42540.341631944444</v>
      </c>
      <c r="L2599">
        <v>1463731917</v>
      </c>
      <c r="M2599" s="7">
        <f>(((L2599/60)/60)/24)+DATE(1970,1,1)</f>
        <v>42510.341631944444</v>
      </c>
      <c r="N2599" t="b">
        <v>0</v>
      </c>
      <c r="O2599">
        <v>7</v>
      </c>
      <c r="P2599" s="5">
        <f>E2599/O2599</f>
        <v>12.142857142857142</v>
      </c>
      <c r="Q2599" s="18" t="str">
        <f>LEFT(T2599, FIND("/",T2599)-1)</f>
        <v>food</v>
      </c>
      <c r="R2599" s="18" t="str">
        <f>RIGHT(T2599, LEN(T2599)-FIND("/",T2599))</f>
        <v>food trucks</v>
      </c>
      <c r="S2599" t="b">
        <v>0</v>
      </c>
      <c r="T2599" t="s">
        <v>8284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3">
        <v>3000</v>
      </c>
      <c r="E2600" s="13">
        <v>1170</v>
      </c>
      <c r="F2600" s="16">
        <f>(E2600)/D2600</f>
        <v>0.39</v>
      </c>
      <c r="G2600" s="11" t="s">
        <v>8221</v>
      </c>
      <c r="H2600" t="s">
        <v>8224</v>
      </c>
      <c r="I2600" t="s">
        <v>8246</v>
      </c>
      <c r="J2600">
        <v>1443039001</v>
      </c>
      <c r="K2600" s="7">
        <f>(((J2600/60)/60)/24)+DATE(1970,1,1)</f>
        <v>42270.840289351851</v>
      </c>
      <c r="L2600">
        <v>1440447001</v>
      </c>
      <c r="M2600" s="7">
        <f>(((L2600/60)/60)/24)+DATE(1970,1,1)</f>
        <v>42240.840289351851</v>
      </c>
      <c r="N2600" t="b">
        <v>0</v>
      </c>
      <c r="O2600">
        <v>14</v>
      </c>
      <c r="P2600" s="5">
        <f>E2600/O2600</f>
        <v>83.571428571428569</v>
      </c>
      <c r="Q2600" s="18" t="str">
        <f>LEFT(T2600, FIND("/",T2600)-1)</f>
        <v>food</v>
      </c>
      <c r="R2600" s="18" t="str">
        <f>RIGHT(T2600, LEN(T2600)-FIND("/",T2600))</f>
        <v>food trucks</v>
      </c>
      <c r="S2600" t="b">
        <v>0</v>
      </c>
      <c r="T2600" t="s">
        <v>8284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3">
        <v>9041</v>
      </c>
      <c r="E2601" s="13">
        <v>90</v>
      </c>
      <c r="F2601" s="16">
        <f>(E2601)/D2601</f>
        <v>9.9546510341776348E-3</v>
      </c>
      <c r="G2601" s="11" t="s">
        <v>8221</v>
      </c>
      <c r="H2601" t="s">
        <v>8224</v>
      </c>
      <c r="I2601" t="s">
        <v>8246</v>
      </c>
      <c r="J2601">
        <v>1407089147</v>
      </c>
      <c r="K2601" s="7">
        <f>(((J2601/60)/60)/24)+DATE(1970,1,1)</f>
        <v>41854.754016203704</v>
      </c>
      <c r="L2601">
        <v>1403201147</v>
      </c>
      <c r="M2601" s="7">
        <f>(((L2601/60)/60)/24)+DATE(1970,1,1)</f>
        <v>41809.754016203704</v>
      </c>
      <c r="N2601" t="b">
        <v>0</v>
      </c>
      <c r="O2601">
        <v>5</v>
      </c>
      <c r="P2601" s="5">
        <f>E2601/O2601</f>
        <v>18</v>
      </c>
      <c r="Q2601" s="18" t="str">
        <f>LEFT(T2601, FIND("/",T2601)-1)</f>
        <v>food</v>
      </c>
      <c r="R2601" s="18" t="str">
        <f>RIGHT(T2601, LEN(T2601)-FIND("/",T2601))</f>
        <v>food trucks</v>
      </c>
      <c r="S2601" t="b">
        <v>0</v>
      </c>
      <c r="T2601" t="s">
        <v>8284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3">
        <v>50000</v>
      </c>
      <c r="E2602" s="13">
        <v>3466</v>
      </c>
      <c r="F2602" s="16">
        <f>(E2602)/D2602</f>
        <v>6.9320000000000007E-2</v>
      </c>
      <c r="G2602" s="11" t="s">
        <v>8221</v>
      </c>
      <c r="H2602" t="s">
        <v>8224</v>
      </c>
      <c r="I2602" t="s">
        <v>8246</v>
      </c>
      <c r="J2602">
        <v>1458938200</v>
      </c>
      <c r="K2602" s="7">
        <f>(((J2602/60)/60)/24)+DATE(1970,1,1)</f>
        <v>42454.858796296292</v>
      </c>
      <c r="L2602">
        <v>1453757800</v>
      </c>
      <c r="M2602" s="7">
        <f>(((L2602/60)/60)/24)+DATE(1970,1,1)</f>
        <v>42394.900462962964</v>
      </c>
      <c r="N2602" t="b">
        <v>0</v>
      </c>
      <c r="O2602">
        <v>30</v>
      </c>
      <c r="P2602" s="5">
        <f>E2602/O2602</f>
        <v>115.53333333333333</v>
      </c>
      <c r="Q2602" s="18" t="str">
        <f>LEFT(T2602, FIND("/",T2602)-1)</f>
        <v>food</v>
      </c>
      <c r="R2602" s="18" t="str">
        <f>RIGHT(T2602, LEN(T2602)-FIND("/",T2602))</f>
        <v>food trucks</v>
      </c>
      <c r="S2602" t="b">
        <v>0</v>
      </c>
      <c r="T2602" t="s">
        <v>8284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3">
        <v>500</v>
      </c>
      <c r="E2603" s="13">
        <v>3307</v>
      </c>
      <c r="F2603" s="16">
        <f>(E2603)/D2603</f>
        <v>6.6139999999999999</v>
      </c>
      <c r="G2603" s="11" t="s">
        <v>8219</v>
      </c>
      <c r="H2603" t="s">
        <v>8224</v>
      </c>
      <c r="I2603" t="s">
        <v>8246</v>
      </c>
      <c r="J2603">
        <v>1347508740</v>
      </c>
      <c r="K2603" s="7">
        <f>(((J2603/60)/60)/24)+DATE(1970,1,1)</f>
        <v>41165.165972222225</v>
      </c>
      <c r="L2603">
        <v>1346276349</v>
      </c>
      <c r="M2603" s="7">
        <f>(((L2603/60)/60)/24)+DATE(1970,1,1)</f>
        <v>41150.902187499996</v>
      </c>
      <c r="N2603" t="b">
        <v>1</v>
      </c>
      <c r="O2603">
        <v>151</v>
      </c>
      <c r="P2603" s="5">
        <f>E2603/O2603</f>
        <v>21.900662251655628</v>
      </c>
      <c r="Q2603" s="18" t="str">
        <f>LEFT(T2603, FIND("/",T2603)-1)</f>
        <v>technology</v>
      </c>
      <c r="R2603" s="18" t="str">
        <f>RIGHT(T2603, LEN(T2603)-FIND("/",T2603))</f>
        <v>space exploration</v>
      </c>
      <c r="S2603" t="b">
        <v>1</v>
      </c>
      <c r="T2603" t="s">
        <v>8301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3">
        <v>12000</v>
      </c>
      <c r="E2604" s="13">
        <v>39131</v>
      </c>
      <c r="F2604" s="16">
        <f>(E2604)/D2604</f>
        <v>3.2609166666666667</v>
      </c>
      <c r="G2604" s="11" t="s">
        <v>8219</v>
      </c>
      <c r="H2604" t="s">
        <v>8224</v>
      </c>
      <c r="I2604" t="s">
        <v>8246</v>
      </c>
      <c r="J2604">
        <v>1415827200</v>
      </c>
      <c r="K2604" s="7">
        <f>(((J2604/60)/60)/24)+DATE(1970,1,1)</f>
        <v>41955.888888888891</v>
      </c>
      <c r="L2604">
        <v>1412358968</v>
      </c>
      <c r="M2604" s="7">
        <f>(((L2604/60)/60)/24)+DATE(1970,1,1)</f>
        <v>41915.747314814813</v>
      </c>
      <c r="N2604" t="b">
        <v>1</v>
      </c>
      <c r="O2604">
        <v>489</v>
      </c>
      <c r="P2604" s="5">
        <f>E2604/O2604</f>
        <v>80.022494887525568</v>
      </c>
      <c r="Q2604" s="18" t="str">
        <f>LEFT(T2604, FIND("/",T2604)-1)</f>
        <v>technology</v>
      </c>
      <c r="R2604" s="18" t="str">
        <f>RIGHT(T2604, LEN(T2604)-FIND("/",T2604))</f>
        <v>space exploration</v>
      </c>
      <c r="S2604" t="b">
        <v>1</v>
      </c>
      <c r="T2604" t="s">
        <v>8301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3">
        <v>1750</v>
      </c>
      <c r="E2605" s="13">
        <v>1776</v>
      </c>
      <c r="F2605" s="16">
        <f>(E2605)/D2605</f>
        <v>1.0148571428571429</v>
      </c>
      <c r="G2605" s="11" t="s">
        <v>8219</v>
      </c>
      <c r="H2605" t="s">
        <v>8224</v>
      </c>
      <c r="I2605" t="s">
        <v>8246</v>
      </c>
      <c r="J2605">
        <v>1387835654</v>
      </c>
      <c r="K2605" s="7">
        <f>(((J2605/60)/60)/24)+DATE(1970,1,1)</f>
        <v>41631.912662037037</v>
      </c>
      <c r="L2605">
        <v>1386626054</v>
      </c>
      <c r="M2605" s="7">
        <f>(((L2605/60)/60)/24)+DATE(1970,1,1)</f>
        <v>41617.912662037037</v>
      </c>
      <c r="N2605" t="b">
        <v>1</v>
      </c>
      <c r="O2605">
        <v>50</v>
      </c>
      <c r="P2605" s="5">
        <f>E2605/O2605</f>
        <v>35.520000000000003</v>
      </c>
      <c r="Q2605" s="18" t="str">
        <f>LEFT(T2605, FIND("/",T2605)-1)</f>
        <v>technology</v>
      </c>
      <c r="R2605" s="18" t="str">
        <f>RIGHT(T2605, LEN(T2605)-FIND("/",T2605))</f>
        <v>space exploration</v>
      </c>
      <c r="S2605" t="b">
        <v>1</v>
      </c>
      <c r="T2605" t="s">
        <v>8301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3">
        <v>20000</v>
      </c>
      <c r="E2606" s="13">
        <v>20843.599999999999</v>
      </c>
      <c r="F2606" s="16">
        <f>(E2606)/D2606</f>
        <v>1.0421799999999999</v>
      </c>
      <c r="G2606" s="11" t="s">
        <v>8219</v>
      </c>
      <c r="H2606" t="s">
        <v>8224</v>
      </c>
      <c r="I2606" t="s">
        <v>8246</v>
      </c>
      <c r="J2606">
        <v>1335662023</v>
      </c>
      <c r="K2606" s="7">
        <f>(((J2606/60)/60)/24)+DATE(1970,1,1)</f>
        <v>41028.051192129627</v>
      </c>
      <c r="L2606">
        <v>1333070023</v>
      </c>
      <c r="M2606" s="7">
        <f>(((L2606/60)/60)/24)+DATE(1970,1,1)</f>
        <v>40998.051192129627</v>
      </c>
      <c r="N2606" t="b">
        <v>1</v>
      </c>
      <c r="O2606">
        <v>321</v>
      </c>
      <c r="P2606" s="5">
        <f>E2606/O2606</f>
        <v>64.933333333333323</v>
      </c>
      <c r="Q2606" s="18" t="str">
        <f>LEFT(T2606, FIND("/",T2606)-1)</f>
        <v>technology</v>
      </c>
      <c r="R2606" s="18" t="str">
        <f>RIGHT(T2606, LEN(T2606)-FIND("/",T2606))</f>
        <v>space exploration</v>
      </c>
      <c r="S2606" t="b">
        <v>1</v>
      </c>
      <c r="T2606" t="s">
        <v>8301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3">
        <v>100000</v>
      </c>
      <c r="E2607" s="13">
        <v>107421.57</v>
      </c>
      <c r="F2607" s="16">
        <f>(E2607)/D2607</f>
        <v>1.0742157000000001</v>
      </c>
      <c r="G2607" s="11" t="s">
        <v>8219</v>
      </c>
      <c r="H2607" t="s">
        <v>8224</v>
      </c>
      <c r="I2607" t="s">
        <v>8246</v>
      </c>
      <c r="J2607">
        <v>1466168390</v>
      </c>
      <c r="K2607" s="7">
        <f>(((J2607/60)/60)/24)+DATE(1970,1,1)</f>
        <v>42538.541550925926</v>
      </c>
      <c r="L2607">
        <v>1463576390</v>
      </c>
      <c r="M2607" s="7">
        <f>(((L2607/60)/60)/24)+DATE(1970,1,1)</f>
        <v>42508.541550925926</v>
      </c>
      <c r="N2607" t="b">
        <v>1</v>
      </c>
      <c r="O2607">
        <v>1762</v>
      </c>
      <c r="P2607" s="5">
        <f>E2607/O2607</f>
        <v>60.965703745743475</v>
      </c>
      <c r="Q2607" s="18" t="str">
        <f>LEFT(T2607, FIND("/",T2607)-1)</f>
        <v>technology</v>
      </c>
      <c r="R2607" s="18" t="str">
        <f>RIGHT(T2607, LEN(T2607)-FIND("/",T2607))</f>
        <v>space exploration</v>
      </c>
      <c r="S2607" t="b">
        <v>1</v>
      </c>
      <c r="T2607" t="s">
        <v>8301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3">
        <v>11000</v>
      </c>
      <c r="E2608" s="13">
        <v>12106</v>
      </c>
      <c r="F2608" s="16">
        <f>(E2608)/D2608</f>
        <v>1.1005454545454545</v>
      </c>
      <c r="G2608" s="11" t="s">
        <v>8219</v>
      </c>
      <c r="H2608" t="s">
        <v>8224</v>
      </c>
      <c r="I2608" t="s">
        <v>8246</v>
      </c>
      <c r="J2608">
        <v>1398791182</v>
      </c>
      <c r="K2608" s="7">
        <f>(((J2608/60)/60)/24)+DATE(1970,1,1)</f>
        <v>41758.712754629632</v>
      </c>
      <c r="L2608">
        <v>1396026382</v>
      </c>
      <c r="M2608" s="7">
        <f>(((L2608/60)/60)/24)+DATE(1970,1,1)</f>
        <v>41726.712754629632</v>
      </c>
      <c r="N2608" t="b">
        <v>1</v>
      </c>
      <c r="O2608">
        <v>385</v>
      </c>
      <c r="P2608" s="5">
        <f>E2608/O2608</f>
        <v>31.444155844155844</v>
      </c>
      <c r="Q2608" s="18" t="str">
        <f>LEFT(T2608, FIND("/",T2608)-1)</f>
        <v>technology</v>
      </c>
      <c r="R2608" s="18" t="str">
        <f>RIGHT(T2608, LEN(T2608)-FIND("/",T2608))</f>
        <v>space exploration</v>
      </c>
      <c r="S2608" t="b">
        <v>1</v>
      </c>
      <c r="T2608" t="s">
        <v>8301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3">
        <v>8000</v>
      </c>
      <c r="E2609" s="13">
        <v>32616</v>
      </c>
      <c r="F2609" s="16">
        <f>(E2609)/D2609</f>
        <v>4.077</v>
      </c>
      <c r="G2609" s="11" t="s">
        <v>8219</v>
      </c>
      <c r="H2609" t="s">
        <v>8224</v>
      </c>
      <c r="I2609" t="s">
        <v>8246</v>
      </c>
      <c r="J2609">
        <v>1439344800</v>
      </c>
      <c r="K2609" s="7">
        <f>(((J2609/60)/60)/24)+DATE(1970,1,1)</f>
        <v>42228.083333333328</v>
      </c>
      <c r="L2609">
        <v>1435611572</v>
      </c>
      <c r="M2609" s="7">
        <f>(((L2609/60)/60)/24)+DATE(1970,1,1)</f>
        <v>42184.874675925923</v>
      </c>
      <c r="N2609" t="b">
        <v>1</v>
      </c>
      <c r="O2609">
        <v>398</v>
      </c>
      <c r="P2609" s="5">
        <f>E2609/O2609</f>
        <v>81.949748743718587</v>
      </c>
      <c r="Q2609" s="18" t="str">
        <f>LEFT(T2609, FIND("/",T2609)-1)</f>
        <v>technology</v>
      </c>
      <c r="R2609" s="18" t="str">
        <f>RIGHT(T2609, LEN(T2609)-FIND("/",T2609))</f>
        <v>space exploration</v>
      </c>
      <c r="S2609" t="b">
        <v>1</v>
      </c>
      <c r="T2609" t="s">
        <v>8301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3">
        <v>8000</v>
      </c>
      <c r="E2610" s="13">
        <v>17914</v>
      </c>
      <c r="F2610" s="16">
        <f>(E2610)/D2610</f>
        <v>2.2392500000000002</v>
      </c>
      <c r="G2610" s="11" t="s">
        <v>8219</v>
      </c>
      <c r="H2610" t="s">
        <v>8224</v>
      </c>
      <c r="I2610" t="s">
        <v>8246</v>
      </c>
      <c r="J2610">
        <v>1489536000</v>
      </c>
      <c r="K2610" s="7">
        <f>(((J2610/60)/60)/24)+DATE(1970,1,1)</f>
        <v>42809</v>
      </c>
      <c r="L2610">
        <v>1485976468</v>
      </c>
      <c r="M2610" s="7">
        <f>(((L2610/60)/60)/24)+DATE(1970,1,1)</f>
        <v>42767.801712962959</v>
      </c>
      <c r="N2610" t="b">
        <v>1</v>
      </c>
      <c r="O2610">
        <v>304</v>
      </c>
      <c r="P2610" s="5">
        <f>E2610/O2610</f>
        <v>58.92763157894737</v>
      </c>
      <c r="Q2610" s="18" t="str">
        <f>LEFT(T2610, FIND("/",T2610)-1)</f>
        <v>technology</v>
      </c>
      <c r="R2610" s="18" t="str">
        <f>RIGHT(T2610, LEN(T2610)-FIND("/",T2610))</f>
        <v>space exploration</v>
      </c>
      <c r="S2610" t="b">
        <v>1</v>
      </c>
      <c r="T2610" t="s">
        <v>8301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3">
        <v>35000</v>
      </c>
      <c r="E2611" s="13">
        <v>106330.39</v>
      </c>
      <c r="F2611" s="16">
        <f>(E2611)/D2611</f>
        <v>3.038011142857143</v>
      </c>
      <c r="G2611" s="11" t="s">
        <v>8219</v>
      </c>
      <c r="H2611" t="s">
        <v>8224</v>
      </c>
      <c r="I2611" t="s">
        <v>8246</v>
      </c>
      <c r="J2611">
        <v>1342330951</v>
      </c>
      <c r="K2611" s="7">
        <f>(((J2611/60)/60)/24)+DATE(1970,1,1)</f>
        <v>41105.237858796296</v>
      </c>
      <c r="L2611">
        <v>1339738951</v>
      </c>
      <c r="M2611" s="7">
        <f>(((L2611/60)/60)/24)+DATE(1970,1,1)</f>
        <v>41075.237858796296</v>
      </c>
      <c r="N2611" t="b">
        <v>1</v>
      </c>
      <c r="O2611">
        <v>676</v>
      </c>
      <c r="P2611" s="5">
        <f>E2611/O2611</f>
        <v>157.29347633136095</v>
      </c>
      <c r="Q2611" s="18" t="str">
        <f>LEFT(T2611, FIND("/",T2611)-1)</f>
        <v>technology</v>
      </c>
      <c r="R2611" s="18" t="str">
        <f>RIGHT(T2611, LEN(T2611)-FIND("/",T2611))</f>
        <v>space exploration</v>
      </c>
      <c r="S2611" t="b">
        <v>1</v>
      </c>
      <c r="T2611" t="s">
        <v>8301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3">
        <v>22765</v>
      </c>
      <c r="E2612" s="13">
        <v>32172.66</v>
      </c>
      <c r="F2612" s="16">
        <f>(E2612)/D2612</f>
        <v>1.4132510432681749</v>
      </c>
      <c r="G2612" s="11" t="s">
        <v>8219</v>
      </c>
      <c r="H2612" t="s">
        <v>8224</v>
      </c>
      <c r="I2612" t="s">
        <v>8246</v>
      </c>
      <c r="J2612">
        <v>1471849140</v>
      </c>
      <c r="K2612" s="7">
        <f>(((J2612/60)/60)/24)+DATE(1970,1,1)</f>
        <v>42604.290972222225</v>
      </c>
      <c r="L2612">
        <v>1468444125</v>
      </c>
      <c r="M2612" s="7">
        <f>(((L2612/60)/60)/24)+DATE(1970,1,1)</f>
        <v>42564.881076388891</v>
      </c>
      <c r="N2612" t="b">
        <v>1</v>
      </c>
      <c r="O2612">
        <v>577</v>
      </c>
      <c r="P2612" s="5">
        <f>E2612/O2612</f>
        <v>55.758509532062391</v>
      </c>
      <c r="Q2612" s="18" t="str">
        <f>LEFT(T2612, FIND("/",T2612)-1)</f>
        <v>technology</v>
      </c>
      <c r="R2612" s="18" t="str">
        <f>RIGHT(T2612, LEN(T2612)-FIND("/",T2612))</f>
        <v>space exploration</v>
      </c>
      <c r="S2612" t="b">
        <v>1</v>
      </c>
      <c r="T2612" t="s">
        <v>8301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3">
        <v>11000</v>
      </c>
      <c r="E2613" s="13">
        <v>306970</v>
      </c>
      <c r="F2613" s="16">
        <f>(E2613)/D2613</f>
        <v>27.906363636363636</v>
      </c>
      <c r="G2613" s="11" t="s">
        <v>8219</v>
      </c>
      <c r="H2613" t="s">
        <v>8236</v>
      </c>
      <c r="I2613" t="s">
        <v>8249</v>
      </c>
      <c r="J2613">
        <v>1483397940</v>
      </c>
      <c r="K2613" s="7">
        <f>(((J2613/60)/60)/24)+DATE(1970,1,1)</f>
        <v>42737.957638888889</v>
      </c>
      <c r="L2613">
        <v>1480493014</v>
      </c>
      <c r="M2613" s="7">
        <f>(((L2613/60)/60)/24)+DATE(1970,1,1)</f>
        <v>42704.335810185185</v>
      </c>
      <c r="N2613" t="b">
        <v>1</v>
      </c>
      <c r="O2613">
        <v>3663</v>
      </c>
      <c r="P2613" s="5">
        <f>E2613/O2613</f>
        <v>83.802893802893806</v>
      </c>
      <c r="Q2613" s="18" t="str">
        <f>LEFT(T2613, FIND("/",T2613)-1)</f>
        <v>technology</v>
      </c>
      <c r="R2613" s="18" t="str">
        <f>RIGHT(T2613, LEN(T2613)-FIND("/",T2613))</f>
        <v>space exploration</v>
      </c>
      <c r="S2613" t="b">
        <v>1</v>
      </c>
      <c r="T2613" t="s">
        <v>8301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3">
        <v>10000</v>
      </c>
      <c r="E2614" s="13">
        <v>17176.13</v>
      </c>
      <c r="F2614" s="16">
        <f>(E2614)/D2614</f>
        <v>1.7176130000000001</v>
      </c>
      <c r="G2614" s="11" t="s">
        <v>8219</v>
      </c>
      <c r="H2614" t="s">
        <v>8224</v>
      </c>
      <c r="I2614" t="s">
        <v>8246</v>
      </c>
      <c r="J2614">
        <v>1420773970</v>
      </c>
      <c r="K2614" s="7">
        <f>(((J2614/60)/60)/24)+DATE(1970,1,1)</f>
        <v>42013.143171296295</v>
      </c>
      <c r="L2614">
        <v>1418095570</v>
      </c>
      <c r="M2614" s="7">
        <f>(((L2614/60)/60)/24)+DATE(1970,1,1)</f>
        <v>41982.143171296295</v>
      </c>
      <c r="N2614" t="b">
        <v>1</v>
      </c>
      <c r="O2614">
        <v>294</v>
      </c>
      <c r="P2614" s="5">
        <f>E2614/O2614</f>
        <v>58.422210884353746</v>
      </c>
      <c r="Q2614" s="18" t="str">
        <f>LEFT(T2614, FIND("/",T2614)-1)</f>
        <v>technology</v>
      </c>
      <c r="R2614" s="18" t="str">
        <f>RIGHT(T2614, LEN(T2614)-FIND("/",T2614))</f>
        <v>space exploration</v>
      </c>
      <c r="S2614" t="b">
        <v>1</v>
      </c>
      <c r="T2614" t="s">
        <v>8301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3">
        <v>7500</v>
      </c>
      <c r="E2615" s="13">
        <v>7576</v>
      </c>
      <c r="F2615" s="16">
        <f>(E2615)/D2615</f>
        <v>1.0101333333333333</v>
      </c>
      <c r="G2615" s="11" t="s">
        <v>8219</v>
      </c>
      <c r="H2615" t="s">
        <v>8224</v>
      </c>
      <c r="I2615" t="s">
        <v>8246</v>
      </c>
      <c r="J2615">
        <v>1348256294</v>
      </c>
      <c r="K2615" s="7">
        <f>(((J2615/60)/60)/24)+DATE(1970,1,1)</f>
        <v>41173.81821759259</v>
      </c>
      <c r="L2615">
        <v>1345664294</v>
      </c>
      <c r="M2615" s="7">
        <f>(((L2615/60)/60)/24)+DATE(1970,1,1)</f>
        <v>41143.81821759259</v>
      </c>
      <c r="N2615" t="b">
        <v>1</v>
      </c>
      <c r="O2615">
        <v>28</v>
      </c>
      <c r="P2615" s="5">
        <f>E2615/O2615</f>
        <v>270.57142857142856</v>
      </c>
      <c r="Q2615" s="18" t="str">
        <f>LEFT(T2615, FIND("/",T2615)-1)</f>
        <v>technology</v>
      </c>
      <c r="R2615" s="18" t="str">
        <f>RIGHT(T2615, LEN(T2615)-FIND("/",T2615))</f>
        <v>space exploration</v>
      </c>
      <c r="S2615" t="b">
        <v>1</v>
      </c>
      <c r="T2615" t="s">
        <v>8301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3">
        <v>10500</v>
      </c>
      <c r="E2616" s="13">
        <v>10710</v>
      </c>
      <c r="F2616" s="16">
        <f>(E2616)/D2616</f>
        <v>1.02</v>
      </c>
      <c r="G2616" s="11" t="s">
        <v>8219</v>
      </c>
      <c r="H2616" t="s">
        <v>8224</v>
      </c>
      <c r="I2616" t="s">
        <v>8246</v>
      </c>
      <c r="J2616">
        <v>1398834000</v>
      </c>
      <c r="K2616" s="7">
        <f>(((J2616/60)/60)/24)+DATE(1970,1,1)</f>
        <v>41759.208333333336</v>
      </c>
      <c r="L2616">
        <v>1396371612</v>
      </c>
      <c r="M2616" s="7">
        <f>(((L2616/60)/60)/24)+DATE(1970,1,1)</f>
        <v>41730.708472222221</v>
      </c>
      <c r="N2616" t="b">
        <v>1</v>
      </c>
      <c r="O2616">
        <v>100</v>
      </c>
      <c r="P2616" s="5">
        <f>E2616/O2616</f>
        <v>107.1</v>
      </c>
      <c r="Q2616" s="18" t="str">
        <f>LEFT(T2616, FIND("/",T2616)-1)</f>
        <v>technology</v>
      </c>
      <c r="R2616" s="18" t="str">
        <f>RIGHT(T2616, LEN(T2616)-FIND("/",T2616))</f>
        <v>space exploration</v>
      </c>
      <c r="S2616" t="b">
        <v>1</v>
      </c>
      <c r="T2616" t="s">
        <v>8301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3">
        <v>2001</v>
      </c>
      <c r="E2617" s="13">
        <v>3397</v>
      </c>
      <c r="F2617" s="16">
        <f>(E2617)/D2617</f>
        <v>1.6976511744127936</v>
      </c>
      <c r="G2617" s="11" t="s">
        <v>8219</v>
      </c>
      <c r="H2617" t="s">
        <v>8225</v>
      </c>
      <c r="I2617" t="s">
        <v>8247</v>
      </c>
      <c r="J2617">
        <v>1462017600</v>
      </c>
      <c r="K2617" s="7">
        <f>(((J2617/60)/60)/24)+DATE(1970,1,1)</f>
        <v>42490.5</v>
      </c>
      <c r="L2617">
        <v>1458820564</v>
      </c>
      <c r="M2617" s="7">
        <f>(((L2617/60)/60)/24)+DATE(1970,1,1)</f>
        <v>42453.49726851852</v>
      </c>
      <c r="N2617" t="b">
        <v>0</v>
      </c>
      <c r="O2617">
        <v>72</v>
      </c>
      <c r="P2617" s="5">
        <f>E2617/O2617</f>
        <v>47.180555555555557</v>
      </c>
      <c r="Q2617" s="18" t="str">
        <f>LEFT(T2617, FIND("/",T2617)-1)</f>
        <v>technology</v>
      </c>
      <c r="R2617" s="18" t="str">
        <f>RIGHT(T2617, LEN(T2617)-FIND("/",T2617))</f>
        <v>space exploration</v>
      </c>
      <c r="S2617" t="b">
        <v>1</v>
      </c>
      <c r="T2617" t="s">
        <v>8301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3">
        <v>25000</v>
      </c>
      <c r="E2618" s="13">
        <v>28633.5</v>
      </c>
      <c r="F2618" s="16">
        <f>(E2618)/D2618</f>
        <v>1.14534</v>
      </c>
      <c r="G2618" s="11" t="s">
        <v>8219</v>
      </c>
      <c r="H2618" t="s">
        <v>8224</v>
      </c>
      <c r="I2618" t="s">
        <v>8246</v>
      </c>
      <c r="J2618">
        <v>1440546729</v>
      </c>
      <c r="K2618" s="7">
        <f>(((J2618/60)/60)/24)+DATE(1970,1,1)</f>
        <v>42241.99454861111</v>
      </c>
      <c r="L2618">
        <v>1437954729</v>
      </c>
      <c r="M2618" s="7">
        <f>(((L2618/60)/60)/24)+DATE(1970,1,1)</f>
        <v>42211.99454861111</v>
      </c>
      <c r="N2618" t="b">
        <v>1</v>
      </c>
      <c r="O2618">
        <v>238</v>
      </c>
      <c r="P2618" s="5">
        <f>E2618/O2618</f>
        <v>120.30882352941177</v>
      </c>
      <c r="Q2618" s="18" t="str">
        <f>LEFT(T2618, FIND("/",T2618)-1)</f>
        <v>technology</v>
      </c>
      <c r="R2618" s="18" t="str">
        <f>RIGHT(T2618, LEN(T2618)-FIND("/",T2618))</f>
        <v>space exploration</v>
      </c>
      <c r="S2618" t="b">
        <v>1</v>
      </c>
      <c r="T2618" t="s">
        <v>8301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3">
        <v>500</v>
      </c>
      <c r="E2619" s="13">
        <v>4388</v>
      </c>
      <c r="F2619" s="16">
        <f>(E2619)/D2619</f>
        <v>8.7759999999999998</v>
      </c>
      <c r="G2619" s="11" t="s">
        <v>8219</v>
      </c>
      <c r="H2619" t="s">
        <v>8224</v>
      </c>
      <c r="I2619" t="s">
        <v>8246</v>
      </c>
      <c r="J2619">
        <v>1413838751</v>
      </c>
      <c r="K2619" s="7">
        <f>(((J2619/60)/60)/24)+DATE(1970,1,1)</f>
        <v>41932.874432870369</v>
      </c>
      <c r="L2619">
        <v>1411246751</v>
      </c>
      <c r="M2619" s="7">
        <f>(((L2619/60)/60)/24)+DATE(1970,1,1)</f>
        <v>41902.874432870369</v>
      </c>
      <c r="N2619" t="b">
        <v>1</v>
      </c>
      <c r="O2619">
        <v>159</v>
      </c>
      <c r="P2619" s="5">
        <f>E2619/O2619</f>
        <v>27.59748427672956</v>
      </c>
      <c r="Q2619" s="18" t="str">
        <f>LEFT(T2619, FIND("/",T2619)-1)</f>
        <v>technology</v>
      </c>
      <c r="R2619" s="18" t="str">
        <f>RIGHT(T2619, LEN(T2619)-FIND("/",T2619))</f>
        <v>space exploration</v>
      </c>
      <c r="S2619" t="b">
        <v>1</v>
      </c>
      <c r="T2619" t="s">
        <v>8301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3">
        <v>15000</v>
      </c>
      <c r="E2620" s="13">
        <v>15808</v>
      </c>
      <c r="F2620" s="16">
        <f>(E2620)/D2620</f>
        <v>1.0538666666666667</v>
      </c>
      <c r="G2620" s="11" t="s">
        <v>8219</v>
      </c>
      <c r="H2620" t="s">
        <v>8224</v>
      </c>
      <c r="I2620" t="s">
        <v>8246</v>
      </c>
      <c r="J2620">
        <v>1449000061</v>
      </c>
      <c r="K2620" s="7">
        <f>(((J2620/60)/60)/24)+DATE(1970,1,1)</f>
        <v>42339.834039351852</v>
      </c>
      <c r="L2620">
        <v>1443812461</v>
      </c>
      <c r="M2620" s="7">
        <f>(((L2620/60)/60)/24)+DATE(1970,1,1)</f>
        <v>42279.792372685188</v>
      </c>
      <c r="N2620" t="b">
        <v>1</v>
      </c>
      <c r="O2620">
        <v>77</v>
      </c>
      <c r="P2620" s="5">
        <f>E2620/O2620</f>
        <v>205.2987012987013</v>
      </c>
      <c r="Q2620" s="18" t="str">
        <f>LEFT(T2620, FIND("/",T2620)-1)</f>
        <v>technology</v>
      </c>
      <c r="R2620" s="18" t="str">
        <f>RIGHT(T2620, LEN(T2620)-FIND("/",T2620))</f>
        <v>space exploration</v>
      </c>
      <c r="S2620" t="b">
        <v>1</v>
      </c>
      <c r="T2620" t="s">
        <v>8301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3">
        <v>1000</v>
      </c>
      <c r="E2621" s="13">
        <v>1884</v>
      </c>
      <c r="F2621" s="16">
        <f>(E2621)/D2621</f>
        <v>1.8839999999999999</v>
      </c>
      <c r="G2621" s="11" t="s">
        <v>8219</v>
      </c>
      <c r="H2621" t="s">
        <v>8224</v>
      </c>
      <c r="I2621" t="s">
        <v>8246</v>
      </c>
      <c r="J2621">
        <v>1445598000</v>
      </c>
      <c r="K2621" s="7">
        <f>(((J2621/60)/60)/24)+DATE(1970,1,1)</f>
        <v>42300.458333333328</v>
      </c>
      <c r="L2621">
        <v>1443302004</v>
      </c>
      <c r="M2621" s="7">
        <f>(((L2621/60)/60)/24)+DATE(1970,1,1)</f>
        <v>42273.884305555555</v>
      </c>
      <c r="N2621" t="b">
        <v>1</v>
      </c>
      <c r="O2621">
        <v>53</v>
      </c>
      <c r="P2621" s="5">
        <f>E2621/O2621</f>
        <v>35.547169811320757</v>
      </c>
      <c r="Q2621" s="18" t="str">
        <f>LEFT(T2621, FIND("/",T2621)-1)</f>
        <v>technology</v>
      </c>
      <c r="R2621" s="18" t="str">
        <f>RIGHT(T2621, LEN(T2621)-FIND("/",T2621))</f>
        <v>space exploration</v>
      </c>
      <c r="S2621" t="b">
        <v>1</v>
      </c>
      <c r="T2621" t="s">
        <v>8301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3">
        <v>65000</v>
      </c>
      <c r="E2622" s="13">
        <v>93374</v>
      </c>
      <c r="F2622" s="16">
        <f>(E2622)/D2622</f>
        <v>1.436523076923077</v>
      </c>
      <c r="G2622" s="11" t="s">
        <v>8219</v>
      </c>
      <c r="H2622" t="s">
        <v>8226</v>
      </c>
      <c r="I2622" t="s">
        <v>8248</v>
      </c>
      <c r="J2622">
        <v>1444525200</v>
      </c>
      <c r="K2622" s="7">
        <f>(((J2622/60)/60)/24)+DATE(1970,1,1)</f>
        <v>42288.041666666672</v>
      </c>
      <c r="L2622">
        <v>1441339242</v>
      </c>
      <c r="M2622" s="7">
        <f>(((L2622/60)/60)/24)+DATE(1970,1,1)</f>
        <v>42251.16715277778</v>
      </c>
      <c r="N2622" t="b">
        <v>1</v>
      </c>
      <c r="O2622">
        <v>1251</v>
      </c>
      <c r="P2622" s="5">
        <f>E2622/O2622</f>
        <v>74.639488409272587</v>
      </c>
      <c r="Q2622" s="18" t="str">
        <f>LEFT(T2622, FIND("/",T2622)-1)</f>
        <v>technology</v>
      </c>
      <c r="R2622" s="18" t="str">
        <f>RIGHT(T2622, LEN(T2622)-FIND("/",T2622))</f>
        <v>space exploration</v>
      </c>
      <c r="S2622" t="b">
        <v>1</v>
      </c>
      <c r="T2622" t="s">
        <v>8301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3">
        <v>15000</v>
      </c>
      <c r="E2623" s="13">
        <v>21882</v>
      </c>
      <c r="F2623" s="16">
        <f>(E2623)/D2623</f>
        <v>1.4588000000000001</v>
      </c>
      <c r="G2623" s="11" t="s">
        <v>8219</v>
      </c>
      <c r="H2623" t="s">
        <v>8224</v>
      </c>
      <c r="I2623" t="s">
        <v>8246</v>
      </c>
      <c r="J2623">
        <v>1432230988</v>
      </c>
      <c r="K2623" s="7">
        <f>(((J2623/60)/60)/24)+DATE(1970,1,1)</f>
        <v>42145.74754629629</v>
      </c>
      <c r="L2623">
        <v>1429638988</v>
      </c>
      <c r="M2623" s="7">
        <f>(((L2623/60)/60)/24)+DATE(1970,1,1)</f>
        <v>42115.74754629629</v>
      </c>
      <c r="N2623" t="b">
        <v>1</v>
      </c>
      <c r="O2623">
        <v>465</v>
      </c>
      <c r="P2623" s="5">
        <f>E2623/O2623</f>
        <v>47.058064516129029</v>
      </c>
      <c r="Q2623" s="18" t="str">
        <f>LEFT(T2623, FIND("/",T2623)-1)</f>
        <v>technology</v>
      </c>
      <c r="R2623" s="18" t="str">
        <f>RIGHT(T2623, LEN(T2623)-FIND("/",T2623))</f>
        <v>space exploration</v>
      </c>
      <c r="S2623" t="b">
        <v>1</v>
      </c>
      <c r="T2623" t="s">
        <v>8301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3">
        <v>1500</v>
      </c>
      <c r="E2624" s="13">
        <v>1967.76</v>
      </c>
      <c r="F2624" s="16">
        <f>(E2624)/D2624</f>
        <v>1.3118399999999999</v>
      </c>
      <c r="G2624" s="11" t="s">
        <v>8219</v>
      </c>
      <c r="H2624" t="s">
        <v>8237</v>
      </c>
      <c r="I2624" t="s">
        <v>8249</v>
      </c>
      <c r="J2624">
        <v>1483120216</v>
      </c>
      <c r="K2624" s="7">
        <f>(((J2624/60)/60)/24)+DATE(1970,1,1)</f>
        <v>42734.74324074074</v>
      </c>
      <c r="L2624">
        <v>1479232216</v>
      </c>
      <c r="M2624" s="7">
        <f>(((L2624/60)/60)/24)+DATE(1970,1,1)</f>
        <v>42689.74324074074</v>
      </c>
      <c r="N2624" t="b">
        <v>0</v>
      </c>
      <c r="O2624">
        <v>74</v>
      </c>
      <c r="P2624" s="5">
        <f>E2624/O2624</f>
        <v>26.591351351351353</v>
      </c>
      <c r="Q2624" s="18" t="str">
        <f>LEFT(T2624, FIND("/",T2624)-1)</f>
        <v>technology</v>
      </c>
      <c r="R2624" s="18" t="str">
        <f>RIGHT(T2624, LEN(T2624)-FIND("/",T2624))</f>
        <v>space exploration</v>
      </c>
      <c r="S2624" t="b">
        <v>1</v>
      </c>
      <c r="T2624" t="s">
        <v>8301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3">
        <v>2000</v>
      </c>
      <c r="E2625" s="13">
        <v>2280</v>
      </c>
      <c r="F2625" s="16">
        <f>(E2625)/D2625</f>
        <v>1.1399999999999999</v>
      </c>
      <c r="G2625" s="11" t="s">
        <v>8219</v>
      </c>
      <c r="H2625" t="s">
        <v>8224</v>
      </c>
      <c r="I2625" t="s">
        <v>8246</v>
      </c>
      <c r="J2625">
        <v>1480658966</v>
      </c>
      <c r="K2625" s="7">
        <f>(((J2625/60)/60)/24)+DATE(1970,1,1)</f>
        <v>42706.256550925929</v>
      </c>
      <c r="L2625">
        <v>1479449366</v>
      </c>
      <c r="M2625" s="7">
        <f>(((L2625/60)/60)/24)+DATE(1970,1,1)</f>
        <v>42692.256550925929</v>
      </c>
      <c r="N2625" t="b">
        <v>0</v>
      </c>
      <c r="O2625">
        <v>62</v>
      </c>
      <c r="P2625" s="5">
        <f>E2625/O2625</f>
        <v>36.774193548387096</v>
      </c>
      <c r="Q2625" s="18" t="str">
        <f>LEFT(T2625, FIND("/",T2625)-1)</f>
        <v>technology</v>
      </c>
      <c r="R2625" s="18" t="str">
        <f>RIGHT(T2625, LEN(T2625)-FIND("/",T2625))</f>
        <v>space exploration</v>
      </c>
      <c r="S2625" t="b">
        <v>1</v>
      </c>
      <c r="T2625" t="s">
        <v>8301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3">
        <v>8000</v>
      </c>
      <c r="E2626" s="13">
        <v>110353.65</v>
      </c>
      <c r="F2626" s="16">
        <f>(E2626)/D2626</f>
        <v>13.794206249999998</v>
      </c>
      <c r="G2626" s="11" t="s">
        <v>8219</v>
      </c>
      <c r="H2626" t="s">
        <v>8224</v>
      </c>
      <c r="I2626" t="s">
        <v>8246</v>
      </c>
      <c r="J2626">
        <v>1347530822</v>
      </c>
      <c r="K2626" s="7">
        <f>(((J2626/60)/60)/24)+DATE(1970,1,1)</f>
        <v>41165.42155092593</v>
      </c>
      <c r="L2626">
        <v>1345716422</v>
      </c>
      <c r="M2626" s="7">
        <f>(((L2626/60)/60)/24)+DATE(1970,1,1)</f>
        <v>41144.42155092593</v>
      </c>
      <c r="N2626" t="b">
        <v>0</v>
      </c>
      <c r="O2626">
        <v>3468</v>
      </c>
      <c r="P2626" s="5">
        <f>E2626/O2626</f>
        <v>31.820544982698959</v>
      </c>
      <c r="Q2626" s="18" t="str">
        <f>LEFT(T2626, FIND("/",T2626)-1)</f>
        <v>technology</v>
      </c>
      <c r="R2626" s="18" t="str">
        <f>RIGHT(T2626, LEN(T2626)-FIND("/",T2626))</f>
        <v>space exploration</v>
      </c>
      <c r="S2626" t="b">
        <v>1</v>
      </c>
      <c r="T2626" t="s">
        <v>8301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3">
        <v>150</v>
      </c>
      <c r="E2627" s="13">
        <v>1434</v>
      </c>
      <c r="F2627" s="16">
        <f>(E2627)/D2627</f>
        <v>9.56</v>
      </c>
      <c r="G2627" s="11" t="s">
        <v>8219</v>
      </c>
      <c r="H2627" t="s">
        <v>8236</v>
      </c>
      <c r="I2627" t="s">
        <v>8249</v>
      </c>
      <c r="J2627">
        <v>1478723208</v>
      </c>
      <c r="K2627" s="7">
        <f>(((J2627/60)/60)/24)+DATE(1970,1,1)</f>
        <v>42683.851944444439</v>
      </c>
      <c r="L2627">
        <v>1476559608</v>
      </c>
      <c r="M2627" s="7">
        <f>(((L2627/60)/60)/24)+DATE(1970,1,1)</f>
        <v>42658.810277777782</v>
      </c>
      <c r="N2627" t="b">
        <v>0</v>
      </c>
      <c r="O2627">
        <v>52</v>
      </c>
      <c r="P2627" s="5">
        <f>E2627/O2627</f>
        <v>27.576923076923077</v>
      </c>
      <c r="Q2627" s="18" t="str">
        <f>LEFT(T2627, FIND("/",T2627)-1)</f>
        <v>technology</v>
      </c>
      <c r="R2627" s="18" t="str">
        <f>RIGHT(T2627, LEN(T2627)-FIND("/",T2627))</f>
        <v>space exploration</v>
      </c>
      <c r="S2627" t="b">
        <v>1</v>
      </c>
      <c r="T2627" t="s">
        <v>8301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3">
        <v>2500</v>
      </c>
      <c r="E2628" s="13">
        <v>2800</v>
      </c>
      <c r="F2628" s="16">
        <f>(E2628)/D2628</f>
        <v>1.1200000000000001</v>
      </c>
      <c r="G2628" s="11" t="s">
        <v>8219</v>
      </c>
      <c r="H2628" t="s">
        <v>8224</v>
      </c>
      <c r="I2628" t="s">
        <v>8246</v>
      </c>
      <c r="J2628">
        <v>1433343869</v>
      </c>
      <c r="K2628" s="7">
        <f>(((J2628/60)/60)/24)+DATE(1970,1,1)</f>
        <v>42158.628113425926</v>
      </c>
      <c r="L2628">
        <v>1430751869</v>
      </c>
      <c r="M2628" s="7">
        <f>(((L2628/60)/60)/24)+DATE(1970,1,1)</f>
        <v>42128.628113425926</v>
      </c>
      <c r="N2628" t="b">
        <v>0</v>
      </c>
      <c r="O2628">
        <v>50</v>
      </c>
      <c r="P2628" s="5">
        <f>E2628/O2628</f>
        <v>56</v>
      </c>
      <c r="Q2628" s="18" t="str">
        <f>LEFT(T2628, FIND("/",T2628)-1)</f>
        <v>technology</v>
      </c>
      <c r="R2628" s="18" t="str">
        <f>RIGHT(T2628, LEN(T2628)-FIND("/",T2628))</f>
        <v>space exploration</v>
      </c>
      <c r="S2628" t="b">
        <v>1</v>
      </c>
      <c r="T2628" t="s">
        <v>8301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3">
        <v>150</v>
      </c>
      <c r="E2629" s="13">
        <v>970</v>
      </c>
      <c r="F2629" s="16">
        <f>(E2629)/D2629</f>
        <v>6.4666666666666668</v>
      </c>
      <c r="G2629" s="11" t="s">
        <v>8219</v>
      </c>
      <c r="H2629" t="s">
        <v>8224</v>
      </c>
      <c r="I2629" t="s">
        <v>8246</v>
      </c>
      <c r="J2629">
        <v>1448571261</v>
      </c>
      <c r="K2629" s="7">
        <f>(((J2629/60)/60)/24)+DATE(1970,1,1)</f>
        <v>42334.871076388896</v>
      </c>
      <c r="L2629">
        <v>1445975661</v>
      </c>
      <c r="M2629" s="7">
        <f>(((L2629/60)/60)/24)+DATE(1970,1,1)</f>
        <v>42304.829409722224</v>
      </c>
      <c r="N2629" t="b">
        <v>0</v>
      </c>
      <c r="O2629">
        <v>45</v>
      </c>
      <c r="P2629" s="5">
        <f>E2629/O2629</f>
        <v>21.555555555555557</v>
      </c>
      <c r="Q2629" s="18" t="str">
        <f>LEFT(T2629, FIND("/",T2629)-1)</f>
        <v>technology</v>
      </c>
      <c r="R2629" s="18" t="str">
        <f>RIGHT(T2629, LEN(T2629)-FIND("/",T2629))</f>
        <v>space exploration</v>
      </c>
      <c r="S2629" t="b">
        <v>1</v>
      </c>
      <c r="T2629" t="s">
        <v>8301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3">
        <v>839</v>
      </c>
      <c r="E2630" s="13">
        <v>926</v>
      </c>
      <c r="F2630" s="16">
        <f>(E2630)/D2630</f>
        <v>1.1036948748510131</v>
      </c>
      <c r="G2630" s="11" t="s">
        <v>8219</v>
      </c>
      <c r="H2630" t="s">
        <v>8224</v>
      </c>
      <c r="I2630" t="s">
        <v>8246</v>
      </c>
      <c r="J2630">
        <v>1417389067</v>
      </c>
      <c r="K2630" s="7">
        <f>(((J2630/60)/60)/24)+DATE(1970,1,1)</f>
        <v>41973.966053240743</v>
      </c>
      <c r="L2630">
        <v>1415661067</v>
      </c>
      <c r="M2630" s="7">
        <f>(((L2630/60)/60)/24)+DATE(1970,1,1)</f>
        <v>41953.966053240743</v>
      </c>
      <c r="N2630" t="b">
        <v>0</v>
      </c>
      <c r="O2630">
        <v>21</v>
      </c>
      <c r="P2630" s="5">
        <f>E2630/O2630</f>
        <v>44.095238095238095</v>
      </c>
      <c r="Q2630" s="18" t="str">
        <f>LEFT(T2630, FIND("/",T2630)-1)</f>
        <v>technology</v>
      </c>
      <c r="R2630" s="18" t="str">
        <f>RIGHT(T2630, LEN(T2630)-FIND("/",T2630))</f>
        <v>space exploration</v>
      </c>
      <c r="S2630" t="b">
        <v>1</v>
      </c>
      <c r="T2630" t="s">
        <v>8301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3">
        <v>5000</v>
      </c>
      <c r="E2631" s="13">
        <v>6387</v>
      </c>
      <c r="F2631" s="16">
        <f>(E2631)/D2631</f>
        <v>1.2774000000000001</v>
      </c>
      <c r="G2631" s="11" t="s">
        <v>8219</v>
      </c>
      <c r="H2631" t="s">
        <v>8225</v>
      </c>
      <c r="I2631" t="s">
        <v>8247</v>
      </c>
      <c r="J2631">
        <v>1431608122</v>
      </c>
      <c r="K2631" s="7">
        <f>(((J2631/60)/60)/24)+DATE(1970,1,1)</f>
        <v>42138.538449074069</v>
      </c>
      <c r="L2631">
        <v>1429016122</v>
      </c>
      <c r="M2631" s="7">
        <f>(((L2631/60)/60)/24)+DATE(1970,1,1)</f>
        <v>42108.538449074069</v>
      </c>
      <c r="N2631" t="b">
        <v>0</v>
      </c>
      <c r="O2631">
        <v>100</v>
      </c>
      <c r="P2631" s="5">
        <f>E2631/O2631</f>
        <v>63.87</v>
      </c>
      <c r="Q2631" s="18" t="str">
        <f>LEFT(T2631, FIND("/",T2631)-1)</f>
        <v>technology</v>
      </c>
      <c r="R2631" s="18" t="str">
        <f>RIGHT(T2631, LEN(T2631)-FIND("/",T2631))</f>
        <v>space exploration</v>
      </c>
      <c r="S2631" t="b">
        <v>1</v>
      </c>
      <c r="T2631" t="s">
        <v>8301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3">
        <v>2000</v>
      </c>
      <c r="E2632" s="13">
        <v>3158</v>
      </c>
      <c r="F2632" s="16">
        <f>(E2632)/D2632</f>
        <v>1.579</v>
      </c>
      <c r="G2632" s="11" t="s">
        <v>8219</v>
      </c>
      <c r="H2632" t="s">
        <v>8226</v>
      </c>
      <c r="I2632" t="s">
        <v>8248</v>
      </c>
      <c r="J2632">
        <v>1467280800</v>
      </c>
      <c r="K2632" s="7">
        <f>(((J2632/60)/60)/24)+DATE(1970,1,1)</f>
        <v>42551.416666666672</v>
      </c>
      <c r="L2632">
        <v>1464921112</v>
      </c>
      <c r="M2632" s="7">
        <f>(((L2632/60)/60)/24)+DATE(1970,1,1)</f>
        <v>42524.105462962965</v>
      </c>
      <c r="N2632" t="b">
        <v>0</v>
      </c>
      <c r="O2632">
        <v>81</v>
      </c>
      <c r="P2632" s="5">
        <f>E2632/O2632</f>
        <v>38.987654320987652</v>
      </c>
      <c r="Q2632" s="18" t="str">
        <f>LEFT(T2632, FIND("/",T2632)-1)</f>
        <v>technology</v>
      </c>
      <c r="R2632" s="18" t="str">
        <f>RIGHT(T2632, LEN(T2632)-FIND("/",T2632))</f>
        <v>space exploration</v>
      </c>
      <c r="S2632" t="b">
        <v>1</v>
      </c>
      <c r="T2632" t="s">
        <v>8301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3">
        <v>20000</v>
      </c>
      <c r="E2633" s="13">
        <v>22933.05</v>
      </c>
      <c r="F2633" s="16">
        <f>(E2633)/D2633</f>
        <v>1.1466525000000001</v>
      </c>
      <c r="G2633" s="11" t="s">
        <v>8219</v>
      </c>
      <c r="H2633" t="s">
        <v>8224</v>
      </c>
      <c r="I2633" t="s">
        <v>8246</v>
      </c>
      <c r="J2633">
        <v>1440907427</v>
      </c>
      <c r="K2633" s="7">
        <f>(((J2633/60)/60)/24)+DATE(1970,1,1)</f>
        <v>42246.169293981482</v>
      </c>
      <c r="L2633">
        <v>1438488227</v>
      </c>
      <c r="M2633" s="7">
        <f>(((L2633/60)/60)/24)+DATE(1970,1,1)</f>
        <v>42218.169293981482</v>
      </c>
      <c r="N2633" t="b">
        <v>0</v>
      </c>
      <c r="O2633">
        <v>286</v>
      </c>
      <c r="P2633" s="5">
        <f>E2633/O2633</f>
        <v>80.185489510489504</v>
      </c>
      <c r="Q2633" s="18" t="str">
        <f>LEFT(T2633, FIND("/",T2633)-1)</f>
        <v>technology</v>
      </c>
      <c r="R2633" s="18" t="str">
        <f>RIGHT(T2633, LEN(T2633)-FIND("/",T2633))</f>
        <v>space exploration</v>
      </c>
      <c r="S2633" t="b">
        <v>1</v>
      </c>
      <c r="T2633" t="s">
        <v>8301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3">
        <v>1070</v>
      </c>
      <c r="E2634" s="13">
        <v>1466</v>
      </c>
      <c r="F2634" s="16">
        <f>(E2634)/D2634</f>
        <v>1.3700934579439252</v>
      </c>
      <c r="G2634" s="11" t="s">
        <v>8219</v>
      </c>
      <c r="H2634" t="s">
        <v>8224</v>
      </c>
      <c r="I2634" t="s">
        <v>8246</v>
      </c>
      <c r="J2634">
        <v>1464485339</v>
      </c>
      <c r="K2634" s="7">
        <f>(((J2634/60)/60)/24)+DATE(1970,1,1)</f>
        <v>42519.061793981484</v>
      </c>
      <c r="L2634">
        <v>1462325339</v>
      </c>
      <c r="M2634" s="7">
        <f>(((L2634/60)/60)/24)+DATE(1970,1,1)</f>
        <v>42494.061793981484</v>
      </c>
      <c r="N2634" t="b">
        <v>0</v>
      </c>
      <c r="O2634">
        <v>42</v>
      </c>
      <c r="P2634" s="5">
        <f>E2634/O2634</f>
        <v>34.904761904761905</v>
      </c>
      <c r="Q2634" s="18" t="str">
        <f>LEFT(T2634, FIND("/",T2634)-1)</f>
        <v>technology</v>
      </c>
      <c r="R2634" s="18" t="str">
        <f>RIGHT(T2634, LEN(T2634)-FIND("/",T2634))</f>
        <v>space exploration</v>
      </c>
      <c r="S2634" t="b">
        <v>1</v>
      </c>
      <c r="T2634" t="s">
        <v>8301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3">
        <v>5000</v>
      </c>
      <c r="E2635" s="13">
        <v>17731</v>
      </c>
      <c r="F2635" s="16">
        <f>(E2635)/D2635</f>
        <v>3.5461999999999998</v>
      </c>
      <c r="G2635" s="11" t="s">
        <v>8219</v>
      </c>
      <c r="H2635" t="s">
        <v>8224</v>
      </c>
      <c r="I2635" t="s">
        <v>8246</v>
      </c>
      <c r="J2635">
        <v>1393542000</v>
      </c>
      <c r="K2635" s="7">
        <f>(((J2635/60)/60)/24)+DATE(1970,1,1)</f>
        <v>41697.958333333336</v>
      </c>
      <c r="L2635">
        <v>1390938332</v>
      </c>
      <c r="M2635" s="7">
        <f>(((L2635/60)/60)/24)+DATE(1970,1,1)</f>
        <v>41667.823287037041</v>
      </c>
      <c r="N2635" t="b">
        <v>0</v>
      </c>
      <c r="O2635">
        <v>199</v>
      </c>
      <c r="P2635" s="5">
        <f>E2635/O2635</f>
        <v>89.100502512562812</v>
      </c>
      <c r="Q2635" s="18" t="str">
        <f>LEFT(T2635, FIND("/",T2635)-1)</f>
        <v>technology</v>
      </c>
      <c r="R2635" s="18" t="str">
        <f>RIGHT(T2635, LEN(T2635)-FIND("/",T2635))</f>
        <v>space exploration</v>
      </c>
      <c r="S2635" t="b">
        <v>1</v>
      </c>
      <c r="T2635" t="s">
        <v>8301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3">
        <v>930</v>
      </c>
      <c r="E2636" s="13">
        <v>986</v>
      </c>
      <c r="F2636" s="16">
        <f>(E2636)/D2636</f>
        <v>1.0602150537634409</v>
      </c>
      <c r="G2636" s="11" t="s">
        <v>8219</v>
      </c>
      <c r="H2636" t="s">
        <v>8224</v>
      </c>
      <c r="I2636" t="s">
        <v>8246</v>
      </c>
      <c r="J2636">
        <v>1475163921</v>
      </c>
      <c r="K2636" s="7">
        <f>(((J2636/60)/60)/24)+DATE(1970,1,1)</f>
        <v>42642.656493055561</v>
      </c>
      <c r="L2636">
        <v>1472571921</v>
      </c>
      <c r="M2636" s="7">
        <f>(((L2636/60)/60)/24)+DATE(1970,1,1)</f>
        <v>42612.656493055561</v>
      </c>
      <c r="N2636" t="b">
        <v>0</v>
      </c>
      <c r="O2636">
        <v>25</v>
      </c>
      <c r="P2636" s="5">
        <f>E2636/O2636</f>
        <v>39.44</v>
      </c>
      <c r="Q2636" s="18" t="str">
        <f>LEFT(T2636, FIND("/",T2636)-1)</f>
        <v>technology</v>
      </c>
      <c r="R2636" s="18" t="str">
        <f>RIGHT(T2636, LEN(T2636)-FIND("/",T2636))</f>
        <v>space exploration</v>
      </c>
      <c r="S2636" t="b">
        <v>1</v>
      </c>
      <c r="T2636" t="s">
        <v>8301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3">
        <v>11500</v>
      </c>
      <c r="E2637" s="13">
        <v>11500</v>
      </c>
      <c r="F2637" s="16">
        <f>(E2637)/D2637</f>
        <v>1</v>
      </c>
      <c r="G2637" s="11" t="s">
        <v>8219</v>
      </c>
      <c r="H2637" t="s">
        <v>8229</v>
      </c>
      <c r="I2637" t="s">
        <v>8251</v>
      </c>
      <c r="J2637">
        <v>1425937761</v>
      </c>
      <c r="K2637" s="7">
        <f>(((J2637/60)/60)/24)+DATE(1970,1,1)</f>
        <v>42072.909270833334</v>
      </c>
      <c r="L2637">
        <v>1422917361</v>
      </c>
      <c r="M2637" s="7">
        <f>(((L2637/60)/60)/24)+DATE(1970,1,1)</f>
        <v>42037.950937500005</v>
      </c>
      <c r="N2637" t="b">
        <v>0</v>
      </c>
      <c r="O2637">
        <v>84</v>
      </c>
      <c r="P2637" s="5">
        <f>E2637/O2637</f>
        <v>136.9047619047619</v>
      </c>
      <c r="Q2637" s="18" t="str">
        <f>LEFT(T2637, FIND("/",T2637)-1)</f>
        <v>technology</v>
      </c>
      <c r="R2637" s="18" t="str">
        <f>RIGHT(T2637, LEN(T2637)-FIND("/",T2637))</f>
        <v>space exploration</v>
      </c>
      <c r="S2637" t="b">
        <v>1</v>
      </c>
      <c r="T2637" t="s">
        <v>8301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3">
        <v>1000</v>
      </c>
      <c r="E2638" s="13">
        <v>1873</v>
      </c>
      <c r="F2638" s="16">
        <f>(E2638)/D2638</f>
        <v>1.873</v>
      </c>
      <c r="G2638" s="11" t="s">
        <v>8219</v>
      </c>
      <c r="H2638" t="s">
        <v>8224</v>
      </c>
      <c r="I2638" t="s">
        <v>8246</v>
      </c>
      <c r="J2638">
        <v>1476579600</v>
      </c>
      <c r="K2638" s="7">
        <f>(((J2638/60)/60)/24)+DATE(1970,1,1)</f>
        <v>42659.041666666672</v>
      </c>
      <c r="L2638">
        <v>1474641914</v>
      </c>
      <c r="M2638" s="7">
        <f>(((L2638/60)/60)/24)+DATE(1970,1,1)</f>
        <v>42636.614745370374</v>
      </c>
      <c r="N2638" t="b">
        <v>0</v>
      </c>
      <c r="O2638">
        <v>50</v>
      </c>
      <c r="P2638" s="5">
        <f>E2638/O2638</f>
        <v>37.46</v>
      </c>
      <c r="Q2638" s="18" t="str">
        <f>LEFT(T2638, FIND("/",T2638)-1)</f>
        <v>technology</v>
      </c>
      <c r="R2638" s="18" t="str">
        <f>RIGHT(T2638, LEN(T2638)-FIND("/",T2638))</f>
        <v>space exploration</v>
      </c>
      <c r="S2638" t="b">
        <v>1</v>
      </c>
      <c r="T2638" t="s">
        <v>8301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3">
        <v>500</v>
      </c>
      <c r="E2639" s="13">
        <v>831</v>
      </c>
      <c r="F2639" s="16">
        <f>(E2639)/D2639</f>
        <v>1.6619999999999999</v>
      </c>
      <c r="G2639" s="11" t="s">
        <v>8219</v>
      </c>
      <c r="H2639" t="s">
        <v>8224</v>
      </c>
      <c r="I2639" t="s">
        <v>8246</v>
      </c>
      <c r="J2639">
        <v>1476277875</v>
      </c>
      <c r="K2639" s="7">
        <f>(((J2639/60)/60)/24)+DATE(1970,1,1)</f>
        <v>42655.549479166672</v>
      </c>
      <c r="L2639">
        <v>1474895475</v>
      </c>
      <c r="M2639" s="7">
        <f>(((L2639/60)/60)/24)+DATE(1970,1,1)</f>
        <v>42639.549479166672</v>
      </c>
      <c r="N2639" t="b">
        <v>0</v>
      </c>
      <c r="O2639">
        <v>26</v>
      </c>
      <c r="P2639" s="5">
        <f>E2639/O2639</f>
        <v>31.96153846153846</v>
      </c>
      <c r="Q2639" s="18" t="str">
        <f>LEFT(T2639, FIND("/",T2639)-1)</f>
        <v>technology</v>
      </c>
      <c r="R2639" s="18" t="str">
        <f>RIGHT(T2639, LEN(T2639)-FIND("/",T2639))</f>
        <v>space exploration</v>
      </c>
      <c r="S2639" t="b">
        <v>1</v>
      </c>
      <c r="T2639" t="s">
        <v>8301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3">
        <v>347</v>
      </c>
      <c r="E2640" s="13">
        <v>353</v>
      </c>
      <c r="F2640" s="16">
        <f>(E2640)/D2640</f>
        <v>1.0172910662824208</v>
      </c>
      <c r="G2640" s="11" t="s">
        <v>8219</v>
      </c>
      <c r="H2640" t="s">
        <v>8224</v>
      </c>
      <c r="I2640" t="s">
        <v>8246</v>
      </c>
      <c r="J2640">
        <v>1421358895</v>
      </c>
      <c r="K2640" s="7">
        <f>(((J2640/60)/60)/24)+DATE(1970,1,1)</f>
        <v>42019.913136574076</v>
      </c>
      <c r="L2640">
        <v>1418766895</v>
      </c>
      <c r="M2640" s="7">
        <f>(((L2640/60)/60)/24)+DATE(1970,1,1)</f>
        <v>41989.913136574076</v>
      </c>
      <c r="N2640" t="b">
        <v>0</v>
      </c>
      <c r="O2640">
        <v>14</v>
      </c>
      <c r="P2640" s="5">
        <f>E2640/O2640</f>
        <v>25.214285714285715</v>
      </c>
      <c r="Q2640" s="18" t="str">
        <f>LEFT(T2640, FIND("/",T2640)-1)</f>
        <v>technology</v>
      </c>
      <c r="R2640" s="18" t="str">
        <f>RIGHT(T2640, LEN(T2640)-FIND("/",T2640))</f>
        <v>space exploration</v>
      </c>
      <c r="S2640" t="b">
        <v>1</v>
      </c>
      <c r="T2640" t="s">
        <v>8301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3">
        <v>300</v>
      </c>
      <c r="E2641" s="13">
        <v>492</v>
      </c>
      <c r="F2641" s="16">
        <f>(E2641)/D2641</f>
        <v>1.64</v>
      </c>
      <c r="G2641" s="11" t="s">
        <v>8219</v>
      </c>
      <c r="H2641" t="s">
        <v>8225</v>
      </c>
      <c r="I2641" t="s">
        <v>8247</v>
      </c>
      <c r="J2641">
        <v>1424378748</v>
      </c>
      <c r="K2641" s="7">
        <f>(((J2641/60)/60)/24)+DATE(1970,1,1)</f>
        <v>42054.86513888889</v>
      </c>
      <c r="L2641">
        <v>1421786748</v>
      </c>
      <c r="M2641" s="7">
        <f>(((L2641/60)/60)/24)+DATE(1970,1,1)</f>
        <v>42024.86513888889</v>
      </c>
      <c r="N2641" t="b">
        <v>0</v>
      </c>
      <c r="O2641">
        <v>49</v>
      </c>
      <c r="P2641" s="5">
        <f>E2641/O2641</f>
        <v>10.040816326530612</v>
      </c>
      <c r="Q2641" s="18" t="str">
        <f>LEFT(T2641, FIND("/",T2641)-1)</f>
        <v>technology</v>
      </c>
      <c r="R2641" s="18" t="str">
        <f>RIGHT(T2641, LEN(T2641)-FIND("/",T2641))</f>
        <v>space exploration</v>
      </c>
      <c r="S2641" t="b">
        <v>1</v>
      </c>
      <c r="T2641" t="s">
        <v>8301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3">
        <v>3000</v>
      </c>
      <c r="E2642" s="13">
        <v>3170</v>
      </c>
      <c r="F2642" s="16">
        <f>(E2642)/D2642</f>
        <v>1.0566666666666666</v>
      </c>
      <c r="G2642" s="11" t="s">
        <v>8219</v>
      </c>
      <c r="H2642" t="s">
        <v>8224</v>
      </c>
      <c r="I2642" t="s">
        <v>8246</v>
      </c>
      <c r="J2642">
        <v>1433735474</v>
      </c>
      <c r="K2642" s="7">
        <f>(((J2642/60)/60)/24)+DATE(1970,1,1)</f>
        <v>42163.160578703704</v>
      </c>
      <c r="L2642">
        <v>1428551474</v>
      </c>
      <c r="M2642" s="7">
        <f>(((L2642/60)/60)/24)+DATE(1970,1,1)</f>
        <v>42103.160578703704</v>
      </c>
      <c r="N2642" t="b">
        <v>0</v>
      </c>
      <c r="O2642">
        <v>69</v>
      </c>
      <c r="P2642" s="5">
        <f>E2642/O2642</f>
        <v>45.94202898550725</v>
      </c>
      <c r="Q2642" s="18" t="str">
        <f>LEFT(T2642, FIND("/",T2642)-1)</f>
        <v>technology</v>
      </c>
      <c r="R2642" s="18" t="str">
        <f>RIGHT(T2642, LEN(T2642)-FIND("/",T2642))</f>
        <v>space exploration</v>
      </c>
      <c r="S2642" t="b">
        <v>1</v>
      </c>
      <c r="T2642" t="s">
        <v>8301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3">
        <v>1500</v>
      </c>
      <c r="E2643" s="13">
        <v>15</v>
      </c>
      <c r="F2643" s="16">
        <f>(E2643)/D2643</f>
        <v>0.01</v>
      </c>
      <c r="G2643" s="11" t="s">
        <v>8221</v>
      </c>
      <c r="H2643" t="s">
        <v>8224</v>
      </c>
      <c r="I2643" t="s">
        <v>8246</v>
      </c>
      <c r="J2643">
        <v>1410811740</v>
      </c>
      <c r="K2643" s="7">
        <f>(((J2643/60)/60)/24)+DATE(1970,1,1)</f>
        <v>41897.839583333334</v>
      </c>
      <c r="L2643">
        <v>1409341863</v>
      </c>
      <c r="M2643" s="7">
        <f>(((L2643/60)/60)/24)+DATE(1970,1,1)</f>
        <v>41880.827118055553</v>
      </c>
      <c r="N2643" t="b">
        <v>0</v>
      </c>
      <c r="O2643">
        <v>1</v>
      </c>
      <c r="P2643" s="5">
        <f>E2643/O2643</f>
        <v>15</v>
      </c>
      <c r="Q2643" s="18" t="str">
        <f>LEFT(T2643, FIND("/",T2643)-1)</f>
        <v>technology</v>
      </c>
      <c r="R2643" s="18" t="str">
        <f>RIGHT(T2643, LEN(T2643)-FIND("/",T2643))</f>
        <v>space exploration</v>
      </c>
      <c r="S2643" t="b">
        <v>0</v>
      </c>
      <c r="T2643" t="s">
        <v>8301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3">
        <v>500000</v>
      </c>
      <c r="E2644" s="13">
        <v>0</v>
      </c>
      <c r="F2644" s="16">
        <f>(E2644)/D2644</f>
        <v>0</v>
      </c>
      <c r="G2644" s="11" t="s">
        <v>8221</v>
      </c>
      <c r="H2644" t="s">
        <v>8236</v>
      </c>
      <c r="I2644" t="s">
        <v>8249</v>
      </c>
      <c r="J2644">
        <v>1468565820</v>
      </c>
      <c r="K2644" s="7">
        <f>(((J2644/60)/60)/24)+DATE(1970,1,1)</f>
        <v>42566.289583333331</v>
      </c>
      <c r="L2644">
        <v>1465970108</v>
      </c>
      <c r="M2644" s="7">
        <f>(((L2644/60)/60)/24)+DATE(1970,1,1)</f>
        <v>42536.246620370366</v>
      </c>
      <c r="N2644" t="b">
        <v>0</v>
      </c>
      <c r="O2644">
        <v>0</v>
      </c>
      <c r="P2644" s="5" t="e">
        <f>E2644/O2644</f>
        <v>#DIV/0!</v>
      </c>
      <c r="Q2644" s="18" t="str">
        <f>LEFT(T2644, FIND("/",T2644)-1)</f>
        <v>technology</v>
      </c>
      <c r="R2644" s="18" t="str">
        <f>RIGHT(T2644, LEN(T2644)-FIND("/",T2644))</f>
        <v>space exploration</v>
      </c>
      <c r="S2644" t="b">
        <v>0</v>
      </c>
      <c r="T2644" t="s">
        <v>8301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3">
        <v>1000000</v>
      </c>
      <c r="E2645" s="13">
        <v>335597.31</v>
      </c>
      <c r="F2645" s="16">
        <f>(E2645)/D2645</f>
        <v>0.33559730999999998</v>
      </c>
      <c r="G2645" s="11" t="s">
        <v>8220</v>
      </c>
      <c r="H2645" t="s">
        <v>8224</v>
      </c>
      <c r="I2645" t="s">
        <v>8246</v>
      </c>
      <c r="J2645">
        <v>1482307140</v>
      </c>
      <c r="K2645" s="7">
        <f>(((J2645/60)/60)/24)+DATE(1970,1,1)</f>
        <v>42725.332638888889</v>
      </c>
      <c r="L2645">
        <v>1479218315</v>
      </c>
      <c r="M2645" s="7">
        <f>(((L2645/60)/60)/24)+DATE(1970,1,1)</f>
        <v>42689.582349537035</v>
      </c>
      <c r="N2645" t="b">
        <v>1</v>
      </c>
      <c r="O2645">
        <v>1501</v>
      </c>
      <c r="P2645" s="5">
        <f>E2645/O2645</f>
        <v>223.58248500999335</v>
      </c>
      <c r="Q2645" s="18" t="str">
        <f>LEFT(T2645, FIND("/",T2645)-1)</f>
        <v>technology</v>
      </c>
      <c r="R2645" s="18" t="str">
        <f>RIGHT(T2645, LEN(T2645)-FIND("/",T2645))</f>
        <v>space exploration</v>
      </c>
      <c r="S2645" t="b">
        <v>0</v>
      </c>
      <c r="T2645" t="s">
        <v>8301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3">
        <v>100000</v>
      </c>
      <c r="E2646" s="13">
        <v>2053</v>
      </c>
      <c r="F2646" s="16">
        <f>(E2646)/D2646</f>
        <v>2.053E-2</v>
      </c>
      <c r="G2646" s="11" t="s">
        <v>8220</v>
      </c>
      <c r="H2646" t="s">
        <v>8224</v>
      </c>
      <c r="I2646" t="s">
        <v>8246</v>
      </c>
      <c r="J2646">
        <v>1489172435</v>
      </c>
      <c r="K2646" s="7">
        <f>(((J2646/60)/60)/24)+DATE(1970,1,1)</f>
        <v>42804.792071759264</v>
      </c>
      <c r="L2646">
        <v>1486580435</v>
      </c>
      <c r="M2646" s="7">
        <f>(((L2646/60)/60)/24)+DATE(1970,1,1)</f>
        <v>42774.792071759264</v>
      </c>
      <c r="N2646" t="b">
        <v>1</v>
      </c>
      <c r="O2646">
        <v>52</v>
      </c>
      <c r="P2646" s="5">
        <f>E2646/O2646</f>
        <v>39.480769230769234</v>
      </c>
      <c r="Q2646" s="18" t="str">
        <f>LEFT(T2646, FIND("/",T2646)-1)</f>
        <v>technology</v>
      </c>
      <c r="R2646" s="18" t="str">
        <f>RIGHT(T2646, LEN(T2646)-FIND("/",T2646))</f>
        <v>space exploration</v>
      </c>
      <c r="S2646" t="b">
        <v>0</v>
      </c>
      <c r="T2646" t="s">
        <v>8301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3">
        <v>20000</v>
      </c>
      <c r="E2647" s="13">
        <v>2100</v>
      </c>
      <c r="F2647" s="16">
        <f>(E2647)/D2647</f>
        <v>0.105</v>
      </c>
      <c r="G2647" s="11" t="s">
        <v>8220</v>
      </c>
      <c r="H2647" t="s">
        <v>8226</v>
      </c>
      <c r="I2647" t="s">
        <v>8248</v>
      </c>
      <c r="J2647">
        <v>1415481203</v>
      </c>
      <c r="K2647" s="7">
        <f>(((J2647/60)/60)/24)+DATE(1970,1,1)</f>
        <v>41951.884293981479</v>
      </c>
      <c r="L2647">
        <v>1412885603</v>
      </c>
      <c r="M2647" s="7">
        <f>(((L2647/60)/60)/24)+DATE(1970,1,1)</f>
        <v>41921.842627314814</v>
      </c>
      <c r="N2647" t="b">
        <v>1</v>
      </c>
      <c r="O2647">
        <v>23</v>
      </c>
      <c r="P2647" s="5">
        <f>E2647/O2647</f>
        <v>91.304347826086953</v>
      </c>
      <c r="Q2647" s="18" t="str">
        <f>LEFT(T2647, FIND("/",T2647)-1)</f>
        <v>technology</v>
      </c>
      <c r="R2647" s="18" t="str">
        <f>RIGHT(T2647, LEN(T2647)-FIND("/",T2647))</f>
        <v>space exploration</v>
      </c>
      <c r="S2647" t="b">
        <v>0</v>
      </c>
      <c r="T2647" t="s">
        <v>8301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3">
        <v>500000</v>
      </c>
      <c r="E2648" s="13">
        <v>42086.42</v>
      </c>
      <c r="F2648" s="16">
        <f>(E2648)/D2648</f>
        <v>8.4172839999999999E-2</v>
      </c>
      <c r="G2648" s="11" t="s">
        <v>8220</v>
      </c>
      <c r="H2648" t="s">
        <v>8224</v>
      </c>
      <c r="I2648" t="s">
        <v>8246</v>
      </c>
      <c r="J2648">
        <v>1441783869</v>
      </c>
      <c r="K2648" s="7">
        <f>(((J2648/60)/60)/24)+DATE(1970,1,1)</f>
        <v>42256.313298611116</v>
      </c>
      <c r="L2648">
        <v>1439191869</v>
      </c>
      <c r="M2648" s="7">
        <f>(((L2648/60)/60)/24)+DATE(1970,1,1)</f>
        <v>42226.313298611116</v>
      </c>
      <c r="N2648" t="b">
        <v>1</v>
      </c>
      <c r="O2648">
        <v>535</v>
      </c>
      <c r="P2648" s="5">
        <f>E2648/O2648</f>
        <v>78.666205607476627</v>
      </c>
      <c r="Q2648" s="18" t="str">
        <f>LEFT(T2648, FIND("/",T2648)-1)</f>
        <v>technology</v>
      </c>
      <c r="R2648" s="18" t="str">
        <f>RIGHT(T2648, LEN(T2648)-FIND("/",T2648))</f>
        <v>space exploration</v>
      </c>
      <c r="S2648" t="b">
        <v>0</v>
      </c>
      <c r="T2648" t="s">
        <v>8301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3">
        <v>2500</v>
      </c>
      <c r="E2649" s="13">
        <v>36</v>
      </c>
      <c r="F2649" s="16">
        <f>(E2649)/D2649</f>
        <v>1.44E-2</v>
      </c>
      <c r="G2649" s="11" t="s">
        <v>8220</v>
      </c>
      <c r="H2649" t="s">
        <v>8229</v>
      </c>
      <c r="I2649" t="s">
        <v>8251</v>
      </c>
      <c r="J2649">
        <v>1439533019</v>
      </c>
      <c r="K2649" s="7">
        <f>(((J2649/60)/60)/24)+DATE(1970,1,1)</f>
        <v>42230.261793981481</v>
      </c>
      <c r="L2649">
        <v>1436941019</v>
      </c>
      <c r="M2649" s="7">
        <f>(((L2649/60)/60)/24)+DATE(1970,1,1)</f>
        <v>42200.261793981481</v>
      </c>
      <c r="N2649" t="b">
        <v>0</v>
      </c>
      <c r="O2649">
        <v>3</v>
      </c>
      <c r="P2649" s="5">
        <f>E2649/O2649</f>
        <v>12</v>
      </c>
      <c r="Q2649" s="18" t="str">
        <f>LEFT(T2649, FIND("/",T2649)-1)</f>
        <v>technology</v>
      </c>
      <c r="R2649" s="18" t="str">
        <f>RIGHT(T2649, LEN(T2649)-FIND("/",T2649))</f>
        <v>space exploration</v>
      </c>
      <c r="S2649" t="b">
        <v>0</v>
      </c>
      <c r="T2649" t="s">
        <v>8301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3">
        <v>12000</v>
      </c>
      <c r="E2650" s="13">
        <v>106</v>
      </c>
      <c r="F2650" s="16">
        <f>(E2650)/D2650</f>
        <v>8.8333333333333337E-3</v>
      </c>
      <c r="G2650" s="11" t="s">
        <v>8220</v>
      </c>
      <c r="H2650" t="s">
        <v>8224</v>
      </c>
      <c r="I2650" t="s">
        <v>8246</v>
      </c>
      <c r="J2650">
        <v>1457543360</v>
      </c>
      <c r="K2650" s="7">
        <f>(((J2650/60)/60)/24)+DATE(1970,1,1)</f>
        <v>42438.714814814812</v>
      </c>
      <c r="L2650">
        <v>1454951360</v>
      </c>
      <c r="M2650" s="7">
        <f>(((L2650/60)/60)/24)+DATE(1970,1,1)</f>
        <v>42408.714814814812</v>
      </c>
      <c r="N2650" t="b">
        <v>0</v>
      </c>
      <c r="O2650">
        <v>6</v>
      </c>
      <c r="P2650" s="5">
        <f>E2650/O2650</f>
        <v>17.666666666666668</v>
      </c>
      <c r="Q2650" s="18" t="str">
        <f>LEFT(T2650, FIND("/",T2650)-1)</f>
        <v>technology</v>
      </c>
      <c r="R2650" s="18" t="str">
        <f>RIGHT(T2650, LEN(T2650)-FIND("/",T2650))</f>
        <v>space exploration</v>
      </c>
      <c r="S2650" t="b">
        <v>0</v>
      </c>
      <c r="T2650" t="s">
        <v>8301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3">
        <v>125000</v>
      </c>
      <c r="E2651" s="13">
        <v>124</v>
      </c>
      <c r="F2651" s="16">
        <f>(E2651)/D2651</f>
        <v>9.9200000000000004E-4</v>
      </c>
      <c r="G2651" s="11" t="s">
        <v>8220</v>
      </c>
      <c r="H2651" t="s">
        <v>8224</v>
      </c>
      <c r="I2651" t="s">
        <v>8246</v>
      </c>
      <c r="J2651">
        <v>1454370941</v>
      </c>
      <c r="K2651" s="7">
        <f>(((J2651/60)/60)/24)+DATE(1970,1,1)</f>
        <v>42401.99700231482</v>
      </c>
      <c r="L2651">
        <v>1449186941</v>
      </c>
      <c r="M2651" s="7">
        <f>(((L2651/60)/60)/24)+DATE(1970,1,1)</f>
        <v>42341.99700231482</v>
      </c>
      <c r="N2651" t="b">
        <v>0</v>
      </c>
      <c r="O2651">
        <v>3</v>
      </c>
      <c r="P2651" s="5">
        <f>E2651/O2651</f>
        <v>41.333333333333336</v>
      </c>
      <c r="Q2651" s="18" t="str">
        <f>LEFT(T2651, FIND("/",T2651)-1)</f>
        <v>technology</v>
      </c>
      <c r="R2651" s="18" t="str">
        <f>RIGHT(T2651, LEN(T2651)-FIND("/",T2651))</f>
        <v>space exploration</v>
      </c>
      <c r="S2651" t="b">
        <v>0</v>
      </c>
      <c r="T2651" t="s">
        <v>8301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3">
        <v>60000</v>
      </c>
      <c r="E2652" s="13">
        <v>358</v>
      </c>
      <c r="F2652" s="16">
        <f>(E2652)/D2652</f>
        <v>5.966666666666667E-3</v>
      </c>
      <c r="G2652" s="11" t="s">
        <v>8220</v>
      </c>
      <c r="H2652" t="s">
        <v>8224</v>
      </c>
      <c r="I2652" t="s">
        <v>8246</v>
      </c>
      <c r="J2652">
        <v>1482332343</v>
      </c>
      <c r="K2652" s="7">
        <f>(((J2652/60)/60)/24)+DATE(1970,1,1)</f>
        <v>42725.624340277776</v>
      </c>
      <c r="L2652">
        <v>1479740343</v>
      </c>
      <c r="M2652" s="7">
        <f>(((L2652/60)/60)/24)+DATE(1970,1,1)</f>
        <v>42695.624340277776</v>
      </c>
      <c r="N2652" t="b">
        <v>0</v>
      </c>
      <c r="O2652">
        <v>5</v>
      </c>
      <c r="P2652" s="5">
        <f>E2652/O2652</f>
        <v>71.599999999999994</v>
      </c>
      <c r="Q2652" s="18" t="str">
        <f>LEFT(T2652, FIND("/",T2652)-1)</f>
        <v>technology</v>
      </c>
      <c r="R2652" s="18" t="str">
        <f>RIGHT(T2652, LEN(T2652)-FIND("/",T2652))</f>
        <v>space exploration</v>
      </c>
      <c r="S2652" t="b">
        <v>0</v>
      </c>
      <c r="T2652" t="s">
        <v>8301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3">
        <v>280000</v>
      </c>
      <c r="E2653" s="13">
        <v>5233</v>
      </c>
      <c r="F2653" s="16">
        <f>(E2653)/D2653</f>
        <v>1.8689285714285714E-2</v>
      </c>
      <c r="G2653" s="11" t="s">
        <v>8220</v>
      </c>
      <c r="H2653" t="s">
        <v>8224</v>
      </c>
      <c r="I2653" t="s">
        <v>8246</v>
      </c>
      <c r="J2653">
        <v>1450380009</v>
      </c>
      <c r="K2653" s="7">
        <f>(((J2653/60)/60)/24)+DATE(1970,1,1)</f>
        <v>42355.805659722217</v>
      </c>
      <c r="L2653">
        <v>1447960809</v>
      </c>
      <c r="M2653" s="7">
        <f>(((L2653/60)/60)/24)+DATE(1970,1,1)</f>
        <v>42327.805659722217</v>
      </c>
      <c r="N2653" t="b">
        <v>0</v>
      </c>
      <c r="O2653">
        <v>17</v>
      </c>
      <c r="P2653" s="5">
        <f>E2653/O2653</f>
        <v>307.8235294117647</v>
      </c>
      <c r="Q2653" s="18" t="str">
        <f>LEFT(T2653, FIND("/",T2653)-1)</f>
        <v>technology</v>
      </c>
      <c r="R2653" s="18" t="str">
        <f>RIGHT(T2653, LEN(T2653)-FIND("/",T2653))</f>
        <v>space exploration</v>
      </c>
      <c r="S2653" t="b">
        <v>0</v>
      </c>
      <c r="T2653" t="s">
        <v>8301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3">
        <v>100000</v>
      </c>
      <c r="E2654" s="13">
        <v>885</v>
      </c>
      <c r="F2654" s="16">
        <f>(E2654)/D2654</f>
        <v>8.8500000000000002E-3</v>
      </c>
      <c r="G2654" s="11" t="s">
        <v>8220</v>
      </c>
      <c r="H2654" t="s">
        <v>8226</v>
      </c>
      <c r="I2654" t="s">
        <v>8248</v>
      </c>
      <c r="J2654">
        <v>1418183325</v>
      </c>
      <c r="K2654" s="7">
        <f>(((J2654/60)/60)/24)+DATE(1970,1,1)</f>
        <v>41983.158854166672</v>
      </c>
      <c r="L2654">
        <v>1415591325</v>
      </c>
      <c r="M2654" s="7">
        <f>(((L2654/60)/60)/24)+DATE(1970,1,1)</f>
        <v>41953.158854166672</v>
      </c>
      <c r="N2654" t="b">
        <v>0</v>
      </c>
      <c r="O2654">
        <v>11</v>
      </c>
      <c r="P2654" s="5">
        <f>E2654/O2654</f>
        <v>80.454545454545453</v>
      </c>
      <c r="Q2654" s="18" t="str">
        <f>LEFT(T2654, FIND("/",T2654)-1)</f>
        <v>technology</v>
      </c>
      <c r="R2654" s="18" t="str">
        <f>RIGHT(T2654, LEN(T2654)-FIND("/",T2654))</f>
        <v>space exploration</v>
      </c>
      <c r="S2654" t="b">
        <v>0</v>
      </c>
      <c r="T2654" t="s">
        <v>8301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3">
        <v>51000</v>
      </c>
      <c r="E2655" s="13">
        <v>5876</v>
      </c>
      <c r="F2655" s="16">
        <f>(E2655)/D2655</f>
        <v>0.1152156862745098</v>
      </c>
      <c r="G2655" s="11" t="s">
        <v>8220</v>
      </c>
      <c r="H2655" t="s">
        <v>8224</v>
      </c>
      <c r="I2655" t="s">
        <v>8246</v>
      </c>
      <c r="J2655">
        <v>1402632000</v>
      </c>
      <c r="K2655" s="7">
        <f>(((J2655/60)/60)/24)+DATE(1970,1,1)</f>
        <v>41803.166666666664</v>
      </c>
      <c r="L2655">
        <v>1399909127</v>
      </c>
      <c r="M2655" s="7">
        <f>(((L2655/60)/60)/24)+DATE(1970,1,1)</f>
        <v>41771.651932870373</v>
      </c>
      <c r="N2655" t="b">
        <v>0</v>
      </c>
      <c r="O2655">
        <v>70</v>
      </c>
      <c r="P2655" s="5">
        <f>E2655/O2655</f>
        <v>83.942857142857136</v>
      </c>
      <c r="Q2655" s="18" t="str">
        <f>LEFT(T2655, FIND("/",T2655)-1)</f>
        <v>technology</v>
      </c>
      <c r="R2655" s="18" t="str">
        <f>RIGHT(T2655, LEN(T2655)-FIND("/",T2655))</f>
        <v>space exploration</v>
      </c>
      <c r="S2655" t="b">
        <v>0</v>
      </c>
      <c r="T2655" t="s">
        <v>8301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3">
        <v>100000</v>
      </c>
      <c r="E2656" s="13">
        <v>51</v>
      </c>
      <c r="F2656" s="16">
        <f>(E2656)/D2656</f>
        <v>5.1000000000000004E-4</v>
      </c>
      <c r="G2656" s="11" t="s">
        <v>8220</v>
      </c>
      <c r="H2656" t="s">
        <v>8224</v>
      </c>
      <c r="I2656" t="s">
        <v>8246</v>
      </c>
      <c r="J2656">
        <v>1429622726</v>
      </c>
      <c r="K2656" s="7">
        <f>(((J2656/60)/60)/24)+DATE(1970,1,1)</f>
        <v>42115.559328703705</v>
      </c>
      <c r="L2656">
        <v>1424442326</v>
      </c>
      <c r="M2656" s="7">
        <f>(((L2656/60)/60)/24)+DATE(1970,1,1)</f>
        <v>42055.600995370376</v>
      </c>
      <c r="N2656" t="b">
        <v>0</v>
      </c>
      <c r="O2656">
        <v>6</v>
      </c>
      <c r="P2656" s="5">
        <f>E2656/O2656</f>
        <v>8.5</v>
      </c>
      <c r="Q2656" s="18" t="str">
        <f>LEFT(T2656, FIND("/",T2656)-1)</f>
        <v>technology</v>
      </c>
      <c r="R2656" s="18" t="str">
        <f>RIGHT(T2656, LEN(T2656)-FIND("/",T2656))</f>
        <v>space exploration</v>
      </c>
      <c r="S2656" t="b">
        <v>0</v>
      </c>
      <c r="T2656" t="s">
        <v>8301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3">
        <v>15000</v>
      </c>
      <c r="E2657" s="13">
        <v>3155</v>
      </c>
      <c r="F2657" s="16">
        <f>(E2657)/D2657</f>
        <v>0.21033333333333334</v>
      </c>
      <c r="G2657" s="11" t="s">
        <v>8220</v>
      </c>
      <c r="H2657" t="s">
        <v>8224</v>
      </c>
      <c r="I2657" t="s">
        <v>8246</v>
      </c>
      <c r="J2657">
        <v>1455048000</v>
      </c>
      <c r="K2657" s="7">
        <f>(((J2657/60)/60)/24)+DATE(1970,1,1)</f>
        <v>42409.833333333328</v>
      </c>
      <c r="L2657">
        <v>1452631647</v>
      </c>
      <c r="M2657" s="7">
        <f>(((L2657/60)/60)/24)+DATE(1970,1,1)</f>
        <v>42381.866284722222</v>
      </c>
      <c r="N2657" t="b">
        <v>0</v>
      </c>
      <c r="O2657">
        <v>43</v>
      </c>
      <c r="P2657" s="5">
        <f>E2657/O2657</f>
        <v>73.372093023255815</v>
      </c>
      <c r="Q2657" s="18" t="str">
        <f>LEFT(T2657, FIND("/",T2657)-1)</f>
        <v>technology</v>
      </c>
      <c r="R2657" s="18" t="str">
        <f>RIGHT(T2657, LEN(T2657)-FIND("/",T2657))</f>
        <v>space exploration</v>
      </c>
      <c r="S2657" t="b">
        <v>0</v>
      </c>
      <c r="T2657" t="s">
        <v>8301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3">
        <v>150000</v>
      </c>
      <c r="E2658" s="13">
        <v>17155</v>
      </c>
      <c r="F2658" s="16">
        <f>(E2658)/D2658</f>
        <v>0.11436666666666667</v>
      </c>
      <c r="G2658" s="11" t="s">
        <v>8220</v>
      </c>
      <c r="H2658" t="s">
        <v>8224</v>
      </c>
      <c r="I2658" t="s">
        <v>8246</v>
      </c>
      <c r="J2658">
        <v>1489345200</v>
      </c>
      <c r="K2658" s="7">
        <f>(((J2658/60)/60)/24)+DATE(1970,1,1)</f>
        <v>42806.791666666672</v>
      </c>
      <c r="L2658">
        <v>1485966688</v>
      </c>
      <c r="M2658" s="7">
        <f>(((L2658/60)/60)/24)+DATE(1970,1,1)</f>
        <v>42767.688518518517</v>
      </c>
      <c r="N2658" t="b">
        <v>0</v>
      </c>
      <c r="O2658">
        <v>152</v>
      </c>
      <c r="P2658" s="5">
        <f>E2658/O2658</f>
        <v>112.86184210526316</v>
      </c>
      <c r="Q2658" s="18" t="str">
        <f>LEFT(T2658, FIND("/",T2658)-1)</f>
        <v>technology</v>
      </c>
      <c r="R2658" s="18" t="str">
        <f>RIGHT(T2658, LEN(T2658)-FIND("/",T2658))</f>
        <v>space exploration</v>
      </c>
      <c r="S2658" t="b">
        <v>0</v>
      </c>
      <c r="T2658" t="s">
        <v>8301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3">
        <v>30000</v>
      </c>
      <c r="E2659" s="13">
        <v>5621.38</v>
      </c>
      <c r="F2659" s="16">
        <f>(E2659)/D2659</f>
        <v>0.18737933333333334</v>
      </c>
      <c r="G2659" s="11" t="s">
        <v>8220</v>
      </c>
      <c r="H2659" t="s">
        <v>8224</v>
      </c>
      <c r="I2659" t="s">
        <v>8246</v>
      </c>
      <c r="J2659">
        <v>1470187800</v>
      </c>
      <c r="K2659" s="7">
        <f>(((J2659/60)/60)/24)+DATE(1970,1,1)</f>
        <v>42585.0625</v>
      </c>
      <c r="L2659">
        <v>1467325053</v>
      </c>
      <c r="M2659" s="7">
        <f>(((L2659/60)/60)/24)+DATE(1970,1,1)</f>
        <v>42551.928854166668</v>
      </c>
      <c r="N2659" t="b">
        <v>0</v>
      </c>
      <c r="O2659">
        <v>59</v>
      </c>
      <c r="P2659" s="5">
        <f>E2659/O2659</f>
        <v>95.277627118644077</v>
      </c>
      <c r="Q2659" s="18" t="str">
        <f>LEFT(T2659, FIND("/",T2659)-1)</f>
        <v>technology</v>
      </c>
      <c r="R2659" s="18" t="str">
        <f>RIGHT(T2659, LEN(T2659)-FIND("/",T2659))</f>
        <v>space exploration</v>
      </c>
      <c r="S2659" t="b">
        <v>0</v>
      </c>
      <c r="T2659" t="s">
        <v>8301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3">
        <v>98000</v>
      </c>
      <c r="E2660" s="13">
        <v>91</v>
      </c>
      <c r="F2660" s="16">
        <f>(E2660)/D2660</f>
        <v>9.2857142857142856E-4</v>
      </c>
      <c r="G2660" s="11" t="s">
        <v>8220</v>
      </c>
      <c r="H2660" t="s">
        <v>8224</v>
      </c>
      <c r="I2660" t="s">
        <v>8246</v>
      </c>
      <c r="J2660">
        <v>1469913194</v>
      </c>
      <c r="K2660" s="7">
        <f>(((J2660/60)/60)/24)+DATE(1970,1,1)</f>
        <v>42581.884189814817</v>
      </c>
      <c r="L2660">
        <v>1467321194</v>
      </c>
      <c r="M2660" s="7">
        <f>(((L2660/60)/60)/24)+DATE(1970,1,1)</f>
        <v>42551.884189814817</v>
      </c>
      <c r="N2660" t="b">
        <v>0</v>
      </c>
      <c r="O2660">
        <v>4</v>
      </c>
      <c r="P2660" s="5">
        <f>E2660/O2660</f>
        <v>22.75</v>
      </c>
      <c r="Q2660" s="18" t="str">
        <f>LEFT(T2660, FIND("/",T2660)-1)</f>
        <v>technology</v>
      </c>
      <c r="R2660" s="18" t="str">
        <f>RIGHT(T2660, LEN(T2660)-FIND("/",T2660))</f>
        <v>space exploration</v>
      </c>
      <c r="S2660" t="b">
        <v>0</v>
      </c>
      <c r="T2660" t="s">
        <v>8301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3">
        <v>49000</v>
      </c>
      <c r="E2661" s="13">
        <v>1333</v>
      </c>
      <c r="F2661" s="16">
        <f>(E2661)/D2661</f>
        <v>2.720408163265306E-2</v>
      </c>
      <c r="G2661" s="11" t="s">
        <v>8220</v>
      </c>
      <c r="H2661" t="s">
        <v>8224</v>
      </c>
      <c r="I2661" t="s">
        <v>8246</v>
      </c>
      <c r="J2661">
        <v>1429321210</v>
      </c>
      <c r="K2661" s="7">
        <f>(((J2661/60)/60)/24)+DATE(1970,1,1)</f>
        <v>42112.069560185191</v>
      </c>
      <c r="L2661">
        <v>1426729210</v>
      </c>
      <c r="M2661" s="7">
        <f>(((L2661/60)/60)/24)+DATE(1970,1,1)</f>
        <v>42082.069560185191</v>
      </c>
      <c r="N2661" t="b">
        <v>0</v>
      </c>
      <c r="O2661">
        <v>10</v>
      </c>
      <c r="P2661" s="5">
        <f>E2661/O2661</f>
        <v>133.30000000000001</v>
      </c>
      <c r="Q2661" s="18" t="str">
        <f>LEFT(T2661, FIND("/",T2661)-1)</f>
        <v>technology</v>
      </c>
      <c r="R2661" s="18" t="str">
        <f>RIGHT(T2661, LEN(T2661)-FIND("/",T2661))</f>
        <v>space exploration</v>
      </c>
      <c r="S2661" t="b">
        <v>0</v>
      </c>
      <c r="T2661" t="s">
        <v>8301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3">
        <v>20000</v>
      </c>
      <c r="E2662" s="13">
        <v>19</v>
      </c>
      <c r="F2662" s="16">
        <f>(E2662)/D2662</f>
        <v>9.5E-4</v>
      </c>
      <c r="G2662" s="11" t="s">
        <v>8220</v>
      </c>
      <c r="H2662" t="s">
        <v>8224</v>
      </c>
      <c r="I2662" t="s">
        <v>8246</v>
      </c>
      <c r="J2662">
        <v>1448388418</v>
      </c>
      <c r="K2662" s="7">
        <f>(((J2662/60)/60)/24)+DATE(1970,1,1)</f>
        <v>42332.754837962959</v>
      </c>
      <c r="L2662">
        <v>1443200818</v>
      </c>
      <c r="M2662" s="7">
        <f>(((L2662/60)/60)/24)+DATE(1970,1,1)</f>
        <v>42272.713171296295</v>
      </c>
      <c r="N2662" t="b">
        <v>0</v>
      </c>
      <c r="O2662">
        <v>5</v>
      </c>
      <c r="P2662" s="5">
        <f>E2662/O2662</f>
        <v>3.8</v>
      </c>
      <c r="Q2662" s="18" t="str">
        <f>LEFT(T2662, FIND("/",T2662)-1)</f>
        <v>technology</v>
      </c>
      <c r="R2662" s="18" t="str">
        <f>RIGHT(T2662, LEN(T2662)-FIND("/",T2662))</f>
        <v>space exploration</v>
      </c>
      <c r="S2662" t="b">
        <v>0</v>
      </c>
      <c r="T2662" t="s">
        <v>8301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3">
        <v>5000</v>
      </c>
      <c r="E2663" s="13">
        <v>5145</v>
      </c>
      <c r="F2663" s="16">
        <f>(E2663)/D2663</f>
        <v>1.0289999999999999</v>
      </c>
      <c r="G2663" s="11" t="s">
        <v>8219</v>
      </c>
      <c r="H2663" t="s">
        <v>8224</v>
      </c>
      <c r="I2663" t="s">
        <v>8246</v>
      </c>
      <c r="J2663">
        <v>1382742010</v>
      </c>
      <c r="K2663" s="7">
        <f>(((J2663/60)/60)/24)+DATE(1970,1,1)</f>
        <v>41572.958449074074</v>
      </c>
      <c r="L2663">
        <v>1380150010</v>
      </c>
      <c r="M2663" s="7">
        <f>(((L2663/60)/60)/24)+DATE(1970,1,1)</f>
        <v>41542.958449074074</v>
      </c>
      <c r="N2663" t="b">
        <v>0</v>
      </c>
      <c r="O2663">
        <v>60</v>
      </c>
      <c r="P2663" s="5">
        <f>E2663/O2663</f>
        <v>85.75</v>
      </c>
      <c r="Q2663" s="18" t="str">
        <f>LEFT(T2663, FIND("/",T2663)-1)</f>
        <v>technology</v>
      </c>
      <c r="R2663" s="18" t="str">
        <f>RIGHT(T2663, LEN(T2663)-FIND("/",T2663))</f>
        <v>makerspaces</v>
      </c>
      <c r="S2663" t="b">
        <v>1</v>
      </c>
      <c r="T2663" t="s">
        <v>8302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3">
        <v>20000</v>
      </c>
      <c r="E2664" s="13">
        <v>21360</v>
      </c>
      <c r="F2664" s="16">
        <f>(E2664)/D2664</f>
        <v>1.0680000000000001</v>
      </c>
      <c r="G2664" s="11" t="s">
        <v>8219</v>
      </c>
      <c r="H2664" t="s">
        <v>8224</v>
      </c>
      <c r="I2664" t="s">
        <v>8246</v>
      </c>
      <c r="J2664">
        <v>1440179713</v>
      </c>
      <c r="K2664" s="7">
        <f>(((J2664/60)/60)/24)+DATE(1970,1,1)</f>
        <v>42237.746678240743</v>
      </c>
      <c r="L2664">
        <v>1437587713</v>
      </c>
      <c r="M2664" s="7">
        <f>(((L2664/60)/60)/24)+DATE(1970,1,1)</f>
        <v>42207.746678240743</v>
      </c>
      <c r="N2664" t="b">
        <v>0</v>
      </c>
      <c r="O2664">
        <v>80</v>
      </c>
      <c r="P2664" s="5">
        <f>E2664/O2664</f>
        <v>267</v>
      </c>
      <c r="Q2664" s="18" t="str">
        <f>LEFT(T2664, FIND("/",T2664)-1)</f>
        <v>technology</v>
      </c>
      <c r="R2664" s="18" t="str">
        <f>RIGHT(T2664, LEN(T2664)-FIND("/",T2664))</f>
        <v>makerspaces</v>
      </c>
      <c r="S2664" t="b">
        <v>1</v>
      </c>
      <c r="T2664" t="s">
        <v>8302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3">
        <v>20000</v>
      </c>
      <c r="E2665" s="13">
        <v>20919.25</v>
      </c>
      <c r="F2665" s="16">
        <f>(E2665)/D2665</f>
        <v>1.0459624999999999</v>
      </c>
      <c r="G2665" s="11" t="s">
        <v>8219</v>
      </c>
      <c r="H2665" t="s">
        <v>8229</v>
      </c>
      <c r="I2665" t="s">
        <v>8251</v>
      </c>
      <c r="J2665">
        <v>1441378800</v>
      </c>
      <c r="K2665" s="7">
        <f>(((J2665/60)/60)/24)+DATE(1970,1,1)</f>
        <v>42251.625</v>
      </c>
      <c r="L2665">
        <v>1438873007</v>
      </c>
      <c r="M2665" s="7">
        <f>(((L2665/60)/60)/24)+DATE(1970,1,1)</f>
        <v>42222.622766203705</v>
      </c>
      <c r="N2665" t="b">
        <v>0</v>
      </c>
      <c r="O2665">
        <v>56</v>
      </c>
      <c r="P2665" s="5">
        <f>E2665/O2665</f>
        <v>373.55803571428572</v>
      </c>
      <c r="Q2665" s="18" t="str">
        <f>LEFT(T2665, FIND("/",T2665)-1)</f>
        <v>technology</v>
      </c>
      <c r="R2665" s="18" t="str">
        <f>RIGHT(T2665, LEN(T2665)-FIND("/",T2665))</f>
        <v>makerspaces</v>
      </c>
      <c r="S2665" t="b">
        <v>1</v>
      </c>
      <c r="T2665" t="s">
        <v>8302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3">
        <v>17500</v>
      </c>
      <c r="E2666" s="13">
        <v>18100</v>
      </c>
      <c r="F2666" s="16">
        <f>(E2666)/D2666</f>
        <v>1.0342857142857143</v>
      </c>
      <c r="G2666" s="11" t="s">
        <v>8219</v>
      </c>
      <c r="H2666" t="s">
        <v>8224</v>
      </c>
      <c r="I2666" t="s">
        <v>8246</v>
      </c>
      <c r="J2666">
        <v>1449644340</v>
      </c>
      <c r="K2666" s="7">
        <f>(((J2666/60)/60)/24)+DATE(1970,1,1)</f>
        <v>42347.290972222225</v>
      </c>
      <c r="L2666">
        <v>1446683797</v>
      </c>
      <c r="M2666" s="7">
        <f>(((L2666/60)/60)/24)+DATE(1970,1,1)</f>
        <v>42313.02542824074</v>
      </c>
      <c r="N2666" t="b">
        <v>0</v>
      </c>
      <c r="O2666">
        <v>104</v>
      </c>
      <c r="P2666" s="5">
        <f>E2666/O2666</f>
        <v>174.03846153846155</v>
      </c>
      <c r="Q2666" s="18" t="str">
        <f>LEFT(T2666, FIND("/",T2666)-1)</f>
        <v>technology</v>
      </c>
      <c r="R2666" s="18" t="str">
        <f>RIGHT(T2666, LEN(T2666)-FIND("/",T2666))</f>
        <v>makerspaces</v>
      </c>
      <c r="S2666" t="b">
        <v>1</v>
      </c>
      <c r="T2666" t="s">
        <v>8302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3">
        <v>3500</v>
      </c>
      <c r="E2667" s="13">
        <v>4310</v>
      </c>
      <c r="F2667" s="16">
        <f>(E2667)/D2667</f>
        <v>1.2314285714285715</v>
      </c>
      <c r="G2667" s="11" t="s">
        <v>8219</v>
      </c>
      <c r="H2667" t="s">
        <v>8224</v>
      </c>
      <c r="I2667" t="s">
        <v>8246</v>
      </c>
      <c r="J2667">
        <v>1430774974</v>
      </c>
      <c r="K2667" s="7">
        <f>(((J2667/60)/60)/24)+DATE(1970,1,1)</f>
        <v>42128.895532407405</v>
      </c>
      <c r="L2667">
        <v>1426886974</v>
      </c>
      <c r="M2667" s="7">
        <f>(((L2667/60)/60)/24)+DATE(1970,1,1)</f>
        <v>42083.895532407405</v>
      </c>
      <c r="N2667" t="b">
        <v>0</v>
      </c>
      <c r="O2667">
        <v>46</v>
      </c>
      <c r="P2667" s="5">
        <f>E2667/O2667</f>
        <v>93.695652173913047</v>
      </c>
      <c r="Q2667" s="18" t="str">
        <f>LEFT(T2667, FIND("/",T2667)-1)</f>
        <v>technology</v>
      </c>
      <c r="R2667" s="18" t="str">
        <f>RIGHT(T2667, LEN(T2667)-FIND("/",T2667))</f>
        <v>makerspaces</v>
      </c>
      <c r="S2667" t="b">
        <v>1</v>
      </c>
      <c r="T2667" t="s">
        <v>8302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3">
        <v>10000</v>
      </c>
      <c r="E2668" s="13">
        <v>15929.51</v>
      </c>
      <c r="F2668" s="16">
        <f>(E2668)/D2668</f>
        <v>1.592951</v>
      </c>
      <c r="G2668" s="11" t="s">
        <v>8219</v>
      </c>
      <c r="H2668" t="s">
        <v>8224</v>
      </c>
      <c r="I2668" t="s">
        <v>8246</v>
      </c>
      <c r="J2668">
        <v>1443214800</v>
      </c>
      <c r="K2668" s="7">
        <f>(((J2668/60)/60)/24)+DATE(1970,1,1)</f>
        <v>42272.875</v>
      </c>
      <c r="L2668">
        <v>1440008439</v>
      </c>
      <c r="M2668" s="7">
        <f>(((L2668/60)/60)/24)+DATE(1970,1,1)</f>
        <v>42235.764340277776</v>
      </c>
      <c r="N2668" t="b">
        <v>0</v>
      </c>
      <c r="O2668">
        <v>206</v>
      </c>
      <c r="P2668" s="5">
        <f>E2668/O2668</f>
        <v>77.327718446601949</v>
      </c>
      <c r="Q2668" s="18" t="str">
        <f>LEFT(T2668, FIND("/",T2668)-1)</f>
        <v>technology</v>
      </c>
      <c r="R2668" s="18" t="str">
        <f>RIGHT(T2668, LEN(T2668)-FIND("/",T2668))</f>
        <v>makerspaces</v>
      </c>
      <c r="S2668" t="b">
        <v>1</v>
      </c>
      <c r="T2668" t="s">
        <v>8302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3">
        <v>1500</v>
      </c>
      <c r="E2669" s="13">
        <v>1660</v>
      </c>
      <c r="F2669" s="16">
        <f>(E2669)/D2669</f>
        <v>1.1066666666666667</v>
      </c>
      <c r="G2669" s="11" t="s">
        <v>8219</v>
      </c>
      <c r="H2669" t="s">
        <v>8224</v>
      </c>
      <c r="I2669" t="s">
        <v>8246</v>
      </c>
      <c r="J2669">
        <v>1455142416</v>
      </c>
      <c r="K2669" s="7">
        <f>(((J2669/60)/60)/24)+DATE(1970,1,1)</f>
        <v>42410.926111111112</v>
      </c>
      <c r="L2669">
        <v>1452550416</v>
      </c>
      <c r="M2669" s="7">
        <f>(((L2669/60)/60)/24)+DATE(1970,1,1)</f>
        <v>42380.926111111112</v>
      </c>
      <c r="N2669" t="b">
        <v>0</v>
      </c>
      <c r="O2669">
        <v>18</v>
      </c>
      <c r="P2669" s="5">
        <f>E2669/O2669</f>
        <v>92.222222222222229</v>
      </c>
      <c r="Q2669" s="18" t="str">
        <f>LEFT(T2669, FIND("/",T2669)-1)</f>
        <v>technology</v>
      </c>
      <c r="R2669" s="18" t="str">
        <f>RIGHT(T2669, LEN(T2669)-FIND("/",T2669))</f>
        <v>makerspaces</v>
      </c>
      <c r="S2669" t="b">
        <v>1</v>
      </c>
      <c r="T2669" t="s">
        <v>8302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3">
        <v>1000</v>
      </c>
      <c r="E2670" s="13">
        <v>1707</v>
      </c>
      <c r="F2670" s="16">
        <f>(E2670)/D2670</f>
        <v>1.7070000000000001</v>
      </c>
      <c r="G2670" s="11" t="s">
        <v>8219</v>
      </c>
      <c r="H2670" t="s">
        <v>8229</v>
      </c>
      <c r="I2670" t="s">
        <v>8251</v>
      </c>
      <c r="J2670">
        <v>1447079520</v>
      </c>
      <c r="K2670" s="7">
        <f>(((J2670/60)/60)/24)+DATE(1970,1,1)</f>
        <v>42317.60555555555</v>
      </c>
      <c r="L2670">
        <v>1443449265</v>
      </c>
      <c r="M2670" s="7">
        <f>(((L2670/60)/60)/24)+DATE(1970,1,1)</f>
        <v>42275.588715277772</v>
      </c>
      <c r="N2670" t="b">
        <v>0</v>
      </c>
      <c r="O2670">
        <v>28</v>
      </c>
      <c r="P2670" s="5">
        <f>E2670/O2670</f>
        <v>60.964285714285715</v>
      </c>
      <c r="Q2670" s="18" t="str">
        <f>LEFT(T2670, FIND("/",T2670)-1)</f>
        <v>technology</v>
      </c>
      <c r="R2670" s="18" t="str">
        <f>RIGHT(T2670, LEN(T2670)-FIND("/",T2670))</f>
        <v>makerspaces</v>
      </c>
      <c r="S2670" t="b">
        <v>1</v>
      </c>
      <c r="T2670" t="s">
        <v>8302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3">
        <v>800</v>
      </c>
      <c r="E2671" s="13">
        <v>1001</v>
      </c>
      <c r="F2671" s="16">
        <f>(E2671)/D2671</f>
        <v>1.25125</v>
      </c>
      <c r="G2671" s="11" t="s">
        <v>8219</v>
      </c>
      <c r="H2671" t="s">
        <v>8224</v>
      </c>
      <c r="I2671" t="s">
        <v>8246</v>
      </c>
      <c r="J2671">
        <v>1452387096</v>
      </c>
      <c r="K2671" s="7">
        <f>(((J2671/60)/60)/24)+DATE(1970,1,1)</f>
        <v>42379.035833333335</v>
      </c>
      <c r="L2671">
        <v>1447203096</v>
      </c>
      <c r="M2671" s="7">
        <f>(((L2671/60)/60)/24)+DATE(1970,1,1)</f>
        <v>42319.035833333335</v>
      </c>
      <c r="N2671" t="b">
        <v>0</v>
      </c>
      <c r="O2671">
        <v>11</v>
      </c>
      <c r="P2671" s="5">
        <f>E2671/O2671</f>
        <v>91</v>
      </c>
      <c r="Q2671" s="18" t="str">
        <f>LEFT(T2671, FIND("/",T2671)-1)</f>
        <v>technology</v>
      </c>
      <c r="R2671" s="18" t="str">
        <f>RIGHT(T2671, LEN(T2671)-FIND("/",T2671))</f>
        <v>makerspaces</v>
      </c>
      <c r="S2671" t="b">
        <v>1</v>
      </c>
      <c r="T2671" t="s">
        <v>8302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3">
        <v>38888</v>
      </c>
      <c r="E2672" s="13">
        <v>2495</v>
      </c>
      <c r="F2672" s="16">
        <f>(E2672)/D2672</f>
        <v>6.4158609339642042E-2</v>
      </c>
      <c r="G2672" s="11" t="s">
        <v>8221</v>
      </c>
      <c r="H2672" t="s">
        <v>8226</v>
      </c>
      <c r="I2672" t="s">
        <v>8248</v>
      </c>
      <c r="J2672">
        <v>1406593780</v>
      </c>
      <c r="K2672" s="7">
        <f>(((J2672/60)/60)/24)+DATE(1970,1,1)</f>
        <v>41849.020601851851</v>
      </c>
      <c r="L2672">
        <v>1404174580</v>
      </c>
      <c r="M2672" s="7">
        <f>(((L2672/60)/60)/24)+DATE(1970,1,1)</f>
        <v>41821.020601851851</v>
      </c>
      <c r="N2672" t="b">
        <v>1</v>
      </c>
      <c r="O2672">
        <v>60</v>
      </c>
      <c r="P2672" s="5">
        <f>E2672/O2672</f>
        <v>41.583333333333336</v>
      </c>
      <c r="Q2672" s="18" t="str">
        <f>LEFT(T2672, FIND("/",T2672)-1)</f>
        <v>technology</v>
      </c>
      <c r="R2672" s="18" t="str">
        <f>RIGHT(T2672, LEN(T2672)-FIND("/",T2672))</f>
        <v>makerspaces</v>
      </c>
      <c r="S2672" t="b">
        <v>0</v>
      </c>
      <c r="T2672" t="s">
        <v>8302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3">
        <v>25000</v>
      </c>
      <c r="E2673" s="13">
        <v>2836</v>
      </c>
      <c r="F2673" s="16">
        <f>(E2673)/D2673</f>
        <v>0.11344</v>
      </c>
      <c r="G2673" s="11" t="s">
        <v>8221</v>
      </c>
      <c r="H2673" t="s">
        <v>8224</v>
      </c>
      <c r="I2673" t="s">
        <v>8246</v>
      </c>
      <c r="J2673">
        <v>1419017880</v>
      </c>
      <c r="K2673" s="7">
        <f>(((J2673/60)/60)/24)+DATE(1970,1,1)</f>
        <v>41992.818055555559</v>
      </c>
      <c r="L2673">
        <v>1416419916</v>
      </c>
      <c r="M2673" s="7">
        <f>(((L2673/60)/60)/24)+DATE(1970,1,1)</f>
        <v>41962.749027777783</v>
      </c>
      <c r="N2673" t="b">
        <v>1</v>
      </c>
      <c r="O2673">
        <v>84</v>
      </c>
      <c r="P2673" s="5">
        <f>E2673/O2673</f>
        <v>33.761904761904759</v>
      </c>
      <c r="Q2673" s="18" t="str">
        <f>LEFT(T2673, FIND("/",T2673)-1)</f>
        <v>technology</v>
      </c>
      <c r="R2673" s="18" t="str">
        <f>RIGHT(T2673, LEN(T2673)-FIND("/",T2673))</f>
        <v>makerspaces</v>
      </c>
      <c r="S2673" t="b">
        <v>0</v>
      </c>
      <c r="T2673" t="s">
        <v>8302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3">
        <v>10000</v>
      </c>
      <c r="E2674" s="13">
        <v>3319</v>
      </c>
      <c r="F2674" s="16">
        <f>(E2674)/D2674</f>
        <v>0.33189999999999997</v>
      </c>
      <c r="G2674" s="11" t="s">
        <v>8221</v>
      </c>
      <c r="H2674" t="s">
        <v>8224</v>
      </c>
      <c r="I2674" t="s">
        <v>8246</v>
      </c>
      <c r="J2674">
        <v>1451282400</v>
      </c>
      <c r="K2674" s="7">
        <f>(((J2674/60)/60)/24)+DATE(1970,1,1)</f>
        <v>42366.25</v>
      </c>
      <c r="L2674">
        <v>1449436390</v>
      </c>
      <c r="M2674" s="7">
        <f>(((L2674/60)/60)/24)+DATE(1970,1,1)</f>
        <v>42344.884143518517</v>
      </c>
      <c r="N2674" t="b">
        <v>1</v>
      </c>
      <c r="O2674">
        <v>47</v>
      </c>
      <c r="P2674" s="5">
        <f>E2674/O2674</f>
        <v>70.61702127659575</v>
      </c>
      <c r="Q2674" s="18" t="str">
        <f>LEFT(T2674, FIND("/",T2674)-1)</f>
        <v>technology</v>
      </c>
      <c r="R2674" s="18" t="str">
        <f>RIGHT(T2674, LEN(T2674)-FIND("/",T2674))</f>
        <v>makerspaces</v>
      </c>
      <c r="S2674" t="b">
        <v>0</v>
      </c>
      <c r="T2674" t="s">
        <v>8302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3">
        <v>40000</v>
      </c>
      <c r="E2675" s="13">
        <v>11032</v>
      </c>
      <c r="F2675" s="16">
        <f>(E2675)/D2675</f>
        <v>0.27579999999999999</v>
      </c>
      <c r="G2675" s="11" t="s">
        <v>8221</v>
      </c>
      <c r="H2675" t="s">
        <v>8224</v>
      </c>
      <c r="I2675" t="s">
        <v>8246</v>
      </c>
      <c r="J2675">
        <v>1414622700</v>
      </c>
      <c r="K2675" s="7">
        <f>(((J2675/60)/60)/24)+DATE(1970,1,1)</f>
        <v>41941.947916666664</v>
      </c>
      <c r="L2675">
        <v>1412081999</v>
      </c>
      <c r="M2675" s="7">
        <f>(((L2675/60)/60)/24)+DATE(1970,1,1)</f>
        <v>41912.541655092595</v>
      </c>
      <c r="N2675" t="b">
        <v>1</v>
      </c>
      <c r="O2675">
        <v>66</v>
      </c>
      <c r="P2675" s="5">
        <f>E2675/O2675</f>
        <v>167.15151515151516</v>
      </c>
      <c r="Q2675" s="18" t="str">
        <f>LEFT(T2675, FIND("/",T2675)-1)</f>
        <v>technology</v>
      </c>
      <c r="R2675" s="18" t="str">
        <f>RIGHT(T2675, LEN(T2675)-FIND("/",T2675))</f>
        <v>makerspaces</v>
      </c>
      <c r="S2675" t="b">
        <v>0</v>
      </c>
      <c r="T2675" t="s">
        <v>8302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3">
        <v>35000</v>
      </c>
      <c r="E2676" s="13">
        <v>21994</v>
      </c>
      <c r="F2676" s="16">
        <f>(E2676)/D2676</f>
        <v>0.62839999999999996</v>
      </c>
      <c r="G2676" s="11" t="s">
        <v>8221</v>
      </c>
      <c r="H2676" t="s">
        <v>8224</v>
      </c>
      <c r="I2676" t="s">
        <v>8246</v>
      </c>
      <c r="J2676">
        <v>1467694740</v>
      </c>
      <c r="K2676" s="7">
        <f>(((J2676/60)/60)/24)+DATE(1970,1,1)</f>
        <v>42556.207638888889</v>
      </c>
      <c r="L2676">
        <v>1465398670</v>
      </c>
      <c r="M2676" s="7">
        <f>(((L2676/60)/60)/24)+DATE(1970,1,1)</f>
        <v>42529.632754629631</v>
      </c>
      <c r="N2676" t="b">
        <v>1</v>
      </c>
      <c r="O2676">
        <v>171</v>
      </c>
      <c r="P2676" s="5">
        <f>E2676/O2676</f>
        <v>128.61988304093566</v>
      </c>
      <c r="Q2676" s="18" t="str">
        <f>LEFT(T2676, FIND("/",T2676)-1)</f>
        <v>technology</v>
      </c>
      <c r="R2676" s="18" t="str">
        <f>RIGHT(T2676, LEN(T2676)-FIND("/",T2676))</f>
        <v>makerspaces</v>
      </c>
      <c r="S2676" t="b">
        <v>0</v>
      </c>
      <c r="T2676" t="s">
        <v>8302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3">
        <v>25000</v>
      </c>
      <c r="E2677" s="13">
        <v>1897</v>
      </c>
      <c r="F2677" s="16">
        <f>(E2677)/D2677</f>
        <v>7.5880000000000003E-2</v>
      </c>
      <c r="G2677" s="11" t="s">
        <v>8221</v>
      </c>
      <c r="H2677" t="s">
        <v>8224</v>
      </c>
      <c r="I2677" t="s">
        <v>8246</v>
      </c>
      <c r="J2677">
        <v>1415655289</v>
      </c>
      <c r="K2677" s="7">
        <f>(((J2677/60)/60)/24)+DATE(1970,1,1)</f>
        <v>41953.899178240739</v>
      </c>
      <c r="L2677">
        <v>1413059689</v>
      </c>
      <c r="M2677" s="7">
        <f>(((L2677/60)/60)/24)+DATE(1970,1,1)</f>
        <v>41923.857511574075</v>
      </c>
      <c r="N2677" t="b">
        <v>1</v>
      </c>
      <c r="O2677">
        <v>29</v>
      </c>
      <c r="P2677" s="5">
        <f>E2677/O2677</f>
        <v>65.41379310344827</v>
      </c>
      <c r="Q2677" s="18" t="str">
        <f>LEFT(T2677, FIND("/",T2677)-1)</f>
        <v>technology</v>
      </c>
      <c r="R2677" s="18" t="str">
        <f>RIGHT(T2677, LEN(T2677)-FIND("/",T2677))</f>
        <v>makerspaces</v>
      </c>
      <c r="S2677" t="b">
        <v>0</v>
      </c>
      <c r="T2677" t="s">
        <v>8302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3">
        <v>2100</v>
      </c>
      <c r="E2678" s="13">
        <v>1058</v>
      </c>
      <c r="F2678" s="16">
        <f>(E2678)/D2678</f>
        <v>0.50380952380952382</v>
      </c>
      <c r="G2678" s="11" t="s">
        <v>8221</v>
      </c>
      <c r="H2678" t="s">
        <v>8229</v>
      </c>
      <c r="I2678" t="s">
        <v>8251</v>
      </c>
      <c r="J2678">
        <v>1463929174</v>
      </c>
      <c r="K2678" s="7">
        <f>(((J2678/60)/60)/24)+DATE(1970,1,1)</f>
        <v>42512.624699074076</v>
      </c>
      <c r="L2678">
        <v>1461337174</v>
      </c>
      <c r="M2678" s="7">
        <f>(((L2678/60)/60)/24)+DATE(1970,1,1)</f>
        <v>42482.624699074076</v>
      </c>
      <c r="N2678" t="b">
        <v>0</v>
      </c>
      <c r="O2678">
        <v>9</v>
      </c>
      <c r="P2678" s="5">
        <f>E2678/O2678</f>
        <v>117.55555555555556</v>
      </c>
      <c r="Q2678" s="18" t="str">
        <f>LEFT(T2678, FIND("/",T2678)-1)</f>
        <v>technology</v>
      </c>
      <c r="R2678" s="18" t="str">
        <f>RIGHT(T2678, LEN(T2678)-FIND("/",T2678))</f>
        <v>makerspaces</v>
      </c>
      <c r="S2678" t="b">
        <v>0</v>
      </c>
      <c r="T2678" t="s">
        <v>8302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3">
        <v>19500</v>
      </c>
      <c r="E2679" s="13">
        <v>3415</v>
      </c>
      <c r="F2679" s="16">
        <f>(E2679)/D2679</f>
        <v>0.17512820512820512</v>
      </c>
      <c r="G2679" s="11" t="s">
        <v>8221</v>
      </c>
      <c r="H2679" t="s">
        <v>8224</v>
      </c>
      <c r="I2679" t="s">
        <v>8246</v>
      </c>
      <c r="J2679">
        <v>1404348143</v>
      </c>
      <c r="K2679" s="7">
        <f>(((J2679/60)/60)/24)+DATE(1970,1,1)</f>
        <v>41823.029432870368</v>
      </c>
      <c r="L2679">
        <v>1401756143</v>
      </c>
      <c r="M2679" s="7">
        <f>(((L2679/60)/60)/24)+DATE(1970,1,1)</f>
        <v>41793.029432870368</v>
      </c>
      <c r="N2679" t="b">
        <v>0</v>
      </c>
      <c r="O2679">
        <v>27</v>
      </c>
      <c r="P2679" s="5">
        <f>E2679/O2679</f>
        <v>126.48148148148148</v>
      </c>
      <c r="Q2679" s="18" t="str">
        <f>LEFT(T2679, FIND("/",T2679)-1)</f>
        <v>technology</v>
      </c>
      <c r="R2679" s="18" t="str">
        <f>RIGHT(T2679, LEN(T2679)-FIND("/",T2679))</f>
        <v>makerspaces</v>
      </c>
      <c r="S2679" t="b">
        <v>0</v>
      </c>
      <c r="T2679" t="s">
        <v>8302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3">
        <v>8000000</v>
      </c>
      <c r="E2680" s="13">
        <v>1100</v>
      </c>
      <c r="F2680" s="16">
        <f>(E2680)/D2680</f>
        <v>1.3750000000000001E-4</v>
      </c>
      <c r="G2680" s="11" t="s">
        <v>8221</v>
      </c>
      <c r="H2680" t="s">
        <v>8227</v>
      </c>
      <c r="I2680" t="s">
        <v>8249</v>
      </c>
      <c r="J2680">
        <v>1443121765</v>
      </c>
      <c r="K2680" s="7">
        <f>(((J2680/60)/60)/24)+DATE(1970,1,1)</f>
        <v>42271.798206018517</v>
      </c>
      <c r="L2680">
        <v>1440529765</v>
      </c>
      <c r="M2680" s="7">
        <f>(((L2680/60)/60)/24)+DATE(1970,1,1)</f>
        <v>42241.798206018517</v>
      </c>
      <c r="N2680" t="b">
        <v>0</v>
      </c>
      <c r="O2680">
        <v>2</v>
      </c>
      <c r="P2680" s="5">
        <f>E2680/O2680</f>
        <v>550</v>
      </c>
      <c r="Q2680" s="18" t="str">
        <f>LEFT(T2680, FIND("/",T2680)-1)</f>
        <v>technology</v>
      </c>
      <c r="R2680" s="18" t="str">
        <f>RIGHT(T2680, LEN(T2680)-FIND("/",T2680))</f>
        <v>makerspaces</v>
      </c>
      <c r="S2680" t="b">
        <v>0</v>
      </c>
      <c r="T2680" t="s">
        <v>8302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3">
        <v>40000</v>
      </c>
      <c r="E2681" s="13">
        <v>132</v>
      </c>
      <c r="F2681" s="16">
        <f>(E2681)/D2681</f>
        <v>3.3E-3</v>
      </c>
      <c r="G2681" s="11" t="s">
        <v>8221</v>
      </c>
      <c r="H2681" t="s">
        <v>8224</v>
      </c>
      <c r="I2681" t="s">
        <v>8246</v>
      </c>
      <c r="J2681">
        <v>1425081694</v>
      </c>
      <c r="K2681" s="7">
        <f>(((J2681/60)/60)/24)+DATE(1970,1,1)</f>
        <v>42063.001087962963</v>
      </c>
      <c r="L2681">
        <v>1422489694</v>
      </c>
      <c r="M2681" s="7">
        <f>(((L2681/60)/60)/24)+DATE(1970,1,1)</f>
        <v>42033.001087962963</v>
      </c>
      <c r="N2681" t="b">
        <v>0</v>
      </c>
      <c r="O2681">
        <v>3</v>
      </c>
      <c r="P2681" s="5">
        <f>E2681/O2681</f>
        <v>44</v>
      </c>
      <c r="Q2681" s="18" t="str">
        <f>LEFT(T2681, FIND("/",T2681)-1)</f>
        <v>technology</v>
      </c>
      <c r="R2681" s="18" t="str">
        <f>RIGHT(T2681, LEN(T2681)-FIND("/",T2681))</f>
        <v>makerspaces</v>
      </c>
      <c r="S2681" t="b">
        <v>0</v>
      </c>
      <c r="T2681" t="s">
        <v>8302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3">
        <v>32000</v>
      </c>
      <c r="E2682" s="13">
        <v>276</v>
      </c>
      <c r="F2682" s="16">
        <f>(E2682)/D2682</f>
        <v>8.6250000000000007E-3</v>
      </c>
      <c r="G2682" s="11" t="s">
        <v>8221</v>
      </c>
      <c r="H2682" t="s">
        <v>8227</v>
      </c>
      <c r="I2682" t="s">
        <v>8249</v>
      </c>
      <c r="J2682">
        <v>1459915491</v>
      </c>
      <c r="K2682" s="7">
        <f>(((J2682/60)/60)/24)+DATE(1970,1,1)</f>
        <v>42466.170034722221</v>
      </c>
      <c r="L2682">
        <v>1457327091</v>
      </c>
      <c r="M2682" s="7">
        <f>(((L2682/60)/60)/24)+DATE(1970,1,1)</f>
        <v>42436.211701388893</v>
      </c>
      <c r="N2682" t="b">
        <v>0</v>
      </c>
      <c r="O2682">
        <v>4</v>
      </c>
      <c r="P2682" s="5">
        <f>E2682/O2682</f>
        <v>69</v>
      </c>
      <c r="Q2682" s="18" t="str">
        <f>LEFT(T2682, FIND("/",T2682)-1)</f>
        <v>technology</v>
      </c>
      <c r="R2682" s="18" t="str">
        <f>RIGHT(T2682, LEN(T2682)-FIND("/",T2682))</f>
        <v>makerspaces</v>
      </c>
      <c r="S2682" t="b">
        <v>0</v>
      </c>
      <c r="T2682" t="s">
        <v>8302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3">
        <v>8000</v>
      </c>
      <c r="E2683" s="13">
        <v>55</v>
      </c>
      <c r="F2683" s="16">
        <f>(E2683)/D2683</f>
        <v>6.875E-3</v>
      </c>
      <c r="G2683" s="11" t="s">
        <v>8221</v>
      </c>
      <c r="H2683" t="s">
        <v>8224</v>
      </c>
      <c r="I2683" t="s">
        <v>8246</v>
      </c>
      <c r="J2683">
        <v>1405027750</v>
      </c>
      <c r="K2683" s="7">
        <f>(((J2683/60)/60)/24)+DATE(1970,1,1)</f>
        <v>41830.895254629628</v>
      </c>
      <c r="L2683">
        <v>1402867750</v>
      </c>
      <c r="M2683" s="7">
        <f>(((L2683/60)/60)/24)+DATE(1970,1,1)</f>
        <v>41805.895254629628</v>
      </c>
      <c r="N2683" t="b">
        <v>0</v>
      </c>
      <c r="O2683">
        <v>2</v>
      </c>
      <c r="P2683" s="5">
        <f>E2683/O2683</f>
        <v>27.5</v>
      </c>
      <c r="Q2683" s="18" t="str">
        <f>LEFT(T2683, FIND("/",T2683)-1)</f>
        <v>food</v>
      </c>
      <c r="R2683" s="18" t="str">
        <f>RIGHT(T2683, LEN(T2683)-FIND("/",T2683))</f>
        <v>food trucks</v>
      </c>
      <c r="S2683" t="b">
        <v>0</v>
      </c>
      <c r="T2683" t="s">
        <v>8284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3">
        <v>6000</v>
      </c>
      <c r="E2684" s="13">
        <v>1698</v>
      </c>
      <c r="F2684" s="16">
        <f>(E2684)/D2684</f>
        <v>0.28299999999999997</v>
      </c>
      <c r="G2684" s="11" t="s">
        <v>8221</v>
      </c>
      <c r="H2684" t="s">
        <v>8224</v>
      </c>
      <c r="I2684" t="s">
        <v>8246</v>
      </c>
      <c r="J2684">
        <v>1416635940</v>
      </c>
      <c r="K2684" s="7">
        <f>(((J2684/60)/60)/24)+DATE(1970,1,1)</f>
        <v>41965.249305555553</v>
      </c>
      <c r="L2684">
        <v>1413838540</v>
      </c>
      <c r="M2684" s="7">
        <f>(((L2684/60)/60)/24)+DATE(1970,1,1)</f>
        <v>41932.871990740743</v>
      </c>
      <c r="N2684" t="b">
        <v>0</v>
      </c>
      <c r="O2684">
        <v>20</v>
      </c>
      <c r="P2684" s="5">
        <f>E2684/O2684</f>
        <v>84.9</v>
      </c>
      <c r="Q2684" s="18" t="str">
        <f>LEFT(T2684, FIND("/",T2684)-1)</f>
        <v>food</v>
      </c>
      <c r="R2684" s="18" t="str">
        <f>RIGHT(T2684, LEN(T2684)-FIND("/",T2684))</f>
        <v>food trucks</v>
      </c>
      <c r="S2684" t="b">
        <v>0</v>
      </c>
      <c r="T2684" t="s">
        <v>8284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3">
        <v>15000</v>
      </c>
      <c r="E2685" s="13">
        <v>36</v>
      </c>
      <c r="F2685" s="16">
        <f>(E2685)/D2685</f>
        <v>2.3999999999999998E-3</v>
      </c>
      <c r="G2685" s="11" t="s">
        <v>8221</v>
      </c>
      <c r="H2685" t="s">
        <v>8224</v>
      </c>
      <c r="I2685" t="s">
        <v>8246</v>
      </c>
      <c r="J2685">
        <v>1425233240</v>
      </c>
      <c r="K2685" s="7">
        <f>(((J2685/60)/60)/24)+DATE(1970,1,1)</f>
        <v>42064.75509259259</v>
      </c>
      <c r="L2685">
        <v>1422641240</v>
      </c>
      <c r="M2685" s="7">
        <f>(((L2685/60)/60)/24)+DATE(1970,1,1)</f>
        <v>42034.75509259259</v>
      </c>
      <c r="N2685" t="b">
        <v>0</v>
      </c>
      <c r="O2685">
        <v>3</v>
      </c>
      <c r="P2685" s="5">
        <f>E2685/O2685</f>
        <v>12</v>
      </c>
      <c r="Q2685" s="18" t="str">
        <f>LEFT(T2685, FIND("/",T2685)-1)</f>
        <v>food</v>
      </c>
      <c r="R2685" s="18" t="str">
        <f>RIGHT(T2685, LEN(T2685)-FIND("/",T2685))</f>
        <v>food trucks</v>
      </c>
      <c r="S2685" t="b">
        <v>0</v>
      </c>
      <c r="T2685" t="s">
        <v>8284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3">
        <v>70000</v>
      </c>
      <c r="E2686" s="13">
        <v>800</v>
      </c>
      <c r="F2686" s="16">
        <f>(E2686)/D2686</f>
        <v>1.1428571428571429E-2</v>
      </c>
      <c r="G2686" s="11" t="s">
        <v>8221</v>
      </c>
      <c r="H2686" t="s">
        <v>8224</v>
      </c>
      <c r="I2686" t="s">
        <v>8246</v>
      </c>
      <c r="J2686">
        <v>1407621425</v>
      </c>
      <c r="K2686" s="7">
        <f>(((J2686/60)/60)/24)+DATE(1970,1,1)</f>
        <v>41860.914641203701</v>
      </c>
      <c r="L2686">
        <v>1404165425</v>
      </c>
      <c r="M2686" s="7">
        <f>(((L2686/60)/60)/24)+DATE(1970,1,1)</f>
        <v>41820.914641203701</v>
      </c>
      <c r="N2686" t="b">
        <v>0</v>
      </c>
      <c r="O2686">
        <v>4</v>
      </c>
      <c r="P2686" s="5">
        <f>E2686/O2686</f>
        <v>200</v>
      </c>
      <c r="Q2686" s="18" t="str">
        <f>LEFT(T2686, FIND("/",T2686)-1)</f>
        <v>food</v>
      </c>
      <c r="R2686" s="18" t="str">
        <f>RIGHT(T2686, LEN(T2686)-FIND("/",T2686))</f>
        <v>food trucks</v>
      </c>
      <c r="S2686" t="b">
        <v>0</v>
      </c>
      <c r="T2686" t="s">
        <v>8284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3">
        <v>50000</v>
      </c>
      <c r="E2687" s="13">
        <v>10</v>
      </c>
      <c r="F2687" s="16">
        <f>(E2687)/D2687</f>
        <v>2.0000000000000001E-4</v>
      </c>
      <c r="G2687" s="11" t="s">
        <v>8221</v>
      </c>
      <c r="H2687" t="s">
        <v>8224</v>
      </c>
      <c r="I2687" t="s">
        <v>8246</v>
      </c>
      <c r="J2687">
        <v>1430149330</v>
      </c>
      <c r="K2687" s="7">
        <f>(((J2687/60)/60)/24)+DATE(1970,1,1)</f>
        <v>42121.654282407413</v>
      </c>
      <c r="L2687">
        <v>1424968930</v>
      </c>
      <c r="M2687" s="7">
        <f>(((L2687/60)/60)/24)+DATE(1970,1,1)</f>
        <v>42061.69594907407</v>
      </c>
      <c r="N2687" t="b">
        <v>0</v>
      </c>
      <c r="O2687">
        <v>1</v>
      </c>
      <c r="P2687" s="5">
        <f>E2687/O2687</f>
        <v>10</v>
      </c>
      <c r="Q2687" s="18" t="str">
        <f>LEFT(T2687, FIND("/",T2687)-1)</f>
        <v>food</v>
      </c>
      <c r="R2687" s="18" t="str">
        <f>RIGHT(T2687, LEN(T2687)-FIND("/",T2687))</f>
        <v>food trucks</v>
      </c>
      <c r="S2687" t="b">
        <v>0</v>
      </c>
      <c r="T2687" t="s">
        <v>8284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3">
        <v>30000</v>
      </c>
      <c r="E2688" s="13">
        <v>0</v>
      </c>
      <c r="F2688" s="16">
        <f>(E2688)/D2688</f>
        <v>0</v>
      </c>
      <c r="G2688" s="11" t="s">
        <v>8221</v>
      </c>
      <c r="H2688" t="s">
        <v>8224</v>
      </c>
      <c r="I2688" t="s">
        <v>8246</v>
      </c>
      <c r="J2688">
        <v>1412119423</v>
      </c>
      <c r="K2688" s="7">
        <f>(((J2688/60)/60)/24)+DATE(1970,1,1)</f>
        <v>41912.974803240737</v>
      </c>
      <c r="L2688">
        <v>1410391423</v>
      </c>
      <c r="M2688" s="7">
        <f>(((L2688/60)/60)/24)+DATE(1970,1,1)</f>
        <v>41892.974803240737</v>
      </c>
      <c r="N2688" t="b">
        <v>0</v>
      </c>
      <c r="O2688">
        <v>0</v>
      </c>
      <c r="P2688" s="5" t="e">
        <f>E2688/O2688</f>
        <v>#DIV/0!</v>
      </c>
      <c r="Q2688" s="18" t="str">
        <f>LEFT(T2688, FIND("/",T2688)-1)</f>
        <v>food</v>
      </c>
      <c r="R2688" s="18" t="str">
        <f>RIGHT(T2688, LEN(T2688)-FIND("/",T2688))</f>
        <v>food trucks</v>
      </c>
      <c r="S2688" t="b">
        <v>0</v>
      </c>
      <c r="T2688" t="s">
        <v>8284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3">
        <v>15000</v>
      </c>
      <c r="E2689" s="13">
        <v>0</v>
      </c>
      <c r="F2689" s="16">
        <f>(E2689)/D2689</f>
        <v>0</v>
      </c>
      <c r="G2689" s="11" t="s">
        <v>8221</v>
      </c>
      <c r="H2689" t="s">
        <v>8224</v>
      </c>
      <c r="I2689" t="s">
        <v>8246</v>
      </c>
      <c r="J2689">
        <v>1435591318</v>
      </c>
      <c r="K2689" s="7">
        <f>(((J2689/60)/60)/24)+DATE(1970,1,1)</f>
        <v>42184.64025462963</v>
      </c>
      <c r="L2689">
        <v>1432999318</v>
      </c>
      <c r="M2689" s="7">
        <f>(((L2689/60)/60)/24)+DATE(1970,1,1)</f>
        <v>42154.64025462963</v>
      </c>
      <c r="N2689" t="b">
        <v>0</v>
      </c>
      <c r="O2689">
        <v>0</v>
      </c>
      <c r="P2689" s="5" t="e">
        <f>E2689/O2689</f>
        <v>#DIV/0!</v>
      </c>
      <c r="Q2689" s="18" t="str">
        <f>LEFT(T2689, FIND("/",T2689)-1)</f>
        <v>food</v>
      </c>
      <c r="R2689" s="18" t="str">
        <f>RIGHT(T2689, LEN(T2689)-FIND("/",T2689))</f>
        <v>food trucks</v>
      </c>
      <c r="S2689" t="b">
        <v>0</v>
      </c>
      <c r="T2689" t="s">
        <v>8284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3">
        <v>50000</v>
      </c>
      <c r="E2690" s="13">
        <v>74</v>
      </c>
      <c r="F2690" s="16">
        <f>(E2690)/D2690</f>
        <v>1.48E-3</v>
      </c>
      <c r="G2690" s="11" t="s">
        <v>8221</v>
      </c>
      <c r="H2690" t="s">
        <v>8224</v>
      </c>
      <c r="I2690" t="s">
        <v>8246</v>
      </c>
      <c r="J2690">
        <v>1424746800</v>
      </c>
      <c r="K2690" s="7">
        <f>(((J2690/60)/60)/24)+DATE(1970,1,1)</f>
        <v>42059.125</v>
      </c>
      <c r="L2690">
        <v>1422067870</v>
      </c>
      <c r="M2690" s="7">
        <f>(((L2690/60)/60)/24)+DATE(1970,1,1)</f>
        <v>42028.118865740747</v>
      </c>
      <c r="N2690" t="b">
        <v>0</v>
      </c>
      <c r="O2690">
        <v>14</v>
      </c>
      <c r="P2690" s="5">
        <f>E2690/O2690</f>
        <v>5.2857142857142856</v>
      </c>
      <c r="Q2690" s="18" t="str">
        <f>LEFT(T2690, FIND("/",T2690)-1)</f>
        <v>food</v>
      </c>
      <c r="R2690" s="18" t="str">
        <f>RIGHT(T2690, LEN(T2690)-FIND("/",T2690))</f>
        <v>food trucks</v>
      </c>
      <c r="S2690" t="b">
        <v>0</v>
      </c>
      <c r="T2690" t="s">
        <v>8284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3">
        <v>35000</v>
      </c>
      <c r="E2691" s="13">
        <v>1</v>
      </c>
      <c r="F2691" s="16">
        <f>(E2691)/D2691</f>
        <v>2.8571428571428571E-5</v>
      </c>
      <c r="G2691" s="11" t="s">
        <v>8221</v>
      </c>
      <c r="H2691" t="s">
        <v>8224</v>
      </c>
      <c r="I2691" t="s">
        <v>8246</v>
      </c>
      <c r="J2691">
        <v>1469919890</v>
      </c>
      <c r="K2691" s="7">
        <f>(((J2691/60)/60)/24)+DATE(1970,1,1)</f>
        <v>42581.961689814809</v>
      </c>
      <c r="L2691">
        <v>1467327890</v>
      </c>
      <c r="M2691" s="7">
        <f>(((L2691/60)/60)/24)+DATE(1970,1,1)</f>
        <v>42551.961689814809</v>
      </c>
      <c r="N2691" t="b">
        <v>0</v>
      </c>
      <c r="O2691">
        <v>1</v>
      </c>
      <c r="P2691" s="5">
        <f>E2691/O2691</f>
        <v>1</v>
      </c>
      <c r="Q2691" s="18" t="str">
        <f>LEFT(T2691, FIND("/",T2691)-1)</f>
        <v>food</v>
      </c>
      <c r="R2691" s="18" t="str">
        <f>RIGHT(T2691, LEN(T2691)-FIND("/",T2691))</f>
        <v>food trucks</v>
      </c>
      <c r="S2691" t="b">
        <v>0</v>
      </c>
      <c r="T2691" t="s">
        <v>8284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3">
        <v>80000</v>
      </c>
      <c r="E2692" s="13">
        <v>8586</v>
      </c>
      <c r="F2692" s="16">
        <f>(E2692)/D2692</f>
        <v>0.107325</v>
      </c>
      <c r="G2692" s="11" t="s">
        <v>8221</v>
      </c>
      <c r="H2692" t="s">
        <v>8224</v>
      </c>
      <c r="I2692" t="s">
        <v>8246</v>
      </c>
      <c r="J2692">
        <v>1433298676</v>
      </c>
      <c r="K2692" s="7">
        <f>(((J2692/60)/60)/24)+DATE(1970,1,1)</f>
        <v>42158.105046296296</v>
      </c>
      <c r="L2692">
        <v>1429410676</v>
      </c>
      <c r="M2692" s="7">
        <f>(((L2692/60)/60)/24)+DATE(1970,1,1)</f>
        <v>42113.105046296296</v>
      </c>
      <c r="N2692" t="b">
        <v>0</v>
      </c>
      <c r="O2692">
        <v>118</v>
      </c>
      <c r="P2692" s="5">
        <f>E2692/O2692</f>
        <v>72.762711864406782</v>
      </c>
      <c r="Q2692" s="18" t="str">
        <f>LEFT(T2692, FIND("/",T2692)-1)</f>
        <v>food</v>
      </c>
      <c r="R2692" s="18" t="str">
        <f>RIGHT(T2692, LEN(T2692)-FIND("/",T2692))</f>
        <v>food trucks</v>
      </c>
      <c r="S2692" t="b">
        <v>0</v>
      </c>
      <c r="T2692" t="s">
        <v>8284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3">
        <v>65000</v>
      </c>
      <c r="E2693" s="13">
        <v>35</v>
      </c>
      <c r="F2693" s="16">
        <f>(E2693)/D2693</f>
        <v>5.3846153846153844E-4</v>
      </c>
      <c r="G2693" s="11" t="s">
        <v>8221</v>
      </c>
      <c r="H2693" t="s">
        <v>8229</v>
      </c>
      <c r="I2693" t="s">
        <v>8251</v>
      </c>
      <c r="J2693">
        <v>1431278557</v>
      </c>
      <c r="K2693" s="7">
        <f>(((J2693/60)/60)/24)+DATE(1970,1,1)</f>
        <v>42134.724039351851</v>
      </c>
      <c r="L2693">
        <v>1427390557</v>
      </c>
      <c r="M2693" s="7">
        <f>(((L2693/60)/60)/24)+DATE(1970,1,1)</f>
        <v>42089.724039351851</v>
      </c>
      <c r="N2693" t="b">
        <v>0</v>
      </c>
      <c r="O2693">
        <v>2</v>
      </c>
      <c r="P2693" s="5">
        <f>E2693/O2693</f>
        <v>17.5</v>
      </c>
      <c r="Q2693" s="18" t="str">
        <f>LEFT(T2693, FIND("/",T2693)-1)</f>
        <v>food</v>
      </c>
      <c r="R2693" s="18" t="str">
        <f>RIGHT(T2693, LEN(T2693)-FIND("/",T2693))</f>
        <v>food trucks</v>
      </c>
      <c r="S2693" t="b">
        <v>0</v>
      </c>
      <c r="T2693" t="s">
        <v>8284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3">
        <v>3500</v>
      </c>
      <c r="E2694" s="13">
        <v>25</v>
      </c>
      <c r="F2694" s="16">
        <f>(E2694)/D2694</f>
        <v>7.1428571428571426E-3</v>
      </c>
      <c r="G2694" s="11" t="s">
        <v>8221</v>
      </c>
      <c r="H2694" t="s">
        <v>8224</v>
      </c>
      <c r="I2694" t="s">
        <v>8246</v>
      </c>
      <c r="J2694">
        <v>1427266860</v>
      </c>
      <c r="K2694" s="7">
        <f>(((J2694/60)/60)/24)+DATE(1970,1,1)</f>
        <v>42088.292361111111</v>
      </c>
      <c r="L2694">
        <v>1424678460</v>
      </c>
      <c r="M2694" s="7">
        <f>(((L2694/60)/60)/24)+DATE(1970,1,1)</f>
        <v>42058.334027777775</v>
      </c>
      <c r="N2694" t="b">
        <v>0</v>
      </c>
      <c r="O2694">
        <v>1</v>
      </c>
      <c r="P2694" s="5">
        <f>E2694/O2694</f>
        <v>25</v>
      </c>
      <c r="Q2694" s="18" t="str">
        <f>LEFT(T2694, FIND("/",T2694)-1)</f>
        <v>food</v>
      </c>
      <c r="R2694" s="18" t="str">
        <f>RIGHT(T2694, LEN(T2694)-FIND("/",T2694))</f>
        <v>food trucks</v>
      </c>
      <c r="S2694" t="b">
        <v>0</v>
      </c>
      <c r="T2694" t="s">
        <v>8284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3">
        <v>5000</v>
      </c>
      <c r="E2695" s="13">
        <v>40</v>
      </c>
      <c r="F2695" s="16">
        <f>(E2695)/D2695</f>
        <v>8.0000000000000002E-3</v>
      </c>
      <c r="G2695" s="11" t="s">
        <v>8221</v>
      </c>
      <c r="H2695" t="s">
        <v>8224</v>
      </c>
      <c r="I2695" t="s">
        <v>8246</v>
      </c>
      <c r="J2695">
        <v>1407899966</v>
      </c>
      <c r="K2695" s="7">
        <f>(((J2695/60)/60)/24)+DATE(1970,1,1)</f>
        <v>41864.138495370367</v>
      </c>
      <c r="L2695">
        <v>1405307966</v>
      </c>
      <c r="M2695" s="7">
        <f>(((L2695/60)/60)/24)+DATE(1970,1,1)</f>
        <v>41834.138495370367</v>
      </c>
      <c r="N2695" t="b">
        <v>0</v>
      </c>
      <c r="O2695">
        <v>3</v>
      </c>
      <c r="P2695" s="5">
        <f>E2695/O2695</f>
        <v>13.333333333333334</v>
      </c>
      <c r="Q2695" s="18" t="str">
        <f>LEFT(T2695, FIND("/",T2695)-1)</f>
        <v>food</v>
      </c>
      <c r="R2695" s="18" t="str">
        <f>RIGHT(T2695, LEN(T2695)-FIND("/",T2695))</f>
        <v>food trucks</v>
      </c>
      <c r="S2695" t="b">
        <v>0</v>
      </c>
      <c r="T2695" t="s">
        <v>8284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3">
        <v>30000</v>
      </c>
      <c r="E2696" s="13">
        <v>1</v>
      </c>
      <c r="F2696" s="16">
        <f>(E2696)/D2696</f>
        <v>3.3333333333333335E-5</v>
      </c>
      <c r="G2696" s="11" t="s">
        <v>8221</v>
      </c>
      <c r="H2696" t="s">
        <v>8224</v>
      </c>
      <c r="I2696" t="s">
        <v>8246</v>
      </c>
      <c r="J2696">
        <v>1411701739</v>
      </c>
      <c r="K2696" s="7">
        <f>(((J2696/60)/60)/24)+DATE(1970,1,1)</f>
        <v>41908.140497685185</v>
      </c>
      <c r="L2696">
        <v>1409109739</v>
      </c>
      <c r="M2696" s="7">
        <f>(((L2696/60)/60)/24)+DATE(1970,1,1)</f>
        <v>41878.140497685185</v>
      </c>
      <c r="N2696" t="b">
        <v>0</v>
      </c>
      <c r="O2696">
        <v>1</v>
      </c>
      <c r="P2696" s="5">
        <f>E2696/O2696</f>
        <v>1</v>
      </c>
      <c r="Q2696" s="18" t="str">
        <f>LEFT(T2696, FIND("/",T2696)-1)</f>
        <v>food</v>
      </c>
      <c r="R2696" s="18" t="str">
        <f>RIGHT(T2696, LEN(T2696)-FIND("/",T2696))</f>
        <v>food trucks</v>
      </c>
      <c r="S2696" t="b">
        <v>0</v>
      </c>
      <c r="T2696" t="s">
        <v>8284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3">
        <v>15000</v>
      </c>
      <c r="E2697" s="13">
        <v>71</v>
      </c>
      <c r="F2697" s="16">
        <f>(E2697)/D2697</f>
        <v>4.7333333333333333E-3</v>
      </c>
      <c r="G2697" s="11" t="s">
        <v>8221</v>
      </c>
      <c r="H2697" t="s">
        <v>8224</v>
      </c>
      <c r="I2697" t="s">
        <v>8246</v>
      </c>
      <c r="J2697">
        <v>1428981718</v>
      </c>
      <c r="K2697" s="7">
        <f>(((J2697/60)/60)/24)+DATE(1970,1,1)</f>
        <v>42108.14025462963</v>
      </c>
      <c r="L2697">
        <v>1423801318</v>
      </c>
      <c r="M2697" s="7">
        <f>(((L2697/60)/60)/24)+DATE(1970,1,1)</f>
        <v>42048.181921296295</v>
      </c>
      <c r="N2697" t="b">
        <v>0</v>
      </c>
      <c r="O2697">
        <v>3</v>
      </c>
      <c r="P2697" s="5">
        <f>E2697/O2697</f>
        <v>23.666666666666668</v>
      </c>
      <c r="Q2697" s="18" t="str">
        <f>LEFT(T2697, FIND("/",T2697)-1)</f>
        <v>food</v>
      </c>
      <c r="R2697" s="18" t="str">
        <f>RIGHT(T2697, LEN(T2697)-FIND("/",T2697))</f>
        <v>food trucks</v>
      </c>
      <c r="S2697" t="b">
        <v>0</v>
      </c>
      <c r="T2697" t="s">
        <v>8284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3">
        <v>60000</v>
      </c>
      <c r="E2698" s="13">
        <v>3390</v>
      </c>
      <c r="F2698" s="16">
        <f>(E2698)/D2698</f>
        <v>5.6500000000000002E-2</v>
      </c>
      <c r="G2698" s="11" t="s">
        <v>8221</v>
      </c>
      <c r="H2698" t="s">
        <v>8224</v>
      </c>
      <c r="I2698" t="s">
        <v>8246</v>
      </c>
      <c r="J2698">
        <v>1419538560</v>
      </c>
      <c r="K2698" s="7">
        <f>(((J2698/60)/60)/24)+DATE(1970,1,1)</f>
        <v>41998.844444444447</v>
      </c>
      <c r="L2698">
        <v>1416600960</v>
      </c>
      <c r="M2698" s="7">
        <f>(((L2698/60)/60)/24)+DATE(1970,1,1)</f>
        <v>41964.844444444447</v>
      </c>
      <c r="N2698" t="b">
        <v>0</v>
      </c>
      <c r="O2698">
        <v>38</v>
      </c>
      <c r="P2698" s="5">
        <f>E2698/O2698</f>
        <v>89.21052631578948</v>
      </c>
      <c r="Q2698" s="18" t="str">
        <f>LEFT(T2698, FIND("/",T2698)-1)</f>
        <v>food</v>
      </c>
      <c r="R2698" s="18" t="str">
        <f>RIGHT(T2698, LEN(T2698)-FIND("/",T2698))</f>
        <v>food trucks</v>
      </c>
      <c r="S2698" t="b">
        <v>0</v>
      </c>
      <c r="T2698" t="s">
        <v>8284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3">
        <v>23000</v>
      </c>
      <c r="E2699" s="13">
        <v>6061</v>
      </c>
      <c r="F2699" s="16">
        <f>(E2699)/D2699</f>
        <v>0.26352173913043481</v>
      </c>
      <c r="G2699" s="11" t="s">
        <v>8221</v>
      </c>
      <c r="H2699" t="s">
        <v>8224</v>
      </c>
      <c r="I2699" t="s">
        <v>8246</v>
      </c>
      <c r="J2699">
        <v>1438552800</v>
      </c>
      <c r="K2699" s="7">
        <f>(((J2699/60)/60)/24)+DATE(1970,1,1)</f>
        <v>42218.916666666672</v>
      </c>
      <c r="L2699">
        <v>1435876423</v>
      </c>
      <c r="M2699" s="7">
        <f>(((L2699/60)/60)/24)+DATE(1970,1,1)</f>
        <v>42187.940081018518</v>
      </c>
      <c r="N2699" t="b">
        <v>0</v>
      </c>
      <c r="O2699">
        <v>52</v>
      </c>
      <c r="P2699" s="5">
        <f>E2699/O2699</f>
        <v>116.55769230769231</v>
      </c>
      <c r="Q2699" s="18" t="str">
        <f>LEFT(T2699, FIND("/",T2699)-1)</f>
        <v>food</v>
      </c>
      <c r="R2699" s="18" t="str">
        <f>RIGHT(T2699, LEN(T2699)-FIND("/",T2699))</f>
        <v>food trucks</v>
      </c>
      <c r="S2699" t="b">
        <v>0</v>
      </c>
      <c r="T2699" t="s">
        <v>8284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3">
        <v>8000</v>
      </c>
      <c r="E2700" s="13">
        <v>26.01</v>
      </c>
      <c r="F2700" s="16">
        <f>(E2700)/D2700</f>
        <v>3.2512500000000002E-3</v>
      </c>
      <c r="G2700" s="11" t="s">
        <v>8221</v>
      </c>
      <c r="H2700" t="s">
        <v>8224</v>
      </c>
      <c r="I2700" t="s">
        <v>8246</v>
      </c>
      <c r="J2700">
        <v>1403904808</v>
      </c>
      <c r="K2700" s="7">
        <f>(((J2700/60)/60)/24)+DATE(1970,1,1)</f>
        <v>41817.898240740738</v>
      </c>
      <c r="L2700">
        <v>1401312808</v>
      </c>
      <c r="M2700" s="7">
        <f>(((L2700/60)/60)/24)+DATE(1970,1,1)</f>
        <v>41787.898240740738</v>
      </c>
      <c r="N2700" t="b">
        <v>0</v>
      </c>
      <c r="O2700">
        <v>2</v>
      </c>
      <c r="P2700" s="5">
        <f>E2700/O2700</f>
        <v>13.005000000000001</v>
      </c>
      <c r="Q2700" s="18" t="str">
        <f>LEFT(T2700, FIND("/",T2700)-1)</f>
        <v>food</v>
      </c>
      <c r="R2700" s="18" t="str">
        <f>RIGHT(T2700, LEN(T2700)-FIND("/",T2700))</f>
        <v>food trucks</v>
      </c>
      <c r="S2700" t="b">
        <v>0</v>
      </c>
      <c r="T2700" t="s">
        <v>8284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3">
        <v>2</v>
      </c>
      <c r="E2701" s="13">
        <v>0</v>
      </c>
      <c r="F2701" s="16">
        <f>(E2701)/D2701</f>
        <v>0</v>
      </c>
      <c r="G2701" s="11" t="s">
        <v>8221</v>
      </c>
      <c r="H2701" t="s">
        <v>8229</v>
      </c>
      <c r="I2701" t="s">
        <v>8251</v>
      </c>
      <c r="J2701">
        <v>1407533463</v>
      </c>
      <c r="K2701" s="7">
        <f>(((J2701/60)/60)/24)+DATE(1970,1,1)</f>
        <v>41859.896562499998</v>
      </c>
      <c r="L2701">
        <v>1404941463</v>
      </c>
      <c r="M2701" s="7">
        <f>(((L2701/60)/60)/24)+DATE(1970,1,1)</f>
        <v>41829.896562499998</v>
      </c>
      <c r="N2701" t="b">
        <v>0</v>
      </c>
      <c r="O2701">
        <v>0</v>
      </c>
      <c r="P2701" s="5" t="e">
        <f>E2701/O2701</f>
        <v>#DIV/0!</v>
      </c>
      <c r="Q2701" s="18" t="str">
        <f>LEFT(T2701, FIND("/",T2701)-1)</f>
        <v>food</v>
      </c>
      <c r="R2701" s="18" t="str">
        <f>RIGHT(T2701, LEN(T2701)-FIND("/",T2701))</f>
        <v>food trucks</v>
      </c>
      <c r="S2701" t="b">
        <v>0</v>
      </c>
      <c r="T2701" t="s">
        <v>8284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3">
        <v>9999</v>
      </c>
      <c r="E2702" s="13">
        <v>70</v>
      </c>
      <c r="F2702" s="16">
        <f>(E2702)/D2702</f>
        <v>7.0007000700070005E-3</v>
      </c>
      <c r="G2702" s="11" t="s">
        <v>8221</v>
      </c>
      <c r="H2702" t="s">
        <v>8224</v>
      </c>
      <c r="I2702" t="s">
        <v>8246</v>
      </c>
      <c r="J2702">
        <v>1411073972</v>
      </c>
      <c r="K2702" s="7">
        <f>(((J2702/60)/60)/24)+DATE(1970,1,1)</f>
        <v>41900.87467592593</v>
      </c>
      <c r="L2702">
        <v>1408481972</v>
      </c>
      <c r="M2702" s="7">
        <f>(((L2702/60)/60)/24)+DATE(1970,1,1)</f>
        <v>41870.87467592593</v>
      </c>
      <c r="N2702" t="b">
        <v>0</v>
      </c>
      <c r="O2702">
        <v>4</v>
      </c>
      <c r="P2702" s="5">
        <f>E2702/O2702</f>
        <v>17.5</v>
      </c>
      <c r="Q2702" s="18" t="str">
        <f>LEFT(T2702, FIND("/",T2702)-1)</f>
        <v>food</v>
      </c>
      <c r="R2702" s="18" t="str">
        <f>RIGHT(T2702, LEN(T2702)-FIND("/",T2702))</f>
        <v>food trucks</v>
      </c>
      <c r="S2702" t="b">
        <v>0</v>
      </c>
      <c r="T2702" t="s">
        <v>8284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3">
        <v>3400</v>
      </c>
      <c r="E2703" s="13">
        <v>1570</v>
      </c>
      <c r="F2703" s="16">
        <f>(E2703)/D2703</f>
        <v>0.46176470588235297</v>
      </c>
      <c r="G2703" s="11" t="s">
        <v>8222</v>
      </c>
      <c r="H2703" t="s">
        <v>8241</v>
      </c>
      <c r="I2703" t="s">
        <v>8249</v>
      </c>
      <c r="J2703">
        <v>1491586534</v>
      </c>
      <c r="K2703" s="7">
        <f>(((J2703/60)/60)/24)+DATE(1970,1,1)</f>
        <v>42832.733032407406</v>
      </c>
      <c r="L2703">
        <v>1488911734</v>
      </c>
      <c r="M2703" s="7">
        <f>(((L2703/60)/60)/24)+DATE(1970,1,1)</f>
        <v>42801.774699074071</v>
      </c>
      <c r="N2703" t="b">
        <v>0</v>
      </c>
      <c r="O2703">
        <v>46</v>
      </c>
      <c r="P2703" s="5">
        <f>E2703/O2703</f>
        <v>34.130434782608695</v>
      </c>
      <c r="Q2703" s="18" t="str">
        <f>LEFT(T2703, FIND("/",T2703)-1)</f>
        <v>theater</v>
      </c>
      <c r="R2703" s="18" t="str">
        <f>RIGHT(T2703, LEN(T2703)-FIND("/",T2703))</f>
        <v>spaces</v>
      </c>
      <c r="S2703" t="b">
        <v>0</v>
      </c>
      <c r="T2703" t="s">
        <v>8303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3">
        <v>10000</v>
      </c>
      <c r="E2704" s="13">
        <v>3441</v>
      </c>
      <c r="F2704" s="16">
        <f>(E2704)/D2704</f>
        <v>0.34410000000000002</v>
      </c>
      <c r="G2704" s="11" t="s">
        <v>8222</v>
      </c>
      <c r="H2704" t="s">
        <v>8224</v>
      </c>
      <c r="I2704" t="s">
        <v>8246</v>
      </c>
      <c r="J2704">
        <v>1491416077</v>
      </c>
      <c r="K2704" s="7">
        <f>(((J2704/60)/60)/24)+DATE(1970,1,1)</f>
        <v>42830.760150462964</v>
      </c>
      <c r="L2704">
        <v>1488827677</v>
      </c>
      <c r="M2704" s="7">
        <f>(((L2704/60)/60)/24)+DATE(1970,1,1)</f>
        <v>42800.801817129628</v>
      </c>
      <c r="N2704" t="b">
        <v>1</v>
      </c>
      <c r="O2704">
        <v>26</v>
      </c>
      <c r="P2704" s="5">
        <f>E2704/O2704</f>
        <v>132.34615384615384</v>
      </c>
      <c r="Q2704" s="18" t="str">
        <f>LEFT(T2704, FIND("/",T2704)-1)</f>
        <v>theater</v>
      </c>
      <c r="R2704" s="18" t="str">
        <f>RIGHT(T2704, LEN(T2704)-FIND("/",T2704))</f>
        <v>spaces</v>
      </c>
      <c r="S2704" t="b">
        <v>0</v>
      </c>
      <c r="T2704" t="s">
        <v>8303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3">
        <v>40000</v>
      </c>
      <c r="E2705" s="13">
        <v>41500</v>
      </c>
      <c r="F2705" s="16">
        <f>(E2705)/D2705</f>
        <v>1.0375000000000001</v>
      </c>
      <c r="G2705" s="11" t="s">
        <v>8222</v>
      </c>
      <c r="H2705" t="s">
        <v>8238</v>
      </c>
      <c r="I2705" t="s">
        <v>8256</v>
      </c>
      <c r="J2705">
        <v>1490196830</v>
      </c>
      <c r="K2705" s="7">
        <f>(((J2705/60)/60)/24)+DATE(1970,1,1)</f>
        <v>42816.648495370369</v>
      </c>
      <c r="L2705">
        <v>1485016430</v>
      </c>
      <c r="M2705" s="7">
        <f>(((L2705/60)/60)/24)+DATE(1970,1,1)</f>
        <v>42756.690162037034</v>
      </c>
      <c r="N2705" t="b">
        <v>0</v>
      </c>
      <c r="O2705">
        <v>45</v>
      </c>
      <c r="P2705" s="5">
        <f>E2705/O2705</f>
        <v>922.22222222222217</v>
      </c>
      <c r="Q2705" s="18" t="str">
        <f>LEFT(T2705, FIND("/",T2705)-1)</f>
        <v>theater</v>
      </c>
      <c r="R2705" s="18" t="str">
        <f>RIGHT(T2705, LEN(T2705)-FIND("/",T2705))</f>
        <v>spaces</v>
      </c>
      <c r="S2705" t="b">
        <v>0</v>
      </c>
      <c r="T2705" t="s">
        <v>8303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3">
        <v>19000</v>
      </c>
      <c r="E2706" s="13">
        <v>1145</v>
      </c>
      <c r="F2706" s="16">
        <f>(E2706)/D2706</f>
        <v>6.0263157894736845E-2</v>
      </c>
      <c r="G2706" s="11" t="s">
        <v>8222</v>
      </c>
      <c r="H2706" t="s">
        <v>8224</v>
      </c>
      <c r="I2706" t="s">
        <v>8246</v>
      </c>
      <c r="J2706">
        <v>1491421314</v>
      </c>
      <c r="K2706" s="7">
        <f>(((J2706/60)/60)/24)+DATE(1970,1,1)</f>
        <v>42830.820763888885</v>
      </c>
      <c r="L2706">
        <v>1487709714</v>
      </c>
      <c r="M2706" s="7">
        <f>(((L2706/60)/60)/24)+DATE(1970,1,1)</f>
        <v>42787.862430555557</v>
      </c>
      <c r="N2706" t="b">
        <v>0</v>
      </c>
      <c r="O2706">
        <v>7</v>
      </c>
      <c r="P2706" s="5">
        <f>E2706/O2706</f>
        <v>163.57142857142858</v>
      </c>
      <c r="Q2706" s="18" t="str">
        <f>LEFT(T2706, FIND("/",T2706)-1)</f>
        <v>theater</v>
      </c>
      <c r="R2706" s="18" t="str">
        <f>RIGHT(T2706, LEN(T2706)-FIND("/",T2706))</f>
        <v>spaces</v>
      </c>
      <c r="S2706" t="b">
        <v>0</v>
      </c>
      <c r="T2706" t="s">
        <v>8303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3">
        <v>16500</v>
      </c>
      <c r="E2707" s="13">
        <v>1739</v>
      </c>
      <c r="F2707" s="16">
        <f>(E2707)/D2707</f>
        <v>0.10539393939393939</v>
      </c>
      <c r="G2707" s="11" t="s">
        <v>8222</v>
      </c>
      <c r="H2707" t="s">
        <v>8224</v>
      </c>
      <c r="I2707" t="s">
        <v>8246</v>
      </c>
      <c r="J2707">
        <v>1490389158</v>
      </c>
      <c r="K2707" s="7">
        <f>(((J2707/60)/60)/24)+DATE(1970,1,1)</f>
        <v>42818.874513888892</v>
      </c>
      <c r="L2707">
        <v>1486504758</v>
      </c>
      <c r="M2707" s="7">
        <f>(((L2707/60)/60)/24)+DATE(1970,1,1)</f>
        <v>42773.916180555556</v>
      </c>
      <c r="N2707" t="b">
        <v>0</v>
      </c>
      <c r="O2707">
        <v>8</v>
      </c>
      <c r="P2707" s="5">
        <f>E2707/O2707</f>
        <v>217.375</v>
      </c>
      <c r="Q2707" s="18" t="str">
        <f>LEFT(T2707, FIND("/",T2707)-1)</f>
        <v>theater</v>
      </c>
      <c r="R2707" s="18" t="str">
        <f>RIGHT(T2707, LEN(T2707)-FIND("/",T2707))</f>
        <v>spaces</v>
      </c>
      <c r="S2707" t="b">
        <v>0</v>
      </c>
      <c r="T2707" t="s">
        <v>8303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3">
        <v>35000</v>
      </c>
      <c r="E2708" s="13">
        <v>39304</v>
      </c>
      <c r="F2708" s="16">
        <f>(E2708)/D2708</f>
        <v>1.1229714285714285</v>
      </c>
      <c r="G2708" s="11" t="s">
        <v>8219</v>
      </c>
      <c r="H2708" t="s">
        <v>8224</v>
      </c>
      <c r="I2708" t="s">
        <v>8246</v>
      </c>
      <c r="J2708">
        <v>1413442740</v>
      </c>
      <c r="K2708" s="7">
        <f>(((J2708/60)/60)/24)+DATE(1970,1,1)</f>
        <v>41928.290972222225</v>
      </c>
      <c r="L2708">
        <v>1410937483</v>
      </c>
      <c r="M2708" s="7">
        <f>(((L2708/60)/60)/24)+DATE(1970,1,1)</f>
        <v>41899.294942129629</v>
      </c>
      <c r="N2708" t="b">
        <v>1</v>
      </c>
      <c r="O2708">
        <v>263</v>
      </c>
      <c r="P2708" s="5">
        <f>E2708/O2708</f>
        <v>149.44486692015209</v>
      </c>
      <c r="Q2708" s="18" t="str">
        <f>LEFT(T2708, FIND("/",T2708)-1)</f>
        <v>theater</v>
      </c>
      <c r="R2708" s="18" t="str">
        <f>RIGHT(T2708, LEN(T2708)-FIND("/",T2708))</f>
        <v>spaces</v>
      </c>
      <c r="S2708" t="b">
        <v>1</v>
      </c>
      <c r="T2708" t="s">
        <v>8303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3">
        <v>8000</v>
      </c>
      <c r="E2709" s="13">
        <v>28067.57</v>
      </c>
      <c r="F2709" s="16">
        <f>(E2709)/D2709</f>
        <v>3.50844625</v>
      </c>
      <c r="G2709" s="11" t="s">
        <v>8219</v>
      </c>
      <c r="H2709" t="s">
        <v>8224</v>
      </c>
      <c r="I2709" t="s">
        <v>8246</v>
      </c>
      <c r="J2709">
        <v>1369637940</v>
      </c>
      <c r="K2709" s="7">
        <f>(((J2709/60)/60)/24)+DATE(1970,1,1)</f>
        <v>41421.290972222225</v>
      </c>
      <c r="L2709">
        <v>1367088443</v>
      </c>
      <c r="M2709" s="7">
        <f>(((L2709/60)/60)/24)+DATE(1970,1,1)</f>
        <v>41391.782905092594</v>
      </c>
      <c r="N2709" t="b">
        <v>1</v>
      </c>
      <c r="O2709">
        <v>394</v>
      </c>
      <c r="P2709" s="5">
        <f>E2709/O2709</f>
        <v>71.237487309644663</v>
      </c>
      <c r="Q2709" s="18" t="str">
        <f>LEFT(T2709, FIND("/",T2709)-1)</f>
        <v>theater</v>
      </c>
      <c r="R2709" s="18" t="str">
        <f>RIGHT(T2709, LEN(T2709)-FIND("/",T2709))</f>
        <v>spaces</v>
      </c>
      <c r="S2709" t="b">
        <v>1</v>
      </c>
      <c r="T2709" t="s">
        <v>8303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3">
        <v>20000</v>
      </c>
      <c r="E2710" s="13">
        <v>46643.07</v>
      </c>
      <c r="F2710" s="16">
        <f>(E2710)/D2710</f>
        <v>2.3321535</v>
      </c>
      <c r="G2710" s="11" t="s">
        <v>8219</v>
      </c>
      <c r="H2710" t="s">
        <v>8225</v>
      </c>
      <c r="I2710" t="s">
        <v>8247</v>
      </c>
      <c r="J2710">
        <v>1469119526</v>
      </c>
      <c r="K2710" s="7">
        <f>(((J2710/60)/60)/24)+DATE(1970,1,1)</f>
        <v>42572.698217592595</v>
      </c>
      <c r="L2710">
        <v>1463935526</v>
      </c>
      <c r="M2710" s="7">
        <f>(((L2710/60)/60)/24)+DATE(1970,1,1)</f>
        <v>42512.698217592595</v>
      </c>
      <c r="N2710" t="b">
        <v>1</v>
      </c>
      <c r="O2710">
        <v>1049</v>
      </c>
      <c r="P2710" s="5">
        <f>E2710/O2710</f>
        <v>44.464318398474738</v>
      </c>
      <c r="Q2710" s="18" t="str">
        <f>LEFT(T2710, FIND("/",T2710)-1)</f>
        <v>theater</v>
      </c>
      <c r="R2710" s="18" t="str">
        <f>RIGHT(T2710, LEN(T2710)-FIND("/",T2710))</f>
        <v>spaces</v>
      </c>
      <c r="S2710" t="b">
        <v>1</v>
      </c>
      <c r="T2710" t="s">
        <v>8303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3">
        <v>50000</v>
      </c>
      <c r="E2711" s="13">
        <v>50803</v>
      </c>
      <c r="F2711" s="16">
        <f>(E2711)/D2711</f>
        <v>1.01606</v>
      </c>
      <c r="G2711" s="11" t="s">
        <v>8219</v>
      </c>
      <c r="H2711" t="s">
        <v>8224</v>
      </c>
      <c r="I2711" t="s">
        <v>8246</v>
      </c>
      <c r="J2711">
        <v>1475553540</v>
      </c>
      <c r="K2711" s="7">
        <f>(((J2711/60)/60)/24)+DATE(1970,1,1)</f>
        <v>42647.165972222225</v>
      </c>
      <c r="L2711">
        <v>1472528141</v>
      </c>
      <c r="M2711" s="7">
        <f>(((L2711/60)/60)/24)+DATE(1970,1,1)</f>
        <v>42612.149780092594</v>
      </c>
      <c r="N2711" t="b">
        <v>1</v>
      </c>
      <c r="O2711">
        <v>308</v>
      </c>
      <c r="P2711" s="5">
        <f>E2711/O2711</f>
        <v>164.94480519480518</v>
      </c>
      <c r="Q2711" s="18" t="str">
        <f>LEFT(T2711, FIND("/",T2711)-1)</f>
        <v>theater</v>
      </c>
      <c r="R2711" s="18" t="str">
        <f>RIGHT(T2711, LEN(T2711)-FIND("/",T2711))</f>
        <v>spaces</v>
      </c>
      <c r="S2711" t="b">
        <v>1</v>
      </c>
      <c r="T2711" t="s">
        <v>8303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3">
        <v>60000</v>
      </c>
      <c r="E2712" s="13">
        <v>92340.21</v>
      </c>
      <c r="F2712" s="16">
        <f>(E2712)/D2712</f>
        <v>1.5390035000000002</v>
      </c>
      <c r="G2712" s="11" t="s">
        <v>8219</v>
      </c>
      <c r="H2712" t="s">
        <v>8224</v>
      </c>
      <c r="I2712" t="s">
        <v>8246</v>
      </c>
      <c r="J2712">
        <v>1407549600</v>
      </c>
      <c r="K2712" s="7">
        <f>(((J2712/60)/60)/24)+DATE(1970,1,1)</f>
        <v>41860.083333333336</v>
      </c>
      <c r="L2712">
        <v>1404797428</v>
      </c>
      <c r="M2712" s="7">
        <f>(((L2712/60)/60)/24)+DATE(1970,1,1)</f>
        <v>41828.229490740741</v>
      </c>
      <c r="N2712" t="b">
        <v>1</v>
      </c>
      <c r="O2712">
        <v>1088</v>
      </c>
      <c r="P2712" s="5">
        <f>E2712/O2712</f>
        <v>84.871516544117654</v>
      </c>
      <c r="Q2712" s="18" t="str">
        <f>LEFT(T2712, FIND("/",T2712)-1)</f>
        <v>theater</v>
      </c>
      <c r="R2712" s="18" t="str">
        <f>RIGHT(T2712, LEN(T2712)-FIND("/",T2712))</f>
        <v>spaces</v>
      </c>
      <c r="S2712" t="b">
        <v>1</v>
      </c>
      <c r="T2712" t="s">
        <v>8303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3">
        <v>3910</v>
      </c>
      <c r="E2713" s="13">
        <v>3938</v>
      </c>
      <c r="F2713" s="16">
        <f>(E2713)/D2713</f>
        <v>1.007161125319693</v>
      </c>
      <c r="G2713" s="11" t="s">
        <v>8219</v>
      </c>
      <c r="H2713" t="s">
        <v>8225</v>
      </c>
      <c r="I2713" t="s">
        <v>8247</v>
      </c>
      <c r="J2713">
        <v>1403301660</v>
      </c>
      <c r="K2713" s="7">
        <f>(((J2713/60)/60)/24)+DATE(1970,1,1)</f>
        <v>41810.917361111111</v>
      </c>
      <c r="L2713">
        <v>1400694790</v>
      </c>
      <c r="M2713" s="7">
        <f>(((L2713/60)/60)/24)+DATE(1970,1,1)</f>
        <v>41780.745254629634</v>
      </c>
      <c r="N2713" t="b">
        <v>1</v>
      </c>
      <c r="O2713">
        <v>73</v>
      </c>
      <c r="P2713" s="5">
        <f>E2713/O2713</f>
        <v>53.945205479452056</v>
      </c>
      <c r="Q2713" s="18" t="str">
        <f>LEFT(T2713, FIND("/",T2713)-1)</f>
        <v>theater</v>
      </c>
      <c r="R2713" s="18" t="str">
        <f>RIGHT(T2713, LEN(T2713)-FIND("/",T2713))</f>
        <v>spaces</v>
      </c>
      <c r="S2713" t="b">
        <v>1</v>
      </c>
      <c r="T2713" t="s">
        <v>8303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3">
        <v>5500</v>
      </c>
      <c r="E2714" s="13">
        <v>7226</v>
      </c>
      <c r="F2714" s="16">
        <f>(E2714)/D2714</f>
        <v>1.3138181818181818</v>
      </c>
      <c r="G2714" s="11" t="s">
        <v>8219</v>
      </c>
      <c r="H2714" t="s">
        <v>8224</v>
      </c>
      <c r="I2714" t="s">
        <v>8246</v>
      </c>
      <c r="J2714">
        <v>1373738400</v>
      </c>
      <c r="K2714" s="7">
        <f>(((J2714/60)/60)/24)+DATE(1970,1,1)</f>
        <v>41468.75</v>
      </c>
      <c r="L2714">
        <v>1370568560</v>
      </c>
      <c r="M2714" s="7">
        <f>(((L2714/60)/60)/24)+DATE(1970,1,1)</f>
        <v>41432.062037037038</v>
      </c>
      <c r="N2714" t="b">
        <v>1</v>
      </c>
      <c r="O2714">
        <v>143</v>
      </c>
      <c r="P2714" s="5">
        <f>E2714/O2714</f>
        <v>50.531468531468533</v>
      </c>
      <c r="Q2714" s="18" t="str">
        <f>LEFT(T2714, FIND("/",T2714)-1)</f>
        <v>theater</v>
      </c>
      <c r="R2714" s="18" t="str">
        <f>RIGHT(T2714, LEN(T2714)-FIND("/",T2714))</f>
        <v>spaces</v>
      </c>
      <c r="S2714" t="b">
        <v>1</v>
      </c>
      <c r="T2714" t="s">
        <v>8303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3">
        <v>150000</v>
      </c>
      <c r="E2715" s="13">
        <v>153362</v>
      </c>
      <c r="F2715" s="16">
        <f>(E2715)/D2715</f>
        <v>1.0224133333333334</v>
      </c>
      <c r="G2715" s="11" t="s">
        <v>8219</v>
      </c>
      <c r="H2715" t="s">
        <v>8224</v>
      </c>
      <c r="I2715" t="s">
        <v>8246</v>
      </c>
      <c r="J2715">
        <v>1450971684</v>
      </c>
      <c r="K2715" s="7">
        <f>(((J2715/60)/60)/24)+DATE(1970,1,1)</f>
        <v>42362.653749999998</v>
      </c>
      <c r="L2715">
        <v>1447515684</v>
      </c>
      <c r="M2715" s="7">
        <f>(((L2715/60)/60)/24)+DATE(1970,1,1)</f>
        <v>42322.653749999998</v>
      </c>
      <c r="N2715" t="b">
        <v>1</v>
      </c>
      <c r="O2715">
        <v>1420</v>
      </c>
      <c r="P2715" s="5">
        <f>E2715/O2715</f>
        <v>108.00140845070422</v>
      </c>
      <c r="Q2715" s="18" t="str">
        <f>LEFT(T2715, FIND("/",T2715)-1)</f>
        <v>theater</v>
      </c>
      <c r="R2715" s="18" t="str">
        <f>RIGHT(T2715, LEN(T2715)-FIND("/",T2715))</f>
        <v>spaces</v>
      </c>
      <c r="S2715" t="b">
        <v>1</v>
      </c>
      <c r="T2715" t="s">
        <v>8303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3">
        <v>25000</v>
      </c>
      <c r="E2716" s="13">
        <v>29089</v>
      </c>
      <c r="F2716" s="16">
        <f>(E2716)/D2716</f>
        <v>1.1635599999999999</v>
      </c>
      <c r="G2716" s="11" t="s">
        <v>8219</v>
      </c>
      <c r="H2716" t="s">
        <v>8224</v>
      </c>
      <c r="I2716" t="s">
        <v>8246</v>
      </c>
      <c r="J2716">
        <v>1476486000</v>
      </c>
      <c r="K2716" s="7">
        <f>(((J2716/60)/60)/24)+DATE(1970,1,1)</f>
        <v>42657.958333333328</v>
      </c>
      <c r="L2716">
        <v>1474040596</v>
      </c>
      <c r="M2716" s="7">
        <f>(((L2716/60)/60)/24)+DATE(1970,1,1)</f>
        <v>42629.655046296291</v>
      </c>
      <c r="N2716" t="b">
        <v>1</v>
      </c>
      <c r="O2716">
        <v>305</v>
      </c>
      <c r="P2716" s="5">
        <f>E2716/O2716</f>
        <v>95.373770491803285</v>
      </c>
      <c r="Q2716" s="18" t="str">
        <f>LEFT(T2716, FIND("/",T2716)-1)</f>
        <v>theater</v>
      </c>
      <c r="R2716" s="18" t="str">
        <f>RIGHT(T2716, LEN(T2716)-FIND("/",T2716))</f>
        <v>spaces</v>
      </c>
      <c r="S2716" t="b">
        <v>1</v>
      </c>
      <c r="T2716" t="s">
        <v>8303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3">
        <v>12000</v>
      </c>
      <c r="E2717" s="13">
        <v>31754.69</v>
      </c>
      <c r="F2717" s="16">
        <f>(E2717)/D2717</f>
        <v>2.6462241666666664</v>
      </c>
      <c r="G2717" s="11" t="s">
        <v>8219</v>
      </c>
      <c r="H2717" t="s">
        <v>8224</v>
      </c>
      <c r="I2717" t="s">
        <v>8246</v>
      </c>
      <c r="J2717">
        <v>1456047228</v>
      </c>
      <c r="K2717" s="7">
        <f>(((J2717/60)/60)/24)+DATE(1970,1,1)</f>
        <v>42421.398472222223</v>
      </c>
      <c r="L2717">
        <v>1453109628</v>
      </c>
      <c r="M2717" s="7">
        <f>(((L2717/60)/60)/24)+DATE(1970,1,1)</f>
        <v>42387.398472222223</v>
      </c>
      <c r="N2717" t="b">
        <v>1</v>
      </c>
      <c r="O2717">
        <v>551</v>
      </c>
      <c r="P2717" s="5">
        <f>E2717/O2717</f>
        <v>57.631016333938291</v>
      </c>
      <c r="Q2717" s="18" t="str">
        <f>LEFT(T2717, FIND("/",T2717)-1)</f>
        <v>theater</v>
      </c>
      <c r="R2717" s="18" t="str">
        <f>RIGHT(T2717, LEN(T2717)-FIND("/",T2717))</f>
        <v>spaces</v>
      </c>
      <c r="S2717" t="b">
        <v>1</v>
      </c>
      <c r="T2717" t="s">
        <v>8303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3">
        <v>10000</v>
      </c>
      <c r="E2718" s="13">
        <v>11998.01</v>
      </c>
      <c r="F2718" s="16">
        <f>(E2718)/D2718</f>
        <v>1.1998010000000001</v>
      </c>
      <c r="G2718" s="11" t="s">
        <v>8219</v>
      </c>
      <c r="H2718" t="s">
        <v>8236</v>
      </c>
      <c r="I2718" t="s">
        <v>8249</v>
      </c>
      <c r="J2718">
        <v>1444291193</v>
      </c>
      <c r="K2718" s="7">
        <f>(((J2718/60)/60)/24)+DATE(1970,1,1)</f>
        <v>42285.333252314813</v>
      </c>
      <c r="L2718">
        <v>1441699193</v>
      </c>
      <c r="M2718" s="7">
        <f>(((L2718/60)/60)/24)+DATE(1970,1,1)</f>
        <v>42255.333252314813</v>
      </c>
      <c r="N2718" t="b">
        <v>1</v>
      </c>
      <c r="O2718">
        <v>187</v>
      </c>
      <c r="P2718" s="5">
        <f>E2718/O2718</f>
        <v>64.160481283422456</v>
      </c>
      <c r="Q2718" s="18" t="str">
        <f>LEFT(T2718, FIND("/",T2718)-1)</f>
        <v>theater</v>
      </c>
      <c r="R2718" s="18" t="str">
        <f>RIGHT(T2718, LEN(T2718)-FIND("/",T2718))</f>
        <v>spaces</v>
      </c>
      <c r="S2718" t="b">
        <v>1</v>
      </c>
      <c r="T2718" t="s">
        <v>8303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3">
        <v>25000</v>
      </c>
      <c r="E2719" s="13">
        <v>30026</v>
      </c>
      <c r="F2719" s="16">
        <f>(E2719)/D2719</f>
        <v>1.2010400000000001</v>
      </c>
      <c r="G2719" s="11" t="s">
        <v>8219</v>
      </c>
      <c r="H2719" t="s">
        <v>8224</v>
      </c>
      <c r="I2719" t="s">
        <v>8246</v>
      </c>
      <c r="J2719">
        <v>1417906649</v>
      </c>
      <c r="K2719" s="7">
        <f>(((J2719/60)/60)/24)+DATE(1970,1,1)</f>
        <v>41979.956585648149</v>
      </c>
      <c r="L2719">
        <v>1414015049</v>
      </c>
      <c r="M2719" s="7">
        <f>(((L2719/60)/60)/24)+DATE(1970,1,1)</f>
        <v>41934.914918981485</v>
      </c>
      <c r="N2719" t="b">
        <v>1</v>
      </c>
      <c r="O2719">
        <v>325</v>
      </c>
      <c r="P2719" s="5">
        <f>E2719/O2719</f>
        <v>92.387692307692305</v>
      </c>
      <c r="Q2719" s="18" t="str">
        <f>LEFT(T2719, FIND("/",T2719)-1)</f>
        <v>theater</v>
      </c>
      <c r="R2719" s="18" t="str">
        <f>RIGHT(T2719, LEN(T2719)-FIND("/",T2719))</f>
        <v>spaces</v>
      </c>
      <c r="S2719" t="b">
        <v>1</v>
      </c>
      <c r="T2719" t="s">
        <v>8303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3">
        <v>18000</v>
      </c>
      <c r="E2720" s="13">
        <v>18645</v>
      </c>
      <c r="F2720" s="16">
        <f>(E2720)/D2720</f>
        <v>1.0358333333333334</v>
      </c>
      <c r="G2720" s="11" t="s">
        <v>8219</v>
      </c>
      <c r="H2720" t="s">
        <v>8224</v>
      </c>
      <c r="I2720" t="s">
        <v>8246</v>
      </c>
      <c r="J2720">
        <v>1462316400</v>
      </c>
      <c r="K2720" s="7">
        <f>(((J2720/60)/60)/24)+DATE(1970,1,1)</f>
        <v>42493.958333333328</v>
      </c>
      <c r="L2720">
        <v>1459865945</v>
      </c>
      <c r="M2720" s="7">
        <f>(((L2720/60)/60)/24)+DATE(1970,1,1)</f>
        <v>42465.596585648149</v>
      </c>
      <c r="N2720" t="b">
        <v>1</v>
      </c>
      <c r="O2720">
        <v>148</v>
      </c>
      <c r="P2720" s="5">
        <f>E2720/O2720</f>
        <v>125.97972972972973</v>
      </c>
      <c r="Q2720" s="18" t="str">
        <f>LEFT(T2720, FIND("/",T2720)-1)</f>
        <v>theater</v>
      </c>
      <c r="R2720" s="18" t="str">
        <f>RIGHT(T2720, LEN(T2720)-FIND("/",T2720))</f>
        <v>spaces</v>
      </c>
      <c r="S2720" t="b">
        <v>1</v>
      </c>
      <c r="T2720" t="s">
        <v>8303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3">
        <v>6000</v>
      </c>
      <c r="E2721" s="13">
        <v>6530</v>
      </c>
      <c r="F2721" s="16">
        <f>(E2721)/D2721</f>
        <v>1.0883333333333334</v>
      </c>
      <c r="G2721" s="11" t="s">
        <v>8219</v>
      </c>
      <c r="H2721" t="s">
        <v>8224</v>
      </c>
      <c r="I2721" t="s">
        <v>8246</v>
      </c>
      <c r="J2721">
        <v>1460936694</v>
      </c>
      <c r="K2721" s="7">
        <f>(((J2721/60)/60)/24)+DATE(1970,1,1)</f>
        <v>42477.989513888882</v>
      </c>
      <c r="L2721">
        <v>1455756294</v>
      </c>
      <c r="M2721" s="7">
        <f>(((L2721/60)/60)/24)+DATE(1970,1,1)</f>
        <v>42418.031180555554</v>
      </c>
      <c r="N2721" t="b">
        <v>0</v>
      </c>
      <c r="O2721">
        <v>69</v>
      </c>
      <c r="P2721" s="5">
        <f>E2721/O2721</f>
        <v>94.637681159420296</v>
      </c>
      <c r="Q2721" s="18" t="str">
        <f>LEFT(T2721, FIND("/",T2721)-1)</f>
        <v>theater</v>
      </c>
      <c r="R2721" s="18" t="str">
        <f>RIGHT(T2721, LEN(T2721)-FIND("/",T2721))</f>
        <v>spaces</v>
      </c>
      <c r="S2721" t="b">
        <v>1</v>
      </c>
      <c r="T2721" t="s">
        <v>8303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3">
        <v>25000</v>
      </c>
      <c r="E2722" s="13">
        <v>29531</v>
      </c>
      <c r="F2722" s="16">
        <f>(E2722)/D2722</f>
        <v>1.1812400000000001</v>
      </c>
      <c r="G2722" s="11" t="s">
        <v>8219</v>
      </c>
      <c r="H2722" t="s">
        <v>8224</v>
      </c>
      <c r="I2722" t="s">
        <v>8246</v>
      </c>
      <c r="J2722">
        <v>1478866253</v>
      </c>
      <c r="K2722" s="7">
        <f>(((J2722/60)/60)/24)+DATE(1970,1,1)</f>
        <v>42685.507557870369</v>
      </c>
      <c r="L2722">
        <v>1476270653</v>
      </c>
      <c r="M2722" s="7">
        <f>(((L2722/60)/60)/24)+DATE(1970,1,1)</f>
        <v>42655.465891203698</v>
      </c>
      <c r="N2722" t="b">
        <v>0</v>
      </c>
      <c r="O2722">
        <v>173</v>
      </c>
      <c r="P2722" s="5">
        <f>E2722/O2722</f>
        <v>170.69942196531792</v>
      </c>
      <c r="Q2722" s="18" t="str">
        <f>LEFT(T2722, FIND("/",T2722)-1)</f>
        <v>theater</v>
      </c>
      <c r="R2722" s="18" t="str">
        <f>RIGHT(T2722, LEN(T2722)-FIND("/",T2722))</f>
        <v>spaces</v>
      </c>
      <c r="S2722" t="b">
        <v>1</v>
      </c>
      <c r="T2722" t="s">
        <v>8303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3">
        <v>750</v>
      </c>
      <c r="E2723" s="13">
        <v>10965</v>
      </c>
      <c r="F2723" s="16">
        <f>(E2723)/D2723</f>
        <v>14.62</v>
      </c>
      <c r="G2723" s="11" t="s">
        <v>8219</v>
      </c>
      <c r="H2723" t="s">
        <v>8225</v>
      </c>
      <c r="I2723" t="s">
        <v>8247</v>
      </c>
      <c r="J2723">
        <v>1378494000</v>
      </c>
      <c r="K2723" s="7">
        <f>(((J2723/60)/60)/24)+DATE(1970,1,1)</f>
        <v>41523.791666666664</v>
      </c>
      <c r="L2723">
        <v>1375880598</v>
      </c>
      <c r="M2723" s="7">
        <f>(((L2723/60)/60)/24)+DATE(1970,1,1)</f>
        <v>41493.543958333335</v>
      </c>
      <c r="N2723" t="b">
        <v>0</v>
      </c>
      <c r="O2723">
        <v>269</v>
      </c>
      <c r="P2723" s="5">
        <f>E2723/O2723</f>
        <v>40.762081784386616</v>
      </c>
      <c r="Q2723" s="18" t="str">
        <f>LEFT(T2723, FIND("/",T2723)-1)</f>
        <v>technology</v>
      </c>
      <c r="R2723" s="18" t="str">
        <f>RIGHT(T2723, LEN(T2723)-FIND("/",T2723))</f>
        <v>hardware</v>
      </c>
      <c r="S2723" t="b">
        <v>1</v>
      </c>
      <c r="T2723" t="s">
        <v>8295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3">
        <v>5000</v>
      </c>
      <c r="E2724" s="13">
        <v>12627</v>
      </c>
      <c r="F2724" s="16">
        <f>(E2724)/D2724</f>
        <v>2.5253999999999999</v>
      </c>
      <c r="G2724" s="11" t="s">
        <v>8219</v>
      </c>
      <c r="H2724" t="s">
        <v>8224</v>
      </c>
      <c r="I2724" t="s">
        <v>8246</v>
      </c>
      <c r="J2724">
        <v>1485722053</v>
      </c>
      <c r="K2724" s="7">
        <f>(((J2724/60)/60)/24)+DATE(1970,1,1)</f>
        <v>42764.857094907406</v>
      </c>
      <c r="L2724">
        <v>1480538053</v>
      </c>
      <c r="M2724" s="7">
        <f>(((L2724/60)/60)/24)+DATE(1970,1,1)</f>
        <v>42704.857094907406</v>
      </c>
      <c r="N2724" t="b">
        <v>0</v>
      </c>
      <c r="O2724">
        <v>185</v>
      </c>
      <c r="P2724" s="5">
        <f>E2724/O2724</f>
        <v>68.254054054054052</v>
      </c>
      <c r="Q2724" s="18" t="str">
        <f>LEFT(T2724, FIND("/",T2724)-1)</f>
        <v>technology</v>
      </c>
      <c r="R2724" s="18" t="str">
        <f>RIGHT(T2724, LEN(T2724)-FIND("/",T2724))</f>
        <v>hardware</v>
      </c>
      <c r="S2724" t="b">
        <v>1</v>
      </c>
      <c r="T2724" t="s">
        <v>8295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3">
        <v>12000</v>
      </c>
      <c r="E2725" s="13">
        <v>16806</v>
      </c>
      <c r="F2725" s="16">
        <f>(E2725)/D2725</f>
        <v>1.4005000000000001</v>
      </c>
      <c r="G2725" s="11" t="s">
        <v>8219</v>
      </c>
      <c r="H2725" t="s">
        <v>8224</v>
      </c>
      <c r="I2725" t="s">
        <v>8246</v>
      </c>
      <c r="J2725">
        <v>1420060088</v>
      </c>
      <c r="K2725" s="7">
        <f>(((J2725/60)/60)/24)+DATE(1970,1,1)</f>
        <v>42004.880648148144</v>
      </c>
      <c r="L2725">
        <v>1414872488</v>
      </c>
      <c r="M2725" s="7">
        <f>(((L2725/60)/60)/24)+DATE(1970,1,1)</f>
        <v>41944.83898148148</v>
      </c>
      <c r="N2725" t="b">
        <v>0</v>
      </c>
      <c r="O2725">
        <v>176</v>
      </c>
      <c r="P2725" s="5">
        <f>E2725/O2725</f>
        <v>95.48863636363636</v>
      </c>
      <c r="Q2725" s="18" t="str">
        <f>LEFT(T2725, FIND("/",T2725)-1)</f>
        <v>technology</v>
      </c>
      <c r="R2725" s="18" t="str">
        <f>RIGHT(T2725, LEN(T2725)-FIND("/",T2725))</f>
        <v>hardware</v>
      </c>
      <c r="S2725" t="b">
        <v>1</v>
      </c>
      <c r="T2725" t="s">
        <v>8295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3">
        <v>2468</v>
      </c>
      <c r="E2726" s="13">
        <v>7326.88</v>
      </c>
      <c r="F2726" s="16">
        <f>(E2726)/D2726</f>
        <v>2.9687520259319289</v>
      </c>
      <c r="G2726" s="11" t="s">
        <v>8219</v>
      </c>
      <c r="H2726" t="s">
        <v>8225</v>
      </c>
      <c r="I2726" t="s">
        <v>8247</v>
      </c>
      <c r="J2726">
        <v>1439625059</v>
      </c>
      <c r="K2726" s="7">
        <f>(((J2726/60)/60)/24)+DATE(1970,1,1)</f>
        <v>42231.32707175926</v>
      </c>
      <c r="L2726">
        <v>1436860259</v>
      </c>
      <c r="M2726" s="7">
        <f>(((L2726/60)/60)/24)+DATE(1970,1,1)</f>
        <v>42199.32707175926</v>
      </c>
      <c r="N2726" t="b">
        <v>0</v>
      </c>
      <c r="O2726">
        <v>1019</v>
      </c>
      <c r="P2726" s="5">
        <f>E2726/O2726</f>
        <v>7.1902649656526005</v>
      </c>
      <c r="Q2726" s="18" t="str">
        <f>LEFT(T2726, FIND("/",T2726)-1)</f>
        <v>technology</v>
      </c>
      <c r="R2726" s="18" t="str">
        <f>RIGHT(T2726, LEN(T2726)-FIND("/",T2726))</f>
        <v>hardware</v>
      </c>
      <c r="S2726" t="b">
        <v>1</v>
      </c>
      <c r="T2726" t="s">
        <v>8295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3">
        <v>40000</v>
      </c>
      <c r="E2727" s="13">
        <v>57817</v>
      </c>
      <c r="F2727" s="16">
        <f>(E2727)/D2727</f>
        <v>1.445425</v>
      </c>
      <c r="G2727" s="11" t="s">
        <v>8219</v>
      </c>
      <c r="H2727" t="s">
        <v>8229</v>
      </c>
      <c r="I2727" t="s">
        <v>8251</v>
      </c>
      <c r="J2727">
        <v>1488390735</v>
      </c>
      <c r="K2727" s="7">
        <f>(((J2727/60)/60)/24)+DATE(1970,1,1)</f>
        <v>42795.744618055556</v>
      </c>
      <c r="L2727">
        <v>1484070735</v>
      </c>
      <c r="M2727" s="7">
        <f>(((L2727/60)/60)/24)+DATE(1970,1,1)</f>
        <v>42745.744618055556</v>
      </c>
      <c r="N2727" t="b">
        <v>0</v>
      </c>
      <c r="O2727">
        <v>113</v>
      </c>
      <c r="P2727" s="5">
        <f>E2727/O2727</f>
        <v>511.65486725663715</v>
      </c>
      <c r="Q2727" s="18" t="str">
        <f>LEFT(T2727, FIND("/",T2727)-1)</f>
        <v>technology</v>
      </c>
      <c r="R2727" s="18" t="str">
        <f>RIGHT(T2727, LEN(T2727)-FIND("/",T2727))</f>
        <v>hardware</v>
      </c>
      <c r="S2727" t="b">
        <v>1</v>
      </c>
      <c r="T2727" t="s">
        <v>8295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3">
        <v>100000</v>
      </c>
      <c r="E2728" s="13">
        <v>105745</v>
      </c>
      <c r="F2728" s="16">
        <f>(E2728)/D2728</f>
        <v>1.05745</v>
      </c>
      <c r="G2728" s="11" t="s">
        <v>8219</v>
      </c>
      <c r="H2728" t="s">
        <v>8224</v>
      </c>
      <c r="I2728" t="s">
        <v>8246</v>
      </c>
      <c r="J2728">
        <v>1461333311</v>
      </c>
      <c r="K2728" s="7">
        <f>(((J2728/60)/60)/24)+DATE(1970,1,1)</f>
        <v>42482.579988425925</v>
      </c>
      <c r="L2728">
        <v>1458741311</v>
      </c>
      <c r="M2728" s="7">
        <f>(((L2728/60)/60)/24)+DATE(1970,1,1)</f>
        <v>42452.579988425925</v>
      </c>
      <c r="N2728" t="b">
        <v>0</v>
      </c>
      <c r="O2728">
        <v>404</v>
      </c>
      <c r="P2728" s="5">
        <f>E2728/O2728</f>
        <v>261.74504950495049</v>
      </c>
      <c r="Q2728" s="18" t="str">
        <f>LEFT(T2728, FIND("/",T2728)-1)</f>
        <v>technology</v>
      </c>
      <c r="R2728" s="18" t="str">
        <f>RIGHT(T2728, LEN(T2728)-FIND("/",T2728))</f>
        <v>hardware</v>
      </c>
      <c r="S2728" t="b">
        <v>1</v>
      </c>
      <c r="T2728" t="s">
        <v>8295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3">
        <v>10000</v>
      </c>
      <c r="E2729" s="13">
        <v>49321</v>
      </c>
      <c r="F2729" s="16">
        <f>(E2729)/D2729</f>
        <v>4.9321000000000002</v>
      </c>
      <c r="G2729" s="11" t="s">
        <v>8219</v>
      </c>
      <c r="H2729" t="s">
        <v>8224</v>
      </c>
      <c r="I2729" t="s">
        <v>8246</v>
      </c>
      <c r="J2729">
        <v>1438964063</v>
      </c>
      <c r="K2729" s="7">
        <f>(((J2729/60)/60)/24)+DATE(1970,1,1)</f>
        <v>42223.676655092597</v>
      </c>
      <c r="L2729">
        <v>1436804063</v>
      </c>
      <c r="M2729" s="7">
        <f>(((L2729/60)/60)/24)+DATE(1970,1,1)</f>
        <v>42198.676655092597</v>
      </c>
      <c r="N2729" t="b">
        <v>0</v>
      </c>
      <c r="O2729">
        <v>707</v>
      </c>
      <c r="P2729" s="5">
        <f>E2729/O2729</f>
        <v>69.760961810466767</v>
      </c>
      <c r="Q2729" s="18" t="str">
        <f>LEFT(T2729, FIND("/",T2729)-1)</f>
        <v>technology</v>
      </c>
      <c r="R2729" s="18" t="str">
        <f>RIGHT(T2729, LEN(T2729)-FIND("/",T2729))</f>
        <v>hardware</v>
      </c>
      <c r="S2729" t="b">
        <v>1</v>
      </c>
      <c r="T2729" t="s">
        <v>8295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3">
        <v>15000</v>
      </c>
      <c r="E2730" s="13">
        <v>30274</v>
      </c>
      <c r="F2730" s="16">
        <f>(E2730)/D2730</f>
        <v>2.0182666666666669</v>
      </c>
      <c r="G2730" s="11" t="s">
        <v>8219</v>
      </c>
      <c r="H2730" t="s">
        <v>8224</v>
      </c>
      <c r="I2730" t="s">
        <v>8246</v>
      </c>
      <c r="J2730">
        <v>1451485434</v>
      </c>
      <c r="K2730" s="7">
        <f>(((J2730/60)/60)/24)+DATE(1970,1,1)</f>
        <v>42368.59993055556</v>
      </c>
      <c r="L2730">
        <v>1448461434</v>
      </c>
      <c r="M2730" s="7">
        <f>(((L2730/60)/60)/24)+DATE(1970,1,1)</f>
        <v>42333.59993055556</v>
      </c>
      <c r="N2730" t="b">
        <v>0</v>
      </c>
      <c r="O2730">
        <v>392</v>
      </c>
      <c r="P2730" s="5">
        <f>E2730/O2730</f>
        <v>77.229591836734699</v>
      </c>
      <c r="Q2730" s="18" t="str">
        <f>LEFT(T2730, FIND("/",T2730)-1)</f>
        <v>technology</v>
      </c>
      <c r="R2730" s="18" t="str">
        <f>RIGHT(T2730, LEN(T2730)-FIND("/",T2730))</f>
        <v>hardware</v>
      </c>
      <c r="S2730" t="b">
        <v>1</v>
      </c>
      <c r="T2730" t="s">
        <v>8295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3">
        <v>7500</v>
      </c>
      <c r="E2731" s="13">
        <v>7833</v>
      </c>
      <c r="F2731" s="16">
        <f>(E2731)/D2731</f>
        <v>1.0444</v>
      </c>
      <c r="G2731" s="11" t="s">
        <v>8219</v>
      </c>
      <c r="H2731" t="s">
        <v>8224</v>
      </c>
      <c r="I2731" t="s">
        <v>8246</v>
      </c>
      <c r="J2731">
        <v>1430459197</v>
      </c>
      <c r="K2731" s="7">
        <f>(((J2731/60)/60)/24)+DATE(1970,1,1)</f>
        <v>42125.240706018521</v>
      </c>
      <c r="L2731">
        <v>1427867197</v>
      </c>
      <c r="M2731" s="7">
        <f>(((L2731/60)/60)/24)+DATE(1970,1,1)</f>
        <v>42095.240706018521</v>
      </c>
      <c r="N2731" t="b">
        <v>0</v>
      </c>
      <c r="O2731">
        <v>23</v>
      </c>
      <c r="P2731" s="5">
        <f>E2731/O2731</f>
        <v>340.56521739130437</v>
      </c>
      <c r="Q2731" s="18" t="str">
        <f>LEFT(T2731, FIND("/",T2731)-1)</f>
        <v>technology</v>
      </c>
      <c r="R2731" s="18" t="str">
        <f>RIGHT(T2731, LEN(T2731)-FIND("/",T2731))</f>
        <v>hardware</v>
      </c>
      <c r="S2731" t="b">
        <v>1</v>
      </c>
      <c r="T2731" t="s">
        <v>8295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3">
        <v>27000</v>
      </c>
      <c r="E2732" s="13">
        <v>45979.01</v>
      </c>
      <c r="F2732" s="16">
        <f>(E2732)/D2732</f>
        <v>1.7029262962962963</v>
      </c>
      <c r="G2732" s="11" t="s">
        <v>8219</v>
      </c>
      <c r="H2732" t="s">
        <v>8224</v>
      </c>
      <c r="I2732" t="s">
        <v>8246</v>
      </c>
      <c r="J2732">
        <v>1366635575</v>
      </c>
      <c r="K2732" s="7">
        <f>(((J2732/60)/60)/24)+DATE(1970,1,1)</f>
        <v>41386.541377314818</v>
      </c>
      <c r="L2732">
        <v>1363611575</v>
      </c>
      <c r="M2732" s="7">
        <f>(((L2732/60)/60)/24)+DATE(1970,1,1)</f>
        <v>41351.541377314818</v>
      </c>
      <c r="N2732" t="b">
        <v>0</v>
      </c>
      <c r="O2732">
        <v>682</v>
      </c>
      <c r="P2732" s="5">
        <f>E2732/O2732</f>
        <v>67.417903225806455</v>
      </c>
      <c r="Q2732" s="18" t="str">
        <f>LEFT(T2732, FIND("/",T2732)-1)</f>
        <v>technology</v>
      </c>
      <c r="R2732" s="18" t="str">
        <f>RIGHT(T2732, LEN(T2732)-FIND("/",T2732))</f>
        <v>hardware</v>
      </c>
      <c r="S2732" t="b">
        <v>1</v>
      </c>
      <c r="T2732" t="s">
        <v>8295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3">
        <v>30000</v>
      </c>
      <c r="E2733" s="13">
        <v>31291</v>
      </c>
      <c r="F2733" s="16">
        <f>(E2733)/D2733</f>
        <v>1.0430333333333333</v>
      </c>
      <c r="G2733" s="11" t="s">
        <v>8219</v>
      </c>
      <c r="H2733" t="s">
        <v>8224</v>
      </c>
      <c r="I2733" t="s">
        <v>8246</v>
      </c>
      <c r="J2733">
        <v>1413604800</v>
      </c>
      <c r="K2733" s="7">
        <f>(((J2733/60)/60)/24)+DATE(1970,1,1)</f>
        <v>41930.166666666664</v>
      </c>
      <c r="L2733">
        <v>1408624622</v>
      </c>
      <c r="M2733" s="7">
        <f>(((L2733/60)/60)/24)+DATE(1970,1,1)</f>
        <v>41872.525717592594</v>
      </c>
      <c r="N2733" t="b">
        <v>0</v>
      </c>
      <c r="O2733">
        <v>37</v>
      </c>
      <c r="P2733" s="5">
        <f>E2733/O2733</f>
        <v>845.70270270270271</v>
      </c>
      <c r="Q2733" s="18" t="str">
        <f>LEFT(T2733, FIND("/",T2733)-1)</f>
        <v>technology</v>
      </c>
      <c r="R2733" s="18" t="str">
        <f>RIGHT(T2733, LEN(T2733)-FIND("/",T2733))</f>
        <v>hardware</v>
      </c>
      <c r="S2733" t="b">
        <v>1</v>
      </c>
      <c r="T2733" t="s">
        <v>8295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3">
        <v>12000</v>
      </c>
      <c r="E2734" s="13">
        <v>14190</v>
      </c>
      <c r="F2734" s="16">
        <f>(E2734)/D2734</f>
        <v>1.1825000000000001</v>
      </c>
      <c r="G2734" s="11" t="s">
        <v>8219</v>
      </c>
      <c r="H2734" t="s">
        <v>8224</v>
      </c>
      <c r="I2734" t="s">
        <v>8246</v>
      </c>
      <c r="J2734">
        <v>1369699200</v>
      </c>
      <c r="K2734" s="7">
        <f>(((J2734/60)/60)/24)+DATE(1970,1,1)</f>
        <v>41422</v>
      </c>
      <c r="L2734">
        <v>1366917828</v>
      </c>
      <c r="M2734" s="7">
        <f>(((L2734/60)/60)/24)+DATE(1970,1,1)</f>
        <v>41389.808194444442</v>
      </c>
      <c r="N2734" t="b">
        <v>0</v>
      </c>
      <c r="O2734">
        <v>146</v>
      </c>
      <c r="P2734" s="5">
        <f>E2734/O2734</f>
        <v>97.191780821917803</v>
      </c>
      <c r="Q2734" s="18" t="str">
        <f>LEFT(T2734, FIND("/",T2734)-1)</f>
        <v>technology</v>
      </c>
      <c r="R2734" s="18" t="str">
        <f>RIGHT(T2734, LEN(T2734)-FIND("/",T2734))</f>
        <v>hardware</v>
      </c>
      <c r="S2734" t="b">
        <v>1</v>
      </c>
      <c r="T2734" t="s">
        <v>8295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3">
        <v>50000</v>
      </c>
      <c r="E2735" s="13">
        <v>53769</v>
      </c>
      <c r="F2735" s="16">
        <f>(E2735)/D2735</f>
        <v>1.07538</v>
      </c>
      <c r="G2735" s="11" t="s">
        <v>8219</v>
      </c>
      <c r="H2735" t="s">
        <v>8224</v>
      </c>
      <c r="I2735" t="s">
        <v>8246</v>
      </c>
      <c r="J2735">
        <v>1428643974</v>
      </c>
      <c r="K2735" s="7">
        <f>(((J2735/60)/60)/24)+DATE(1970,1,1)</f>
        <v>42104.231180555551</v>
      </c>
      <c r="L2735">
        <v>1423463574</v>
      </c>
      <c r="M2735" s="7">
        <f>(((L2735/60)/60)/24)+DATE(1970,1,1)</f>
        <v>42044.272847222222</v>
      </c>
      <c r="N2735" t="b">
        <v>0</v>
      </c>
      <c r="O2735">
        <v>119</v>
      </c>
      <c r="P2735" s="5">
        <f>E2735/O2735</f>
        <v>451.84033613445376</v>
      </c>
      <c r="Q2735" s="18" t="str">
        <f>LEFT(T2735, FIND("/",T2735)-1)</f>
        <v>technology</v>
      </c>
      <c r="R2735" s="18" t="str">
        <f>RIGHT(T2735, LEN(T2735)-FIND("/",T2735))</f>
        <v>hardware</v>
      </c>
      <c r="S2735" t="b">
        <v>1</v>
      </c>
      <c r="T2735" t="s">
        <v>8295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3">
        <v>1</v>
      </c>
      <c r="E2736" s="13">
        <v>22603</v>
      </c>
      <c r="F2736" s="16">
        <f>(E2736)/D2736</f>
        <v>22603</v>
      </c>
      <c r="G2736" s="11" t="s">
        <v>8219</v>
      </c>
      <c r="H2736" t="s">
        <v>8224</v>
      </c>
      <c r="I2736" t="s">
        <v>8246</v>
      </c>
      <c r="J2736">
        <v>1476395940</v>
      </c>
      <c r="K2736" s="7">
        <f>(((J2736/60)/60)/24)+DATE(1970,1,1)</f>
        <v>42656.915972222225</v>
      </c>
      <c r="L2736">
        <v>1473782592</v>
      </c>
      <c r="M2736" s="7">
        <f>(((L2736/60)/60)/24)+DATE(1970,1,1)</f>
        <v>42626.668888888889</v>
      </c>
      <c r="N2736" t="b">
        <v>0</v>
      </c>
      <c r="O2736">
        <v>163</v>
      </c>
      <c r="P2736" s="5">
        <f>E2736/O2736</f>
        <v>138.66871165644173</v>
      </c>
      <c r="Q2736" s="18" t="str">
        <f>LEFT(T2736, FIND("/",T2736)-1)</f>
        <v>technology</v>
      </c>
      <c r="R2736" s="18" t="str">
        <f>RIGHT(T2736, LEN(T2736)-FIND("/",T2736))</f>
        <v>hardware</v>
      </c>
      <c r="S2736" t="b">
        <v>1</v>
      </c>
      <c r="T2736" t="s">
        <v>8295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3">
        <v>750</v>
      </c>
      <c r="E2737" s="13">
        <v>7336.01</v>
      </c>
      <c r="F2737" s="16">
        <f>(E2737)/D2737</f>
        <v>9.7813466666666677</v>
      </c>
      <c r="G2737" s="11" t="s">
        <v>8219</v>
      </c>
      <c r="H2737" t="s">
        <v>8225</v>
      </c>
      <c r="I2737" t="s">
        <v>8247</v>
      </c>
      <c r="J2737">
        <v>1363204800</v>
      </c>
      <c r="K2737" s="7">
        <f>(((J2737/60)/60)/24)+DATE(1970,1,1)</f>
        <v>41346.833333333336</v>
      </c>
      <c r="L2737">
        <v>1360551250</v>
      </c>
      <c r="M2737" s="7">
        <f>(((L2737/60)/60)/24)+DATE(1970,1,1)</f>
        <v>41316.120949074073</v>
      </c>
      <c r="N2737" t="b">
        <v>0</v>
      </c>
      <c r="O2737">
        <v>339</v>
      </c>
      <c r="P2737" s="5">
        <f>E2737/O2737</f>
        <v>21.640147492625371</v>
      </c>
      <c r="Q2737" s="18" t="str">
        <f>LEFT(T2737, FIND("/",T2737)-1)</f>
        <v>technology</v>
      </c>
      <c r="R2737" s="18" t="str">
        <f>RIGHT(T2737, LEN(T2737)-FIND("/",T2737))</f>
        <v>hardware</v>
      </c>
      <c r="S2737" t="b">
        <v>1</v>
      </c>
      <c r="T2737" t="s">
        <v>8295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3">
        <v>8000</v>
      </c>
      <c r="E2738" s="13">
        <v>9832</v>
      </c>
      <c r="F2738" s="16">
        <f>(E2738)/D2738</f>
        <v>1.2290000000000001</v>
      </c>
      <c r="G2738" s="11" t="s">
        <v>8219</v>
      </c>
      <c r="H2738" t="s">
        <v>8229</v>
      </c>
      <c r="I2738" t="s">
        <v>8251</v>
      </c>
      <c r="J2738">
        <v>1398268773</v>
      </c>
      <c r="K2738" s="7">
        <f>(((J2738/60)/60)/24)+DATE(1970,1,1)</f>
        <v>41752.666354166664</v>
      </c>
      <c r="L2738">
        <v>1395676773</v>
      </c>
      <c r="M2738" s="7">
        <f>(((L2738/60)/60)/24)+DATE(1970,1,1)</f>
        <v>41722.666354166664</v>
      </c>
      <c r="N2738" t="b">
        <v>0</v>
      </c>
      <c r="O2738">
        <v>58</v>
      </c>
      <c r="P2738" s="5">
        <f>E2738/O2738</f>
        <v>169.51724137931035</v>
      </c>
      <c r="Q2738" s="18" t="str">
        <f>LEFT(T2738, FIND("/",T2738)-1)</f>
        <v>technology</v>
      </c>
      <c r="R2738" s="18" t="str">
        <f>RIGHT(T2738, LEN(T2738)-FIND("/",T2738))</f>
        <v>hardware</v>
      </c>
      <c r="S2738" t="b">
        <v>1</v>
      </c>
      <c r="T2738" t="s">
        <v>8295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3">
        <v>30000</v>
      </c>
      <c r="E2739" s="13">
        <v>73818.240000000005</v>
      </c>
      <c r="F2739" s="16">
        <f>(E2739)/D2739</f>
        <v>2.4606080000000001</v>
      </c>
      <c r="G2739" s="11" t="s">
        <v>8219</v>
      </c>
      <c r="H2739" t="s">
        <v>8224</v>
      </c>
      <c r="I2739" t="s">
        <v>8246</v>
      </c>
      <c r="J2739">
        <v>1389812400</v>
      </c>
      <c r="K2739" s="7">
        <f>(((J2739/60)/60)/24)+DATE(1970,1,1)</f>
        <v>41654.791666666664</v>
      </c>
      <c r="L2739">
        <v>1386108087</v>
      </c>
      <c r="M2739" s="7">
        <f>(((L2739/60)/60)/24)+DATE(1970,1,1)</f>
        <v>41611.917673611111</v>
      </c>
      <c r="N2739" t="b">
        <v>0</v>
      </c>
      <c r="O2739">
        <v>456</v>
      </c>
      <c r="P2739" s="5">
        <f>E2739/O2739</f>
        <v>161.88210526315791</v>
      </c>
      <c r="Q2739" s="18" t="str">
        <f>LEFT(T2739, FIND("/",T2739)-1)</f>
        <v>technology</v>
      </c>
      <c r="R2739" s="18" t="str">
        <f>RIGHT(T2739, LEN(T2739)-FIND("/",T2739))</f>
        <v>hardware</v>
      </c>
      <c r="S2739" t="b">
        <v>1</v>
      </c>
      <c r="T2739" t="s">
        <v>8295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3">
        <v>5000</v>
      </c>
      <c r="E2740" s="13">
        <v>7397</v>
      </c>
      <c r="F2740" s="16">
        <f>(E2740)/D2740</f>
        <v>1.4794</v>
      </c>
      <c r="G2740" s="11" t="s">
        <v>8219</v>
      </c>
      <c r="H2740" t="s">
        <v>8224</v>
      </c>
      <c r="I2740" t="s">
        <v>8246</v>
      </c>
      <c r="J2740">
        <v>1478402804</v>
      </c>
      <c r="K2740" s="7">
        <f>(((J2740/60)/60)/24)+DATE(1970,1,1)</f>
        <v>42680.143564814818</v>
      </c>
      <c r="L2740">
        <v>1473218804</v>
      </c>
      <c r="M2740" s="7">
        <f>(((L2740/60)/60)/24)+DATE(1970,1,1)</f>
        <v>42620.143564814818</v>
      </c>
      <c r="N2740" t="b">
        <v>0</v>
      </c>
      <c r="O2740">
        <v>15</v>
      </c>
      <c r="P2740" s="5">
        <f>E2740/O2740</f>
        <v>493.13333333333333</v>
      </c>
      <c r="Q2740" s="18" t="str">
        <f>LEFT(T2740, FIND("/",T2740)-1)</f>
        <v>technology</v>
      </c>
      <c r="R2740" s="18" t="str">
        <f>RIGHT(T2740, LEN(T2740)-FIND("/",T2740))</f>
        <v>hardware</v>
      </c>
      <c r="S2740" t="b">
        <v>1</v>
      </c>
      <c r="T2740" t="s">
        <v>8295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3">
        <v>1100</v>
      </c>
      <c r="E2741" s="13">
        <v>4225</v>
      </c>
      <c r="F2741" s="16">
        <f>(E2741)/D2741</f>
        <v>3.8409090909090908</v>
      </c>
      <c r="G2741" s="11" t="s">
        <v>8219</v>
      </c>
      <c r="H2741" t="s">
        <v>8225</v>
      </c>
      <c r="I2741" t="s">
        <v>8247</v>
      </c>
      <c r="J2741">
        <v>1399324717</v>
      </c>
      <c r="K2741" s="7">
        <f>(((J2741/60)/60)/24)+DATE(1970,1,1)</f>
        <v>41764.887928240743</v>
      </c>
      <c r="L2741">
        <v>1395436717</v>
      </c>
      <c r="M2741" s="7">
        <f>(((L2741/60)/60)/24)+DATE(1970,1,1)</f>
        <v>41719.887928240743</v>
      </c>
      <c r="N2741" t="b">
        <v>0</v>
      </c>
      <c r="O2741">
        <v>191</v>
      </c>
      <c r="P2741" s="5">
        <f>E2741/O2741</f>
        <v>22.120418848167539</v>
      </c>
      <c r="Q2741" s="18" t="str">
        <f>LEFT(T2741, FIND("/",T2741)-1)</f>
        <v>technology</v>
      </c>
      <c r="R2741" s="18" t="str">
        <f>RIGHT(T2741, LEN(T2741)-FIND("/",T2741))</f>
        <v>hardware</v>
      </c>
      <c r="S2741" t="b">
        <v>1</v>
      </c>
      <c r="T2741" t="s">
        <v>8295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3">
        <v>300</v>
      </c>
      <c r="E2742" s="13">
        <v>310</v>
      </c>
      <c r="F2742" s="16">
        <f>(E2742)/D2742</f>
        <v>1.0333333333333334</v>
      </c>
      <c r="G2742" s="11" t="s">
        <v>8219</v>
      </c>
      <c r="H2742" t="s">
        <v>8224</v>
      </c>
      <c r="I2742" t="s">
        <v>8246</v>
      </c>
      <c r="J2742">
        <v>1426117552</v>
      </c>
      <c r="K2742" s="7">
        <f>(((J2742/60)/60)/24)+DATE(1970,1,1)</f>
        <v>42074.99018518519</v>
      </c>
      <c r="L2742">
        <v>1423529152</v>
      </c>
      <c r="M2742" s="7">
        <f>(((L2742/60)/60)/24)+DATE(1970,1,1)</f>
        <v>42045.031851851847</v>
      </c>
      <c r="N2742" t="b">
        <v>0</v>
      </c>
      <c r="O2742">
        <v>17</v>
      </c>
      <c r="P2742" s="5">
        <f>E2742/O2742</f>
        <v>18.235294117647058</v>
      </c>
      <c r="Q2742" s="18" t="str">
        <f>LEFT(T2742, FIND("/",T2742)-1)</f>
        <v>technology</v>
      </c>
      <c r="R2742" s="18" t="str">
        <f>RIGHT(T2742, LEN(T2742)-FIND("/",T2742))</f>
        <v>hardware</v>
      </c>
      <c r="S2742" t="b">
        <v>1</v>
      </c>
      <c r="T2742" t="s">
        <v>8295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3">
        <v>8000</v>
      </c>
      <c r="E2743" s="13">
        <v>35</v>
      </c>
      <c r="F2743" s="16">
        <f>(E2743)/D2743</f>
        <v>4.3750000000000004E-3</v>
      </c>
      <c r="G2743" s="11" t="s">
        <v>8221</v>
      </c>
      <c r="H2743" t="s">
        <v>8224</v>
      </c>
      <c r="I2743" t="s">
        <v>8246</v>
      </c>
      <c r="J2743">
        <v>1413770820</v>
      </c>
      <c r="K2743" s="7">
        <f>(((J2743/60)/60)/24)+DATE(1970,1,1)</f>
        <v>41932.088194444441</v>
      </c>
      <c r="L2743">
        <v>1412005602</v>
      </c>
      <c r="M2743" s="7">
        <f>(((L2743/60)/60)/24)+DATE(1970,1,1)</f>
        <v>41911.657430555555</v>
      </c>
      <c r="N2743" t="b">
        <v>0</v>
      </c>
      <c r="O2743">
        <v>4</v>
      </c>
      <c r="P2743" s="5">
        <f>E2743/O2743</f>
        <v>8.75</v>
      </c>
      <c r="Q2743" s="18" t="str">
        <f>LEFT(T2743, FIND("/",T2743)-1)</f>
        <v>publishing</v>
      </c>
      <c r="R2743" s="18" t="str">
        <f>RIGHT(T2743, LEN(T2743)-FIND("/",T2743))</f>
        <v>children's books</v>
      </c>
      <c r="S2743" t="b">
        <v>0</v>
      </c>
      <c r="T2743" t="s">
        <v>8304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3">
        <v>2500</v>
      </c>
      <c r="E2744" s="13">
        <v>731</v>
      </c>
      <c r="F2744" s="16">
        <f>(E2744)/D2744</f>
        <v>0.29239999999999999</v>
      </c>
      <c r="G2744" s="11" t="s">
        <v>8221</v>
      </c>
      <c r="H2744" t="s">
        <v>8224</v>
      </c>
      <c r="I2744" t="s">
        <v>8246</v>
      </c>
      <c r="J2744">
        <v>1337102187</v>
      </c>
      <c r="K2744" s="7">
        <f>(((J2744/60)/60)/24)+DATE(1970,1,1)</f>
        <v>41044.719756944447</v>
      </c>
      <c r="L2744">
        <v>1335892587</v>
      </c>
      <c r="M2744" s="7">
        <f>(((L2744/60)/60)/24)+DATE(1970,1,1)</f>
        <v>41030.719756944447</v>
      </c>
      <c r="N2744" t="b">
        <v>0</v>
      </c>
      <c r="O2744">
        <v>18</v>
      </c>
      <c r="P2744" s="5">
        <f>E2744/O2744</f>
        <v>40.611111111111114</v>
      </c>
      <c r="Q2744" s="18" t="str">
        <f>LEFT(T2744, FIND("/",T2744)-1)</f>
        <v>publishing</v>
      </c>
      <c r="R2744" s="18" t="str">
        <f>RIGHT(T2744, LEN(T2744)-FIND("/",T2744))</f>
        <v>children's books</v>
      </c>
      <c r="S2744" t="b">
        <v>0</v>
      </c>
      <c r="T2744" t="s">
        <v>8304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3">
        <v>5999</v>
      </c>
      <c r="E2745" s="13">
        <v>0</v>
      </c>
      <c r="F2745" s="16">
        <f>(E2745)/D2745</f>
        <v>0</v>
      </c>
      <c r="G2745" s="11" t="s">
        <v>8221</v>
      </c>
      <c r="H2745" t="s">
        <v>8224</v>
      </c>
      <c r="I2745" t="s">
        <v>8246</v>
      </c>
      <c r="J2745">
        <v>1476863607</v>
      </c>
      <c r="K2745" s="7">
        <f>(((J2745/60)/60)/24)+DATE(1970,1,1)</f>
        <v>42662.328784722224</v>
      </c>
      <c r="L2745">
        <v>1474271607</v>
      </c>
      <c r="M2745" s="7">
        <f>(((L2745/60)/60)/24)+DATE(1970,1,1)</f>
        <v>42632.328784722224</v>
      </c>
      <c r="N2745" t="b">
        <v>0</v>
      </c>
      <c r="O2745">
        <v>0</v>
      </c>
      <c r="P2745" s="5" t="e">
        <f>E2745/O2745</f>
        <v>#DIV/0!</v>
      </c>
      <c r="Q2745" s="18" t="str">
        <f>LEFT(T2745, FIND("/",T2745)-1)</f>
        <v>publishing</v>
      </c>
      <c r="R2745" s="18" t="str">
        <f>RIGHT(T2745, LEN(T2745)-FIND("/",T2745))</f>
        <v>children's books</v>
      </c>
      <c r="S2745" t="b">
        <v>0</v>
      </c>
      <c r="T2745" t="s">
        <v>8304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3">
        <v>16000</v>
      </c>
      <c r="E2746" s="13">
        <v>835</v>
      </c>
      <c r="F2746" s="16">
        <f>(E2746)/D2746</f>
        <v>5.2187499999999998E-2</v>
      </c>
      <c r="G2746" s="11" t="s">
        <v>8221</v>
      </c>
      <c r="H2746" t="s">
        <v>8224</v>
      </c>
      <c r="I2746" t="s">
        <v>8246</v>
      </c>
      <c r="J2746">
        <v>1330478998</v>
      </c>
      <c r="K2746" s="7">
        <f>(((J2746/60)/60)/24)+DATE(1970,1,1)</f>
        <v>40968.062476851854</v>
      </c>
      <c r="L2746">
        <v>1327886998</v>
      </c>
      <c r="M2746" s="7">
        <f>(((L2746/60)/60)/24)+DATE(1970,1,1)</f>
        <v>40938.062476851854</v>
      </c>
      <c r="N2746" t="b">
        <v>0</v>
      </c>
      <c r="O2746">
        <v>22</v>
      </c>
      <c r="P2746" s="5">
        <f>E2746/O2746</f>
        <v>37.954545454545453</v>
      </c>
      <c r="Q2746" s="18" t="str">
        <f>LEFT(T2746, FIND("/",T2746)-1)</f>
        <v>publishing</v>
      </c>
      <c r="R2746" s="18" t="str">
        <f>RIGHT(T2746, LEN(T2746)-FIND("/",T2746))</f>
        <v>children's books</v>
      </c>
      <c r="S2746" t="b">
        <v>0</v>
      </c>
      <c r="T2746" t="s">
        <v>8304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3">
        <v>8000</v>
      </c>
      <c r="E2747" s="13">
        <v>1751</v>
      </c>
      <c r="F2747" s="16">
        <f>(E2747)/D2747</f>
        <v>0.21887499999999999</v>
      </c>
      <c r="G2747" s="11" t="s">
        <v>8221</v>
      </c>
      <c r="H2747" t="s">
        <v>8224</v>
      </c>
      <c r="I2747" t="s">
        <v>8246</v>
      </c>
      <c r="J2747">
        <v>1342309368</v>
      </c>
      <c r="K2747" s="7">
        <f>(((J2747/60)/60)/24)+DATE(1970,1,1)</f>
        <v>41104.988055555557</v>
      </c>
      <c r="L2747">
        <v>1337125368</v>
      </c>
      <c r="M2747" s="7">
        <f>(((L2747/60)/60)/24)+DATE(1970,1,1)</f>
        <v>41044.988055555557</v>
      </c>
      <c r="N2747" t="b">
        <v>0</v>
      </c>
      <c r="O2747">
        <v>49</v>
      </c>
      <c r="P2747" s="5">
        <f>E2747/O2747</f>
        <v>35.734693877551024</v>
      </c>
      <c r="Q2747" s="18" t="str">
        <f>LEFT(T2747, FIND("/",T2747)-1)</f>
        <v>publishing</v>
      </c>
      <c r="R2747" s="18" t="str">
        <f>RIGHT(T2747, LEN(T2747)-FIND("/",T2747))</f>
        <v>children's books</v>
      </c>
      <c r="S2747" t="b">
        <v>0</v>
      </c>
      <c r="T2747" t="s">
        <v>8304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3">
        <v>3000</v>
      </c>
      <c r="E2748" s="13">
        <v>801</v>
      </c>
      <c r="F2748" s="16">
        <f>(E2748)/D2748</f>
        <v>0.26700000000000002</v>
      </c>
      <c r="G2748" s="11" t="s">
        <v>8221</v>
      </c>
      <c r="H2748" t="s">
        <v>8224</v>
      </c>
      <c r="I2748" t="s">
        <v>8246</v>
      </c>
      <c r="J2748">
        <v>1409337911</v>
      </c>
      <c r="K2748" s="7">
        <f>(((J2748/60)/60)/24)+DATE(1970,1,1)</f>
        <v>41880.781377314815</v>
      </c>
      <c r="L2748">
        <v>1406745911</v>
      </c>
      <c r="M2748" s="7">
        <f>(((L2748/60)/60)/24)+DATE(1970,1,1)</f>
        <v>41850.781377314815</v>
      </c>
      <c r="N2748" t="b">
        <v>0</v>
      </c>
      <c r="O2748">
        <v>19</v>
      </c>
      <c r="P2748" s="5">
        <f>E2748/O2748</f>
        <v>42.157894736842103</v>
      </c>
      <c r="Q2748" s="18" t="str">
        <f>LEFT(T2748, FIND("/",T2748)-1)</f>
        <v>publishing</v>
      </c>
      <c r="R2748" s="18" t="str">
        <f>RIGHT(T2748, LEN(T2748)-FIND("/",T2748))</f>
        <v>children's books</v>
      </c>
      <c r="S2748" t="b">
        <v>0</v>
      </c>
      <c r="T2748" t="s">
        <v>8304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3">
        <v>500</v>
      </c>
      <c r="E2749" s="13">
        <v>140</v>
      </c>
      <c r="F2749" s="16">
        <f>(E2749)/D2749</f>
        <v>0.28000000000000003</v>
      </c>
      <c r="G2749" s="11" t="s">
        <v>8221</v>
      </c>
      <c r="H2749" t="s">
        <v>8224</v>
      </c>
      <c r="I2749" t="s">
        <v>8246</v>
      </c>
      <c r="J2749">
        <v>1339816200</v>
      </c>
      <c r="K2749" s="7">
        <f>(((J2749/60)/60)/24)+DATE(1970,1,1)</f>
        <v>41076.131944444445</v>
      </c>
      <c r="L2749">
        <v>1337095997</v>
      </c>
      <c r="M2749" s="7">
        <f>(((L2749/60)/60)/24)+DATE(1970,1,1)</f>
        <v>41044.64811342593</v>
      </c>
      <c r="N2749" t="b">
        <v>0</v>
      </c>
      <c r="O2749">
        <v>4</v>
      </c>
      <c r="P2749" s="5">
        <f>E2749/O2749</f>
        <v>35</v>
      </c>
      <c r="Q2749" s="18" t="str">
        <f>LEFT(T2749, FIND("/",T2749)-1)</f>
        <v>publishing</v>
      </c>
      <c r="R2749" s="18" t="str">
        <f>RIGHT(T2749, LEN(T2749)-FIND("/",T2749))</f>
        <v>children's books</v>
      </c>
      <c r="S2749" t="b">
        <v>0</v>
      </c>
      <c r="T2749" t="s">
        <v>8304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3">
        <v>5000</v>
      </c>
      <c r="E2750" s="13">
        <v>53</v>
      </c>
      <c r="F2750" s="16">
        <f>(E2750)/D2750</f>
        <v>1.06E-2</v>
      </c>
      <c r="G2750" s="11" t="s">
        <v>8221</v>
      </c>
      <c r="H2750" t="s">
        <v>8224</v>
      </c>
      <c r="I2750" t="s">
        <v>8246</v>
      </c>
      <c r="J2750">
        <v>1472835802</v>
      </c>
      <c r="K2750" s="7">
        <f>(((J2750/60)/60)/24)+DATE(1970,1,1)</f>
        <v>42615.7106712963</v>
      </c>
      <c r="L2750">
        <v>1470243802</v>
      </c>
      <c r="M2750" s="7">
        <f>(((L2750/60)/60)/24)+DATE(1970,1,1)</f>
        <v>42585.7106712963</v>
      </c>
      <c r="N2750" t="b">
        <v>0</v>
      </c>
      <c r="O2750">
        <v>4</v>
      </c>
      <c r="P2750" s="5">
        <f>E2750/O2750</f>
        <v>13.25</v>
      </c>
      <c r="Q2750" s="18" t="str">
        <f>LEFT(T2750, FIND("/",T2750)-1)</f>
        <v>publishing</v>
      </c>
      <c r="R2750" s="18" t="str">
        <f>RIGHT(T2750, LEN(T2750)-FIND("/",T2750))</f>
        <v>children's books</v>
      </c>
      <c r="S2750" t="b">
        <v>0</v>
      </c>
      <c r="T2750" t="s">
        <v>8304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3">
        <v>10000</v>
      </c>
      <c r="E2751" s="13">
        <v>110</v>
      </c>
      <c r="F2751" s="16">
        <f>(E2751)/D2751</f>
        <v>1.0999999999999999E-2</v>
      </c>
      <c r="G2751" s="11" t="s">
        <v>8221</v>
      </c>
      <c r="H2751" t="s">
        <v>8224</v>
      </c>
      <c r="I2751" t="s">
        <v>8246</v>
      </c>
      <c r="J2751">
        <v>1428171037</v>
      </c>
      <c r="K2751" s="7">
        <f>(((J2751/60)/60)/24)+DATE(1970,1,1)</f>
        <v>42098.757372685184</v>
      </c>
      <c r="L2751">
        <v>1425582637</v>
      </c>
      <c r="M2751" s="7">
        <f>(((L2751/60)/60)/24)+DATE(1970,1,1)</f>
        <v>42068.799039351856</v>
      </c>
      <c r="N2751" t="b">
        <v>0</v>
      </c>
      <c r="O2751">
        <v>2</v>
      </c>
      <c r="P2751" s="5">
        <f>E2751/O2751</f>
        <v>55</v>
      </c>
      <c r="Q2751" s="18" t="str">
        <f>LEFT(T2751, FIND("/",T2751)-1)</f>
        <v>publishing</v>
      </c>
      <c r="R2751" s="18" t="str">
        <f>RIGHT(T2751, LEN(T2751)-FIND("/",T2751))</f>
        <v>children's books</v>
      </c>
      <c r="S2751" t="b">
        <v>0</v>
      </c>
      <c r="T2751" t="s">
        <v>8304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3">
        <v>1999</v>
      </c>
      <c r="E2752" s="13">
        <v>0</v>
      </c>
      <c r="F2752" s="16">
        <f>(E2752)/D2752</f>
        <v>0</v>
      </c>
      <c r="G2752" s="11" t="s">
        <v>8221</v>
      </c>
      <c r="H2752" t="s">
        <v>8224</v>
      </c>
      <c r="I2752" t="s">
        <v>8246</v>
      </c>
      <c r="J2752">
        <v>1341086400</v>
      </c>
      <c r="K2752" s="7">
        <f>(((J2752/60)/60)/24)+DATE(1970,1,1)</f>
        <v>41090.833333333336</v>
      </c>
      <c r="L2752">
        <v>1340055345</v>
      </c>
      <c r="M2752" s="7">
        <f>(((L2752/60)/60)/24)+DATE(1970,1,1)</f>
        <v>41078.899826388886</v>
      </c>
      <c r="N2752" t="b">
        <v>0</v>
      </c>
      <c r="O2752">
        <v>0</v>
      </c>
      <c r="P2752" s="5" t="e">
        <f>E2752/O2752</f>
        <v>#DIV/0!</v>
      </c>
      <c r="Q2752" s="18" t="str">
        <f>LEFT(T2752, FIND("/",T2752)-1)</f>
        <v>publishing</v>
      </c>
      <c r="R2752" s="18" t="str">
        <f>RIGHT(T2752, LEN(T2752)-FIND("/",T2752))</f>
        <v>children's books</v>
      </c>
      <c r="S2752" t="b">
        <v>0</v>
      </c>
      <c r="T2752" t="s">
        <v>8304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3">
        <v>3274</v>
      </c>
      <c r="E2753" s="13">
        <v>0</v>
      </c>
      <c r="F2753" s="16">
        <f>(E2753)/D2753</f>
        <v>0</v>
      </c>
      <c r="G2753" s="11" t="s">
        <v>8221</v>
      </c>
      <c r="H2753" t="s">
        <v>8224</v>
      </c>
      <c r="I2753" t="s">
        <v>8246</v>
      </c>
      <c r="J2753">
        <v>1403039842</v>
      </c>
      <c r="K2753" s="7">
        <f>(((J2753/60)/60)/24)+DATE(1970,1,1)</f>
        <v>41807.887060185189</v>
      </c>
      <c r="L2753">
        <v>1397855842</v>
      </c>
      <c r="M2753" s="7">
        <f>(((L2753/60)/60)/24)+DATE(1970,1,1)</f>
        <v>41747.887060185189</v>
      </c>
      <c r="N2753" t="b">
        <v>0</v>
      </c>
      <c r="O2753">
        <v>0</v>
      </c>
      <c r="P2753" s="5" t="e">
        <f>E2753/O2753</f>
        <v>#DIV/0!</v>
      </c>
      <c r="Q2753" s="18" t="str">
        <f>LEFT(T2753, FIND("/",T2753)-1)</f>
        <v>publishing</v>
      </c>
      <c r="R2753" s="18" t="str">
        <f>RIGHT(T2753, LEN(T2753)-FIND("/",T2753))</f>
        <v>children's books</v>
      </c>
      <c r="S2753" t="b">
        <v>0</v>
      </c>
      <c r="T2753" t="s">
        <v>8304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3">
        <v>4800</v>
      </c>
      <c r="E2754" s="13">
        <v>550</v>
      </c>
      <c r="F2754" s="16">
        <f>(E2754)/D2754</f>
        <v>0.11458333333333333</v>
      </c>
      <c r="G2754" s="11" t="s">
        <v>8221</v>
      </c>
      <c r="H2754" t="s">
        <v>8224</v>
      </c>
      <c r="I2754" t="s">
        <v>8246</v>
      </c>
      <c r="J2754">
        <v>1324232504</v>
      </c>
      <c r="K2754" s="7">
        <f>(((J2754/60)/60)/24)+DATE(1970,1,1)</f>
        <v>40895.765092592592</v>
      </c>
      <c r="L2754">
        <v>1320776504</v>
      </c>
      <c r="M2754" s="7">
        <f>(((L2754/60)/60)/24)+DATE(1970,1,1)</f>
        <v>40855.765092592592</v>
      </c>
      <c r="N2754" t="b">
        <v>0</v>
      </c>
      <c r="O2754">
        <v>14</v>
      </c>
      <c r="P2754" s="5">
        <f>E2754/O2754</f>
        <v>39.285714285714285</v>
      </c>
      <c r="Q2754" s="18" t="str">
        <f>LEFT(T2754, FIND("/",T2754)-1)</f>
        <v>publishing</v>
      </c>
      <c r="R2754" s="18" t="str">
        <f>RIGHT(T2754, LEN(T2754)-FIND("/",T2754))</f>
        <v>children's books</v>
      </c>
      <c r="S2754" t="b">
        <v>0</v>
      </c>
      <c r="T2754" t="s">
        <v>8304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3">
        <v>2000</v>
      </c>
      <c r="E2755" s="13">
        <v>380</v>
      </c>
      <c r="F2755" s="16">
        <f>(E2755)/D2755</f>
        <v>0.19</v>
      </c>
      <c r="G2755" s="11" t="s">
        <v>8221</v>
      </c>
      <c r="H2755" t="s">
        <v>8224</v>
      </c>
      <c r="I2755" t="s">
        <v>8246</v>
      </c>
      <c r="J2755">
        <v>1346017023</v>
      </c>
      <c r="K2755" s="7">
        <f>(((J2755/60)/60)/24)+DATE(1970,1,1)</f>
        <v>41147.900729166664</v>
      </c>
      <c r="L2755">
        <v>1343425023</v>
      </c>
      <c r="M2755" s="7">
        <f>(((L2755/60)/60)/24)+DATE(1970,1,1)</f>
        <v>41117.900729166664</v>
      </c>
      <c r="N2755" t="b">
        <v>0</v>
      </c>
      <c r="O2755">
        <v>8</v>
      </c>
      <c r="P2755" s="5">
        <f>E2755/O2755</f>
        <v>47.5</v>
      </c>
      <c r="Q2755" s="18" t="str">
        <f>LEFT(T2755, FIND("/",T2755)-1)</f>
        <v>publishing</v>
      </c>
      <c r="R2755" s="18" t="str">
        <f>RIGHT(T2755, LEN(T2755)-FIND("/",T2755))</f>
        <v>children's books</v>
      </c>
      <c r="S2755" t="b">
        <v>0</v>
      </c>
      <c r="T2755" t="s">
        <v>8304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3">
        <v>10000</v>
      </c>
      <c r="E2756" s="13">
        <v>0</v>
      </c>
      <c r="F2756" s="16">
        <f>(E2756)/D2756</f>
        <v>0</v>
      </c>
      <c r="G2756" s="11" t="s">
        <v>8221</v>
      </c>
      <c r="H2756" t="s">
        <v>8224</v>
      </c>
      <c r="I2756" t="s">
        <v>8246</v>
      </c>
      <c r="J2756">
        <v>1410448551</v>
      </c>
      <c r="K2756" s="7">
        <f>(((J2756/60)/60)/24)+DATE(1970,1,1)</f>
        <v>41893.636006944449</v>
      </c>
      <c r="L2756">
        <v>1407856551</v>
      </c>
      <c r="M2756" s="7">
        <f>(((L2756/60)/60)/24)+DATE(1970,1,1)</f>
        <v>41863.636006944449</v>
      </c>
      <c r="N2756" t="b">
        <v>0</v>
      </c>
      <c r="O2756">
        <v>0</v>
      </c>
      <c r="P2756" s="5" t="e">
        <f>E2756/O2756</f>
        <v>#DIV/0!</v>
      </c>
      <c r="Q2756" s="18" t="str">
        <f>LEFT(T2756, FIND("/",T2756)-1)</f>
        <v>publishing</v>
      </c>
      <c r="R2756" s="18" t="str">
        <f>RIGHT(T2756, LEN(T2756)-FIND("/",T2756))</f>
        <v>children's books</v>
      </c>
      <c r="S2756" t="b">
        <v>0</v>
      </c>
      <c r="T2756" t="s">
        <v>8304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3">
        <v>500</v>
      </c>
      <c r="E2757" s="13">
        <v>260</v>
      </c>
      <c r="F2757" s="16">
        <f>(E2757)/D2757</f>
        <v>0.52</v>
      </c>
      <c r="G2757" s="11" t="s">
        <v>8221</v>
      </c>
      <c r="H2757" t="s">
        <v>8241</v>
      </c>
      <c r="I2757" t="s">
        <v>8249</v>
      </c>
      <c r="J2757">
        <v>1428519527</v>
      </c>
      <c r="K2757" s="7">
        <f>(((J2757/60)/60)/24)+DATE(1970,1,1)</f>
        <v>42102.790821759263</v>
      </c>
      <c r="L2757">
        <v>1425927527</v>
      </c>
      <c r="M2757" s="7">
        <f>(((L2757/60)/60)/24)+DATE(1970,1,1)</f>
        <v>42072.790821759263</v>
      </c>
      <c r="N2757" t="b">
        <v>0</v>
      </c>
      <c r="O2757">
        <v>15</v>
      </c>
      <c r="P2757" s="5">
        <f>E2757/O2757</f>
        <v>17.333333333333332</v>
      </c>
      <c r="Q2757" s="18" t="str">
        <f>LEFT(T2757, FIND("/",T2757)-1)</f>
        <v>publishing</v>
      </c>
      <c r="R2757" s="18" t="str">
        <f>RIGHT(T2757, LEN(T2757)-FIND("/",T2757))</f>
        <v>children's books</v>
      </c>
      <c r="S2757" t="b">
        <v>0</v>
      </c>
      <c r="T2757" t="s">
        <v>8304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3">
        <v>10000</v>
      </c>
      <c r="E2758" s="13">
        <v>1048</v>
      </c>
      <c r="F2758" s="16">
        <f>(E2758)/D2758</f>
        <v>0.1048</v>
      </c>
      <c r="G2758" s="11" t="s">
        <v>8221</v>
      </c>
      <c r="H2758" t="s">
        <v>8224</v>
      </c>
      <c r="I2758" t="s">
        <v>8246</v>
      </c>
      <c r="J2758">
        <v>1389476201</v>
      </c>
      <c r="K2758" s="7">
        <f>(((J2758/60)/60)/24)+DATE(1970,1,1)</f>
        <v>41650.90047453704</v>
      </c>
      <c r="L2758">
        <v>1386884201</v>
      </c>
      <c r="M2758" s="7">
        <f>(((L2758/60)/60)/24)+DATE(1970,1,1)</f>
        <v>41620.90047453704</v>
      </c>
      <c r="N2758" t="b">
        <v>0</v>
      </c>
      <c r="O2758">
        <v>33</v>
      </c>
      <c r="P2758" s="5">
        <f>E2758/O2758</f>
        <v>31.757575757575758</v>
      </c>
      <c r="Q2758" s="18" t="str">
        <f>LEFT(T2758, FIND("/",T2758)-1)</f>
        <v>publishing</v>
      </c>
      <c r="R2758" s="18" t="str">
        <f>RIGHT(T2758, LEN(T2758)-FIND("/",T2758))</f>
        <v>children's books</v>
      </c>
      <c r="S2758" t="b">
        <v>0</v>
      </c>
      <c r="T2758" t="s">
        <v>8304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3">
        <v>1500</v>
      </c>
      <c r="E2759" s="13">
        <v>10</v>
      </c>
      <c r="F2759" s="16">
        <f>(E2759)/D2759</f>
        <v>6.6666666666666671E-3</v>
      </c>
      <c r="G2759" s="11" t="s">
        <v>8221</v>
      </c>
      <c r="H2759" t="s">
        <v>8224</v>
      </c>
      <c r="I2759" t="s">
        <v>8246</v>
      </c>
      <c r="J2759">
        <v>1470498332</v>
      </c>
      <c r="K2759" s="7">
        <f>(((J2759/60)/60)/24)+DATE(1970,1,1)</f>
        <v>42588.65662037037</v>
      </c>
      <c r="L2759">
        <v>1469202332</v>
      </c>
      <c r="M2759" s="7">
        <f>(((L2759/60)/60)/24)+DATE(1970,1,1)</f>
        <v>42573.65662037037</v>
      </c>
      <c r="N2759" t="b">
        <v>0</v>
      </c>
      <c r="O2759">
        <v>2</v>
      </c>
      <c r="P2759" s="5">
        <f>E2759/O2759</f>
        <v>5</v>
      </c>
      <c r="Q2759" s="18" t="str">
        <f>LEFT(T2759, FIND("/",T2759)-1)</f>
        <v>publishing</v>
      </c>
      <c r="R2759" s="18" t="str">
        <f>RIGHT(T2759, LEN(T2759)-FIND("/",T2759))</f>
        <v>children's books</v>
      </c>
      <c r="S2759" t="b">
        <v>0</v>
      </c>
      <c r="T2759" t="s">
        <v>8304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3">
        <v>2000</v>
      </c>
      <c r="E2760" s="13">
        <v>234</v>
      </c>
      <c r="F2760" s="16">
        <f>(E2760)/D2760</f>
        <v>0.11700000000000001</v>
      </c>
      <c r="G2760" s="11" t="s">
        <v>8221</v>
      </c>
      <c r="H2760" t="s">
        <v>8226</v>
      </c>
      <c r="I2760" t="s">
        <v>8248</v>
      </c>
      <c r="J2760">
        <v>1476095783</v>
      </c>
      <c r="K2760" s="7">
        <f>(((J2760/60)/60)/24)+DATE(1970,1,1)</f>
        <v>42653.441932870366</v>
      </c>
      <c r="L2760">
        <v>1474886183</v>
      </c>
      <c r="M2760" s="7">
        <f>(((L2760/60)/60)/24)+DATE(1970,1,1)</f>
        <v>42639.441932870366</v>
      </c>
      <c r="N2760" t="b">
        <v>0</v>
      </c>
      <c r="O2760">
        <v>6</v>
      </c>
      <c r="P2760" s="5">
        <f>E2760/O2760</f>
        <v>39</v>
      </c>
      <c r="Q2760" s="18" t="str">
        <f>LEFT(T2760, FIND("/",T2760)-1)</f>
        <v>publishing</v>
      </c>
      <c r="R2760" s="18" t="str">
        <f>RIGHT(T2760, LEN(T2760)-FIND("/",T2760))</f>
        <v>children's books</v>
      </c>
      <c r="S2760" t="b">
        <v>0</v>
      </c>
      <c r="T2760" t="s">
        <v>8304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3">
        <v>1000</v>
      </c>
      <c r="E2761" s="13">
        <v>105</v>
      </c>
      <c r="F2761" s="16">
        <f>(E2761)/D2761</f>
        <v>0.105</v>
      </c>
      <c r="G2761" s="11" t="s">
        <v>8221</v>
      </c>
      <c r="H2761" t="s">
        <v>8226</v>
      </c>
      <c r="I2761" t="s">
        <v>8248</v>
      </c>
      <c r="J2761">
        <v>1468658866</v>
      </c>
      <c r="K2761" s="7">
        <f>(((J2761/60)/60)/24)+DATE(1970,1,1)</f>
        <v>42567.36650462963</v>
      </c>
      <c r="L2761">
        <v>1464943666</v>
      </c>
      <c r="M2761" s="7">
        <f>(((L2761/60)/60)/24)+DATE(1970,1,1)</f>
        <v>42524.36650462963</v>
      </c>
      <c r="N2761" t="b">
        <v>0</v>
      </c>
      <c r="O2761">
        <v>2</v>
      </c>
      <c r="P2761" s="5">
        <f>E2761/O2761</f>
        <v>52.5</v>
      </c>
      <c r="Q2761" s="18" t="str">
        <f>LEFT(T2761, FIND("/",T2761)-1)</f>
        <v>publishing</v>
      </c>
      <c r="R2761" s="18" t="str">
        <f>RIGHT(T2761, LEN(T2761)-FIND("/",T2761))</f>
        <v>children's books</v>
      </c>
      <c r="S2761" t="b">
        <v>0</v>
      </c>
      <c r="T2761" t="s">
        <v>8304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3">
        <v>5000</v>
      </c>
      <c r="E2762" s="13">
        <v>0</v>
      </c>
      <c r="F2762" s="16">
        <f>(E2762)/D2762</f>
        <v>0</v>
      </c>
      <c r="G2762" s="11" t="s">
        <v>8221</v>
      </c>
      <c r="H2762" t="s">
        <v>8225</v>
      </c>
      <c r="I2762" t="s">
        <v>8247</v>
      </c>
      <c r="J2762">
        <v>1371726258</v>
      </c>
      <c r="K2762" s="7">
        <f>(((J2762/60)/60)/24)+DATE(1970,1,1)</f>
        <v>41445.461319444446</v>
      </c>
      <c r="L2762">
        <v>1369134258</v>
      </c>
      <c r="M2762" s="7">
        <f>(((L2762/60)/60)/24)+DATE(1970,1,1)</f>
        <v>41415.461319444446</v>
      </c>
      <c r="N2762" t="b">
        <v>0</v>
      </c>
      <c r="O2762">
        <v>0</v>
      </c>
      <c r="P2762" s="5" t="e">
        <f>E2762/O2762</f>
        <v>#DIV/0!</v>
      </c>
      <c r="Q2762" s="18" t="str">
        <f>LEFT(T2762, FIND("/",T2762)-1)</f>
        <v>publishing</v>
      </c>
      <c r="R2762" s="18" t="str">
        <f>RIGHT(T2762, LEN(T2762)-FIND("/",T2762))</f>
        <v>children's books</v>
      </c>
      <c r="S2762" t="b">
        <v>0</v>
      </c>
      <c r="T2762" t="s">
        <v>8304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3">
        <v>5000</v>
      </c>
      <c r="E2763" s="13">
        <v>36</v>
      </c>
      <c r="F2763" s="16">
        <f>(E2763)/D2763</f>
        <v>7.1999999999999998E-3</v>
      </c>
      <c r="G2763" s="11" t="s">
        <v>8221</v>
      </c>
      <c r="H2763" t="s">
        <v>8224</v>
      </c>
      <c r="I2763" t="s">
        <v>8246</v>
      </c>
      <c r="J2763">
        <v>1357176693</v>
      </c>
      <c r="K2763" s="7">
        <f>(((J2763/60)/60)/24)+DATE(1970,1,1)</f>
        <v>41277.063576388886</v>
      </c>
      <c r="L2763">
        <v>1354584693</v>
      </c>
      <c r="M2763" s="7">
        <f>(((L2763/60)/60)/24)+DATE(1970,1,1)</f>
        <v>41247.063576388886</v>
      </c>
      <c r="N2763" t="b">
        <v>0</v>
      </c>
      <c r="O2763">
        <v>4</v>
      </c>
      <c r="P2763" s="5">
        <f>E2763/O2763</f>
        <v>9</v>
      </c>
      <c r="Q2763" s="18" t="str">
        <f>LEFT(T2763, FIND("/",T2763)-1)</f>
        <v>publishing</v>
      </c>
      <c r="R2763" s="18" t="str">
        <f>RIGHT(T2763, LEN(T2763)-FIND("/",T2763))</f>
        <v>children's books</v>
      </c>
      <c r="S2763" t="b">
        <v>0</v>
      </c>
      <c r="T2763" t="s">
        <v>8304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3">
        <v>3250</v>
      </c>
      <c r="E2764" s="13">
        <v>25</v>
      </c>
      <c r="F2764" s="16">
        <f>(E2764)/D2764</f>
        <v>7.6923076923076927E-3</v>
      </c>
      <c r="G2764" s="11" t="s">
        <v>8221</v>
      </c>
      <c r="H2764" t="s">
        <v>8224</v>
      </c>
      <c r="I2764" t="s">
        <v>8246</v>
      </c>
      <c r="J2764">
        <v>1332114795</v>
      </c>
      <c r="K2764" s="7">
        <f>(((J2764/60)/60)/24)+DATE(1970,1,1)</f>
        <v>40986.995312500003</v>
      </c>
      <c r="L2764">
        <v>1326934395</v>
      </c>
      <c r="M2764" s="7">
        <f>(((L2764/60)/60)/24)+DATE(1970,1,1)</f>
        <v>40927.036979166667</v>
      </c>
      <c r="N2764" t="b">
        <v>0</v>
      </c>
      <c r="O2764">
        <v>1</v>
      </c>
      <c r="P2764" s="5">
        <f>E2764/O2764</f>
        <v>25</v>
      </c>
      <c r="Q2764" s="18" t="str">
        <f>LEFT(T2764, FIND("/",T2764)-1)</f>
        <v>publishing</v>
      </c>
      <c r="R2764" s="18" t="str">
        <f>RIGHT(T2764, LEN(T2764)-FIND("/",T2764))</f>
        <v>children's books</v>
      </c>
      <c r="S2764" t="b">
        <v>0</v>
      </c>
      <c r="T2764" t="s">
        <v>8304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3">
        <v>39400</v>
      </c>
      <c r="E2765" s="13">
        <v>90</v>
      </c>
      <c r="F2765" s="16">
        <f>(E2765)/D2765</f>
        <v>2.2842639593908631E-3</v>
      </c>
      <c r="G2765" s="11" t="s">
        <v>8221</v>
      </c>
      <c r="H2765" t="s">
        <v>8224</v>
      </c>
      <c r="I2765" t="s">
        <v>8246</v>
      </c>
      <c r="J2765">
        <v>1369403684</v>
      </c>
      <c r="K2765" s="7">
        <f>(((J2765/60)/60)/24)+DATE(1970,1,1)</f>
        <v>41418.579675925925</v>
      </c>
      <c r="L2765">
        <v>1365515684</v>
      </c>
      <c r="M2765" s="7">
        <f>(((L2765/60)/60)/24)+DATE(1970,1,1)</f>
        <v>41373.579675925925</v>
      </c>
      <c r="N2765" t="b">
        <v>0</v>
      </c>
      <c r="O2765">
        <v>3</v>
      </c>
      <c r="P2765" s="5">
        <f>E2765/O2765</f>
        <v>30</v>
      </c>
      <c r="Q2765" s="18" t="str">
        <f>LEFT(T2765, FIND("/",T2765)-1)</f>
        <v>publishing</v>
      </c>
      <c r="R2765" s="18" t="str">
        <f>RIGHT(T2765, LEN(T2765)-FIND("/",T2765))</f>
        <v>children's books</v>
      </c>
      <c r="S2765" t="b">
        <v>0</v>
      </c>
      <c r="T2765" t="s">
        <v>8304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3">
        <v>4000</v>
      </c>
      <c r="E2766" s="13">
        <v>45</v>
      </c>
      <c r="F2766" s="16">
        <f>(E2766)/D2766</f>
        <v>1.125E-2</v>
      </c>
      <c r="G2766" s="11" t="s">
        <v>8221</v>
      </c>
      <c r="H2766" t="s">
        <v>8224</v>
      </c>
      <c r="I2766" t="s">
        <v>8246</v>
      </c>
      <c r="J2766">
        <v>1338404400</v>
      </c>
      <c r="K2766" s="7">
        <f>(((J2766/60)/60)/24)+DATE(1970,1,1)</f>
        <v>41059.791666666664</v>
      </c>
      <c r="L2766">
        <v>1335855631</v>
      </c>
      <c r="M2766" s="7">
        <f>(((L2766/60)/60)/24)+DATE(1970,1,1)</f>
        <v>41030.292025462964</v>
      </c>
      <c r="N2766" t="b">
        <v>0</v>
      </c>
      <c r="O2766">
        <v>4</v>
      </c>
      <c r="P2766" s="5">
        <f>E2766/O2766</f>
        <v>11.25</v>
      </c>
      <c r="Q2766" s="18" t="str">
        <f>LEFT(T2766, FIND("/",T2766)-1)</f>
        <v>publishing</v>
      </c>
      <c r="R2766" s="18" t="str">
        <f>RIGHT(T2766, LEN(T2766)-FIND("/",T2766))</f>
        <v>children's books</v>
      </c>
      <c r="S2766" t="b">
        <v>0</v>
      </c>
      <c r="T2766" t="s">
        <v>8304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3">
        <v>4000</v>
      </c>
      <c r="E2767" s="13">
        <v>0</v>
      </c>
      <c r="F2767" s="16">
        <f>(E2767)/D2767</f>
        <v>0</v>
      </c>
      <c r="G2767" s="11" t="s">
        <v>8221</v>
      </c>
      <c r="H2767" t="s">
        <v>8224</v>
      </c>
      <c r="I2767" t="s">
        <v>8246</v>
      </c>
      <c r="J2767">
        <v>1351432428</v>
      </c>
      <c r="K2767" s="7">
        <f>(((J2767/60)/60)/24)+DATE(1970,1,1)</f>
        <v>41210.579027777778</v>
      </c>
      <c r="L2767">
        <v>1350050028</v>
      </c>
      <c r="M2767" s="7">
        <f>(((L2767/60)/60)/24)+DATE(1970,1,1)</f>
        <v>41194.579027777778</v>
      </c>
      <c r="N2767" t="b">
        <v>0</v>
      </c>
      <c r="O2767">
        <v>0</v>
      </c>
      <c r="P2767" s="5" t="e">
        <f>E2767/O2767</f>
        <v>#DIV/0!</v>
      </c>
      <c r="Q2767" s="18" t="str">
        <f>LEFT(T2767, FIND("/",T2767)-1)</f>
        <v>publishing</v>
      </c>
      <c r="R2767" s="18" t="str">
        <f>RIGHT(T2767, LEN(T2767)-FIND("/",T2767))</f>
        <v>children's books</v>
      </c>
      <c r="S2767" t="b">
        <v>0</v>
      </c>
      <c r="T2767" t="s">
        <v>8304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3">
        <v>5000</v>
      </c>
      <c r="E2768" s="13">
        <v>100</v>
      </c>
      <c r="F2768" s="16">
        <f>(E2768)/D2768</f>
        <v>0.02</v>
      </c>
      <c r="G2768" s="11" t="s">
        <v>8221</v>
      </c>
      <c r="H2768" t="s">
        <v>8224</v>
      </c>
      <c r="I2768" t="s">
        <v>8246</v>
      </c>
      <c r="J2768">
        <v>1313078518</v>
      </c>
      <c r="K2768" s="7">
        <f>(((J2768/60)/60)/24)+DATE(1970,1,1)</f>
        <v>40766.668032407404</v>
      </c>
      <c r="L2768">
        <v>1310486518</v>
      </c>
      <c r="M2768" s="7">
        <f>(((L2768/60)/60)/24)+DATE(1970,1,1)</f>
        <v>40736.668032407404</v>
      </c>
      <c r="N2768" t="b">
        <v>0</v>
      </c>
      <c r="O2768">
        <v>4</v>
      </c>
      <c r="P2768" s="5">
        <f>E2768/O2768</f>
        <v>25</v>
      </c>
      <c r="Q2768" s="18" t="str">
        <f>LEFT(T2768, FIND("/",T2768)-1)</f>
        <v>publishing</v>
      </c>
      <c r="R2768" s="18" t="str">
        <f>RIGHT(T2768, LEN(T2768)-FIND("/",T2768))</f>
        <v>children's books</v>
      </c>
      <c r="S2768" t="b">
        <v>0</v>
      </c>
      <c r="T2768" t="s">
        <v>8304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3">
        <v>4000</v>
      </c>
      <c r="E2769" s="13">
        <v>34</v>
      </c>
      <c r="F2769" s="16">
        <f>(E2769)/D2769</f>
        <v>8.5000000000000006E-3</v>
      </c>
      <c r="G2769" s="11" t="s">
        <v>8221</v>
      </c>
      <c r="H2769" t="s">
        <v>8229</v>
      </c>
      <c r="I2769" t="s">
        <v>8251</v>
      </c>
      <c r="J2769">
        <v>1439766050</v>
      </c>
      <c r="K2769" s="7">
        <f>(((J2769/60)/60)/24)+DATE(1970,1,1)</f>
        <v>42232.958912037036</v>
      </c>
      <c r="L2769">
        <v>1434582050</v>
      </c>
      <c r="M2769" s="7">
        <f>(((L2769/60)/60)/24)+DATE(1970,1,1)</f>
        <v>42172.958912037036</v>
      </c>
      <c r="N2769" t="b">
        <v>0</v>
      </c>
      <c r="O2769">
        <v>3</v>
      </c>
      <c r="P2769" s="5">
        <f>E2769/O2769</f>
        <v>11.333333333333334</v>
      </c>
      <c r="Q2769" s="18" t="str">
        <f>LEFT(T2769, FIND("/",T2769)-1)</f>
        <v>publishing</v>
      </c>
      <c r="R2769" s="18" t="str">
        <f>RIGHT(T2769, LEN(T2769)-FIND("/",T2769))</f>
        <v>children's books</v>
      </c>
      <c r="S2769" t="b">
        <v>0</v>
      </c>
      <c r="T2769" t="s">
        <v>8304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3">
        <v>7000</v>
      </c>
      <c r="E2770" s="13">
        <v>1002</v>
      </c>
      <c r="F2770" s="16">
        <f>(E2770)/D2770</f>
        <v>0.14314285714285716</v>
      </c>
      <c r="G2770" s="11" t="s">
        <v>8221</v>
      </c>
      <c r="H2770" t="s">
        <v>8224</v>
      </c>
      <c r="I2770" t="s">
        <v>8246</v>
      </c>
      <c r="J2770">
        <v>1333028723</v>
      </c>
      <c r="K2770" s="7">
        <f>(((J2770/60)/60)/24)+DATE(1970,1,1)</f>
        <v>40997.573182870372</v>
      </c>
      <c r="L2770">
        <v>1330440323</v>
      </c>
      <c r="M2770" s="7">
        <f>(((L2770/60)/60)/24)+DATE(1970,1,1)</f>
        <v>40967.614849537036</v>
      </c>
      <c r="N2770" t="b">
        <v>0</v>
      </c>
      <c r="O2770">
        <v>34</v>
      </c>
      <c r="P2770" s="5">
        <f>E2770/O2770</f>
        <v>29.470588235294116</v>
      </c>
      <c r="Q2770" s="18" t="str">
        <f>LEFT(T2770, FIND("/",T2770)-1)</f>
        <v>publishing</v>
      </c>
      <c r="R2770" s="18" t="str">
        <f>RIGHT(T2770, LEN(T2770)-FIND("/",T2770))</f>
        <v>children's books</v>
      </c>
      <c r="S2770" t="b">
        <v>0</v>
      </c>
      <c r="T2770" t="s">
        <v>8304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3">
        <v>800</v>
      </c>
      <c r="E2771" s="13">
        <v>2</v>
      </c>
      <c r="F2771" s="16">
        <f>(E2771)/D2771</f>
        <v>2.5000000000000001E-3</v>
      </c>
      <c r="G2771" s="11" t="s">
        <v>8221</v>
      </c>
      <c r="H2771" t="s">
        <v>8225</v>
      </c>
      <c r="I2771" t="s">
        <v>8247</v>
      </c>
      <c r="J2771">
        <v>1401997790</v>
      </c>
      <c r="K2771" s="7">
        <f>(((J2771/60)/60)/24)+DATE(1970,1,1)</f>
        <v>41795.826273148145</v>
      </c>
      <c r="L2771">
        <v>1397677790</v>
      </c>
      <c r="M2771" s="7">
        <f>(((L2771/60)/60)/24)+DATE(1970,1,1)</f>
        <v>41745.826273148145</v>
      </c>
      <c r="N2771" t="b">
        <v>0</v>
      </c>
      <c r="O2771">
        <v>2</v>
      </c>
      <c r="P2771" s="5">
        <f>E2771/O2771</f>
        <v>1</v>
      </c>
      <c r="Q2771" s="18" t="str">
        <f>LEFT(T2771, FIND("/",T2771)-1)</f>
        <v>publishing</v>
      </c>
      <c r="R2771" s="18" t="str">
        <f>RIGHT(T2771, LEN(T2771)-FIND("/",T2771))</f>
        <v>children's books</v>
      </c>
      <c r="S2771" t="b">
        <v>0</v>
      </c>
      <c r="T2771" t="s">
        <v>8304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3">
        <v>20000</v>
      </c>
      <c r="E2772" s="13">
        <v>2082.25</v>
      </c>
      <c r="F2772" s="16">
        <f>(E2772)/D2772</f>
        <v>0.1041125</v>
      </c>
      <c r="G2772" s="11" t="s">
        <v>8221</v>
      </c>
      <c r="H2772" t="s">
        <v>8224</v>
      </c>
      <c r="I2772" t="s">
        <v>8246</v>
      </c>
      <c r="J2772">
        <v>1395158130</v>
      </c>
      <c r="K2772" s="7">
        <f>(((J2772/60)/60)/24)+DATE(1970,1,1)</f>
        <v>41716.663541666669</v>
      </c>
      <c r="L2772">
        <v>1392569730</v>
      </c>
      <c r="M2772" s="7">
        <f>(((L2772/60)/60)/24)+DATE(1970,1,1)</f>
        <v>41686.705208333333</v>
      </c>
      <c r="N2772" t="b">
        <v>0</v>
      </c>
      <c r="O2772">
        <v>33</v>
      </c>
      <c r="P2772" s="5">
        <f>E2772/O2772</f>
        <v>63.098484848484851</v>
      </c>
      <c r="Q2772" s="18" t="str">
        <f>LEFT(T2772, FIND("/",T2772)-1)</f>
        <v>publishing</v>
      </c>
      <c r="R2772" s="18" t="str">
        <f>RIGHT(T2772, LEN(T2772)-FIND("/",T2772))</f>
        <v>children's books</v>
      </c>
      <c r="S2772" t="b">
        <v>0</v>
      </c>
      <c r="T2772" t="s">
        <v>8304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3">
        <v>19980</v>
      </c>
      <c r="E2773" s="13">
        <v>0</v>
      </c>
      <c r="F2773" s="16">
        <f>(E2773)/D2773</f>
        <v>0</v>
      </c>
      <c r="G2773" s="11" t="s">
        <v>8221</v>
      </c>
      <c r="H2773" t="s">
        <v>8224</v>
      </c>
      <c r="I2773" t="s">
        <v>8246</v>
      </c>
      <c r="J2773">
        <v>1359738000</v>
      </c>
      <c r="K2773" s="7">
        <f>(((J2773/60)/60)/24)+DATE(1970,1,1)</f>
        <v>41306.708333333336</v>
      </c>
      <c r="L2773">
        <v>1355489140</v>
      </c>
      <c r="M2773" s="7">
        <f>(((L2773/60)/60)/24)+DATE(1970,1,1)</f>
        <v>41257.531712962962</v>
      </c>
      <c r="N2773" t="b">
        <v>0</v>
      </c>
      <c r="O2773">
        <v>0</v>
      </c>
      <c r="P2773" s="5" t="e">
        <f>E2773/O2773</f>
        <v>#DIV/0!</v>
      </c>
      <c r="Q2773" s="18" t="str">
        <f>LEFT(T2773, FIND("/",T2773)-1)</f>
        <v>publishing</v>
      </c>
      <c r="R2773" s="18" t="str">
        <f>RIGHT(T2773, LEN(T2773)-FIND("/",T2773))</f>
        <v>children's books</v>
      </c>
      <c r="S2773" t="b">
        <v>0</v>
      </c>
      <c r="T2773" t="s">
        <v>8304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3">
        <v>8000</v>
      </c>
      <c r="E2774" s="13">
        <v>0</v>
      </c>
      <c r="F2774" s="16">
        <f>(E2774)/D2774</f>
        <v>0</v>
      </c>
      <c r="G2774" s="11" t="s">
        <v>8221</v>
      </c>
      <c r="H2774" t="s">
        <v>8224</v>
      </c>
      <c r="I2774" t="s">
        <v>8246</v>
      </c>
      <c r="J2774">
        <v>1381006294</v>
      </c>
      <c r="K2774" s="7">
        <f>(((J2774/60)/60)/24)+DATE(1970,1,1)</f>
        <v>41552.869143518517</v>
      </c>
      <c r="L2774">
        <v>1379710294</v>
      </c>
      <c r="M2774" s="7">
        <f>(((L2774/60)/60)/24)+DATE(1970,1,1)</f>
        <v>41537.869143518517</v>
      </c>
      <c r="N2774" t="b">
        <v>0</v>
      </c>
      <c r="O2774">
        <v>0</v>
      </c>
      <c r="P2774" s="5" t="e">
        <f>E2774/O2774</f>
        <v>#DIV/0!</v>
      </c>
      <c r="Q2774" s="18" t="str">
        <f>LEFT(T2774, FIND("/",T2774)-1)</f>
        <v>publishing</v>
      </c>
      <c r="R2774" s="18" t="str">
        <f>RIGHT(T2774, LEN(T2774)-FIND("/",T2774))</f>
        <v>children's books</v>
      </c>
      <c r="S2774" t="b">
        <v>0</v>
      </c>
      <c r="T2774" t="s">
        <v>8304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3">
        <v>530</v>
      </c>
      <c r="E2775" s="13">
        <v>1</v>
      </c>
      <c r="F2775" s="16">
        <f>(E2775)/D2775</f>
        <v>1.8867924528301887E-3</v>
      </c>
      <c r="G2775" s="11" t="s">
        <v>8221</v>
      </c>
      <c r="H2775" t="s">
        <v>8229</v>
      </c>
      <c r="I2775" t="s">
        <v>8251</v>
      </c>
      <c r="J2775">
        <v>1461530721</v>
      </c>
      <c r="K2775" s="7">
        <f>(((J2775/60)/60)/24)+DATE(1970,1,1)</f>
        <v>42484.86482638889</v>
      </c>
      <c r="L2775">
        <v>1460666721</v>
      </c>
      <c r="M2775" s="7">
        <f>(((L2775/60)/60)/24)+DATE(1970,1,1)</f>
        <v>42474.86482638889</v>
      </c>
      <c r="N2775" t="b">
        <v>0</v>
      </c>
      <c r="O2775">
        <v>1</v>
      </c>
      <c r="P2775" s="5">
        <f>E2775/O2775</f>
        <v>1</v>
      </c>
      <c r="Q2775" s="18" t="str">
        <f>LEFT(T2775, FIND("/",T2775)-1)</f>
        <v>publishing</v>
      </c>
      <c r="R2775" s="18" t="str">
        <f>RIGHT(T2775, LEN(T2775)-FIND("/",T2775))</f>
        <v>children's books</v>
      </c>
      <c r="S2775" t="b">
        <v>0</v>
      </c>
      <c r="T2775" t="s">
        <v>8304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3">
        <v>4000</v>
      </c>
      <c r="E2776" s="13">
        <v>570</v>
      </c>
      <c r="F2776" s="16">
        <f>(E2776)/D2776</f>
        <v>0.14249999999999999</v>
      </c>
      <c r="G2776" s="11" t="s">
        <v>8221</v>
      </c>
      <c r="H2776" t="s">
        <v>8224</v>
      </c>
      <c r="I2776" t="s">
        <v>8246</v>
      </c>
      <c r="J2776">
        <v>1362711728</v>
      </c>
      <c r="K2776" s="7">
        <f>(((J2776/60)/60)/24)+DATE(1970,1,1)</f>
        <v>41341.126481481479</v>
      </c>
      <c r="L2776">
        <v>1360119728</v>
      </c>
      <c r="M2776" s="7">
        <f>(((L2776/60)/60)/24)+DATE(1970,1,1)</f>
        <v>41311.126481481479</v>
      </c>
      <c r="N2776" t="b">
        <v>0</v>
      </c>
      <c r="O2776">
        <v>13</v>
      </c>
      <c r="P2776" s="5">
        <f>E2776/O2776</f>
        <v>43.846153846153847</v>
      </c>
      <c r="Q2776" s="18" t="str">
        <f>LEFT(T2776, FIND("/",T2776)-1)</f>
        <v>publishing</v>
      </c>
      <c r="R2776" s="18" t="str">
        <f>RIGHT(T2776, LEN(T2776)-FIND("/",T2776))</f>
        <v>children's books</v>
      </c>
      <c r="S2776" t="b">
        <v>0</v>
      </c>
      <c r="T2776" t="s">
        <v>8304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3">
        <v>5000</v>
      </c>
      <c r="E2777" s="13">
        <v>150</v>
      </c>
      <c r="F2777" s="16">
        <f>(E2777)/D2777</f>
        <v>0.03</v>
      </c>
      <c r="G2777" s="11" t="s">
        <v>8221</v>
      </c>
      <c r="H2777" t="s">
        <v>8224</v>
      </c>
      <c r="I2777" t="s">
        <v>8246</v>
      </c>
      <c r="J2777">
        <v>1323994754</v>
      </c>
      <c r="K2777" s="7">
        <f>(((J2777/60)/60)/24)+DATE(1970,1,1)</f>
        <v>40893.013356481482</v>
      </c>
      <c r="L2777">
        <v>1321402754</v>
      </c>
      <c r="M2777" s="7">
        <f>(((L2777/60)/60)/24)+DATE(1970,1,1)</f>
        <v>40863.013356481482</v>
      </c>
      <c r="N2777" t="b">
        <v>0</v>
      </c>
      <c r="O2777">
        <v>2</v>
      </c>
      <c r="P2777" s="5">
        <f>E2777/O2777</f>
        <v>75</v>
      </c>
      <c r="Q2777" s="18" t="str">
        <f>LEFT(T2777, FIND("/",T2777)-1)</f>
        <v>publishing</v>
      </c>
      <c r="R2777" s="18" t="str">
        <f>RIGHT(T2777, LEN(T2777)-FIND("/",T2777))</f>
        <v>children's books</v>
      </c>
      <c r="S2777" t="b">
        <v>0</v>
      </c>
      <c r="T2777" t="s">
        <v>8304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3">
        <v>21000</v>
      </c>
      <c r="E2778" s="13">
        <v>1655</v>
      </c>
      <c r="F2778" s="16">
        <f>(E2778)/D2778</f>
        <v>7.8809523809523815E-2</v>
      </c>
      <c r="G2778" s="11" t="s">
        <v>8221</v>
      </c>
      <c r="H2778" t="s">
        <v>8224</v>
      </c>
      <c r="I2778" t="s">
        <v>8246</v>
      </c>
      <c r="J2778">
        <v>1434092876</v>
      </c>
      <c r="K2778" s="7">
        <f>(((J2778/60)/60)/24)+DATE(1970,1,1)</f>
        <v>42167.297175925924</v>
      </c>
      <c r="L2778">
        <v>1431414476</v>
      </c>
      <c r="M2778" s="7">
        <f>(((L2778/60)/60)/24)+DATE(1970,1,1)</f>
        <v>42136.297175925924</v>
      </c>
      <c r="N2778" t="b">
        <v>0</v>
      </c>
      <c r="O2778">
        <v>36</v>
      </c>
      <c r="P2778" s="5">
        <f>E2778/O2778</f>
        <v>45.972222222222221</v>
      </c>
      <c r="Q2778" s="18" t="str">
        <f>LEFT(T2778, FIND("/",T2778)-1)</f>
        <v>publishing</v>
      </c>
      <c r="R2778" s="18" t="str">
        <f>RIGHT(T2778, LEN(T2778)-FIND("/",T2778))</f>
        <v>children's books</v>
      </c>
      <c r="S2778" t="b">
        <v>0</v>
      </c>
      <c r="T2778" t="s">
        <v>8304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3">
        <v>3000</v>
      </c>
      <c r="E2779" s="13">
        <v>10</v>
      </c>
      <c r="F2779" s="16">
        <f>(E2779)/D2779</f>
        <v>3.3333333333333335E-3</v>
      </c>
      <c r="G2779" s="11" t="s">
        <v>8221</v>
      </c>
      <c r="H2779" t="s">
        <v>8224</v>
      </c>
      <c r="I2779" t="s">
        <v>8246</v>
      </c>
      <c r="J2779">
        <v>1437149004</v>
      </c>
      <c r="K2779" s="7">
        <f>(((J2779/60)/60)/24)+DATE(1970,1,1)</f>
        <v>42202.669027777782</v>
      </c>
      <c r="L2779">
        <v>1434557004</v>
      </c>
      <c r="M2779" s="7">
        <f>(((L2779/60)/60)/24)+DATE(1970,1,1)</f>
        <v>42172.669027777782</v>
      </c>
      <c r="N2779" t="b">
        <v>0</v>
      </c>
      <c r="O2779">
        <v>1</v>
      </c>
      <c r="P2779" s="5">
        <f>E2779/O2779</f>
        <v>10</v>
      </c>
      <c r="Q2779" s="18" t="str">
        <f>LEFT(T2779, FIND("/",T2779)-1)</f>
        <v>publishing</v>
      </c>
      <c r="R2779" s="18" t="str">
        <f>RIGHT(T2779, LEN(T2779)-FIND("/",T2779))</f>
        <v>children's books</v>
      </c>
      <c r="S2779" t="b">
        <v>0</v>
      </c>
      <c r="T2779" t="s">
        <v>8304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3">
        <v>5500</v>
      </c>
      <c r="E2780" s="13">
        <v>1405</v>
      </c>
      <c r="F2780" s="16">
        <f>(E2780)/D2780</f>
        <v>0.25545454545454543</v>
      </c>
      <c r="G2780" s="11" t="s">
        <v>8221</v>
      </c>
      <c r="H2780" t="s">
        <v>8224</v>
      </c>
      <c r="I2780" t="s">
        <v>8246</v>
      </c>
      <c r="J2780">
        <v>1409009306</v>
      </c>
      <c r="K2780" s="7">
        <f>(((J2780/60)/60)/24)+DATE(1970,1,1)</f>
        <v>41876.978078703702</v>
      </c>
      <c r="L2780">
        <v>1406417306</v>
      </c>
      <c r="M2780" s="7">
        <f>(((L2780/60)/60)/24)+DATE(1970,1,1)</f>
        <v>41846.978078703702</v>
      </c>
      <c r="N2780" t="b">
        <v>0</v>
      </c>
      <c r="O2780">
        <v>15</v>
      </c>
      <c r="P2780" s="5">
        <f>E2780/O2780</f>
        <v>93.666666666666671</v>
      </c>
      <c r="Q2780" s="18" t="str">
        <f>LEFT(T2780, FIND("/",T2780)-1)</f>
        <v>publishing</v>
      </c>
      <c r="R2780" s="18" t="str">
        <f>RIGHT(T2780, LEN(T2780)-FIND("/",T2780))</f>
        <v>children's books</v>
      </c>
      <c r="S2780" t="b">
        <v>0</v>
      </c>
      <c r="T2780" t="s">
        <v>8304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3">
        <v>2500</v>
      </c>
      <c r="E2781" s="13">
        <v>53</v>
      </c>
      <c r="F2781" s="16">
        <f>(E2781)/D2781</f>
        <v>2.12E-2</v>
      </c>
      <c r="G2781" s="11" t="s">
        <v>8221</v>
      </c>
      <c r="H2781" t="s">
        <v>8224</v>
      </c>
      <c r="I2781" t="s">
        <v>8246</v>
      </c>
      <c r="J2781">
        <v>1448204621</v>
      </c>
      <c r="K2781" s="7">
        <f>(((J2781/60)/60)/24)+DATE(1970,1,1)</f>
        <v>42330.627557870372</v>
      </c>
      <c r="L2781">
        <v>1445609021</v>
      </c>
      <c r="M2781" s="7">
        <f>(((L2781/60)/60)/24)+DATE(1970,1,1)</f>
        <v>42300.585891203707</v>
      </c>
      <c r="N2781" t="b">
        <v>0</v>
      </c>
      <c r="O2781">
        <v>1</v>
      </c>
      <c r="P2781" s="5">
        <f>E2781/O2781</f>
        <v>53</v>
      </c>
      <c r="Q2781" s="18" t="str">
        <f>LEFT(T2781, FIND("/",T2781)-1)</f>
        <v>publishing</v>
      </c>
      <c r="R2781" s="18" t="str">
        <f>RIGHT(T2781, LEN(T2781)-FIND("/",T2781))</f>
        <v>children's books</v>
      </c>
      <c r="S2781" t="b">
        <v>0</v>
      </c>
      <c r="T2781" t="s">
        <v>8304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3">
        <v>100000</v>
      </c>
      <c r="E2782" s="13">
        <v>0</v>
      </c>
      <c r="F2782" s="16">
        <f>(E2782)/D2782</f>
        <v>0</v>
      </c>
      <c r="G2782" s="11" t="s">
        <v>8221</v>
      </c>
      <c r="H2782" t="s">
        <v>8237</v>
      </c>
      <c r="I2782" t="s">
        <v>8249</v>
      </c>
      <c r="J2782">
        <v>1489142688</v>
      </c>
      <c r="K2782" s="7">
        <f>(((J2782/60)/60)/24)+DATE(1970,1,1)</f>
        <v>42804.447777777779</v>
      </c>
      <c r="L2782">
        <v>1486550688</v>
      </c>
      <c r="M2782" s="7">
        <f>(((L2782/60)/60)/24)+DATE(1970,1,1)</f>
        <v>42774.447777777779</v>
      </c>
      <c r="N2782" t="b">
        <v>0</v>
      </c>
      <c r="O2782">
        <v>0</v>
      </c>
      <c r="P2782" s="5" t="e">
        <f>E2782/O2782</f>
        <v>#DIV/0!</v>
      </c>
      <c r="Q2782" s="18" t="str">
        <f>LEFT(T2782, FIND("/",T2782)-1)</f>
        <v>publishing</v>
      </c>
      <c r="R2782" s="18" t="str">
        <f>RIGHT(T2782, LEN(T2782)-FIND("/",T2782))</f>
        <v>children's books</v>
      </c>
      <c r="S2782" t="b">
        <v>0</v>
      </c>
      <c r="T2782" t="s">
        <v>8304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3">
        <v>1250</v>
      </c>
      <c r="E2783" s="13">
        <v>1316</v>
      </c>
      <c r="F2783" s="16">
        <f>(E2783)/D2783</f>
        <v>1.0528</v>
      </c>
      <c r="G2783" s="11" t="s">
        <v>8219</v>
      </c>
      <c r="H2783" t="s">
        <v>8224</v>
      </c>
      <c r="I2783" t="s">
        <v>8246</v>
      </c>
      <c r="J2783">
        <v>1423724400</v>
      </c>
      <c r="K2783" s="7">
        <f>(((J2783/60)/60)/24)+DATE(1970,1,1)</f>
        <v>42047.291666666672</v>
      </c>
      <c r="L2783">
        <v>1421274954</v>
      </c>
      <c r="M2783" s="7">
        <f>(((L2783/60)/60)/24)+DATE(1970,1,1)</f>
        <v>42018.94159722222</v>
      </c>
      <c r="N2783" t="b">
        <v>0</v>
      </c>
      <c r="O2783">
        <v>28</v>
      </c>
      <c r="P2783" s="5">
        <f>E2783/O2783</f>
        <v>47</v>
      </c>
      <c r="Q2783" s="18" t="str">
        <f>LEFT(T2783, FIND("/",T2783)-1)</f>
        <v>theater</v>
      </c>
      <c r="R2783" s="18" t="str">
        <f>RIGHT(T2783, LEN(T2783)-FIND("/",T2783))</f>
        <v>plays</v>
      </c>
      <c r="S2783" t="b">
        <v>1</v>
      </c>
      <c r="T2783" t="s">
        <v>8271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3">
        <v>1000</v>
      </c>
      <c r="E2784" s="13">
        <v>1200</v>
      </c>
      <c r="F2784" s="16">
        <f>(E2784)/D2784</f>
        <v>1.2</v>
      </c>
      <c r="G2784" s="11" t="s">
        <v>8219</v>
      </c>
      <c r="H2784" t="s">
        <v>8224</v>
      </c>
      <c r="I2784" t="s">
        <v>8246</v>
      </c>
      <c r="J2784">
        <v>1424149140</v>
      </c>
      <c r="K2784" s="7">
        <f>(((J2784/60)/60)/24)+DATE(1970,1,1)</f>
        <v>42052.207638888889</v>
      </c>
      <c r="L2784">
        <v>1421964718</v>
      </c>
      <c r="M2784" s="7">
        <f>(((L2784/60)/60)/24)+DATE(1970,1,1)</f>
        <v>42026.924976851849</v>
      </c>
      <c r="N2784" t="b">
        <v>0</v>
      </c>
      <c r="O2784">
        <v>18</v>
      </c>
      <c r="P2784" s="5">
        <f>E2784/O2784</f>
        <v>66.666666666666671</v>
      </c>
      <c r="Q2784" s="18" t="str">
        <f>LEFT(T2784, FIND("/",T2784)-1)</f>
        <v>theater</v>
      </c>
      <c r="R2784" s="18" t="str">
        <f>RIGHT(T2784, LEN(T2784)-FIND("/",T2784))</f>
        <v>plays</v>
      </c>
      <c r="S2784" t="b">
        <v>1</v>
      </c>
      <c r="T2784" t="s">
        <v>8271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3">
        <v>1000</v>
      </c>
      <c r="E2785" s="13">
        <v>1145</v>
      </c>
      <c r="F2785" s="16">
        <f>(E2785)/D2785</f>
        <v>1.145</v>
      </c>
      <c r="G2785" s="11" t="s">
        <v>8219</v>
      </c>
      <c r="H2785" t="s">
        <v>8225</v>
      </c>
      <c r="I2785" t="s">
        <v>8247</v>
      </c>
      <c r="J2785">
        <v>1429793446</v>
      </c>
      <c r="K2785" s="7">
        <f>(((J2785/60)/60)/24)+DATE(1970,1,1)</f>
        <v>42117.535254629634</v>
      </c>
      <c r="L2785">
        <v>1428583846</v>
      </c>
      <c r="M2785" s="7">
        <f>(((L2785/60)/60)/24)+DATE(1970,1,1)</f>
        <v>42103.535254629634</v>
      </c>
      <c r="N2785" t="b">
        <v>0</v>
      </c>
      <c r="O2785">
        <v>61</v>
      </c>
      <c r="P2785" s="5">
        <f>E2785/O2785</f>
        <v>18.770491803278688</v>
      </c>
      <c r="Q2785" s="18" t="str">
        <f>LEFT(T2785, FIND("/",T2785)-1)</f>
        <v>theater</v>
      </c>
      <c r="R2785" s="18" t="str">
        <f>RIGHT(T2785, LEN(T2785)-FIND("/",T2785))</f>
        <v>plays</v>
      </c>
      <c r="S2785" t="b">
        <v>1</v>
      </c>
      <c r="T2785" t="s">
        <v>8271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3">
        <v>6000</v>
      </c>
      <c r="E2786" s="13">
        <v>7140</v>
      </c>
      <c r="F2786" s="16">
        <f>(E2786)/D2786</f>
        <v>1.19</v>
      </c>
      <c r="G2786" s="11" t="s">
        <v>8219</v>
      </c>
      <c r="H2786" t="s">
        <v>8224</v>
      </c>
      <c r="I2786" t="s">
        <v>8246</v>
      </c>
      <c r="J2786">
        <v>1414608843</v>
      </c>
      <c r="K2786" s="7">
        <f>(((J2786/60)/60)/24)+DATE(1970,1,1)</f>
        <v>41941.787534722222</v>
      </c>
      <c r="L2786">
        <v>1412794443</v>
      </c>
      <c r="M2786" s="7">
        <f>(((L2786/60)/60)/24)+DATE(1970,1,1)</f>
        <v>41920.787534722222</v>
      </c>
      <c r="N2786" t="b">
        <v>0</v>
      </c>
      <c r="O2786">
        <v>108</v>
      </c>
      <c r="P2786" s="5">
        <f>E2786/O2786</f>
        <v>66.111111111111114</v>
      </c>
      <c r="Q2786" s="18" t="str">
        <f>LEFT(T2786, FIND("/",T2786)-1)</f>
        <v>theater</v>
      </c>
      <c r="R2786" s="18" t="str">
        <f>RIGHT(T2786, LEN(T2786)-FIND("/",T2786))</f>
        <v>plays</v>
      </c>
      <c r="S2786" t="b">
        <v>1</v>
      </c>
      <c r="T2786" t="s">
        <v>8271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3">
        <v>5000</v>
      </c>
      <c r="E2787" s="13">
        <v>5234</v>
      </c>
      <c r="F2787" s="16">
        <f>(E2787)/D2787</f>
        <v>1.0468</v>
      </c>
      <c r="G2787" s="11" t="s">
        <v>8219</v>
      </c>
      <c r="H2787" t="s">
        <v>8224</v>
      </c>
      <c r="I2787" t="s">
        <v>8246</v>
      </c>
      <c r="J2787">
        <v>1470430800</v>
      </c>
      <c r="K2787" s="7">
        <f>(((J2787/60)/60)/24)+DATE(1970,1,1)</f>
        <v>42587.875</v>
      </c>
      <c r="L2787">
        <v>1467865967</v>
      </c>
      <c r="M2787" s="7">
        <f>(((L2787/60)/60)/24)+DATE(1970,1,1)</f>
        <v>42558.189432870371</v>
      </c>
      <c r="N2787" t="b">
        <v>0</v>
      </c>
      <c r="O2787">
        <v>142</v>
      </c>
      <c r="P2787" s="5">
        <f>E2787/O2787</f>
        <v>36.859154929577464</v>
      </c>
      <c r="Q2787" s="18" t="str">
        <f>LEFT(T2787, FIND("/",T2787)-1)</f>
        <v>theater</v>
      </c>
      <c r="R2787" s="18" t="str">
        <f>RIGHT(T2787, LEN(T2787)-FIND("/",T2787))</f>
        <v>plays</v>
      </c>
      <c r="S2787" t="b">
        <v>1</v>
      </c>
      <c r="T2787" t="s">
        <v>8271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3">
        <v>2500</v>
      </c>
      <c r="E2788" s="13">
        <v>2946</v>
      </c>
      <c r="F2788" s="16">
        <f>(E2788)/D2788</f>
        <v>1.1783999999999999</v>
      </c>
      <c r="G2788" s="11" t="s">
        <v>8219</v>
      </c>
      <c r="H2788" t="s">
        <v>8225</v>
      </c>
      <c r="I2788" t="s">
        <v>8247</v>
      </c>
      <c r="J2788">
        <v>1404913180</v>
      </c>
      <c r="K2788" s="7">
        <f>(((J2788/60)/60)/24)+DATE(1970,1,1)</f>
        <v>41829.569212962961</v>
      </c>
      <c r="L2788">
        <v>1403703580</v>
      </c>
      <c r="M2788" s="7">
        <f>(((L2788/60)/60)/24)+DATE(1970,1,1)</f>
        <v>41815.569212962961</v>
      </c>
      <c r="N2788" t="b">
        <v>0</v>
      </c>
      <c r="O2788">
        <v>74</v>
      </c>
      <c r="P2788" s="5">
        <f>E2788/O2788</f>
        <v>39.810810810810814</v>
      </c>
      <c r="Q2788" s="18" t="str">
        <f>LEFT(T2788, FIND("/",T2788)-1)</f>
        <v>theater</v>
      </c>
      <c r="R2788" s="18" t="str">
        <f>RIGHT(T2788, LEN(T2788)-FIND("/",T2788))</f>
        <v>plays</v>
      </c>
      <c r="S2788" t="b">
        <v>1</v>
      </c>
      <c r="T2788" t="s">
        <v>8271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3">
        <v>1000</v>
      </c>
      <c r="E2789" s="13">
        <v>1197</v>
      </c>
      <c r="F2789" s="16">
        <f>(E2789)/D2789</f>
        <v>1.1970000000000001</v>
      </c>
      <c r="G2789" s="11" t="s">
        <v>8219</v>
      </c>
      <c r="H2789" t="s">
        <v>8224</v>
      </c>
      <c r="I2789" t="s">
        <v>8246</v>
      </c>
      <c r="J2789">
        <v>1405658752</v>
      </c>
      <c r="K2789" s="7">
        <f>(((J2789/60)/60)/24)+DATE(1970,1,1)</f>
        <v>41838.198518518519</v>
      </c>
      <c r="L2789">
        <v>1403066752</v>
      </c>
      <c r="M2789" s="7">
        <f>(((L2789/60)/60)/24)+DATE(1970,1,1)</f>
        <v>41808.198518518519</v>
      </c>
      <c r="N2789" t="b">
        <v>0</v>
      </c>
      <c r="O2789">
        <v>38</v>
      </c>
      <c r="P2789" s="5">
        <f>E2789/O2789</f>
        <v>31.5</v>
      </c>
      <c r="Q2789" s="18" t="str">
        <f>LEFT(T2789, FIND("/",T2789)-1)</f>
        <v>theater</v>
      </c>
      <c r="R2789" s="18" t="str">
        <f>RIGHT(T2789, LEN(T2789)-FIND("/",T2789))</f>
        <v>plays</v>
      </c>
      <c r="S2789" t="b">
        <v>1</v>
      </c>
      <c r="T2789" t="s">
        <v>8271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3">
        <v>2000</v>
      </c>
      <c r="E2790" s="13">
        <v>2050</v>
      </c>
      <c r="F2790" s="16">
        <f>(E2790)/D2790</f>
        <v>1.0249999999999999</v>
      </c>
      <c r="G2790" s="11" t="s">
        <v>8219</v>
      </c>
      <c r="H2790" t="s">
        <v>8224</v>
      </c>
      <c r="I2790" t="s">
        <v>8246</v>
      </c>
      <c r="J2790">
        <v>1469811043</v>
      </c>
      <c r="K2790" s="7">
        <f>(((J2790/60)/60)/24)+DATE(1970,1,1)</f>
        <v>42580.701886574068</v>
      </c>
      <c r="L2790">
        <v>1467219043</v>
      </c>
      <c r="M2790" s="7">
        <f>(((L2790/60)/60)/24)+DATE(1970,1,1)</f>
        <v>42550.701886574068</v>
      </c>
      <c r="N2790" t="b">
        <v>0</v>
      </c>
      <c r="O2790">
        <v>20</v>
      </c>
      <c r="P2790" s="5">
        <f>E2790/O2790</f>
        <v>102.5</v>
      </c>
      <c r="Q2790" s="18" t="str">
        <f>LEFT(T2790, FIND("/",T2790)-1)</f>
        <v>theater</v>
      </c>
      <c r="R2790" s="18" t="str">
        <f>RIGHT(T2790, LEN(T2790)-FIND("/",T2790))</f>
        <v>plays</v>
      </c>
      <c r="S2790" t="b">
        <v>1</v>
      </c>
      <c r="T2790" t="s">
        <v>8271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3">
        <v>3000</v>
      </c>
      <c r="E2791" s="13">
        <v>3035</v>
      </c>
      <c r="F2791" s="16">
        <f>(E2791)/D2791</f>
        <v>1.0116666666666667</v>
      </c>
      <c r="G2791" s="11" t="s">
        <v>8219</v>
      </c>
      <c r="H2791" t="s">
        <v>8224</v>
      </c>
      <c r="I2791" t="s">
        <v>8246</v>
      </c>
      <c r="J2791">
        <v>1426132800</v>
      </c>
      <c r="K2791" s="7">
        <f>(((J2791/60)/60)/24)+DATE(1970,1,1)</f>
        <v>42075.166666666672</v>
      </c>
      <c r="L2791">
        <v>1424477934</v>
      </c>
      <c r="M2791" s="7">
        <f>(((L2791/60)/60)/24)+DATE(1970,1,1)</f>
        <v>42056.013124999998</v>
      </c>
      <c r="N2791" t="b">
        <v>0</v>
      </c>
      <c r="O2791">
        <v>24</v>
      </c>
      <c r="P2791" s="5">
        <f>E2791/O2791</f>
        <v>126.45833333333333</v>
      </c>
      <c r="Q2791" s="18" t="str">
        <f>LEFT(T2791, FIND("/",T2791)-1)</f>
        <v>theater</v>
      </c>
      <c r="R2791" s="18" t="str">
        <f>RIGHT(T2791, LEN(T2791)-FIND("/",T2791))</f>
        <v>plays</v>
      </c>
      <c r="S2791" t="b">
        <v>1</v>
      </c>
      <c r="T2791" t="s">
        <v>8271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3">
        <v>3000</v>
      </c>
      <c r="E2792" s="13">
        <v>3160</v>
      </c>
      <c r="F2792" s="16">
        <f>(E2792)/D2792</f>
        <v>1.0533333333333332</v>
      </c>
      <c r="G2792" s="11" t="s">
        <v>8219</v>
      </c>
      <c r="H2792" t="s">
        <v>8224</v>
      </c>
      <c r="I2792" t="s">
        <v>8246</v>
      </c>
      <c r="J2792">
        <v>1423693903</v>
      </c>
      <c r="K2792" s="7">
        <f>(((J2792/60)/60)/24)+DATE(1970,1,1)</f>
        <v>42046.938692129625</v>
      </c>
      <c r="L2792">
        <v>1421101903</v>
      </c>
      <c r="M2792" s="7">
        <f>(((L2792/60)/60)/24)+DATE(1970,1,1)</f>
        <v>42016.938692129625</v>
      </c>
      <c r="N2792" t="b">
        <v>0</v>
      </c>
      <c r="O2792">
        <v>66</v>
      </c>
      <c r="P2792" s="5">
        <f>E2792/O2792</f>
        <v>47.878787878787875</v>
      </c>
      <c r="Q2792" s="18" t="str">
        <f>LEFT(T2792, FIND("/",T2792)-1)</f>
        <v>theater</v>
      </c>
      <c r="R2792" s="18" t="str">
        <f>RIGHT(T2792, LEN(T2792)-FIND("/",T2792))</f>
        <v>plays</v>
      </c>
      <c r="S2792" t="b">
        <v>1</v>
      </c>
      <c r="T2792" t="s">
        <v>8271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3">
        <v>2000</v>
      </c>
      <c r="E2793" s="13">
        <v>2050</v>
      </c>
      <c r="F2793" s="16">
        <f>(E2793)/D2793</f>
        <v>1.0249999999999999</v>
      </c>
      <c r="G2793" s="11" t="s">
        <v>8219</v>
      </c>
      <c r="H2793" t="s">
        <v>8224</v>
      </c>
      <c r="I2793" t="s">
        <v>8246</v>
      </c>
      <c r="J2793">
        <v>1473393600</v>
      </c>
      <c r="K2793" s="7">
        <f>(((J2793/60)/60)/24)+DATE(1970,1,1)</f>
        <v>42622.166666666672</v>
      </c>
      <c r="L2793">
        <v>1470778559</v>
      </c>
      <c r="M2793" s="7">
        <f>(((L2793/60)/60)/24)+DATE(1970,1,1)</f>
        <v>42591.899988425925</v>
      </c>
      <c r="N2793" t="b">
        <v>0</v>
      </c>
      <c r="O2793">
        <v>28</v>
      </c>
      <c r="P2793" s="5">
        <f>E2793/O2793</f>
        <v>73.214285714285708</v>
      </c>
      <c r="Q2793" s="18" t="str">
        <f>LEFT(T2793, FIND("/",T2793)-1)</f>
        <v>theater</v>
      </c>
      <c r="R2793" s="18" t="str">
        <f>RIGHT(T2793, LEN(T2793)-FIND("/",T2793))</f>
        <v>plays</v>
      </c>
      <c r="S2793" t="b">
        <v>1</v>
      </c>
      <c r="T2793" t="s">
        <v>8271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3">
        <v>2000</v>
      </c>
      <c r="E2794" s="13">
        <v>2152</v>
      </c>
      <c r="F2794" s="16">
        <f>(E2794)/D2794</f>
        <v>1.0760000000000001</v>
      </c>
      <c r="G2794" s="11" t="s">
        <v>8219</v>
      </c>
      <c r="H2794" t="s">
        <v>8224</v>
      </c>
      <c r="I2794" t="s">
        <v>8246</v>
      </c>
      <c r="J2794">
        <v>1439357559</v>
      </c>
      <c r="K2794" s="7">
        <f>(((J2794/60)/60)/24)+DATE(1970,1,1)</f>
        <v>42228.231006944443</v>
      </c>
      <c r="L2794">
        <v>1435469559</v>
      </c>
      <c r="M2794" s="7">
        <f>(((L2794/60)/60)/24)+DATE(1970,1,1)</f>
        <v>42183.231006944443</v>
      </c>
      <c r="N2794" t="b">
        <v>0</v>
      </c>
      <c r="O2794">
        <v>24</v>
      </c>
      <c r="P2794" s="5">
        <f>E2794/O2794</f>
        <v>89.666666666666671</v>
      </c>
      <c r="Q2794" s="18" t="str">
        <f>LEFT(T2794, FIND("/",T2794)-1)</f>
        <v>theater</v>
      </c>
      <c r="R2794" s="18" t="str">
        <f>RIGHT(T2794, LEN(T2794)-FIND("/",T2794))</f>
        <v>plays</v>
      </c>
      <c r="S2794" t="b">
        <v>1</v>
      </c>
      <c r="T2794" t="s">
        <v>8271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3">
        <v>10000</v>
      </c>
      <c r="E2795" s="13">
        <v>11056.75</v>
      </c>
      <c r="F2795" s="16">
        <f>(E2795)/D2795</f>
        <v>1.105675</v>
      </c>
      <c r="G2795" s="11" t="s">
        <v>8219</v>
      </c>
      <c r="H2795" t="s">
        <v>8226</v>
      </c>
      <c r="I2795" t="s">
        <v>8248</v>
      </c>
      <c r="J2795">
        <v>1437473005</v>
      </c>
      <c r="K2795" s="7">
        <f>(((J2795/60)/60)/24)+DATE(1970,1,1)</f>
        <v>42206.419039351851</v>
      </c>
      <c r="L2795">
        <v>1434881005</v>
      </c>
      <c r="M2795" s="7">
        <f>(((L2795/60)/60)/24)+DATE(1970,1,1)</f>
        <v>42176.419039351851</v>
      </c>
      <c r="N2795" t="b">
        <v>0</v>
      </c>
      <c r="O2795">
        <v>73</v>
      </c>
      <c r="P2795" s="5">
        <f>E2795/O2795</f>
        <v>151.4623287671233</v>
      </c>
      <c r="Q2795" s="18" t="str">
        <f>LEFT(T2795, FIND("/",T2795)-1)</f>
        <v>theater</v>
      </c>
      <c r="R2795" s="18" t="str">
        <f>RIGHT(T2795, LEN(T2795)-FIND("/",T2795))</f>
        <v>plays</v>
      </c>
      <c r="S2795" t="b">
        <v>1</v>
      </c>
      <c r="T2795" t="s">
        <v>8271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3">
        <v>50</v>
      </c>
      <c r="E2796" s="13">
        <v>75</v>
      </c>
      <c r="F2796" s="16">
        <f>(E2796)/D2796</f>
        <v>1.5</v>
      </c>
      <c r="G2796" s="11" t="s">
        <v>8219</v>
      </c>
      <c r="H2796" t="s">
        <v>8225</v>
      </c>
      <c r="I2796" t="s">
        <v>8247</v>
      </c>
      <c r="J2796">
        <v>1457031600</v>
      </c>
      <c r="K2796" s="7">
        <f>(((J2796/60)/60)/24)+DATE(1970,1,1)</f>
        <v>42432.791666666672</v>
      </c>
      <c r="L2796">
        <v>1455640559</v>
      </c>
      <c r="M2796" s="7">
        <f>(((L2796/60)/60)/24)+DATE(1970,1,1)</f>
        <v>42416.691655092596</v>
      </c>
      <c r="N2796" t="b">
        <v>0</v>
      </c>
      <c r="O2796">
        <v>3</v>
      </c>
      <c r="P2796" s="5">
        <f>E2796/O2796</f>
        <v>25</v>
      </c>
      <c r="Q2796" s="18" t="str">
        <f>LEFT(T2796, FIND("/",T2796)-1)</f>
        <v>theater</v>
      </c>
      <c r="R2796" s="18" t="str">
        <f>RIGHT(T2796, LEN(T2796)-FIND("/",T2796))</f>
        <v>plays</v>
      </c>
      <c r="S2796" t="b">
        <v>1</v>
      </c>
      <c r="T2796" t="s">
        <v>8271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3">
        <v>700</v>
      </c>
      <c r="E2797" s="13">
        <v>730</v>
      </c>
      <c r="F2797" s="16">
        <f>(E2797)/D2797</f>
        <v>1.0428571428571429</v>
      </c>
      <c r="G2797" s="11" t="s">
        <v>8219</v>
      </c>
      <c r="H2797" t="s">
        <v>8224</v>
      </c>
      <c r="I2797" t="s">
        <v>8246</v>
      </c>
      <c r="J2797">
        <v>1402095600</v>
      </c>
      <c r="K2797" s="7">
        <f>(((J2797/60)/60)/24)+DATE(1970,1,1)</f>
        <v>41796.958333333336</v>
      </c>
      <c r="L2797">
        <v>1400675841</v>
      </c>
      <c r="M2797" s="7">
        <f>(((L2797/60)/60)/24)+DATE(1970,1,1)</f>
        <v>41780.525937500002</v>
      </c>
      <c r="N2797" t="b">
        <v>0</v>
      </c>
      <c r="O2797">
        <v>20</v>
      </c>
      <c r="P2797" s="5">
        <f>E2797/O2797</f>
        <v>36.5</v>
      </c>
      <c r="Q2797" s="18" t="str">
        <f>LEFT(T2797, FIND("/",T2797)-1)</f>
        <v>theater</v>
      </c>
      <c r="R2797" s="18" t="str">
        <f>RIGHT(T2797, LEN(T2797)-FIND("/",T2797))</f>
        <v>plays</v>
      </c>
      <c r="S2797" t="b">
        <v>1</v>
      </c>
      <c r="T2797" t="s">
        <v>8271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3">
        <v>800</v>
      </c>
      <c r="E2798" s="13">
        <v>924</v>
      </c>
      <c r="F2798" s="16">
        <f>(E2798)/D2798</f>
        <v>1.155</v>
      </c>
      <c r="G2798" s="11" t="s">
        <v>8219</v>
      </c>
      <c r="H2798" t="s">
        <v>8225</v>
      </c>
      <c r="I2798" t="s">
        <v>8247</v>
      </c>
      <c r="J2798">
        <v>1404564028</v>
      </c>
      <c r="K2798" s="7">
        <f>(((J2798/60)/60)/24)+DATE(1970,1,1)</f>
        <v>41825.528101851851</v>
      </c>
      <c r="L2798">
        <v>1401972028</v>
      </c>
      <c r="M2798" s="7">
        <f>(((L2798/60)/60)/24)+DATE(1970,1,1)</f>
        <v>41795.528101851851</v>
      </c>
      <c r="N2798" t="b">
        <v>0</v>
      </c>
      <c r="O2798">
        <v>21</v>
      </c>
      <c r="P2798" s="5">
        <f>E2798/O2798</f>
        <v>44</v>
      </c>
      <c r="Q2798" s="18" t="str">
        <f>LEFT(T2798, FIND("/",T2798)-1)</f>
        <v>theater</v>
      </c>
      <c r="R2798" s="18" t="str">
        <f>RIGHT(T2798, LEN(T2798)-FIND("/",T2798))</f>
        <v>plays</v>
      </c>
      <c r="S2798" t="b">
        <v>1</v>
      </c>
      <c r="T2798" t="s">
        <v>8271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3">
        <v>8000</v>
      </c>
      <c r="E2799" s="13">
        <v>8211.61</v>
      </c>
      <c r="F2799" s="16">
        <f>(E2799)/D2799</f>
        <v>1.02645125</v>
      </c>
      <c r="G2799" s="11" t="s">
        <v>8219</v>
      </c>
      <c r="H2799" t="s">
        <v>8225</v>
      </c>
      <c r="I2799" t="s">
        <v>8247</v>
      </c>
      <c r="J2799">
        <v>1404858840</v>
      </c>
      <c r="K2799" s="7">
        <f>(((J2799/60)/60)/24)+DATE(1970,1,1)</f>
        <v>41828.94027777778</v>
      </c>
      <c r="L2799">
        <v>1402266840</v>
      </c>
      <c r="M2799" s="7">
        <f>(((L2799/60)/60)/24)+DATE(1970,1,1)</f>
        <v>41798.94027777778</v>
      </c>
      <c r="N2799" t="b">
        <v>0</v>
      </c>
      <c r="O2799">
        <v>94</v>
      </c>
      <c r="P2799" s="5">
        <f>E2799/O2799</f>
        <v>87.357553191489373</v>
      </c>
      <c r="Q2799" s="18" t="str">
        <f>LEFT(T2799, FIND("/",T2799)-1)</f>
        <v>theater</v>
      </c>
      <c r="R2799" s="18" t="str">
        <f>RIGHT(T2799, LEN(T2799)-FIND("/",T2799))</f>
        <v>plays</v>
      </c>
      <c r="S2799" t="b">
        <v>1</v>
      </c>
      <c r="T2799" t="s">
        <v>8271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3">
        <v>5000</v>
      </c>
      <c r="E2800" s="13">
        <v>5070</v>
      </c>
      <c r="F2800" s="16">
        <f>(E2800)/D2800</f>
        <v>1.014</v>
      </c>
      <c r="G2800" s="11" t="s">
        <v>8219</v>
      </c>
      <c r="H2800" t="s">
        <v>8225</v>
      </c>
      <c r="I2800" t="s">
        <v>8247</v>
      </c>
      <c r="J2800">
        <v>1438358400</v>
      </c>
      <c r="K2800" s="7">
        <f>(((J2800/60)/60)/24)+DATE(1970,1,1)</f>
        <v>42216.666666666672</v>
      </c>
      <c r="L2800">
        <v>1437063121</v>
      </c>
      <c r="M2800" s="7">
        <f>(((L2800/60)/60)/24)+DATE(1970,1,1)</f>
        <v>42201.675011574072</v>
      </c>
      <c r="N2800" t="b">
        <v>0</v>
      </c>
      <c r="O2800">
        <v>139</v>
      </c>
      <c r="P2800" s="5">
        <f>E2800/O2800</f>
        <v>36.474820143884891</v>
      </c>
      <c r="Q2800" s="18" t="str">
        <f>LEFT(T2800, FIND("/",T2800)-1)</f>
        <v>theater</v>
      </c>
      <c r="R2800" s="18" t="str">
        <f>RIGHT(T2800, LEN(T2800)-FIND("/",T2800))</f>
        <v>plays</v>
      </c>
      <c r="S2800" t="b">
        <v>1</v>
      </c>
      <c r="T2800" t="s">
        <v>8271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3">
        <v>5000</v>
      </c>
      <c r="E2801" s="13">
        <v>5831.74</v>
      </c>
      <c r="F2801" s="16">
        <f>(E2801)/D2801</f>
        <v>1.1663479999999999</v>
      </c>
      <c r="G2801" s="11" t="s">
        <v>8219</v>
      </c>
      <c r="H2801" t="s">
        <v>8225</v>
      </c>
      <c r="I2801" t="s">
        <v>8247</v>
      </c>
      <c r="J2801">
        <v>1466179200</v>
      </c>
      <c r="K2801" s="7">
        <f>(((J2801/60)/60)/24)+DATE(1970,1,1)</f>
        <v>42538.666666666672</v>
      </c>
      <c r="L2801">
        <v>1463466070</v>
      </c>
      <c r="M2801" s="7">
        <f>(((L2801/60)/60)/24)+DATE(1970,1,1)</f>
        <v>42507.264699074076</v>
      </c>
      <c r="N2801" t="b">
        <v>0</v>
      </c>
      <c r="O2801">
        <v>130</v>
      </c>
      <c r="P2801" s="5">
        <f>E2801/O2801</f>
        <v>44.859538461538463</v>
      </c>
      <c r="Q2801" s="18" t="str">
        <f>LEFT(T2801, FIND("/",T2801)-1)</f>
        <v>theater</v>
      </c>
      <c r="R2801" s="18" t="str">
        <f>RIGHT(T2801, LEN(T2801)-FIND("/",T2801))</f>
        <v>plays</v>
      </c>
      <c r="S2801" t="b">
        <v>1</v>
      </c>
      <c r="T2801" t="s">
        <v>8271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3">
        <v>1000</v>
      </c>
      <c r="E2802" s="13">
        <v>1330</v>
      </c>
      <c r="F2802" s="16">
        <f>(E2802)/D2802</f>
        <v>1.33</v>
      </c>
      <c r="G2802" s="11" t="s">
        <v>8219</v>
      </c>
      <c r="H2802" t="s">
        <v>8225</v>
      </c>
      <c r="I2802" t="s">
        <v>8247</v>
      </c>
      <c r="J2802">
        <v>1420377366</v>
      </c>
      <c r="K2802" s="7">
        <f>(((J2802/60)/60)/24)+DATE(1970,1,1)</f>
        <v>42008.552847222221</v>
      </c>
      <c r="L2802">
        <v>1415193366</v>
      </c>
      <c r="M2802" s="7">
        <f>(((L2802/60)/60)/24)+DATE(1970,1,1)</f>
        <v>41948.552847222221</v>
      </c>
      <c r="N2802" t="b">
        <v>0</v>
      </c>
      <c r="O2802">
        <v>31</v>
      </c>
      <c r="P2802" s="5">
        <f>E2802/O2802</f>
        <v>42.903225806451616</v>
      </c>
      <c r="Q2802" s="18" t="str">
        <f>LEFT(T2802, FIND("/",T2802)-1)</f>
        <v>theater</v>
      </c>
      <c r="R2802" s="18" t="str">
        <f>RIGHT(T2802, LEN(T2802)-FIND("/",T2802))</f>
        <v>plays</v>
      </c>
      <c r="S2802" t="b">
        <v>1</v>
      </c>
      <c r="T2802" t="s">
        <v>8271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3">
        <v>500</v>
      </c>
      <c r="E2803" s="13">
        <v>666</v>
      </c>
      <c r="F2803" s="16">
        <f>(E2803)/D2803</f>
        <v>1.3320000000000001</v>
      </c>
      <c r="G2803" s="11" t="s">
        <v>8219</v>
      </c>
      <c r="H2803" t="s">
        <v>8226</v>
      </c>
      <c r="I2803" t="s">
        <v>8248</v>
      </c>
      <c r="J2803">
        <v>1412938800</v>
      </c>
      <c r="K2803" s="7">
        <f>(((J2803/60)/60)/24)+DATE(1970,1,1)</f>
        <v>41922.458333333336</v>
      </c>
      <c r="L2803">
        <v>1411019409</v>
      </c>
      <c r="M2803" s="7">
        <f>(((L2803/60)/60)/24)+DATE(1970,1,1)</f>
        <v>41900.243159722224</v>
      </c>
      <c r="N2803" t="b">
        <v>0</v>
      </c>
      <c r="O2803">
        <v>13</v>
      </c>
      <c r="P2803" s="5">
        <f>E2803/O2803</f>
        <v>51.230769230769234</v>
      </c>
      <c r="Q2803" s="18" t="str">
        <f>LEFT(T2803, FIND("/",T2803)-1)</f>
        <v>theater</v>
      </c>
      <c r="R2803" s="18" t="str">
        <f>RIGHT(T2803, LEN(T2803)-FIND("/",T2803))</f>
        <v>plays</v>
      </c>
      <c r="S2803" t="b">
        <v>1</v>
      </c>
      <c r="T2803" t="s">
        <v>8271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3">
        <v>3000</v>
      </c>
      <c r="E2804" s="13">
        <v>3055</v>
      </c>
      <c r="F2804" s="16">
        <f>(E2804)/D2804</f>
        <v>1.0183333333333333</v>
      </c>
      <c r="G2804" s="11" t="s">
        <v>8219</v>
      </c>
      <c r="H2804" t="s">
        <v>8225</v>
      </c>
      <c r="I2804" t="s">
        <v>8247</v>
      </c>
      <c r="J2804">
        <v>1438875107</v>
      </c>
      <c r="K2804" s="7">
        <f>(((J2804/60)/60)/24)+DATE(1970,1,1)</f>
        <v>42222.64707175926</v>
      </c>
      <c r="L2804">
        <v>1436283107</v>
      </c>
      <c r="M2804" s="7">
        <f>(((L2804/60)/60)/24)+DATE(1970,1,1)</f>
        <v>42192.64707175926</v>
      </c>
      <c r="N2804" t="b">
        <v>0</v>
      </c>
      <c r="O2804">
        <v>90</v>
      </c>
      <c r="P2804" s="5">
        <f>E2804/O2804</f>
        <v>33.944444444444443</v>
      </c>
      <c r="Q2804" s="18" t="str">
        <f>LEFT(T2804, FIND("/",T2804)-1)</f>
        <v>theater</v>
      </c>
      <c r="R2804" s="18" t="str">
        <f>RIGHT(T2804, LEN(T2804)-FIND("/",T2804))</f>
        <v>plays</v>
      </c>
      <c r="S2804" t="b">
        <v>1</v>
      </c>
      <c r="T2804" t="s">
        <v>8271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3">
        <v>10000</v>
      </c>
      <c r="E2805" s="13">
        <v>12795</v>
      </c>
      <c r="F2805" s="16">
        <f>(E2805)/D2805</f>
        <v>1.2795000000000001</v>
      </c>
      <c r="G2805" s="11" t="s">
        <v>8219</v>
      </c>
      <c r="H2805" t="s">
        <v>8224</v>
      </c>
      <c r="I2805" t="s">
        <v>8246</v>
      </c>
      <c r="J2805">
        <v>1437004800</v>
      </c>
      <c r="K2805" s="7">
        <f>(((J2805/60)/60)/24)+DATE(1970,1,1)</f>
        <v>42201</v>
      </c>
      <c r="L2805">
        <v>1433295276</v>
      </c>
      <c r="M2805" s="7">
        <f>(((L2805/60)/60)/24)+DATE(1970,1,1)</f>
        <v>42158.065694444449</v>
      </c>
      <c r="N2805" t="b">
        <v>0</v>
      </c>
      <c r="O2805">
        <v>141</v>
      </c>
      <c r="P2805" s="5">
        <f>E2805/O2805</f>
        <v>90.744680851063833</v>
      </c>
      <c r="Q2805" s="18" t="str">
        <f>LEFT(T2805, FIND("/",T2805)-1)</f>
        <v>theater</v>
      </c>
      <c r="R2805" s="18" t="str">
        <f>RIGHT(T2805, LEN(T2805)-FIND("/",T2805))</f>
        <v>plays</v>
      </c>
      <c r="S2805" t="b">
        <v>1</v>
      </c>
      <c r="T2805" t="s">
        <v>8271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3">
        <v>1000</v>
      </c>
      <c r="E2806" s="13">
        <v>1150</v>
      </c>
      <c r="F2806" s="16">
        <f>(E2806)/D2806</f>
        <v>1.1499999999999999</v>
      </c>
      <c r="G2806" s="11" t="s">
        <v>8219</v>
      </c>
      <c r="H2806" t="s">
        <v>8225</v>
      </c>
      <c r="I2806" t="s">
        <v>8247</v>
      </c>
      <c r="J2806">
        <v>1411987990</v>
      </c>
      <c r="K2806" s="7">
        <f>(((J2806/60)/60)/24)+DATE(1970,1,1)</f>
        <v>41911.453587962962</v>
      </c>
      <c r="L2806">
        <v>1409395990</v>
      </c>
      <c r="M2806" s="7">
        <f>(((L2806/60)/60)/24)+DATE(1970,1,1)</f>
        <v>41881.453587962962</v>
      </c>
      <c r="N2806" t="b">
        <v>0</v>
      </c>
      <c r="O2806">
        <v>23</v>
      </c>
      <c r="P2806" s="5">
        <f>E2806/O2806</f>
        <v>50</v>
      </c>
      <c r="Q2806" s="18" t="str">
        <f>LEFT(T2806, FIND("/",T2806)-1)</f>
        <v>theater</v>
      </c>
      <c r="R2806" s="18" t="str">
        <f>RIGHT(T2806, LEN(T2806)-FIND("/",T2806))</f>
        <v>plays</v>
      </c>
      <c r="S2806" t="b">
        <v>1</v>
      </c>
      <c r="T2806" t="s">
        <v>8271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3">
        <v>400</v>
      </c>
      <c r="E2807" s="13">
        <v>440</v>
      </c>
      <c r="F2807" s="16">
        <f>(E2807)/D2807</f>
        <v>1.1000000000000001</v>
      </c>
      <c r="G2807" s="11" t="s">
        <v>8219</v>
      </c>
      <c r="H2807" t="s">
        <v>8225</v>
      </c>
      <c r="I2807" t="s">
        <v>8247</v>
      </c>
      <c r="J2807">
        <v>1440245273</v>
      </c>
      <c r="K2807" s="7">
        <f>(((J2807/60)/60)/24)+DATE(1970,1,1)</f>
        <v>42238.505474537036</v>
      </c>
      <c r="L2807">
        <v>1438085273</v>
      </c>
      <c r="M2807" s="7">
        <f>(((L2807/60)/60)/24)+DATE(1970,1,1)</f>
        <v>42213.505474537036</v>
      </c>
      <c r="N2807" t="b">
        <v>0</v>
      </c>
      <c r="O2807">
        <v>18</v>
      </c>
      <c r="P2807" s="5">
        <f>E2807/O2807</f>
        <v>24.444444444444443</v>
      </c>
      <c r="Q2807" s="18" t="str">
        <f>LEFT(T2807, FIND("/",T2807)-1)</f>
        <v>theater</v>
      </c>
      <c r="R2807" s="18" t="str">
        <f>RIGHT(T2807, LEN(T2807)-FIND("/",T2807))</f>
        <v>plays</v>
      </c>
      <c r="S2807" t="b">
        <v>1</v>
      </c>
      <c r="T2807" t="s">
        <v>8271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3">
        <v>3000</v>
      </c>
      <c r="E2808" s="13">
        <v>3363</v>
      </c>
      <c r="F2808" s="16">
        <f>(E2808)/D2808</f>
        <v>1.121</v>
      </c>
      <c r="G2808" s="11" t="s">
        <v>8219</v>
      </c>
      <c r="H2808" t="s">
        <v>8225</v>
      </c>
      <c r="I2808" t="s">
        <v>8247</v>
      </c>
      <c r="J2808">
        <v>1438772400</v>
      </c>
      <c r="K2808" s="7">
        <f>(((J2808/60)/60)/24)+DATE(1970,1,1)</f>
        <v>42221.458333333328</v>
      </c>
      <c r="L2808">
        <v>1435645490</v>
      </c>
      <c r="M2808" s="7">
        <f>(((L2808/60)/60)/24)+DATE(1970,1,1)</f>
        <v>42185.267245370371</v>
      </c>
      <c r="N2808" t="b">
        <v>0</v>
      </c>
      <c r="O2808">
        <v>76</v>
      </c>
      <c r="P2808" s="5">
        <f>E2808/O2808</f>
        <v>44.25</v>
      </c>
      <c r="Q2808" s="18" t="str">
        <f>LEFT(T2808, FIND("/",T2808)-1)</f>
        <v>theater</v>
      </c>
      <c r="R2808" s="18" t="str">
        <f>RIGHT(T2808, LEN(T2808)-FIND("/",T2808))</f>
        <v>plays</v>
      </c>
      <c r="S2808" t="b">
        <v>1</v>
      </c>
      <c r="T2808" t="s">
        <v>8271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3">
        <v>5000</v>
      </c>
      <c r="E2809" s="13">
        <v>6300</v>
      </c>
      <c r="F2809" s="16">
        <f>(E2809)/D2809</f>
        <v>1.26</v>
      </c>
      <c r="G2809" s="11" t="s">
        <v>8219</v>
      </c>
      <c r="H2809" t="s">
        <v>8224</v>
      </c>
      <c r="I2809" t="s">
        <v>8246</v>
      </c>
      <c r="J2809">
        <v>1435611438</v>
      </c>
      <c r="K2809" s="7">
        <f>(((J2809/60)/60)/24)+DATE(1970,1,1)</f>
        <v>42184.873124999998</v>
      </c>
      <c r="L2809">
        <v>1433019438</v>
      </c>
      <c r="M2809" s="7">
        <f>(((L2809/60)/60)/24)+DATE(1970,1,1)</f>
        <v>42154.873124999998</v>
      </c>
      <c r="N2809" t="b">
        <v>0</v>
      </c>
      <c r="O2809">
        <v>93</v>
      </c>
      <c r="P2809" s="5">
        <f>E2809/O2809</f>
        <v>67.741935483870961</v>
      </c>
      <c r="Q2809" s="18" t="str">
        <f>LEFT(T2809, FIND("/",T2809)-1)</f>
        <v>theater</v>
      </c>
      <c r="R2809" s="18" t="str">
        <f>RIGHT(T2809, LEN(T2809)-FIND("/",T2809))</f>
        <v>plays</v>
      </c>
      <c r="S2809" t="b">
        <v>1</v>
      </c>
      <c r="T2809" t="s">
        <v>8271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3">
        <v>4500</v>
      </c>
      <c r="E2810" s="13">
        <v>4511</v>
      </c>
      <c r="F2810" s="16">
        <f>(E2810)/D2810</f>
        <v>1.0024444444444445</v>
      </c>
      <c r="G2810" s="11" t="s">
        <v>8219</v>
      </c>
      <c r="H2810" t="s">
        <v>8224</v>
      </c>
      <c r="I2810" t="s">
        <v>8246</v>
      </c>
      <c r="J2810">
        <v>1440274735</v>
      </c>
      <c r="K2810" s="7">
        <f>(((J2810/60)/60)/24)+DATE(1970,1,1)</f>
        <v>42238.84646990741</v>
      </c>
      <c r="L2810">
        <v>1437682735</v>
      </c>
      <c r="M2810" s="7">
        <f>(((L2810/60)/60)/24)+DATE(1970,1,1)</f>
        <v>42208.84646990741</v>
      </c>
      <c r="N2810" t="b">
        <v>0</v>
      </c>
      <c r="O2810">
        <v>69</v>
      </c>
      <c r="P2810" s="5">
        <f>E2810/O2810</f>
        <v>65.376811594202906</v>
      </c>
      <c r="Q2810" s="18" t="str">
        <f>LEFT(T2810, FIND("/",T2810)-1)</f>
        <v>theater</v>
      </c>
      <c r="R2810" s="18" t="str">
        <f>RIGHT(T2810, LEN(T2810)-FIND("/",T2810))</f>
        <v>plays</v>
      </c>
      <c r="S2810" t="b">
        <v>1</v>
      </c>
      <c r="T2810" t="s">
        <v>8271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3">
        <v>2500</v>
      </c>
      <c r="E2811" s="13">
        <v>2560</v>
      </c>
      <c r="F2811" s="16">
        <f>(E2811)/D2811</f>
        <v>1.024</v>
      </c>
      <c r="G2811" s="11" t="s">
        <v>8219</v>
      </c>
      <c r="H2811" t="s">
        <v>8224</v>
      </c>
      <c r="I2811" t="s">
        <v>8246</v>
      </c>
      <c r="J2811">
        <v>1459348740</v>
      </c>
      <c r="K2811" s="7">
        <f>(((J2811/60)/60)/24)+DATE(1970,1,1)</f>
        <v>42459.610416666663</v>
      </c>
      <c r="L2811">
        <v>1458647725</v>
      </c>
      <c r="M2811" s="7">
        <f>(((L2811/60)/60)/24)+DATE(1970,1,1)</f>
        <v>42451.496817129635</v>
      </c>
      <c r="N2811" t="b">
        <v>0</v>
      </c>
      <c r="O2811">
        <v>21</v>
      </c>
      <c r="P2811" s="5">
        <f>E2811/O2811</f>
        <v>121.9047619047619</v>
      </c>
      <c r="Q2811" s="18" t="str">
        <f>LEFT(T2811, FIND("/",T2811)-1)</f>
        <v>theater</v>
      </c>
      <c r="R2811" s="18" t="str">
        <f>RIGHT(T2811, LEN(T2811)-FIND("/",T2811))</f>
        <v>plays</v>
      </c>
      <c r="S2811" t="b">
        <v>1</v>
      </c>
      <c r="T2811" t="s">
        <v>8271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3">
        <v>2500</v>
      </c>
      <c r="E2812" s="13">
        <v>2705</v>
      </c>
      <c r="F2812" s="16">
        <f>(E2812)/D2812</f>
        <v>1.0820000000000001</v>
      </c>
      <c r="G2812" s="11" t="s">
        <v>8219</v>
      </c>
      <c r="H2812" t="s">
        <v>8224</v>
      </c>
      <c r="I2812" t="s">
        <v>8246</v>
      </c>
      <c r="J2812">
        <v>1401595140</v>
      </c>
      <c r="K2812" s="7">
        <f>(((J2812/60)/60)/24)+DATE(1970,1,1)</f>
        <v>41791.165972222225</v>
      </c>
      <c r="L2812">
        <v>1398828064</v>
      </c>
      <c r="M2812" s="7">
        <f>(((L2812/60)/60)/24)+DATE(1970,1,1)</f>
        <v>41759.13962962963</v>
      </c>
      <c r="N2812" t="b">
        <v>0</v>
      </c>
      <c r="O2812">
        <v>57</v>
      </c>
      <c r="P2812" s="5">
        <f>E2812/O2812</f>
        <v>47.456140350877192</v>
      </c>
      <c r="Q2812" s="18" t="str">
        <f>LEFT(T2812, FIND("/",T2812)-1)</f>
        <v>theater</v>
      </c>
      <c r="R2812" s="18" t="str">
        <f>RIGHT(T2812, LEN(T2812)-FIND("/",T2812))</f>
        <v>plays</v>
      </c>
      <c r="S2812" t="b">
        <v>1</v>
      </c>
      <c r="T2812" t="s">
        <v>8271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3">
        <v>10000</v>
      </c>
      <c r="E2813" s="13">
        <v>10027</v>
      </c>
      <c r="F2813" s="16">
        <f>(E2813)/D2813</f>
        <v>1.0026999999999999</v>
      </c>
      <c r="G2813" s="11" t="s">
        <v>8219</v>
      </c>
      <c r="H2813" t="s">
        <v>8225</v>
      </c>
      <c r="I2813" t="s">
        <v>8247</v>
      </c>
      <c r="J2813">
        <v>1424692503</v>
      </c>
      <c r="K2813" s="7">
        <f>(((J2813/60)/60)/24)+DATE(1970,1,1)</f>
        <v>42058.496562500004</v>
      </c>
      <c r="L2813">
        <v>1422100503</v>
      </c>
      <c r="M2813" s="7">
        <f>(((L2813/60)/60)/24)+DATE(1970,1,1)</f>
        <v>42028.496562500004</v>
      </c>
      <c r="N2813" t="b">
        <v>0</v>
      </c>
      <c r="O2813">
        <v>108</v>
      </c>
      <c r="P2813" s="5">
        <f>E2813/O2813</f>
        <v>92.842592592592595</v>
      </c>
      <c r="Q2813" s="18" t="str">
        <f>LEFT(T2813, FIND("/",T2813)-1)</f>
        <v>theater</v>
      </c>
      <c r="R2813" s="18" t="str">
        <f>RIGHT(T2813, LEN(T2813)-FIND("/",T2813))</f>
        <v>plays</v>
      </c>
      <c r="S2813" t="b">
        <v>1</v>
      </c>
      <c r="T2813" t="s">
        <v>8271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3">
        <v>5000</v>
      </c>
      <c r="E2814" s="13">
        <v>5665</v>
      </c>
      <c r="F2814" s="16">
        <f>(E2814)/D2814</f>
        <v>1.133</v>
      </c>
      <c r="G2814" s="11" t="s">
        <v>8219</v>
      </c>
      <c r="H2814" t="s">
        <v>8229</v>
      </c>
      <c r="I2814" t="s">
        <v>8251</v>
      </c>
      <c r="J2814">
        <v>1428292800</v>
      </c>
      <c r="K2814" s="7">
        <f>(((J2814/60)/60)/24)+DATE(1970,1,1)</f>
        <v>42100.166666666672</v>
      </c>
      <c r="L2814">
        <v>1424368298</v>
      </c>
      <c r="M2814" s="7">
        <f>(((L2814/60)/60)/24)+DATE(1970,1,1)</f>
        <v>42054.74418981481</v>
      </c>
      <c r="N2814" t="b">
        <v>0</v>
      </c>
      <c r="O2814">
        <v>83</v>
      </c>
      <c r="P2814" s="5">
        <f>E2814/O2814</f>
        <v>68.253012048192772</v>
      </c>
      <c r="Q2814" s="18" t="str">
        <f>LEFT(T2814, FIND("/",T2814)-1)</f>
        <v>theater</v>
      </c>
      <c r="R2814" s="18" t="str">
        <f>RIGHT(T2814, LEN(T2814)-FIND("/",T2814))</f>
        <v>plays</v>
      </c>
      <c r="S2814" t="b">
        <v>1</v>
      </c>
      <c r="T2814" t="s">
        <v>8271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3">
        <v>2800</v>
      </c>
      <c r="E2815" s="13">
        <v>3572.12</v>
      </c>
      <c r="F2815" s="16">
        <f>(E2815)/D2815</f>
        <v>1.2757571428571428</v>
      </c>
      <c r="G2815" s="11" t="s">
        <v>8219</v>
      </c>
      <c r="H2815" t="s">
        <v>8224</v>
      </c>
      <c r="I2815" t="s">
        <v>8246</v>
      </c>
      <c r="J2815">
        <v>1481737761</v>
      </c>
      <c r="K2815" s="7">
        <f>(((J2815/60)/60)/24)+DATE(1970,1,1)</f>
        <v>42718.742604166662</v>
      </c>
      <c r="L2815">
        <v>1479577761</v>
      </c>
      <c r="M2815" s="7">
        <f>(((L2815/60)/60)/24)+DATE(1970,1,1)</f>
        <v>42693.742604166662</v>
      </c>
      <c r="N2815" t="b">
        <v>0</v>
      </c>
      <c r="O2815">
        <v>96</v>
      </c>
      <c r="P2815" s="5">
        <f>E2815/O2815</f>
        <v>37.209583333333335</v>
      </c>
      <c r="Q2815" s="18" t="str">
        <f>LEFT(T2815, FIND("/",T2815)-1)</f>
        <v>theater</v>
      </c>
      <c r="R2815" s="18" t="str">
        <f>RIGHT(T2815, LEN(T2815)-FIND("/",T2815))</f>
        <v>plays</v>
      </c>
      <c r="S2815" t="b">
        <v>1</v>
      </c>
      <c r="T2815" t="s">
        <v>8271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3">
        <v>1500</v>
      </c>
      <c r="E2816" s="13">
        <v>1616</v>
      </c>
      <c r="F2816" s="16">
        <f>(E2816)/D2816</f>
        <v>1.0773333333333333</v>
      </c>
      <c r="G2816" s="11" t="s">
        <v>8219</v>
      </c>
      <c r="H2816" t="s">
        <v>8225</v>
      </c>
      <c r="I2816" t="s">
        <v>8247</v>
      </c>
      <c r="J2816">
        <v>1431164115</v>
      </c>
      <c r="K2816" s="7">
        <f>(((J2816/60)/60)/24)+DATE(1970,1,1)</f>
        <v>42133.399479166663</v>
      </c>
      <c r="L2816">
        <v>1428572115</v>
      </c>
      <c r="M2816" s="7">
        <f>(((L2816/60)/60)/24)+DATE(1970,1,1)</f>
        <v>42103.399479166663</v>
      </c>
      <c r="N2816" t="b">
        <v>0</v>
      </c>
      <c r="O2816">
        <v>64</v>
      </c>
      <c r="P2816" s="5">
        <f>E2816/O2816</f>
        <v>25.25</v>
      </c>
      <c r="Q2816" s="18" t="str">
        <f>LEFT(T2816, FIND("/",T2816)-1)</f>
        <v>theater</v>
      </c>
      <c r="R2816" s="18" t="str">
        <f>RIGHT(T2816, LEN(T2816)-FIND("/",T2816))</f>
        <v>plays</v>
      </c>
      <c r="S2816" t="b">
        <v>1</v>
      </c>
      <c r="T2816" t="s">
        <v>8271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3">
        <v>250</v>
      </c>
      <c r="E2817" s="13">
        <v>605</v>
      </c>
      <c r="F2817" s="16">
        <f>(E2817)/D2817</f>
        <v>2.42</v>
      </c>
      <c r="G2817" s="11" t="s">
        <v>8219</v>
      </c>
      <c r="H2817" t="s">
        <v>8229</v>
      </c>
      <c r="I2817" t="s">
        <v>8251</v>
      </c>
      <c r="J2817">
        <v>1470595109</v>
      </c>
      <c r="K2817" s="7">
        <f>(((J2817/60)/60)/24)+DATE(1970,1,1)</f>
        <v>42589.776724537034</v>
      </c>
      <c r="L2817">
        <v>1468003109</v>
      </c>
      <c r="M2817" s="7">
        <f>(((L2817/60)/60)/24)+DATE(1970,1,1)</f>
        <v>42559.776724537034</v>
      </c>
      <c r="N2817" t="b">
        <v>0</v>
      </c>
      <c r="O2817">
        <v>14</v>
      </c>
      <c r="P2817" s="5">
        <f>E2817/O2817</f>
        <v>43.214285714285715</v>
      </c>
      <c r="Q2817" s="18" t="str">
        <f>LEFT(T2817, FIND("/",T2817)-1)</f>
        <v>theater</v>
      </c>
      <c r="R2817" s="18" t="str">
        <f>RIGHT(T2817, LEN(T2817)-FIND("/",T2817))</f>
        <v>plays</v>
      </c>
      <c r="S2817" t="b">
        <v>1</v>
      </c>
      <c r="T2817" t="s">
        <v>8271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3">
        <v>3000</v>
      </c>
      <c r="E2818" s="13">
        <v>4247</v>
      </c>
      <c r="F2818" s="16">
        <f>(E2818)/D2818</f>
        <v>1.4156666666666666</v>
      </c>
      <c r="G2818" s="11" t="s">
        <v>8219</v>
      </c>
      <c r="H2818" t="s">
        <v>8225</v>
      </c>
      <c r="I2818" t="s">
        <v>8247</v>
      </c>
      <c r="J2818">
        <v>1438531200</v>
      </c>
      <c r="K2818" s="7">
        <f>(((J2818/60)/60)/24)+DATE(1970,1,1)</f>
        <v>42218.666666666672</v>
      </c>
      <c r="L2818">
        <v>1435921992</v>
      </c>
      <c r="M2818" s="7">
        <f>(((L2818/60)/60)/24)+DATE(1970,1,1)</f>
        <v>42188.467499999999</v>
      </c>
      <c r="N2818" t="b">
        <v>0</v>
      </c>
      <c r="O2818">
        <v>169</v>
      </c>
      <c r="P2818" s="5">
        <f>E2818/O2818</f>
        <v>25.130177514792898</v>
      </c>
      <c r="Q2818" s="18" t="str">
        <f>LEFT(T2818, FIND("/",T2818)-1)</f>
        <v>theater</v>
      </c>
      <c r="R2818" s="18" t="str">
        <f>RIGHT(T2818, LEN(T2818)-FIND("/",T2818))</f>
        <v>plays</v>
      </c>
      <c r="S2818" t="b">
        <v>1</v>
      </c>
      <c r="T2818" t="s">
        <v>8271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3">
        <v>600</v>
      </c>
      <c r="E2819" s="13">
        <v>780</v>
      </c>
      <c r="F2819" s="16">
        <f>(E2819)/D2819</f>
        <v>1.3</v>
      </c>
      <c r="G2819" s="11" t="s">
        <v>8219</v>
      </c>
      <c r="H2819" t="s">
        <v>8225</v>
      </c>
      <c r="I2819" t="s">
        <v>8247</v>
      </c>
      <c r="J2819">
        <v>1425136462</v>
      </c>
      <c r="K2819" s="7">
        <f>(((J2819/60)/60)/24)+DATE(1970,1,1)</f>
        <v>42063.634976851856</v>
      </c>
      <c r="L2819">
        <v>1421680462</v>
      </c>
      <c r="M2819" s="7">
        <f>(((L2819/60)/60)/24)+DATE(1970,1,1)</f>
        <v>42023.634976851856</v>
      </c>
      <c r="N2819" t="b">
        <v>0</v>
      </c>
      <c r="O2819">
        <v>33</v>
      </c>
      <c r="P2819" s="5">
        <f>E2819/O2819</f>
        <v>23.636363636363637</v>
      </c>
      <c r="Q2819" s="18" t="str">
        <f>LEFT(T2819, FIND("/",T2819)-1)</f>
        <v>theater</v>
      </c>
      <c r="R2819" s="18" t="str">
        <f>RIGHT(T2819, LEN(T2819)-FIND("/",T2819))</f>
        <v>plays</v>
      </c>
      <c r="S2819" t="b">
        <v>1</v>
      </c>
      <c r="T2819" t="s">
        <v>8271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3">
        <v>10000</v>
      </c>
      <c r="E2820" s="13">
        <v>10603</v>
      </c>
      <c r="F2820" s="16">
        <f>(E2820)/D2820</f>
        <v>1.0603</v>
      </c>
      <c r="G2820" s="11" t="s">
        <v>8219</v>
      </c>
      <c r="H2820" t="s">
        <v>8224</v>
      </c>
      <c r="I2820" t="s">
        <v>8246</v>
      </c>
      <c r="J2820">
        <v>1443018086</v>
      </c>
      <c r="K2820" s="7">
        <f>(((J2820/60)/60)/24)+DATE(1970,1,1)</f>
        <v>42270.598217592589</v>
      </c>
      <c r="L2820">
        <v>1441290086</v>
      </c>
      <c r="M2820" s="7">
        <f>(((L2820/60)/60)/24)+DATE(1970,1,1)</f>
        <v>42250.598217592589</v>
      </c>
      <c r="N2820" t="b">
        <v>0</v>
      </c>
      <c r="O2820">
        <v>102</v>
      </c>
      <c r="P2820" s="5">
        <f>E2820/O2820</f>
        <v>103.95098039215686</v>
      </c>
      <c r="Q2820" s="18" t="str">
        <f>LEFT(T2820, FIND("/",T2820)-1)</f>
        <v>theater</v>
      </c>
      <c r="R2820" s="18" t="str">
        <f>RIGHT(T2820, LEN(T2820)-FIND("/",T2820))</f>
        <v>plays</v>
      </c>
      <c r="S2820" t="b">
        <v>1</v>
      </c>
      <c r="T2820" t="s">
        <v>8271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3">
        <v>5000</v>
      </c>
      <c r="E2821" s="13">
        <v>5240</v>
      </c>
      <c r="F2821" s="16">
        <f>(E2821)/D2821</f>
        <v>1.048</v>
      </c>
      <c r="G2821" s="11" t="s">
        <v>8219</v>
      </c>
      <c r="H2821" t="s">
        <v>8225</v>
      </c>
      <c r="I2821" t="s">
        <v>8247</v>
      </c>
      <c r="J2821">
        <v>1434285409</v>
      </c>
      <c r="K2821" s="7">
        <f>(((J2821/60)/60)/24)+DATE(1970,1,1)</f>
        <v>42169.525567129633</v>
      </c>
      <c r="L2821">
        <v>1431693409</v>
      </c>
      <c r="M2821" s="7">
        <f>(((L2821/60)/60)/24)+DATE(1970,1,1)</f>
        <v>42139.525567129633</v>
      </c>
      <c r="N2821" t="b">
        <v>0</v>
      </c>
      <c r="O2821">
        <v>104</v>
      </c>
      <c r="P2821" s="5">
        <f>E2821/O2821</f>
        <v>50.384615384615387</v>
      </c>
      <c r="Q2821" s="18" t="str">
        <f>LEFT(T2821, FIND("/",T2821)-1)</f>
        <v>theater</v>
      </c>
      <c r="R2821" s="18" t="str">
        <f>RIGHT(T2821, LEN(T2821)-FIND("/",T2821))</f>
        <v>plays</v>
      </c>
      <c r="S2821" t="b">
        <v>1</v>
      </c>
      <c r="T2821" t="s">
        <v>8271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3">
        <v>200</v>
      </c>
      <c r="E2822" s="13">
        <v>272</v>
      </c>
      <c r="F2822" s="16">
        <f>(E2822)/D2822</f>
        <v>1.36</v>
      </c>
      <c r="G2822" s="11" t="s">
        <v>8219</v>
      </c>
      <c r="H2822" t="s">
        <v>8225</v>
      </c>
      <c r="I2822" t="s">
        <v>8247</v>
      </c>
      <c r="J2822">
        <v>1456444800</v>
      </c>
      <c r="K2822" s="7">
        <f>(((J2822/60)/60)/24)+DATE(1970,1,1)</f>
        <v>42426</v>
      </c>
      <c r="L2822">
        <v>1454337589</v>
      </c>
      <c r="M2822" s="7">
        <f>(((L2822/60)/60)/24)+DATE(1970,1,1)</f>
        <v>42401.610983796301</v>
      </c>
      <c r="N2822" t="b">
        <v>0</v>
      </c>
      <c r="O2822">
        <v>20</v>
      </c>
      <c r="P2822" s="5">
        <f>E2822/O2822</f>
        <v>13.6</v>
      </c>
      <c r="Q2822" s="18" t="str">
        <f>LEFT(T2822, FIND("/",T2822)-1)</f>
        <v>theater</v>
      </c>
      <c r="R2822" s="18" t="str">
        <f>RIGHT(T2822, LEN(T2822)-FIND("/",T2822))</f>
        <v>plays</v>
      </c>
      <c r="S2822" t="b">
        <v>1</v>
      </c>
      <c r="T2822" t="s">
        <v>8271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3">
        <v>1000</v>
      </c>
      <c r="E2823" s="13">
        <v>1000</v>
      </c>
      <c r="F2823" s="16">
        <f>(E2823)/D2823</f>
        <v>1</v>
      </c>
      <c r="G2823" s="11" t="s">
        <v>8219</v>
      </c>
      <c r="H2823" t="s">
        <v>8225</v>
      </c>
      <c r="I2823" t="s">
        <v>8247</v>
      </c>
      <c r="J2823">
        <v>1411510135</v>
      </c>
      <c r="K2823" s="7">
        <f>(((J2823/60)/60)/24)+DATE(1970,1,1)</f>
        <v>41905.922858796301</v>
      </c>
      <c r="L2823">
        <v>1408918135</v>
      </c>
      <c r="M2823" s="7">
        <f>(((L2823/60)/60)/24)+DATE(1970,1,1)</f>
        <v>41875.922858796301</v>
      </c>
      <c r="N2823" t="b">
        <v>0</v>
      </c>
      <c r="O2823">
        <v>35</v>
      </c>
      <c r="P2823" s="5">
        <f>E2823/O2823</f>
        <v>28.571428571428573</v>
      </c>
      <c r="Q2823" s="18" t="str">
        <f>LEFT(T2823, FIND("/",T2823)-1)</f>
        <v>theater</v>
      </c>
      <c r="R2823" s="18" t="str">
        <f>RIGHT(T2823, LEN(T2823)-FIND("/",T2823))</f>
        <v>plays</v>
      </c>
      <c r="S2823" t="b">
        <v>1</v>
      </c>
      <c r="T2823" t="s">
        <v>8271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3">
        <v>6000</v>
      </c>
      <c r="E2824" s="13">
        <v>6000</v>
      </c>
      <c r="F2824" s="16">
        <f>(E2824)/D2824</f>
        <v>1</v>
      </c>
      <c r="G2824" s="11" t="s">
        <v>8219</v>
      </c>
      <c r="H2824" t="s">
        <v>8224</v>
      </c>
      <c r="I2824" t="s">
        <v>8246</v>
      </c>
      <c r="J2824">
        <v>1427469892</v>
      </c>
      <c r="K2824" s="7">
        <f>(((J2824/60)/60)/24)+DATE(1970,1,1)</f>
        <v>42090.642268518524</v>
      </c>
      <c r="L2824">
        <v>1424881492</v>
      </c>
      <c r="M2824" s="7">
        <f>(((L2824/60)/60)/24)+DATE(1970,1,1)</f>
        <v>42060.683935185181</v>
      </c>
      <c r="N2824" t="b">
        <v>0</v>
      </c>
      <c r="O2824">
        <v>94</v>
      </c>
      <c r="P2824" s="5">
        <f>E2824/O2824</f>
        <v>63.829787234042556</v>
      </c>
      <c r="Q2824" s="18" t="str">
        <f>LEFT(T2824, FIND("/",T2824)-1)</f>
        <v>theater</v>
      </c>
      <c r="R2824" s="18" t="str">
        <f>RIGHT(T2824, LEN(T2824)-FIND("/",T2824))</f>
        <v>plays</v>
      </c>
      <c r="S2824" t="b">
        <v>1</v>
      </c>
      <c r="T2824" t="s">
        <v>8271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3">
        <v>100</v>
      </c>
      <c r="E2825" s="13">
        <v>124</v>
      </c>
      <c r="F2825" s="16">
        <f>(E2825)/D2825</f>
        <v>1.24</v>
      </c>
      <c r="G2825" s="11" t="s">
        <v>8219</v>
      </c>
      <c r="H2825" t="s">
        <v>8225</v>
      </c>
      <c r="I2825" t="s">
        <v>8247</v>
      </c>
      <c r="J2825">
        <v>1427842740</v>
      </c>
      <c r="K2825" s="7">
        <f>(((J2825/60)/60)/24)+DATE(1970,1,1)</f>
        <v>42094.957638888889</v>
      </c>
      <c r="L2825">
        <v>1425428206</v>
      </c>
      <c r="M2825" s="7">
        <f>(((L2825/60)/60)/24)+DATE(1970,1,1)</f>
        <v>42067.011643518519</v>
      </c>
      <c r="N2825" t="b">
        <v>0</v>
      </c>
      <c r="O2825">
        <v>14</v>
      </c>
      <c r="P2825" s="5">
        <f>E2825/O2825</f>
        <v>8.8571428571428577</v>
      </c>
      <c r="Q2825" s="18" t="str">
        <f>LEFT(T2825, FIND("/",T2825)-1)</f>
        <v>theater</v>
      </c>
      <c r="R2825" s="18" t="str">
        <f>RIGHT(T2825, LEN(T2825)-FIND("/",T2825))</f>
        <v>plays</v>
      </c>
      <c r="S2825" t="b">
        <v>1</v>
      </c>
      <c r="T2825" t="s">
        <v>8271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3">
        <v>650</v>
      </c>
      <c r="E2826" s="13">
        <v>760</v>
      </c>
      <c r="F2826" s="16">
        <f>(E2826)/D2826</f>
        <v>1.1692307692307693</v>
      </c>
      <c r="G2826" s="11" t="s">
        <v>8219</v>
      </c>
      <c r="H2826" t="s">
        <v>8224</v>
      </c>
      <c r="I2826" t="s">
        <v>8246</v>
      </c>
      <c r="J2826">
        <v>1434159780</v>
      </c>
      <c r="K2826" s="7">
        <f>(((J2826/60)/60)/24)+DATE(1970,1,1)</f>
        <v>42168.071527777778</v>
      </c>
      <c r="L2826">
        <v>1431412196</v>
      </c>
      <c r="M2826" s="7">
        <f>(((L2826/60)/60)/24)+DATE(1970,1,1)</f>
        <v>42136.270787037036</v>
      </c>
      <c r="N2826" t="b">
        <v>0</v>
      </c>
      <c r="O2826">
        <v>15</v>
      </c>
      <c r="P2826" s="5">
        <f>E2826/O2826</f>
        <v>50.666666666666664</v>
      </c>
      <c r="Q2826" s="18" t="str">
        <f>LEFT(T2826, FIND("/",T2826)-1)</f>
        <v>theater</v>
      </c>
      <c r="R2826" s="18" t="str">
        <f>RIGHT(T2826, LEN(T2826)-FIND("/",T2826))</f>
        <v>plays</v>
      </c>
      <c r="S2826" t="b">
        <v>1</v>
      </c>
      <c r="T2826" t="s">
        <v>8271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3">
        <v>3000</v>
      </c>
      <c r="E2827" s="13">
        <v>3100</v>
      </c>
      <c r="F2827" s="16">
        <f>(E2827)/D2827</f>
        <v>1.0333333333333334</v>
      </c>
      <c r="G2827" s="11" t="s">
        <v>8219</v>
      </c>
      <c r="H2827" t="s">
        <v>8225</v>
      </c>
      <c r="I2827" t="s">
        <v>8247</v>
      </c>
      <c r="J2827">
        <v>1449255686</v>
      </c>
      <c r="K2827" s="7">
        <f>(((J2827/60)/60)/24)+DATE(1970,1,1)</f>
        <v>42342.792662037042</v>
      </c>
      <c r="L2827">
        <v>1446663686</v>
      </c>
      <c r="M2827" s="7">
        <f>(((L2827/60)/60)/24)+DATE(1970,1,1)</f>
        <v>42312.792662037042</v>
      </c>
      <c r="N2827" t="b">
        <v>0</v>
      </c>
      <c r="O2827">
        <v>51</v>
      </c>
      <c r="P2827" s="5">
        <f>E2827/O2827</f>
        <v>60.784313725490193</v>
      </c>
      <c r="Q2827" s="18" t="str">
        <f>LEFT(T2827, FIND("/",T2827)-1)</f>
        <v>theater</v>
      </c>
      <c r="R2827" s="18" t="str">
        <f>RIGHT(T2827, LEN(T2827)-FIND("/",T2827))</f>
        <v>plays</v>
      </c>
      <c r="S2827" t="b">
        <v>1</v>
      </c>
      <c r="T2827" t="s">
        <v>8271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3">
        <v>2000</v>
      </c>
      <c r="E2828" s="13">
        <v>2155</v>
      </c>
      <c r="F2828" s="16">
        <f>(E2828)/D2828</f>
        <v>1.0774999999999999</v>
      </c>
      <c r="G2828" s="11" t="s">
        <v>8219</v>
      </c>
      <c r="H2828" t="s">
        <v>8224</v>
      </c>
      <c r="I2828" t="s">
        <v>8246</v>
      </c>
      <c r="J2828">
        <v>1436511600</v>
      </c>
      <c r="K2828" s="7">
        <f>(((J2828/60)/60)/24)+DATE(1970,1,1)</f>
        <v>42195.291666666672</v>
      </c>
      <c r="L2828">
        <v>1434415812</v>
      </c>
      <c r="M2828" s="7">
        <f>(((L2828/60)/60)/24)+DATE(1970,1,1)</f>
        <v>42171.034861111111</v>
      </c>
      <c r="N2828" t="b">
        <v>0</v>
      </c>
      <c r="O2828">
        <v>19</v>
      </c>
      <c r="P2828" s="5">
        <f>E2828/O2828</f>
        <v>113.42105263157895</v>
      </c>
      <c r="Q2828" s="18" t="str">
        <f>LEFT(T2828, FIND("/",T2828)-1)</f>
        <v>theater</v>
      </c>
      <c r="R2828" s="18" t="str">
        <f>RIGHT(T2828, LEN(T2828)-FIND("/",T2828))</f>
        <v>plays</v>
      </c>
      <c r="S2828" t="b">
        <v>1</v>
      </c>
      <c r="T2828" t="s">
        <v>8271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3">
        <v>2000</v>
      </c>
      <c r="E2829" s="13">
        <v>2405</v>
      </c>
      <c r="F2829" s="16">
        <f>(E2829)/D2829</f>
        <v>1.2024999999999999</v>
      </c>
      <c r="G2829" s="11" t="s">
        <v>8219</v>
      </c>
      <c r="H2829" t="s">
        <v>8224</v>
      </c>
      <c r="I2829" t="s">
        <v>8246</v>
      </c>
      <c r="J2829">
        <v>1464971400</v>
      </c>
      <c r="K2829" s="7">
        <f>(((J2829/60)/60)/24)+DATE(1970,1,1)</f>
        <v>42524.6875</v>
      </c>
      <c r="L2829">
        <v>1462379066</v>
      </c>
      <c r="M2829" s="7">
        <f>(((L2829/60)/60)/24)+DATE(1970,1,1)</f>
        <v>42494.683634259258</v>
      </c>
      <c r="N2829" t="b">
        <v>0</v>
      </c>
      <c r="O2829">
        <v>23</v>
      </c>
      <c r="P2829" s="5">
        <f>E2829/O2829</f>
        <v>104.56521739130434</v>
      </c>
      <c r="Q2829" s="18" t="str">
        <f>LEFT(T2829, FIND("/",T2829)-1)</f>
        <v>theater</v>
      </c>
      <c r="R2829" s="18" t="str">
        <f>RIGHT(T2829, LEN(T2829)-FIND("/",T2829))</f>
        <v>plays</v>
      </c>
      <c r="S2829" t="b">
        <v>1</v>
      </c>
      <c r="T2829" t="s">
        <v>8271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3">
        <v>9500</v>
      </c>
      <c r="E2830" s="13">
        <v>9536</v>
      </c>
      <c r="F2830" s="16">
        <f>(E2830)/D2830</f>
        <v>1.0037894736842106</v>
      </c>
      <c r="G2830" s="11" t="s">
        <v>8219</v>
      </c>
      <c r="H2830" t="s">
        <v>8225</v>
      </c>
      <c r="I2830" t="s">
        <v>8247</v>
      </c>
      <c r="J2830">
        <v>1443826800</v>
      </c>
      <c r="K2830" s="7">
        <f>(((J2830/60)/60)/24)+DATE(1970,1,1)</f>
        <v>42279.958333333328</v>
      </c>
      <c r="L2830">
        <v>1441606869</v>
      </c>
      <c r="M2830" s="7">
        <f>(((L2830/60)/60)/24)+DATE(1970,1,1)</f>
        <v>42254.264687499999</v>
      </c>
      <c r="N2830" t="b">
        <v>0</v>
      </c>
      <c r="O2830">
        <v>97</v>
      </c>
      <c r="P2830" s="5">
        <f>E2830/O2830</f>
        <v>98.30927835051547</v>
      </c>
      <c r="Q2830" s="18" t="str">
        <f>LEFT(T2830, FIND("/",T2830)-1)</f>
        <v>theater</v>
      </c>
      <c r="R2830" s="18" t="str">
        <f>RIGHT(T2830, LEN(T2830)-FIND("/",T2830))</f>
        <v>plays</v>
      </c>
      <c r="S2830" t="b">
        <v>1</v>
      </c>
      <c r="T2830" t="s">
        <v>8271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3">
        <v>2500</v>
      </c>
      <c r="E2831" s="13">
        <v>2663</v>
      </c>
      <c r="F2831" s="16">
        <f>(E2831)/D2831</f>
        <v>1.0651999999999999</v>
      </c>
      <c r="G2831" s="11" t="s">
        <v>8219</v>
      </c>
      <c r="H2831" t="s">
        <v>8225</v>
      </c>
      <c r="I2831" t="s">
        <v>8247</v>
      </c>
      <c r="J2831">
        <v>1464863118</v>
      </c>
      <c r="K2831" s="7">
        <f>(((J2831/60)/60)/24)+DATE(1970,1,1)</f>
        <v>42523.434236111112</v>
      </c>
      <c r="L2831">
        <v>1462443918</v>
      </c>
      <c r="M2831" s="7">
        <f>(((L2831/60)/60)/24)+DATE(1970,1,1)</f>
        <v>42495.434236111112</v>
      </c>
      <c r="N2831" t="b">
        <v>0</v>
      </c>
      <c r="O2831">
        <v>76</v>
      </c>
      <c r="P2831" s="5">
        <f>E2831/O2831</f>
        <v>35.039473684210527</v>
      </c>
      <c r="Q2831" s="18" t="str">
        <f>LEFT(T2831, FIND("/",T2831)-1)</f>
        <v>theater</v>
      </c>
      <c r="R2831" s="18" t="str">
        <f>RIGHT(T2831, LEN(T2831)-FIND("/",T2831))</f>
        <v>plays</v>
      </c>
      <c r="S2831" t="b">
        <v>1</v>
      </c>
      <c r="T2831" t="s">
        <v>8271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3">
        <v>3000</v>
      </c>
      <c r="E2832" s="13">
        <v>3000</v>
      </c>
      <c r="F2832" s="16">
        <f>(E2832)/D2832</f>
        <v>1</v>
      </c>
      <c r="G2832" s="11" t="s">
        <v>8219</v>
      </c>
      <c r="H2832" t="s">
        <v>8224</v>
      </c>
      <c r="I2832" t="s">
        <v>8246</v>
      </c>
      <c r="J2832">
        <v>1399867140</v>
      </c>
      <c r="K2832" s="7">
        <f>(((J2832/60)/60)/24)+DATE(1970,1,1)</f>
        <v>41771.165972222225</v>
      </c>
      <c r="L2832">
        <v>1398802148</v>
      </c>
      <c r="M2832" s="7">
        <f>(((L2832/60)/60)/24)+DATE(1970,1,1)</f>
        <v>41758.839675925927</v>
      </c>
      <c r="N2832" t="b">
        <v>0</v>
      </c>
      <c r="O2832">
        <v>11</v>
      </c>
      <c r="P2832" s="5">
        <f>E2832/O2832</f>
        <v>272.72727272727275</v>
      </c>
      <c r="Q2832" s="18" t="str">
        <f>LEFT(T2832, FIND("/",T2832)-1)</f>
        <v>theater</v>
      </c>
      <c r="R2832" s="18" t="str">
        <f>RIGHT(T2832, LEN(T2832)-FIND("/",T2832))</f>
        <v>plays</v>
      </c>
      <c r="S2832" t="b">
        <v>1</v>
      </c>
      <c r="T2832" t="s">
        <v>8271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3">
        <v>3000</v>
      </c>
      <c r="E2833" s="13">
        <v>3320</v>
      </c>
      <c r="F2833" s="16">
        <f>(E2833)/D2833</f>
        <v>1.1066666666666667</v>
      </c>
      <c r="G2833" s="11" t="s">
        <v>8219</v>
      </c>
      <c r="H2833" t="s">
        <v>8224</v>
      </c>
      <c r="I2833" t="s">
        <v>8246</v>
      </c>
      <c r="J2833">
        <v>1437076070</v>
      </c>
      <c r="K2833" s="7">
        <f>(((J2833/60)/60)/24)+DATE(1970,1,1)</f>
        <v>42201.824884259258</v>
      </c>
      <c r="L2833">
        <v>1434484070</v>
      </c>
      <c r="M2833" s="7">
        <f>(((L2833/60)/60)/24)+DATE(1970,1,1)</f>
        <v>42171.824884259258</v>
      </c>
      <c r="N2833" t="b">
        <v>0</v>
      </c>
      <c r="O2833">
        <v>52</v>
      </c>
      <c r="P2833" s="5">
        <f>E2833/O2833</f>
        <v>63.846153846153847</v>
      </c>
      <c r="Q2833" s="18" t="str">
        <f>LEFT(T2833, FIND("/",T2833)-1)</f>
        <v>theater</v>
      </c>
      <c r="R2833" s="18" t="str">
        <f>RIGHT(T2833, LEN(T2833)-FIND("/",T2833))</f>
        <v>plays</v>
      </c>
      <c r="S2833" t="b">
        <v>1</v>
      </c>
      <c r="T2833" t="s">
        <v>8271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3">
        <v>2500</v>
      </c>
      <c r="E2834" s="13">
        <v>2867.99</v>
      </c>
      <c r="F2834" s="16">
        <f>(E2834)/D2834</f>
        <v>1.1471959999999999</v>
      </c>
      <c r="G2834" s="11" t="s">
        <v>8219</v>
      </c>
      <c r="H2834" t="s">
        <v>8225</v>
      </c>
      <c r="I2834" t="s">
        <v>8247</v>
      </c>
      <c r="J2834">
        <v>1416780000</v>
      </c>
      <c r="K2834" s="7">
        <f>(((J2834/60)/60)/24)+DATE(1970,1,1)</f>
        <v>41966.916666666672</v>
      </c>
      <c r="L2834">
        <v>1414342894</v>
      </c>
      <c r="M2834" s="7">
        <f>(((L2834/60)/60)/24)+DATE(1970,1,1)</f>
        <v>41938.709421296298</v>
      </c>
      <c r="N2834" t="b">
        <v>0</v>
      </c>
      <c r="O2834">
        <v>95</v>
      </c>
      <c r="P2834" s="5">
        <f>E2834/O2834</f>
        <v>30.189368421052631</v>
      </c>
      <c r="Q2834" s="18" t="str">
        <f>LEFT(T2834, FIND("/",T2834)-1)</f>
        <v>theater</v>
      </c>
      <c r="R2834" s="18" t="str">
        <f>RIGHT(T2834, LEN(T2834)-FIND("/",T2834))</f>
        <v>plays</v>
      </c>
      <c r="S2834" t="b">
        <v>1</v>
      </c>
      <c r="T2834" t="s">
        <v>8271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3">
        <v>2700</v>
      </c>
      <c r="E2835" s="13">
        <v>2923</v>
      </c>
      <c r="F2835" s="16">
        <f>(E2835)/D2835</f>
        <v>1.0825925925925926</v>
      </c>
      <c r="G2835" s="11" t="s">
        <v>8219</v>
      </c>
      <c r="H2835" t="s">
        <v>8224</v>
      </c>
      <c r="I2835" t="s">
        <v>8246</v>
      </c>
      <c r="J2835">
        <v>1444528800</v>
      </c>
      <c r="K2835" s="7">
        <f>(((J2835/60)/60)/24)+DATE(1970,1,1)</f>
        <v>42288.083333333328</v>
      </c>
      <c r="L2835">
        <v>1442804633</v>
      </c>
      <c r="M2835" s="7">
        <f>(((L2835/60)/60)/24)+DATE(1970,1,1)</f>
        <v>42268.127696759257</v>
      </c>
      <c r="N2835" t="b">
        <v>0</v>
      </c>
      <c r="O2835">
        <v>35</v>
      </c>
      <c r="P2835" s="5">
        <f>E2835/O2835</f>
        <v>83.51428571428572</v>
      </c>
      <c r="Q2835" s="18" t="str">
        <f>LEFT(T2835, FIND("/",T2835)-1)</f>
        <v>theater</v>
      </c>
      <c r="R2835" s="18" t="str">
        <f>RIGHT(T2835, LEN(T2835)-FIND("/",T2835))</f>
        <v>plays</v>
      </c>
      <c r="S2835" t="b">
        <v>1</v>
      </c>
      <c r="T2835" t="s">
        <v>8271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3">
        <v>800</v>
      </c>
      <c r="E2836" s="13">
        <v>1360</v>
      </c>
      <c r="F2836" s="16">
        <f>(E2836)/D2836</f>
        <v>1.7</v>
      </c>
      <c r="G2836" s="11" t="s">
        <v>8219</v>
      </c>
      <c r="H2836" t="s">
        <v>8225</v>
      </c>
      <c r="I2836" t="s">
        <v>8247</v>
      </c>
      <c r="J2836">
        <v>1422658930</v>
      </c>
      <c r="K2836" s="7">
        <f>(((J2836/60)/60)/24)+DATE(1970,1,1)</f>
        <v>42034.959837962961</v>
      </c>
      <c r="L2836">
        <v>1421362930</v>
      </c>
      <c r="M2836" s="7">
        <f>(((L2836/60)/60)/24)+DATE(1970,1,1)</f>
        <v>42019.959837962961</v>
      </c>
      <c r="N2836" t="b">
        <v>0</v>
      </c>
      <c r="O2836">
        <v>21</v>
      </c>
      <c r="P2836" s="5">
        <f>E2836/O2836</f>
        <v>64.761904761904759</v>
      </c>
      <c r="Q2836" s="18" t="str">
        <f>LEFT(T2836, FIND("/",T2836)-1)</f>
        <v>theater</v>
      </c>
      <c r="R2836" s="18" t="str">
        <f>RIGHT(T2836, LEN(T2836)-FIND("/",T2836))</f>
        <v>plays</v>
      </c>
      <c r="S2836" t="b">
        <v>1</v>
      </c>
      <c r="T2836" t="s">
        <v>8271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3">
        <v>1000</v>
      </c>
      <c r="E2837" s="13">
        <v>1870.99</v>
      </c>
      <c r="F2837" s="16">
        <f>(E2837)/D2837</f>
        <v>1.8709899999999999</v>
      </c>
      <c r="G2837" s="11" t="s">
        <v>8219</v>
      </c>
      <c r="H2837" t="s">
        <v>8225</v>
      </c>
      <c r="I2837" t="s">
        <v>8247</v>
      </c>
      <c r="J2837">
        <v>1449273600</v>
      </c>
      <c r="K2837" s="7">
        <f>(((J2837/60)/60)/24)+DATE(1970,1,1)</f>
        <v>42343</v>
      </c>
      <c r="L2837">
        <v>1446742417</v>
      </c>
      <c r="M2837" s="7">
        <f>(((L2837/60)/60)/24)+DATE(1970,1,1)</f>
        <v>42313.703900462962</v>
      </c>
      <c r="N2837" t="b">
        <v>0</v>
      </c>
      <c r="O2837">
        <v>93</v>
      </c>
      <c r="P2837" s="5">
        <f>E2837/O2837</f>
        <v>20.118172043010752</v>
      </c>
      <c r="Q2837" s="18" t="str">
        <f>LEFT(T2837, FIND("/",T2837)-1)</f>
        <v>theater</v>
      </c>
      <c r="R2837" s="18" t="str">
        <f>RIGHT(T2837, LEN(T2837)-FIND("/",T2837))</f>
        <v>plays</v>
      </c>
      <c r="S2837" t="b">
        <v>1</v>
      </c>
      <c r="T2837" t="s">
        <v>8271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3">
        <v>450</v>
      </c>
      <c r="E2838" s="13">
        <v>485</v>
      </c>
      <c r="F2838" s="16">
        <f>(E2838)/D2838</f>
        <v>1.0777777777777777</v>
      </c>
      <c r="G2838" s="11" t="s">
        <v>8219</v>
      </c>
      <c r="H2838" t="s">
        <v>8224</v>
      </c>
      <c r="I2838" t="s">
        <v>8246</v>
      </c>
      <c r="J2838">
        <v>1487393940</v>
      </c>
      <c r="K2838" s="7">
        <f>(((J2838/60)/60)/24)+DATE(1970,1,1)</f>
        <v>42784.207638888889</v>
      </c>
      <c r="L2838">
        <v>1484115418</v>
      </c>
      <c r="M2838" s="7">
        <f>(((L2838/60)/60)/24)+DATE(1970,1,1)</f>
        <v>42746.261782407411</v>
      </c>
      <c r="N2838" t="b">
        <v>0</v>
      </c>
      <c r="O2838">
        <v>11</v>
      </c>
      <c r="P2838" s="5">
        <f>E2838/O2838</f>
        <v>44.090909090909093</v>
      </c>
      <c r="Q2838" s="18" t="str">
        <f>LEFT(T2838, FIND("/",T2838)-1)</f>
        <v>theater</v>
      </c>
      <c r="R2838" s="18" t="str">
        <f>RIGHT(T2838, LEN(T2838)-FIND("/",T2838))</f>
        <v>plays</v>
      </c>
      <c r="S2838" t="b">
        <v>1</v>
      </c>
      <c r="T2838" t="s">
        <v>8271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3">
        <v>850</v>
      </c>
      <c r="E2839" s="13">
        <v>850</v>
      </c>
      <c r="F2839" s="16">
        <f>(E2839)/D2839</f>
        <v>1</v>
      </c>
      <c r="G2839" s="11" t="s">
        <v>8219</v>
      </c>
      <c r="H2839" t="s">
        <v>8229</v>
      </c>
      <c r="I2839" t="s">
        <v>8251</v>
      </c>
      <c r="J2839">
        <v>1449701284</v>
      </c>
      <c r="K2839" s="7">
        <f>(((J2839/60)/60)/24)+DATE(1970,1,1)</f>
        <v>42347.950046296297</v>
      </c>
      <c r="L2839">
        <v>1446241684</v>
      </c>
      <c r="M2839" s="7">
        <f>(((L2839/60)/60)/24)+DATE(1970,1,1)</f>
        <v>42307.908379629633</v>
      </c>
      <c r="N2839" t="b">
        <v>0</v>
      </c>
      <c r="O2839">
        <v>21</v>
      </c>
      <c r="P2839" s="5">
        <f>E2839/O2839</f>
        <v>40.476190476190474</v>
      </c>
      <c r="Q2839" s="18" t="str">
        <f>LEFT(T2839, FIND("/",T2839)-1)</f>
        <v>theater</v>
      </c>
      <c r="R2839" s="18" t="str">
        <f>RIGHT(T2839, LEN(T2839)-FIND("/",T2839))</f>
        <v>plays</v>
      </c>
      <c r="S2839" t="b">
        <v>1</v>
      </c>
      <c r="T2839" t="s">
        <v>8271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3">
        <v>2000</v>
      </c>
      <c r="E2840" s="13">
        <v>2405</v>
      </c>
      <c r="F2840" s="16">
        <f>(E2840)/D2840</f>
        <v>1.2024999999999999</v>
      </c>
      <c r="G2840" s="11" t="s">
        <v>8219</v>
      </c>
      <c r="H2840" t="s">
        <v>8224</v>
      </c>
      <c r="I2840" t="s">
        <v>8246</v>
      </c>
      <c r="J2840">
        <v>1407967200</v>
      </c>
      <c r="K2840" s="7">
        <f>(((J2840/60)/60)/24)+DATE(1970,1,1)</f>
        <v>41864.916666666664</v>
      </c>
      <c r="L2840">
        <v>1406039696</v>
      </c>
      <c r="M2840" s="7">
        <f>(((L2840/60)/60)/24)+DATE(1970,1,1)</f>
        <v>41842.607592592591</v>
      </c>
      <c r="N2840" t="b">
        <v>0</v>
      </c>
      <c r="O2840">
        <v>54</v>
      </c>
      <c r="P2840" s="5">
        <f>E2840/O2840</f>
        <v>44.537037037037038</v>
      </c>
      <c r="Q2840" s="18" t="str">
        <f>LEFT(T2840, FIND("/",T2840)-1)</f>
        <v>theater</v>
      </c>
      <c r="R2840" s="18" t="str">
        <f>RIGHT(T2840, LEN(T2840)-FIND("/",T2840))</f>
        <v>plays</v>
      </c>
      <c r="S2840" t="b">
        <v>1</v>
      </c>
      <c r="T2840" t="s">
        <v>8271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3">
        <v>3500</v>
      </c>
      <c r="E2841" s="13">
        <v>3900</v>
      </c>
      <c r="F2841" s="16">
        <f>(E2841)/D2841</f>
        <v>1.1142857142857143</v>
      </c>
      <c r="G2841" s="11" t="s">
        <v>8219</v>
      </c>
      <c r="H2841" t="s">
        <v>8224</v>
      </c>
      <c r="I2841" t="s">
        <v>8246</v>
      </c>
      <c r="J2841">
        <v>1408942740</v>
      </c>
      <c r="K2841" s="7">
        <f>(((J2841/60)/60)/24)+DATE(1970,1,1)</f>
        <v>41876.207638888889</v>
      </c>
      <c r="L2841">
        <v>1406958354</v>
      </c>
      <c r="M2841" s="7">
        <f>(((L2841/60)/60)/24)+DATE(1970,1,1)</f>
        <v>41853.240208333329</v>
      </c>
      <c r="N2841" t="b">
        <v>0</v>
      </c>
      <c r="O2841">
        <v>31</v>
      </c>
      <c r="P2841" s="5">
        <f>E2841/O2841</f>
        <v>125.80645161290323</v>
      </c>
      <c r="Q2841" s="18" t="str">
        <f>LEFT(T2841, FIND("/",T2841)-1)</f>
        <v>theater</v>
      </c>
      <c r="R2841" s="18" t="str">
        <f>RIGHT(T2841, LEN(T2841)-FIND("/",T2841))</f>
        <v>plays</v>
      </c>
      <c r="S2841" t="b">
        <v>1</v>
      </c>
      <c r="T2841" t="s">
        <v>8271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3">
        <v>2500</v>
      </c>
      <c r="E2842" s="13">
        <v>2600</v>
      </c>
      <c r="F2842" s="16">
        <f>(E2842)/D2842</f>
        <v>1.04</v>
      </c>
      <c r="G2842" s="11" t="s">
        <v>8219</v>
      </c>
      <c r="H2842" t="s">
        <v>8225</v>
      </c>
      <c r="I2842" t="s">
        <v>8247</v>
      </c>
      <c r="J2842">
        <v>1426698000</v>
      </c>
      <c r="K2842" s="7">
        <f>(((J2842/60)/60)/24)+DATE(1970,1,1)</f>
        <v>42081.708333333328</v>
      </c>
      <c r="L2842">
        <v>1424825479</v>
      </c>
      <c r="M2842" s="7">
        <f>(((L2842/60)/60)/24)+DATE(1970,1,1)</f>
        <v>42060.035636574074</v>
      </c>
      <c r="N2842" t="b">
        <v>0</v>
      </c>
      <c r="O2842">
        <v>132</v>
      </c>
      <c r="P2842" s="5">
        <f>E2842/O2842</f>
        <v>19.696969696969695</v>
      </c>
      <c r="Q2842" s="18" t="str">
        <f>LEFT(T2842, FIND("/",T2842)-1)</f>
        <v>theater</v>
      </c>
      <c r="R2842" s="18" t="str">
        <f>RIGHT(T2842, LEN(T2842)-FIND("/",T2842))</f>
        <v>plays</v>
      </c>
      <c r="S2842" t="b">
        <v>1</v>
      </c>
      <c r="T2842" t="s">
        <v>8271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3">
        <v>1000</v>
      </c>
      <c r="E2843" s="13">
        <v>10</v>
      </c>
      <c r="F2843" s="16">
        <f>(E2843)/D2843</f>
        <v>0.01</v>
      </c>
      <c r="G2843" s="11" t="s">
        <v>8221</v>
      </c>
      <c r="H2843" t="s">
        <v>8225</v>
      </c>
      <c r="I2843" t="s">
        <v>8247</v>
      </c>
      <c r="J2843">
        <v>1450032297</v>
      </c>
      <c r="K2843" s="7">
        <f>(((J2843/60)/60)/24)+DATE(1970,1,1)</f>
        <v>42351.781215277777</v>
      </c>
      <c r="L2843">
        <v>1444844697</v>
      </c>
      <c r="M2843" s="7">
        <f>(((L2843/60)/60)/24)+DATE(1970,1,1)</f>
        <v>42291.739548611105</v>
      </c>
      <c r="N2843" t="b">
        <v>0</v>
      </c>
      <c r="O2843">
        <v>1</v>
      </c>
      <c r="P2843" s="5">
        <f>E2843/O2843</f>
        <v>10</v>
      </c>
      <c r="Q2843" s="18" t="str">
        <f>LEFT(T2843, FIND("/",T2843)-1)</f>
        <v>theater</v>
      </c>
      <c r="R2843" s="18" t="str">
        <f>RIGHT(T2843, LEN(T2843)-FIND("/",T2843))</f>
        <v>plays</v>
      </c>
      <c r="S2843" t="b">
        <v>0</v>
      </c>
      <c r="T2843" t="s">
        <v>8271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3">
        <v>1500</v>
      </c>
      <c r="E2844" s="13">
        <v>0</v>
      </c>
      <c r="F2844" s="16">
        <f>(E2844)/D2844</f>
        <v>0</v>
      </c>
      <c r="G2844" s="11" t="s">
        <v>8221</v>
      </c>
      <c r="H2844" t="s">
        <v>8225</v>
      </c>
      <c r="I2844" t="s">
        <v>8247</v>
      </c>
      <c r="J2844">
        <v>1403348400</v>
      </c>
      <c r="K2844" s="7">
        <f>(((J2844/60)/60)/24)+DATE(1970,1,1)</f>
        <v>41811.458333333336</v>
      </c>
      <c r="L2844">
        <v>1401058295</v>
      </c>
      <c r="M2844" s="7">
        <f>(((L2844/60)/60)/24)+DATE(1970,1,1)</f>
        <v>41784.952488425923</v>
      </c>
      <c r="N2844" t="b">
        <v>0</v>
      </c>
      <c r="O2844">
        <v>0</v>
      </c>
      <c r="P2844" s="5" t="e">
        <f>E2844/O2844</f>
        <v>#DIV/0!</v>
      </c>
      <c r="Q2844" s="18" t="str">
        <f>LEFT(T2844, FIND("/",T2844)-1)</f>
        <v>theater</v>
      </c>
      <c r="R2844" s="18" t="str">
        <f>RIGHT(T2844, LEN(T2844)-FIND("/",T2844))</f>
        <v>plays</v>
      </c>
      <c r="S2844" t="b">
        <v>0</v>
      </c>
      <c r="T2844" t="s">
        <v>8271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3">
        <v>1200</v>
      </c>
      <c r="E2845" s="13">
        <v>0</v>
      </c>
      <c r="F2845" s="16">
        <f>(E2845)/D2845</f>
        <v>0</v>
      </c>
      <c r="G2845" s="11" t="s">
        <v>8221</v>
      </c>
      <c r="H2845" t="s">
        <v>8224</v>
      </c>
      <c r="I2845" t="s">
        <v>8246</v>
      </c>
      <c r="J2845">
        <v>1465790400</v>
      </c>
      <c r="K2845" s="7">
        <f>(((J2845/60)/60)/24)+DATE(1970,1,1)</f>
        <v>42534.166666666672</v>
      </c>
      <c r="L2845">
        <v>1462210950</v>
      </c>
      <c r="M2845" s="7">
        <f>(((L2845/60)/60)/24)+DATE(1970,1,1)</f>
        <v>42492.737847222219</v>
      </c>
      <c r="N2845" t="b">
        <v>0</v>
      </c>
      <c r="O2845">
        <v>0</v>
      </c>
      <c r="P2845" s="5" t="e">
        <f>E2845/O2845</f>
        <v>#DIV/0!</v>
      </c>
      <c r="Q2845" s="18" t="str">
        <f>LEFT(T2845, FIND("/",T2845)-1)</f>
        <v>theater</v>
      </c>
      <c r="R2845" s="18" t="str">
        <f>RIGHT(T2845, LEN(T2845)-FIND("/",T2845))</f>
        <v>plays</v>
      </c>
      <c r="S2845" t="b">
        <v>0</v>
      </c>
      <c r="T2845" t="s">
        <v>8271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3">
        <v>550</v>
      </c>
      <c r="E2846" s="13">
        <v>30</v>
      </c>
      <c r="F2846" s="16">
        <f>(E2846)/D2846</f>
        <v>5.4545454545454543E-2</v>
      </c>
      <c r="G2846" s="11" t="s">
        <v>8221</v>
      </c>
      <c r="H2846" t="s">
        <v>8239</v>
      </c>
      <c r="I2846" t="s">
        <v>8249</v>
      </c>
      <c r="J2846">
        <v>1483535180</v>
      </c>
      <c r="K2846" s="7">
        <f>(((J2846/60)/60)/24)+DATE(1970,1,1)</f>
        <v>42739.546064814815</v>
      </c>
      <c r="L2846">
        <v>1480943180</v>
      </c>
      <c r="M2846" s="7">
        <f>(((L2846/60)/60)/24)+DATE(1970,1,1)</f>
        <v>42709.546064814815</v>
      </c>
      <c r="N2846" t="b">
        <v>0</v>
      </c>
      <c r="O2846">
        <v>1</v>
      </c>
      <c r="P2846" s="5">
        <f>E2846/O2846</f>
        <v>30</v>
      </c>
      <c r="Q2846" s="18" t="str">
        <f>LEFT(T2846, FIND("/",T2846)-1)</f>
        <v>theater</v>
      </c>
      <c r="R2846" s="18" t="str">
        <f>RIGHT(T2846, LEN(T2846)-FIND("/",T2846))</f>
        <v>plays</v>
      </c>
      <c r="S2846" t="b">
        <v>0</v>
      </c>
      <c r="T2846" t="s">
        <v>8271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3">
        <v>7500</v>
      </c>
      <c r="E2847" s="13">
        <v>2366</v>
      </c>
      <c r="F2847" s="16">
        <f>(E2847)/D2847</f>
        <v>0.31546666666666667</v>
      </c>
      <c r="G2847" s="11" t="s">
        <v>8221</v>
      </c>
      <c r="H2847" t="s">
        <v>8224</v>
      </c>
      <c r="I2847" t="s">
        <v>8246</v>
      </c>
      <c r="J2847">
        <v>1433723033</v>
      </c>
      <c r="K2847" s="7">
        <f>(((J2847/60)/60)/24)+DATE(1970,1,1)</f>
        <v>42163.016585648147</v>
      </c>
      <c r="L2847">
        <v>1428539033</v>
      </c>
      <c r="M2847" s="7">
        <f>(((L2847/60)/60)/24)+DATE(1970,1,1)</f>
        <v>42103.016585648147</v>
      </c>
      <c r="N2847" t="b">
        <v>0</v>
      </c>
      <c r="O2847">
        <v>39</v>
      </c>
      <c r="P2847" s="5">
        <f>E2847/O2847</f>
        <v>60.666666666666664</v>
      </c>
      <c r="Q2847" s="18" t="str">
        <f>LEFT(T2847, FIND("/",T2847)-1)</f>
        <v>theater</v>
      </c>
      <c r="R2847" s="18" t="str">
        <f>RIGHT(T2847, LEN(T2847)-FIND("/",T2847))</f>
        <v>plays</v>
      </c>
      <c r="S2847" t="b">
        <v>0</v>
      </c>
      <c r="T2847" t="s">
        <v>8271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3">
        <v>8000</v>
      </c>
      <c r="E2848" s="13">
        <v>0</v>
      </c>
      <c r="F2848" s="16">
        <f>(E2848)/D2848</f>
        <v>0</v>
      </c>
      <c r="G2848" s="11" t="s">
        <v>8221</v>
      </c>
      <c r="H2848" t="s">
        <v>8224</v>
      </c>
      <c r="I2848" t="s">
        <v>8246</v>
      </c>
      <c r="J2848">
        <v>1432917394</v>
      </c>
      <c r="K2848" s="7">
        <f>(((J2848/60)/60)/24)+DATE(1970,1,1)</f>
        <v>42153.692060185189</v>
      </c>
      <c r="L2848">
        <v>1429029394</v>
      </c>
      <c r="M2848" s="7">
        <f>(((L2848/60)/60)/24)+DATE(1970,1,1)</f>
        <v>42108.692060185189</v>
      </c>
      <c r="N2848" t="b">
        <v>0</v>
      </c>
      <c r="O2848">
        <v>0</v>
      </c>
      <c r="P2848" s="5" t="e">
        <f>E2848/O2848</f>
        <v>#DIV/0!</v>
      </c>
      <c r="Q2848" s="18" t="str">
        <f>LEFT(T2848, FIND("/",T2848)-1)</f>
        <v>theater</v>
      </c>
      <c r="R2848" s="18" t="str">
        <f>RIGHT(T2848, LEN(T2848)-FIND("/",T2848))</f>
        <v>plays</v>
      </c>
      <c r="S2848" t="b">
        <v>0</v>
      </c>
      <c r="T2848" t="s">
        <v>8271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3">
        <v>2000</v>
      </c>
      <c r="E2849" s="13">
        <v>0</v>
      </c>
      <c r="F2849" s="16">
        <f>(E2849)/D2849</f>
        <v>0</v>
      </c>
      <c r="G2849" s="11" t="s">
        <v>8221</v>
      </c>
      <c r="H2849" t="s">
        <v>8224</v>
      </c>
      <c r="I2849" t="s">
        <v>8246</v>
      </c>
      <c r="J2849">
        <v>1464031265</v>
      </c>
      <c r="K2849" s="7">
        <f>(((J2849/60)/60)/24)+DATE(1970,1,1)</f>
        <v>42513.806307870371</v>
      </c>
      <c r="L2849">
        <v>1458847265</v>
      </c>
      <c r="M2849" s="7">
        <f>(((L2849/60)/60)/24)+DATE(1970,1,1)</f>
        <v>42453.806307870371</v>
      </c>
      <c r="N2849" t="b">
        <v>0</v>
      </c>
      <c r="O2849">
        <v>0</v>
      </c>
      <c r="P2849" s="5" t="e">
        <f>E2849/O2849</f>
        <v>#DIV/0!</v>
      </c>
      <c r="Q2849" s="18" t="str">
        <f>LEFT(T2849, FIND("/",T2849)-1)</f>
        <v>theater</v>
      </c>
      <c r="R2849" s="18" t="str">
        <f>RIGHT(T2849, LEN(T2849)-FIND("/",T2849))</f>
        <v>plays</v>
      </c>
      <c r="S2849" t="b">
        <v>0</v>
      </c>
      <c r="T2849" t="s">
        <v>8271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3">
        <v>35000</v>
      </c>
      <c r="E2850" s="13">
        <v>70</v>
      </c>
      <c r="F2850" s="16">
        <f>(E2850)/D2850</f>
        <v>2E-3</v>
      </c>
      <c r="G2850" s="11" t="s">
        <v>8221</v>
      </c>
      <c r="H2850" t="s">
        <v>8224</v>
      </c>
      <c r="I2850" t="s">
        <v>8246</v>
      </c>
      <c r="J2850">
        <v>1432913659</v>
      </c>
      <c r="K2850" s="7">
        <f>(((J2850/60)/60)/24)+DATE(1970,1,1)</f>
        <v>42153.648831018523</v>
      </c>
      <c r="L2850">
        <v>1430321659</v>
      </c>
      <c r="M2850" s="7">
        <f>(((L2850/60)/60)/24)+DATE(1970,1,1)</f>
        <v>42123.648831018523</v>
      </c>
      <c r="N2850" t="b">
        <v>0</v>
      </c>
      <c r="O2850">
        <v>3</v>
      </c>
      <c r="P2850" s="5">
        <f>E2850/O2850</f>
        <v>23.333333333333332</v>
      </c>
      <c r="Q2850" s="18" t="str">
        <f>LEFT(T2850, FIND("/",T2850)-1)</f>
        <v>theater</v>
      </c>
      <c r="R2850" s="18" t="str">
        <f>RIGHT(T2850, LEN(T2850)-FIND("/",T2850))</f>
        <v>plays</v>
      </c>
      <c r="S2850" t="b">
        <v>0</v>
      </c>
      <c r="T2850" t="s">
        <v>8271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3">
        <v>500</v>
      </c>
      <c r="E2851" s="13">
        <v>5</v>
      </c>
      <c r="F2851" s="16">
        <f>(E2851)/D2851</f>
        <v>0.01</v>
      </c>
      <c r="G2851" s="11" t="s">
        <v>8221</v>
      </c>
      <c r="H2851" t="s">
        <v>8225</v>
      </c>
      <c r="I2851" t="s">
        <v>8247</v>
      </c>
      <c r="J2851">
        <v>1461406600</v>
      </c>
      <c r="K2851" s="7">
        <f>(((J2851/60)/60)/24)+DATE(1970,1,1)</f>
        <v>42483.428240740745</v>
      </c>
      <c r="L2851">
        <v>1458814600</v>
      </c>
      <c r="M2851" s="7">
        <f>(((L2851/60)/60)/24)+DATE(1970,1,1)</f>
        <v>42453.428240740745</v>
      </c>
      <c r="N2851" t="b">
        <v>0</v>
      </c>
      <c r="O2851">
        <v>1</v>
      </c>
      <c r="P2851" s="5">
        <f>E2851/O2851</f>
        <v>5</v>
      </c>
      <c r="Q2851" s="18" t="str">
        <f>LEFT(T2851, FIND("/",T2851)-1)</f>
        <v>theater</v>
      </c>
      <c r="R2851" s="18" t="str">
        <f>RIGHT(T2851, LEN(T2851)-FIND("/",T2851))</f>
        <v>plays</v>
      </c>
      <c r="S2851" t="b">
        <v>0</v>
      </c>
      <c r="T2851" t="s">
        <v>8271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3">
        <v>8000</v>
      </c>
      <c r="E2852" s="13">
        <v>311</v>
      </c>
      <c r="F2852" s="16">
        <f>(E2852)/D2852</f>
        <v>3.8875E-2</v>
      </c>
      <c r="G2852" s="11" t="s">
        <v>8221</v>
      </c>
      <c r="H2852" t="s">
        <v>8224</v>
      </c>
      <c r="I2852" t="s">
        <v>8246</v>
      </c>
      <c r="J2852">
        <v>1409962211</v>
      </c>
      <c r="K2852" s="7">
        <f>(((J2852/60)/60)/24)+DATE(1970,1,1)</f>
        <v>41888.007071759261</v>
      </c>
      <c r="L2852">
        <v>1407370211</v>
      </c>
      <c r="M2852" s="7">
        <f>(((L2852/60)/60)/24)+DATE(1970,1,1)</f>
        <v>41858.007071759261</v>
      </c>
      <c r="N2852" t="b">
        <v>0</v>
      </c>
      <c r="O2852">
        <v>13</v>
      </c>
      <c r="P2852" s="5">
        <f>E2852/O2852</f>
        <v>23.923076923076923</v>
      </c>
      <c r="Q2852" s="18" t="str">
        <f>LEFT(T2852, FIND("/",T2852)-1)</f>
        <v>theater</v>
      </c>
      <c r="R2852" s="18" t="str">
        <f>RIGHT(T2852, LEN(T2852)-FIND("/",T2852))</f>
        <v>plays</v>
      </c>
      <c r="S2852" t="b">
        <v>0</v>
      </c>
      <c r="T2852" t="s">
        <v>8271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3">
        <v>4500</v>
      </c>
      <c r="E2853" s="13">
        <v>0</v>
      </c>
      <c r="F2853" s="16">
        <f>(E2853)/D2853</f>
        <v>0</v>
      </c>
      <c r="G2853" s="11" t="s">
        <v>8221</v>
      </c>
      <c r="H2853" t="s">
        <v>8241</v>
      </c>
      <c r="I2853" t="s">
        <v>8249</v>
      </c>
      <c r="J2853">
        <v>1454109420</v>
      </c>
      <c r="K2853" s="7">
        <f>(((J2853/60)/60)/24)+DATE(1970,1,1)</f>
        <v>42398.970138888893</v>
      </c>
      <c r="L2853">
        <v>1453334629</v>
      </c>
      <c r="M2853" s="7">
        <f>(((L2853/60)/60)/24)+DATE(1970,1,1)</f>
        <v>42390.002650462964</v>
      </c>
      <c r="N2853" t="b">
        <v>0</v>
      </c>
      <c r="O2853">
        <v>0</v>
      </c>
      <c r="P2853" s="5" t="e">
        <f>E2853/O2853</f>
        <v>#DIV/0!</v>
      </c>
      <c r="Q2853" s="18" t="str">
        <f>LEFT(T2853, FIND("/",T2853)-1)</f>
        <v>theater</v>
      </c>
      <c r="R2853" s="18" t="str">
        <f>RIGHT(T2853, LEN(T2853)-FIND("/",T2853))</f>
        <v>plays</v>
      </c>
      <c r="S2853" t="b">
        <v>0</v>
      </c>
      <c r="T2853" t="s">
        <v>8271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3">
        <v>5000</v>
      </c>
      <c r="E2854" s="13">
        <v>95</v>
      </c>
      <c r="F2854" s="16">
        <f>(E2854)/D2854</f>
        <v>1.9E-2</v>
      </c>
      <c r="G2854" s="11" t="s">
        <v>8221</v>
      </c>
      <c r="H2854" t="s">
        <v>8224</v>
      </c>
      <c r="I2854" t="s">
        <v>8246</v>
      </c>
      <c r="J2854">
        <v>1403312703</v>
      </c>
      <c r="K2854" s="7">
        <f>(((J2854/60)/60)/24)+DATE(1970,1,1)</f>
        <v>41811.045173611114</v>
      </c>
      <c r="L2854">
        <v>1400720703</v>
      </c>
      <c r="M2854" s="7">
        <f>(((L2854/60)/60)/24)+DATE(1970,1,1)</f>
        <v>41781.045173611114</v>
      </c>
      <c r="N2854" t="b">
        <v>0</v>
      </c>
      <c r="O2854">
        <v>6</v>
      </c>
      <c r="P2854" s="5">
        <f>E2854/O2854</f>
        <v>15.833333333333334</v>
      </c>
      <c r="Q2854" s="18" t="str">
        <f>LEFT(T2854, FIND("/",T2854)-1)</f>
        <v>theater</v>
      </c>
      <c r="R2854" s="18" t="str">
        <f>RIGHT(T2854, LEN(T2854)-FIND("/",T2854))</f>
        <v>plays</v>
      </c>
      <c r="S2854" t="b">
        <v>0</v>
      </c>
      <c r="T2854" t="s">
        <v>8271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3">
        <v>9500</v>
      </c>
      <c r="E2855" s="13">
        <v>0</v>
      </c>
      <c r="F2855" s="16">
        <f>(E2855)/D2855</f>
        <v>0</v>
      </c>
      <c r="G2855" s="11" t="s">
        <v>8221</v>
      </c>
      <c r="H2855" t="s">
        <v>8229</v>
      </c>
      <c r="I2855" t="s">
        <v>8251</v>
      </c>
      <c r="J2855">
        <v>1410669297</v>
      </c>
      <c r="K2855" s="7">
        <f>(((J2855/60)/60)/24)+DATE(1970,1,1)</f>
        <v>41896.190937499996</v>
      </c>
      <c r="L2855">
        <v>1405485297</v>
      </c>
      <c r="M2855" s="7">
        <f>(((L2855/60)/60)/24)+DATE(1970,1,1)</f>
        <v>41836.190937499996</v>
      </c>
      <c r="N2855" t="b">
        <v>0</v>
      </c>
      <c r="O2855">
        <v>0</v>
      </c>
      <c r="P2855" s="5" t="e">
        <f>E2855/O2855</f>
        <v>#DIV/0!</v>
      </c>
      <c r="Q2855" s="18" t="str">
        <f>LEFT(T2855, FIND("/",T2855)-1)</f>
        <v>theater</v>
      </c>
      <c r="R2855" s="18" t="str">
        <f>RIGHT(T2855, LEN(T2855)-FIND("/",T2855))</f>
        <v>plays</v>
      </c>
      <c r="S2855" t="b">
        <v>0</v>
      </c>
      <c r="T2855" t="s">
        <v>8271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3">
        <v>1000</v>
      </c>
      <c r="E2856" s="13">
        <v>417</v>
      </c>
      <c r="F2856" s="16">
        <f>(E2856)/D2856</f>
        <v>0.41699999999999998</v>
      </c>
      <c r="G2856" s="11" t="s">
        <v>8221</v>
      </c>
      <c r="H2856" t="s">
        <v>8225</v>
      </c>
      <c r="I2856" t="s">
        <v>8247</v>
      </c>
      <c r="J2856">
        <v>1431018719</v>
      </c>
      <c r="K2856" s="7">
        <f>(((J2856/60)/60)/24)+DATE(1970,1,1)</f>
        <v>42131.71665509259</v>
      </c>
      <c r="L2856">
        <v>1429290719</v>
      </c>
      <c r="M2856" s="7">
        <f>(((L2856/60)/60)/24)+DATE(1970,1,1)</f>
        <v>42111.71665509259</v>
      </c>
      <c r="N2856" t="b">
        <v>0</v>
      </c>
      <c r="O2856">
        <v>14</v>
      </c>
      <c r="P2856" s="5">
        <f>E2856/O2856</f>
        <v>29.785714285714285</v>
      </c>
      <c r="Q2856" s="18" t="str">
        <f>LEFT(T2856, FIND("/",T2856)-1)</f>
        <v>theater</v>
      </c>
      <c r="R2856" s="18" t="str">
        <f>RIGHT(T2856, LEN(T2856)-FIND("/",T2856))</f>
        <v>plays</v>
      </c>
      <c r="S2856" t="b">
        <v>0</v>
      </c>
      <c r="T2856" t="s">
        <v>8271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3">
        <v>600</v>
      </c>
      <c r="E2857" s="13">
        <v>300</v>
      </c>
      <c r="F2857" s="16">
        <f>(E2857)/D2857</f>
        <v>0.5</v>
      </c>
      <c r="G2857" s="11" t="s">
        <v>8221</v>
      </c>
      <c r="H2857" t="s">
        <v>8224</v>
      </c>
      <c r="I2857" t="s">
        <v>8246</v>
      </c>
      <c r="J2857">
        <v>1454110440</v>
      </c>
      <c r="K2857" s="7">
        <f>(((J2857/60)/60)/24)+DATE(1970,1,1)</f>
        <v>42398.981944444444</v>
      </c>
      <c r="L2857">
        <v>1451607071</v>
      </c>
      <c r="M2857" s="7">
        <f>(((L2857/60)/60)/24)+DATE(1970,1,1)</f>
        <v>42370.007766203707</v>
      </c>
      <c r="N2857" t="b">
        <v>0</v>
      </c>
      <c r="O2857">
        <v>5</v>
      </c>
      <c r="P2857" s="5">
        <f>E2857/O2857</f>
        <v>60</v>
      </c>
      <c r="Q2857" s="18" t="str">
        <f>LEFT(T2857, FIND("/",T2857)-1)</f>
        <v>theater</v>
      </c>
      <c r="R2857" s="18" t="str">
        <f>RIGHT(T2857, LEN(T2857)-FIND("/",T2857))</f>
        <v>plays</v>
      </c>
      <c r="S2857" t="b">
        <v>0</v>
      </c>
      <c r="T2857" t="s">
        <v>8271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3">
        <v>3000</v>
      </c>
      <c r="E2858" s="13">
        <v>146</v>
      </c>
      <c r="F2858" s="16">
        <f>(E2858)/D2858</f>
        <v>4.8666666666666664E-2</v>
      </c>
      <c r="G2858" s="11" t="s">
        <v>8221</v>
      </c>
      <c r="H2858" t="s">
        <v>8224</v>
      </c>
      <c r="I2858" t="s">
        <v>8246</v>
      </c>
      <c r="J2858">
        <v>1439069640</v>
      </c>
      <c r="K2858" s="7">
        <f>(((J2858/60)/60)/24)+DATE(1970,1,1)</f>
        <v>42224.898611111115</v>
      </c>
      <c r="L2858">
        <v>1433897647</v>
      </c>
      <c r="M2858" s="7">
        <f>(((L2858/60)/60)/24)+DATE(1970,1,1)</f>
        <v>42165.037581018521</v>
      </c>
      <c r="N2858" t="b">
        <v>0</v>
      </c>
      <c r="O2858">
        <v>6</v>
      </c>
      <c r="P2858" s="5">
        <f>E2858/O2858</f>
        <v>24.333333333333332</v>
      </c>
      <c r="Q2858" s="18" t="str">
        <f>LEFT(T2858, FIND("/",T2858)-1)</f>
        <v>theater</v>
      </c>
      <c r="R2858" s="18" t="str">
        <f>RIGHT(T2858, LEN(T2858)-FIND("/",T2858))</f>
        <v>plays</v>
      </c>
      <c r="S2858" t="b">
        <v>0</v>
      </c>
      <c r="T2858" t="s">
        <v>8271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3">
        <v>38000</v>
      </c>
      <c r="E2859" s="13">
        <v>7500</v>
      </c>
      <c r="F2859" s="16">
        <f>(E2859)/D2859</f>
        <v>0.19736842105263158</v>
      </c>
      <c r="G2859" s="11" t="s">
        <v>8221</v>
      </c>
      <c r="H2859" t="s">
        <v>8238</v>
      </c>
      <c r="I2859" t="s">
        <v>8256</v>
      </c>
      <c r="J2859">
        <v>1487613600</v>
      </c>
      <c r="K2859" s="7">
        <f>(((J2859/60)/60)/24)+DATE(1970,1,1)</f>
        <v>42786.75</v>
      </c>
      <c r="L2859">
        <v>1482444295</v>
      </c>
      <c r="M2859" s="7">
        <f>(((L2859/60)/60)/24)+DATE(1970,1,1)</f>
        <v>42726.920081018514</v>
      </c>
      <c r="N2859" t="b">
        <v>0</v>
      </c>
      <c r="O2859">
        <v>15</v>
      </c>
      <c r="P2859" s="5">
        <f>E2859/O2859</f>
        <v>500</v>
      </c>
      <c r="Q2859" s="18" t="str">
        <f>LEFT(T2859, FIND("/",T2859)-1)</f>
        <v>theater</v>
      </c>
      <c r="R2859" s="18" t="str">
        <f>RIGHT(T2859, LEN(T2859)-FIND("/",T2859))</f>
        <v>plays</v>
      </c>
      <c r="S2859" t="b">
        <v>0</v>
      </c>
      <c r="T2859" t="s">
        <v>8271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3">
        <v>1000</v>
      </c>
      <c r="E2860" s="13">
        <v>0</v>
      </c>
      <c r="F2860" s="16">
        <f>(E2860)/D2860</f>
        <v>0</v>
      </c>
      <c r="G2860" s="11" t="s">
        <v>8221</v>
      </c>
      <c r="H2860" t="s">
        <v>8233</v>
      </c>
      <c r="I2860" t="s">
        <v>8249</v>
      </c>
      <c r="J2860">
        <v>1417778880</v>
      </c>
      <c r="K2860" s="7">
        <f>(((J2860/60)/60)/24)+DATE(1970,1,1)</f>
        <v>41978.477777777778</v>
      </c>
      <c r="L2860">
        <v>1415711095</v>
      </c>
      <c r="M2860" s="7">
        <f>(((L2860/60)/60)/24)+DATE(1970,1,1)</f>
        <v>41954.545081018514</v>
      </c>
      <c r="N2860" t="b">
        <v>0</v>
      </c>
      <c r="O2860">
        <v>0</v>
      </c>
      <c r="P2860" s="5" t="e">
        <f>E2860/O2860</f>
        <v>#DIV/0!</v>
      </c>
      <c r="Q2860" s="18" t="str">
        <f>LEFT(T2860, FIND("/",T2860)-1)</f>
        <v>theater</v>
      </c>
      <c r="R2860" s="18" t="str">
        <f>RIGHT(T2860, LEN(T2860)-FIND("/",T2860))</f>
        <v>plays</v>
      </c>
      <c r="S2860" t="b">
        <v>0</v>
      </c>
      <c r="T2860" t="s">
        <v>8271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3">
        <v>2000</v>
      </c>
      <c r="E2861" s="13">
        <v>35</v>
      </c>
      <c r="F2861" s="16">
        <f>(E2861)/D2861</f>
        <v>1.7500000000000002E-2</v>
      </c>
      <c r="G2861" s="11" t="s">
        <v>8221</v>
      </c>
      <c r="H2861" t="s">
        <v>8226</v>
      </c>
      <c r="I2861" t="s">
        <v>8248</v>
      </c>
      <c r="J2861">
        <v>1444984904</v>
      </c>
      <c r="K2861" s="7">
        <f>(((J2861/60)/60)/24)+DATE(1970,1,1)</f>
        <v>42293.362314814818</v>
      </c>
      <c r="L2861">
        <v>1439800904</v>
      </c>
      <c r="M2861" s="7">
        <f>(((L2861/60)/60)/24)+DATE(1970,1,1)</f>
        <v>42233.362314814818</v>
      </c>
      <c r="N2861" t="b">
        <v>0</v>
      </c>
      <c r="O2861">
        <v>1</v>
      </c>
      <c r="P2861" s="5">
        <f>E2861/O2861</f>
        <v>35</v>
      </c>
      <c r="Q2861" s="18" t="str">
        <f>LEFT(T2861, FIND("/",T2861)-1)</f>
        <v>theater</v>
      </c>
      <c r="R2861" s="18" t="str">
        <f>RIGHT(T2861, LEN(T2861)-FIND("/",T2861))</f>
        <v>plays</v>
      </c>
      <c r="S2861" t="b">
        <v>0</v>
      </c>
      <c r="T2861" t="s">
        <v>8271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3">
        <v>4000</v>
      </c>
      <c r="E2862" s="13">
        <v>266</v>
      </c>
      <c r="F2862" s="16">
        <f>(E2862)/D2862</f>
        <v>6.6500000000000004E-2</v>
      </c>
      <c r="G2862" s="11" t="s">
        <v>8221</v>
      </c>
      <c r="H2862" t="s">
        <v>8224</v>
      </c>
      <c r="I2862" t="s">
        <v>8246</v>
      </c>
      <c r="J2862">
        <v>1466363576</v>
      </c>
      <c r="K2862" s="7">
        <f>(((J2862/60)/60)/24)+DATE(1970,1,1)</f>
        <v>42540.800648148142</v>
      </c>
      <c r="L2862">
        <v>1461179576</v>
      </c>
      <c r="M2862" s="7">
        <f>(((L2862/60)/60)/24)+DATE(1970,1,1)</f>
        <v>42480.800648148142</v>
      </c>
      <c r="N2862" t="b">
        <v>0</v>
      </c>
      <c r="O2862">
        <v>9</v>
      </c>
      <c r="P2862" s="5">
        <f>E2862/O2862</f>
        <v>29.555555555555557</v>
      </c>
      <c r="Q2862" s="18" t="str">
        <f>LEFT(T2862, FIND("/",T2862)-1)</f>
        <v>theater</v>
      </c>
      <c r="R2862" s="18" t="str">
        <f>RIGHT(T2862, LEN(T2862)-FIND("/",T2862))</f>
        <v>plays</v>
      </c>
      <c r="S2862" t="b">
        <v>0</v>
      </c>
      <c r="T2862" t="s">
        <v>8271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3">
        <v>250</v>
      </c>
      <c r="E2863" s="13">
        <v>80</v>
      </c>
      <c r="F2863" s="16">
        <f>(E2863)/D2863</f>
        <v>0.32</v>
      </c>
      <c r="G2863" s="11" t="s">
        <v>8221</v>
      </c>
      <c r="H2863" t="s">
        <v>8226</v>
      </c>
      <c r="I2863" t="s">
        <v>8248</v>
      </c>
      <c r="J2863">
        <v>1443103848</v>
      </c>
      <c r="K2863" s="7">
        <f>(((J2863/60)/60)/24)+DATE(1970,1,1)</f>
        <v>42271.590833333335</v>
      </c>
      <c r="L2863">
        <v>1441894248</v>
      </c>
      <c r="M2863" s="7">
        <f>(((L2863/60)/60)/24)+DATE(1970,1,1)</f>
        <v>42257.590833333335</v>
      </c>
      <c r="N2863" t="b">
        <v>0</v>
      </c>
      <c r="O2863">
        <v>3</v>
      </c>
      <c r="P2863" s="5">
        <f>E2863/O2863</f>
        <v>26.666666666666668</v>
      </c>
      <c r="Q2863" s="18" t="str">
        <f>LEFT(T2863, FIND("/",T2863)-1)</f>
        <v>theater</v>
      </c>
      <c r="R2863" s="18" t="str">
        <f>RIGHT(T2863, LEN(T2863)-FIND("/",T2863))</f>
        <v>plays</v>
      </c>
      <c r="S2863" t="b">
        <v>0</v>
      </c>
      <c r="T2863" t="s">
        <v>8271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3">
        <v>12700</v>
      </c>
      <c r="E2864" s="13">
        <v>55</v>
      </c>
      <c r="F2864" s="16">
        <f>(E2864)/D2864</f>
        <v>4.3307086614173228E-3</v>
      </c>
      <c r="G2864" s="11" t="s">
        <v>8221</v>
      </c>
      <c r="H2864" t="s">
        <v>8224</v>
      </c>
      <c r="I2864" t="s">
        <v>8246</v>
      </c>
      <c r="J2864">
        <v>1403636229</v>
      </c>
      <c r="K2864" s="7">
        <f>(((J2864/60)/60)/24)+DATE(1970,1,1)</f>
        <v>41814.789687500001</v>
      </c>
      <c r="L2864">
        <v>1401044229</v>
      </c>
      <c r="M2864" s="7">
        <f>(((L2864/60)/60)/24)+DATE(1970,1,1)</f>
        <v>41784.789687500001</v>
      </c>
      <c r="N2864" t="b">
        <v>0</v>
      </c>
      <c r="O2864">
        <v>3</v>
      </c>
      <c r="P2864" s="5">
        <f>E2864/O2864</f>
        <v>18.333333333333332</v>
      </c>
      <c r="Q2864" s="18" t="str">
        <f>LEFT(T2864, FIND("/",T2864)-1)</f>
        <v>theater</v>
      </c>
      <c r="R2864" s="18" t="str">
        <f>RIGHT(T2864, LEN(T2864)-FIND("/",T2864))</f>
        <v>plays</v>
      </c>
      <c r="S2864" t="b">
        <v>0</v>
      </c>
      <c r="T2864" t="s">
        <v>8271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3">
        <v>50000</v>
      </c>
      <c r="E2865" s="13">
        <v>20</v>
      </c>
      <c r="F2865" s="16">
        <f>(E2865)/D2865</f>
        <v>4.0000000000000002E-4</v>
      </c>
      <c r="G2865" s="11" t="s">
        <v>8221</v>
      </c>
      <c r="H2865" t="s">
        <v>8224</v>
      </c>
      <c r="I2865" t="s">
        <v>8246</v>
      </c>
      <c r="J2865">
        <v>1410279123</v>
      </c>
      <c r="K2865" s="7">
        <f>(((J2865/60)/60)/24)+DATE(1970,1,1)</f>
        <v>41891.675034722226</v>
      </c>
      <c r="L2865">
        <v>1405095123</v>
      </c>
      <c r="M2865" s="7">
        <f>(((L2865/60)/60)/24)+DATE(1970,1,1)</f>
        <v>41831.675034722226</v>
      </c>
      <c r="N2865" t="b">
        <v>0</v>
      </c>
      <c r="O2865">
        <v>1</v>
      </c>
      <c r="P2865" s="5">
        <f>E2865/O2865</f>
        <v>20</v>
      </c>
      <c r="Q2865" s="18" t="str">
        <f>LEFT(T2865, FIND("/",T2865)-1)</f>
        <v>theater</v>
      </c>
      <c r="R2865" s="18" t="str">
        <f>RIGHT(T2865, LEN(T2865)-FIND("/",T2865))</f>
        <v>plays</v>
      </c>
      <c r="S2865" t="b">
        <v>0</v>
      </c>
      <c r="T2865" t="s">
        <v>8271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3">
        <v>2500</v>
      </c>
      <c r="E2866" s="13">
        <v>40</v>
      </c>
      <c r="F2866" s="16">
        <f>(E2866)/D2866</f>
        <v>1.6E-2</v>
      </c>
      <c r="G2866" s="11" t="s">
        <v>8221</v>
      </c>
      <c r="H2866" t="s">
        <v>8225</v>
      </c>
      <c r="I2866" t="s">
        <v>8247</v>
      </c>
      <c r="J2866">
        <v>1437139080</v>
      </c>
      <c r="K2866" s="7">
        <f>(((J2866/60)/60)/24)+DATE(1970,1,1)</f>
        <v>42202.554166666669</v>
      </c>
      <c r="L2866">
        <v>1434552207</v>
      </c>
      <c r="M2866" s="7">
        <f>(((L2866/60)/60)/24)+DATE(1970,1,1)</f>
        <v>42172.613506944443</v>
      </c>
      <c r="N2866" t="b">
        <v>0</v>
      </c>
      <c r="O2866">
        <v>3</v>
      </c>
      <c r="P2866" s="5">
        <f>E2866/O2866</f>
        <v>13.333333333333334</v>
      </c>
      <c r="Q2866" s="18" t="str">
        <f>LEFT(T2866, FIND("/",T2866)-1)</f>
        <v>theater</v>
      </c>
      <c r="R2866" s="18" t="str">
        <f>RIGHT(T2866, LEN(T2866)-FIND("/",T2866))</f>
        <v>plays</v>
      </c>
      <c r="S2866" t="b">
        <v>0</v>
      </c>
      <c r="T2866" t="s">
        <v>8271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3">
        <v>2888</v>
      </c>
      <c r="E2867" s="13">
        <v>0</v>
      </c>
      <c r="F2867" s="16">
        <f>(E2867)/D2867</f>
        <v>0</v>
      </c>
      <c r="G2867" s="11" t="s">
        <v>8221</v>
      </c>
      <c r="H2867" t="s">
        <v>8224</v>
      </c>
      <c r="I2867" t="s">
        <v>8246</v>
      </c>
      <c r="J2867">
        <v>1420512259</v>
      </c>
      <c r="K2867" s="7">
        <f>(((J2867/60)/60)/24)+DATE(1970,1,1)</f>
        <v>42010.114108796297</v>
      </c>
      <c r="L2867">
        <v>1415328259</v>
      </c>
      <c r="M2867" s="7">
        <f>(((L2867/60)/60)/24)+DATE(1970,1,1)</f>
        <v>41950.114108796297</v>
      </c>
      <c r="N2867" t="b">
        <v>0</v>
      </c>
      <c r="O2867">
        <v>0</v>
      </c>
      <c r="P2867" s="5" t="e">
        <f>E2867/O2867</f>
        <v>#DIV/0!</v>
      </c>
      <c r="Q2867" s="18" t="str">
        <f>LEFT(T2867, FIND("/",T2867)-1)</f>
        <v>theater</v>
      </c>
      <c r="R2867" s="18" t="str">
        <f>RIGHT(T2867, LEN(T2867)-FIND("/",T2867))</f>
        <v>plays</v>
      </c>
      <c r="S2867" t="b">
        <v>0</v>
      </c>
      <c r="T2867" t="s">
        <v>8271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3">
        <v>5000</v>
      </c>
      <c r="E2868" s="13">
        <v>45</v>
      </c>
      <c r="F2868" s="16">
        <f>(E2868)/D2868</f>
        <v>8.9999999999999993E-3</v>
      </c>
      <c r="G2868" s="11" t="s">
        <v>8221</v>
      </c>
      <c r="H2868" t="s">
        <v>8224</v>
      </c>
      <c r="I2868" t="s">
        <v>8246</v>
      </c>
      <c r="J2868">
        <v>1476482400</v>
      </c>
      <c r="K2868" s="7">
        <f>(((J2868/60)/60)/24)+DATE(1970,1,1)</f>
        <v>42657.916666666672</v>
      </c>
      <c r="L2868">
        <v>1473893721</v>
      </c>
      <c r="M2868" s="7">
        <f>(((L2868/60)/60)/24)+DATE(1970,1,1)</f>
        <v>42627.955104166671</v>
      </c>
      <c r="N2868" t="b">
        <v>0</v>
      </c>
      <c r="O2868">
        <v>2</v>
      </c>
      <c r="P2868" s="5">
        <f>E2868/O2868</f>
        <v>22.5</v>
      </c>
      <c r="Q2868" s="18" t="str">
        <f>LEFT(T2868, FIND("/",T2868)-1)</f>
        <v>theater</v>
      </c>
      <c r="R2868" s="18" t="str">
        <f>RIGHT(T2868, LEN(T2868)-FIND("/",T2868))</f>
        <v>plays</v>
      </c>
      <c r="S2868" t="b">
        <v>0</v>
      </c>
      <c r="T2868" t="s">
        <v>8271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3">
        <v>2500</v>
      </c>
      <c r="E2869" s="13">
        <v>504</v>
      </c>
      <c r="F2869" s="16">
        <f>(E2869)/D2869</f>
        <v>0.2016</v>
      </c>
      <c r="G2869" s="11" t="s">
        <v>8221</v>
      </c>
      <c r="H2869" t="s">
        <v>8224</v>
      </c>
      <c r="I2869" t="s">
        <v>8246</v>
      </c>
      <c r="J2869">
        <v>1467604800</v>
      </c>
      <c r="K2869" s="7">
        <f>(((J2869/60)/60)/24)+DATE(1970,1,1)</f>
        <v>42555.166666666672</v>
      </c>
      <c r="L2869">
        <v>1465533672</v>
      </c>
      <c r="M2869" s="7">
        <f>(((L2869/60)/60)/24)+DATE(1970,1,1)</f>
        <v>42531.195277777777</v>
      </c>
      <c r="N2869" t="b">
        <v>0</v>
      </c>
      <c r="O2869">
        <v>10</v>
      </c>
      <c r="P2869" s="5">
        <f>E2869/O2869</f>
        <v>50.4</v>
      </c>
      <c r="Q2869" s="18" t="str">
        <f>LEFT(T2869, FIND("/",T2869)-1)</f>
        <v>theater</v>
      </c>
      <c r="R2869" s="18" t="str">
        <f>RIGHT(T2869, LEN(T2869)-FIND("/",T2869))</f>
        <v>plays</v>
      </c>
      <c r="S2869" t="b">
        <v>0</v>
      </c>
      <c r="T2869" t="s">
        <v>8271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3">
        <v>15000</v>
      </c>
      <c r="E2870" s="13">
        <v>6301.76</v>
      </c>
      <c r="F2870" s="16">
        <f>(E2870)/D2870</f>
        <v>0.42011733333333334</v>
      </c>
      <c r="G2870" s="11" t="s">
        <v>8221</v>
      </c>
      <c r="H2870" t="s">
        <v>8224</v>
      </c>
      <c r="I2870" t="s">
        <v>8246</v>
      </c>
      <c r="J2870">
        <v>1475697054</v>
      </c>
      <c r="K2870" s="7">
        <f>(((J2870/60)/60)/24)+DATE(1970,1,1)</f>
        <v>42648.827013888891</v>
      </c>
      <c r="L2870">
        <v>1473105054</v>
      </c>
      <c r="M2870" s="7">
        <f>(((L2870/60)/60)/24)+DATE(1970,1,1)</f>
        <v>42618.827013888891</v>
      </c>
      <c r="N2870" t="b">
        <v>0</v>
      </c>
      <c r="O2870">
        <v>60</v>
      </c>
      <c r="P2870" s="5">
        <f>E2870/O2870</f>
        <v>105.02933333333334</v>
      </c>
      <c r="Q2870" s="18" t="str">
        <f>LEFT(T2870, FIND("/",T2870)-1)</f>
        <v>theater</v>
      </c>
      <c r="R2870" s="18" t="str">
        <f>RIGHT(T2870, LEN(T2870)-FIND("/",T2870))</f>
        <v>plays</v>
      </c>
      <c r="S2870" t="b">
        <v>0</v>
      </c>
      <c r="T2870" t="s">
        <v>8271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3">
        <v>20000</v>
      </c>
      <c r="E2871" s="13">
        <v>177</v>
      </c>
      <c r="F2871" s="16">
        <f>(E2871)/D2871</f>
        <v>8.8500000000000002E-3</v>
      </c>
      <c r="G2871" s="11" t="s">
        <v>8221</v>
      </c>
      <c r="H2871" t="s">
        <v>8224</v>
      </c>
      <c r="I2871" t="s">
        <v>8246</v>
      </c>
      <c r="J2871">
        <v>1468937681</v>
      </c>
      <c r="K2871" s="7">
        <f>(((J2871/60)/60)/24)+DATE(1970,1,1)</f>
        <v>42570.593530092592</v>
      </c>
      <c r="L2871">
        <v>1466345681</v>
      </c>
      <c r="M2871" s="7">
        <f>(((L2871/60)/60)/24)+DATE(1970,1,1)</f>
        <v>42540.593530092592</v>
      </c>
      <c r="N2871" t="b">
        <v>0</v>
      </c>
      <c r="O2871">
        <v>5</v>
      </c>
      <c r="P2871" s="5">
        <f>E2871/O2871</f>
        <v>35.4</v>
      </c>
      <c r="Q2871" s="18" t="str">
        <f>LEFT(T2871, FIND("/",T2871)-1)</f>
        <v>theater</v>
      </c>
      <c r="R2871" s="18" t="str">
        <f>RIGHT(T2871, LEN(T2871)-FIND("/",T2871))</f>
        <v>plays</v>
      </c>
      <c r="S2871" t="b">
        <v>0</v>
      </c>
      <c r="T2871" t="s">
        <v>8271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3">
        <v>5000</v>
      </c>
      <c r="E2872" s="13">
        <v>750</v>
      </c>
      <c r="F2872" s="16">
        <f>(E2872)/D2872</f>
        <v>0.15</v>
      </c>
      <c r="G2872" s="11" t="s">
        <v>8221</v>
      </c>
      <c r="H2872" t="s">
        <v>8224</v>
      </c>
      <c r="I2872" t="s">
        <v>8246</v>
      </c>
      <c r="J2872">
        <v>1400301165</v>
      </c>
      <c r="K2872" s="7">
        <f>(((J2872/60)/60)/24)+DATE(1970,1,1)</f>
        <v>41776.189409722225</v>
      </c>
      <c r="L2872">
        <v>1397709165</v>
      </c>
      <c r="M2872" s="7">
        <f>(((L2872/60)/60)/24)+DATE(1970,1,1)</f>
        <v>41746.189409722225</v>
      </c>
      <c r="N2872" t="b">
        <v>0</v>
      </c>
      <c r="O2872">
        <v>9</v>
      </c>
      <c r="P2872" s="5">
        <f>E2872/O2872</f>
        <v>83.333333333333329</v>
      </c>
      <c r="Q2872" s="18" t="str">
        <f>LEFT(T2872, FIND("/",T2872)-1)</f>
        <v>theater</v>
      </c>
      <c r="R2872" s="18" t="str">
        <f>RIGHT(T2872, LEN(T2872)-FIND("/",T2872))</f>
        <v>plays</v>
      </c>
      <c r="S2872" t="b">
        <v>0</v>
      </c>
      <c r="T2872" t="s">
        <v>8271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3">
        <v>10000</v>
      </c>
      <c r="E2873" s="13">
        <v>467</v>
      </c>
      <c r="F2873" s="16">
        <f>(E2873)/D2873</f>
        <v>4.6699999999999998E-2</v>
      </c>
      <c r="G2873" s="11" t="s">
        <v>8221</v>
      </c>
      <c r="H2873" t="s">
        <v>8224</v>
      </c>
      <c r="I2873" t="s">
        <v>8246</v>
      </c>
      <c r="J2873">
        <v>1419183813</v>
      </c>
      <c r="K2873" s="7">
        <f>(((J2873/60)/60)/24)+DATE(1970,1,1)</f>
        <v>41994.738576388889</v>
      </c>
      <c r="L2873">
        <v>1417455813</v>
      </c>
      <c r="M2873" s="7">
        <f>(((L2873/60)/60)/24)+DATE(1970,1,1)</f>
        <v>41974.738576388889</v>
      </c>
      <c r="N2873" t="b">
        <v>0</v>
      </c>
      <c r="O2873">
        <v>13</v>
      </c>
      <c r="P2873" s="5">
        <f>E2873/O2873</f>
        <v>35.92307692307692</v>
      </c>
      <c r="Q2873" s="18" t="str">
        <f>LEFT(T2873, FIND("/",T2873)-1)</f>
        <v>theater</v>
      </c>
      <c r="R2873" s="18" t="str">
        <f>RIGHT(T2873, LEN(T2873)-FIND("/",T2873))</f>
        <v>plays</v>
      </c>
      <c r="S2873" t="b">
        <v>0</v>
      </c>
      <c r="T2873" t="s">
        <v>8271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3">
        <v>3000</v>
      </c>
      <c r="E2874" s="13">
        <v>0</v>
      </c>
      <c r="F2874" s="16">
        <f>(E2874)/D2874</f>
        <v>0</v>
      </c>
      <c r="G2874" s="11" t="s">
        <v>8221</v>
      </c>
      <c r="H2874" t="s">
        <v>8224</v>
      </c>
      <c r="I2874" t="s">
        <v>8246</v>
      </c>
      <c r="J2874">
        <v>1434768438</v>
      </c>
      <c r="K2874" s="7">
        <f>(((J2874/60)/60)/24)+DATE(1970,1,1)</f>
        <v>42175.11618055556</v>
      </c>
      <c r="L2874">
        <v>1429584438</v>
      </c>
      <c r="M2874" s="7">
        <f>(((L2874/60)/60)/24)+DATE(1970,1,1)</f>
        <v>42115.11618055556</v>
      </c>
      <c r="N2874" t="b">
        <v>0</v>
      </c>
      <c r="O2874">
        <v>0</v>
      </c>
      <c r="P2874" s="5" t="e">
        <f>E2874/O2874</f>
        <v>#DIV/0!</v>
      </c>
      <c r="Q2874" s="18" t="str">
        <f>LEFT(T2874, FIND("/",T2874)-1)</f>
        <v>theater</v>
      </c>
      <c r="R2874" s="18" t="str">
        <f>RIGHT(T2874, LEN(T2874)-FIND("/",T2874))</f>
        <v>plays</v>
      </c>
      <c r="S2874" t="b">
        <v>0</v>
      </c>
      <c r="T2874" t="s">
        <v>8271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3">
        <v>2500</v>
      </c>
      <c r="E2875" s="13">
        <v>953</v>
      </c>
      <c r="F2875" s="16">
        <f>(E2875)/D2875</f>
        <v>0.38119999999999998</v>
      </c>
      <c r="G2875" s="11" t="s">
        <v>8221</v>
      </c>
      <c r="H2875" t="s">
        <v>8224</v>
      </c>
      <c r="I2875" t="s">
        <v>8246</v>
      </c>
      <c r="J2875">
        <v>1422473831</v>
      </c>
      <c r="K2875" s="7">
        <f>(((J2875/60)/60)/24)+DATE(1970,1,1)</f>
        <v>42032.817488425921</v>
      </c>
      <c r="L2875">
        <v>1419881831</v>
      </c>
      <c r="M2875" s="7">
        <f>(((L2875/60)/60)/24)+DATE(1970,1,1)</f>
        <v>42002.817488425921</v>
      </c>
      <c r="N2875" t="b">
        <v>0</v>
      </c>
      <c r="O2875">
        <v>8</v>
      </c>
      <c r="P2875" s="5">
        <f>E2875/O2875</f>
        <v>119.125</v>
      </c>
      <c r="Q2875" s="18" t="str">
        <f>LEFT(T2875, FIND("/",T2875)-1)</f>
        <v>theater</v>
      </c>
      <c r="R2875" s="18" t="str">
        <f>RIGHT(T2875, LEN(T2875)-FIND("/",T2875))</f>
        <v>plays</v>
      </c>
      <c r="S2875" t="b">
        <v>0</v>
      </c>
      <c r="T2875" t="s">
        <v>8271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3">
        <v>5000</v>
      </c>
      <c r="E2876" s="13">
        <v>271</v>
      </c>
      <c r="F2876" s="16">
        <f>(E2876)/D2876</f>
        <v>5.4199999999999998E-2</v>
      </c>
      <c r="G2876" s="11" t="s">
        <v>8221</v>
      </c>
      <c r="H2876" t="s">
        <v>8224</v>
      </c>
      <c r="I2876" t="s">
        <v>8246</v>
      </c>
      <c r="J2876">
        <v>1484684186</v>
      </c>
      <c r="K2876" s="7">
        <f>(((J2876/60)/60)/24)+DATE(1970,1,1)</f>
        <v>42752.84474537037</v>
      </c>
      <c r="L2876">
        <v>1482092186</v>
      </c>
      <c r="M2876" s="7">
        <f>(((L2876/60)/60)/24)+DATE(1970,1,1)</f>
        <v>42722.84474537037</v>
      </c>
      <c r="N2876" t="b">
        <v>0</v>
      </c>
      <c r="O2876">
        <v>3</v>
      </c>
      <c r="P2876" s="5">
        <f>E2876/O2876</f>
        <v>90.333333333333329</v>
      </c>
      <c r="Q2876" s="18" t="str">
        <f>LEFT(T2876, FIND("/",T2876)-1)</f>
        <v>theater</v>
      </c>
      <c r="R2876" s="18" t="str">
        <f>RIGHT(T2876, LEN(T2876)-FIND("/",T2876))</f>
        <v>plays</v>
      </c>
      <c r="S2876" t="b">
        <v>0</v>
      </c>
      <c r="T2876" t="s">
        <v>8271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3">
        <v>20000</v>
      </c>
      <c r="E2877" s="13">
        <v>7</v>
      </c>
      <c r="F2877" s="16">
        <f>(E2877)/D2877</f>
        <v>3.5E-4</v>
      </c>
      <c r="G2877" s="11" t="s">
        <v>8221</v>
      </c>
      <c r="H2877" t="s">
        <v>8224</v>
      </c>
      <c r="I2877" t="s">
        <v>8246</v>
      </c>
      <c r="J2877">
        <v>1462417493</v>
      </c>
      <c r="K2877" s="7">
        <f>(((J2877/60)/60)/24)+DATE(1970,1,1)</f>
        <v>42495.128391203703</v>
      </c>
      <c r="L2877">
        <v>1459825493</v>
      </c>
      <c r="M2877" s="7">
        <f>(((L2877/60)/60)/24)+DATE(1970,1,1)</f>
        <v>42465.128391203703</v>
      </c>
      <c r="N2877" t="b">
        <v>0</v>
      </c>
      <c r="O2877">
        <v>3</v>
      </c>
      <c r="P2877" s="5">
        <f>E2877/O2877</f>
        <v>2.3333333333333335</v>
      </c>
      <c r="Q2877" s="18" t="str">
        <f>LEFT(T2877, FIND("/",T2877)-1)</f>
        <v>theater</v>
      </c>
      <c r="R2877" s="18" t="str">
        <f>RIGHT(T2877, LEN(T2877)-FIND("/",T2877))</f>
        <v>plays</v>
      </c>
      <c r="S2877" t="b">
        <v>0</v>
      </c>
      <c r="T2877" t="s">
        <v>8271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3">
        <v>150000</v>
      </c>
      <c r="E2878" s="13">
        <v>0</v>
      </c>
      <c r="F2878" s="16">
        <f>(E2878)/D2878</f>
        <v>0</v>
      </c>
      <c r="G2878" s="11" t="s">
        <v>8221</v>
      </c>
      <c r="H2878" t="s">
        <v>8224</v>
      </c>
      <c r="I2878" t="s">
        <v>8246</v>
      </c>
      <c r="J2878">
        <v>1437069079</v>
      </c>
      <c r="K2878" s="7">
        <f>(((J2878/60)/60)/24)+DATE(1970,1,1)</f>
        <v>42201.743969907402</v>
      </c>
      <c r="L2878">
        <v>1434477079</v>
      </c>
      <c r="M2878" s="7">
        <f>(((L2878/60)/60)/24)+DATE(1970,1,1)</f>
        <v>42171.743969907402</v>
      </c>
      <c r="N2878" t="b">
        <v>0</v>
      </c>
      <c r="O2878">
        <v>0</v>
      </c>
      <c r="P2878" s="5" t="e">
        <f>E2878/O2878</f>
        <v>#DIV/0!</v>
      </c>
      <c r="Q2878" s="18" t="str">
        <f>LEFT(T2878, FIND("/",T2878)-1)</f>
        <v>theater</v>
      </c>
      <c r="R2878" s="18" t="str">
        <f>RIGHT(T2878, LEN(T2878)-FIND("/",T2878))</f>
        <v>plays</v>
      </c>
      <c r="S2878" t="b">
        <v>0</v>
      </c>
      <c r="T2878" t="s">
        <v>8271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3">
        <v>6000</v>
      </c>
      <c r="E2879" s="13">
        <v>650</v>
      </c>
      <c r="F2879" s="16">
        <f>(E2879)/D2879</f>
        <v>0.10833333333333334</v>
      </c>
      <c r="G2879" s="11" t="s">
        <v>8221</v>
      </c>
      <c r="H2879" t="s">
        <v>8224</v>
      </c>
      <c r="I2879" t="s">
        <v>8246</v>
      </c>
      <c r="J2879">
        <v>1480525200</v>
      </c>
      <c r="K2879" s="7">
        <f>(((J2879/60)/60)/24)+DATE(1970,1,1)</f>
        <v>42704.708333333328</v>
      </c>
      <c r="L2879">
        <v>1477781724</v>
      </c>
      <c r="M2879" s="7">
        <f>(((L2879/60)/60)/24)+DATE(1970,1,1)</f>
        <v>42672.955138888887</v>
      </c>
      <c r="N2879" t="b">
        <v>0</v>
      </c>
      <c r="O2879">
        <v>6</v>
      </c>
      <c r="P2879" s="5">
        <f>E2879/O2879</f>
        <v>108.33333333333333</v>
      </c>
      <c r="Q2879" s="18" t="str">
        <f>LEFT(T2879, FIND("/",T2879)-1)</f>
        <v>theater</v>
      </c>
      <c r="R2879" s="18" t="str">
        <f>RIGHT(T2879, LEN(T2879)-FIND("/",T2879))</f>
        <v>plays</v>
      </c>
      <c r="S2879" t="b">
        <v>0</v>
      </c>
      <c r="T2879" t="s">
        <v>8271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3">
        <v>3000</v>
      </c>
      <c r="E2880" s="13">
        <v>63</v>
      </c>
      <c r="F2880" s="16">
        <f>(E2880)/D2880</f>
        <v>2.1000000000000001E-2</v>
      </c>
      <c r="G2880" s="11" t="s">
        <v>8221</v>
      </c>
      <c r="H2880" t="s">
        <v>8225</v>
      </c>
      <c r="I2880" t="s">
        <v>8247</v>
      </c>
      <c r="J2880">
        <v>1435934795</v>
      </c>
      <c r="K2880" s="7">
        <f>(((J2880/60)/60)/24)+DATE(1970,1,1)</f>
        <v>42188.615682870368</v>
      </c>
      <c r="L2880">
        <v>1430750795</v>
      </c>
      <c r="M2880" s="7">
        <f>(((L2880/60)/60)/24)+DATE(1970,1,1)</f>
        <v>42128.615682870368</v>
      </c>
      <c r="N2880" t="b">
        <v>0</v>
      </c>
      <c r="O2880">
        <v>4</v>
      </c>
      <c r="P2880" s="5">
        <f>E2880/O2880</f>
        <v>15.75</v>
      </c>
      <c r="Q2880" s="18" t="str">
        <f>LEFT(T2880, FIND("/",T2880)-1)</f>
        <v>theater</v>
      </c>
      <c r="R2880" s="18" t="str">
        <f>RIGHT(T2880, LEN(T2880)-FIND("/",T2880))</f>
        <v>plays</v>
      </c>
      <c r="S2880" t="b">
        <v>0</v>
      </c>
      <c r="T2880" t="s">
        <v>8271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3">
        <v>11200</v>
      </c>
      <c r="E2881" s="13">
        <v>29</v>
      </c>
      <c r="F2881" s="16">
        <f>(E2881)/D2881</f>
        <v>2.5892857142857141E-3</v>
      </c>
      <c r="G2881" s="11" t="s">
        <v>8221</v>
      </c>
      <c r="H2881" t="s">
        <v>8224</v>
      </c>
      <c r="I2881" t="s">
        <v>8246</v>
      </c>
      <c r="J2881">
        <v>1453310661</v>
      </c>
      <c r="K2881" s="7">
        <f>(((J2881/60)/60)/24)+DATE(1970,1,1)</f>
        <v>42389.725243055553</v>
      </c>
      <c r="L2881">
        <v>1450718661</v>
      </c>
      <c r="M2881" s="7">
        <f>(((L2881/60)/60)/24)+DATE(1970,1,1)</f>
        <v>42359.725243055553</v>
      </c>
      <c r="N2881" t="b">
        <v>0</v>
      </c>
      <c r="O2881">
        <v>1</v>
      </c>
      <c r="P2881" s="5">
        <f>E2881/O2881</f>
        <v>29</v>
      </c>
      <c r="Q2881" s="18" t="str">
        <f>LEFT(T2881, FIND("/",T2881)-1)</f>
        <v>theater</v>
      </c>
      <c r="R2881" s="18" t="str">
        <f>RIGHT(T2881, LEN(T2881)-FIND("/",T2881))</f>
        <v>plays</v>
      </c>
      <c r="S2881" t="b">
        <v>0</v>
      </c>
      <c r="T2881" t="s">
        <v>8271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3">
        <v>12000</v>
      </c>
      <c r="E2882" s="13">
        <v>2800</v>
      </c>
      <c r="F2882" s="16">
        <f>(E2882)/D2882</f>
        <v>0.23333333333333334</v>
      </c>
      <c r="G2882" s="11" t="s">
        <v>8221</v>
      </c>
      <c r="H2882" t="s">
        <v>8224</v>
      </c>
      <c r="I2882" t="s">
        <v>8246</v>
      </c>
      <c r="J2882">
        <v>1440090300</v>
      </c>
      <c r="K2882" s="7">
        <f>(((J2882/60)/60)/24)+DATE(1970,1,1)</f>
        <v>42236.711805555555</v>
      </c>
      <c r="L2882">
        <v>1436305452</v>
      </c>
      <c r="M2882" s="7">
        <f>(((L2882/60)/60)/24)+DATE(1970,1,1)</f>
        <v>42192.905694444446</v>
      </c>
      <c r="N2882" t="b">
        <v>0</v>
      </c>
      <c r="O2882">
        <v>29</v>
      </c>
      <c r="P2882" s="5">
        <f>E2882/O2882</f>
        <v>96.551724137931032</v>
      </c>
      <c r="Q2882" s="18" t="str">
        <f>LEFT(T2882, FIND("/",T2882)-1)</f>
        <v>theater</v>
      </c>
      <c r="R2882" s="18" t="str">
        <f>RIGHT(T2882, LEN(T2882)-FIND("/",T2882))</f>
        <v>plays</v>
      </c>
      <c r="S2882" t="b">
        <v>0</v>
      </c>
      <c r="T2882" t="s">
        <v>8271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3">
        <v>5500</v>
      </c>
      <c r="E2883" s="13">
        <v>0</v>
      </c>
      <c r="F2883" s="16">
        <f>(E2883)/D2883</f>
        <v>0</v>
      </c>
      <c r="G2883" s="11" t="s">
        <v>8221</v>
      </c>
      <c r="H2883" t="s">
        <v>8224</v>
      </c>
      <c r="I2883" t="s">
        <v>8246</v>
      </c>
      <c r="J2883">
        <v>1417620036</v>
      </c>
      <c r="K2883" s="7">
        <f>(((J2883/60)/60)/24)+DATE(1970,1,1)</f>
        <v>41976.639305555553</v>
      </c>
      <c r="L2883">
        <v>1412432436</v>
      </c>
      <c r="M2883" s="7">
        <f>(((L2883/60)/60)/24)+DATE(1970,1,1)</f>
        <v>41916.597638888888</v>
      </c>
      <c r="N2883" t="b">
        <v>0</v>
      </c>
      <c r="O2883">
        <v>0</v>
      </c>
      <c r="P2883" s="5" t="e">
        <f>E2883/O2883</f>
        <v>#DIV/0!</v>
      </c>
      <c r="Q2883" s="18" t="str">
        <f>LEFT(T2883, FIND("/",T2883)-1)</f>
        <v>theater</v>
      </c>
      <c r="R2883" s="18" t="str">
        <f>RIGHT(T2883, LEN(T2883)-FIND("/",T2883))</f>
        <v>plays</v>
      </c>
      <c r="S2883" t="b">
        <v>0</v>
      </c>
      <c r="T2883" t="s">
        <v>8271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3">
        <v>750</v>
      </c>
      <c r="E2884" s="13">
        <v>252</v>
      </c>
      <c r="F2884" s="16">
        <f>(E2884)/D2884</f>
        <v>0.33600000000000002</v>
      </c>
      <c r="G2884" s="11" t="s">
        <v>8221</v>
      </c>
      <c r="H2884" t="s">
        <v>8224</v>
      </c>
      <c r="I2884" t="s">
        <v>8246</v>
      </c>
      <c r="J2884">
        <v>1462112318</v>
      </c>
      <c r="K2884" s="7">
        <f>(((J2884/60)/60)/24)+DATE(1970,1,1)</f>
        <v>42491.596273148149</v>
      </c>
      <c r="L2884">
        <v>1459520318</v>
      </c>
      <c r="M2884" s="7">
        <f>(((L2884/60)/60)/24)+DATE(1970,1,1)</f>
        <v>42461.596273148149</v>
      </c>
      <c r="N2884" t="b">
        <v>0</v>
      </c>
      <c r="O2884">
        <v>4</v>
      </c>
      <c r="P2884" s="5">
        <f>E2884/O2884</f>
        <v>63</v>
      </c>
      <c r="Q2884" s="18" t="str">
        <f>LEFT(T2884, FIND("/",T2884)-1)</f>
        <v>theater</v>
      </c>
      <c r="R2884" s="18" t="str">
        <f>RIGHT(T2884, LEN(T2884)-FIND("/",T2884))</f>
        <v>plays</v>
      </c>
      <c r="S2884" t="b">
        <v>0</v>
      </c>
      <c r="T2884" t="s">
        <v>8271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3">
        <v>10000</v>
      </c>
      <c r="E2885" s="13">
        <v>1908</v>
      </c>
      <c r="F2885" s="16">
        <f>(E2885)/D2885</f>
        <v>0.1908</v>
      </c>
      <c r="G2885" s="11" t="s">
        <v>8221</v>
      </c>
      <c r="H2885" t="s">
        <v>8224</v>
      </c>
      <c r="I2885" t="s">
        <v>8246</v>
      </c>
      <c r="J2885">
        <v>1454734740</v>
      </c>
      <c r="K2885" s="7">
        <f>(((J2885/60)/60)/24)+DATE(1970,1,1)</f>
        <v>42406.207638888889</v>
      </c>
      <c r="L2885">
        <v>1451684437</v>
      </c>
      <c r="M2885" s="7">
        <f>(((L2885/60)/60)/24)+DATE(1970,1,1)</f>
        <v>42370.90320601852</v>
      </c>
      <c r="N2885" t="b">
        <v>0</v>
      </c>
      <c r="O2885">
        <v>5</v>
      </c>
      <c r="P2885" s="5">
        <f>E2885/O2885</f>
        <v>381.6</v>
      </c>
      <c r="Q2885" s="18" t="str">
        <f>LEFT(T2885, FIND("/",T2885)-1)</f>
        <v>theater</v>
      </c>
      <c r="R2885" s="18" t="str">
        <f>RIGHT(T2885, LEN(T2885)-FIND("/",T2885))</f>
        <v>plays</v>
      </c>
      <c r="S2885" t="b">
        <v>0</v>
      </c>
      <c r="T2885" t="s">
        <v>8271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3">
        <v>45000</v>
      </c>
      <c r="E2886" s="13">
        <v>185</v>
      </c>
      <c r="F2886" s="16">
        <f>(E2886)/D2886</f>
        <v>4.1111111111111114E-3</v>
      </c>
      <c r="G2886" s="11" t="s">
        <v>8221</v>
      </c>
      <c r="H2886" t="s">
        <v>8224</v>
      </c>
      <c r="I2886" t="s">
        <v>8246</v>
      </c>
      <c r="J2886">
        <v>1417800435</v>
      </c>
      <c r="K2886" s="7">
        <f>(((J2886/60)/60)/24)+DATE(1970,1,1)</f>
        <v>41978.727256944447</v>
      </c>
      <c r="L2886">
        <v>1415208435</v>
      </c>
      <c r="M2886" s="7">
        <f>(((L2886/60)/60)/24)+DATE(1970,1,1)</f>
        <v>41948.727256944447</v>
      </c>
      <c r="N2886" t="b">
        <v>0</v>
      </c>
      <c r="O2886">
        <v>4</v>
      </c>
      <c r="P2886" s="5">
        <f>E2886/O2886</f>
        <v>46.25</v>
      </c>
      <c r="Q2886" s="18" t="str">
        <f>LEFT(T2886, FIND("/",T2886)-1)</f>
        <v>theater</v>
      </c>
      <c r="R2886" s="18" t="str">
        <f>RIGHT(T2886, LEN(T2886)-FIND("/",T2886))</f>
        <v>plays</v>
      </c>
      <c r="S2886" t="b">
        <v>0</v>
      </c>
      <c r="T2886" t="s">
        <v>8271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3">
        <v>400</v>
      </c>
      <c r="E2887" s="13">
        <v>130</v>
      </c>
      <c r="F2887" s="16">
        <f>(E2887)/D2887</f>
        <v>0.32500000000000001</v>
      </c>
      <c r="G2887" s="11" t="s">
        <v>8221</v>
      </c>
      <c r="H2887" t="s">
        <v>8224</v>
      </c>
      <c r="I2887" t="s">
        <v>8246</v>
      </c>
      <c r="J2887">
        <v>1426294201</v>
      </c>
      <c r="K2887" s="7">
        <f>(((J2887/60)/60)/24)+DATE(1970,1,1)</f>
        <v>42077.034733796296</v>
      </c>
      <c r="L2887">
        <v>1423705801</v>
      </c>
      <c r="M2887" s="7">
        <f>(((L2887/60)/60)/24)+DATE(1970,1,1)</f>
        <v>42047.07640046296</v>
      </c>
      <c r="N2887" t="b">
        <v>0</v>
      </c>
      <c r="O2887">
        <v>5</v>
      </c>
      <c r="P2887" s="5">
        <f>E2887/O2887</f>
        <v>26</v>
      </c>
      <c r="Q2887" s="18" t="str">
        <f>LEFT(T2887, FIND("/",T2887)-1)</f>
        <v>theater</v>
      </c>
      <c r="R2887" s="18" t="str">
        <f>RIGHT(T2887, LEN(T2887)-FIND("/",T2887))</f>
        <v>plays</v>
      </c>
      <c r="S2887" t="b">
        <v>0</v>
      </c>
      <c r="T2887" t="s">
        <v>8271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3">
        <v>200</v>
      </c>
      <c r="E2888" s="13">
        <v>10</v>
      </c>
      <c r="F2888" s="16">
        <f>(E2888)/D2888</f>
        <v>0.05</v>
      </c>
      <c r="G2888" s="11" t="s">
        <v>8221</v>
      </c>
      <c r="H2888" t="s">
        <v>8224</v>
      </c>
      <c r="I2888" t="s">
        <v>8246</v>
      </c>
      <c r="J2888">
        <v>1442635140</v>
      </c>
      <c r="K2888" s="7">
        <f>(((J2888/60)/60)/24)+DATE(1970,1,1)</f>
        <v>42266.165972222225</v>
      </c>
      <c r="L2888">
        <v>1442243484</v>
      </c>
      <c r="M2888" s="7">
        <f>(((L2888/60)/60)/24)+DATE(1970,1,1)</f>
        <v>42261.632916666669</v>
      </c>
      <c r="N2888" t="b">
        <v>0</v>
      </c>
      <c r="O2888">
        <v>1</v>
      </c>
      <c r="P2888" s="5">
        <f>E2888/O2888</f>
        <v>10</v>
      </c>
      <c r="Q2888" s="18" t="str">
        <f>LEFT(T2888, FIND("/",T2888)-1)</f>
        <v>theater</v>
      </c>
      <c r="R2888" s="18" t="str">
        <f>RIGHT(T2888, LEN(T2888)-FIND("/",T2888))</f>
        <v>plays</v>
      </c>
      <c r="S2888" t="b">
        <v>0</v>
      </c>
      <c r="T2888" t="s">
        <v>8271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3">
        <v>3000</v>
      </c>
      <c r="E2889" s="13">
        <v>5</v>
      </c>
      <c r="F2889" s="16">
        <f>(E2889)/D2889</f>
        <v>1.6666666666666668E-3</v>
      </c>
      <c r="G2889" s="11" t="s">
        <v>8221</v>
      </c>
      <c r="H2889" t="s">
        <v>8224</v>
      </c>
      <c r="I2889" t="s">
        <v>8246</v>
      </c>
      <c r="J2889">
        <v>1420971324</v>
      </c>
      <c r="K2889" s="7">
        <f>(((J2889/60)/60)/24)+DATE(1970,1,1)</f>
        <v>42015.427361111113</v>
      </c>
      <c r="L2889">
        <v>1418379324</v>
      </c>
      <c r="M2889" s="7">
        <f>(((L2889/60)/60)/24)+DATE(1970,1,1)</f>
        <v>41985.427361111113</v>
      </c>
      <c r="N2889" t="b">
        <v>0</v>
      </c>
      <c r="O2889">
        <v>1</v>
      </c>
      <c r="P2889" s="5">
        <f>E2889/O2889</f>
        <v>5</v>
      </c>
      <c r="Q2889" s="18" t="str">
        <f>LEFT(T2889, FIND("/",T2889)-1)</f>
        <v>theater</v>
      </c>
      <c r="R2889" s="18" t="str">
        <f>RIGHT(T2889, LEN(T2889)-FIND("/",T2889))</f>
        <v>plays</v>
      </c>
      <c r="S2889" t="b">
        <v>0</v>
      </c>
      <c r="T2889" t="s">
        <v>8271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3">
        <v>30000</v>
      </c>
      <c r="E2890" s="13">
        <v>0</v>
      </c>
      <c r="F2890" s="16">
        <f>(E2890)/D2890</f>
        <v>0</v>
      </c>
      <c r="G2890" s="11" t="s">
        <v>8221</v>
      </c>
      <c r="H2890" t="s">
        <v>8224</v>
      </c>
      <c r="I2890" t="s">
        <v>8246</v>
      </c>
      <c r="J2890">
        <v>1413608340</v>
      </c>
      <c r="K2890" s="7">
        <f>(((J2890/60)/60)/24)+DATE(1970,1,1)</f>
        <v>41930.207638888889</v>
      </c>
      <c r="L2890">
        <v>1412945440</v>
      </c>
      <c r="M2890" s="7">
        <f>(((L2890/60)/60)/24)+DATE(1970,1,1)</f>
        <v>41922.535185185188</v>
      </c>
      <c r="N2890" t="b">
        <v>0</v>
      </c>
      <c r="O2890">
        <v>0</v>
      </c>
      <c r="P2890" s="5" t="e">
        <f>E2890/O2890</f>
        <v>#DIV/0!</v>
      </c>
      <c r="Q2890" s="18" t="str">
        <f>LEFT(T2890, FIND("/",T2890)-1)</f>
        <v>theater</v>
      </c>
      <c r="R2890" s="18" t="str">
        <f>RIGHT(T2890, LEN(T2890)-FIND("/",T2890))</f>
        <v>plays</v>
      </c>
      <c r="S2890" t="b">
        <v>0</v>
      </c>
      <c r="T2890" t="s">
        <v>8271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3">
        <v>3000</v>
      </c>
      <c r="E2891" s="13">
        <v>1142</v>
      </c>
      <c r="F2891" s="16">
        <f>(E2891)/D2891</f>
        <v>0.38066666666666665</v>
      </c>
      <c r="G2891" s="11" t="s">
        <v>8221</v>
      </c>
      <c r="H2891" t="s">
        <v>8224</v>
      </c>
      <c r="I2891" t="s">
        <v>8246</v>
      </c>
      <c r="J2891">
        <v>1409344985</v>
      </c>
      <c r="K2891" s="7">
        <f>(((J2891/60)/60)/24)+DATE(1970,1,1)</f>
        <v>41880.863252314812</v>
      </c>
      <c r="L2891">
        <v>1406752985</v>
      </c>
      <c r="M2891" s="7">
        <f>(((L2891/60)/60)/24)+DATE(1970,1,1)</f>
        <v>41850.863252314812</v>
      </c>
      <c r="N2891" t="b">
        <v>0</v>
      </c>
      <c r="O2891">
        <v>14</v>
      </c>
      <c r="P2891" s="5">
        <f>E2891/O2891</f>
        <v>81.571428571428569</v>
      </c>
      <c r="Q2891" s="18" t="str">
        <f>LEFT(T2891, FIND("/",T2891)-1)</f>
        <v>theater</v>
      </c>
      <c r="R2891" s="18" t="str">
        <f>RIGHT(T2891, LEN(T2891)-FIND("/",T2891))</f>
        <v>plays</v>
      </c>
      <c r="S2891" t="b">
        <v>0</v>
      </c>
      <c r="T2891" t="s">
        <v>8271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3">
        <v>2000</v>
      </c>
      <c r="E2892" s="13">
        <v>21</v>
      </c>
      <c r="F2892" s="16">
        <f>(E2892)/D2892</f>
        <v>1.0500000000000001E-2</v>
      </c>
      <c r="G2892" s="11" t="s">
        <v>8221</v>
      </c>
      <c r="H2892" t="s">
        <v>8224</v>
      </c>
      <c r="I2892" t="s">
        <v>8246</v>
      </c>
      <c r="J2892">
        <v>1407553200</v>
      </c>
      <c r="K2892" s="7">
        <f>(((J2892/60)/60)/24)+DATE(1970,1,1)</f>
        <v>41860.125</v>
      </c>
      <c r="L2892">
        <v>1405100992</v>
      </c>
      <c r="M2892" s="7">
        <f>(((L2892/60)/60)/24)+DATE(1970,1,1)</f>
        <v>41831.742962962962</v>
      </c>
      <c r="N2892" t="b">
        <v>0</v>
      </c>
      <c r="O2892">
        <v>3</v>
      </c>
      <c r="P2892" s="5">
        <f>E2892/O2892</f>
        <v>7</v>
      </c>
      <c r="Q2892" s="18" t="str">
        <f>LEFT(T2892, FIND("/",T2892)-1)</f>
        <v>theater</v>
      </c>
      <c r="R2892" s="18" t="str">
        <f>RIGHT(T2892, LEN(T2892)-FIND("/",T2892))</f>
        <v>plays</v>
      </c>
      <c r="S2892" t="b">
        <v>0</v>
      </c>
      <c r="T2892" t="s">
        <v>8271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3">
        <v>10000</v>
      </c>
      <c r="E2893" s="13">
        <v>273</v>
      </c>
      <c r="F2893" s="16">
        <f>(E2893)/D2893</f>
        <v>2.7300000000000001E-2</v>
      </c>
      <c r="G2893" s="11" t="s">
        <v>8221</v>
      </c>
      <c r="H2893" t="s">
        <v>8224</v>
      </c>
      <c r="I2893" t="s">
        <v>8246</v>
      </c>
      <c r="J2893">
        <v>1460751128</v>
      </c>
      <c r="K2893" s="7">
        <f>(((J2893/60)/60)/24)+DATE(1970,1,1)</f>
        <v>42475.84175925926</v>
      </c>
      <c r="L2893">
        <v>1455570728</v>
      </c>
      <c r="M2893" s="7">
        <f>(((L2893/60)/60)/24)+DATE(1970,1,1)</f>
        <v>42415.883425925931</v>
      </c>
      <c r="N2893" t="b">
        <v>0</v>
      </c>
      <c r="O2893">
        <v>10</v>
      </c>
      <c r="P2893" s="5">
        <f>E2893/O2893</f>
        <v>27.3</v>
      </c>
      <c r="Q2893" s="18" t="str">
        <f>LEFT(T2893, FIND("/",T2893)-1)</f>
        <v>theater</v>
      </c>
      <c r="R2893" s="18" t="str">
        <f>RIGHT(T2893, LEN(T2893)-FIND("/",T2893))</f>
        <v>plays</v>
      </c>
      <c r="S2893" t="b">
        <v>0</v>
      </c>
      <c r="T2893" t="s">
        <v>8271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3">
        <v>5500</v>
      </c>
      <c r="E2894" s="13">
        <v>500</v>
      </c>
      <c r="F2894" s="16">
        <f>(E2894)/D2894</f>
        <v>9.0909090909090912E-2</v>
      </c>
      <c r="G2894" s="11" t="s">
        <v>8221</v>
      </c>
      <c r="H2894" t="s">
        <v>8224</v>
      </c>
      <c r="I2894" t="s">
        <v>8246</v>
      </c>
      <c r="J2894">
        <v>1409000400</v>
      </c>
      <c r="K2894" s="7">
        <f>(((J2894/60)/60)/24)+DATE(1970,1,1)</f>
        <v>41876.875</v>
      </c>
      <c r="L2894">
        <v>1408381704</v>
      </c>
      <c r="M2894" s="7">
        <f>(((L2894/60)/60)/24)+DATE(1970,1,1)</f>
        <v>41869.714166666665</v>
      </c>
      <c r="N2894" t="b">
        <v>0</v>
      </c>
      <c r="O2894">
        <v>17</v>
      </c>
      <c r="P2894" s="5">
        <f>E2894/O2894</f>
        <v>29.411764705882351</v>
      </c>
      <c r="Q2894" s="18" t="str">
        <f>LEFT(T2894, FIND("/",T2894)-1)</f>
        <v>theater</v>
      </c>
      <c r="R2894" s="18" t="str">
        <f>RIGHT(T2894, LEN(T2894)-FIND("/",T2894))</f>
        <v>plays</v>
      </c>
      <c r="S2894" t="b">
        <v>0</v>
      </c>
      <c r="T2894" t="s">
        <v>8271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3">
        <v>5000</v>
      </c>
      <c r="E2895" s="13">
        <v>25</v>
      </c>
      <c r="F2895" s="16">
        <f>(E2895)/D2895</f>
        <v>5.0000000000000001E-3</v>
      </c>
      <c r="G2895" s="11" t="s">
        <v>8221</v>
      </c>
      <c r="H2895" t="s">
        <v>8224</v>
      </c>
      <c r="I2895" t="s">
        <v>8246</v>
      </c>
      <c r="J2895">
        <v>1420768800</v>
      </c>
      <c r="K2895" s="7">
        <f>(((J2895/60)/60)/24)+DATE(1970,1,1)</f>
        <v>42013.083333333328</v>
      </c>
      <c r="L2895">
        <v>1415644395</v>
      </c>
      <c r="M2895" s="7">
        <f>(((L2895/60)/60)/24)+DATE(1970,1,1)</f>
        <v>41953.773090277777</v>
      </c>
      <c r="N2895" t="b">
        <v>0</v>
      </c>
      <c r="O2895">
        <v>2</v>
      </c>
      <c r="P2895" s="5">
        <f>E2895/O2895</f>
        <v>12.5</v>
      </c>
      <c r="Q2895" s="18" t="str">
        <f>LEFT(T2895, FIND("/",T2895)-1)</f>
        <v>theater</v>
      </c>
      <c r="R2895" s="18" t="str">
        <f>RIGHT(T2895, LEN(T2895)-FIND("/",T2895))</f>
        <v>plays</v>
      </c>
      <c r="S2895" t="b">
        <v>0</v>
      </c>
      <c r="T2895" t="s">
        <v>8271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3">
        <v>50000</v>
      </c>
      <c r="E2896" s="13">
        <v>0</v>
      </c>
      <c r="F2896" s="16">
        <f>(E2896)/D2896</f>
        <v>0</v>
      </c>
      <c r="G2896" s="11" t="s">
        <v>8221</v>
      </c>
      <c r="H2896" t="s">
        <v>8224</v>
      </c>
      <c r="I2896" t="s">
        <v>8246</v>
      </c>
      <c r="J2896">
        <v>1428100815</v>
      </c>
      <c r="K2896" s="7">
        <f>(((J2896/60)/60)/24)+DATE(1970,1,1)</f>
        <v>42097.944618055553</v>
      </c>
      <c r="L2896">
        <v>1422920415</v>
      </c>
      <c r="M2896" s="7">
        <f>(((L2896/60)/60)/24)+DATE(1970,1,1)</f>
        <v>42037.986284722225</v>
      </c>
      <c r="N2896" t="b">
        <v>0</v>
      </c>
      <c r="O2896">
        <v>0</v>
      </c>
      <c r="P2896" s="5" t="e">
        <f>E2896/O2896</f>
        <v>#DIV/0!</v>
      </c>
      <c r="Q2896" s="18" t="str">
        <f>LEFT(T2896, FIND("/",T2896)-1)</f>
        <v>theater</v>
      </c>
      <c r="R2896" s="18" t="str">
        <f>RIGHT(T2896, LEN(T2896)-FIND("/",T2896))</f>
        <v>plays</v>
      </c>
      <c r="S2896" t="b">
        <v>0</v>
      </c>
      <c r="T2896" t="s">
        <v>8271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3">
        <v>500</v>
      </c>
      <c r="E2897" s="13">
        <v>23</v>
      </c>
      <c r="F2897" s="16">
        <f>(E2897)/D2897</f>
        <v>4.5999999999999999E-2</v>
      </c>
      <c r="G2897" s="11" t="s">
        <v>8221</v>
      </c>
      <c r="H2897" t="s">
        <v>8224</v>
      </c>
      <c r="I2897" t="s">
        <v>8246</v>
      </c>
      <c r="J2897">
        <v>1403470800</v>
      </c>
      <c r="K2897" s="7">
        <f>(((J2897/60)/60)/24)+DATE(1970,1,1)</f>
        <v>41812.875</v>
      </c>
      <c r="L2897">
        <v>1403356792</v>
      </c>
      <c r="M2897" s="7">
        <f>(((L2897/60)/60)/24)+DATE(1970,1,1)</f>
        <v>41811.555462962962</v>
      </c>
      <c r="N2897" t="b">
        <v>0</v>
      </c>
      <c r="O2897">
        <v>4</v>
      </c>
      <c r="P2897" s="5">
        <f>E2897/O2897</f>
        <v>5.75</v>
      </c>
      <c r="Q2897" s="18" t="str">
        <f>LEFT(T2897, FIND("/",T2897)-1)</f>
        <v>theater</v>
      </c>
      <c r="R2897" s="18" t="str">
        <f>RIGHT(T2897, LEN(T2897)-FIND("/",T2897))</f>
        <v>plays</v>
      </c>
      <c r="S2897" t="b">
        <v>0</v>
      </c>
      <c r="T2897" t="s">
        <v>8271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3">
        <v>3000</v>
      </c>
      <c r="E2898" s="13">
        <v>625</v>
      </c>
      <c r="F2898" s="16">
        <f>(E2898)/D2898</f>
        <v>0.20833333333333334</v>
      </c>
      <c r="G2898" s="11" t="s">
        <v>8221</v>
      </c>
      <c r="H2898" t="s">
        <v>8224</v>
      </c>
      <c r="I2898" t="s">
        <v>8246</v>
      </c>
      <c r="J2898">
        <v>1481522400</v>
      </c>
      <c r="K2898" s="7">
        <f>(((J2898/60)/60)/24)+DATE(1970,1,1)</f>
        <v>42716.25</v>
      </c>
      <c r="L2898">
        <v>1480283321</v>
      </c>
      <c r="M2898" s="7">
        <f>(((L2898/60)/60)/24)+DATE(1970,1,1)</f>
        <v>42701.908807870372</v>
      </c>
      <c r="N2898" t="b">
        <v>0</v>
      </c>
      <c r="O2898">
        <v>12</v>
      </c>
      <c r="P2898" s="5">
        <f>E2898/O2898</f>
        <v>52.083333333333336</v>
      </c>
      <c r="Q2898" s="18" t="str">
        <f>LEFT(T2898, FIND("/",T2898)-1)</f>
        <v>theater</v>
      </c>
      <c r="R2898" s="18" t="str">
        <f>RIGHT(T2898, LEN(T2898)-FIND("/",T2898))</f>
        <v>plays</v>
      </c>
      <c r="S2898" t="b">
        <v>0</v>
      </c>
      <c r="T2898" t="s">
        <v>8271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3">
        <v>12000</v>
      </c>
      <c r="E2899" s="13">
        <v>550</v>
      </c>
      <c r="F2899" s="16">
        <f>(E2899)/D2899</f>
        <v>4.583333333333333E-2</v>
      </c>
      <c r="G2899" s="11" t="s">
        <v>8221</v>
      </c>
      <c r="H2899" t="s">
        <v>8224</v>
      </c>
      <c r="I2899" t="s">
        <v>8246</v>
      </c>
      <c r="J2899">
        <v>1444577345</v>
      </c>
      <c r="K2899" s="7">
        <f>(((J2899/60)/60)/24)+DATE(1970,1,1)</f>
        <v>42288.645196759258</v>
      </c>
      <c r="L2899">
        <v>1441985458</v>
      </c>
      <c r="M2899" s="7">
        <f>(((L2899/60)/60)/24)+DATE(1970,1,1)</f>
        <v>42258.646504629629</v>
      </c>
      <c r="N2899" t="b">
        <v>0</v>
      </c>
      <c r="O2899">
        <v>3</v>
      </c>
      <c r="P2899" s="5">
        <f>E2899/O2899</f>
        <v>183.33333333333334</v>
      </c>
      <c r="Q2899" s="18" t="str">
        <f>LEFT(T2899, FIND("/",T2899)-1)</f>
        <v>theater</v>
      </c>
      <c r="R2899" s="18" t="str">
        <f>RIGHT(T2899, LEN(T2899)-FIND("/",T2899))</f>
        <v>plays</v>
      </c>
      <c r="S2899" t="b">
        <v>0</v>
      </c>
      <c r="T2899" t="s">
        <v>8271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3">
        <v>7500</v>
      </c>
      <c r="E2900" s="13">
        <v>316</v>
      </c>
      <c r="F2900" s="16">
        <f>(E2900)/D2900</f>
        <v>4.2133333333333335E-2</v>
      </c>
      <c r="G2900" s="11" t="s">
        <v>8221</v>
      </c>
      <c r="H2900" t="s">
        <v>8224</v>
      </c>
      <c r="I2900" t="s">
        <v>8246</v>
      </c>
      <c r="J2900">
        <v>1446307053</v>
      </c>
      <c r="K2900" s="7">
        <f>(((J2900/60)/60)/24)+DATE(1970,1,1)</f>
        <v>42308.664965277778</v>
      </c>
      <c r="L2900">
        <v>1443715053</v>
      </c>
      <c r="M2900" s="7">
        <f>(((L2900/60)/60)/24)+DATE(1970,1,1)</f>
        <v>42278.664965277778</v>
      </c>
      <c r="N2900" t="b">
        <v>0</v>
      </c>
      <c r="O2900">
        <v>12</v>
      </c>
      <c r="P2900" s="5">
        <f>E2900/O2900</f>
        <v>26.333333333333332</v>
      </c>
      <c r="Q2900" s="18" t="str">
        <f>LEFT(T2900, FIND("/",T2900)-1)</f>
        <v>theater</v>
      </c>
      <c r="R2900" s="18" t="str">
        <f>RIGHT(T2900, LEN(T2900)-FIND("/",T2900))</f>
        <v>plays</v>
      </c>
      <c r="S2900" t="b">
        <v>0</v>
      </c>
      <c r="T2900" t="s">
        <v>8271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3">
        <v>10000</v>
      </c>
      <c r="E2901" s="13">
        <v>0</v>
      </c>
      <c r="F2901" s="16">
        <f>(E2901)/D2901</f>
        <v>0</v>
      </c>
      <c r="G2901" s="11" t="s">
        <v>8221</v>
      </c>
      <c r="H2901" t="s">
        <v>8224</v>
      </c>
      <c r="I2901" t="s">
        <v>8246</v>
      </c>
      <c r="J2901">
        <v>1469325158</v>
      </c>
      <c r="K2901" s="7">
        <f>(((J2901/60)/60)/24)+DATE(1970,1,1)</f>
        <v>42575.078217592592</v>
      </c>
      <c r="L2901">
        <v>1464141158</v>
      </c>
      <c r="M2901" s="7">
        <f>(((L2901/60)/60)/24)+DATE(1970,1,1)</f>
        <v>42515.078217592592</v>
      </c>
      <c r="N2901" t="b">
        <v>0</v>
      </c>
      <c r="O2901">
        <v>0</v>
      </c>
      <c r="P2901" s="5" t="e">
        <f>E2901/O2901</f>
        <v>#DIV/0!</v>
      </c>
      <c r="Q2901" s="18" t="str">
        <f>LEFT(T2901, FIND("/",T2901)-1)</f>
        <v>theater</v>
      </c>
      <c r="R2901" s="18" t="str">
        <f>RIGHT(T2901, LEN(T2901)-FIND("/",T2901))</f>
        <v>plays</v>
      </c>
      <c r="S2901" t="b">
        <v>0</v>
      </c>
      <c r="T2901" t="s">
        <v>8271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3">
        <v>5500</v>
      </c>
      <c r="E2902" s="13">
        <v>3405</v>
      </c>
      <c r="F2902" s="16">
        <f>(E2902)/D2902</f>
        <v>0.61909090909090914</v>
      </c>
      <c r="G2902" s="11" t="s">
        <v>8221</v>
      </c>
      <c r="H2902" t="s">
        <v>8224</v>
      </c>
      <c r="I2902" t="s">
        <v>8246</v>
      </c>
      <c r="J2902">
        <v>1407562632</v>
      </c>
      <c r="K2902" s="7">
        <f>(((J2902/60)/60)/24)+DATE(1970,1,1)</f>
        <v>41860.234166666669</v>
      </c>
      <c r="L2902">
        <v>1404970632</v>
      </c>
      <c r="M2902" s="7">
        <f>(((L2902/60)/60)/24)+DATE(1970,1,1)</f>
        <v>41830.234166666669</v>
      </c>
      <c r="N2902" t="b">
        <v>0</v>
      </c>
      <c r="O2902">
        <v>7</v>
      </c>
      <c r="P2902" s="5">
        <f>E2902/O2902</f>
        <v>486.42857142857144</v>
      </c>
      <c r="Q2902" s="18" t="str">
        <f>LEFT(T2902, FIND("/",T2902)-1)</f>
        <v>theater</v>
      </c>
      <c r="R2902" s="18" t="str">
        <f>RIGHT(T2902, LEN(T2902)-FIND("/",T2902))</f>
        <v>plays</v>
      </c>
      <c r="S2902" t="b">
        <v>0</v>
      </c>
      <c r="T2902" t="s">
        <v>8271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3">
        <v>750</v>
      </c>
      <c r="E2903" s="13">
        <v>6</v>
      </c>
      <c r="F2903" s="16">
        <f>(E2903)/D2903</f>
        <v>8.0000000000000002E-3</v>
      </c>
      <c r="G2903" s="11" t="s">
        <v>8221</v>
      </c>
      <c r="H2903" t="s">
        <v>8224</v>
      </c>
      <c r="I2903" t="s">
        <v>8246</v>
      </c>
      <c r="J2903">
        <v>1423345339</v>
      </c>
      <c r="K2903" s="7">
        <f>(((J2903/60)/60)/24)+DATE(1970,1,1)</f>
        <v>42042.904386574075</v>
      </c>
      <c r="L2903">
        <v>1418161339</v>
      </c>
      <c r="M2903" s="7">
        <f>(((L2903/60)/60)/24)+DATE(1970,1,1)</f>
        <v>41982.904386574075</v>
      </c>
      <c r="N2903" t="b">
        <v>0</v>
      </c>
      <c r="O2903">
        <v>2</v>
      </c>
      <c r="P2903" s="5">
        <f>E2903/O2903</f>
        <v>3</v>
      </c>
      <c r="Q2903" s="18" t="str">
        <f>LEFT(T2903, FIND("/",T2903)-1)</f>
        <v>theater</v>
      </c>
      <c r="R2903" s="18" t="str">
        <f>RIGHT(T2903, LEN(T2903)-FIND("/",T2903))</f>
        <v>plays</v>
      </c>
      <c r="S2903" t="b">
        <v>0</v>
      </c>
      <c r="T2903" t="s">
        <v>8271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3">
        <v>150000</v>
      </c>
      <c r="E2904" s="13">
        <v>25</v>
      </c>
      <c r="F2904" s="16">
        <f>(E2904)/D2904</f>
        <v>1.6666666666666666E-4</v>
      </c>
      <c r="G2904" s="11" t="s">
        <v>8221</v>
      </c>
      <c r="H2904" t="s">
        <v>8224</v>
      </c>
      <c r="I2904" t="s">
        <v>8246</v>
      </c>
      <c r="J2904">
        <v>1440412396</v>
      </c>
      <c r="K2904" s="7">
        <f>(((J2904/60)/60)/24)+DATE(1970,1,1)</f>
        <v>42240.439768518518</v>
      </c>
      <c r="L2904">
        <v>1437820396</v>
      </c>
      <c r="M2904" s="7">
        <f>(((L2904/60)/60)/24)+DATE(1970,1,1)</f>
        <v>42210.439768518518</v>
      </c>
      <c r="N2904" t="b">
        <v>0</v>
      </c>
      <c r="O2904">
        <v>1</v>
      </c>
      <c r="P2904" s="5">
        <f>E2904/O2904</f>
        <v>25</v>
      </c>
      <c r="Q2904" s="18" t="str">
        <f>LEFT(T2904, FIND("/",T2904)-1)</f>
        <v>theater</v>
      </c>
      <c r="R2904" s="18" t="str">
        <f>RIGHT(T2904, LEN(T2904)-FIND("/",T2904))</f>
        <v>plays</v>
      </c>
      <c r="S2904" t="b">
        <v>0</v>
      </c>
      <c r="T2904" t="s">
        <v>8271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3">
        <v>5000</v>
      </c>
      <c r="E2905" s="13">
        <v>39</v>
      </c>
      <c r="F2905" s="16">
        <f>(E2905)/D2905</f>
        <v>7.7999999999999996E-3</v>
      </c>
      <c r="G2905" s="11" t="s">
        <v>8221</v>
      </c>
      <c r="H2905" t="s">
        <v>8224</v>
      </c>
      <c r="I2905" t="s">
        <v>8246</v>
      </c>
      <c r="J2905">
        <v>1441771218</v>
      </c>
      <c r="K2905" s="7">
        <f>(((J2905/60)/60)/24)+DATE(1970,1,1)</f>
        <v>42256.166874999995</v>
      </c>
      <c r="L2905">
        <v>1436587218</v>
      </c>
      <c r="M2905" s="7">
        <f>(((L2905/60)/60)/24)+DATE(1970,1,1)</f>
        <v>42196.166874999995</v>
      </c>
      <c r="N2905" t="b">
        <v>0</v>
      </c>
      <c r="O2905">
        <v>4</v>
      </c>
      <c r="P2905" s="5">
        <f>E2905/O2905</f>
        <v>9.75</v>
      </c>
      <c r="Q2905" s="18" t="str">
        <f>LEFT(T2905, FIND("/",T2905)-1)</f>
        <v>theater</v>
      </c>
      <c r="R2905" s="18" t="str">
        <f>RIGHT(T2905, LEN(T2905)-FIND("/",T2905))</f>
        <v>plays</v>
      </c>
      <c r="S2905" t="b">
        <v>0</v>
      </c>
      <c r="T2905" t="s">
        <v>8271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3">
        <v>1500</v>
      </c>
      <c r="E2906" s="13">
        <v>75</v>
      </c>
      <c r="F2906" s="16">
        <f>(E2906)/D2906</f>
        <v>0.05</v>
      </c>
      <c r="G2906" s="11" t="s">
        <v>8221</v>
      </c>
      <c r="H2906" t="s">
        <v>8225</v>
      </c>
      <c r="I2906" t="s">
        <v>8247</v>
      </c>
      <c r="J2906">
        <v>1415534400</v>
      </c>
      <c r="K2906" s="7">
        <f>(((J2906/60)/60)/24)+DATE(1970,1,1)</f>
        <v>41952.5</v>
      </c>
      <c r="L2906">
        <v>1414538031</v>
      </c>
      <c r="M2906" s="7">
        <f>(((L2906/60)/60)/24)+DATE(1970,1,1)</f>
        <v>41940.967951388891</v>
      </c>
      <c r="N2906" t="b">
        <v>0</v>
      </c>
      <c r="O2906">
        <v>4</v>
      </c>
      <c r="P2906" s="5">
        <f>E2906/O2906</f>
        <v>18.75</v>
      </c>
      <c r="Q2906" s="18" t="str">
        <f>LEFT(T2906, FIND("/",T2906)-1)</f>
        <v>theater</v>
      </c>
      <c r="R2906" s="18" t="str">
        <f>RIGHT(T2906, LEN(T2906)-FIND("/",T2906))</f>
        <v>plays</v>
      </c>
      <c r="S2906" t="b">
        <v>0</v>
      </c>
      <c r="T2906" t="s">
        <v>8271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3">
        <v>3500</v>
      </c>
      <c r="E2907" s="13">
        <v>622</v>
      </c>
      <c r="F2907" s="16">
        <f>(E2907)/D2907</f>
        <v>0.17771428571428571</v>
      </c>
      <c r="G2907" s="11" t="s">
        <v>8221</v>
      </c>
      <c r="H2907" t="s">
        <v>8224</v>
      </c>
      <c r="I2907" t="s">
        <v>8246</v>
      </c>
      <c r="J2907">
        <v>1473211313</v>
      </c>
      <c r="K2907" s="7">
        <f>(((J2907/60)/60)/24)+DATE(1970,1,1)</f>
        <v>42620.056863425925</v>
      </c>
      <c r="L2907">
        <v>1472001713</v>
      </c>
      <c r="M2907" s="7">
        <f>(((L2907/60)/60)/24)+DATE(1970,1,1)</f>
        <v>42606.056863425925</v>
      </c>
      <c r="N2907" t="b">
        <v>0</v>
      </c>
      <c r="O2907">
        <v>17</v>
      </c>
      <c r="P2907" s="5">
        <f>E2907/O2907</f>
        <v>36.588235294117645</v>
      </c>
      <c r="Q2907" s="18" t="str">
        <f>LEFT(T2907, FIND("/",T2907)-1)</f>
        <v>theater</v>
      </c>
      <c r="R2907" s="18" t="str">
        <f>RIGHT(T2907, LEN(T2907)-FIND("/",T2907))</f>
        <v>plays</v>
      </c>
      <c r="S2907" t="b">
        <v>0</v>
      </c>
      <c r="T2907" t="s">
        <v>8271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3">
        <v>6000</v>
      </c>
      <c r="E2908" s="13">
        <v>565</v>
      </c>
      <c r="F2908" s="16">
        <f>(E2908)/D2908</f>
        <v>9.4166666666666662E-2</v>
      </c>
      <c r="G2908" s="11" t="s">
        <v>8221</v>
      </c>
      <c r="H2908" t="s">
        <v>8224</v>
      </c>
      <c r="I2908" t="s">
        <v>8246</v>
      </c>
      <c r="J2908">
        <v>1438390800</v>
      </c>
      <c r="K2908" s="7">
        <f>(((J2908/60)/60)/24)+DATE(1970,1,1)</f>
        <v>42217.041666666672</v>
      </c>
      <c r="L2908">
        <v>1436888066</v>
      </c>
      <c r="M2908" s="7">
        <f>(((L2908/60)/60)/24)+DATE(1970,1,1)</f>
        <v>42199.648912037039</v>
      </c>
      <c r="N2908" t="b">
        <v>0</v>
      </c>
      <c r="O2908">
        <v>7</v>
      </c>
      <c r="P2908" s="5">
        <f>E2908/O2908</f>
        <v>80.714285714285708</v>
      </c>
      <c r="Q2908" s="18" t="str">
        <f>LEFT(T2908, FIND("/",T2908)-1)</f>
        <v>theater</v>
      </c>
      <c r="R2908" s="18" t="str">
        <f>RIGHT(T2908, LEN(T2908)-FIND("/",T2908))</f>
        <v>plays</v>
      </c>
      <c r="S2908" t="b">
        <v>0</v>
      </c>
      <c r="T2908" t="s">
        <v>8271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3">
        <v>2500</v>
      </c>
      <c r="E2909" s="13">
        <v>2</v>
      </c>
      <c r="F2909" s="16">
        <f>(E2909)/D2909</f>
        <v>8.0000000000000004E-4</v>
      </c>
      <c r="G2909" s="11" t="s">
        <v>8221</v>
      </c>
      <c r="H2909" t="s">
        <v>8224</v>
      </c>
      <c r="I2909" t="s">
        <v>8246</v>
      </c>
      <c r="J2909">
        <v>1463259837</v>
      </c>
      <c r="K2909" s="7">
        <f>(((J2909/60)/60)/24)+DATE(1970,1,1)</f>
        <v>42504.877743055549</v>
      </c>
      <c r="L2909">
        <v>1458075837</v>
      </c>
      <c r="M2909" s="7">
        <f>(((L2909/60)/60)/24)+DATE(1970,1,1)</f>
        <v>42444.877743055549</v>
      </c>
      <c r="N2909" t="b">
        <v>0</v>
      </c>
      <c r="O2909">
        <v>2</v>
      </c>
      <c r="P2909" s="5">
        <f>E2909/O2909</f>
        <v>1</v>
      </c>
      <c r="Q2909" s="18" t="str">
        <f>LEFT(T2909, FIND("/",T2909)-1)</f>
        <v>theater</v>
      </c>
      <c r="R2909" s="18" t="str">
        <f>RIGHT(T2909, LEN(T2909)-FIND("/",T2909))</f>
        <v>plays</v>
      </c>
      <c r="S2909" t="b">
        <v>0</v>
      </c>
      <c r="T2909" t="s">
        <v>8271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3">
        <v>9600</v>
      </c>
      <c r="E2910" s="13">
        <v>264</v>
      </c>
      <c r="F2910" s="16">
        <f>(E2910)/D2910</f>
        <v>2.75E-2</v>
      </c>
      <c r="G2910" s="11" t="s">
        <v>8221</v>
      </c>
      <c r="H2910" t="s">
        <v>8224</v>
      </c>
      <c r="I2910" t="s">
        <v>8246</v>
      </c>
      <c r="J2910">
        <v>1465407219</v>
      </c>
      <c r="K2910" s="7">
        <f>(((J2910/60)/60)/24)+DATE(1970,1,1)</f>
        <v>42529.731701388882</v>
      </c>
      <c r="L2910">
        <v>1462815219</v>
      </c>
      <c r="M2910" s="7">
        <f>(((L2910/60)/60)/24)+DATE(1970,1,1)</f>
        <v>42499.731701388882</v>
      </c>
      <c r="N2910" t="b">
        <v>0</v>
      </c>
      <c r="O2910">
        <v>5</v>
      </c>
      <c r="P2910" s="5">
        <f>E2910/O2910</f>
        <v>52.8</v>
      </c>
      <c r="Q2910" s="18" t="str">
        <f>LEFT(T2910, FIND("/",T2910)-1)</f>
        <v>theater</v>
      </c>
      <c r="R2910" s="18" t="str">
        <f>RIGHT(T2910, LEN(T2910)-FIND("/",T2910))</f>
        <v>plays</v>
      </c>
      <c r="S2910" t="b">
        <v>0</v>
      </c>
      <c r="T2910" t="s">
        <v>8271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3">
        <v>180000</v>
      </c>
      <c r="E2911" s="13">
        <v>20</v>
      </c>
      <c r="F2911" s="16">
        <f>(E2911)/D2911</f>
        <v>1.1111111111111112E-4</v>
      </c>
      <c r="G2911" s="11" t="s">
        <v>8221</v>
      </c>
      <c r="H2911" t="s">
        <v>8224</v>
      </c>
      <c r="I2911" t="s">
        <v>8246</v>
      </c>
      <c r="J2911">
        <v>1416944760</v>
      </c>
      <c r="K2911" s="7">
        <f>(((J2911/60)/60)/24)+DATE(1970,1,1)</f>
        <v>41968.823611111111</v>
      </c>
      <c r="L2911">
        <v>1413527001</v>
      </c>
      <c r="M2911" s="7">
        <f>(((L2911/60)/60)/24)+DATE(1970,1,1)</f>
        <v>41929.266215277778</v>
      </c>
      <c r="N2911" t="b">
        <v>0</v>
      </c>
      <c r="O2911">
        <v>1</v>
      </c>
      <c r="P2911" s="5">
        <f>E2911/O2911</f>
        <v>20</v>
      </c>
      <c r="Q2911" s="18" t="str">
        <f>LEFT(T2911, FIND("/",T2911)-1)</f>
        <v>theater</v>
      </c>
      <c r="R2911" s="18" t="str">
        <f>RIGHT(T2911, LEN(T2911)-FIND("/",T2911))</f>
        <v>plays</v>
      </c>
      <c r="S2911" t="b">
        <v>0</v>
      </c>
      <c r="T2911" t="s">
        <v>8271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3">
        <v>30000</v>
      </c>
      <c r="E2912" s="13">
        <v>1</v>
      </c>
      <c r="F2912" s="16">
        <f>(E2912)/D2912</f>
        <v>3.3333333333333335E-5</v>
      </c>
      <c r="G2912" s="11" t="s">
        <v>8221</v>
      </c>
      <c r="H2912" t="s">
        <v>8225</v>
      </c>
      <c r="I2912" t="s">
        <v>8247</v>
      </c>
      <c r="J2912">
        <v>1434139887</v>
      </c>
      <c r="K2912" s="7">
        <f>(((J2912/60)/60)/24)+DATE(1970,1,1)</f>
        <v>42167.841284722221</v>
      </c>
      <c r="L2912">
        <v>1428955887</v>
      </c>
      <c r="M2912" s="7">
        <f>(((L2912/60)/60)/24)+DATE(1970,1,1)</f>
        <v>42107.841284722221</v>
      </c>
      <c r="N2912" t="b">
        <v>0</v>
      </c>
      <c r="O2912">
        <v>1</v>
      </c>
      <c r="P2912" s="5">
        <f>E2912/O2912</f>
        <v>1</v>
      </c>
      <c r="Q2912" s="18" t="str">
        <f>LEFT(T2912, FIND("/",T2912)-1)</f>
        <v>theater</v>
      </c>
      <c r="R2912" s="18" t="str">
        <f>RIGHT(T2912, LEN(T2912)-FIND("/",T2912))</f>
        <v>plays</v>
      </c>
      <c r="S2912" t="b">
        <v>0</v>
      </c>
      <c r="T2912" t="s">
        <v>8271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3">
        <v>1800</v>
      </c>
      <c r="E2913" s="13">
        <v>657</v>
      </c>
      <c r="F2913" s="16">
        <f>(E2913)/D2913</f>
        <v>0.36499999999999999</v>
      </c>
      <c r="G2913" s="11" t="s">
        <v>8221</v>
      </c>
      <c r="H2913" t="s">
        <v>8224</v>
      </c>
      <c r="I2913" t="s">
        <v>8246</v>
      </c>
      <c r="J2913">
        <v>1435429626</v>
      </c>
      <c r="K2913" s="7">
        <f>(((J2913/60)/60)/24)+DATE(1970,1,1)</f>
        <v>42182.768819444449</v>
      </c>
      <c r="L2913">
        <v>1431973626</v>
      </c>
      <c r="M2913" s="7">
        <f>(((L2913/60)/60)/24)+DATE(1970,1,1)</f>
        <v>42142.768819444449</v>
      </c>
      <c r="N2913" t="b">
        <v>0</v>
      </c>
      <c r="O2913">
        <v>14</v>
      </c>
      <c r="P2913" s="5">
        <f>E2913/O2913</f>
        <v>46.928571428571431</v>
      </c>
      <c r="Q2913" s="18" t="str">
        <f>LEFT(T2913, FIND("/",T2913)-1)</f>
        <v>theater</v>
      </c>
      <c r="R2913" s="18" t="str">
        <f>RIGHT(T2913, LEN(T2913)-FIND("/",T2913))</f>
        <v>plays</v>
      </c>
      <c r="S2913" t="b">
        <v>0</v>
      </c>
      <c r="T2913" t="s">
        <v>8271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3">
        <v>14440</v>
      </c>
      <c r="E2914" s="13">
        <v>2030</v>
      </c>
      <c r="F2914" s="16">
        <f>(E2914)/D2914</f>
        <v>0.14058171745152354</v>
      </c>
      <c r="G2914" s="11" t="s">
        <v>8221</v>
      </c>
      <c r="H2914" t="s">
        <v>8224</v>
      </c>
      <c r="I2914" t="s">
        <v>8246</v>
      </c>
      <c r="J2914">
        <v>1452827374</v>
      </c>
      <c r="K2914" s="7">
        <f>(((J2914/60)/60)/24)+DATE(1970,1,1)</f>
        <v>42384.131643518514</v>
      </c>
      <c r="L2914">
        <v>1450235374</v>
      </c>
      <c r="M2914" s="7">
        <f>(((L2914/60)/60)/24)+DATE(1970,1,1)</f>
        <v>42354.131643518514</v>
      </c>
      <c r="N2914" t="b">
        <v>0</v>
      </c>
      <c r="O2914">
        <v>26</v>
      </c>
      <c r="P2914" s="5">
        <f>E2914/O2914</f>
        <v>78.07692307692308</v>
      </c>
      <c r="Q2914" s="18" t="str">
        <f>LEFT(T2914, FIND("/",T2914)-1)</f>
        <v>theater</v>
      </c>
      <c r="R2914" s="18" t="str">
        <f>RIGHT(T2914, LEN(T2914)-FIND("/",T2914))</f>
        <v>plays</v>
      </c>
      <c r="S2914" t="b">
        <v>0</v>
      </c>
      <c r="T2914" t="s">
        <v>8271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3">
        <v>10000</v>
      </c>
      <c r="E2915" s="13">
        <v>2</v>
      </c>
      <c r="F2915" s="16">
        <f>(E2915)/D2915</f>
        <v>2.0000000000000001E-4</v>
      </c>
      <c r="G2915" s="11" t="s">
        <v>8221</v>
      </c>
      <c r="H2915" t="s">
        <v>8224</v>
      </c>
      <c r="I2915" t="s">
        <v>8246</v>
      </c>
      <c r="J2915">
        <v>1410041339</v>
      </c>
      <c r="K2915" s="7">
        <f>(((J2915/60)/60)/24)+DATE(1970,1,1)</f>
        <v>41888.922905092593</v>
      </c>
      <c r="L2915">
        <v>1404857339</v>
      </c>
      <c r="M2915" s="7">
        <f>(((L2915/60)/60)/24)+DATE(1970,1,1)</f>
        <v>41828.922905092593</v>
      </c>
      <c r="N2915" t="b">
        <v>0</v>
      </c>
      <c r="O2915">
        <v>2</v>
      </c>
      <c r="P2915" s="5">
        <f>E2915/O2915</f>
        <v>1</v>
      </c>
      <c r="Q2915" s="18" t="str">
        <f>LEFT(T2915, FIND("/",T2915)-1)</f>
        <v>theater</v>
      </c>
      <c r="R2915" s="18" t="str">
        <f>RIGHT(T2915, LEN(T2915)-FIND("/",T2915))</f>
        <v>plays</v>
      </c>
      <c r="S2915" t="b">
        <v>0</v>
      </c>
      <c r="T2915" t="s">
        <v>8271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3">
        <v>25000</v>
      </c>
      <c r="E2916" s="13">
        <v>1</v>
      </c>
      <c r="F2916" s="16">
        <f>(E2916)/D2916</f>
        <v>4.0000000000000003E-5</v>
      </c>
      <c r="G2916" s="11" t="s">
        <v>8221</v>
      </c>
      <c r="H2916" t="s">
        <v>8225</v>
      </c>
      <c r="I2916" t="s">
        <v>8247</v>
      </c>
      <c r="J2916">
        <v>1426365994</v>
      </c>
      <c r="K2916" s="7">
        <f>(((J2916/60)/60)/24)+DATE(1970,1,1)</f>
        <v>42077.865671296298</v>
      </c>
      <c r="L2916">
        <v>1421185594</v>
      </c>
      <c r="M2916" s="7">
        <f>(((L2916/60)/60)/24)+DATE(1970,1,1)</f>
        <v>42017.907337962963</v>
      </c>
      <c r="N2916" t="b">
        <v>0</v>
      </c>
      <c r="O2916">
        <v>1</v>
      </c>
      <c r="P2916" s="5">
        <f>E2916/O2916</f>
        <v>1</v>
      </c>
      <c r="Q2916" s="18" t="str">
        <f>LEFT(T2916, FIND("/",T2916)-1)</f>
        <v>theater</v>
      </c>
      <c r="R2916" s="18" t="str">
        <f>RIGHT(T2916, LEN(T2916)-FIND("/",T2916))</f>
        <v>plays</v>
      </c>
      <c r="S2916" t="b">
        <v>0</v>
      </c>
      <c r="T2916" t="s">
        <v>8271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3">
        <v>1000</v>
      </c>
      <c r="E2917" s="13">
        <v>611</v>
      </c>
      <c r="F2917" s="16">
        <f>(E2917)/D2917</f>
        <v>0.61099999999999999</v>
      </c>
      <c r="G2917" s="11" t="s">
        <v>8221</v>
      </c>
      <c r="H2917" t="s">
        <v>8225</v>
      </c>
      <c r="I2917" t="s">
        <v>8247</v>
      </c>
      <c r="J2917">
        <v>1458117190</v>
      </c>
      <c r="K2917" s="7">
        <f>(((J2917/60)/60)/24)+DATE(1970,1,1)</f>
        <v>42445.356365740736</v>
      </c>
      <c r="L2917">
        <v>1455528790</v>
      </c>
      <c r="M2917" s="7">
        <f>(((L2917/60)/60)/24)+DATE(1970,1,1)</f>
        <v>42415.398032407407</v>
      </c>
      <c r="N2917" t="b">
        <v>0</v>
      </c>
      <c r="O2917">
        <v>3</v>
      </c>
      <c r="P2917" s="5">
        <f>E2917/O2917</f>
        <v>203.66666666666666</v>
      </c>
      <c r="Q2917" s="18" t="str">
        <f>LEFT(T2917, FIND("/",T2917)-1)</f>
        <v>theater</v>
      </c>
      <c r="R2917" s="18" t="str">
        <f>RIGHT(T2917, LEN(T2917)-FIND("/",T2917))</f>
        <v>plays</v>
      </c>
      <c r="S2917" t="b">
        <v>0</v>
      </c>
      <c r="T2917" t="s">
        <v>8271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3">
        <v>1850</v>
      </c>
      <c r="E2918" s="13">
        <v>145</v>
      </c>
      <c r="F2918" s="16">
        <f>(E2918)/D2918</f>
        <v>7.8378378378378383E-2</v>
      </c>
      <c r="G2918" s="11" t="s">
        <v>8221</v>
      </c>
      <c r="H2918" t="s">
        <v>8225</v>
      </c>
      <c r="I2918" t="s">
        <v>8247</v>
      </c>
      <c r="J2918">
        <v>1400498789</v>
      </c>
      <c r="K2918" s="7">
        <f>(((J2918/60)/60)/24)+DATE(1970,1,1)</f>
        <v>41778.476724537039</v>
      </c>
      <c r="L2918">
        <v>1398511589</v>
      </c>
      <c r="M2918" s="7">
        <f>(((L2918/60)/60)/24)+DATE(1970,1,1)</f>
        <v>41755.476724537039</v>
      </c>
      <c r="N2918" t="b">
        <v>0</v>
      </c>
      <c r="O2918">
        <v>7</v>
      </c>
      <c r="P2918" s="5">
        <f>E2918/O2918</f>
        <v>20.714285714285715</v>
      </c>
      <c r="Q2918" s="18" t="str">
        <f>LEFT(T2918, FIND("/",T2918)-1)</f>
        <v>theater</v>
      </c>
      <c r="R2918" s="18" t="str">
        <f>RIGHT(T2918, LEN(T2918)-FIND("/",T2918))</f>
        <v>plays</v>
      </c>
      <c r="S2918" t="b">
        <v>0</v>
      </c>
      <c r="T2918" t="s">
        <v>8271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3">
        <v>2000</v>
      </c>
      <c r="E2919" s="13">
        <v>437</v>
      </c>
      <c r="F2919" s="16">
        <f>(E2919)/D2919</f>
        <v>0.2185</v>
      </c>
      <c r="G2919" s="11" t="s">
        <v>8221</v>
      </c>
      <c r="H2919" t="s">
        <v>8224</v>
      </c>
      <c r="I2919" t="s">
        <v>8246</v>
      </c>
      <c r="J2919">
        <v>1442381847</v>
      </c>
      <c r="K2919" s="7">
        <f>(((J2919/60)/60)/24)+DATE(1970,1,1)</f>
        <v>42263.234340277777</v>
      </c>
      <c r="L2919">
        <v>1440826647</v>
      </c>
      <c r="M2919" s="7">
        <f>(((L2919/60)/60)/24)+DATE(1970,1,1)</f>
        <v>42245.234340277777</v>
      </c>
      <c r="N2919" t="b">
        <v>0</v>
      </c>
      <c r="O2919">
        <v>9</v>
      </c>
      <c r="P2919" s="5">
        <f>E2919/O2919</f>
        <v>48.555555555555557</v>
      </c>
      <c r="Q2919" s="18" t="str">
        <f>LEFT(T2919, FIND("/",T2919)-1)</f>
        <v>theater</v>
      </c>
      <c r="R2919" s="18" t="str">
        <f>RIGHT(T2919, LEN(T2919)-FIND("/",T2919))</f>
        <v>plays</v>
      </c>
      <c r="S2919" t="b">
        <v>0</v>
      </c>
      <c r="T2919" t="s">
        <v>8271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3">
        <v>5000</v>
      </c>
      <c r="E2920" s="13">
        <v>1362</v>
      </c>
      <c r="F2920" s="16">
        <f>(E2920)/D2920</f>
        <v>0.27239999999999998</v>
      </c>
      <c r="G2920" s="11" t="s">
        <v>8221</v>
      </c>
      <c r="H2920" t="s">
        <v>8224</v>
      </c>
      <c r="I2920" t="s">
        <v>8246</v>
      </c>
      <c r="J2920">
        <v>1446131207</v>
      </c>
      <c r="K2920" s="7">
        <f>(((J2920/60)/60)/24)+DATE(1970,1,1)</f>
        <v>42306.629710648151</v>
      </c>
      <c r="L2920">
        <v>1443712007</v>
      </c>
      <c r="M2920" s="7">
        <f>(((L2920/60)/60)/24)+DATE(1970,1,1)</f>
        <v>42278.629710648151</v>
      </c>
      <c r="N2920" t="b">
        <v>0</v>
      </c>
      <c r="O2920">
        <v>20</v>
      </c>
      <c r="P2920" s="5">
        <f>E2920/O2920</f>
        <v>68.099999999999994</v>
      </c>
      <c r="Q2920" s="18" t="str">
        <f>LEFT(T2920, FIND("/",T2920)-1)</f>
        <v>theater</v>
      </c>
      <c r="R2920" s="18" t="str">
        <f>RIGHT(T2920, LEN(T2920)-FIND("/",T2920))</f>
        <v>plays</v>
      </c>
      <c r="S2920" t="b">
        <v>0</v>
      </c>
      <c r="T2920" t="s">
        <v>8271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3">
        <v>600</v>
      </c>
      <c r="E2921" s="13">
        <v>51</v>
      </c>
      <c r="F2921" s="16">
        <f>(E2921)/D2921</f>
        <v>8.5000000000000006E-2</v>
      </c>
      <c r="G2921" s="11" t="s">
        <v>8221</v>
      </c>
      <c r="H2921" t="s">
        <v>8224</v>
      </c>
      <c r="I2921" t="s">
        <v>8246</v>
      </c>
      <c r="J2921">
        <v>1407250329</v>
      </c>
      <c r="K2921" s="7">
        <f>(((J2921/60)/60)/24)+DATE(1970,1,1)</f>
        <v>41856.61954861111</v>
      </c>
      <c r="L2921">
        <v>1404658329</v>
      </c>
      <c r="M2921" s="7">
        <f>(((L2921/60)/60)/24)+DATE(1970,1,1)</f>
        <v>41826.61954861111</v>
      </c>
      <c r="N2921" t="b">
        <v>0</v>
      </c>
      <c r="O2921">
        <v>6</v>
      </c>
      <c r="P2921" s="5">
        <f>E2921/O2921</f>
        <v>8.5</v>
      </c>
      <c r="Q2921" s="18" t="str">
        <f>LEFT(T2921, FIND("/",T2921)-1)</f>
        <v>theater</v>
      </c>
      <c r="R2921" s="18" t="str">
        <f>RIGHT(T2921, LEN(T2921)-FIND("/",T2921))</f>
        <v>plays</v>
      </c>
      <c r="S2921" t="b">
        <v>0</v>
      </c>
      <c r="T2921" t="s">
        <v>8271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3">
        <v>2500</v>
      </c>
      <c r="E2922" s="13">
        <v>671</v>
      </c>
      <c r="F2922" s="16">
        <f>(E2922)/D2922</f>
        <v>0.26840000000000003</v>
      </c>
      <c r="G2922" s="11" t="s">
        <v>8221</v>
      </c>
      <c r="H2922" t="s">
        <v>8229</v>
      </c>
      <c r="I2922" t="s">
        <v>8251</v>
      </c>
      <c r="J2922">
        <v>1427306470</v>
      </c>
      <c r="K2922" s="7">
        <f>(((J2922/60)/60)/24)+DATE(1970,1,1)</f>
        <v>42088.750810185185</v>
      </c>
      <c r="L2922">
        <v>1424718070</v>
      </c>
      <c r="M2922" s="7">
        <f>(((L2922/60)/60)/24)+DATE(1970,1,1)</f>
        <v>42058.792476851857</v>
      </c>
      <c r="N2922" t="b">
        <v>0</v>
      </c>
      <c r="O2922">
        <v>13</v>
      </c>
      <c r="P2922" s="5">
        <f>E2922/O2922</f>
        <v>51.615384615384613</v>
      </c>
      <c r="Q2922" s="18" t="str">
        <f>LEFT(T2922, FIND("/",T2922)-1)</f>
        <v>theater</v>
      </c>
      <c r="R2922" s="18" t="str">
        <f>RIGHT(T2922, LEN(T2922)-FIND("/",T2922))</f>
        <v>plays</v>
      </c>
      <c r="S2922" t="b">
        <v>0</v>
      </c>
      <c r="T2922" t="s">
        <v>8271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3">
        <v>100</v>
      </c>
      <c r="E2923" s="13">
        <v>129</v>
      </c>
      <c r="F2923" s="16">
        <f>(E2923)/D2923</f>
        <v>1.29</v>
      </c>
      <c r="G2923" s="11" t="s">
        <v>8219</v>
      </c>
      <c r="H2923" t="s">
        <v>8224</v>
      </c>
      <c r="I2923" t="s">
        <v>8246</v>
      </c>
      <c r="J2923">
        <v>1411679804</v>
      </c>
      <c r="K2923" s="7">
        <f>(((J2923/60)/60)/24)+DATE(1970,1,1)</f>
        <v>41907.886620370373</v>
      </c>
      <c r="L2923">
        <v>1409087804</v>
      </c>
      <c r="M2923" s="7">
        <f>(((L2923/60)/60)/24)+DATE(1970,1,1)</f>
        <v>41877.886620370373</v>
      </c>
      <c r="N2923" t="b">
        <v>0</v>
      </c>
      <c r="O2923">
        <v>3</v>
      </c>
      <c r="P2923" s="5">
        <f>E2923/O2923</f>
        <v>43</v>
      </c>
      <c r="Q2923" s="18" t="str">
        <f>LEFT(T2923, FIND("/",T2923)-1)</f>
        <v>theater</v>
      </c>
      <c r="R2923" s="18" t="str">
        <f>RIGHT(T2923, LEN(T2923)-FIND("/",T2923))</f>
        <v>musical</v>
      </c>
      <c r="S2923" t="b">
        <v>1</v>
      </c>
      <c r="T2923" t="s">
        <v>8305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3">
        <v>500</v>
      </c>
      <c r="E2924" s="13">
        <v>500</v>
      </c>
      <c r="F2924" s="16">
        <f>(E2924)/D2924</f>
        <v>1</v>
      </c>
      <c r="G2924" s="11" t="s">
        <v>8219</v>
      </c>
      <c r="H2924" t="s">
        <v>8225</v>
      </c>
      <c r="I2924" t="s">
        <v>8247</v>
      </c>
      <c r="J2924">
        <v>1431982727</v>
      </c>
      <c r="K2924" s="7">
        <f>(((J2924/60)/60)/24)+DATE(1970,1,1)</f>
        <v>42142.874155092592</v>
      </c>
      <c r="L2924">
        <v>1428094727</v>
      </c>
      <c r="M2924" s="7">
        <f>(((L2924/60)/60)/24)+DATE(1970,1,1)</f>
        <v>42097.874155092592</v>
      </c>
      <c r="N2924" t="b">
        <v>0</v>
      </c>
      <c r="O2924">
        <v>6</v>
      </c>
      <c r="P2924" s="5">
        <f>E2924/O2924</f>
        <v>83.333333333333329</v>
      </c>
      <c r="Q2924" s="18" t="str">
        <f>LEFT(T2924, FIND("/",T2924)-1)</f>
        <v>theater</v>
      </c>
      <c r="R2924" s="18" t="str">
        <f>RIGHT(T2924, LEN(T2924)-FIND("/",T2924))</f>
        <v>musical</v>
      </c>
      <c r="S2924" t="b">
        <v>1</v>
      </c>
      <c r="T2924" t="s">
        <v>8305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3">
        <v>300</v>
      </c>
      <c r="E2925" s="13">
        <v>300</v>
      </c>
      <c r="F2925" s="16">
        <f>(E2925)/D2925</f>
        <v>1</v>
      </c>
      <c r="G2925" s="11" t="s">
        <v>8219</v>
      </c>
      <c r="H2925" t="s">
        <v>8224</v>
      </c>
      <c r="I2925" t="s">
        <v>8246</v>
      </c>
      <c r="J2925">
        <v>1422068400</v>
      </c>
      <c r="K2925" s="7">
        <f>(((J2925/60)/60)/24)+DATE(1970,1,1)</f>
        <v>42028.125</v>
      </c>
      <c r="L2925">
        <v>1420774779</v>
      </c>
      <c r="M2925" s="7">
        <f>(((L2925/60)/60)/24)+DATE(1970,1,1)</f>
        <v>42013.15253472222</v>
      </c>
      <c r="N2925" t="b">
        <v>0</v>
      </c>
      <c r="O2925">
        <v>10</v>
      </c>
      <c r="P2925" s="5">
        <f>E2925/O2925</f>
        <v>30</v>
      </c>
      <c r="Q2925" s="18" t="str">
        <f>LEFT(T2925, FIND("/",T2925)-1)</f>
        <v>theater</v>
      </c>
      <c r="R2925" s="18" t="str">
        <f>RIGHT(T2925, LEN(T2925)-FIND("/",T2925))</f>
        <v>musical</v>
      </c>
      <c r="S2925" t="b">
        <v>1</v>
      </c>
      <c r="T2925" t="s">
        <v>8305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3">
        <v>25000</v>
      </c>
      <c r="E2926" s="13">
        <v>25800</v>
      </c>
      <c r="F2926" s="16">
        <f>(E2926)/D2926</f>
        <v>1.032</v>
      </c>
      <c r="G2926" s="11" t="s">
        <v>8219</v>
      </c>
      <c r="H2926" t="s">
        <v>8224</v>
      </c>
      <c r="I2926" t="s">
        <v>8246</v>
      </c>
      <c r="J2926">
        <v>1431143940</v>
      </c>
      <c r="K2926" s="7">
        <f>(((J2926/60)/60)/24)+DATE(1970,1,1)</f>
        <v>42133.165972222225</v>
      </c>
      <c r="L2926">
        <v>1428585710</v>
      </c>
      <c r="M2926" s="7">
        <f>(((L2926/60)/60)/24)+DATE(1970,1,1)</f>
        <v>42103.556828703702</v>
      </c>
      <c r="N2926" t="b">
        <v>0</v>
      </c>
      <c r="O2926">
        <v>147</v>
      </c>
      <c r="P2926" s="5">
        <f>E2926/O2926</f>
        <v>175.51020408163265</v>
      </c>
      <c r="Q2926" s="18" t="str">
        <f>LEFT(T2926, FIND("/",T2926)-1)</f>
        <v>theater</v>
      </c>
      <c r="R2926" s="18" t="str">
        <f>RIGHT(T2926, LEN(T2926)-FIND("/",T2926))</f>
        <v>musical</v>
      </c>
      <c r="S2926" t="b">
        <v>1</v>
      </c>
      <c r="T2926" t="s">
        <v>8305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3">
        <v>45000</v>
      </c>
      <c r="E2927" s="13">
        <v>46100.69</v>
      </c>
      <c r="F2927" s="16">
        <f>(E2927)/D2927</f>
        <v>1.0244597777777777</v>
      </c>
      <c r="G2927" s="11" t="s">
        <v>8219</v>
      </c>
      <c r="H2927" t="s">
        <v>8224</v>
      </c>
      <c r="I2927" t="s">
        <v>8246</v>
      </c>
      <c r="J2927">
        <v>1410444068</v>
      </c>
      <c r="K2927" s="7">
        <f>(((J2927/60)/60)/24)+DATE(1970,1,1)</f>
        <v>41893.584120370368</v>
      </c>
      <c r="L2927">
        <v>1407852068</v>
      </c>
      <c r="M2927" s="7">
        <f>(((L2927/60)/60)/24)+DATE(1970,1,1)</f>
        <v>41863.584120370368</v>
      </c>
      <c r="N2927" t="b">
        <v>0</v>
      </c>
      <c r="O2927">
        <v>199</v>
      </c>
      <c r="P2927" s="5">
        <f>E2927/O2927</f>
        <v>231.66175879396985</v>
      </c>
      <c r="Q2927" s="18" t="str">
        <f>LEFT(T2927, FIND("/",T2927)-1)</f>
        <v>theater</v>
      </c>
      <c r="R2927" s="18" t="str">
        <f>RIGHT(T2927, LEN(T2927)-FIND("/",T2927))</f>
        <v>musical</v>
      </c>
      <c r="S2927" t="b">
        <v>1</v>
      </c>
      <c r="T2927" t="s">
        <v>8305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3">
        <v>3000</v>
      </c>
      <c r="E2928" s="13">
        <v>3750</v>
      </c>
      <c r="F2928" s="16">
        <f>(E2928)/D2928</f>
        <v>1.25</v>
      </c>
      <c r="G2928" s="11" t="s">
        <v>8219</v>
      </c>
      <c r="H2928" t="s">
        <v>8224</v>
      </c>
      <c r="I2928" t="s">
        <v>8246</v>
      </c>
      <c r="J2928">
        <v>1424715779</v>
      </c>
      <c r="K2928" s="7">
        <f>(((J2928/60)/60)/24)+DATE(1970,1,1)</f>
        <v>42058.765960648147</v>
      </c>
      <c r="L2928">
        <v>1423506179</v>
      </c>
      <c r="M2928" s="7">
        <f>(((L2928/60)/60)/24)+DATE(1970,1,1)</f>
        <v>42044.765960648147</v>
      </c>
      <c r="N2928" t="b">
        <v>0</v>
      </c>
      <c r="O2928">
        <v>50</v>
      </c>
      <c r="P2928" s="5">
        <f>E2928/O2928</f>
        <v>75</v>
      </c>
      <c r="Q2928" s="18" t="str">
        <f>LEFT(T2928, FIND("/",T2928)-1)</f>
        <v>theater</v>
      </c>
      <c r="R2928" s="18" t="str">
        <f>RIGHT(T2928, LEN(T2928)-FIND("/",T2928))</f>
        <v>musical</v>
      </c>
      <c r="S2928" t="b">
        <v>1</v>
      </c>
      <c r="T2928" t="s">
        <v>8305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3">
        <v>1800</v>
      </c>
      <c r="E2929" s="13">
        <v>2355</v>
      </c>
      <c r="F2929" s="16">
        <f>(E2929)/D2929</f>
        <v>1.3083333333333333</v>
      </c>
      <c r="G2929" s="11" t="s">
        <v>8219</v>
      </c>
      <c r="H2929" t="s">
        <v>8224</v>
      </c>
      <c r="I2929" t="s">
        <v>8246</v>
      </c>
      <c r="J2929">
        <v>1405400400</v>
      </c>
      <c r="K2929" s="7">
        <f>(((J2929/60)/60)/24)+DATE(1970,1,1)</f>
        <v>41835.208333333336</v>
      </c>
      <c r="L2929">
        <v>1402934629</v>
      </c>
      <c r="M2929" s="7">
        <f>(((L2929/60)/60)/24)+DATE(1970,1,1)</f>
        <v>41806.669317129628</v>
      </c>
      <c r="N2929" t="b">
        <v>0</v>
      </c>
      <c r="O2929">
        <v>21</v>
      </c>
      <c r="P2929" s="5">
        <f>E2929/O2929</f>
        <v>112.14285714285714</v>
      </c>
      <c r="Q2929" s="18" t="str">
        <f>LEFT(T2929, FIND("/",T2929)-1)</f>
        <v>theater</v>
      </c>
      <c r="R2929" s="18" t="str">
        <f>RIGHT(T2929, LEN(T2929)-FIND("/",T2929))</f>
        <v>musical</v>
      </c>
      <c r="S2929" t="b">
        <v>1</v>
      </c>
      <c r="T2929" t="s">
        <v>8305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3">
        <v>1000</v>
      </c>
      <c r="E2930" s="13">
        <v>1000</v>
      </c>
      <c r="F2930" s="16">
        <f>(E2930)/D2930</f>
        <v>1</v>
      </c>
      <c r="G2930" s="11" t="s">
        <v>8219</v>
      </c>
      <c r="H2930" t="s">
        <v>8224</v>
      </c>
      <c r="I2930" t="s">
        <v>8246</v>
      </c>
      <c r="J2930">
        <v>1457135846</v>
      </c>
      <c r="K2930" s="7">
        <f>(((J2930/60)/60)/24)+DATE(1970,1,1)</f>
        <v>42433.998217592598</v>
      </c>
      <c r="L2930">
        <v>1454543846</v>
      </c>
      <c r="M2930" s="7">
        <f>(((L2930/60)/60)/24)+DATE(1970,1,1)</f>
        <v>42403.998217592598</v>
      </c>
      <c r="N2930" t="b">
        <v>0</v>
      </c>
      <c r="O2930">
        <v>24</v>
      </c>
      <c r="P2930" s="5">
        <f>E2930/O2930</f>
        <v>41.666666666666664</v>
      </c>
      <c r="Q2930" s="18" t="str">
        <f>LEFT(T2930, FIND("/",T2930)-1)</f>
        <v>theater</v>
      </c>
      <c r="R2930" s="18" t="str">
        <f>RIGHT(T2930, LEN(T2930)-FIND("/",T2930))</f>
        <v>musical</v>
      </c>
      <c r="S2930" t="b">
        <v>1</v>
      </c>
      <c r="T2930" t="s">
        <v>8305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3">
        <v>8000</v>
      </c>
      <c r="E2931" s="13">
        <v>8165.55</v>
      </c>
      <c r="F2931" s="16">
        <f>(E2931)/D2931</f>
        <v>1.02069375</v>
      </c>
      <c r="G2931" s="11" t="s">
        <v>8219</v>
      </c>
      <c r="H2931" t="s">
        <v>8224</v>
      </c>
      <c r="I2931" t="s">
        <v>8246</v>
      </c>
      <c r="J2931">
        <v>1401024758</v>
      </c>
      <c r="K2931" s="7">
        <f>(((J2931/60)/60)/24)+DATE(1970,1,1)</f>
        <v>41784.564328703702</v>
      </c>
      <c r="L2931">
        <v>1398432758</v>
      </c>
      <c r="M2931" s="7">
        <f>(((L2931/60)/60)/24)+DATE(1970,1,1)</f>
        <v>41754.564328703702</v>
      </c>
      <c r="N2931" t="b">
        <v>0</v>
      </c>
      <c r="O2931">
        <v>32</v>
      </c>
      <c r="P2931" s="5">
        <f>E2931/O2931</f>
        <v>255.17343750000001</v>
      </c>
      <c r="Q2931" s="18" t="str">
        <f>LEFT(T2931, FIND("/",T2931)-1)</f>
        <v>theater</v>
      </c>
      <c r="R2931" s="18" t="str">
        <f>RIGHT(T2931, LEN(T2931)-FIND("/",T2931))</f>
        <v>musical</v>
      </c>
      <c r="S2931" t="b">
        <v>1</v>
      </c>
      <c r="T2931" t="s">
        <v>8305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3">
        <v>10000</v>
      </c>
      <c r="E2932" s="13">
        <v>10092</v>
      </c>
      <c r="F2932" s="16">
        <f>(E2932)/D2932</f>
        <v>1.0092000000000001</v>
      </c>
      <c r="G2932" s="11" t="s">
        <v>8219</v>
      </c>
      <c r="H2932" t="s">
        <v>8225</v>
      </c>
      <c r="I2932" t="s">
        <v>8247</v>
      </c>
      <c r="J2932">
        <v>1431007264</v>
      </c>
      <c r="K2932" s="7">
        <f>(((J2932/60)/60)/24)+DATE(1970,1,1)</f>
        <v>42131.584074074075</v>
      </c>
      <c r="L2932">
        <v>1428415264</v>
      </c>
      <c r="M2932" s="7">
        <f>(((L2932/60)/60)/24)+DATE(1970,1,1)</f>
        <v>42101.584074074075</v>
      </c>
      <c r="N2932" t="b">
        <v>0</v>
      </c>
      <c r="O2932">
        <v>62</v>
      </c>
      <c r="P2932" s="5">
        <f>E2932/O2932</f>
        <v>162.7741935483871</v>
      </c>
      <c r="Q2932" s="18" t="str">
        <f>LEFT(T2932, FIND("/",T2932)-1)</f>
        <v>theater</v>
      </c>
      <c r="R2932" s="18" t="str">
        <f>RIGHT(T2932, LEN(T2932)-FIND("/",T2932))</f>
        <v>musical</v>
      </c>
      <c r="S2932" t="b">
        <v>1</v>
      </c>
      <c r="T2932" t="s">
        <v>8305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3">
        <v>750</v>
      </c>
      <c r="E2933" s="13">
        <v>795</v>
      </c>
      <c r="F2933" s="16">
        <f>(E2933)/D2933</f>
        <v>1.06</v>
      </c>
      <c r="G2933" s="11" t="s">
        <v>8219</v>
      </c>
      <c r="H2933" t="s">
        <v>8229</v>
      </c>
      <c r="I2933" t="s">
        <v>8251</v>
      </c>
      <c r="J2933">
        <v>1410761280</v>
      </c>
      <c r="K2933" s="7">
        <f>(((J2933/60)/60)/24)+DATE(1970,1,1)</f>
        <v>41897.255555555559</v>
      </c>
      <c r="L2933">
        <v>1408604363</v>
      </c>
      <c r="M2933" s="7">
        <f>(((L2933/60)/60)/24)+DATE(1970,1,1)</f>
        <v>41872.291238425925</v>
      </c>
      <c r="N2933" t="b">
        <v>0</v>
      </c>
      <c r="O2933">
        <v>9</v>
      </c>
      <c r="P2933" s="5">
        <f>E2933/O2933</f>
        <v>88.333333333333329</v>
      </c>
      <c r="Q2933" s="18" t="str">
        <f>LEFT(T2933, FIND("/",T2933)-1)</f>
        <v>theater</v>
      </c>
      <c r="R2933" s="18" t="str">
        <f>RIGHT(T2933, LEN(T2933)-FIND("/",T2933))</f>
        <v>musical</v>
      </c>
      <c r="S2933" t="b">
        <v>1</v>
      </c>
      <c r="T2933" t="s">
        <v>8305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3">
        <v>3100</v>
      </c>
      <c r="E2934" s="13">
        <v>3258</v>
      </c>
      <c r="F2934" s="16">
        <f>(E2934)/D2934</f>
        <v>1.0509677419354839</v>
      </c>
      <c r="G2934" s="11" t="s">
        <v>8219</v>
      </c>
      <c r="H2934" t="s">
        <v>8226</v>
      </c>
      <c r="I2934" t="s">
        <v>8248</v>
      </c>
      <c r="J2934">
        <v>1424516400</v>
      </c>
      <c r="K2934" s="7">
        <f>(((J2934/60)/60)/24)+DATE(1970,1,1)</f>
        <v>42056.458333333328</v>
      </c>
      <c r="L2934">
        <v>1421812637</v>
      </c>
      <c r="M2934" s="7">
        <f>(((L2934/60)/60)/24)+DATE(1970,1,1)</f>
        <v>42025.164780092593</v>
      </c>
      <c r="N2934" t="b">
        <v>0</v>
      </c>
      <c r="O2934">
        <v>38</v>
      </c>
      <c r="P2934" s="5">
        <f>E2934/O2934</f>
        <v>85.736842105263165</v>
      </c>
      <c r="Q2934" s="18" t="str">
        <f>LEFT(T2934, FIND("/",T2934)-1)</f>
        <v>theater</v>
      </c>
      <c r="R2934" s="18" t="str">
        <f>RIGHT(T2934, LEN(T2934)-FIND("/",T2934))</f>
        <v>musical</v>
      </c>
      <c r="S2934" t="b">
        <v>1</v>
      </c>
      <c r="T2934" t="s">
        <v>8305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3">
        <v>2500</v>
      </c>
      <c r="E2935" s="13">
        <v>2569</v>
      </c>
      <c r="F2935" s="16">
        <f>(E2935)/D2935</f>
        <v>1.0276000000000001</v>
      </c>
      <c r="G2935" s="11" t="s">
        <v>8219</v>
      </c>
      <c r="H2935" t="s">
        <v>8224</v>
      </c>
      <c r="I2935" t="s">
        <v>8246</v>
      </c>
      <c r="J2935">
        <v>1465081053</v>
      </c>
      <c r="K2935" s="7">
        <f>(((J2935/60)/60)/24)+DATE(1970,1,1)</f>
        <v>42525.956631944442</v>
      </c>
      <c r="L2935">
        <v>1462489053</v>
      </c>
      <c r="M2935" s="7">
        <f>(((L2935/60)/60)/24)+DATE(1970,1,1)</f>
        <v>42495.956631944442</v>
      </c>
      <c r="N2935" t="b">
        <v>0</v>
      </c>
      <c r="O2935">
        <v>54</v>
      </c>
      <c r="P2935" s="5">
        <f>E2935/O2935</f>
        <v>47.574074074074076</v>
      </c>
      <c r="Q2935" s="18" t="str">
        <f>LEFT(T2935, FIND("/",T2935)-1)</f>
        <v>theater</v>
      </c>
      <c r="R2935" s="18" t="str">
        <f>RIGHT(T2935, LEN(T2935)-FIND("/",T2935))</f>
        <v>musical</v>
      </c>
      <c r="S2935" t="b">
        <v>1</v>
      </c>
      <c r="T2935" t="s">
        <v>8305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3">
        <v>2500</v>
      </c>
      <c r="E2936" s="13">
        <v>2700</v>
      </c>
      <c r="F2936" s="16">
        <f>(E2936)/D2936</f>
        <v>1.08</v>
      </c>
      <c r="G2936" s="11" t="s">
        <v>8219</v>
      </c>
      <c r="H2936" t="s">
        <v>8229</v>
      </c>
      <c r="I2936" t="s">
        <v>8251</v>
      </c>
      <c r="J2936">
        <v>1402845364</v>
      </c>
      <c r="K2936" s="7">
        <f>(((J2936/60)/60)/24)+DATE(1970,1,1)</f>
        <v>41805.636157407411</v>
      </c>
      <c r="L2936">
        <v>1400253364</v>
      </c>
      <c r="M2936" s="7">
        <f>(((L2936/60)/60)/24)+DATE(1970,1,1)</f>
        <v>41775.636157407411</v>
      </c>
      <c r="N2936" t="b">
        <v>0</v>
      </c>
      <c r="O2936">
        <v>37</v>
      </c>
      <c r="P2936" s="5">
        <f>E2936/O2936</f>
        <v>72.972972972972968</v>
      </c>
      <c r="Q2936" s="18" t="str">
        <f>LEFT(T2936, FIND("/",T2936)-1)</f>
        <v>theater</v>
      </c>
      <c r="R2936" s="18" t="str">
        <f>RIGHT(T2936, LEN(T2936)-FIND("/",T2936))</f>
        <v>musical</v>
      </c>
      <c r="S2936" t="b">
        <v>1</v>
      </c>
      <c r="T2936" t="s">
        <v>8305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3">
        <v>3500</v>
      </c>
      <c r="E2937" s="13">
        <v>3531</v>
      </c>
      <c r="F2937" s="16">
        <f>(E2937)/D2937</f>
        <v>1.0088571428571429</v>
      </c>
      <c r="G2937" s="11" t="s">
        <v>8219</v>
      </c>
      <c r="H2937" t="s">
        <v>8224</v>
      </c>
      <c r="I2937" t="s">
        <v>8246</v>
      </c>
      <c r="J2937">
        <v>1472490000</v>
      </c>
      <c r="K2937" s="7">
        <f>(((J2937/60)/60)/24)+DATE(1970,1,1)</f>
        <v>42611.708333333328</v>
      </c>
      <c r="L2937">
        <v>1467468008</v>
      </c>
      <c r="M2937" s="7">
        <f>(((L2937/60)/60)/24)+DATE(1970,1,1)</f>
        <v>42553.583425925928</v>
      </c>
      <c r="N2937" t="b">
        <v>0</v>
      </c>
      <c r="O2937">
        <v>39</v>
      </c>
      <c r="P2937" s="5">
        <f>E2937/O2937</f>
        <v>90.538461538461533</v>
      </c>
      <c r="Q2937" s="18" t="str">
        <f>LEFT(T2937, FIND("/",T2937)-1)</f>
        <v>theater</v>
      </c>
      <c r="R2937" s="18" t="str">
        <f>RIGHT(T2937, LEN(T2937)-FIND("/",T2937))</f>
        <v>musical</v>
      </c>
      <c r="S2937" t="b">
        <v>1</v>
      </c>
      <c r="T2937" t="s">
        <v>8305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3">
        <v>1000</v>
      </c>
      <c r="E2938" s="13">
        <v>1280</v>
      </c>
      <c r="F2938" s="16">
        <f>(E2938)/D2938</f>
        <v>1.28</v>
      </c>
      <c r="G2938" s="11" t="s">
        <v>8219</v>
      </c>
      <c r="H2938" t="s">
        <v>8224</v>
      </c>
      <c r="I2938" t="s">
        <v>8246</v>
      </c>
      <c r="J2938">
        <v>1413176340</v>
      </c>
      <c r="K2938" s="7">
        <f>(((J2938/60)/60)/24)+DATE(1970,1,1)</f>
        <v>41925.207638888889</v>
      </c>
      <c r="L2938">
        <v>1412091423</v>
      </c>
      <c r="M2938" s="7">
        <f>(((L2938/60)/60)/24)+DATE(1970,1,1)</f>
        <v>41912.650729166664</v>
      </c>
      <c r="N2938" t="b">
        <v>0</v>
      </c>
      <c r="O2938">
        <v>34</v>
      </c>
      <c r="P2938" s="5">
        <f>E2938/O2938</f>
        <v>37.647058823529413</v>
      </c>
      <c r="Q2938" s="18" t="str">
        <f>LEFT(T2938, FIND("/",T2938)-1)</f>
        <v>theater</v>
      </c>
      <c r="R2938" s="18" t="str">
        <f>RIGHT(T2938, LEN(T2938)-FIND("/",T2938))</f>
        <v>musical</v>
      </c>
      <c r="S2938" t="b">
        <v>1</v>
      </c>
      <c r="T2938" t="s">
        <v>8305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3">
        <v>1500</v>
      </c>
      <c r="E2939" s="13">
        <v>2000</v>
      </c>
      <c r="F2939" s="16">
        <f>(E2939)/D2939</f>
        <v>1.3333333333333333</v>
      </c>
      <c r="G2939" s="11" t="s">
        <v>8219</v>
      </c>
      <c r="H2939" t="s">
        <v>8225</v>
      </c>
      <c r="I2939" t="s">
        <v>8247</v>
      </c>
      <c r="J2939">
        <v>1405249113</v>
      </c>
      <c r="K2939" s="7">
        <f>(((J2939/60)/60)/24)+DATE(1970,1,1)</f>
        <v>41833.457326388889</v>
      </c>
      <c r="L2939">
        <v>1402657113</v>
      </c>
      <c r="M2939" s="7">
        <f>(((L2939/60)/60)/24)+DATE(1970,1,1)</f>
        <v>41803.457326388889</v>
      </c>
      <c r="N2939" t="b">
        <v>0</v>
      </c>
      <c r="O2939">
        <v>55</v>
      </c>
      <c r="P2939" s="5">
        <f>E2939/O2939</f>
        <v>36.363636363636367</v>
      </c>
      <c r="Q2939" s="18" t="str">
        <f>LEFT(T2939, FIND("/",T2939)-1)</f>
        <v>theater</v>
      </c>
      <c r="R2939" s="18" t="str">
        <f>RIGHT(T2939, LEN(T2939)-FIND("/",T2939))</f>
        <v>musical</v>
      </c>
      <c r="S2939" t="b">
        <v>1</v>
      </c>
      <c r="T2939" t="s">
        <v>8305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3">
        <v>4000</v>
      </c>
      <c r="E2940" s="13">
        <v>4055</v>
      </c>
      <c r="F2940" s="16">
        <f>(E2940)/D2940</f>
        <v>1.0137499999999999</v>
      </c>
      <c r="G2940" s="11" t="s">
        <v>8219</v>
      </c>
      <c r="H2940" t="s">
        <v>8224</v>
      </c>
      <c r="I2940" t="s">
        <v>8246</v>
      </c>
      <c r="J2940">
        <v>1422636814</v>
      </c>
      <c r="K2940" s="7">
        <f>(((J2940/60)/60)/24)+DATE(1970,1,1)</f>
        <v>42034.703865740739</v>
      </c>
      <c r="L2940">
        <v>1420044814</v>
      </c>
      <c r="M2940" s="7">
        <f>(((L2940/60)/60)/24)+DATE(1970,1,1)</f>
        <v>42004.703865740739</v>
      </c>
      <c r="N2940" t="b">
        <v>0</v>
      </c>
      <c r="O2940">
        <v>32</v>
      </c>
      <c r="P2940" s="5">
        <f>E2940/O2940</f>
        <v>126.71875</v>
      </c>
      <c r="Q2940" s="18" t="str">
        <f>LEFT(T2940, FIND("/",T2940)-1)</f>
        <v>theater</v>
      </c>
      <c r="R2940" s="18" t="str">
        <f>RIGHT(T2940, LEN(T2940)-FIND("/",T2940))</f>
        <v>musical</v>
      </c>
      <c r="S2940" t="b">
        <v>1</v>
      </c>
      <c r="T2940" t="s">
        <v>8305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3">
        <v>8000</v>
      </c>
      <c r="E2941" s="13">
        <v>8230</v>
      </c>
      <c r="F2941" s="16">
        <f>(E2941)/D2941</f>
        <v>1.0287500000000001</v>
      </c>
      <c r="G2941" s="11" t="s">
        <v>8219</v>
      </c>
      <c r="H2941" t="s">
        <v>8224</v>
      </c>
      <c r="I2941" t="s">
        <v>8246</v>
      </c>
      <c r="J2941">
        <v>1409187600</v>
      </c>
      <c r="K2941" s="7">
        <f>(((J2941/60)/60)/24)+DATE(1970,1,1)</f>
        <v>41879.041666666664</v>
      </c>
      <c r="L2941">
        <v>1406316312</v>
      </c>
      <c r="M2941" s="7">
        <f>(((L2941/60)/60)/24)+DATE(1970,1,1)</f>
        <v>41845.809166666666</v>
      </c>
      <c r="N2941" t="b">
        <v>0</v>
      </c>
      <c r="O2941">
        <v>25</v>
      </c>
      <c r="P2941" s="5">
        <f>E2941/O2941</f>
        <v>329.2</v>
      </c>
      <c r="Q2941" s="18" t="str">
        <f>LEFT(T2941, FIND("/",T2941)-1)</f>
        <v>theater</v>
      </c>
      <c r="R2941" s="18" t="str">
        <f>RIGHT(T2941, LEN(T2941)-FIND("/",T2941))</f>
        <v>musical</v>
      </c>
      <c r="S2941" t="b">
        <v>1</v>
      </c>
      <c r="T2941" t="s">
        <v>8305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3">
        <v>2500</v>
      </c>
      <c r="E2942" s="13">
        <v>2681</v>
      </c>
      <c r="F2942" s="16">
        <f>(E2942)/D2942</f>
        <v>1.0724</v>
      </c>
      <c r="G2942" s="11" t="s">
        <v>8219</v>
      </c>
      <c r="H2942" t="s">
        <v>8224</v>
      </c>
      <c r="I2942" t="s">
        <v>8246</v>
      </c>
      <c r="J2942">
        <v>1421606018</v>
      </c>
      <c r="K2942" s="7">
        <f>(((J2942/60)/60)/24)+DATE(1970,1,1)</f>
        <v>42022.773356481484</v>
      </c>
      <c r="L2942">
        <v>1418150018</v>
      </c>
      <c r="M2942" s="7">
        <f>(((L2942/60)/60)/24)+DATE(1970,1,1)</f>
        <v>41982.773356481484</v>
      </c>
      <c r="N2942" t="b">
        <v>0</v>
      </c>
      <c r="O2942">
        <v>33</v>
      </c>
      <c r="P2942" s="5">
        <f>E2942/O2942</f>
        <v>81.242424242424249</v>
      </c>
      <c r="Q2942" s="18" t="str">
        <f>LEFT(T2942, FIND("/",T2942)-1)</f>
        <v>theater</v>
      </c>
      <c r="R2942" s="18" t="str">
        <f>RIGHT(T2942, LEN(T2942)-FIND("/",T2942))</f>
        <v>musical</v>
      </c>
      <c r="S2942" t="b">
        <v>1</v>
      </c>
      <c r="T2942" t="s">
        <v>8305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3">
        <v>25000</v>
      </c>
      <c r="E2943" s="13">
        <v>1</v>
      </c>
      <c r="F2943" s="16">
        <f>(E2943)/D2943</f>
        <v>4.0000000000000003E-5</v>
      </c>
      <c r="G2943" s="11" t="s">
        <v>8221</v>
      </c>
      <c r="H2943" t="s">
        <v>8224</v>
      </c>
      <c r="I2943" t="s">
        <v>8246</v>
      </c>
      <c r="J2943">
        <v>1425250955</v>
      </c>
      <c r="K2943" s="7">
        <f>(((J2943/60)/60)/24)+DATE(1970,1,1)</f>
        <v>42064.960127314815</v>
      </c>
      <c r="L2943">
        <v>1422658955</v>
      </c>
      <c r="M2943" s="7">
        <f>(((L2943/60)/60)/24)+DATE(1970,1,1)</f>
        <v>42034.960127314815</v>
      </c>
      <c r="N2943" t="b">
        <v>0</v>
      </c>
      <c r="O2943">
        <v>1</v>
      </c>
      <c r="P2943" s="5">
        <f>E2943/O2943</f>
        <v>1</v>
      </c>
      <c r="Q2943" s="18" t="str">
        <f>LEFT(T2943, FIND("/",T2943)-1)</f>
        <v>theater</v>
      </c>
      <c r="R2943" s="18" t="str">
        <f>RIGHT(T2943, LEN(T2943)-FIND("/",T2943))</f>
        <v>spaces</v>
      </c>
      <c r="S2943" t="b">
        <v>0</v>
      </c>
      <c r="T2943" t="s">
        <v>8303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3">
        <v>200000</v>
      </c>
      <c r="E2944" s="13">
        <v>40850</v>
      </c>
      <c r="F2944" s="16">
        <f>(E2944)/D2944</f>
        <v>0.20424999999999999</v>
      </c>
      <c r="G2944" s="11" t="s">
        <v>8221</v>
      </c>
      <c r="H2944" t="s">
        <v>8229</v>
      </c>
      <c r="I2944" t="s">
        <v>8251</v>
      </c>
      <c r="J2944">
        <v>1450297080</v>
      </c>
      <c r="K2944" s="7">
        <f>(((J2944/60)/60)/24)+DATE(1970,1,1)</f>
        <v>42354.845833333333</v>
      </c>
      <c r="L2944">
        <v>1448565459</v>
      </c>
      <c r="M2944" s="7">
        <f>(((L2944/60)/60)/24)+DATE(1970,1,1)</f>
        <v>42334.803923611107</v>
      </c>
      <c r="N2944" t="b">
        <v>0</v>
      </c>
      <c r="O2944">
        <v>202</v>
      </c>
      <c r="P2944" s="5">
        <f>E2944/O2944</f>
        <v>202.22772277227722</v>
      </c>
      <c r="Q2944" s="18" t="str">
        <f>LEFT(T2944, FIND("/",T2944)-1)</f>
        <v>theater</v>
      </c>
      <c r="R2944" s="18" t="str">
        <f>RIGHT(T2944, LEN(T2944)-FIND("/",T2944))</f>
        <v>spaces</v>
      </c>
      <c r="S2944" t="b">
        <v>0</v>
      </c>
      <c r="T2944" t="s">
        <v>8303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3">
        <v>3000</v>
      </c>
      <c r="E2945" s="13">
        <v>0</v>
      </c>
      <c r="F2945" s="16">
        <f>(E2945)/D2945</f>
        <v>0</v>
      </c>
      <c r="G2945" s="11" t="s">
        <v>8221</v>
      </c>
      <c r="H2945" t="s">
        <v>8224</v>
      </c>
      <c r="I2945" t="s">
        <v>8246</v>
      </c>
      <c r="J2945">
        <v>1428894380</v>
      </c>
      <c r="K2945" s="7">
        <f>(((J2945/60)/60)/24)+DATE(1970,1,1)</f>
        <v>42107.129398148143</v>
      </c>
      <c r="L2945">
        <v>1426302380</v>
      </c>
      <c r="M2945" s="7">
        <f>(((L2945/60)/60)/24)+DATE(1970,1,1)</f>
        <v>42077.129398148143</v>
      </c>
      <c r="N2945" t="b">
        <v>0</v>
      </c>
      <c r="O2945">
        <v>0</v>
      </c>
      <c r="P2945" s="5" t="e">
        <f>E2945/O2945</f>
        <v>#DIV/0!</v>
      </c>
      <c r="Q2945" s="18" t="str">
        <f>LEFT(T2945, FIND("/",T2945)-1)</f>
        <v>theater</v>
      </c>
      <c r="R2945" s="18" t="str">
        <f>RIGHT(T2945, LEN(T2945)-FIND("/",T2945))</f>
        <v>spaces</v>
      </c>
      <c r="S2945" t="b">
        <v>0</v>
      </c>
      <c r="T2945" t="s">
        <v>8303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3">
        <v>10000</v>
      </c>
      <c r="E2946" s="13">
        <v>100</v>
      </c>
      <c r="F2946" s="16">
        <f>(E2946)/D2946</f>
        <v>0.01</v>
      </c>
      <c r="G2946" s="11" t="s">
        <v>8221</v>
      </c>
      <c r="H2946" t="s">
        <v>8224</v>
      </c>
      <c r="I2946" t="s">
        <v>8246</v>
      </c>
      <c r="J2946">
        <v>1433714198</v>
      </c>
      <c r="K2946" s="7">
        <f>(((J2946/60)/60)/24)+DATE(1970,1,1)</f>
        <v>42162.9143287037</v>
      </c>
      <c r="L2946">
        <v>1431122198</v>
      </c>
      <c r="M2946" s="7">
        <f>(((L2946/60)/60)/24)+DATE(1970,1,1)</f>
        <v>42132.9143287037</v>
      </c>
      <c r="N2946" t="b">
        <v>0</v>
      </c>
      <c r="O2946">
        <v>1</v>
      </c>
      <c r="P2946" s="5">
        <f>E2946/O2946</f>
        <v>100</v>
      </c>
      <c r="Q2946" s="18" t="str">
        <f>LEFT(T2946, FIND("/",T2946)-1)</f>
        <v>theater</v>
      </c>
      <c r="R2946" s="18" t="str">
        <f>RIGHT(T2946, LEN(T2946)-FIND("/",T2946))</f>
        <v>spaces</v>
      </c>
      <c r="S2946" t="b">
        <v>0</v>
      </c>
      <c r="T2946" t="s">
        <v>8303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3">
        <v>50000</v>
      </c>
      <c r="E2947" s="13">
        <v>0</v>
      </c>
      <c r="F2947" s="16">
        <f>(E2947)/D2947</f>
        <v>0</v>
      </c>
      <c r="G2947" s="11" t="s">
        <v>8221</v>
      </c>
      <c r="H2947" t="s">
        <v>8224</v>
      </c>
      <c r="I2947" t="s">
        <v>8246</v>
      </c>
      <c r="J2947">
        <v>1432437660</v>
      </c>
      <c r="K2947" s="7">
        <f>(((J2947/60)/60)/24)+DATE(1970,1,1)</f>
        <v>42148.139583333337</v>
      </c>
      <c r="L2947">
        <v>1429845660</v>
      </c>
      <c r="M2947" s="7">
        <f>(((L2947/60)/60)/24)+DATE(1970,1,1)</f>
        <v>42118.139583333337</v>
      </c>
      <c r="N2947" t="b">
        <v>0</v>
      </c>
      <c r="O2947">
        <v>0</v>
      </c>
      <c r="P2947" s="5" t="e">
        <f>E2947/O2947</f>
        <v>#DIV/0!</v>
      </c>
      <c r="Q2947" s="18" t="str">
        <f>LEFT(T2947, FIND("/",T2947)-1)</f>
        <v>theater</v>
      </c>
      <c r="R2947" s="18" t="str">
        <f>RIGHT(T2947, LEN(T2947)-FIND("/",T2947))</f>
        <v>spaces</v>
      </c>
      <c r="S2947" t="b">
        <v>0</v>
      </c>
      <c r="T2947" t="s">
        <v>8303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3">
        <v>2000</v>
      </c>
      <c r="E2948" s="13">
        <v>2</v>
      </c>
      <c r="F2948" s="16">
        <f>(E2948)/D2948</f>
        <v>1E-3</v>
      </c>
      <c r="G2948" s="11" t="s">
        <v>8221</v>
      </c>
      <c r="H2948" t="s">
        <v>8225</v>
      </c>
      <c r="I2948" t="s">
        <v>8247</v>
      </c>
      <c r="J2948">
        <v>1471265092</v>
      </c>
      <c r="K2948" s="7">
        <f>(((J2948/60)/60)/24)+DATE(1970,1,1)</f>
        <v>42597.531157407408</v>
      </c>
      <c r="L2948">
        <v>1468673092</v>
      </c>
      <c r="M2948" s="7">
        <f>(((L2948/60)/60)/24)+DATE(1970,1,1)</f>
        <v>42567.531157407408</v>
      </c>
      <c r="N2948" t="b">
        <v>0</v>
      </c>
      <c r="O2948">
        <v>2</v>
      </c>
      <c r="P2948" s="5">
        <f>E2948/O2948</f>
        <v>1</v>
      </c>
      <c r="Q2948" s="18" t="str">
        <f>LEFT(T2948, FIND("/",T2948)-1)</f>
        <v>theater</v>
      </c>
      <c r="R2948" s="18" t="str">
        <f>RIGHT(T2948, LEN(T2948)-FIND("/",T2948))</f>
        <v>spaces</v>
      </c>
      <c r="S2948" t="b">
        <v>0</v>
      </c>
      <c r="T2948" t="s">
        <v>8303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3">
        <v>25000</v>
      </c>
      <c r="E2949" s="13">
        <v>1072</v>
      </c>
      <c r="F2949" s="16">
        <f>(E2949)/D2949</f>
        <v>4.2880000000000001E-2</v>
      </c>
      <c r="G2949" s="11" t="s">
        <v>8221</v>
      </c>
      <c r="H2949" t="s">
        <v>8224</v>
      </c>
      <c r="I2949" t="s">
        <v>8246</v>
      </c>
      <c r="J2949">
        <v>1480007460</v>
      </c>
      <c r="K2949" s="7">
        <f>(((J2949/60)/60)/24)+DATE(1970,1,1)</f>
        <v>42698.715972222228</v>
      </c>
      <c r="L2949">
        <v>1475760567</v>
      </c>
      <c r="M2949" s="7">
        <f>(((L2949/60)/60)/24)+DATE(1970,1,1)</f>
        <v>42649.562118055561</v>
      </c>
      <c r="N2949" t="b">
        <v>0</v>
      </c>
      <c r="O2949">
        <v>13</v>
      </c>
      <c r="P2949" s="5">
        <f>E2949/O2949</f>
        <v>82.461538461538467</v>
      </c>
      <c r="Q2949" s="18" t="str">
        <f>LEFT(T2949, FIND("/",T2949)-1)</f>
        <v>theater</v>
      </c>
      <c r="R2949" s="18" t="str">
        <f>RIGHT(T2949, LEN(T2949)-FIND("/",T2949))</f>
        <v>spaces</v>
      </c>
      <c r="S2949" t="b">
        <v>0</v>
      </c>
      <c r="T2949" t="s">
        <v>8303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3">
        <v>500000</v>
      </c>
      <c r="E2950" s="13">
        <v>24</v>
      </c>
      <c r="F2950" s="16">
        <f>(E2950)/D2950</f>
        <v>4.8000000000000001E-5</v>
      </c>
      <c r="G2950" s="11" t="s">
        <v>8221</v>
      </c>
      <c r="H2950" t="s">
        <v>8224</v>
      </c>
      <c r="I2950" t="s">
        <v>8246</v>
      </c>
      <c r="J2950">
        <v>1433259293</v>
      </c>
      <c r="K2950" s="7">
        <f>(((J2950/60)/60)/24)+DATE(1970,1,1)</f>
        <v>42157.649224537032</v>
      </c>
      <c r="L2950">
        <v>1428075293</v>
      </c>
      <c r="M2950" s="7">
        <f>(((L2950/60)/60)/24)+DATE(1970,1,1)</f>
        <v>42097.649224537032</v>
      </c>
      <c r="N2950" t="b">
        <v>0</v>
      </c>
      <c r="O2950">
        <v>9</v>
      </c>
      <c r="P2950" s="5">
        <f>E2950/O2950</f>
        <v>2.6666666666666665</v>
      </c>
      <c r="Q2950" s="18" t="str">
        <f>LEFT(T2950, FIND("/",T2950)-1)</f>
        <v>theater</v>
      </c>
      <c r="R2950" s="18" t="str">
        <f>RIGHT(T2950, LEN(T2950)-FIND("/",T2950))</f>
        <v>spaces</v>
      </c>
      <c r="S2950" t="b">
        <v>0</v>
      </c>
      <c r="T2950" t="s">
        <v>8303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3">
        <v>1000</v>
      </c>
      <c r="E2951" s="13">
        <v>25</v>
      </c>
      <c r="F2951" s="16">
        <f>(E2951)/D2951</f>
        <v>2.5000000000000001E-2</v>
      </c>
      <c r="G2951" s="11" t="s">
        <v>8221</v>
      </c>
      <c r="H2951" t="s">
        <v>8224</v>
      </c>
      <c r="I2951" t="s">
        <v>8246</v>
      </c>
      <c r="J2951">
        <v>1447965917</v>
      </c>
      <c r="K2951" s="7">
        <f>(((J2951/60)/60)/24)+DATE(1970,1,1)</f>
        <v>42327.864780092597</v>
      </c>
      <c r="L2951">
        <v>1445370317</v>
      </c>
      <c r="M2951" s="7">
        <f>(((L2951/60)/60)/24)+DATE(1970,1,1)</f>
        <v>42297.823113425926</v>
      </c>
      <c r="N2951" t="b">
        <v>0</v>
      </c>
      <c r="O2951">
        <v>2</v>
      </c>
      <c r="P2951" s="5">
        <f>E2951/O2951</f>
        <v>12.5</v>
      </c>
      <c r="Q2951" s="18" t="str">
        <f>LEFT(T2951, FIND("/",T2951)-1)</f>
        <v>theater</v>
      </c>
      <c r="R2951" s="18" t="str">
        <f>RIGHT(T2951, LEN(T2951)-FIND("/",T2951))</f>
        <v>spaces</v>
      </c>
      <c r="S2951" t="b">
        <v>0</v>
      </c>
      <c r="T2951" t="s">
        <v>8303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3">
        <v>5000000</v>
      </c>
      <c r="E2952" s="13">
        <v>0</v>
      </c>
      <c r="F2952" s="16">
        <f>(E2952)/D2952</f>
        <v>0</v>
      </c>
      <c r="G2952" s="11" t="s">
        <v>8221</v>
      </c>
      <c r="H2952" t="s">
        <v>8224</v>
      </c>
      <c r="I2952" t="s">
        <v>8246</v>
      </c>
      <c r="J2952">
        <v>1453538752</v>
      </c>
      <c r="K2952" s="7">
        <f>(((J2952/60)/60)/24)+DATE(1970,1,1)</f>
        <v>42392.36518518519</v>
      </c>
      <c r="L2952">
        <v>1450946752</v>
      </c>
      <c r="M2952" s="7">
        <f>(((L2952/60)/60)/24)+DATE(1970,1,1)</f>
        <v>42362.36518518519</v>
      </c>
      <c r="N2952" t="b">
        <v>0</v>
      </c>
      <c r="O2952">
        <v>0</v>
      </c>
      <c r="P2952" s="5" t="e">
        <f>E2952/O2952</f>
        <v>#DIV/0!</v>
      </c>
      <c r="Q2952" s="18" t="str">
        <f>LEFT(T2952, FIND("/",T2952)-1)</f>
        <v>theater</v>
      </c>
      <c r="R2952" s="18" t="str">
        <f>RIGHT(T2952, LEN(T2952)-FIND("/",T2952))</f>
        <v>spaces</v>
      </c>
      <c r="S2952" t="b">
        <v>0</v>
      </c>
      <c r="T2952" t="s">
        <v>8303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3">
        <v>50000</v>
      </c>
      <c r="E2953" s="13">
        <v>1096</v>
      </c>
      <c r="F2953" s="16">
        <f>(E2953)/D2953</f>
        <v>2.1919999999999999E-2</v>
      </c>
      <c r="G2953" s="11" t="s">
        <v>8220</v>
      </c>
      <c r="H2953" t="s">
        <v>8224</v>
      </c>
      <c r="I2953" t="s">
        <v>8246</v>
      </c>
      <c r="J2953">
        <v>1412536573</v>
      </c>
      <c r="K2953" s="7">
        <f>(((J2953/60)/60)/24)+DATE(1970,1,1)</f>
        <v>41917.802928240737</v>
      </c>
      <c r="L2953">
        <v>1408648573</v>
      </c>
      <c r="M2953" s="7">
        <f>(((L2953/60)/60)/24)+DATE(1970,1,1)</f>
        <v>41872.802928240737</v>
      </c>
      <c r="N2953" t="b">
        <v>0</v>
      </c>
      <c r="O2953">
        <v>58</v>
      </c>
      <c r="P2953" s="5">
        <f>E2953/O2953</f>
        <v>18.896551724137932</v>
      </c>
      <c r="Q2953" s="18" t="str">
        <f>LEFT(T2953, FIND("/",T2953)-1)</f>
        <v>theater</v>
      </c>
      <c r="R2953" s="18" t="str">
        <f>RIGHT(T2953, LEN(T2953)-FIND("/",T2953))</f>
        <v>spaces</v>
      </c>
      <c r="S2953" t="b">
        <v>0</v>
      </c>
      <c r="T2953" t="s">
        <v>8303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3">
        <v>20000</v>
      </c>
      <c r="E2954" s="13">
        <v>1605</v>
      </c>
      <c r="F2954" s="16">
        <f>(E2954)/D2954</f>
        <v>8.0250000000000002E-2</v>
      </c>
      <c r="G2954" s="11" t="s">
        <v>8220</v>
      </c>
      <c r="H2954" t="s">
        <v>8224</v>
      </c>
      <c r="I2954" t="s">
        <v>8246</v>
      </c>
      <c r="J2954">
        <v>1476676800</v>
      </c>
      <c r="K2954" s="7">
        <f>(((J2954/60)/60)/24)+DATE(1970,1,1)</f>
        <v>42660.166666666672</v>
      </c>
      <c r="L2954">
        <v>1473957239</v>
      </c>
      <c r="M2954" s="7">
        <f>(((L2954/60)/60)/24)+DATE(1970,1,1)</f>
        <v>42628.690266203703</v>
      </c>
      <c r="N2954" t="b">
        <v>0</v>
      </c>
      <c r="O2954">
        <v>8</v>
      </c>
      <c r="P2954" s="5">
        <f>E2954/O2954</f>
        <v>200.625</v>
      </c>
      <c r="Q2954" s="18" t="str">
        <f>LEFT(T2954, FIND("/",T2954)-1)</f>
        <v>theater</v>
      </c>
      <c r="R2954" s="18" t="str">
        <f>RIGHT(T2954, LEN(T2954)-FIND("/",T2954))</f>
        <v>spaces</v>
      </c>
      <c r="S2954" t="b">
        <v>0</v>
      </c>
      <c r="T2954" t="s">
        <v>8303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3">
        <v>400000</v>
      </c>
      <c r="E2955" s="13">
        <v>605</v>
      </c>
      <c r="F2955" s="16">
        <f>(E2955)/D2955</f>
        <v>1.5125E-3</v>
      </c>
      <c r="G2955" s="11" t="s">
        <v>8220</v>
      </c>
      <c r="H2955" t="s">
        <v>8224</v>
      </c>
      <c r="I2955" t="s">
        <v>8246</v>
      </c>
      <c r="J2955">
        <v>1444330821</v>
      </c>
      <c r="K2955" s="7">
        <f>(((J2955/60)/60)/24)+DATE(1970,1,1)</f>
        <v>42285.791909722218</v>
      </c>
      <c r="L2955">
        <v>1441738821</v>
      </c>
      <c r="M2955" s="7">
        <f>(((L2955/60)/60)/24)+DATE(1970,1,1)</f>
        <v>42255.791909722218</v>
      </c>
      <c r="N2955" t="b">
        <v>0</v>
      </c>
      <c r="O2955">
        <v>3</v>
      </c>
      <c r="P2955" s="5">
        <f>E2955/O2955</f>
        <v>201.66666666666666</v>
      </c>
      <c r="Q2955" s="18" t="str">
        <f>LEFT(T2955, FIND("/",T2955)-1)</f>
        <v>theater</v>
      </c>
      <c r="R2955" s="18" t="str">
        <f>RIGHT(T2955, LEN(T2955)-FIND("/",T2955))</f>
        <v>spaces</v>
      </c>
      <c r="S2955" t="b">
        <v>0</v>
      </c>
      <c r="T2955" t="s">
        <v>8303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3">
        <v>15000</v>
      </c>
      <c r="E2956" s="13">
        <v>0</v>
      </c>
      <c r="F2956" s="16">
        <f>(E2956)/D2956</f>
        <v>0</v>
      </c>
      <c r="G2956" s="11" t="s">
        <v>8220</v>
      </c>
      <c r="H2956" t="s">
        <v>8224</v>
      </c>
      <c r="I2956" t="s">
        <v>8246</v>
      </c>
      <c r="J2956">
        <v>1489669203</v>
      </c>
      <c r="K2956" s="7">
        <f>(((J2956/60)/60)/24)+DATE(1970,1,1)</f>
        <v>42810.541701388895</v>
      </c>
      <c r="L2956">
        <v>1487944803</v>
      </c>
      <c r="M2956" s="7">
        <f>(((L2956/60)/60)/24)+DATE(1970,1,1)</f>
        <v>42790.583368055552</v>
      </c>
      <c r="N2956" t="b">
        <v>0</v>
      </c>
      <c r="O2956">
        <v>0</v>
      </c>
      <c r="P2956" s="5" t="e">
        <f>E2956/O2956</f>
        <v>#DIV/0!</v>
      </c>
      <c r="Q2956" s="18" t="str">
        <f>LEFT(T2956, FIND("/",T2956)-1)</f>
        <v>theater</v>
      </c>
      <c r="R2956" s="18" t="str">
        <f>RIGHT(T2956, LEN(T2956)-FIND("/",T2956))</f>
        <v>spaces</v>
      </c>
      <c r="S2956" t="b">
        <v>0</v>
      </c>
      <c r="T2956" t="s">
        <v>8303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3">
        <v>1200</v>
      </c>
      <c r="E2957" s="13">
        <v>715</v>
      </c>
      <c r="F2957" s="16">
        <f>(E2957)/D2957</f>
        <v>0.59583333333333333</v>
      </c>
      <c r="G2957" s="11" t="s">
        <v>8220</v>
      </c>
      <c r="H2957" t="s">
        <v>8224</v>
      </c>
      <c r="I2957" t="s">
        <v>8246</v>
      </c>
      <c r="J2957">
        <v>1434476849</v>
      </c>
      <c r="K2957" s="7">
        <f>(((J2957/60)/60)/24)+DATE(1970,1,1)</f>
        <v>42171.741307870368</v>
      </c>
      <c r="L2957">
        <v>1431884849</v>
      </c>
      <c r="M2957" s="7">
        <f>(((L2957/60)/60)/24)+DATE(1970,1,1)</f>
        <v>42141.741307870368</v>
      </c>
      <c r="N2957" t="b">
        <v>0</v>
      </c>
      <c r="O2957">
        <v>11</v>
      </c>
      <c r="P2957" s="5">
        <f>E2957/O2957</f>
        <v>65</v>
      </c>
      <c r="Q2957" s="18" t="str">
        <f>LEFT(T2957, FIND("/",T2957)-1)</f>
        <v>theater</v>
      </c>
      <c r="R2957" s="18" t="str">
        <f>RIGHT(T2957, LEN(T2957)-FIND("/",T2957))</f>
        <v>spaces</v>
      </c>
      <c r="S2957" t="b">
        <v>0</v>
      </c>
      <c r="T2957" t="s">
        <v>8303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3">
        <v>7900</v>
      </c>
      <c r="E2958" s="13">
        <v>1322</v>
      </c>
      <c r="F2958" s="16">
        <f>(E2958)/D2958</f>
        <v>0.16734177215189874</v>
      </c>
      <c r="G2958" s="11" t="s">
        <v>8220</v>
      </c>
      <c r="H2958" t="s">
        <v>8224</v>
      </c>
      <c r="I2958" t="s">
        <v>8246</v>
      </c>
      <c r="J2958">
        <v>1462402850</v>
      </c>
      <c r="K2958" s="7">
        <f>(((J2958/60)/60)/24)+DATE(1970,1,1)</f>
        <v>42494.958912037036</v>
      </c>
      <c r="L2958">
        <v>1459810850</v>
      </c>
      <c r="M2958" s="7">
        <f>(((L2958/60)/60)/24)+DATE(1970,1,1)</f>
        <v>42464.958912037036</v>
      </c>
      <c r="N2958" t="b">
        <v>0</v>
      </c>
      <c r="O2958">
        <v>20</v>
      </c>
      <c r="P2958" s="5">
        <f>E2958/O2958</f>
        <v>66.099999999999994</v>
      </c>
      <c r="Q2958" s="18" t="str">
        <f>LEFT(T2958, FIND("/",T2958)-1)</f>
        <v>theater</v>
      </c>
      <c r="R2958" s="18" t="str">
        <f>RIGHT(T2958, LEN(T2958)-FIND("/",T2958))</f>
        <v>spaces</v>
      </c>
      <c r="S2958" t="b">
        <v>0</v>
      </c>
      <c r="T2958" t="s">
        <v>8303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3">
        <v>15000</v>
      </c>
      <c r="E2959" s="13">
        <v>280</v>
      </c>
      <c r="F2959" s="16">
        <f>(E2959)/D2959</f>
        <v>1.8666666666666668E-2</v>
      </c>
      <c r="G2959" s="11" t="s">
        <v>8220</v>
      </c>
      <c r="H2959" t="s">
        <v>8224</v>
      </c>
      <c r="I2959" t="s">
        <v>8246</v>
      </c>
      <c r="J2959">
        <v>1427498172</v>
      </c>
      <c r="K2959" s="7">
        <f>(((J2959/60)/60)/24)+DATE(1970,1,1)</f>
        <v>42090.969583333332</v>
      </c>
      <c r="L2959">
        <v>1422317772</v>
      </c>
      <c r="M2959" s="7">
        <f>(((L2959/60)/60)/24)+DATE(1970,1,1)</f>
        <v>42031.011249999996</v>
      </c>
      <c r="N2959" t="b">
        <v>0</v>
      </c>
      <c r="O2959">
        <v>3</v>
      </c>
      <c r="P2959" s="5">
        <f>E2959/O2959</f>
        <v>93.333333333333329</v>
      </c>
      <c r="Q2959" s="18" t="str">
        <f>LEFT(T2959, FIND("/",T2959)-1)</f>
        <v>theater</v>
      </c>
      <c r="R2959" s="18" t="str">
        <f>RIGHT(T2959, LEN(T2959)-FIND("/",T2959))</f>
        <v>spaces</v>
      </c>
      <c r="S2959" t="b">
        <v>0</v>
      </c>
      <c r="T2959" t="s">
        <v>8303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3">
        <v>80000</v>
      </c>
      <c r="E2960" s="13">
        <v>0</v>
      </c>
      <c r="F2960" s="16">
        <f>(E2960)/D2960</f>
        <v>0</v>
      </c>
      <c r="G2960" s="11" t="s">
        <v>8220</v>
      </c>
      <c r="H2960" t="s">
        <v>8224</v>
      </c>
      <c r="I2960" t="s">
        <v>8246</v>
      </c>
      <c r="J2960">
        <v>1462729317</v>
      </c>
      <c r="K2960" s="7">
        <f>(((J2960/60)/60)/24)+DATE(1970,1,1)</f>
        <v>42498.73746527778</v>
      </c>
      <c r="L2960">
        <v>1457548917</v>
      </c>
      <c r="M2960" s="7">
        <f>(((L2960/60)/60)/24)+DATE(1970,1,1)</f>
        <v>42438.779131944444</v>
      </c>
      <c r="N2960" t="b">
        <v>0</v>
      </c>
      <c r="O2960">
        <v>0</v>
      </c>
      <c r="P2960" s="5" t="e">
        <f>E2960/O2960</f>
        <v>#DIV/0!</v>
      </c>
      <c r="Q2960" s="18" t="str">
        <f>LEFT(T2960, FIND("/",T2960)-1)</f>
        <v>theater</v>
      </c>
      <c r="R2960" s="18" t="str">
        <f>RIGHT(T2960, LEN(T2960)-FIND("/",T2960))</f>
        <v>spaces</v>
      </c>
      <c r="S2960" t="b">
        <v>0</v>
      </c>
      <c r="T2960" t="s">
        <v>8303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3">
        <v>10000</v>
      </c>
      <c r="E2961" s="13">
        <v>0</v>
      </c>
      <c r="F2961" s="16">
        <f>(E2961)/D2961</f>
        <v>0</v>
      </c>
      <c r="G2961" s="11" t="s">
        <v>8220</v>
      </c>
      <c r="H2961" t="s">
        <v>8225</v>
      </c>
      <c r="I2961" t="s">
        <v>8247</v>
      </c>
      <c r="J2961">
        <v>1465258325</v>
      </c>
      <c r="K2961" s="7">
        <f>(((J2961/60)/60)/24)+DATE(1970,1,1)</f>
        <v>42528.008391203708</v>
      </c>
      <c r="L2961">
        <v>1462666325</v>
      </c>
      <c r="M2961" s="7">
        <f>(((L2961/60)/60)/24)+DATE(1970,1,1)</f>
        <v>42498.008391203708</v>
      </c>
      <c r="N2961" t="b">
        <v>0</v>
      </c>
      <c r="O2961">
        <v>0</v>
      </c>
      <c r="P2961" s="5" t="e">
        <f>E2961/O2961</f>
        <v>#DIV/0!</v>
      </c>
      <c r="Q2961" s="18" t="str">
        <f>LEFT(T2961, FIND("/",T2961)-1)</f>
        <v>theater</v>
      </c>
      <c r="R2961" s="18" t="str">
        <f>RIGHT(T2961, LEN(T2961)-FIND("/",T2961))</f>
        <v>spaces</v>
      </c>
      <c r="S2961" t="b">
        <v>0</v>
      </c>
      <c r="T2961" t="s">
        <v>8303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3">
        <v>30000000</v>
      </c>
      <c r="E2962" s="13">
        <v>0</v>
      </c>
      <c r="F2962" s="16">
        <f>(E2962)/D2962</f>
        <v>0</v>
      </c>
      <c r="G2962" s="11" t="s">
        <v>8220</v>
      </c>
      <c r="H2962" t="s">
        <v>8224</v>
      </c>
      <c r="I2962" t="s">
        <v>8246</v>
      </c>
      <c r="J2962">
        <v>1410459023</v>
      </c>
      <c r="K2962" s="7">
        <f>(((J2962/60)/60)/24)+DATE(1970,1,1)</f>
        <v>41893.757210648146</v>
      </c>
      <c r="L2962">
        <v>1407867023</v>
      </c>
      <c r="M2962" s="7">
        <f>(((L2962/60)/60)/24)+DATE(1970,1,1)</f>
        <v>41863.757210648146</v>
      </c>
      <c r="N2962" t="b">
        <v>0</v>
      </c>
      <c r="O2962">
        <v>0</v>
      </c>
      <c r="P2962" s="5" t="e">
        <f>E2962/O2962</f>
        <v>#DIV/0!</v>
      </c>
      <c r="Q2962" s="18" t="str">
        <f>LEFT(T2962, FIND("/",T2962)-1)</f>
        <v>theater</v>
      </c>
      <c r="R2962" s="18" t="str">
        <f>RIGHT(T2962, LEN(T2962)-FIND("/",T2962))</f>
        <v>spaces</v>
      </c>
      <c r="S2962" t="b">
        <v>0</v>
      </c>
      <c r="T2962" t="s">
        <v>8303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3">
        <v>5000</v>
      </c>
      <c r="E2963" s="13">
        <v>5481</v>
      </c>
      <c r="F2963" s="16">
        <f>(E2963)/D2963</f>
        <v>1.0962000000000001</v>
      </c>
      <c r="G2963" s="11" t="s">
        <v>8219</v>
      </c>
      <c r="H2963" t="s">
        <v>8224</v>
      </c>
      <c r="I2963" t="s">
        <v>8246</v>
      </c>
      <c r="J2963">
        <v>1427342400</v>
      </c>
      <c r="K2963" s="7">
        <f>(((J2963/60)/60)/24)+DATE(1970,1,1)</f>
        <v>42089.166666666672</v>
      </c>
      <c r="L2963">
        <v>1424927159</v>
      </c>
      <c r="M2963" s="7">
        <f>(((L2963/60)/60)/24)+DATE(1970,1,1)</f>
        <v>42061.212488425925</v>
      </c>
      <c r="N2963" t="b">
        <v>0</v>
      </c>
      <c r="O2963">
        <v>108</v>
      </c>
      <c r="P2963" s="5">
        <f>E2963/O2963</f>
        <v>50.75</v>
      </c>
      <c r="Q2963" s="18" t="str">
        <f>LEFT(T2963, FIND("/",T2963)-1)</f>
        <v>theater</v>
      </c>
      <c r="R2963" s="18" t="str">
        <f>RIGHT(T2963, LEN(T2963)-FIND("/",T2963))</f>
        <v>plays</v>
      </c>
      <c r="S2963" t="b">
        <v>1</v>
      </c>
      <c r="T2963" t="s">
        <v>8271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3">
        <v>1000</v>
      </c>
      <c r="E2964" s="13">
        <v>1218</v>
      </c>
      <c r="F2964" s="16">
        <f>(E2964)/D2964</f>
        <v>1.218</v>
      </c>
      <c r="G2964" s="11" t="s">
        <v>8219</v>
      </c>
      <c r="H2964" t="s">
        <v>8224</v>
      </c>
      <c r="I2964" t="s">
        <v>8246</v>
      </c>
      <c r="J2964">
        <v>1425193140</v>
      </c>
      <c r="K2964" s="7">
        <f>(((J2964/60)/60)/24)+DATE(1970,1,1)</f>
        <v>42064.290972222225</v>
      </c>
      <c r="L2964">
        <v>1422769906</v>
      </c>
      <c r="M2964" s="7">
        <f>(((L2964/60)/60)/24)+DATE(1970,1,1)</f>
        <v>42036.24428240741</v>
      </c>
      <c r="N2964" t="b">
        <v>0</v>
      </c>
      <c r="O2964">
        <v>20</v>
      </c>
      <c r="P2964" s="5">
        <f>E2964/O2964</f>
        <v>60.9</v>
      </c>
      <c r="Q2964" s="18" t="str">
        <f>LEFT(T2964, FIND("/",T2964)-1)</f>
        <v>theater</v>
      </c>
      <c r="R2964" s="18" t="str">
        <f>RIGHT(T2964, LEN(T2964)-FIND("/",T2964))</f>
        <v>plays</v>
      </c>
      <c r="S2964" t="b">
        <v>1</v>
      </c>
      <c r="T2964" t="s">
        <v>8271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3">
        <v>10000</v>
      </c>
      <c r="E2965" s="13">
        <v>10685</v>
      </c>
      <c r="F2965" s="16">
        <f>(E2965)/D2965</f>
        <v>1.0685</v>
      </c>
      <c r="G2965" s="11" t="s">
        <v>8219</v>
      </c>
      <c r="H2965" t="s">
        <v>8224</v>
      </c>
      <c r="I2965" t="s">
        <v>8246</v>
      </c>
      <c r="J2965">
        <v>1435835824</v>
      </c>
      <c r="K2965" s="7">
        <f>(((J2965/60)/60)/24)+DATE(1970,1,1)</f>
        <v>42187.470185185186</v>
      </c>
      <c r="L2965">
        <v>1433243824</v>
      </c>
      <c r="M2965" s="7">
        <f>(((L2965/60)/60)/24)+DATE(1970,1,1)</f>
        <v>42157.470185185186</v>
      </c>
      <c r="N2965" t="b">
        <v>0</v>
      </c>
      <c r="O2965">
        <v>98</v>
      </c>
      <c r="P2965" s="5">
        <f>E2965/O2965</f>
        <v>109.03061224489795</v>
      </c>
      <c r="Q2965" s="18" t="str">
        <f>LEFT(T2965, FIND("/",T2965)-1)</f>
        <v>theater</v>
      </c>
      <c r="R2965" s="18" t="str">
        <f>RIGHT(T2965, LEN(T2965)-FIND("/",T2965))</f>
        <v>plays</v>
      </c>
      <c r="S2965" t="b">
        <v>1</v>
      </c>
      <c r="T2965" t="s">
        <v>8271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3">
        <v>5000</v>
      </c>
      <c r="E2966" s="13">
        <v>5035.6899999999996</v>
      </c>
      <c r="F2966" s="16">
        <f>(E2966)/D2966</f>
        <v>1.0071379999999999</v>
      </c>
      <c r="G2966" s="11" t="s">
        <v>8219</v>
      </c>
      <c r="H2966" t="s">
        <v>8224</v>
      </c>
      <c r="I2966" t="s">
        <v>8246</v>
      </c>
      <c r="J2966">
        <v>1407360720</v>
      </c>
      <c r="K2966" s="7">
        <f>(((J2966/60)/60)/24)+DATE(1970,1,1)</f>
        <v>41857.897222222222</v>
      </c>
      <c r="L2966">
        <v>1404769819</v>
      </c>
      <c r="M2966" s="7">
        <f>(((L2966/60)/60)/24)+DATE(1970,1,1)</f>
        <v>41827.909942129627</v>
      </c>
      <c r="N2966" t="b">
        <v>0</v>
      </c>
      <c r="O2966">
        <v>196</v>
      </c>
      <c r="P2966" s="5">
        <f>E2966/O2966</f>
        <v>25.692295918367346</v>
      </c>
      <c r="Q2966" s="18" t="str">
        <f>LEFT(T2966, FIND("/",T2966)-1)</f>
        <v>theater</v>
      </c>
      <c r="R2966" s="18" t="str">
        <f>RIGHT(T2966, LEN(T2966)-FIND("/",T2966))</f>
        <v>plays</v>
      </c>
      <c r="S2966" t="b">
        <v>1</v>
      </c>
      <c r="T2966" t="s">
        <v>8271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3">
        <v>1500</v>
      </c>
      <c r="E2967" s="13">
        <v>1635</v>
      </c>
      <c r="F2967" s="16">
        <f>(E2967)/D2967</f>
        <v>1.0900000000000001</v>
      </c>
      <c r="G2967" s="11" t="s">
        <v>8219</v>
      </c>
      <c r="H2967" t="s">
        <v>8224</v>
      </c>
      <c r="I2967" t="s">
        <v>8246</v>
      </c>
      <c r="J2967">
        <v>1436290233</v>
      </c>
      <c r="K2967" s="7">
        <f>(((J2967/60)/60)/24)+DATE(1970,1,1)</f>
        <v>42192.729548611111</v>
      </c>
      <c r="L2967">
        <v>1433698233</v>
      </c>
      <c r="M2967" s="7">
        <f>(((L2967/60)/60)/24)+DATE(1970,1,1)</f>
        <v>42162.729548611111</v>
      </c>
      <c r="N2967" t="b">
        <v>0</v>
      </c>
      <c r="O2967">
        <v>39</v>
      </c>
      <c r="P2967" s="5">
        <f>E2967/O2967</f>
        <v>41.92307692307692</v>
      </c>
      <c r="Q2967" s="18" t="str">
        <f>LEFT(T2967, FIND("/",T2967)-1)</f>
        <v>theater</v>
      </c>
      <c r="R2967" s="18" t="str">
        <f>RIGHT(T2967, LEN(T2967)-FIND("/",T2967))</f>
        <v>plays</v>
      </c>
      <c r="S2967" t="b">
        <v>1</v>
      </c>
      <c r="T2967" t="s">
        <v>8271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3">
        <v>10000</v>
      </c>
      <c r="E2968" s="13">
        <v>11363</v>
      </c>
      <c r="F2968" s="16">
        <f>(E2968)/D2968</f>
        <v>1.1363000000000001</v>
      </c>
      <c r="G2968" s="11" t="s">
        <v>8219</v>
      </c>
      <c r="H2968" t="s">
        <v>8224</v>
      </c>
      <c r="I2968" t="s">
        <v>8246</v>
      </c>
      <c r="J2968">
        <v>1442425412</v>
      </c>
      <c r="K2968" s="7">
        <f>(((J2968/60)/60)/24)+DATE(1970,1,1)</f>
        <v>42263.738564814819</v>
      </c>
      <c r="L2968">
        <v>1439833412</v>
      </c>
      <c r="M2968" s="7">
        <f>(((L2968/60)/60)/24)+DATE(1970,1,1)</f>
        <v>42233.738564814819</v>
      </c>
      <c r="N2968" t="b">
        <v>0</v>
      </c>
      <c r="O2968">
        <v>128</v>
      </c>
      <c r="P2968" s="5">
        <f>E2968/O2968</f>
        <v>88.7734375</v>
      </c>
      <c r="Q2968" s="18" t="str">
        <f>LEFT(T2968, FIND("/",T2968)-1)</f>
        <v>theater</v>
      </c>
      <c r="R2968" s="18" t="str">
        <f>RIGHT(T2968, LEN(T2968)-FIND("/",T2968))</f>
        <v>plays</v>
      </c>
      <c r="S2968" t="b">
        <v>1</v>
      </c>
      <c r="T2968" t="s">
        <v>8271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3">
        <v>5000</v>
      </c>
      <c r="E2969" s="13">
        <v>5696</v>
      </c>
      <c r="F2969" s="16">
        <f>(E2969)/D2969</f>
        <v>1.1392</v>
      </c>
      <c r="G2969" s="11" t="s">
        <v>8219</v>
      </c>
      <c r="H2969" t="s">
        <v>8224</v>
      </c>
      <c r="I2969" t="s">
        <v>8246</v>
      </c>
      <c r="J2969">
        <v>1425872692</v>
      </c>
      <c r="K2969" s="7">
        <f>(((J2969/60)/60)/24)+DATE(1970,1,1)</f>
        <v>42072.156157407408</v>
      </c>
      <c r="L2969">
        <v>1423284292</v>
      </c>
      <c r="M2969" s="7">
        <f>(((L2969/60)/60)/24)+DATE(1970,1,1)</f>
        <v>42042.197824074072</v>
      </c>
      <c r="N2969" t="b">
        <v>0</v>
      </c>
      <c r="O2969">
        <v>71</v>
      </c>
      <c r="P2969" s="5">
        <f>E2969/O2969</f>
        <v>80.225352112676063</v>
      </c>
      <c r="Q2969" s="18" t="str">
        <f>LEFT(T2969, FIND("/",T2969)-1)</f>
        <v>theater</v>
      </c>
      <c r="R2969" s="18" t="str">
        <f>RIGHT(T2969, LEN(T2969)-FIND("/",T2969))</f>
        <v>plays</v>
      </c>
      <c r="S2969" t="b">
        <v>1</v>
      </c>
      <c r="T2969" t="s">
        <v>8271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3">
        <v>3500</v>
      </c>
      <c r="E2970" s="13">
        <v>3710</v>
      </c>
      <c r="F2970" s="16">
        <f>(E2970)/D2970</f>
        <v>1.06</v>
      </c>
      <c r="G2970" s="11" t="s">
        <v>8219</v>
      </c>
      <c r="H2970" t="s">
        <v>8224</v>
      </c>
      <c r="I2970" t="s">
        <v>8246</v>
      </c>
      <c r="J2970">
        <v>1471406340</v>
      </c>
      <c r="K2970" s="7">
        <f>(((J2970/60)/60)/24)+DATE(1970,1,1)</f>
        <v>42599.165972222225</v>
      </c>
      <c r="L2970">
        <v>1470227660</v>
      </c>
      <c r="M2970" s="7">
        <f>(((L2970/60)/60)/24)+DATE(1970,1,1)</f>
        <v>42585.523842592593</v>
      </c>
      <c r="N2970" t="b">
        <v>0</v>
      </c>
      <c r="O2970">
        <v>47</v>
      </c>
      <c r="P2970" s="5">
        <f>E2970/O2970</f>
        <v>78.936170212765958</v>
      </c>
      <c r="Q2970" s="18" t="str">
        <f>LEFT(T2970, FIND("/",T2970)-1)</f>
        <v>theater</v>
      </c>
      <c r="R2970" s="18" t="str">
        <f>RIGHT(T2970, LEN(T2970)-FIND("/",T2970))</f>
        <v>plays</v>
      </c>
      <c r="S2970" t="b">
        <v>1</v>
      </c>
      <c r="T2970" t="s">
        <v>8271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3">
        <v>1000</v>
      </c>
      <c r="E2971" s="13">
        <v>1625</v>
      </c>
      <c r="F2971" s="16">
        <f>(E2971)/D2971</f>
        <v>1.625</v>
      </c>
      <c r="G2971" s="11" t="s">
        <v>8219</v>
      </c>
      <c r="H2971" t="s">
        <v>8229</v>
      </c>
      <c r="I2971" t="s">
        <v>8251</v>
      </c>
      <c r="J2971">
        <v>1430693460</v>
      </c>
      <c r="K2971" s="7">
        <f>(((J2971/60)/60)/24)+DATE(1970,1,1)</f>
        <v>42127.952083333337</v>
      </c>
      <c r="L2971">
        <v>1428087153</v>
      </c>
      <c r="M2971" s="7">
        <f>(((L2971/60)/60)/24)+DATE(1970,1,1)</f>
        <v>42097.786493055552</v>
      </c>
      <c r="N2971" t="b">
        <v>0</v>
      </c>
      <c r="O2971">
        <v>17</v>
      </c>
      <c r="P2971" s="5">
        <f>E2971/O2971</f>
        <v>95.588235294117652</v>
      </c>
      <c r="Q2971" s="18" t="str">
        <f>LEFT(T2971, FIND("/",T2971)-1)</f>
        <v>theater</v>
      </c>
      <c r="R2971" s="18" t="str">
        <f>RIGHT(T2971, LEN(T2971)-FIND("/",T2971))</f>
        <v>plays</v>
      </c>
      <c r="S2971" t="b">
        <v>1</v>
      </c>
      <c r="T2971" t="s">
        <v>8271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3">
        <v>6000</v>
      </c>
      <c r="E2972" s="13">
        <v>6360</v>
      </c>
      <c r="F2972" s="16">
        <f>(E2972)/D2972</f>
        <v>1.06</v>
      </c>
      <c r="G2972" s="11" t="s">
        <v>8219</v>
      </c>
      <c r="H2972" t="s">
        <v>8224</v>
      </c>
      <c r="I2972" t="s">
        <v>8246</v>
      </c>
      <c r="J2972">
        <v>1405699451</v>
      </c>
      <c r="K2972" s="7">
        <f>(((J2972/60)/60)/24)+DATE(1970,1,1)</f>
        <v>41838.669571759259</v>
      </c>
      <c r="L2972">
        <v>1403107451</v>
      </c>
      <c r="M2972" s="7">
        <f>(((L2972/60)/60)/24)+DATE(1970,1,1)</f>
        <v>41808.669571759259</v>
      </c>
      <c r="N2972" t="b">
        <v>0</v>
      </c>
      <c r="O2972">
        <v>91</v>
      </c>
      <c r="P2972" s="5">
        <f>E2972/O2972</f>
        <v>69.890109890109883</v>
      </c>
      <c r="Q2972" s="18" t="str">
        <f>LEFT(T2972, FIND("/",T2972)-1)</f>
        <v>theater</v>
      </c>
      <c r="R2972" s="18" t="str">
        <f>RIGHT(T2972, LEN(T2972)-FIND("/",T2972))</f>
        <v>plays</v>
      </c>
      <c r="S2972" t="b">
        <v>1</v>
      </c>
      <c r="T2972" t="s">
        <v>8271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3">
        <v>3200</v>
      </c>
      <c r="E2973" s="13">
        <v>3205</v>
      </c>
      <c r="F2973" s="16">
        <f>(E2973)/D2973</f>
        <v>1.0015624999999999</v>
      </c>
      <c r="G2973" s="11" t="s">
        <v>8219</v>
      </c>
      <c r="H2973" t="s">
        <v>8224</v>
      </c>
      <c r="I2973" t="s">
        <v>8246</v>
      </c>
      <c r="J2973">
        <v>1409500078</v>
      </c>
      <c r="K2973" s="7">
        <f>(((J2973/60)/60)/24)+DATE(1970,1,1)</f>
        <v>41882.658310185187</v>
      </c>
      <c r="L2973">
        <v>1406908078</v>
      </c>
      <c r="M2973" s="7">
        <f>(((L2973/60)/60)/24)+DATE(1970,1,1)</f>
        <v>41852.658310185187</v>
      </c>
      <c r="N2973" t="b">
        <v>0</v>
      </c>
      <c r="O2973">
        <v>43</v>
      </c>
      <c r="P2973" s="5">
        <f>E2973/O2973</f>
        <v>74.534883720930239</v>
      </c>
      <c r="Q2973" s="18" t="str">
        <f>LEFT(T2973, FIND("/",T2973)-1)</f>
        <v>theater</v>
      </c>
      <c r="R2973" s="18" t="str">
        <f>RIGHT(T2973, LEN(T2973)-FIND("/",T2973))</f>
        <v>plays</v>
      </c>
      <c r="S2973" t="b">
        <v>1</v>
      </c>
      <c r="T2973" t="s">
        <v>8271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3">
        <v>2000</v>
      </c>
      <c r="E2974" s="13">
        <v>2107</v>
      </c>
      <c r="F2974" s="16">
        <f>(E2974)/D2974</f>
        <v>1.0535000000000001</v>
      </c>
      <c r="G2974" s="11" t="s">
        <v>8219</v>
      </c>
      <c r="H2974" t="s">
        <v>8224</v>
      </c>
      <c r="I2974" t="s">
        <v>8246</v>
      </c>
      <c r="J2974">
        <v>1480899600</v>
      </c>
      <c r="K2974" s="7">
        <f>(((J2974/60)/60)/24)+DATE(1970,1,1)</f>
        <v>42709.041666666672</v>
      </c>
      <c r="L2974">
        <v>1479609520</v>
      </c>
      <c r="M2974" s="7">
        <f>(((L2974/60)/60)/24)+DATE(1970,1,1)</f>
        <v>42694.110185185185</v>
      </c>
      <c r="N2974" t="b">
        <v>0</v>
      </c>
      <c r="O2974">
        <v>17</v>
      </c>
      <c r="P2974" s="5">
        <f>E2974/O2974</f>
        <v>123.94117647058823</v>
      </c>
      <c r="Q2974" s="18" t="str">
        <f>LEFT(T2974, FIND("/",T2974)-1)</f>
        <v>theater</v>
      </c>
      <c r="R2974" s="18" t="str">
        <f>RIGHT(T2974, LEN(T2974)-FIND("/",T2974))</f>
        <v>plays</v>
      </c>
      <c r="S2974" t="b">
        <v>1</v>
      </c>
      <c r="T2974" t="s">
        <v>8271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3">
        <v>5000</v>
      </c>
      <c r="E2975" s="13">
        <v>8740</v>
      </c>
      <c r="F2975" s="16">
        <f>(E2975)/D2975</f>
        <v>1.748</v>
      </c>
      <c r="G2975" s="11" t="s">
        <v>8219</v>
      </c>
      <c r="H2975" t="s">
        <v>8224</v>
      </c>
      <c r="I2975" t="s">
        <v>8246</v>
      </c>
      <c r="J2975">
        <v>1451620800</v>
      </c>
      <c r="K2975" s="7">
        <f>(((J2975/60)/60)/24)+DATE(1970,1,1)</f>
        <v>42370.166666666672</v>
      </c>
      <c r="L2975">
        <v>1449171508</v>
      </c>
      <c r="M2975" s="7">
        <f>(((L2975/60)/60)/24)+DATE(1970,1,1)</f>
        <v>42341.818379629629</v>
      </c>
      <c r="N2975" t="b">
        <v>0</v>
      </c>
      <c r="O2975">
        <v>33</v>
      </c>
      <c r="P2975" s="5">
        <f>E2975/O2975</f>
        <v>264.84848484848487</v>
      </c>
      <c r="Q2975" s="18" t="str">
        <f>LEFT(T2975, FIND("/",T2975)-1)</f>
        <v>theater</v>
      </c>
      <c r="R2975" s="18" t="str">
        <f>RIGHT(T2975, LEN(T2975)-FIND("/",T2975))</f>
        <v>plays</v>
      </c>
      <c r="S2975" t="b">
        <v>1</v>
      </c>
      <c r="T2975" t="s">
        <v>8271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3">
        <v>5000</v>
      </c>
      <c r="E2976" s="13">
        <v>5100</v>
      </c>
      <c r="F2976" s="16">
        <f>(E2976)/D2976</f>
        <v>1.02</v>
      </c>
      <c r="G2976" s="11" t="s">
        <v>8219</v>
      </c>
      <c r="H2976" t="s">
        <v>8224</v>
      </c>
      <c r="I2976" t="s">
        <v>8246</v>
      </c>
      <c r="J2976">
        <v>1411695300</v>
      </c>
      <c r="K2976" s="7">
        <f>(((J2976/60)/60)/24)+DATE(1970,1,1)</f>
        <v>41908.065972222219</v>
      </c>
      <c r="L2976">
        <v>1409275671</v>
      </c>
      <c r="M2976" s="7">
        <f>(((L2976/60)/60)/24)+DATE(1970,1,1)</f>
        <v>41880.061006944445</v>
      </c>
      <c r="N2976" t="b">
        <v>0</v>
      </c>
      <c r="O2976">
        <v>87</v>
      </c>
      <c r="P2976" s="5">
        <f>E2976/O2976</f>
        <v>58.620689655172413</v>
      </c>
      <c r="Q2976" s="18" t="str">
        <f>LEFT(T2976, FIND("/",T2976)-1)</f>
        <v>theater</v>
      </c>
      <c r="R2976" s="18" t="str">
        <f>RIGHT(T2976, LEN(T2976)-FIND("/",T2976))</f>
        <v>plays</v>
      </c>
      <c r="S2976" t="b">
        <v>1</v>
      </c>
      <c r="T2976" t="s">
        <v>8271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3">
        <v>8000</v>
      </c>
      <c r="E2977" s="13">
        <v>8010</v>
      </c>
      <c r="F2977" s="16">
        <f>(E2977)/D2977</f>
        <v>1.00125</v>
      </c>
      <c r="G2977" s="11" t="s">
        <v>8219</v>
      </c>
      <c r="H2977" t="s">
        <v>8224</v>
      </c>
      <c r="I2977" t="s">
        <v>8246</v>
      </c>
      <c r="J2977">
        <v>1417057200</v>
      </c>
      <c r="K2977" s="7">
        <f>(((J2977/60)/60)/24)+DATE(1970,1,1)</f>
        <v>41970.125</v>
      </c>
      <c r="L2977">
        <v>1414599886</v>
      </c>
      <c r="M2977" s="7">
        <f>(((L2977/60)/60)/24)+DATE(1970,1,1)</f>
        <v>41941.683865740742</v>
      </c>
      <c r="N2977" t="b">
        <v>0</v>
      </c>
      <c r="O2977">
        <v>113</v>
      </c>
      <c r="P2977" s="5">
        <f>E2977/O2977</f>
        <v>70.884955752212392</v>
      </c>
      <c r="Q2977" s="18" t="str">
        <f>LEFT(T2977, FIND("/",T2977)-1)</f>
        <v>theater</v>
      </c>
      <c r="R2977" s="18" t="str">
        <f>RIGHT(T2977, LEN(T2977)-FIND("/",T2977))</f>
        <v>plays</v>
      </c>
      <c r="S2977" t="b">
        <v>1</v>
      </c>
      <c r="T2977" t="s">
        <v>8271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3">
        <v>70</v>
      </c>
      <c r="E2978" s="13">
        <v>120</v>
      </c>
      <c r="F2978" s="16">
        <f>(E2978)/D2978</f>
        <v>1.7142857142857142</v>
      </c>
      <c r="G2978" s="11" t="s">
        <v>8219</v>
      </c>
      <c r="H2978" t="s">
        <v>8225</v>
      </c>
      <c r="I2978" t="s">
        <v>8247</v>
      </c>
      <c r="J2978">
        <v>1457870400</v>
      </c>
      <c r="K2978" s="7">
        <f>(((J2978/60)/60)/24)+DATE(1970,1,1)</f>
        <v>42442.5</v>
      </c>
      <c r="L2978">
        <v>1456421530</v>
      </c>
      <c r="M2978" s="7">
        <f>(((L2978/60)/60)/24)+DATE(1970,1,1)</f>
        <v>42425.730671296296</v>
      </c>
      <c r="N2978" t="b">
        <v>0</v>
      </c>
      <c r="O2978">
        <v>14</v>
      </c>
      <c r="P2978" s="5">
        <f>E2978/O2978</f>
        <v>8.5714285714285712</v>
      </c>
      <c r="Q2978" s="18" t="str">
        <f>LEFT(T2978, FIND("/",T2978)-1)</f>
        <v>theater</v>
      </c>
      <c r="R2978" s="18" t="str">
        <f>RIGHT(T2978, LEN(T2978)-FIND("/",T2978))</f>
        <v>plays</v>
      </c>
      <c r="S2978" t="b">
        <v>1</v>
      </c>
      <c r="T2978" t="s">
        <v>8271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3">
        <v>3000</v>
      </c>
      <c r="E2979" s="13">
        <v>3407</v>
      </c>
      <c r="F2979" s="16">
        <f>(E2979)/D2979</f>
        <v>1.1356666666666666</v>
      </c>
      <c r="G2979" s="11" t="s">
        <v>8219</v>
      </c>
      <c r="H2979" t="s">
        <v>8224</v>
      </c>
      <c r="I2979" t="s">
        <v>8246</v>
      </c>
      <c r="J2979">
        <v>1427076840</v>
      </c>
      <c r="K2979" s="7">
        <f>(((J2979/60)/60)/24)+DATE(1970,1,1)</f>
        <v>42086.093055555553</v>
      </c>
      <c r="L2979">
        <v>1421960934</v>
      </c>
      <c r="M2979" s="7">
        <f>(((L2979/60)/60)/24)+DATE(1970,1,1)</f>
        <v>42026.88118055556</v>
      </c>
      <c r="N2979" t="b">
        <v>0</v>
      </c>
      <c r="O2979">
        <v>30</v>
      </c>
      <c r="P2979" s="5">
        <f>E2979/O2979</f>
        <v>113.56666666666666</v>
      </c>
      <c r="Q2979" s="18" t="str">
        <f>LEFT(T2979, FIND("/",T2979)-1)</f>
        <v>theater</v>
      </c>
      <c r="R2979" s="18" t="str">
        <f>RIGHT(T2979, LEN(T2979)-FIND("/",T2979))</f>
        <v>plays</v>
      </c>
      <c r="S2979" t="b">
        <v>1</v>
      </c>
      <c r="T2979" t="s">
        <v>8271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3">
        <v>750</v>
      </c>
      <c r="E2980" s="13">
        <v>971</v>
      </c>
      <c r="F2980" s="16">
        <f>(E2980)/D2980</f>
        <v>1.2946666666666666</v>
      </c>
      <c r="G2980" s="11" t="s">
        <v>8219</v>
      </c>
      <c r="H2980" t="s">
        <v>8224</v>
      </c>
      <c r="I2980" t="s">
        <v>8246</v>
      </c>
      <c r="J2980">
        <v>1413784740</v>
      </c>
      <c r="K2980" s="7">
        <f>(((J2980/60)/60)/24)+DATE(1970,1,1)</f>
        <v>41932.249305555553</v>
      </c>
      <c r="L2980">
        <v>1412954547</v>
      </c>
      <c r="M2980" s="7">
        <f>(((L2980/60)/60)/24)+DATE(1970,1,1)</f>
        <v>41922.640590277777</v>
      </c>
      <c r="N2980" t="b">
        <v>0</v>
      </c>
      <c r="O2980">
        <v>16</v>
      </c>
      <c r="P2980" s="5">
        <f>E2980/O2980</f>
        <v>60.6875</v>
      </c>
      <c r="Q2980" s="18" t="str">
        <f>LEFT(T2980, FIND("/",T2980)-1)</f>
        <v>theater</v>
      </c>
      <c r="R2980" s="18" t="str">
        <f>RIGHT(T2980, LEN(T2980)-FIND("/",T2980))</f>
        <v>plays</v>
      </c>
      <c r="S2980" t="b">
        <v>1</v>
      </c>
      <c r="T2980" t="s">
        <v>8271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3">
        <v>5000</v>
      </c>
      <c r="E2981" s="13">
        <v>5070</v>
      </c>
      <c r="F2981" s="16">
        <f>(E2981)/D2981</f>
        <v>1.014</v>
      </c>
      <c r="G2981" s="11" t="s">
        <v>8219</v>
      </c>
      <c r="H2981" t="s">
        <v>8224</v>
      </c>
      <c r="I2981" t="s">
        <v>8246</v>
      </c>
      <c r="J2981">
        <v>1420524000</v>
      </c>
      <c r="K2981" s="7">
        <f>(((J2981/60)/60)/24)+DATE(1970,1,1)</f>
        <v>42010.25</v>
      </c>
      <c r="L2981">
        <v>1419104823</v>
      </c>
      <c r="M2981" s="7">
        <f>(((L2981/60)/60)/24)+DATE(1970,1,1)</f>
        <v>41993.824340277773</v>
      </c>
      <c r="N2981" t="b">
        <v>0</v>
      </c>
      <c r="O2981">
        <v>46</v>
      </c>
      <c r="P2981" s="5">
        <f>E2981/O2981</f>
        <v>110.21739130434783</v>
      </c>
      <c r="Q2981" s="18" t="str">
        <f>LEFT(T2981, FIND("/",T2981)-1)</f>
        <v>theater</v>
      </c>
      <c r="R2981" s="18" t="str">
        <f>RIGHT(T2981, LEN(T2981)-FIND("/",T2981))</f>
        <v>plays</v>
      </c>
      <c r="S2981" t="b">
        <v>1</v>
      </c>
      <c r="T2981" t="s">
        <v>8271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3">
        <v>3000</v>
      </c>
      <c r="E2982" s="13">
        <v>3275</v>
      </c>
      <c r="F2982" s="16">
        <f>(E2982)/D2982</f>
        <v>1.0916666666666666</v>
      </c>
      <c r="G2982" s="11" t="s">
        <v>8219</v>
      </c>
      <c r="H2982" t="s">
        <v>8224</v>
      </c>
      <c r="I2982" t="s">
        <v>8246</v>
      </c>
      <c r="J2982">
        <v>1440381600</v>
      </c>
      <c r="K2982" s="7">
        <f>(((J2982/60)/60)/24)+DATE(1970,1,1)</f>
        <v>42240.083333333328</v>
      </c>
      <c r="L2982">
        <v>1438639130</v>
      </c>
      <c r="M2982" s="7">
        <f>(((L2982/60)/60)/24)+DATE(1970,1,1)</f>
        <v>42219.915856481486</v>
      </c>
      <c r="N2982" t="b">
        <v>0</v>
      </c>
      <c r="O2982">
        <v>24</v>
      </c>
      <c r="P2982" s="5">
        <f>E2982/O2982</f>
        <v>136.45833333333334</v>
      </c>
      <c r="Q2982" s="18" t="str">
        <f>LEFT(T2982, FIND("/",T2982)-1)</f>
        <v>theater</v>
      </c>
      <c r="R2982" s="18" t="str">
        <f>RIGHT(T2982, LEN(T2982)-FIND("/",T2982))</f>
        <v>plays</v>
      </c>
      <c r="S2982" t="b">
        <v>1</v>
      </c>
      <c r="T2982" t="s">
        <v>8271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3">
        <v>4000</v>
      </c>
      <c r="E2983" s="13">
        <v>5157</v>
      </c>
      <c r="F2983" s="16">
        <f>(E2983)/D2983</f>
        <v>1.28925</v>
      </c>
      <c r="G2983" s="11" t="s">
        <v>8219</v>
      </c>
      <c r="H2983" t="s">
        <v>8241</v>
      </c>
      <c r="I2983" t="s">
        <v>8249</v>
      </c>
      <c r="J2983">
        <v>1443014756</v>
      </c>
      <c r="K2983" s="7">
        <f>(((J2983/60)/60)/24)+DATE(1970,1,1)</f>
        <v>42270.559675925921</v>
      </c>
      <c r="L2983">
        <v>1439126756</v>
      </c>
      <c r="M2983" s="7">
        <f>(((L2983/60)/60)/24)+DATE(1970,1,1)</f>
        <v>42225.559675925921</v>
      </c>
      <c r="N2983" t="b">
        <v>1</v>
      </c>
      <c r="O2983">
        <v>97</v>
      </c>
      <c r="P2983" s="5">
        <f>E2983/O2983</f>
        <v>53.164948453608247</v>
      </c>
      <c r="Q2983" s="18" t="str">
        <f>LEFT(T2983, FIND("/",T2983)-1)</f>
        <v>theater</v>
      </c>
      <c r="R2983" s="18" t="str">
        <f>RIGHT(T2983, LEN(T2983)-FIND("/",T2983))</f>
        <v>spaces</v>
      </c>
      <c r="S2983" t="b">
        <v>1</v>
      </c>
      <c r="T2983" t="s">
        <v>8303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3">
        <v>5000</v>
      </c>
      <c r="E2984" s="13">
        <v>5103</v>
      </c>
      <c r="F2984" s="16">
        <f>(E2984)/D2984</f>
        <v>1.0206</v>
      </c>
      <c r="G2984" s="11" t="s">
        <v>8219</v>
      </c>
      <c r="H2984" t="s">
        <v>8225</v>
      </c>
      <c r="I2984" t="s">
        <v>8247</v>
      </c>
      <c r="J2984">
        <v>1455208143</v>
      </c>
      <c r="K2984" s="7">
        <f>(((J2984/60)/60)/24)+DATE(1970,1,1)</f>
        <v>42411.686840277776</v>
      </c>
      <c r="L2984">
        <v>1452616143</v>
      </c>
      <c r="M2984" s="7">
        <f>(((L2984/60)/60)/24)+DATE(1970,1,1)</f>
        <v>42381.686840277776</v>
      </c>
      <c r="N2984" t="b">
        <v>1</v>
      </c>
      <c r="O2984">
        <v>59</v>
      </c>
      <c r="P2984" s="5">
        <f>E2984/O2984</f>
        <v>86.491525423728817</v>
      </c>
      <c r="Q2984" s="18" t="str">
        <f>LEFT(T2984, FIND("/",T2984)-1)</f>
        <v>theater</v>
      </c>
      <c r="R2984" s="18" t="str">
        <f>RIGHT(T2984, LEN(T2984)-FIND("/",T2984))</f>
        <v>spaces</v>
      </c>
      <c r="S2984" t="b">
        <v>1</v>
      </c>
      <c r="T2984" t="s">
        <v>8303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3">
        <v>116000</v>
      </c>
      <c r="E2985" s="13">
        <v>169985.91</v>
      </c>
      <c r="F2985" s="16">
        <f>(E2985)/D2985</f>
        <v>1.465395775862069</v>
      </c>
      <c r="G2985" s="11" t="s">
        <v>8219</v>
      </c>
      <c r="H2985" t="s">
        <v>8224</v>
      </c>
      <c r="I2985" t="s">
        <v>8246</v>
      </c>
      <c r="J2985">
        <v>1415722236</v>
      </c>
      <c r="K2985" s="7">
        <f>(((J2985/60)/60)/24)+DATE(1970,1,1)</f>
        <v>41954.674027777779</v>
      </c>
      <c r="L2985">
        <v>1410534636</v>
      </c>
      <c r="M2985" s="7">
        <f>(((L2985/60)/60)/24)+DATE(1970,1,1)</f>
        <v>41894.632361111115</v>
      </c>
      <c r="N2985" t="b">
        <v>1</v>
      </c>
      <c r="O2985">
        <v>1095</v>
      </c>
      <c r="P2985" s="5">
        <f>E2985/O2985</f>
        <v>155.23827397260274</v>
      </c>
      <c r="Q2985" s="18" t="str">
        <f>LEFT(T2985, FIND("/",T2985)-1)</f>
        <v>theater</v>
      </c>
      <c r="R2985" s="18" t="str">
        <f>RIGHT(T2985, LEN(T2985)-FIND("/",T2985))</f>
        <v>spaces</v>
      </c>
      <c r="S2985" t="b">
        <v>1</v>
      </c>
      <c r="T2985" t="s">
        <v>8303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3">
        <v>25000</v>
      </c>
      <c r="E2986" s="13">
        <v>25088</v>
      </c>
      <c r="F2986" s="16">
        <f>(E2986)/D2986</f>
        <v>1.00352</v>
      </c>
      <c r="G2986" s="11" t="s">
        <v>8219</v>
      </c>
      <c r="H2986" t="s">
        <v>8224</v>
      </c>
      <c r="I2986" t="s">
        <v>8246</v>
      </c>
      <c r="J2986">
        <v>1472020881</v>
      </c>
      <c r="K2986" s="7">
        <f>(((J2986/60)/60)/24)+DATE(1970,1,1)</f>
        <v>42606.278715277775</v>
      </c>
      <c r="L2986">
        <v>1469428881</v>
      </c>
      <c r="M2986" s="7">
        <f>(((L2986/60)/60)/24)+DATE(1970,1,1)</f>
        <v>42576.278715277775</v>
      </c>
      <c r="N2986" t="b">
        <v>1</v>
      </c>
      <c r="O2986">
        <v>218</v>
      </c>
      <c r="P2986" s="5">
        <f>E2986/O2986</f>
        <v>115.08256880733946</v>
      </c>
      <c r="Q2986" s="18" t="str">
        <f>LEFT(T2986, FIND("/",T2986)-1)</f>
        <v>theater</v>
      </c>
      <c r="R2986" s="18" t="str">
        <f>RIGHT(T2986, LEN(T2986)-FIND("/",T2986))</f>
        <v>spaces</v>
      </c>
      <c r="S2986" t="b">
        <v>1</v>
      </c>
      <c r="T2986" t="s">
        <v>8303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3">
        <v>10000</v>
      </c>
      <c r="E2987" s="13">
        <v>12165</v>
      </c>
      <c r="F2987" s="16">
        <f>(E2987)/D2987</f>
        <v>1.2164999999999999</v>
      </c>
      <c r="G2987" s="11" t="s">
        <v>8219</v>
      </c>
      <c r="H2987" t="s">
        <v>8228</v>
      </c>
      <c r="I2987" t="s">
        <v>8250</v>
      </c>
      <c r="J2987">
        <v>1477886400</v>
      </c>
      <c r="K2987" s="7">
        <f>(((J2987/60)/60)/24)+DATE(1970,1,1)</f>
        <v>42674.166666666672</v>
      </c>
      <c r="L2987">
        <v>1476228128</v>
      </c>
      <c r="M2987" s="7">
        <f>(((L2987/60)/60)/24)+DATE(1970,1,1)</f>
        <v>42654.973703703698</v>
      </c>
      <c r="N2987" t="b">
        <v>0</v>
      </c>
      <c r="O2987">
        <v>111</v>
      </c>
      <c r="P2987" s="5">
        <f>E2987/O2987</f>
        <v>109.5945945945946</v>
      </c>
      <c r="Q2987" s="18" t="str">
        <f>LEFT(T2987, FIND("/",T2987)-1)</f>
        <v>theater</v>
      </c>
      <c r="R2987" s="18" t="str">
        <f>RIGHT(T2987, LEN(T2987)-FIND("/",T2987))</f>
        <v>spaces</v>
      </c>
      <c r="S2987" t="b">
        <v>1</v>
      </c>
      <c r="T2987" t="s">
        <v>8303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3">
        <v>2400</v>
      </c>
      <c r="E2988" s="13">
        <v>2532</v>
      </c>
      <c r="F2988" s="16">
        <f>(E2988)/D2988</f>
        <v>1.0549999999999999</v>
      </c>
      <c r="G2988" s="11" t="s">
        <v>8219</v>
      </c>
      <c r="H2988" t="s">
        <v>8225</v>
      </c>
      <c r="I2988" t="s">
        <v>8247</v>
      </c>
      <c r="J2988">
        <v>1462100406</v>
      </c>
      <c r="K2988" s="7">
        <f>(((J2988/60)/60)/24)+DATE(1970,1,1)</f>
        <v>42491.458402777775</v>
      </c>
      <c r="L2988">
        <v>1456920006</v>
      </c>
      <c r="M2988" s="7">
        <f>(((L2988/60)/60)/24)+DATE(1970,1,1)</f>
        <v>42431.500069444446</v>
      </c>
      <c r="N2988" t="b">
        <v>0</v>
      </c>
      <c r="O2988">
        <v>56</v>
      </c>
      <c r="P2988" s="5">
        <f>E2988/O2988</f>
        <v>45.214285714285715</v>
      </c>
      <c r="Q2988" s="18" t="str">
        <f>LEFT(T2988, FIND("/",T2988)-1)</f>
        <v>theater</v>
      </c>
      <c r="R2988" s="18" t="str">
        <f>RIGHT(T2988, LEN(T2988)-FIND("/",T2988))</f>
        <v>spaces</v>
      </c>
      <c r="S2988" t="b">
        <v>1</v>
      </c>
      <c r="T2988" t="s">
        <v>8303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3">
        <v>25000</v>
      </c>
      <c r="E2989" s="13">
        <v>27600.2</v>
      </c>
      <c r="F2989" s="16">
        <f>(E2989)/D2989</f>
        <v>1.1040080000000001</v>
      </c>
      <c r="G2989" s="11" t="s">
        <v>8219</v>
      </c>
      <c r="H2989" t="s">
        <v>8224</v>
      </c>
      <c r="I2989" t="s">
        <v>8246</v>
      </c>
      <c r="J2989">
        <v>1476316800</v>
      </c>
      <c r="K2989" s="7">
        <f>(((J2989/60)/60)/24)+DATE(1970,1,1)</f>
        <v>42656</v>
      </c>
      <c r="L2989">
        <v>1473837751</v>
      </c>
      <c r="M2989" s="7">
        <f>(((L2989/60)/60)/24)+DATE(1970,1,1)</f>
        <v>42627.307303240741</v>
      </c>
      <c r="N2989" t="b">
        <v>0</v>
      </c>
      <c r="O2989">
        <v>265</v>
      </c>
      <c r="P2989" s="5">
        <f>E2989/O2989</f>
        <v>104.15169811320754</v>
      </c>
      <c r="Q2989" s="18" t="str">
        <f>LEFT(T2989, FIND("/",T2989)-1)</f>
        <v>theater</v>
      </c>
      <c r="R2989" s="18" t="str">
        <f>RIGHT(T2989, LEN(T2989)-FIND("/",T2989))</f>
        <v>spaces</v>
      </c>
      <c r="S2989" t="b">
        <v>1</v>
      </c>
      <c r="T2989" t="s">
        <v>8303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3">
        <v>1000</v>
      </c>
      <c r="E2990" s="13">
        <v>1000</v>
      </c>
      <c r="F2990" s="16">
        <f>(E2990)/D2990</f>
        <v>1</v>
      </c>
      <c r="G2990" s="11" t="s">
        <v>8219</v>
      </c>
      <c r="H2990" t="s">
        <v>8225</v>
      </c>
      <c r="I2990" t="s">
        <v>8247</v>
      </c>
      <c r="J2990">
        <v>1466412081</v>
      </c>
      <c r="K2990" s="7">
        <f>(((J2990/60)/60)/24)+DATE(1970,1,1)</f>
        <v>42541.362048611118</v>
      </c>
      <c r="L2990">
        <v>1463820081</v>
      </c>
      <c r="M2990" s="7">
        <f>(((L2990/60)/60)/24)+DATE(1970,1,1)</f>
        <v>42511.362048611118</v>
      </c>
      <c r="N2990" t="b">
        <v>0</v>
      </c>
      <c r="O2990">
        <v>28</v>
      </c>
      <c r="P2990" s="5">
        <f>E2990/O2990</f>
        <v>35.714285714285715</v>
      </c>
      <c r="Q2990" s="18" t="str">
        <f>LEFT(T2990, FIND("/",T2990)-1)</f>
        <v>theater</v>
      </c>
      <c r="R2990" s="18" t="str">
        <f>RIGHT(T2990, LEN(T2990)-FIND("/",T2990))</f>
        <v>spaces</v>
      </c>
      <c r="S2990" t="b">
        <v>1</v>
      </c>
      <c r="T2990" t="s">
        <v>8303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3">
        <v>20000</v>
      </c>
      <c r="E2991" s="13">
        <v>35307</v>
      </c>
      <c r="F2991" s="16">
        <f>(E2991)/D2991</f>
        <v>1.76535</v>
      </c>
      <c r="G2991" s="11" t="s">
        <v>8219</v>
      </c>
      <c r="H2991" t="s">
        <v>8224</v>
      </c>
      <c r="I2991" t="s">
        <v>8246</v>
      </c>
      <c r="J2991">
        <v>1450673940</v>
      </c>
      <c r="K2991" s="7">
        <f>(((J2991/60)/60)/24)+DATE(1970,1,1)</f>
        <v>42359.207638888889</v>
      </c>
      <c r="L2991">
        <v>1448756962</v>
      </c>
      <c r="M2991" s="7">
        <f>(((L2991/60)/60)/24)+DATE(1970,1,1)</f>
        <v>42337.02039351852</v>
      </c>
      <c r="N2991" t="b">
        <v>0</v>
      </c>
      <c r="O2991">
        <v>364</v>
      </c>
      <c r="P2991" s="5">
        <f>E2991/O2991</f>
        <v>96.997252747252745</v>
      </c>
      <c r="Q2991" s="18" t="str">
        <f>LEFT(T2991, FIND("/",T2991)-1)</f>
        <v>theater</v>
      </c>
      <c r="R2991" s="18" t="str">
        <f>RIGHT(T2991, LEN(T2991)-FIND("/",T2991))</f>
        <v>spaces</v>
      </c>
      <c r="S2991" t="b">
        <v>1</v>
      </c>
      <c r="T2991" t="s">
        <v>8303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3">
        <v>10000</v>
      </c>
      <c r="E2992" s="13">
        <v>10000</v>
      </c>
      <c r="F2992" s="16">
        <f>(E2992)/D2992</f>
        <v>1</v>
      </c>
      <c r="G2992" s="11" t="s">
        <v>8219</v>
      </c>
      <c r="H2992" t="s">
        <v>8224</v>
      </c>
      <c r="I2992" t="s">
        <v>8246</v>
      </c>
      <c r="J2992">
        <v>1452174420</v>
      </c>
      <c r="K2992" s="7">
        <f>(((J2992/60)/60)/24)+DATE(1970,1,1)</f>
        <v>42376.57430555555</v>
      </c>
      <c r="L2992">
        <v>1449150420</v>
      </c>
      <c r="M2992" s="7">
        <f>(((L2992/60)/60)/24)+DATE(1970,1,1)</f>
        <v>42341.57430555555</v>
      </c>
      <c r="N2992" t="b">
        <v>0</v>
      </c>
      <c r="O2992">
        <v>27</v>
      </c>
      <c r="P2992" s="5">
        <f>E2992/O2992</f>
        <v>370.37037037037038</v>
      </c>
      <c r="Q2992" s="18" t="str">
        <f>LEFT(T2992, FIND("/",T2992)-1)</f>
        <v>theater</v>
      </c>
      <c r="R2992" s="18" t="str">
        <f>RIGHT(T2992, LEN(T2992)-FIND("/",T2992))</f>
        <v>spaces</v>
      </c>
      <c r="S2992" t="b">
        <v>1</v>
      </c>
      <c r="T2992" t="s">
        <v>8303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3">
        <v>8500</v>
      </c>
      <c r="E2993" s="13">
        <v>8780</v>
      </c>
      <c r="F2993" s="16">
        <f>(E2993)/D2993</f>
        <v>1.0329411764705883</v>
      </c>
      <c r="G2993" s="11" t="s">
        <v>8219</v>
      </c>
      <c r="H2993" t="s">
        <v>8224</v>
      </c>
      <c r="I2993" t="s">
        <v>8246</v>
      </c>
      <c r="J2993">
        <v>1485547530</v>
      </c>
      <c r="K2993" s="7">
        <f>(((J2993/60)/60)/24)+DATE(1970,1,1)</f>
        <v>42762.837152777778</v>
      </c>
      <c r="L2993">
        <v>1483646730</v>
      </c>
      <c r="M2993" s="7">
        <f>(((L2993/60)/60)/24)+DATE(1970,1,1)</f>
        <v>42740.837152777778</v>
      </c>
      <c r="N2993" t="b">
        <v>0</v>
      </c>
      <c r="O2993">
        <v>93</v>
      </c>
      <c r="P2993" s="5">
        <f>E2993/O2993</f>
        <v>94.408602150537632</v>
      </c>
      <c r="Q2993" s="18" t="str">
        <f>LEFT(T2993, FIND("/",T2993)-1)</f>
        <v>theater</v>
      </c>
      <c r="R2993" s="18" t="str">
        <f>RIGHT(T2993, LEN(T2993)-FIND("/",T2993))</f>
        <v>spaces</v>
      </c>
      <c r="S2993" t="b">
        <v>1</v>
      </c>
      <c r="T2993" t="s">
        <v>8303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3">
        <v>3000</v>
      </c>
      <c r="E2994" s="13">
        <v>3135</v>
      </c>
      <c r="F2994" s="16">
        <f>(E2994)/D2994</f>
        <v>1.0449999999999999</v>
      </c>
      <c r="G2994" s="11" t="s">
        <v>8219</v>
      </c>
      <c r="H2994" t="s">
        <v>8224</v>
      </c>
      <c r="I2994" t="s">
        <v>8246</v>
      </c>
      <c r="J2994">
        <v>1476037510</v>
      </c>
      <c r="K2994" s="7">
        <f>(((J2994/60)/60)/24)+DATE(1970,1,1)</f>
        <v>42652.767476851848</v>
      </c>
      <c r="L2994">
        <v>1473445510</v>
      </c>
      <c r="M2994" s="7">
        <f>(((L2994/60)/60)/24)+DATE(1970,1,1)</f>
        <v>42622.767476851848</v>
      </c>
      <c r="N2994" t="b">
        <v>0</v>
      </c>
      <c r="O2994">
        <v>64</v>
      </c>
      <c r="P2994" s="5">
        <f>E2994/O2994</f>
        <v>48.984375</v>
      </c>
      <c r="Q2994" s="18" t="str">
        <f>LEFT(T2994, FIND("/",T2994)-1)</f>
        <v>theater</v>
      </c>
      <c r="R2994" s="18" t="str">
        <f>RIGHT(T2994, LEN(T2994)-FIND("/",T2994))</f>
        <v>spaces</v>
      </c>
      <c r="S2994" t="b">
        <v>1</v>
      </c>
      <c r="T2994" t="s">
        <v>8303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3">
        <v>1000</v>
      </c>
      <c r="E2995" s="13">
        <v>1003</v>
      </c>
      <c r="F2995" s="16">
        <f>(E2995)/D2995</f>
        <v>1.0029999999999999</v>
      </c>
      <c r="G2995" s="11" t="s">
        <v>8219</v>
      </c>
      <c r="H2995" t="s">
        <v>8224</v>
      </c>
      <c r="I2995" t="s">
        <v>8246</v>
      </c>
      <c r="J2995">
        <v>1455998867</v>
      </c>
      <c r="K2995" s="7">
        <f>(((J2995/60)/60)/24)+DATE(1970,1,1)</f>
        <v>42420.838738425926</v>
      </c>
      <c r="L2995">
        <v>1453406867</v>
      </c>
      <c r="M2995" s="7">
        <f>(((L2995/60)/60)/24)+DATE(1970,1,1)</f>
        <v>42390.838738425926</v>
      </c>
      <c r="N2995" t="b">
        <v>0</v>
      </c>
      <c r="O2995">
        <v>22</v>
      </c>
      <c r="P2995" s="5">
        <f>E2995/O2995</f>
        <v>45.590909090909093</v>
      </c>
      <c r="Q2995" s="18" t="str">
        <f>LEFT(T2995, FIND("/",T2995)-1)</f>
        <v>theater</v>
      </c>
      <c r="R2995" s="18" t="str">
        <f>RIGHT(T2995, LEN(T2995)-FIND("/",T2995))</f>
        <v>spaces</v>
      </c>
      <c r="S2995" t="b">
        <v>1</v>
      </c>
      <c r="T2995" t="s">
        <v>8303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3">
        <v>300</v>
      </c>
      <c r="E2996" s="13">
        <v>1373.24</v>
      </c>
      <c r="F2996" s="16">
        <f>(E2996)/D2996</f>
        <v>4.577466666666667</v>
      </c>
      <c r="G2996" s="11" t="s">
        <v>8219</v>
      </c>
      <c r="H2996" t="s">
        <v>8225</v>
      </c>
      <c r="I2996" t="s">
        <v>8247</v>
      </c>
      <c r="J2996">
        <v>1412335772</v>
      </c>
      <c r="K2996" s="7">
        <f>(((J2996/60)/60)/24)+DATE(1970,1,1)</f>
        <v>41915.478842592594</v>
      </c>
      <c r="L2996">
        <v>1409743772</v>
      </c>
      <c r="M2996" s="7">
        <f>(((L2996/60)/60)/24)+DATE(1970,1,1)</f>
        <v>41885.478842592594</v>
      </c>
      <c r="N2996" t="b">
        <v>0</v>
      </c>
      <c r="O2996">
        <v>59</v>
      </c>
      <c r="P2996" s="5">
        <f>E2996/O2996</f>
        <v>23.275254237288134</v>
      </c>
      <c r="Q2996" s="18" t="str">
        <f>LEFT(T2996, FIND("/",T2996)-1)</f>
        <v>theater</v>
      </c>
      <c r="R2996" s="18" t="str">
        <f>RIGHT(T2996, LEN(T2996)-FIND("/",T2996))</f>
        <v>spaces</v>
      </c>
      <c r="S2996" t="b">
        <v>1</v>
      </c>
      <c r="T2996" t="s">
        <v>8303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3">
        <v>15000</v>
      </c>
      <c r="E2997" s="13">
        <v>15744</v>
      </c>
      <c r="F2997" s="16">
        <f>(E2997)/D2997</f>
        <v>1.0496000000000001</v>
      </c>
      <c r="G2997" s="11" t="s">
        <v>8219</v>
      </c>
      <c r="H2997" t="s">
        <v>8224</v>
      </c>
      <c r="I2997" t="s">
        <v>8246</v>
      </c>
      <c r="J2997">
        <v>1484841471</v>
      </c>
      <c r="K2997" s="7">
        <f>(((J2997/60)/60)/24)+DATE(1970,1,1)</f>
        <v>42754.665173611109</v>
      </c>
      <c r="L2997">
        <v>1482249471</v>
      </c>
      <c r="M2997" s="7">
        <f>(((L2997/60)/60)/24)+DATE(1970,1,1)</f>
        <v>42724.665173611109</v>
      </c>
      <c r="N2997" t="b">
        <v>0</v>
      </c>
      <c r="O2997">
        <v>249</v>
      </c>
      <c r="P2997" s="5">
        <f>E2997/O2997</f>
        <v>63.2289156626506</v>
      </c>
      <c r="Q2997" s="18" t="str">
        <f>LEFT(T2997, FIND("/",T2997)-1)</f>
        <v>theater</v>
      </c>
      <c r="R2997" s="18" t="str">
        <f>RIGHT(T2997, LEN(T2997)-FIND("/",T2997))</f>
        <v>spaces</v>
      </c>
      <c r="S2997" t="b">
        <v>1</v>
      </c>
      <c r="T2997" t="s">
        <v>8303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3">
        <v>35000</v>
      </c>
      <c r="E2998" s="13">
        <v>60180</v>
      </c>
      <c r="F2998" s="16">
        <f>(E2998)/D2998</f>
        <v>1.7194285714285715</v>
      </c>
      <c r="G2998" s="11" t="s">
        <v>8219</v>
      </c>
      <c r="H2998" t="s">
        <v>8224</v>
      </c>
      <c r="I2998" t="s">
        <v>8246</v>
      </c>
      <c r="J2998">
        <v>1432677240</v>
      </c>
      <c r="K2998" s="7">
        <f>(((J2998/60)/60)/24)+DATE(1970,1,1)</f>
        <v>42150.912500000006</v>
      </c>
      <c r="L2998">
        <v>1427493240</v>
      </c>
      <c r="M2998" s="7">
        <f>(((L2998/60)/60)/24)+DATE(1970,1,1)</f>
        <v>42090.912500000006</v>
      </c>
      <c r="N2998" t="b">
        <v>0</v>
      </c>
      <c r="O2998">
        <v>392</v>
      </c>
      <c r="P2998" s="5">
        <f>E2998/O2998</f>
        <v>153.5204081632653</v>
      </c>
      <c r="Q2998" s="18" t="str">
        <f>LEFT(T2998, FIND("/",T2998)-1)</f>
        <v>theater</v>
      </c>
      <c r="R2998" s="18" t="str">
        <f>RIGHT(T2998, LEN(T2998)-FIND("/",T2998))</f>
        <v>spaces</v>
      </c>
      <c r="S2998" t="b">
        <v>1</v>
      </c>
      <c r="T2998" t="s">
        <v>8303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3">
        <v>10000</v>
      </c>
      <c r="E2999" s="13">
        <v>10373</v>
      </c>
      <c r="F2999" s="16">
        <f>(E2999)/D2999</f>
        <v>1.0373000000000001</v>
      </c>
      <c r="G2999" s="11" t="s">
        <v>8219</v>
      </c>
      <c r="H2999" t="s">
        <v>8224</v>
      </c>
      <c r="I2999" t="s">
        <v>8246</v>
      </c>
      <c r="J2999">
        <v>1488171540</v>
      </c>
      <c r="K2999" s="7">
        <f>(((J2999/60)/60)/24)+DATE(1970,1,1)</f>
        <v>42793.207638888889</v>
      </c>
      <c r="L2999">
        <v>1486661793</v>
      </c>
      <c r="M2999" s="7">
        <f>(((L2999/60)/60)/24)+DATE(1970,1,1)</f>
        <v>42775.733715277776</v>
      </c>
      <c r="N2999" t="b">
        <v>0</v>
      </c>
      <c r="O2999">
        <v>115</v>
      </c>
      <c r="P2999" s="5">
        <f>E2999/O2999</f>
        <v>90.2</v>
      </c>
      <c r="Q2999" s="18" t="str">
        <f>LEFT(T2999, FIND("/",T2999)-1)</f>
        <v>theater</v>
      </c>
      <c r="R2999" s="18" t="str">
        <f>RIGHT(T2999, LEN(T2999)-FIND("/",T2999))</f>
        <v>spaces</v>
      </c>
      <c r="S2999" t="b">
        <v>1</v>
      </c>
      <c r="T2999" t="s">
        <v>8303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3">
        <v>50000</v>
      </c>
      <c r="E3000" s="13">
        <v>51514.5</v>
      </c>
      <c r="F3000" s="16">
        <f>(E3000)/D3000</f>
        <v>1.0302899999999999</v>
      </c>
      <c r="G3000" s="11" t="s">
        <v>8219</v>
      </c>
      <c r="H3000" t="s">
        <v>8224</v>
      </c>
      <c r="I3000" t="s">
        <v>8246</v>
      </c>
      <c r="J3000">
        <v>1402892700</v>
      </c>
      <c r="K3000" s="7">
        <f>(((J3000/60)/60)/24)+DATE(1970,1,1)</f>
        <v>41806.184027777781</v>
      </c>
      <c r="L3000">
        <v>1400474329</v>
      </c>
      <c r="M3000" s="7">
        <f>(((L3000/60)/60)/24)+DATE(1970,1,1)</f>
        <v>41778.193622685183</v>
      </c>
      <c r="N3000" t="b">
        <v>0</v>
      </c>
      <c r="O3000">
        <v>433</v>
      </c>
      <c r="P3000" s="5">
        <f>E3000/O3000</f>
        <v>118.97113163972287</v>
      </c>
      <c r="Q3000" s="18" t="str">
        <f>LEFT(T3000, FIND("/",T3000)-1)</f>
        <v>theater</v>
      </c>
      <c r="R3000" s="18" t="str">
        <f>RIGHT(T3000, LEN(T3000)-FIND("/",T3000))</f>
        <v>spaces</v>
      </c>
      <c r="S3000" t="b">
        <v>1</v>
      </c>
      <c r="T3000" t="s">
        <v>8303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3">
        <v>1350</v>
      </c>
      <c r="E3001" s="13">
        <v>1605</v>
      </c>
      <c r="F3001" s="16">
        <f>(E3001)/D3001</f>
        <v>1.1888888888888889</v>
      </c>
      <c r="G3001" s="11" t="s">
        <v>8219</v>
      </c>
      <c r="H3001" t="s">
        <v>8224</v>
      </c>
      <c r="I3001" t="s">
        <v>8246</v>
      </c>
      <c r="J3001">
        <v>1488333600</v>
      </c>
      <c r="K3001" s="7">
        <f>(((J3001/60)/60)/24)+DATE(1970,1,1)</f>
        <v>42795.083333333328</v>
      </c>
      <c r="L3001">
        <v>1487094360</v>
      </c>
      <c r="M3001" s="7">
        <f>(((L3001/60)/60)/24)+DATE(1970,1,1)</f>
        <v>42780.740277777775</v>
      </c>
      <c r="N3001" t="b">
        <v>0</v>
      </c>
      <c r="O3001">
        <v>20</v>
      </c>
      <c r="P3001" s="5">
        <f>E3001/O3001</f>
        <v>80.25</v>
      </c>
      <c r="Q3001" s="18" t="str">
        <f>LEFT(T3001, FIND("/",T3001)-1)</f>
        <v>theater</v>
      </c>
      <c r="R3001" s="18" t="str">
        <f>RIGHT(T3001, LEN(T3001)-FIND("/",T3001))</f>
        <v>spaces</v>
      </c>
      <c r="S3001" t="b">
        <v>1</v>
      </c>
      <c r="T3001" t="s">
        <v>8303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3">
        <v>500</v>
      </c>
      <c r="E3002" s="13">
        <v>500</v>
      </c>
      <c r="F3002" s="16">
        <f>(E3002)/D3002</f>
        <v>1</v>
      </c>
      <c r="G3002" s="11" t="s">
        <v>8219</v>
      </c>
      <c r="H3002" t="s">
        <v>8224</v>
      </c>
      <c r="I3002" t="s">
        <v>8246</v>
      </c>
      <c r="J3002">
        <v>1485885600</v>
      </c>
      <c r="K3002" s="7">
        <f>(((J3002/60)/60)/24)+DATE(1970,1,1)</f>
        <v>42766.75</v>
      </c>
      <c r="L3002">
        <v>1484682670</v>
      </c>
      <c r="M3002" s="7">
        <f>(((L3002/60)/60)/24)+DATE(1970,1,1)</f>
        <v>42752.827199074076</v>
      </c>
      <c r="N3002" t="b">
        <v>0</v>
      </c>
      <c r="O3002">
        <v>8</v>
      </c>
      <c r="P3002" s="5">
        <f>E3002/O3002</f>
        <v>62.5</v>
      </c>
      <c r="Q3002" s="18" t="str">
        <f>LEFT(T3002, FIND("/",T3002)-1)</f>
        <v>theater</v>
      </c>
      <c r="R3002" s="18" t="str">
        <f>RIGHT(T3002, LEN(T3002)-FIND("/",T3002))</f>
        <v>spaces</v>
      </c>
      <c r="S3002" t="b">
        <v>1</v>
      </c>
      <c r="T3002" t="s">
        <v>8303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3">
        <v>7214</v>
      </c>
      <c r="E3003" s="13">
        <v>22991.01</v>
      </c>
      <c r="F3003" s="16">
        <f>(E3003)/D3003</f>
        <v>3.1869988910451896</v>
      </c>
      <c r="G3003" s="11" t="s">
        <v>8219</v>
      </c>
      <c r="H3003" t="s">
        <v>8224</v>
      </c>
      <c r="I3003" t="s">
        <v>8246</v>
      </c>
      <c r="J3003">
        <v>1468445382</v>
      </c>
      <c r="K3003" s="7">
        <f>(((J3003/60)/60)/24)+DATE(1970,1,1)</f>
        <v>42564.895625000005</v>
      </c>
      <c r="L3003">
        <v>1465853382</v>
      </c>
      <c r="M3003" s="7">
        <f>(((L3003/60)/60)/24)+DATE(1970,1,1)</f>
        <v>42534.895625000005</v>
      </c>
      <c r="N3003" t="b">
        <v>0</v>
      </c>
      <c r="O3003">
        <v>175</v>
      </c>
      <c r="P3003" s="5">
        <f>E3003/O3003</f>
        <v>131.37719999999999</v>
      </c>
      <c r="Q3003" s="18" t="str">
        <f>LEFT(T3003, FIND("/",T3003)-1)</f>
        <v>theater</v>
      </c>
      <c r="R3003" s="18" t="str">
        <f>RIGHT(T3003, LEN(T3003)-FIND("/",T3003))</f>
        <v>spaces</v>
      </c>
      <c r="S3003" t="b">
        <v>1</v>
      </c>
      <c r="T3003" t="s">
        <v>8303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3">
        <v>7000</v>
      </c>
      <c r="E3004" s="13">
        <v>7595.43</v>
      </c>
      <c r="F3004" s="16">
        <f>(E3004)/D3004</f>
        <v>1.0850614285714286</v>
      </c>
      <c r="G3004" s="11" t="s">
        <v>8219</v>
      </c>
      <c r="H3004" t="s">
        <v>8224</v>
      </c>
      <c r="I3004" t="s">
        <v>8246</v>
      </c>
      <c r="J3004">
        <v>1356552252</v>
      </c>
      <c r="K3004" s="7">
        <f>(((J3004/60)/60)/24)+DATE(1970,1,1)</f>
        <v>41269.83625</v>
      </c>
      <c r="L3004">
        <v>1353960252</v>
      </c>
      <c r="M3004" s="7">
        <f>(((L3004/60)/60)/24)+DATE(1970,1,1)</f>
        <v>41239.83625</v>
      </c>
      <c r="N3004" t="b">
        <v>0</v>
      </c>
      <c r="O3004">
        <v>104</v>
      </c>
      <c r="P3004" s="5">
        <f>E3004/O3004</f>
        <v>73.032980769230775</v>
      </c>
      <c r="Q3004" s="18" t="str">
        <f>LEFT(T3004, FIND("/",T3004)-1)</f>
        <v>theater</v>
      </c>
      <c r="R3004" s="18" t="str">
        <f>RIGHT(T3004, LEN(T3004)-FIND("/",T3004))</f>
        <v>spaces</v>
      </c>
      <c r="S3004" t="b">
        <v>1</v>
      </c>
      <c r="T3004" t="s">
        <v>8303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3">
        <v>3000</v>
      </c>
      <c r="E3005" s="13">
        <v>3035</v>
      </c>
      <c r="F3005" s="16">
        <f>(E3005)/D3005</f>
        <v>1.0116666666666667</v>
      </c>
      <c r="G3005" s="11" t="s">
        <v>8219</v>
      </c>
      <c r="H3005" t="s">
        <v>8224</v>
      </c>
      <c r="I3005" t="s">
        <v>8246</v>
      </c>
      <c r="J3005">
        <v>1456811940</v>
      </c>
      <c r="K3005" s="7">
        <f>(((J3005/60)/60)/24)+DATE(1970,1,1)</f>
        <v>42430.249305555553</v>
      </c>
      <c r="L3005">
        <v>1454098976</v>
      </c>
      <c r="M3005" s="7">
        <f>(((L3005/60)/60)/24)+DATE(1970,1,1)</f>
        <v>42398.849259259259</v>
      </c>
      <c r="N3005" t="b">
        <v>0</v>
      </c>
      <c r="O3005">
        <v>17</v>
      </c>
      <c r="P3005" s="5">
        <f>E3005/O3005</f>
        <v>178.52941176470588</v>
      </c>
      <c r="Q3005" s="18" t="str">
        <f>LEFT(T3005, FIND("/",T3005)-1)</f>
        <v>theater</v>
      </c>
      <c r="R3005" s="18" t="str">
        <f>RIGHT(T3005, LEN(T3005)-FIND("/",T3005))</f>
        <v>spaces</v>
      </c>
      <c r="S3005" t="b">
        <v>1</v>
      </c>
      <c r="T3005" t="s">
        <v>8303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3">
        <v>40000</v>
      </c>
      <c r="E3006" s="13">
        <v>45126</v>
      </c>
      <c r="F3006" s="16">
        <f>(E3006)/D3006</f>
        <v>1.12815</v>
      </c>
      <c r="G3006" s="11" t="s">
        <v>8219</v>
      </c>
      <c r="H3006" t="s">
        <v>8224</v>
      </c>
      <c r="I3006" t="s">
        <v>8246</v>
      </c>
      <c r="J3006">
        <v>1416089324</v>
      </c>
      <c r="K3006" s="7">
        <f>(((J3006/60)/60)/24)+DATE(1970,1,1)</f>
        <v>41958.922731481478</v>
      </c>
      <c r="L3006">
        <v>1413493724</v>
      </c>
      <c r="M3006" s="7">
        <f>(((L3006/60)/60)/24)+DATE(1970,1,1)</f>
        <v>41928.881064814814</v>
      </c>
      <c r="N3006" t="b">
        <v>0</v>
      </c>
      <c r="O3006">
        <v>277</v>
      </c>
      <c r="P3006" s="5">
        <f>E3006/O3006</f>
        <v>162.90974729241879</v>
      </c>
      <c r="Q3006" s="18" t="str">
        <f>LEFT(T3006, FIND("/",T3006)-1)</f>
        <v>theater</v>
      </c>
      <c r="R3006" s="18" t="str">
        <f>RIGHT(T3006, LEN(T3006)-FIND("/",T3006))</f>
        <v>spaces</v>
      </c>
      <c r="S3006" t="b">
        <v>1</v>
      </c>
      <c r="T3006" t="s">
        <v>8303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3">
        <v>10600</v>
      </c>
      <c r="E3007" s="13">
        <v>12772.6</v>
      </c>
      <c r="F3007" s="16">
        <f>(E3007)/D3007</f>
        <v>1.2049622641509434</v>
      </c>
      <c r="G3007" s="11" t="s">
        <v>8219</v>
      </c>
      <c r="H3007" t="s">
        <v>8224</v>
      </c>
      <c r="I3007" t="s">
        <v>8246</v>
      </c>
      <c r="J3007">
        <v>1412611905</v>
      </c>
      <c r="K3007" s="7">
        <f>(((J3007/60)/60)/24)+DATE(1970,1,1)</f>
        <v>41918.674826388888</v>
      </c>
      <c r="L3007">
        <v>1410019905</v>
      </c>
      <c r="M3007" s="7">
        <f>(((L3007/60)/60)/24)+DATE(1970,1,1)</f>
        <v>41888.674826388888</v>
      </c>
      <c r="N3007" t="b">
        <v>0</v>
      </c>
      <c r="O3007">
        <v>118</v>
      </c>
      <c r="P3007" s="5">
        <f>E3007/O3007</f>
        <v>108.24237288135593</v>
      </c>
      <c r="Q3007" s="18" t="str">
        <f>LEFT(T3007, FIND("/",T3007)-1)</f>
        <v>theater</v>
      </c>
      <c r="R3007" s="18" t="str">
        <f>RIGHT(T3007, LEN(T3007)-FIND("/",T3007))</f>
        <v>spaces</v>
      </c>
      <c r="S3007" t="b">
        <v>1</v>
      </c>
      <c r="T3007" t="s">
        <v>8303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3">
        <v>8000</v>
      </c>
      <c r="E3008" s="13">
        <v>8620</v>
      </c>
      <c r="F3008" s="16">
        <f>(E3008)/D3008</f>
        <v>1.0774999999999999</v>
      </c>
      <c r="G3008" s="11" t="s">
        <v>8219</v>
      </c>
      <c r="H3008" t="s">
        <v>8229</v>
      </c>
      <c r="I3008" t="s">
        <v>8251</v>
      </c>
      <c r="J3008">
        <v>1418580591</v>
      </c>
      <c r="K3008" s="7">
        <f>(((J3008/60)/60)/24)+DATE(1970,1,1)</f>
        <v>41987.756840277783</v>
      </c>
      <c r="L3008">
        <v>1415988591</v>
      </c>
      <c r="M3008" s="7">
        <f>(((L3008/60)/60)/24)+DATE(1970,1,1)</f>
        <v>41957.756840277783</v>
      </c>
      <c r="N3008" t="b">
        <v>0</v>
      </c>
      <c r="O3008">
        <v>97</v>
      </c>
      <c r="P3008" s="5">
        <f>E3008/O3008</f>
        <v>88.865979381443296</v>
      </c>
      <c r="Q3008" s="18" t="str">
        <f>LEFT(T3008, FIND("/",T3008)-1)</f>
        <v>theater</v>
      </c>
      <c r="R3008" s="18" t="str">
        <f>RIGHT(T3008, LEN(T3008)-FIND("/",T3008))</f>
        <v>spaces</v>
      </c>
      <c r="S3008" t="b">
        <v>1</v>
      </c>
      <c r="T3008" t="s">
        <v>8303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3">
        <v>600</v>
      </c>
      <c r="E3009" s="13">
        <v>1080</v>
      </c>
      <c r="F3009" s="16">
        <f>(E3009)/D3009</f>
        <v>1.8</v>
      </c>
      <c r="G3009" s="11" t="s">
        <v>8219</v>
      </c>
      <c r="H3009" t="s">
        <v>8224</v>
      </c>
      <c r="I3009" t="s">
        <v>8246</v>
      </c>
      <c r="J3009">
        <v>1429938683</v>
      </c>
      <c r="K3009" s="7">
        <f>(((J3009/60)/60)/24)+DATE(1970,1,1)</f>
        <v>42119.216238425928</v>
      </c>
      <c r="L3009">
        <v>1428124283</v>
      </c>
      <c r="M3009" s="7">
        <f>(((L3009/60)/60)/24)+DATE(1970,1,1)</f>
        <v>42098.216238425928</v>
      </c>
      <c r="N3009" t="b">
        <v>0</v>
      </c>
      <c r="O3009">
        <v>20</v>
      </c>
      <c r="P3009" s="5">
        <f>E3009/O3009</f>
        <v>54</v>
      </c>
      <c r="Q3009" s="18" t="str">
        <f>LEFT(T3009, FIND("/",T3009)-1)</f>
        <v>theater</v>
      </c>
      <c r="R3009" s="18" t="str">
        <f>RIGHT(T3009, LEN(T3009)-FIND("/",T3009))</f>
        <v>spaces</v>
      </c>
      <c r="S3009" t="b">
        <v>1</v>
      </c>
      <c r="T3009" t="s">
        <v>8303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3">
        <v>3000</v>
      </c>
      <c r="E3010" s="13">
        <v>3035</v>
      </c>
      <c r="F3010" s="16">
        <f>(E3010)/D3010</f>
        <v>1.0116666666666667</v>
      </c>
      <c r="G3010" s="11" t="s">
        <v>8219</v>
      </c>
      <c r="H3010" t="s">
        <v>8224</v>
      </c>
      <c r="I3010" t="s">
        <v>8246</v>
      </c>
      <c r="J3010">
        <v>1453352719</v>
      </c>
      <c r="K3010" s="7">
        <f>(((J3010/60)/60)/24)+DATE(1970,1,1)</f>
        <v>42390.212025462963</v>
      </c>
      <c r="L3010">
        <v>1450760719</v>
      </c>
      <c r="M3010" s="7">
        <f>(((L3010/60)/60)/24)+DATE(1970,1,1)</f>
        <v>42360.212025462963</v>
      </c>
      <c r="N3010" t="b">
        <v>0</v>
      </c>
      <c r="O3010">
        <v>26</v>
      </c>
      <c r="P3010" s="5">
        <f>E3010/O3010</f>
        <v>116.73076923076923</v>
      </c>
      <c r="Q3010" s="18" t="str">
        <f>LEFT(T3010, FIND("/",T3010)-1)</f>
        <v>theater</v>
      </c>
      <c r="R3010" s="18" t="str">
        <f>RIGHT(T3010, LEN(T3010)-FIND("/",T3010))</f>
        <v>spaces</v>
      </c>
      <c r="S3010" t="b">
        <v>1</v>
      </c>
      <c r="T3010" t="s">
        <v>8303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3">
        <v>25000</v>
      </c>
      <c r="E3011" s="13">
        <v>29939</v>
      </c>
      <c r="F3011" s="16">
        <f>(E3011)/D3011</f>
        <v>1.19756</v>
      </c>
      <c r="G3011" s="11" t="s">
        <v>8219</v>
      </c>
      <c r="H3011" t="s">
        <v>8224</v>
      </c>
      <c r="I3011" t="s">
        <v>8246</v>
      </c>
      <c r="J3011">
        <v>1417012840</v>
      </c>
      <c r="K3011" s="7">
        <f>(((J3011/60)/60)/24)+DATE(1970,1,1)</f>
        <v>41969.611574074079</v>
      </c>
      <c r="L3011">
        <v>1414417240</v>
      </c>
      <c r="M3011" s="7">
        <f>(((L3011/60)/60)/24)+DATE(1970,1,1)</f>
        <v>41939.569907407407</v>
      </c>
      <c r="N3011" t="b">
        <v>0</v>
      </c>
      <c r="O3011">
        <v>128</v>
      </c>
      <c r="P3011" s="5">
        <f>E3011/O3011</f>
        <v>233.8984375</v>
      </c>
      <c r="Q3011" s="18" t="str">
        <f>LEFT(T3011, FIND("/",T3011)-1)</f>
        <v>theater</v>
      </c>
      <c r="R3011" s="18" t="str">
        <f>RIGHT(T3011, LEN(T3011)-FIND("/",T3011))</f>
        <v>spaces</v>
      </c>
      <c r="S3011" t="b">
        <v>1</v>
      </c>
      <c r="T3011" t="s">
        <v>8303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3">
        <v>1500</v>
      </c>
      <c r="E3012" s="13">
        <v>2370</v>
      </c>
      <c r="F3012" s="16">
        <f>(E3012)/D3012</f>
        <v>1.58</v>
      </c>
      <c r="G3012" s="11" t="s">
        <v>8219</v>
      </c>
      <c r="H3012" t="s">
        <v>8224</v>
      </c>
      <c r="I3012" t="s">
        <v>8246</v>
      </c>
      <c r="J3012">
        <v>1424548719</v>
      </c>
      <c r="K3012" s="7">
        <f>(((J3012/60)/60)/24)+DATE(1970,1,1)</f>
        <v>42056.832395833335</v>
      </c>
      <c r="L3012">
        <v>1419364719</v>
      </c>
      <c r="M3012" s="7">
        <f>(((L3012/60)/60)/24)+DATE(1970,1,1)</f>
        <v>41996.832395833335</v>
      </c>
      <c r="N3012" t="b">
        <v>0</v>
      </c>
      <c r="O3012">
        <v>15</v>
      </c>
      <c r="P3012" s="5">
        <f>E3012/O3012</f>
        <v>158</v>
      </c>
      <c r="Q3012" s="18" t="str">
        <f>LEFT(T3012, FIND("/",T3012)-1)</f>
        <v>theater</v>
      </c>
      <c r="R3012" s="18" t="str">
        <f>RIGHT(T3012, LEN(T3012)-FIND("/",T3012))</f>
        <v>spaces</v>
      </c>
      <c r="S3012" t="b">
        <v>1</v>
      </c>
      <c r="T3012" t="s">
        <v>8303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3">
        <v>300</v>
      </c>
      <c r="E3013" s="13">
        <v>371</v>
      </c>
      <c r="F3013" s="16">
        <f>(E3013)/D3013</f>
        <v>1.2366666666666666</v>
      </c>
      <c r="G3013" s="11" t="s">
        <v>8219</v>
      </c>
      <c r="H3013" t="s">
        <v>8227</v>
      </c>
      <c r="I3013" t="s">
        <v>8249</v>
      </c>
      <c r="J3013">
        <v>1450911540</v>
      </c>
      <c r="K3013" s="7">
        <f>(((J3013/60)/60)/24)+DATE(1970,1,1)</f>
        <v>42361.957638888889</v>
      </c>
      <c r="L3013">
        <v>1448536516</v>
      </c>
      <c r="M3013" s="7">
        <f>(((L3013/60)/60)/24)+DATE(1970,1,1)</f>
        <v>42334.468935185185</v>
      </c>
      <c r="N3013" t="b">
        <v>0</v>
      </c>
      <c r="O3013">
        <v>25</v>
      </c>
      <c r="P3013" s="5">
        <f>E3013/O3013</f>
        <v>14.84</v>
      </c>
      <c r="Q3013" s="18" t="str">
        <f>LEFT(T3013, FIND("/",T3013)-1)</f>
        <v>theater</v>
      </c>
      <c r="R3013" s="18" t="str">
        <f>RIGHT(T3013, LEN(T3013)-FIND("/",T3013))</f>
        <v>spaces</v>
      </c>
      <c r="S3013" t="b">
        <v>1</v>
      </c>
      <c r="T3013" t="s">
        <v>8303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3">
        <v>4000</v>
      </c>
      <c r="E3014" s="13">
        <v>4685</v>
      </c>
      <c r="F3014" s="16">
        <f>(E3014)/D3014</f>
        <v>1.1712499999999999</v>
      </c>
      <c r="G3014" s="11" t="s">
        <v>8219</v>
      </c>
      <c r="H3014" t="s">
        <v>8224</v>
      </c>
      <c r="I3014" t="s">
        <v>8246</v>
      </c>
      <c r="J3014">
        <v>1423587130</v>
      </c>
      <c r="K3014" s="7">
        <f>(((J3014/60)/60)/24)+DATE(1970,1,1)</f>
        <v>42045.702893518523</v>
      </c>
      <c r="L3014">
        <v>1421772730</v>
      </c>
      <c r="M3014" s="7">
        <f>(((L3014/60)/60)/24)+DATE(1970,1,1)</f>
        <v>42024.702893518523</v>
      </c>
      <c r="N3014" t="b">
        <v>0</v>
      </c>
      <c r="O3014">
        <v>55</v>
      </c>
      <c r="P3014" s="5">
        <f>E3014/O3014</f>
        <v>85.181818181818187</v>
      </c>
      <c r="Q3014" s="18" t="str">
        <f>LEFT(T3014, FIND("/",T3014)-1)</f>
        <v>theater</v>
      </c>
      <c r="R3014" s="18" t="str">
        <f>RIGHT(T3014, LEN(T3014)-FIND("/",T3014))</f>
        <v>spaces</v>
      </c>
      <c r="S3014" t="b">
        <v>1</v>
      </c>
      <c r="T3014" t="s">
        <v>8303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3">
        <v>10000</v>
      </c>
      <c r="E3015" s="13">
        <v>15696</v>
      </c>
      <c r="F3015" s="16">
        <f>(E3015)/D3015</f>
        <v>1.5696000000000001</v>
      </c>
      <c r="G3015" s="11" t="s">
        <v>8219</v>
      </c>
      <c r="H3015" t="s">
        <v>8224</v>
      </c>
      <c r="I3015" t="s">
        <v>8246</v>
      </c>
      <c r="J3015">
        <v>1434917049</v>
      </c>
      <c r="K3015" s="7">
        <f>(((J3015/60)/60)/24)+DATE(1970,1,1)</f>
        <v>42176.836215277777</v>
      </c>
      <c r="L3015">
        <v>1432325049</v>
      </c>
      <c r="M3015" s="7">
        <f>(((L3015/60)/60)/24)+DATE(1970,1,1)</f>
        <v>42146.836215277777</v>
      </c>
      <c r="N3015" t="b">
        <v>0</v>
      </c>
      <c r="O3015">
        <v>107</v>
      </c>
      <c r="P3015" s="5">
        <f>E3015/O3015</f>
        <v>146.69158878504672</v>
      </c>
      <c r="Q3015" s="18" t="str">
        <f>LEFT(T3015, FIND("/",T3015)-1)</f>
        <v>theater</v>
      </c>
      <c r="R3015" s="18" t="str">
        <f>RIGHT(T3015, LEN(T3015)-FIND("/",T3015))</f>
        <v>spaces</v>
      </c>
      <c r="S3015" t="b">
        <v>1</v>
      </c>
      <c r="T3015" t="s">
        <v>8303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3">
        <v>25000</v>
      </c>
      <c r="E3016" s="13">
        <v>28276</v>
      </c>
      <c r="F3016" s="16">
        <f>(E3016)/D3016</f>
        <v>1.13104</v>
      </c>
      <c r="G3016" s="11" t="s">
        <v>8219</v>
      </c>
      <c r="H3016" t="s">
        <v>8224</v>
      </c>
      <c r="I3016" t="s">
        <v>8246</v>
      </c>
      <c r="J3016">
        <v>1415163600</v>
      </c>
      <c r="K3016" s="7">
        <f>(((J3016/60)/60)/24)+DATE(1970,1,1)</f>
        <v>41948.208333333336</v>
      </c>
      <c r="L3016">
        <v>1412737080</v>
      </c>
      <c r="M3016" s="7">
        <f>(((L3016/60)/60)/24)+DATE(1970,1,1)</f>
        <v>41920.123611111114</v>
      </c>
      <c r="N3016" t="b">
        <v>0</v>
      </c>
      <c r="O3016">
        <v>557</v>
      </c>
      <c r="P3016" s="5">
        <f>E3016/O3016</f>
        <v>50.764811490125673</v>
      </c>
      <c r="Q3016" s="18" t="str">
        <f>LEFT(T3016, FIND("/",T3016)-1)</f>
        <v>theater</v>
      </c>
      <c r="R3016" s="18" t="str">
        <f>RIGHT(T3016, LEN(T3016)-FIND("/",T3016))</f>
        <v>spaces</v>
      </c>
      <c r="S3016" t="b">
        <v>1</v>
      </c>
      <c r="T3016" t="s">
        <v>8303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3">
        <v>3400</v>
      </c>
      <c r="E3017" s="13">
        <v>3508</v>
      </c>
      <c r="F3017" s="16">
        <f>(E3017)/D3017</f>
        <v>1.0317647058823529</v>
      </c>
      <c r="G3017" s="11" t="s">
        <v>8219</v>
      </c>
      <c r="H3017" t="s">
        <v>8224</v>
      </c>
      <c r="I3017" t="s">
        <v>8246</v>
      </c>
      <c r="J3017">
        <v>1402459200</v>
      </c>
      <c r="K3017" s="7">
        <f>(((J3017/60)/60)/24)+DATE(1970,1,1)</f>
        <v>41801.166666666664</v>
      </c>
      <c r="L3017">
        <v>1401125238</v>
      </c>
      <c r="M3017" s="7">
        <f>(((L3017/60)/60)/24)+DATE(1970,1,1)</f>
        <v>41785.72729166667</v>
      </c>
      <c r="N3017" t="b">
        <v>0</v>
      </c>
      <c r="O3017">
        <v>40</v>
      </c>
      <c r="P3017" s="5">
        <f>E3017/O3017</f>
        <v>87.7</v>
      </c>
      <c r="Q3017" s="18" t="str">
        <f>LEFT(T3017, FIND("/",T3017)-1)</f>
        <v>theater</v>
      </c>
      <c r="R3017" s="18" t="str">
        <f>RIGHT(T3017, LEN(T3017)-FIND("/",T3017))</f>
        <v>spaces</v>
      </c>
      <c r="S3017" t="b">
        <v>1</v>
      </c>
      <c r="T3017" t="s">
        <v>8303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3">
        <v>8500</v>
      </c>
      <c r="E3018" s="13">
        <v>8722</v>
      </c>
      <c r="F3018" s="16">
        <f>(E3018)/D3018</f>
        <v>1.0261176470588236</v>
      </c>
      <c r="G3018" s="11" t="s">
        <v>8219</v>
      </c>
      <c r="H3018" t="s">
        <v>8224</v>
      </c>
      <c r="I3018" t="s">
        <v>8246</v>
      </c>
      <c r="J3018">
        <v>1405688952</v>
      </c>
      <c r="K3018" s="7">
        <f>(((J3018/60)/60)/24)+DATE(1970,1,1)</f>
        <v>41838.548055555555</v>
      </c>
      <c r="L3018">
        <v>1400504952</v>
      </c>
      <c r="M3018" s="7">
        <f>(((L3018/60)/60)/24)+DATE(1970,1,1)</f>
        <v>41778.548055555555</v>
      </c>
      <c r="N3018" t="b">
        <v>0</v>
      </c>
      <c r="O3018">
        <v>36</v>
      </c>
      <c r="P3018" s="5">
        <f>E3018/O3018</f>
        <v>242.27777777777777</v>
      </c>
      <c r="Q3018" s="18" t="str">
        <f>LEFT(T3018, FIND("/",T3018)-1)</f>
        <v>theater</v>
      </c>
      <c r="R3018" s="18" t="str">
        <f>RIGHT(T3018, LEN(T3018)-FIND("/",T3018))</f>
        <v>spaces</v>
      </c>
      <c r="S3018" t="b">
        <v>1</v>
      </c>
      <c r="T3018" t="s">
        <v>8303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3">
        <v>22000</v>
      </c>
      <c r="E3019" s="13">
        <v>23285</v>
      </c>
      <c r="F3019" s="16">
        <f>(E3019)/D3019</f>
        <v>1.0584090909090909</v>
      </c>
      <c r="G3019" s="11" t="s">
        <v>8219</v>
      </c>
      <c r="H3019" t="s">
        <v>8224</v>
      </c>
      <c r="I3019" t="s">
        <v>8246</v>
      </c>
      <c r="J3019">
        <v>1408566243</v>
      </c>
      <c r="K3019" s="7">
        <f>(((J3019/60)/60)/24)+DATE(1970,1,1)</f>
        <v>41871.850034722222</v>
      </c>
      <c r="L3019">
        <v>1405974243</v>
      </c>
      <c r="M3019" s="7">
        <f>(((L3019/60)/60)/24)+DATE(1970,1,1)</f>
        <v>41841.850034722222</v>
      </c>
      <c r="N3019" t="b">
        <v>0</v>
      </c>
      <c r="O3019">
        <v>159</v>
      </c>
      <c r="P3019" s="5">
        <f>E3019/O3019</f>
        <v>146.44654088050314</v>
      </c>
      <c r="Q3019" s="18" t="str">
        <f>LEFT(T3019, FIND("/",T3019)-1)</f>
        <v>theater</v>
      </c>
      <c r="R3019" s="18" t="str">
        <f>RIGHT(T3019, LEN(T3019)-FIND("/",T3019))</f>
        <v>spaces</v>
      </c>
      <c r="S3019" t="b">
        <v>1</v>
      </c>
      <c r="T3019" t="s">
        <v>8303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3">
        <v>4200</v>
      </c>
      <c r="E3020" s="13">
        <v>4230</v>
      </c>
      <c r="F3020" s="16">
        <f>(E3020)/D3020</f>
        <v>1.0071428571428571</v>
      </c>
      <c r="G3020" s="11" t="s">
        <v>8219</v>
      </c>
      <c r="H3020" t="s">
        <v>8230</v>
      </c>
      <c r="I3020" t="s">
        <v>8249</v>
      </c>
      <c r="J3020">
        <v>1437429600</v>
      </c>
      <c r="K3020" s="7">
        <f>(((J3020/60)/60)/24)+DATE(1970,1,1)</f>
        <v>42205.916666666672</v>
      </c>
      <c r="L3020">
        <v>1433747376</v>
      </c>
      <c r="M3020" s="7">
        <f>(((L3020/60)/60)/24)+DATE(1970,1,1)</f>
        <v>42163.29833333334</v>
      </c>
      <c r="N3020" t="b">
        <v>0</v>
      </c>
      <c r="O3020">
        <v>41</v>
      </c>
      <c r="P3020" s="5">
        <f>E3020/O3020</f>
        <v>103.17073170731707</v>
      </c>
      <c r="Q3020" s="18" t="str">
        <f>LEFT(T3020, FIND("/",T3020)-1)</f>
        <v>theater</v>
      </c>
      <c r="R3020" s="18" t="str">
        <f>RIGHT(T3020, LEN(T3020)-FIND("/",T3020))</f>
        <v>spaces</v>
      </c>
      <c r="S3020" t="b">
        <v>1</v>
      </c>
      <c r="T3020" t="s">
        <v>8303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3">
        <v>15000</v>
      </c>
      <c r="E3021" s="13">
        <v>18185</v>
      </c>
      <c r="F3021" s="16">
        <f>(E3021)/D3021</f>
        <v>1.2123333333333333</v>
      </c>
      <c r="G3021" s="11" t="s">
        <v>8219</v>
      </c>
      <c r="H3021" t="s">
        <v>8224</v>
      </c>
      <c r="I3021" t="s">
        <v>8246</v>
      </c>
      <c r="J3021">
        <v>1401159600</v>
      </c>
      <c r="K3021" s="7">
        <f>(((J3021/60)/60)/24)+DATE(1970,1,1)</f>
        <v>41786.125</v>
      </c>
      <c r="L3021">
        <v>1398801620</v>
      </c>
      <c r="M3021" s="7">
        <f>(((L3021/60)/60)/24)+DATE(1970,1,1)</f>
        <v>41758.833564814813</v>
      </c>
      <c r="N3021" t="b">
        <v>0</v>
      </c>
      <c r="O3021">
        <v>226</v>
      </c>
      <c r="P3021" s="5">
        <f>E3021/O3021</f>
        <v>80.464601769911511</v>
      </c>
      <c r="Q3021" s="18" t="str">
        <f>LEFT(T3021, FIND("/",T3021)-1)</f>
        <v>theater</v>
      </c>
      <c r="R3021" s="18" t="str">
        <f>RIGHT(T3021, LEN(T3021)-FIND("/",T3021))</f>
        <v>spaces</v>
      </c>
      <c r="S3021" t="b">
        <v>1</v>
      </c>
      <c r="T3021" t="s">
        <v>8303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3">
        <v>7000</v>
      </c>
      <c r="E3022" s="13">
        <v>7040</v>
      </c>
      <c r="F3022" s="16">
        <f>(E3022)/D3022</f>
        <v>1.0057142857142858</v>
      </c>
      <c r="G3022" s="11" t="s">
        <v>8219</v>
      </c>
      <c r="H3022" t="s">
        <v>8224</v>
      </c>
      <c r="I3022" t="s">
        <v>8246</v>
      </c>
      <c r="J3022">
        <v>1439583533</v>
      </c>
      <c r="K3022" s="7">
        <f>(((J3022/60)/60)/24)+DATE(1970,1,1)</f>
        <v>42230.846446759257</v>
      </c>
      <c r="L3022">
        <v>1434399533</v>
      </c>
      <c r="M3022" s="7">
        <f>(((L3022/60)/60)/24)+DATE(1970,1,1)</f>
        <v>42170.846446759257</v>
      </c>
      <c r="N3022" t="b">
        <v>0</v>
      </c>
      <c r="O3022">
        <v>30</v>
      </c>
      <c r="P3022" s="5">
        <f>E3022/O3022</f>
        <v>234.66666666666666</v>
      </c>
      <c r="Q3022" s="18" t="str">
        <f>LEFT(T3022, FIND("/",T3022)-1)</f>
        <v>theater</v>
      </c>
      <c r="R3022" s="18" t="str">
        <f>RIGHT(T3022, LEN(T3022)-FIND("/",T3022))</f>
        <v>spaces</v>
      </c>
      <c r="S3022" t="b">
        <v>1</v>
      </c>
      <c r="T3022" t="s">
        <v>8303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3">
        <v>4500</v>
      </c>
      <c r="E3023" s="13">
        <v>5221</v>
      </c>
      <c r="F3023" s="16">
        <f>(E3023)/D3023</f>
        <v>1.1602222222222223</v>
      </c>
      <c r="G3023" s="11" t="s">
        <v>8219</v>
      </c>
      <c r="H3023" t="s">
        <v>8224</v>
      </c>
      <c r="I3023" t="s">
        <v>8246</v>
      </c>
      <c r="J3023">
        <v>1479794340</v>
      </c>
      <c r="K3023" s="7">
        <f>(((J3023/60)/60)/24)+DATE(1970,1,1)</f>
        <v>42696.249305555553</v>
      </c>
      <c r="L3023">
        <v>1476715869</v>
      </c>
      <c r="M3023" s="7">
        <f>(((L3023/60)/60)/24)+DATE(1970,1,1)</f>
        <v>42660.618854166663</v>
      </c>
      <c r="N3023" t="b">
        <v>0</v>
      </c>
      <c r="O3023">
        <v>103</v>
      </c>
      <c r="P3023" s="5">
        <f>E3023/O3023</f>
        <v>50.689320388349515</v>
      </c>
      <c r="Q3023" s="18" t="str">
        <f>LEFT(T3023, FIND("/",T3023)-1)</f>
        <v>theater</v>
      </c>
      <c r="R3023" s="18" t="str">
        <f>RIGHT(T3023, LEN(T3023)-FIND("/",T3023))</f>
        <v>spaces</v>
      </c>
      <c r="S3023" t="b">
        <v>1</v>
      </c>
      <c r="T3023" t="s">
        <v>8303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3">
        <v>10000</v>
      </c>
      <c r="E3024" s="13">
        <v>10088</v>
      </c>
      <c r="F3024" s="16">
        <f>(E3024)/D3024</f>
        <v>1.0087999999999999</v>
      </c>
      <c r="G3024" s="11" t="s">
        <v>8219</v>
      </c>
      <c r="H3024" t="s">
        <v>8224</v>
      </c>
      <c r="I3024" t="s">
        <v>8246</v>
      </c>
      <c r="J3024">
        <v>1472338409</v>
      </c>
      <c r="K3024" s="7">
        <f>(((J3024/60)/60)/24)+DATE(1970,1,1)</f>
        <v>42609.95380787037</v>
      </c>
      <c r="L3024">
        <v>1468450409</v>
      </c>
      <c r="M3024" s="7">
        <f>(((L3024/60)/60)/24)+DATE(1970,1,1)</f>
        <v>42564.95380787037</v>
      </c>
      <c r="N3024" t="b">
        <v>0</v>
      </c>
      <c r="O3024">
        <v>62</v>
      </c>
      <c r="P3024" s="5">
        <f>E3024/O3024</f>
        <v>162.70967741935485</v>
      </c>
      <c r="Q3024" s="18" t="str">
        <f>LEFT(T3024, FIND("/",T3024)-1)</f>
        <v>theater</v>
      </c>
      <c r="R3024" s="18" t="str">
        <f>RIGHT(T3024, LEN(T3024)-FIND("/",T3024))</f>
        <v>spaces</v>
      </c>
      <c r="S3024" t="b">
        <v>1</v>
      </c>
      <c r="T3024" t="s">
        <v>8303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3">
        <v>700</v>
      </c>
      <c r="E3025" s="13">
        <v>721</v>
      </c>
      <c r="F3025" s="16">
        <f>(E3025)/D3025</f>
        <v>1.03</v>
      </c>
      <c r="G3025" s="11" t="s">
        <v>8219</v>
      </c>
      <c r="H3025" t="s">
        <v>8225</v>
      </c>
      <c r="I3025" t="s">
        <v>8247</v>
      </c>
      <c r="J3025">
        <v>1434039186</v>
      </c>
      <c r="K3025" s="7">
        <f>(((J3025/60)/60)/24)+DATE(1970,1,1)</f>
        <v>42166.675763888896</v>
      </c>
      <c r="L3025">
        <v>1430151186</v>
      </c>
      <c r="M3025" s="7">
        <f>(((L3025/60)/60)/24)+DATE(1970,1,1)</f>
        <v>42121.675763888896</v>
      </c>
      <c r="N3025" t="b">
        <v>0</v>
      </c>
      <c r="O3025">
        <v>6</v>
      </c>
      <c r="P3025" s="5">
        <f>E3025/O3025</f>
        <v>120.16666666666667</v>
      </c>
      <c r="Q3025" s="18" t="str">
        <f>LEFT(T3025, FIND("/",T3025)-1)</f>
        <v>theater</v>
      </c>
      <c r="R3025" s="18" t="str">
        <f>RIGHT(T3025, LEN(T3025)-FIND("/",T3025))</f>
        <v>spaces</v>
      </c>
      <c r="S3025" t="b">
        <v>1</v>
      </c>
      <c r="T3025" t="s">
        <v>8303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3">
        <v>5000</v>
      </c>
      <c r="E3026" s="13">
        <v>12321</v>
      </c>
      <c r="F3026" s="16">
        <f>(E3026)/D3026</f>
        <v>2.4641999999999999</v>
      </c>
      <c r="G3026" s="11" t="s">
        <v>8219</v>
      </c>
      <c r="H3026" t="s">
        <v>8224</v>
      </c>
      <c r="I3026" t="s">
        <v>8246</v>
      </c>
      <c r="J3026">
        <v>1349567475</v>
      </c>
      <c r="K3026" s="7">
        <f>(((J3026/60)/60)/24)+DATE(1970,1,1)</f>
        <v>41188.993923611109</v>
      </c>
      <c r="L3026">
        <v>1346975475</v>
      </c>
      <c r="M3026" s="7">
        <f>(((L3026/60)/60)/24)+DATE(1970,1,1)</f>
        <v>41158.993923611109</v>
      </c>
      <c r="N3026" t="b">
        <v>0</v>
      </c>
      <c r="O3026">
        <v>182</v>
      </c>
      <c r="P3026" s="5">
        <f>E3026/O3026</f>
        <v>67.697802197802204</v>
      </c>
      <c r="Q3026" s="18" t="str">
        <f>LEFT(T3026, FIND("/",T3026)-1)</f>
        <v>theater</v>
      </c>
      <c r="R3026" s="18" t="str">
        <f>RIGHT(T3026, LEN(T3026)-FIND("/",T3026))</f>
        <v>spaces</v>
      </c>
      <c r="S3026" t="b">
        <v>1</v>
      </c>
      <c r="T3026" t="s">
        <v>8303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3">
        <v>2500</v>
      </c>
      <c r="E3027" s="13">
        <v>7555</v>
      </c>
      <c r="F3027" s="16">
        <f>(E3027)/D3027</f>
        <v>3.0219999999999998</v>
      </c>
      <c r="G3027" s="11" t="s">
        <v>8219</v>
      </c>
      <c r="H3027" t="s">
        <v>8225</v>
      </c>
      <c r="I3027" t="s">
        <v>8247</v>
      </c>
      <c r="J3027">
        <v>1401465600</v>
      </c>
      <c r="K3027" s="7">
        <f>(((J3027/60)/60)/24)+DATE(1970,1,1)</f>
        <v>41789.666666666664</v>
      </c>
      <c r="L3027">
        <v>1399032813</v>
      </c>
      <c r="M3027" s="7">
        <f>(((L3027/60)/60)/24)+DATE(1970,1,1)</f>
        <v>41761.509409722225</v>
      </c>
      <c r="N3027" t="b">
        <v>0</v>
      </c>
      <c r="O3027">
        <v>145</v>
      </c>
      <c r="P3027" s="5">
        <f>E3027/O3027</f>
        <v>52.103448275862071</v>
      </c>
      <c r="Q3027" s="18" t="str">
        <f>LEFT(T3027, FIND("/",T3027)-1)</f>
        <v>theater</v>
      </c>
      <c r="R3027" s="18" t="str">
        <f>RIGHT(T3027, LEN(T3027)-FIND("/",T3027))</f>
        <v>spaces</v>
      </c>
      <c r="S3027" t="b">
        <v>1</v>
      </c>
      <c r="T3027" t="s">
        <v>8303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3">
        <v>900</v>
      </c>
      <c r="E3028" s="13">
        <v>1290</v>
      </c>
      <c r="F3028" s="16">
        <f>(E3028)/D3028</f>
        <v>1.4333333333333333</v>
      </c>
      <c r="G3028" s="11" t="s">
        <v>8219</v>
      </c>
      <c r="H3028" t="s">
        <v>8225</v>
      </c>
      <c r="I3028" t="s">
        <v>8247</v>
      </c>
      <c r="J3028">
        <v>1488538892</v>
      </c>
      <c r="K3028" s="7">
        <f>(((J3028/60)/60)/24)+DATE(1970,1,1)</f>
        <v>42797.459398148145</v>
      </c>
      <c r="L3028">
        <v>1487329292</v>
      </c>
      <c r="M3028" s="7">
        <f>(((L3028/60)/60)/24)+DATE(1970,1,1)</f>
        <v>42783.459398148145</v>
      </c>
      <c r="N3028" t="b">
        <v>0</v>
      </c>
      <c r="O3028">
        <v>25</v>
      </c>
      <c r="P3028" s="5">
        <f>E3028/O3028</f>
        <v>51.6</v>
      </c>
      <c r="Q3028" s="18" t="str">
        <f>LEFT(T3028, FIND("/",T3028)-1)</f>
        <v>theater</v>
      </c>
      <c r="R3028" s="18" t="str">
        <f>RIGHT(T3028, LEN(T3028)-FIND("/",T3028))</f>
        <v>spaces</v>
      </c>
      <c r="S3028" t="b">
        <v>1</v>
      </c>
      <c r="T3028" t="s">
        <v>8303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3">
        <v>40000</v>
      </c>
      <c r="E3029" s="13">
        <v>52576</v>
      </c>
      <c r="F3029" s="16">
        <f>(E3029)/D3029</f>
        <v>1.3144</v>
      </c>
      <c r="G3029" s="11" t="s">
        <v>8219</v>
      </c>
      <c r="H3029" t="s">
        <v>8224</v>
      </c>
      <c r="I3029" t="s">
        <v>8246</v>
      </c>
      <c r="J3029">
        <v>1426866851</v>
      </c>
      <c r="K3029" s="7">
        <f>(((J3029/60)/60)/24)+DATE(1970,1,1)</f>
        <v>42083.662627314814</v>
      </c>
      <c r="L3029">
        <v>1424278451</v>
      </c>
      <c r="M3029" s="7">
        <f>(((L3029/60)/60)/24)+DATE(1970,1,1)</f>
        <v>42053.704293981486</v>
      </c>
      <c r="N3029" t="b">
        <v>0</v>
      </c>
      <c r="O3029">
        <v>320</v>
      </c>
      <c r="P3029" s="5">
        <f>E3029/O3029</f>
        <v>164.3</v>
      </c>
      <c r="Q3029" s="18" t="str">
        <f>LEFT(T3029, FIND("/",T3029)-1)</f>
        <v>theater</v>
      </c>
      <c r="R3029" s="18" t="str">
        <f>RIGHT(T3029, LEN(T3029)-FIND("/",T3029))</f>
        <v>spaces</v>
      </c>
      <c r="S3029" t="b">
        <v>1</v>
      </c>
      <c r="T3029" t="s">
        <v>8303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3">
        <v>5000</v>
      </c>
      <c r="E3030" s="13">
        <v>8401</v>
      </c>
      <c r="F3030" s="16">
        <f>(E3030)/D3030</f>
        <v>1.6801999999999999</v>
      </c>
      <c r="G3030" s="11" t="s">
        <v>8219</v>
      </c>
      <c r="H3030" t="s">
        <v>8224</v>
      </c>
      <c r="I3030" t="s">
        <v>8246</v>
      </c>
      <c r="J3030">
        <v>1471242025</v>
      </c>
      <c r="K3030" s="7">
        <f>(((J3030/60)/60)/24)+DATE(1970,1,1)</f>
        <v>42597.264178240745</v>
      </c>
      <c r="L3030">
        <v>1468650025</v>
      </c>
      <c r="M3030" s="7">
        <f>(((L3030/60)/60)/24)+DATE(1970,1,1)</f>
        <v>42567.264178240745</v>
      </c>
      <c r="N3030" t="b">
        <v>0</v>
      </c>
      <c r="O3030">
        <v>99</v>
      </c>
      <c r="P3030" s="5">
        <f>E3030/O3030</f>
        <v>84.858585858585855</v>
      </c>
      <c r="Q3030" s="18" t="str">
        <f>LEFT(T3030, FIND("/",T3030)-1)</f>
        <v>theater</v>
      </c>
      <c r="R3030" s="18" t="str">
        <f>RIGHT(T3030, LEN(T3030)-FIND("/",T3030))</f>
        <v>spaces</v>
      </c>
      <c r="S3030" t="b">
        <v>1</v>
      </c>
      <c r="T3030" t="s">
        <v>8303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3">
        <v>30000</v>
      </c>
      <c r="E3031" s="13">
        <v>32903</v>
      </c>
      <c r="F3031" s="16">
        <f>(E3031)/D3031</f>
        <v>1.0967666666666667</v>
      </c>
      <c r="G3031" s="11" t="s">
        <v>8219</v>
      </c>
      <c r="H3031" t="s">
        <v>8224</v>
      </c>
      <c r="I3031" t="s">
        <v>8246</v>
      </c>
      <c r="J3031">
        <v>1416285300</v>
      </c>
      <c r="K3031" s="7">
        <f>(((J3031/60)/60)/24)+DATE(1970,1,1)</f>
        <v>41961.190972222219</v>
      </c>
      <c r="L3031">
        <v>1413824447</v>
      </c>
      <c r="M3031" s="7">
        <f>(((L3031/60)/60)/24)+DATE(1970,1,1)</f>
        <v>41932.708877314813</v>
      </c>
      <c r="N3031" t="b">
        <v>0</v>
      </c>
      <c r="O3031">
        <v>348</v>
      </c>
      <c r="P3031" s="5">
        <f>E3031/O3031</f>
        <v>94.548850574712645</v>
      </c>
      <c r="Q3031" s="18" t="str">
        <f>LEFT(T3031, FIND("/",T3031)-1)</f>
        <v>theater</v>
      </c>
      <c r="R3031" s="18" t="str">
        <f>RIGHT(T3031, LEN(T3031)-FIND("/",T3031))</f>
        <v>spaces</v>
      </c>
      <c r="S3031" t="b">
        <v>1</v>
      </c>
      <c r="T3031" t="s">
        <v>8303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3">
        <v>1750</v>
      </c>
      <c r="E3032" s="13">
        <v>1867</v>
      </c>
      <c r="F3032" s="16">
        <f>(E3032)/D3032</f>
        <v>1.0668571428571429</v>
      </c>
      <c r="G3032" s="11" t="s">
        <v>8219</v>
      </c>
      <c r="H3032" t="s">
        <v>8224</v>
      </c>
      <c r="I3032" t="s">
        <v>8246</v>
      </c>
      <c r="J3032">
        <v>1442426171</v>
      </c>
      <c r="K3032" s="7">
        <f>(((J3032/60)/60)/24)+DATE(1970,1,1)</f>
        <v>42263.747349537036</v>
      </c>
      <c r="L3032">
        <v>1439834171</v>
      </c>
      <c r="M3032" s="7">
        <f>(((L3032/60)/60)/24)+DATE(1970,1,1)</f>
        <v>42233.747349537036</v>
      </c>
      <c r="N3032" t="b">
        <v>0</v>
      </c>
      <c r="O3032">
        <v>41</v>
      </c>
      <c r="P3032" s="5">
        <f>E3032/O3032</f>
        <v>45.536585365853661</v>
      </c>
      <c r="Q3032" s="18" t="str">
        <f>LEFT(T3032, FIND("/",T3032)-1)</f>
        <v>theater</v>
      </c>
      <c r="R3032" s="18" t="str">
        <f>RIGHT(T3032, LEN(T3032)-FIND("/",T3032))</f>
        <v>spaces</v>
      </c>
      <c r="S3032" t="b">
        <v>1</v>
      </c>
      <c r="T3032" t="s">
        <v>8303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3">
        <v>1500</v>
      </c>
      <c r="E3033" s="13">
        <v>1500</v>
      </c>
      <c r="F3033" s="16">
        <f>(E3033)/D3033</f>
        <v>1</v>
      </c>
      <c r="G3033" s="11" t="s">
        <v>8219</v>
      </c>
      <c r="H3033" t="s">
        <v>8224</v>
      </c>
      <c r="I3033" t="s">
        <v>8246</v>
      </c>
      <c r="J3033">
        <v>1476479447</v>
      </c>
      <c r="K3033" s="7">
        <f>(((J3033/60)/60)/24)+DATE(1970,1,1)</f>
        <v>42657.882488425923</v>
      </c>
      <c r="L3033">
        <v>1471295447</v>
      </c>
      <c r="M3033" s="7">
        <f>(((L3033/60)/60)/24)+DATE(1970,1,1)</f>
        <v>42597.882488425923</v>
      </c>
      <c r="N3033" t="b">
        <v>0</v>
      </c>
      <c r="O3033">
        <v>29</v>
      </c>
      <c r="P3033" s="5">
        <f>E3033/O3033</f>
        <v>51.724137931034484</v>
      </c>
      <c r="Q3033" s="18" t="str">
        <f>LEFT(T3033, FIND("/",T3033)-1)</f>
        <v>theater</v>
      </c>
      <c r="R3033" s="18" t="str">
        <f>RIGHT(T3033, LEN(T3033)-FIND("/",T3033))</f>
        <v>spaces</v>
      </c>
      <c r="S3033" t="b">
        <v>1</v>
      </c>
      <c r="T3033" t="s">
        <v>8303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3">
        <v>1000</v>
      </c>
      <c r="E3034" s="13">
        <v>1272</v>
      </c>
      <c r="F3034" s="16">
        <f>(E3034)/D3034</f>
        <v>1.272</v>
      </c>
      <c r="G3034" s="11" t="s">
        <v>8219</v>
      </c>
      <c r="H3034" t="s">
        <v>8224</v>
      </c>
      <c r="I3034" t="s">
        <v>8246</v>
      </c>
      <c r="J3034">
        <v>1441933459</v>
      </c>
      <c r="K3034" s="7">
        <f>(((J3034/60)/60)/24)+DATE(1970,1,1)</f>
        <v>42258.044664351852</v>
      </c>
      <c r="L3034">
        <v>1439341459</v>
      </c>
      <c r="M3034" s="7">
        <f>(((L3034/60)/60)/24)+DATE(1970,1,1)</f>
        <v>42228.044664351852</v>
      </c>
      <c r="N3034" t="b">
        <v>0</v>
      </c>
      <c r="O3034">
        <v>25</v>
      </c>
      <c r="P3034" s="5">
        <f>E3034/O3034</f>
        <v>50.88</v>
      </c>
      <c r="Q3034" s="18" t="str">
        <f>LEFT(T3034, FIND("/",T3034)-1)</f>
        <v>theater</v>
      </c>
      <c r="R3034" s="18" t="str">
        <f>RIGHT(T3034, LEN(T3034)-FIND("/",T3034))</f>
        <v>spaces</v>
      </c>
      <c r="S3034" t="b">
        <v>1</v>
      </c>
      <c r="T3034" t="s">
        <v>8303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3">
        <v>3000</v>
      </c>
      <c r="E3035" s="13">
        <v>4396</v>
      </c>
      <c r="F3035" s="16">
        <f>(E3035)/D3035</f>
        <v>1.4653333333333334</v>
      </c>
      <c r="G3035" s="11" t="s">
        <v>8219</v>
      </c>
      <c r="H3035" t="s">
        <v>8224</v>
      </c>
      <c r="I3035" t="s">
        <v>8246</v>
      </c>
      <c r="J3035">
        <v>1471487925</v>
      </c>
      <c r="K3035" s="7">
        <f>(((J3035/60)/60)/24)+DATE(1970,1,1)</f>
        <v>42600.110243055555</v>
      </c>
      <c r="L3035">
        <v>1468895925</v>
      </c>
      <c r="M3035" s="7">
        <f>(((L3035/60)/60)/24)+DATE(1970,1,1)</f>
        <v>42570.110243055555</v>
      </c>
      <c r="N3035" t="b">
        <v>0</v>
      </c>
      <c r="O3035">
        <v>23</v>
      </c>
      <c r="P3035" s="5">
        <f>E3035/O3035</f>
        <v>191.13043478260869</v>
      </c>
      <c r="Q3035" s="18" t="str">
        <f>LEFT(T3035, FIND("/",T3035)-1)</f>
        <v>theater</v>
      </c>
      <c r="R3035" s="18" t="str">
        <f>RIGHT(T3035, LEN(T3035)-FIND("/",T3035))</f>
        <v>spaces</v>
      </c>
      <c r="S3035" t="b">
        <v>1</v>
      </c>
      <c r="T3035" t="s">
        <v>8303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3">
        <v>100000</v>
      </c>
      <c r="E3036" s="13">
        <v>112536</v>
      </c>
      <c r="F3036" s="16">
        <f>(E3036)/D3036</f>
        <v>1.1253599999999999</v>
      </c>
      <c r="G3036" s="11" t="s">
        <v>8219</v>
      </c>
      <c r="H3036" t="s">
        <v>8224</v>
      </c>
      <c r="I3036" t="s">
        <v>8246</v>
      </c>
      <c r="J3036">
        <v>1477972740</v>
      </c>
      <c r="K3036" s="7">
        <f>(((J3036/60)/60)/24)+DATE(1970,1,1)</f>
        <v>42675.165972222225</v>
      </c>
      <c r="L3036">
        <v>1475326255</v>
      </c>
      <c r="M3036" s="7">
        <f>(((L3036/60)/60)/24)+DATE(1970,1,1)</f>
        <v>42644.535358796296</v>
      </c>
      <c r="N3036" t="b">
        <v>0</v>
      </c>
      <c r="O3036">
        <v>1260</v>
      </c>
      <c r="P3036" s="5">
        <f>E3036/O3036</f>
        <v>89.314285714285717</v>
      </c>
      <c r="Q3036" s="18" t="str">
        <f>LEFT(T3036, FIND("/",T3036)-1)</f>
        <v>theater</v>
      </c>
      <c r="R3036" s="18" t="str">
        <f>RIGHT(T3036, LEN(T3036)-FIND("/",T3036))</f>
        <v>spaces</v>
      </c>
      <c r="S3036" t="b">
        <v>1</v>
      </c>
      <c r="T3036" t="s">
        <v>8303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3">
        <v>25000</v>
      </c>
      <c r="E3037" s="13">
        <v>27196.71</v>
      </c>
      <c r="F3037" s="16">
        <f>(E3037)/D3037</f>
        <v>1.0878684000000001</v>
      </c>
      <c r="G3037" s="11" t="s">
        <v>8219</v>
      </c>
      <c r="H3037" t="s">
        <v>8224</v>
      </c>
      <c r="I3037" t="s">
        <v>8246</v>
      </c>
      <c r="J3037">
        <v>1367674009</v>
      </c>
      <c r="K3037" s="7">
        <f>(((J3037/60)/60)/24)+DATE(1970,1,1)</f>
        <v>41398.560289351852</v>
      </c>
      <c r="L3037">
        <v>1365082009</v>
      </c>
      <c r="M3037" s="7">
        <f>(((L3037/60)/60)/24)+DATE(1970,1,1)</f>
        <v>41368.560289351852</v>
      </c>
      <c r="N3037" t="b">
        <v>0</v>
      </c>
      <c r="O3037">
        <v>307</v>
      </c>
      <c r="P3037" s="5">
        <f>E3037/O3037</f>
        <v>88.588631921824103</v>
      </c>
      <c r="Q3037" s="18" t="str">
        <f>LEFT(T3037, FIND("/",T3037)-1)</f>
        <v>theater</v>
      </c>
      <c r="R3037" s="18" t="str">
        <f>RIGHT(T3037, LEN(T3037)-FIND("/",T3037))</f>
        <v>spaces</v>
      </c>
      <c r="S3037" t="b">
        <v>1</v>
      </c>
      <c r="T3037" t="s">
        <v>8303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3">
        <v>25000</v>
      </c>
      <c r="E3038" s="13">
        <v>31683</v>
      </c>
      <c r="F3038" s="16">
        <f>(E3038)/D3038</f>
        <v>1.26732</v>
      </c>
      <c r="G3038" s="11" t="s">
        <v>8219</v>
      </c>
      <c r="H3038" t="s">
        <v>8224</v>
      </c>
      <c r="I3038" t="s">
        <v>8246</v>
      </c>
      <c r="J3038">
        <v>1376654340</v>
      </c>
      <c r="K3038" s="7">
        <f>(((J3038/60)/60)/24)+DATE(1970,1,1)</f>
        <v>41502.499305555553</v>
      </c>
      <c r="L3038">
        <v>1373568644</v>
      </c>
      <c r="M3038" s="7">
        <f>(((L3038/60)/60)/24)+DATE(1970,1,1)</f>
        <v>41466.785231481481</v>
      </c>
      <c r="N3038" t="b">
        <v>0</v>
      </c>
      <c r="O3038">
        <v>329</v>
      </c>
      <c r="P3038" s="5">
        <f>E3038/O3038</f>
        <v>96.300911854103347</v>
      </c>
      <c r="Q3038" s="18" t="str">
        <f>LEFT(T3038, FIND("/",T3038)-1)</f>
        <v>theater</v>
      </c>
      <c r="R3038" s="18" t="str">
        <f>RIGHT(T3038, LEN(T3038)-FIND("/",T3038))</f>
        <v>spaces</v>
      </c>
      <c r="S3038" t="b">
        <v>1</v>
      </c>
      <c r="T3038" t="s">
        <v>8303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3">
        <v>500</v>
      </c>
      <c r="E3039" s="13">
        <v>1066</v>
      </c>
      <c r="F3039" s="16">
        <f>(E3039)/D3039</f>
        <v>2.1320000000000001</v>
      </c>
      <c r="G3039" s="11" t="s">
        <v>8219</v>
      </c>
      <c r="H3039" t="s">
        <v>8224</v>
      </c>
      <c r="I3039" t="s">
        <v>8246</v>
      </c>
      <c r="J3039">
        <v>1285995540</v>
      </c>
      <c r="K3039" s="7">
        <f>(((J3039/60)/60)/24)+DATE(1970,1,1)</f>
        <v>40453.207638888889</v>
      </c>
      <c r="L3039">
        <v>1279574773</v>
      </c>
      <c r="M3039" s="7">
        <f>(((L3039/60)/60)/24)+DATE(1970,1,1)</f>
        <v>40378.893206018518</v>
      </c>
      <c r="N3039" t="b">
        <v>0</v>
      </c>
      <c r="O3039">
        <v>32</v>
      </c>
      <c r="P3039" s="5">
        <f>E3039/O3039</f>
        <v>33.3125</v>
      </c>
      <c r="Q3039" s="18" t="str">
        <f>LEFT(T3039, FIND("/",T3039)-1)</f>
        <v>theater</v>
      </c>
      <c r="R3039" s="18" t="str">
        <f>RIGHT(T3039, LEN(T3039)-FIND("/",T3039))</f>
        <v>spaces</v>
      </c>
      <c r="S3039" t="b">
        <v>1</v>
      </c>
      <c r="T3039" t="s">
        <v>8303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3">
        <v>1000</v>
      </c>
      <c r="E3040" s="13">
        <v>1005</v>
      </c>
      <c r="F3040" s="16">
        <f>(E3040)/D3040</f>
        <v>1.0049999999999999</v>
      </c>
      <c r="G3040" s="11" t="s">
        <v>8219</v>
      </c>
      <c r="H3040" t="s">
        <v>8224</v>
      </c>
      <c r="I3040" t="s">
        <v>8246</v>
      </c>
      <c r="J3040">
        <v>1457071397</v>
      </c>
      <c r="K3040" s="7">
        <f>(((J3040/60)/60)/24)+DATE(1970,1,1)</f>
        <v>42433.252280092594</v>
      </c>
      <c r="L3040">
        <v>1451887397</v>
      </c>
      <c r="M3040" s="7">
        <f>(((L3040/60)/60)/24)+DATE(1970,1,1)</f>
        <v>42373.252280092594</v>
      </c>
      <c r="N3040" t="b">
        <v>0</v>
      </c>
      <c r="O3040">
        <v>27</v>
      </c>
      <c r="P3040" s="5">
        <f>E3040/O3040</f>
        <v>37.222222222222221</v>
      </c>
      <c r="Q3040" s="18" t="str">
        <f>LEFT(T3040, FIND("/",T3040)-1)</f>
        <v>theater</v>
      </c>
      <c r="R3040" s="18" t="str">
        <f>RIGHT(T3040, LEN(T3040)-FIND("/",T3040))</f>
        <v>spaces</v>
      </c>
      <c r="S3040" t="b">
        <v>1</v>
      </c>
      <c r="T3040" t="s">
        <v>8303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3">
        <v>20000</v>
      </c>
      <c r="E3041" s="13">
        <v>21742.78</v>
      </c>
      <c r="F3041" s="16">
        <f>(E3041)/D3041</f>
        <v>1.0871389999999999</v>
      </c>
      <c r="G3041" s="11" t="s">
        <v>8219</v>
      </c>
      <c r="H3041" t="s">
        <v>8224</v>
      </c>
      <c r="I3041" t="s">
        <v>8246</v>
      </c>
      <c r="J3041">
        <v>1388303940</v>
      </c>
      <c r="K3041" s="7">
        <f>(((J3041/60)/60)/24)+DATE(1970,1,1)</f>
        <v>41637.332638888889</v>
      </c>
      <c r="L3041">
        <v>1386011038</v>
      </c>
      <c r="M3041" s="7">
        <f>(((L3041/60)/60)/24)+DATE(1970,1,1)</f>
        <v>41610.794421296298</v>
      </c>
      <c r="N3041" t="b">
        <v>0</v>
      </c>
      <c r="O3041">
        <v>236</v>
      </c>
      <c r="P3041" s="5">
        <f>E3041/O3041</f>
        <v>92.130423728813554</v>
      </c>
      <c r="Q3041" s="18" t="str">
        <f>LEFT(T3041, FIND("/",T3041)-1)</f>
        <v>theater</v>
      </c>
      <c r="R3041" s="18" t="str">
        <f>RIGHT(T3041, LEN(T3041)-FIND("/",T3041))</f>
        <v>spaces</v>
      </c>
      <c r="S3041" t="b">
        <v>1</v>
      </c>
      <c r="T3041" t="s">
        <v>8303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3">
        <v>3000</v>
      </c>
      <c r="E3042" s="13">
        <v>3225</v>
      </c>
      <c r="F3042" s="16">
        <f>(E3042)/D3042</f>
        <v>1.075</v>
      </c>
      <c r="G3042" s="11" t="s">
        <v>8219</v>
      </c>
      <c r="H3042" t="s">
        <v>8224</v>
      </c>
      <c r="I3042" t="s">
        <v>8246</v>
      </c>
      <c r="J3042">
        <v>1435359600</v>
      </c>
      <c r="K3042" s="7">
        <f>(((J3042/60)/60)/24)+DATE(1970,1,1)</f>
        <v>42181.958333333328</v>
      </c>
      <c r="L3042">
        <v>1434999621</v>
      </c>
      <c r="M3042" s="7">
        <f>(((L3042/60)/60)/24)+DATE(1970,1,1)</f>
        <v>42177.791909722218</v>
      </c>
      <c r="N3042" t="b">
        <v>0</v>
      </c>
      <c r="O3042">
        <v>42</v>
      </c>
      <c r="P3042" s="5">
        <f>E3042/O3042</f>
        <v>76.785714285714292</v>
      </c>
      <c r="Q3042" s="18" t="str">
        <f>LEFT(T3042, FIND("/",T3042)-1)</f>
        <v>theater</v>
      </c>
      <c r="R3042" s="18" t="str">
        <f>RIGHT(T3042, LEN(T3042)-FIND("/",T3042))</f>
        <v>spaces</v>
      </c>
      <c r="S3042" t="b">
        <v>1</v>
      </c>
      <c r="T3042" t="s">
        <v>8303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3">
        <v>8300</v>
      </c>
      <c r="E3043" s="13">
        <v>9170</v>
      </c>
      <c r="F3043" s="16">
        <f>(E3043)/D3043</f>
        <v>1.1048192771084338</v>
      </c>
      <c r="G3043" s="11" t="s">
        <v>8219</v>
      </c>
      <c r="H3043" t="s">
        <v>8224</v>
      </c>
      <c r="I3043" t="s">
        <v>8246</v>
      </c>
      <c r="J3043">
        <v>1453323048</v>
      </c>
      <c r="K3043" s="7">
        <f>(((J3043/60)/60)/24)+DATE(1970,1,1)</f>
        <v>42389.868611111116</v>
      </c>
      <c r="L3043">
        <v>1450731048</v>
      </c>
      <c r="M3043" s="7">
        <f>(((L3043/60)/60)/24)+DATE(1970,1,1)</f>
        <v>42359.868611111116</v>
      </c>
      <c r="N3043" t="b">
        <v>0</v>
      </c>
      <c r="O3043">
        <v>95</v>
      </c>
      <c r="P3043" s="5">
        <f>E3043/O3043</f>
        <v>96.526315789473685</v>
      </c>
      <c r="Q3043" s="18" t="str">
        <f>LEFT(T3043, FIND("/",T3043)-1)</f>
        <v>theater</v>
      </c>
      <c r="R3043" s="18" t="str">
        <f>RIGHT(T3043, LEN(T3043)-FIND("/",T3043))</f>
        <v>spaces</v>
      </c>
      <c r="S3043" t="b">
        <v>1</v>
      </c>
      <c r="T3043" t="s">
        <v>8303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3">
        <v>1500</v>
      </c>
      <c r="E3044" s="13">
        <v>1920</v>
      </c>
      <c r="F3044" s="16">
        <f>(E3044)/D3044</f>
        <v>1.28</v>
      </c>
      <c r="G3044" s="11" t="s">
        <v>8219</v>
      </c>
      <c r="H3044" t="s">
        <v>8225</v>
      </c>
      <c r="I3044" t="s">
        <v>8247</v>
      </c>
      <c r="J3044">
        <v>1444149047</v>
      </c>
      <c r="K3044" s="7">
        <f>(((J3044/60)/60)/24)+DATE(1970,1,1)</f>
        <v>42283.688043981485</v>
      </c>
      <c r="L3044">
        <v>1441557047</v>
      </c>
      <c r="M3044" s="7">
        <f>(((L3044/60)/60)/24)+DATE(1970,1,1)</f>
        <v>42253.688043981485</v>
      </c>
      <c r="N3044" t="b">
        <v>0</v>
      </c>
      <c r="O3044">
        <v>37</v>
      </c>
      <c r="P3044" s="5">
        <f>E3044/O3044</f>
        <v>51.891891891891895</v>
      </c>
      <c r="Q3044" s="18" t="str">
        <f>LEFT(T3044, FIND("/",T3044)-1)</f>
        <v>theater</v>
      </c>
      <c r="R3044" s="18" t="str">
        <f>RIGHT(T3044, LEN(T3044)-FIND("/",T3044))</f>
        <v>spaces</v>
      </c>
      <c r="S3044" t="b">
        <v>1</v>
      </c>
      <c r="T3044" t="s">
        <v>8303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3">
        <v>15000</v>
      </c>
      <c r="E3045" s="13">
        <v>16501</v>
      </c>
      <c r="F3045" s="16">
        <f>(E3045)/D3045</f>
        <v>1.1000666666666667</v>
      </c>
      <c r="G3045" s="11" t="s">
        <v>8219</v>
      </c>
      <c r="H3045" t="s">
        <v>8229</v>
      </c>
      <c r="I3045" t="s">
        <v>8251</v>
      </c>
      <c r="J3045">
        <v>1429152600</v>
      </c>
      <c r="K3045" s="7">
        <f>(((J3045/60)/60)/24)+DATE(1970,1,1)</f>
        <v>42110.118055555555</v>
      </c>
      <c r="L3045">
        <v>1426815699</v>
      </c>
      <c r="M3045" s="7">
        <f>(((L3045/60)/60)/24)+DATE(1970,1,1)</f>
        <v>42083.070590277777</v>
      </c>
      <c r="N3045" t="b">
        <v>0</v>
      </c>
      <c r="O3045">
        <v>128</v>
      </c>
      <c r="P3045" s="5">
        <f>E3045/O3045</f>
        <v>128.9140625</v>
      </c>
      <c r="Q3045" s="18" t="str">
        <f>LEFT(T3045, FIND("/",T3045)-1)</f>
        <v>theater</v>
      </c>
      <c r="R3045" s="18" t="str">
        <f>RIGHT(T3045, LEN(T3045)-FIND("/",T3045))</f>
        <v>spaces</v>
      </c>
      <c r="S3045" t="b">
        <v>1</v>
      </c>
      <c r="T3045" t="s">
        <v>8303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3">
        <v>12000</v>
      </c>
      <c r="E3046" s="13">
        <v>13121</v>
      </c>
      <c r="F3046" s="16">
        <f>(E3046)/D3046</f>
        <v>1.0934166666666667</v>
      </c>
      <c r="G3046" s="11" t="s">
        <v>8219</v>
      </c>
      <c r="H3046" t="s">
        <v>8224</v>
      </c>
      <c r="I3046" t="s">
        <v>8246</v>
      </c>
      <c r="J3046">
        <v>1454433998</v>
      </c>
      <c r="K3046" s="7">
        <f>(((J3046/60)/60)/24)+DATE(1970,1,1)</f>
        <v>42402.7268287037</v>
      </c>
      <c r="L3046">
        <v>1453137998</v>
      </c>
      <c r="M3046" s="7">
        <f>(((L3046/60)/60)/24)+DATE(1970,1,1)</f>
        <v>42387.7268287037</v>
      </c>
      <c r="N3046" t="b">
        <v>0</v>
      </c>
      <c r="O3046">
        <v>156</v>
      </c>
      <c r="P3046" s="5">
        <f>E3046/O3046</f>
        <v>84.108974358974365</v>
      </c>
      <c r="Q3046" s="18" t="str">
        <f>LEFT(T3046, FIND("/",T3046)-1)</f>
        <v>theater</v>
      </c>
      <c r="R3046" s="18" t="str">
        <f>RIGHT(T3046, LEN(T3046)-FIND("/",T3046))</f>
        <v>spaces</v>
      </c>
      <c r="S3046" t="b">
        <v>1</v>
      </c>
      <c r="T3046" t="s">
        <v>8303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3">
        <v>4000</v>
      </c>
      <c r="E3047" s="13">
        <v>5308.26</v>
      </c>
      <c r="F3047" s="16">
        <f>(E3047)/D3047</f>
        <v>1.3270650000000002</v>
      </c>
      <c r="G3047" s="11" t="s">
        <v>8219</v>
      </c>
      <c r="H3047" t="s">
        <v>8224</v>
      </c>
      <c r="I3047" t="s">
        <v>8246</v>
      </c>
      <c r="J3047">
        <v>1408679055</v>
      </c>
      <c r="K3047" s="7">
        <f>(((J3047/60)/60)/24)+DATE(1970,1,1)</f>
        <v>41873.155729166669</v>
      </c>
      <c r="L3047">
        <v>1406087055</v>
      </c>
      <c r="M3047" s="7">
        <f>(((L3047/60)/60)/24)+DATE(1970,1,1)</f>
        <v>41843.155729166669</v>
      </c>
      <c r="N3047" t="b">
        <v>0</v>
      </c>
      <c r="O3047">
        <v>64</v>
      </c>
      <c r="P3047" s="5">
        <f>E3047/O3047</f>
        <v>82.941562500000003</v>
      </c>
      <c r="Q3047" s="18" t="str">
        <f>LEFT(T3047, FIND("/",T3047)-1)</f>
        <v>theater</v>
      </c>
      <c r="R3047" s="18" t="str">
        <f>RIGHT(T3047, LEN(T3047)-FIND("/",T3047))</f>
        <v>spaces</v>
      </c>
      <c r="S3047" t="b">
        <v>1</v>
      </c>
      <c r="T3047" t="s">
        <v>8303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3">
        <v>7900</v>
      </c>
      <c r="E3048" s="13">
        <v>15077</v>
      </c>
      <c r="F3048" s="16">
        <f>(E3048)/D3048</f>
        <v>1.9084810126582279</v>
      </c>
      <c r="G3048" s="11" t="s">
        <v>8219</v>
      </c>
      <c r="H3048" t="s">
        <v>8224</v>
      </c>
      <c r="I3048" t="s">
        <v>8246</v>
      </c>
      <c r="J3048">
        <v>1410324720</v>
      </c>
      <c r="K3048" s="7">
        <f>(((J3048/60)/60)/24)+DATE(1970,1,1)</f>
        <v>41892.202777777777</v>
      </c>
      <c r="L3048">
        <v>1407784586</v>
      </c>
      <c r="M3048" s="7">
        <f>(((L3048/60)/60)/24)+DATE(1970,1,1)</f>
        <v>41862.803078703706</v>
      </c>
      <c r="N3048" t="b">
        <v>0</v>
      </c>
      <c r="O3048">
        <v>58</v>
      </c>
      <c r="P3048" s="5">
        <f>E3048/O3048</f>
        <v>259.94827586206895</v>
      </c>
      <c r="Q3048" s="18" t="str">
        <f>LEFT(T3048, FIND("/",T3048)-1)</f>
        <v>theater</v>
      </c>
      <c r="R3048" s="18" t="str">
        <f>RIGHT(T3048, LEN(T3048)-FIND("/",T3048))</f>
        <v>spaces</v>
      </c>
      <c r="S3048" t="b">
        <v>1</v>
      </c>
      <c r="T3048" t="s">
        <v>8303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3">
        <v>500</v>
      </c>
      <c r="E3049" s="13">
        <v>745</v>
      </c>
      <c r="F3049" s="16">
        <f>(E3049)/D3049</f>
        <v>1.49</v>
      </c>
      <c r="G3049" s="11" t="s">
        <v>8219</v>
      </c>
      <c r="H3049" t="s">
        <v>8224</v>
      </c>
      <c r="I3049" t="s">
        <v>8246</v>
      </c>
      <c r="J3049">
        <v>1461762960</v>
      </c>
      <c r="K3049" s="7">
        <f>(((J3049/60)/60)/24)+DATE(1970,1,1)</f>
        <v>42487.552777777775</v>
      </c>
      <c r="L3049">
        <v>1457999054</v>
      </c>
      <c r="M3049" s="7">
        <f>(((L3049/60)/60)/24)+DATE(1970,1,1)</f>
        <v>42443.989050925928</v>
      </c>
      <c r="N3049" t="b">
        <v>0</v>
      </c>
      <c r="O3049">
        <v>20</v>
      </c>
      <c r="P3049" s="5">
        <f>E3049/O3049</f>
        <v>37.25</v>
      </c>
      <c r="Q3049" s="18" t="str">
        <f>LEFT(T3049, FIND("/",T3049)-1)</f>
        <v>theater</v>
      </c>
      <c r="R3049" s="18" t="str">
        <f>RIGHT(T3049, LEN(T3049)-FIND("/",T3049))</f>
        <v>spaces</v>
      </c>
      <c r="S3049" t="b">
        <v>1</v>
      </c>
      <c r="T3049" t="s">
        <v>8303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3">
        <v>5000</v>
      </c>
      <c r="E3050" s="13">
        <v>8320</v>
      </c>
      <c r="F3050" s="16">
        <f>(E3050)/D3050</f>
        <v>1.6639999999999999</v>
      </c>
      <c r="G3050" s="11" t="s">
        <v>8219</v>
      </c>
      <c r="H3050" t="s">
        <v>8224</v>
      </c>
      <c r="I3050" t="s">
        <v>8246</v>
      </c>
      <c r="J3050">
        <v>1420060920</v>
      </c>
      <c r="K3050" s="7">
        <f>(((J3050/60)/60)/24)+DATE(1970,1,1)</f>
        <v>42004.890277777777</v>
      </c>
      <c r="L3050">
        <v>1417556262</v>
      </c>
      <c r="M3050" s="7">
        <f>(((L3050/60)/60)/24)+DATE(1970,1,1)</f>
        <v>41975.901180555549</v>
      </c>
      <c r="N3050" t="b">
        <v>0</v>
      </c>
      <c r="O3050">
        <v>47</v>
      </c>
      <c r="P3050" s="5">
        <f>E3050/O3050</f>
        <v>177.02127659574469</v>
      </c>
      <c r="Q3050" s="18" t="str">
        <f>LEFT(T3050, FIND("/",T3050)-1)</f>
        <v>theater</v>
      </c>
      <c r="R3050" s="18" t="str">
        <f>RIGHT(T3050, LEN(T3050)-FIND("/",T3050))</f>
        <v>spaces</v>
      </c>
      <c r="S3050" t="b">
        <v>1</v>
      </c>
      <c r="T3050" t="s">
        <v>8303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3">
        <v>3750</v>
      </c>
      <c r="E3051" s="13">
        <v>4000</v>
      </c>
      <c r="F3051" s="16">
        <f>(E3051)/D3051</f>
        <v>1.0666666666666667</v>
      </c>
      <c r="G3051" s="11" t="s">
        <v>8219</v>
      </c>
      <c r="H3051" t="s">
        <v>8224</v>
      </c>
      <c r="I3051" t="s">
        <v>8246</v>
      </c>
      <c r="J3051">
        <v>1434241255</v>
      </c>
      <c r="K3051" s="7">
        <f>(((J3051/60)/60)/24)+DATE(1970,1,1)</f>
        <v>42169.014525462961</v>
      </c>
      <c r="L3051">
        <v>1431649255</v>
      </c>
      <c r="M3051" s="7">
        <f>(((L3051/60)/60)/24)+DATE(1970,1,1)</f>
        <v>42139.014525462961</v>
      </c>
      <c r="N3051" t="b">
        <v>0</v>
      </c>
      <c r="O3051">
        <v>54</v>
      </c>
      <c r="P3051" s="5">
        <f>E3051/O3051</f>
        <v>74.074074074074076</v>
      </c>
      <c r="Q3051" s="18" t="str">
        <f>LEFT(T3051, FIND("/",T3051)-1)</f>
        <v>theater</v>
      </c>
      <c r="R3051" s="18" t="str">
        <f>RIGHT(T3051, LEN(T3051)-FIND("/",T3051))</f>
        <v>spaces</v>
      </c>
      <c r="S3051" t="b">
        <v>1</v>
      </c>
      <c r="T3051" t="s">
        <v>8303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3">
        <v>600</v>
      </c>
      <c r="E3052" s="13">
        <v>636</v>
      </c>
      <c r="F3052" s="16">
        <f>(E3052)/D3052</f>
        <v>1.06</v>
      </c>
      <c r="G3052" s="11" t="s">
        <v>8219</v>
      </c>
      <c r="H3052" t="s">
        <v>8224</v>
      </c>
      <c r="I3052" t="s">
        <v>8246</v>
      </c>
      <c r="J3052">
        <v>1462420960</v>
      </c>
      <c r="K3052" s="7">
        <f>(((J3052/60)/60)/24)+DATE(1970,1,1)</f>
        <v>42495.16851851852</v>
      </c>
      <c r="L3052">
        <v>1459828960</v>
      </c>
      <c r="M3052" s="7">
        <f>(((L3052/60)/60)/24)+DATE(1970,1,1)</f>
        <v>42465.16851851852</v>
      </c>
      <c r="N3052" t="b">
        <v>0</v>
      </c>
      <c r="O3052">
        <v>9</v>
      </c>
      <c r="P3052" s="5">
        <f>E3052/O3052</f>
        <v>70.666666666666671</v>
      </c>
      <c r="Q3052" s="18" t="str">
        <f>LEFT(T3052, FIND("/",T3052)-1)</f>
        <v>theater</v>
      </c>
      <c r="R3052" s="18" t="str">
        <f>RIGHT(T3052, LEN(T3052)-FIND("/",T3052))</f>
        <v>spaces</v>
      </c>
      <c r="S3052" t="b">
        <v>1</v>
      </c>
      <c r="T3052" t="s">
        <v>8303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3">
        <v>3500</v>
      </c>
      <c r="E3053" s="13">
        <v>827</v>
      </c>
      <c r="F3053" s="16">
        <f>(E3053)/D3053</f>
        <v>0.23628571428571429</v>
      </c>
      <c r="G3053" s="11" t="s">
        <v>8221</v>
      </c>
      <c r="H3053" t="s">
        <v>8225</v>
      </c>
      <c r="I3053" t="s">
        <v>8247</v>
      </c>
      <c r="J3053">
        <v>1486547945</v>
      </c>
      <c r="K3053" s="7">
        <f>(((J3053/60)/60)/24)+DATE(1970,1,1)</f>
        <v>42774.416030092587</v>
      </c>
      <c r="L3053">
        <v>1483955945</v>
      </c>
      <c r="M3053" s="7">
        <f>(((L3053/60)/60)/24)+DATE(1970,1,1)</f>
        <v>42744.416030092587</v>
      </c>
      <c r="N3053" t="b">
        <v>1</v>
      </c>
      <c r="O3053">
        <v>35</v>
      </c>
      <c r="P3053" s="5">
        <f>E3053/O3053</f>
        <v>23.62857142857143</v>
      </c>
      <c r="Q3053" s="18" t="str">
        <f>LEFT(T3053, FIND("/",T3053)-1)</f>
        <v>theater</v>
      </c>
      <c r="R3053" s="18" t="str">
        <f>RIGHT(T3053, LEN(T3053)-FIND("/",T3053))</f>
        <v>spaces</v>
      </c>
      <c r="S3053" t="b">
        <v>0</v>
      </c>
      <c r="T3053" t="s">
        <v>8303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3">
        <v>50000</v>
      </c>
      <c r="E3054" s="13">
        <v>75</v>
      </c>
      <c r="F3054" s="16">
        <f>(E3054)/D3054</f>
        <v>1.5E-3</v>
      </c>
      <c r="G3054" s="11" t="s">
        <v>8221</v>
      </c>
      <c r="H3054" t="s">
        <v>8224</v>
      </c>
      <c r="I3054" t="s">
        <v>8246</v>
      </c>
      <c r="J3054">
        <v>1432828740</v>
      </c>
      <c r="K3054" s="7">
        <f>(((J3054/60)/60)/24)+DATE(1970,1,1)</f>
        <v>42152.665972222225</v>
      </c>
      <c r="L3054">
        <v>1430237094</v>
      </c>
      <c r="M3054" s="7">
        <f>(((L3054/60)/60)/24)+DATE(1970,1,1)</f>
        <v>42122.670069444444</v>
      </c>
      <c r="N3054" t="b">
        <v>0</v>
      </c>
      <c r="O3054">
        <v>2</v>
      </c>
      <c r="P3054" s="5">
        <f>E3054/O3054</f>
        <v>37.5</v>
      </c>
      <c r="Q3054" s="18" t="str">
        <f>LEFT(T3054, FIND("/",T3054)-1)</f>
        <v>theater</v>
      </c>
      <c r="R3054" s="18" t="str">
        <f>RIGHT(T3054, LEN(T3054)-FIND("/",T3054))</f>
        <v>spaces</v>
      </c>
      <c r="S3054" t="b">
        <v>0</v>
      </c>
      <c r="T3054" t="s">
        <v>8303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3">
        <v>10000</v>
      </c>
      <c r="E3055" s="13">
        <v>40</v>
      </c>
      <c r="F3055" s="16">
        <f>(E3055)/D3055</f>
        <v>4.0000000000000001E-3</v>
      </c>
      <c r="G3055" s="11" t="s">
        <v>8221</v>
      </c>
      <c r="H3055" t="s">
        <v>8224</v>
      </c>
      <c r="I3055" t="s">
        <v>8246</v>
      </c>
      <c r="J3055">
        <v>1412222340</v>
      </c>
      <c r="K3055" s="7">
        <f>(((J3055/60)/60)/24)+DATE(1970,1,1)</f>
        <v>41914.165972222225</v>
      </c>
      <c r="L3055">
        <v>1407781013</v>
      </c>
      <c r="M3055" s="7">
        <f>(((L3055/60)/60)/24)+DATE(1970,1,1)</f>
        <v>41862.761724537035</v>
      </c>
      <c r="N3055" t="b">
        <v>0</v>
      </c>
      <c r="O3055">
        <v>3</v>
      </c>
      <c r="P3055" s="5">
        <f>E3055/O3055</f>
        <v>13.333333333333334</v>
      </c>
      <c r="Q3055" s="18" t="str">
        <f>LEFT(T3055, FIND("/",T3055)-1)</f>
        <v>theater</v>
      </c>
      <c r="R3055" s="18" t="str">
        <f>RIGHT(T3055, LEN(T3055)-FIND("/",T3055))</f>
        <v>spaces</v>
      </c>
      <c r="S3055" t="b">
        <v>0</v>
      </c>
      <c r="T3055" t="s">
        <v>8303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3">
        <v>300</v>
      </c>
      <c r="E3056" s="13">
        <v>0</v>
      </c>
      <c r="F3056" s="16">
        <f>(E3056)/D3056</f>
        <v>0</v>
      </c>
      <c r="G3056" s="11" t="s">
        <v>8221</v>
      </c>
      <c r="H3056" t="s">
        <v>8224</v>
      </c>
      <c r="I3056" t="s">
        <v>8246</v>
      </c>
      <c r="J3056">
        <v>1425258240</v>
      </c>
      <c r="K3056" s="7">
        <f>(((J3056/60)/60)/24)+DATE(1970,1,1)</f>
        <v>42065.044444444444</v>
      </c>
      <c r="L3056">
        <v>1422043154</v>
      </c>
      <c r="M3056" s="7">
        <f>(((L3056/60)/60)/24)+DATE(1970,1,1)</f>
        <v>42027.832800925928</v>
      </c>
      <c r="N3056" t="b">
        <v>0</v>
      </c>
      <c r="O3056">
        <v>0</v>
      </c>
      <c r="P3056" s="5" t="e">
        <f>E3056/O3056</f>
        <v>#DIV/0!</v>
      </c>
      <c r="Q3056" s="18" t="str">
        <f>LEFT(T3056, FIND("/",T3056)-1)</f>
        <v>theater</v>
      </c>
      <c r="R3056" s="18" t="str">
        <f>RIGHT(T3056, LEN(T3056)-FIND("/",T3056))</f>
        <v>spaces</v>
      </c>
      <c r="S3056" t="b">
        <v>0</v>
      </c>
      <c r="T3056" t="s">
        <v>8303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3">
        <v>20000</v>
      </c>
      <c r="E3057" s="13">
        <v>1</v>
      </c>
      <c r="F3057" s="16">
        <f>(E3057)/D3057</f>
        <v>5.0000000000000002E-5</v>
      </c>
      <c r="G3057" s="11" t="s">
        <v>8221</v>
      </c>
      <c r="H3057" t="s">
        <v>8224</v>
      </c>
      <c r="I3057" t="s">
        <v>8246</v>
      </c>
      <c r="J3057">
        <v>1420844390</v>
      </c>
      <c r="K3057" s="7">
        <f>(((J3057/60)/60)/24)+DATE(1970,1,1)</f>
        <v>42013.95821759259</v>
      </c>
      <c r="L3057">
        <v>1415660390</v>
      </c>
      <c r="M3057" s="7">
        <f>(((L3057/60)/60)/24)+DATE(1970,1,1)</f>
        <v>41953.95821759259</v>
      </c>
      <c r="N3057" t="b">
        <v>0</v>
      </c>
      <c r="O3057">
        <v>1</v>
      </c>
      <c r="P3057" s="5">
        <f>E3057/O3057</f>
        <v>1</v>
      </c>
      <c r="Q3057" s="18" t="str">
        <f>LEFT(T3057, FIND("/",T3057)-1)</f>
        <v>theater</v>
      </c>
      <c r="R3057" s="18" t="str">
        <f>RIGHT(T3057, LEN(T3057)-FIND("/",T3057))</f>
        <v>spaces</v>
      </c>
      <c r="S3057" t="b">
        <v>0</v>
      </c>
      <c r="T3057" t="s">
        <v>8303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3">
        <v>25000</v>
      </c>
      <c r="E3058" s="13">
        <v>0</v>
      </c>
      <c r="F3058" s="16">
        <f>(E3058)/D3058</f>
        <v>0</v>
      </c>
      <c r="G3058" s="11" t="s">
        <v>8221</v>
      </c>
      <c r="H3058" t="s">
        <v>8224</v>
      </c>
      <c r="I3058" t="s">
        <v>8246</v>
      </c>
      <c r="J3058">
        <v>1412003784</v>
      </c>
      <c r="K3058" s="7">
        <f>(((J3058/60)/60)/24)+DATE(1970,1,1)</f>
        <v>41911.636388888888</v>
      </c>
      <c r="L3058">
        <v>1406819784</v>
      </c>
      <c r="M3058" s="7">
        <f>(((L3058/60)/60)/24)+DATE(1970,1,1)</f>
        <v>41851.636388888888</v>
      </c>
      <c r="N3058" t="b">
        <v>0</v>
      </c>
      <c r="O3058">
        <v>0</v>
      </c>
      <c r="P3058" s="5" t="e">
        <f>E3058/O3058</f>
        <v>#DIV/0!</v>
      </c>
      <c r="Q3058" s="18" t="str">
        <f>LEFT(T3058, FIND("/",T3058)-1)</f>
        <v>theater</v>
      </c>
      <c r="R3058" s="18" t="str">
        <f>RIGHT(T3058, LEN(T3058)-FIND("/",T3058))</f>
        <v>spaces</v>
      </c>
      <c r="S3058" t="b">
        <v>0</v>
      </c>
      <c r="T3058" t="s">
        <v>8303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3">
        <v>50000</v>
      </c>
      <c r="E3059" s="13">
        <v>0</v>
      </c>
      <c r="F3059" s="16">
        <f>(E3059)/D3059</f>
        <v>0</v>
      </c>
      <c r="G3059" s="11" t="s">
        <v>8221</v>
      </c>
      <c r="H3059" t="s">
        <v>8225</v>
      </c>
      <c r="I3059" t="s">
        <v>8247</v>
      </c>
      <c r="J3059">
        <v>1459694211</v>
      </c>
      <c r="K3059" s="7">
        <f>(((J3059/60)/60)/24)+DATE(1970,1,1)</f>
        <v>42463.608923611115</v>
      </c>
      <c r="L3059">
        <v>1457105811</v>
      </c>
      <c r="M3059" s="7">
        <f>(((L3059/60)/60)/24)+DATE(1970,1,1)</f>
        <v>42433.650590277779</v>
      </c>
      <c r="N3059" t="b">
        <v>0</v>
      </c>
      <c r="O3059">
        <v>0</v>
      </c>
      <c r="P3059" s="5" t="e">
        <f>E3059/O3059</f>
        <v>#DIV/0!</v>
      </c>
      <c r="Q3059" s="18" t="str">
        <f>LEFT(T3059, FIND("/",T3059)-1)</f>
        <v>theater</v>
      </c>
      <c r="R3059" s="18" t="str">
        <f>RIGHT(T3059, LEN(T3059)-FIND("/",T3059))</f>
        <v>spaces</v>
      </c>
      <c r="S3059" t="b">
        <v>0</v>
      </c>
      <c r="T3059" t="s">
        <v>8303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3">
        <v>18000</v>
      </c>
      <c r="E3060" s="13">
        <v>3</v>
      </c>
      <c r="F3060" s="16">
        <f>(E3060)/D3060</f>
        <v>1.6666666666666666E-4</v>
      </c>
      <c r="G3060" s="11" t="s">
        <v>8221</v>
      </c>
      <c r="H3060" t="s">
        <v>8237</v>
      </c>
      <c r="I3060" t="s">
        <v>8249</v>
      </c>
      <c r="J3060">
        <v>1463734740</v>
      </c>
      <c r="K3060" s="7">
        <f>(((J3060/60)/60)/24)+DATE(1970,1,1)</f>
        <v>42510.374305555553</v>
      </c>
      <c r="L3060">
        <v>1459414740</v>
      </c>
      <c r="M3060" s="7">
        <f>(((L3060/60)/60)/24)+DATE(1970,1,1)</f>
        <v>42460.374305555553</v>
      </c>
      <c r="N3060" t="b">
        <v>0</v>
      </c>
      <c r="O3060">
        <v>3</v>
      </c>
      <c r="P3060" s="5">
        <f>E3060/O3060</f>
        <v>1</v>
      </c>
      <c r="Q3060" s="18" t="str">
        <f>LEFT(T3060, FIND("/",T3060)-1)</f>
        <v>theater</v>
      </c>
      <c r="R3060" s="18" t="str">
        <f>RIGHT(T3060, LEN(T3060)-FIND("/",T3060))</f>
        <v>spaces</v>
      </c>
      <c r="S3060" t="b">
        <v>0</v>
      </c>
      <c r="T3060" t="s">
        <v>8303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3">
        <v>15000</v>
      </c>
      <c r="E3061" s="13">
        <v>451</v>
      </c>
      <c r="F3061" s="16">
        <f>(E3061)/D3061</f>
        <v>3.0066666666666665E-2</v>
      </c>
      <c r="G3061" s="11" t="s">
        <v>8221</v>
      </c>
      <c r="H3061" t="s">
        <v>8224</v>
      </c>
      <c r="I3061" t="s">
        <v>8246</v>
      </c>
      <c r="J3061">
        <v>1407536846</v>
      </c>
      <c r="K3061" s="7">
        <f>(((J3061/60)/60)/24)+DATE(1970,1,1)</f>
        <v>41859.935717592591</v>
      </c>
      <c r="L3061">
        <v>1404944846</v>
      </c>
      <c r="M3061" s="7">
        <f>(((L3061/60)/60)/24)+DATE(1970,1,1)</f>
        <v>41829.935717592591</v>
      </c>
      <c r="N3061" t="b">
        <v>0</v>
      </c>
      <c r="O3061">
        <v>11</v>
      </c>
      <c r="P3061" s="5">
        <f>E3061/O3061</f>
        <v>41</v>
      </c>
      <c r="Q3061" s="18" t="str">
        <f>LEFT(T3061, FIND("/",T3061)-1)</f>
        <v>theater</v>
      </c>
      <c r="R3061" s="18" t="str">
        <f>RIGHT(T3061, LEN(T3061)-FIND("/",T3061))</f>
        <v>spaces</v>
      </c>
      <c r="S3061" t="b">
        <v>0</v>
      </c>
      <c r="T3061" t="s">
        <v>8303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3">
        <v>220000</v>
      </c>
      <c r="E3062" s="13">
        <v>335</v>
      </c>
      <c r="F3062" s="16">
        <f>(E3062)/D3062</f>
        <v>1.5227272727272728E-3</v>
      </c>
      <c r="G3062" s="11" t="s">
        <v>8221</v>
      </c>
      <c r="H3062" t="s">
        <v>8224</v>
      </c>
      <c r="I3062" t="s">
        <v>8246</v>
      </c>
      <c r="J3062">
        <v>1443422134</v>
      </c>
      <c r="K3062" s="7">
        <f>(((J3062/60)/60)/24)+DATE(1970,1,1)</f>
        <v>42275.274699074071</v>
      </c>
      <c r="L3062">
        <v>1440830134</v>
      </c>
      <c r="M3062" s="7">
        <f>(((L3062/60)/60)/24)+DATE(1970,1,1)</f>
        <v>42245.274699074071</v>
      </c>
      <c r="N3062" t="b">
        <v>0</v>
      </c>
      <c r="O3062">
        <v>6</v>
      </c>
      <c r="P3062" s="5">
        <f>E3062/O3062</f>
        <v>55.833333333333336</v>
      </c>
      <c r="Q3062" s="18" t="str">
        <f>LEFT(T3062, FIND("/",T3062)-1)</f>
        <v>theater</v>
      </c>
      <c r="R3062" s="18" t="str">
        <f>RIGHT(T3062, LEN(T3062)-FIND("/",T3062))</f>
        <v>spaces</v>
      </c>
      <c r="S3062" t="b">
        <v>0</v>
      </c>
      <c r="T3062" t="s">
        <v>8303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3">
        <v>1000000</v>
      </c>
      <c r="E3063" s="13">
        <v>0</v>
      </c>
      <c r="F3063" s="16">
        <f>(E3063)/D3063</f>
        <v>0</v>
      </c>
      <c r="G3063" s="11" t="s">
        <v>8221</v>
      </c>
      <c r="H3063" t="s">
        <v>8224</v>
      </c>
      <c r="I3063" t="s">
        <v>8246</v>
      </c>
      <c r="J3063">
        <v>1407955748</v>
      </c>
      <c r="K3063" s="7">
        <f>(((J3063/60)/60)/24)+DATE(1970,1,1)</f>
        <v>41864.784120370372</v>
      </c>
      <c r="L3063">
        <v>1405363748</v>
      </c>
      <c r="M3063" s="7">
        <f>(((L3063/60)/60)/24)+DATE(1970,1,1)</f>
        <v>41834.784120370372</v>
      </c>
      <c r="N3063" t="b">
        <v>0</v>
      </c>
      <c r="O3063">
        <v>0</v>
      </c>
      <c r="P3063" s="5" t="e">
        <f>E3063/O3063</f>
        <v>#DIV/0!</v>
      </c>
      <c r="Q3063" s="18" t="str">
        <f>LEFT(T3063, FIND("/",T3063)-1)</f>
        <v>theater</v>
      </c>
      <c r="R3063" s="18" t="str">
        <f>RIGHT(T3063, LEN(T3063)-FIND("/",T3063))</f>
        <v>spaces</v>
      </c>
      <c r="S3063" t="b">
        <v>0</v>
      </c>
      <c r="T3063" t="s">
        <v>8303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3">
        <v>10000</v>
      </c>
      <c r="E3064" s="13">
        <v>6684</v>
      </c>
      <c r="F3064" s="16">
        <f>(E3064)/D3064</f>
        <v>0.66839999999999999</v>
      </c>
      <c r="G3064" s="11" t="s">
        <v>8221</v>
      </c>
      <c r="H3064" t="s">
        <v>8224</v>
      </c>
      <c r="I3064" t="s">
        <v>8246</v>
      </c>
      <c r="J3064">
        <v>1443636000</v>
      </c>
      <c r="K3064" s="7">
        <f>(((J3064/60)/60)/24)+DATE(1970,1,1)</f>
        <v>42277.75</v>
      </c>
      <c r="L3064">
        <v>1441111892</v>
      </c>
      <c r="M3064" s="7">
        <f>(((L3064/60)/60)/24)+DATE(1970,1,1)</f>
        <v>42248.535787037035</v>
      </c>
      <c r="N3064" t="b">
        <v>0</v>
      </c>
      <c r="O3064">
        <v>67</v>
      </c>
      <c r="P3064" s="5">
        <f>E3064/O3064</f>
        <v>99.761194029850742</v>
      </c>
      <c r="Q3064" s="18" t="str">
        <f>LEFT(T3064, FIND("/",T3064)-1)</f>
        <v>theater</v>
      </c>
      <c r="R3064" s="18" t="str">
        <f>RIGHT(T3064, LEN(T3064)-FIND("/",T3064))</f>
        <v>spaces</v>
      </c>
      <c r="S3064" t="b">
        <v>0</v>
      </c>
      <c r="T3064" t="s">
        <v>8303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3">
        <v>3000</v>
      </c>
      <c r="E3065" s="13">
        <v>587</v>
      </c>
      <c r="F3065" s="16">
        <f>(E3065)/D3065</f>
        <v>0.19566666666666666</v>
      </c>
      <c r="G3065" s="11" t="s">
        <v>8221</v>
      </c>
      <c r="H3065" t="s">
        <v>8224</v>
      </c>
      <c r="I3065" t="s">
        <v>8246</v>
      </c>
      <c r="J3065">
        <v>1477174138</v>
      </c>
      <c r="K3065" s="7">
        <f>(((J3065/60)/60)/24)+DATE(1970,1,1)</f>
        <v>42665.922893518517</v>
      </c>
      <c r="L3065">
        <v>1474150138</v>
      </c>
      <c r="M3065" s="7">
        <f>(((L3065/60)/60)/24)+DATE(1970,1,1)</f>
        <v>42630.922893518517</v>
      </c>
      <c r="N3065" t="b">
        <v>0</v>
      </c>
      <c r="O3065">
        <v>23</v>
      </c>
      <c r="P3065" s="5">
        <f>E3065/O3065</f>
        <v>25.521739130434781</v>
      </c>
      <c r="Q3065" s="18" t="str">
        <f>LEFT(T3065, FIND("/",T3065)-1)</f>
        <v>theater</v>
      </c>
      <c r="R3065" s="18" t="str">
        <f>RIGHT(T3065, LEN(T3065)-FIND("/",T3065))</f>
        <v>spaces</v>
      </c>
      <c r="S3065" t="b">
        <v>0</v>
      </c>
      <c r="T3065" t="s">
        <v>8303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3">
        <v>75000</v>
      </c>
      <c r="E3066" s="13">
        <v>8471</v>
      </c>
      <c r="F3066" s="16">
        <f>(E3066)/D3066</f>
        <v>0.11294666666666667</v>
      </c>
      <c r="G3066" s="11" t="s">
        <v>8221</v>
      </c>
      <c r="H3066" t="s">
        <v>8224</v>
      </c>
      <c r="I3066" t="s">
        <v>8246</v>
      </c>
      <c r="J3066">
        <v>1448175540</v>
      </c>
      <c r="K3066" s="7">
        <f>(((J3066/60)/60)/24)+DATE(1970,1,1)</f>
        <v>42330.290972222225</v>
      </c>
      <c r="L3066">
        <v>1445483246</v>
      </c>
      <c r="M3066" s="7">
        <f>(((L3066/60)/60)/24)+DATE(1970,1,1)</f>
        <v>42299.130162037036</v>
      </c>
      <c r="N3066" t="b">
        <v>0</v>
      </c>
      <c r="O3066">
        <v>72</v>
      </c>
      <c r="P3066" s="5">
        <f>E3066/O3066</f>
        <v>117.65277777777777</v>
      </c>
      <c r="Q3066" s="18" t="str">
        <f>LEFT(T3066, FIND("/",T3066)-1)</f>
        <v>theater</v>
      </c>
      <c r="R3066" s="18" t="str">
        <f>RIGHT(T3066, LEN(T3066)-FIND("/",T3066))</f>
        <v>spaces</v>
      </c>
      <c r="S3066" t="b">
        <v>0</v>
      </c>
      <c r="T3066" t="s">
        <v>8303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3">
        <v>25000</v>
      </c>
      <c r="E3067" s="13">
        <v>10</v>
      </c>
      <c r="F3067" s="16">
        <f>(E3067)/D3067</f>
        <v>4.0000000000000002E-4</v>
      </c>
      <c r="G3067" s="11" t="s">
        <v>8221</v>
      </c>
      <c r="H3067" t="s">
        <v>8224</v>
      </c>
      <c r="I3067" t="s">
        <v>8246</v>
      </c>
      <c r="J3067">
        <v>1406683172</v>
      </c>
      <c r="K3067" s="7">
        <f>(((J3067/60)/60)/24)+DATE(1970,1,1)</f>
        <v>41850.055231481485</v>
      </c>
      <c r="L3067">
        <v>1404523172</v>
      </c>
      <c r="M3067" s="7">
        <f>(((L3067/60)/60)/24)+DATE(1970,1,1)</f>
        <v>41825.055231481485</v>
      </c>
      <c r="N3067" t="b">
        <v>0</v>
      </c>
      <c r="O3067">
        <v>2</v>
      </c>
      <c r="P3067" s="5">
        <f>E3067/O3067</f>
        <v>5</v>
      </c>
      <c r="Q3067" s="18" t="str">
        <f>LEFT(T3067, FIND("/",T3067)-1)</f>
        <v>theater</v>
      </c>
      <c r="R3067" s="18" t="str">
        <f>RIGHT(T3067, LEN(T3067)-FIND("/",T3067))</f>
        <v>spaces</v>
      </c>
      <c r="S3067" t="b">
        <v>0</v>
      </c>
      <c r="T3067" t="s">
        <v>8303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3">
        <v>350000</v>
      </c>
      <c r="E3068" s="13">
        <v>41950</v>
      </c>
      <c r="F3068" s="16">
        <f>(E3068)/D3068</f>
        <v>0.11985714285714286</v>
      </c>
      <c r="G3068" s="11" t="s">
        <v>8221</v>
      </c>
      <c r="H3068" t="s">
        <v>8226</v>
      </c>
      <c r="I3068" t="s">
        <v>8248</v>
      </c>
      <c r="J3068">
        <v>1468128537</v>
      </c>
      <c r="K3068" s="7">
        <f>(((J3068/60)/60)/24)+DATE(1970,1,1)</f>
        <v>42561.228437500002</v>
      </c>
      <c r="L3068">
        <v>1465536537</v>
      </c>
      <c r="M3068" s="7">
        <f>(((L3068/60)/60)/24)+DATE(1970,1,1)</f>
        <v>42531.228437500002</v>
      </c>
      <c r="N3068" t="b">
        <v>0</v>
      </c>
      <c r="O3068">
        <v>15</v>
      </c>
      <c r="P3068" s="5">
        <f>E3068/O3068</f>
        <v>2796.6666666666665</v>
      </c>
      <c r="Q3068" s="18" t="str">
        <f>LEFT(T3068, FIND("/",T3068)-1)</f>
        <v>theater</v>
      </c>
      <c r="R3068" s="18" t="str">
        <f>RIGHT(T3068, LEN(T3068)-FIND("/",T3068))</f>
        <v>spaces</v>
      </c>
      <c r="S3068" t="b">
        <v>0</v>
      </c>
      <c r="T3068" t="s">
        <v>8303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3">
        <v>8000</v>
      </c>
      <c r="E3069" s="13">
        <v>200</v>
      </c>
      <c r="F3069" s="16">
        <f>(E3069)/D3069</f>
        <v>2.5000000000000001E-2</v>
      </c>
      <c r="G3069" s="11" t="s">
        <v>8221</v>
      </c>
      <c r="H3069" t="s">
        <v>8228</v>
      </c>
      <c r="I3069" t="s">
        <v>8250</v>
      </c>
      <c r="J3069">
        <v>1441837879</v>
      </c>
      <c r="K3069" s="7">
        <f>(((J3069/60)/60)/24)+DATE(1970,1,1)</f>
        <v>42256.938414351855</v>
      </c>
      <c r="L3069">
        <v>1439245879</v>
      </c>
      <c r="M3069" s="7">
        <f>(((L3069/60)/60)/24)+DATE(1970,1,1)</f>
        <v>42226.938414351855</v>
      </c>
      <c r="N3069" t="b">
        <v>0</v>
      </c>
      <c r="O3069">
        <v>1</v>
      </c>
      <c r="P3069" s="5">
        <f>E3069/O3069</f>
        <v>200</v>
      </c>
      <c r="Q3069" s="18" t="str">
        <f>LEFT(T3069, FIND("/",T3069)-1)</f>
        <v>theater</v>
      </c>
      <c r="R3069" s="18" t="str">
        <f>RIGHT(T3069, LEN(T3069)-FIND("/",T3069))</f>
        <v>spaces</v>
      </c>
      <c r="S3069" t="b">
        <v>0</v>
      </c>
      <c r="T3069" t="s">
        <v>8303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3">
        <v>250000</v>
      </c>
      <c r="E3070" s="13">
        <v>175</v>
      </c>
      <c r="F3070" s="16">
        <f>(E3070)/D3070</f>
        <v>6.9999999999999999E-4</v>
      </c>
      <c r="G3070" s="11" t="s">
        <v>8221</v>
      </c>
      <c r="H3070" t="s">
        <v>8224</v>
      </c>
      <c r="I3070" t="s">
        <v>8246</v>
      </c>
      <c r="J3070">
        <v>1445013352</v>
      </c>
      <c r="K3070" s="7">
        <f>(((J3070/60)/60)/24)+DATE(1970,1,1)</f>
        <v>42293.691574074073</v>
      </c>
      <c r="L3070">
        <v>1442421352</v>
      </c>
      <c r="M3070" s="7">
        <f>(((L3070/60)/60)/24)+DATE(1970,1,1)</f>
        <v>42263.691574074073</v>
      </c>
      <c r="N3070" t="b">
        <v>0</v>
      </c>
      <c r="O3070">
        <v>2</v>
      </c>
      <c r="P3070" s="5">
        <f>E3070/O3070</f>
        <v>87.5</v>
      </c>
      <c r="Q3070" s="18" t="str">
        <f>LEFT(T3070, FIND("/",T3070)-1)</f>
        <v>theater</v>
      </c>
      <c r="R3070" s="18" t="str">
        <f>RIGHT(T3070, LEN(T3070)-FIND("/",T3070))</f>
        <v>spaces</v>
      </c>
      <c r="S3070" t="b">
        <v>0</v>
      </c>
      <c r="T3070" t="s">
        <v>8303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3">
        <v>1000</v>
      </c>
      <c r="E3071" s="13">
        <v>141</v>
      </c>
      <c r="F3071" s="16">
        <f>(E3071)/D3071</f>
        <v>0.14099999999999999</v>
      </c>
      <c r="G3071" s="11" t="s">
        <v>8221</v>
      </c>
      <c r="H3071" t="s">
        <v>8224</v>
      </c>
      <c r="I3071" t="s">
        <v>8246</v>
      </c>
      <c r="J3071">
        <v>1418587234</v>
      </c>
      <c r="K3071" s="7">
        <f>(((J3071/60)/60)/24)+DATE(1970,1,1)</f>
        <v>41987.833726851852</v>
      </c>
      <c r="L3071">
        <v>1415995234</v>
      </c>
      <c r="M3071" s="7">
        <f>(((L3071/60)/60)/24)+DATE(1970,1,1)</f>
        <v>41957.833726851852</v>
      </c>
      <c r="N3071" t="b">
        <v>0</v>
      </c>
      <c r="O3071">
        <v>7</v>
      </c>
      <c r="P3071" s="5">
        <f>E3071/O3071</f>
        <v>20.142857142857142</v>
      </c>
      <c r="Q3071" s="18" t="str">
        <f>LEFT(T3071, FIND("/",T3071)-1)</f>
        <v>theater</v>
      </c>
      <c r="R3071" s="18" t="str">
        <f>RIGHT(T3071, LEN(T3071)-FIND("/",T3071))</f>
        <v>spaces</v>
      </c>
      <c r="S3071" t="b">
        <v>0</v>
      </c>
      <c r="T3071" t="s">
        <v>8303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3">
        <v>10000</v>
      </c>
      <c r="E3072" s="13">
        <v>334</v>
      </c>
      <c r="F3072" s="16">
        <f>(E3072)/D3072</f>
        <v>3.3399999999999999E-2</v>
      </c>
      <c r="G3072" s="11" t="s">
        <v>8221</v>
      </c>
      <c r="H3072" t="s">
        <v>8225</v>
      </c>
      <c r="I3072" t="s">
        <v>8247</v>
      </c>
      <c r="J3072">
        <v>1481132169</v>
      </c>
      <c r="K3072" s="7">
        <f>(((J3072/60)/60)/24)+DATE(1970,1,1)</f>
        <v>42711.733437499999</v>
      </c>
      <c r="L3072">
        <v>1479317769</v>
      </c>
      <c r="M3072" s="7">
        <f>(((L3072/60)/60)/24)+DATE(1970,1,1)</f>
        <v>42690.733437499999</v>
      </c>
      <c r="N3072" t="b">
        <v>0</v>
      </c>
      <c r="O3072">
        <v>16</v>
      </c>
      <c r="P3072" s="5">
        <f>E3072/O3072</f>
        <v>20.875</v>
      </c>
      <c r="Q3072" s="18" t="str">
        <f>LEFT(T3072, FIND("/",T3072)-1)</f>
        <v>theater</v>
      </c>
      <c r="R3072" s="18" t="str">
        <f>RIGHT(T3072, LEN(T3072)-FIND("/",T3072))</f>
        <v>spaces</v>
      </c>
      <c r="S3072" t="b">
        <v>0</v>
      </c>
      <c r="T3072" t="s">
        <v>8303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3">
        <v>12000</v>
      </c>
      <c r="E3073" s="13">
        <v>7173</v>
      </c>
      <c r="F3073" s="16">
        <f>(E3073)/D3073</f>
        <v>0.59775</v>
      </c>
      <c r="G3073" s="11" t="s">
        <v>8221</v>
      </c>
      <c r="H3073" t="s">
        <v>8224</v>
      </c>
      <c r="I3073" t="s">
        <v>8246</v>
      </c>
      <c r="J3073">
        <v>1429595940</v>
      </c>
      <c r="K3073" s="7">
        <f>(((J3073/60)/60)/24)+DATE(1970,1,1)</f>
        <v>42115.249305555553</v>
      </c>
      <c r="L3073">
        <v>1428082481</v>
      </c>
      <c r="M3073" s="7">
        <f>(((L3073/60)/60)/24)+DATE(1970,1,1)</f>
        <v>42097.732418981483</v>
      </c>
      <c r="N3073" t="b">
        <v>0</v>
      </c>
      <c r="O3073">
        <v>117</v>
      </c>
      <c r="P3073" s="5">
        <f>E3073/O3073</f>
        <v>61.307692307692307</v>
      </c>
      <c r="Q3073" s="18" t="str">
        <f>LEFT(T3073, FIND("/",T3073)-1)</f>
        <v>theater</v>
      </c>
      <c r="R3073" s="18" t="str">
        <f>RIGHT(T3073, LEN(T3073)-FIND("/",T3073))</f>
        <v>spaces</v>
      </c>
      <c r="S3073" t="b">
        <v>0</v>
      </c>
      <c r="T3073" t="s">
        <v>8303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3">
        <v>12000</v>
      </c>
      <c r="E3074" s="13">
        <v>2</v>
      </c>
      <c r="F3074" s="16">
        <f>(E3074)/D3074</f>
        <v>1.6666666666666666E-4</v>
      </c>
      <c r="G3074" s="11" t="s">
        <v>8221</v>
      </c>
      <c r="H3074" t="s">
        <v>8224</v>
      </c>
      <c r="I3074" t="s">
        <v>8246</v>
      </c>
      <c r="J3074">
        <v>1477791960</v>
      </c>
      <c r="K3074" s="7">
        <f>(((J3074/60)/60)/24)+DATE(1970,1,1)</f>
        <v>42673.073611111111</v>
      </c>
      <c r="L3074">
        <v>1476549262</v>
      </c>
      <c r="M3074" s="7">
        <f>(((L3074/60)/60)/24)+DATE(1970,1,1)</f>
        <v>42658.690532407403</v>
      </c>
      <c r="N3074" t="b">
        <v>0</v>
      </c>
      <c r="O3074">
        <v>2</v>
      </c>
      <c r="P3074" s="5">
        <f>E3074/O3074</f>
        <v>1</v>
      </c>
      <c r="Q3074" s="18" t="str">
        <f>LEFT(T3074, FIND("/",T3074)-1)</f>
        <v>theater</v>
      </c>
      <c r="R3074" s="18" t="str">
        <f>RIGHT(T3074, LEN(T3074)-FIND("/",T3074))</f>
        <v>spaces</v>
      </c>
      <c r="S3074" t="b">
        <v>0</v>
      </c>
      <c r="T3074" t="s">
        <v>8303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3">
        <v>2800000</v>
      </c>
      <c r="E3075" s="13">
        <v>645</v>
      </c>
      <c r="F3075" s="16">
        <f>(E3075)/D3075</f>
        <v>2.3035714285714285E-4</v>
      </c>
      <c r="G3075" s="11" t="s">
        <v>8221</v>
      </c>
      <c r="H3075" t="s">
        <v>8224</v>
      </c>
      <c r="I3075" t="s">
        <v>8246</v>
      </c>
      <c r="J3075">
        <v>1434309540</v>
      </c>
      <c r="K3075" s="7">
        <f>(((J3075/60)/60)/24)+DATE(1970,1,1)</f>
        <v>42169.804861111115</v>
      </c>
      <c r="L3075">
        <v>1429287900</v>
      </c>
      <c r="M3075" s="7">
        <f>(((L3075/60)/60)/24)+DATE(1970,1,1)</f>
        <v>42111.684027777781</v>
      </c>
      <c r="N3075" t="b">
        <v>0</v>
      </c>
      <c r="O3075">
        <v>7</v>
      </c>
      <c r="P3075" s="5">
        <f>E3075/O3075</f>
        <v>92.142857142857139</v>
      </c>
      <c r="Q3075" s="18" t="str">
        <f>LEFT(T3075, FIND("/",T3075)-1)</f>
        <v>theater</v>
      </c>
      <c r="R3075" s="18" t="str">
        <f>RIGHT(T3075, LEN(T3075)-FIND("/",T3075))</f>
        <v>spaces</v>
      </c>
      <c r="S3075" t="b">
        <v>0</v>
      </c>
      <c r="T3075" t="s">
        <v>8303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3">
        <v>25000</v>
      </c>
      <c r="E3076" s="13">
        <v>22</v>
      </c>
      <c r="F3076" s="16">
        <f>(E3076)/D3076</f>
        <v>8.8000000000000003E-4</v>
      </c>
      <c r="G3076" s="11" t="s">
        <v>8221</v>
      </c>
      <c r="H3076" t="s">
        <v>8230</v>
      </c>
      <c r="I3076" t="s">
        <v>8249</v>
      </c>
      <c r="J3076">
        <v>1457617359</v>
      </c>
      <c r="K3076" s="7">
        <f>(((J3076/60)/60)/24)+DATE(1970,1,1)</f>
        <v>42439.571284722217</v>
      </c>
      <c r="L3076">
        <v>1455025359</v>
      </c>
      <c r="M3076" s="7">
        <f>(((L3076/60)/60)/24)+DATE(1970,1,1)</f>
        <v>42409.571284722217</v>
      </c>
      <c r="N3076" t="b">
        <v>0</v>
      </c>
      <c r="O3076">
        <v>3</v>
      </c>
      <c r="P3076" s="5">
        <f>E3076/O3076</f>
        <v>7.333333333333333</v>
      </c>
      <c r="Q3076" s="18" t="str">
        <f>LEFT(T3076, FIND("/",T3076)-1)</f>
        <v>theater</v>
      </c>
      <c r="R3076" s="18" t="str">
        <f>RIGHT(T3076, LEN(T3076)-FIND("/",T3076))</f>
        <v>spaces</v>
      </c>
      <c r="S3076" t="b">
        <v>0</v>
      </c>
      <c r="T3076" t="s">
        <v>8303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3">
        <v>15000</v>
      </c>
      <c r="E3077" s="13">
        <v>1296</v>
      </c>
      <c r="F3077" s="16">
        <f>(E3077)/D3077</f>
        <v>8.6400000000000005E-2</v>
      </c>
      <c r="G3077" s="11" t="s">
        <v>8221</v>
      </c>
      <c r="H3077" t="s">
        <v>8224</v>
      </c>
      <c r="I3077" t="s">
        <v>8246</v>
      </c>
      <c r="J3077">
        <v>1471573640</v>
      </c>
      <c r="K3077" s="7">
        <f>(((J3077/60)/60)/24)+DATE(1970,1,1)</f>
        <v>42601.102314814809</v>
      </c>
      <c r="L3077">
        <v>1467253640</v>
      </c>
      <c r="M3077" s="7">
        <f>(((L3077/60)/60)/24)+DATE(1970,1,1)</f>
        <v>42551.102314814809</v>
      </c>
      <c r="N3077" t="b">
        <v>0</v>
      </c>
      <c r="O3077">
        <v>20</v>
      </c>
      <c r="P3077" s="5">
        <f>E3077/O3077</f>
        <v>64.8</v>
      </c>
      <c r="Q3077" s="18" t="str">
        <f>LEFT(T3077, FIND("/",T3077)-1)</f>
        <v>theater</v>
      </c>
      <c r="R3077" s="18" t="str">
        <f>RIGHT(T3077, LEN(T3077)-FIND("/",T3077))</f>
        <v>spaces</v>
      </c>
      <c r="S3077" t="b">
        <v>0</v>
      </c>
      <c r="T3077" t="s">
        <v>8303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3">
        <v>10000</v>
      </c>
      <c r="E3078" s="13">
        <v>1506</v>
      </c>
      <c r="F3078" s="16">
        <f>(E3078)/D3078</f>
        <v>0.15060000000000001</v>
      </c>
      <c r="G3078" s="11" t="s">
        <v>8221</v>
      </c>
      <c r="H3078" t="s">
        <v>8224</v>
      </c>
      <c r="I3078" t="s">
        <v>8246</v>
      </c>
      <c r="J3078">
        <v>1444405123</v>
      </c>
      <c r="K3078" s="7">
        <f>(((J3078/60)/60)/24)+DATE(1970,1,1)</f>
        <v>42286.651886574073</v>
      </c>
      <c r="L3078">
        <v>1439221123</v>
      </c>
      <c r="M3078" s="7">
        <f>(((L3078/60)/60)/24)+DATE(1970,1,1)</f>
        <v>42226.651886574073</v>
      </c>
      <c r="N3078" t="b">
        <v>0</v>
      </c>
      <c r="O3078">
        <v>50</v>
      </c>
      <c r="P3078" s="5">
        <f>E3078/O3078</f>
        <v>30.12</v>
      </c>
      <c r="Q3078" s="18" t="str">
        <f>LEFT(T3078, FIND("/",T3078)-1)</f>
        <v>theater</v>
      </c>
      <c r="R3078" s="18" t="str">
        <f>RIGHT(T3078, LEN(T3078)-FIND("/",T3078))</f>
        <v>spaces</v>
      </c>
      <c r="S3078" t="b">
        <v>0</v>
      </c>
      <c r="T3078" t="s">
        <v>8303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3">
        <v>22000</v>
      </c>
      <c r="E3079" s="13">
        <v>105</v>
      </c>
      <c r="F3079" s="16">
        <f>(E3079)/D3079</f>
        <v>4.7727272727272731E-3</v>
      </c>
      <c r="G3079" s="11" t="s">
        <v>8221</v>
      </c>
      <c r="H3079" t="s">
        <v>8229</v>
      </c>
      <c r="I3079" t="s">
        <v>8251</v>
      </c>
      <c r="J3079">
        <v>1488495478</v>
      </c>
      <c r="K3079" s="7">
        <f>(((J3079/60)/60)/24)+DATE(1970,1,1)</f>
        <v>42796.956921296296</v>
      </c>
      <c r="L3079">
        <v>1485903478</v>
      </c>
      <c r="M3079" s="7">
        <f>(((L3079/60)/60)/24)+DATE(1970,1,1)</f>
        <v>42766.956921296296</v>
      </c>
      <c r="N3079" t="b">
        <v>0</v>
      </c>
      <c r="O3079">
        <v>2</v>
      </c>
      <c r="P3079" s="5">
        <f>E3079/O3079</f>
        <v>52.5</v>
      </c>
      <c r="Q3079" s="18" t="str">
        <f>LEFT(T3079, FIND("/",T3079)-1)</f>
        <v>theater</v>
      </c>
      <c r="R3079" s="18" t="str">
        <f>RIGHT(T3079, LEN(T3079)-FIND("/",T3079))</f>
        <v>spaces</v>
      </c>
      <c r="S3079" t="b">
        <v>0</v>
      </c>
      <c r="T3079" t="s">
        <v>8303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3">
        <v>60000</v>
      </c>
      <c r="E3080" s="13">
        <v>71</v>
      </c>
      <c r="F3080" s="16">
        <f>(E3080)/D3080</f>
        <v>1.1833333333333333E-3</v>
      </c>
      <c r="G3080" s="11" t="s">
        <v>8221</v>
      </c>
      <c r="H3080" t="s">
        <v>8224</v>
      </c>
      <c r="I3080" t="s">
        <v>8246</v>
      </c>
      <c r="J3080">
        <v>1424920795</v>
      </c>
      <c r="K3080" s="7">
        <f>(((J3080/60)/60)/24)+DATE(1970,1,1)</f>
        <v>42061.138831018514</v>
      </c>
      <c r="L3080">
        <v>1422328795</v>
      </c>
      <c r="M3080" s="7">
        <f>(((L3080/60)/60)/24)+DATE(1970,1,1)</f>
        <v>42031.138831018514</v>
      </c>
      <c r="N3080" t="b">
        <v>0</v>
      </c>
      <c r="O3080">
        <v>3</v>
      </c>
      <c r="P3080" s="5">
        <f>E3080/O3080</f>
        <v>23.666666666666668</v>
      </c>
      <c r="Q3080" s="18" t="str">
        <f>LEFT(T3080, FIND("/",T3080)-1)</f>
        <v>theater</v>
      </c>
      <c r="R3080" s="18" t="str">
        <f>RIGHT(T3080, LEN(T3080)-FIND("/",T3080))</f>
        <v>spaces</v>
      </c>
      <c r="S3080" t="b">
        <v>0</v>
      </c>
      <c r="T3080" t="s">
        <v>8303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3">
        <v>1333666</v>
      </c>
      <c r="E3081" s="13">
        <v>11226</v>
      </c>
      <c r="F3081" s="16">
        <f>(E3081)/D3081</f>
        <v>8.4173998587352451E-3</v>
      </c>
      <c r="G3081" s="11" t="s">
        <v>8221</v>
      </c>
      <c r="H3081" t="s">
        <v>8224</v>
      </c>
      <c r="I3081" t="s">
        <v>8246</v>
      </c>
      <c r="J3081">
        <v>1427040435</v>
      </c>
      <c r="K3081" s="7">
        <f>(((J3081/60)/60)/24)+DATE(1970,1,1)</f>
        <v>42085.671701388885</v>
      </c>
      <c r="L3081">
        <v>1424452035</v>
      </c>
      <c r="M3081" s="7">
        <f>(((L3081/60)/60)/24)+DATE(1970,1,1)</f>
        <v>42055.713368055556</v>
      </c>
      <c r="N3081" t="b">
        <v>0</v>
      </c>
      <c r="O3081">
        <v>27</v>
      </c>
      <c r="P3081" s="5">
        <f>E3081/O3081</f>
        <v>415.77777777777777</v>
      </c>
      <c r="Q3081" s="18" t="str">
        <f>LEFT(T3081, FIND("/",T3081)-1)</f>
        <v>theater</v>
      </c>
      <c r="R3081" s="18" t="str">
        <f>RIGHT(T3081, LEN(T3081)-FIND("/",T3081))</f>
        <v>spaces</v>
      </c>
      <c r="S3081" t="b">
        <v>0</v>
      </c>
      <c r="T3081" t="s">
        <v>8303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3">
        <v>2000000</v>
      </c>
      <c r="E3082" s="13">
        <v>376</v>
      </c>
      <c r="F3082" s="16">
        <f>(E3082)/D3082</f>
        <v>1.8799999999999999E-4</v>
      </c>
      <c r="G3082" s="11" t="s">
        <v>8221</v>
      </c>
      <c r="H3082" t="s">
        <v>8224</v>
      </c>
      <c r="I3082" t="s">
        <v>8246</v>
      </c>
      <c r="J3082">
        <v>1419644444</v>
      </c>
      <c r="K3082" s="7">
        <f>(((J3082/60)/60)/24)+DATE(1970,1,1)</f>
        <v>42000.0699537037</v>
      </c>
      <c r="L3082">
        <v>1414456844</v>
      </c>
      <c r="M3082" s="7">
        <f>(((L3082/60)/60)/24)+DATE(1970,1,1)</f>
        <v>41940.028287037036</v>
      </c>
      <c r="N3082" t="b">
        <v>0</v>
      </c>
      <c r="O3082">
        <v>7</v>
      </c>
      <c r="P3082" s="5">
        <f>E3082/O3082</f>
        <v>53.714285714285715</v>
      </c>
      <c r="Q3082" s="18" t="str">
        <f>LEFT(T3082, FIND("/",T3082)-1)</f>
        <v>theater</v>
      </c>
      <c r="R3082" s="18" t="str">
        <f>RIGHT(T3082, LEN(T3082)-FIND("/",T3082))</f>
        <v>spaces</v>
      </c>
      <c r="S3082" t="b">
        <v>0</v>
      </c>
      <c r="T3082" t="s">
        <v>8303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3">
        <v>1000000</v>
      </c>
      <c r="E3083" s="13">
        <v>2103</v>
      </c>
      <c r="F3083" s="16">
        <f>(E3083)/D3083</f>
        <v>2.1029999999999998E-3</v>
      </c>
      <c r="G3083" s="11" t="s">
        <v>8221</v>
      </c>
      <c r="H3083" t="s">
        <v>8224</v>
      </c>
      <c r="I3083" t="s">
        <v>8246</v>
      </c>
      <c r="J3083">
        <v>1442722891</v>
      </c>
      <c r="K3083" s="7">
        <f>(((J3083/60)/60)/24)+DATE(1970,1,1)</f>
        <v>42267.181608796294</v>
      </c>
      <c r="L3083">
        <v>1440130891</v>
      </c>
      <c r="M3083" s="7">
        <f>(((L3083/60)/60)/24)+DATE(1970,1,1)</f>
        <v>42237.181608796294</v>
      </c>
      <c r="N3083" t="b">
        <v>0</v>
      </c>
      <c r="O3083">
        <v>5</v>
      </c>
      <c r="P3083" s="5">
        <f>E3083/O3083</f>
        <v>420.6</v>
      </c>
      <c r="Q3083" s="18" t="str">
        <f>LEFT(T3083, FIND("/",T3083)-1)</f>
        <v>theater</v>
      </c>
      <c r="R3083" s="18" t="str">
        <f>RIGHT(T3083, LEN(T3083)-FIND("/",T3083))</f>
        <v>spaces</v>
      </c>
      <c r="S3083" t="b">
        <v>0</v>
      </c>
      <c r="T3083" t="s">
        <v>8303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3">
        <v>9000</v>
      </c>
      <c r="E3084" s="13">
        <v>0</v>
      </c>
      <c r="F3084" s="16">
        <f>(E3084)/D3084</f>
        <v>0</v>
      </c>
      <c r="G3084" s="11" t="s">
        <v>8221</v>
      </c>
      <c r="H3084" t="s">
        <v>8224</v>
      </c>
      <c r="I3084" t="s">
        <v>8246</v>
      </c>
      <c r="J3084">
        <v>1447628946</v>
      </c>
      <c r="K3084" s="7">
        <f>(((J3084/60)/60)/24)+DATE(1970,1,1)</f>
        <v>42323.96465277778</v>
      </c>
      <c r="L3084">
        <v>1445033346</v>
      </c>
      <c r="M3084" s="7">
        <f>(((L3084/60)/60)/24)+DATE(1970,1,1)</f>
        <v>42293.922986111109</v>
      </c>
      <c r="N3084" t="b">
        <v>0</v>
      </c>
      <c r="O3084">
        <v>0</v>
      </c>
      <c r="P3084" s="5" t="e">
        <f>E3084/O3084</f>
        <v>#DIV/0!</v>
      </c>
      <c r="Q3084" s="18" t="str">
        <f>LEFT(T3084, FIND("/",T3084)-1)</f>
        <v>theater</v>
      </c>
      <c r="R3084" s="18" t="str">
        <f>RIGHT(T3084, LEN(T3084)-FIND("/",T3084))</f>
        <v>spaces</v>
      </c>
      <c r="S3084" t="b">
        <v>0</v>
      </c>
      <c r="T3084" t="s">
        <v>8303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3">
        <v>20000</v>
      </c>
      <c r="E3085" s="13">
        <v>56</v>
      </c>
      <c r="F3085" s="16">
        <f>(E3085)/D3085</f>
        <v>2.8E-3</v>
      </c>
      <c r="G3085" s="11" t="s">
        <v>8221</v>
      </c>
      <c r="H3085" t="s">
        <v>8224</v>
      </c>
      <c r="I3085" t="s">
        <v>8246</v>
      </c>
      <c r="J3085">
        <v>1409547600</v>
      </c>
      <c r="K3085" s="7">
        <f>(((J3085/60)/60)/24)+DATE(1970,1,1)</f>
        <v>41883.208333333336</v>
      </c>
      <c r="L3085">
        <v>1406986278</v>
      </c>
      <c r="M3085" s="7">
        <f>(((L3085/60)/60)/24)+DATE(1970,1,1)</f>
        <v>41853.563402777778</v>
      </c>
      <c r="N3085" t="b">
        <v>0</v>
      </c>
      <c r="O3085">
        <v>3</v>
      </c>
      <c r="P3085" s="5">
        <f>E3085/O3085</f>
        <v>18.666666666666668</v>
      </c>
      <c r="Q3085" s="18" t="str">
        <f>LEFT(T3085, FIND("/",T3085)-1)</f>
        <v>theater</v>
      </c>
      <c r="R3085" s="18" t="str">
        <f>RIGHT(T3085, LEN(T3085)-FIND("/",T3085))</f>
        <v>spaces</v>
      </c>
      <c r="S3085" t="b">
        <v>0</v>
      </c>
      <c r="T3085" t="s">
        <v>8303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3">
        <v>4059</v>
      </c>
      <c r="E3086" s="13">
        <v>470</v>
      </c>
      <c r="F3086" s="16">
        <f>(E3086)/D3086</f>
        <v>0.11579206701157921</v>
      </c>
      <c r="G3086" s="11" t="s">
        <v>8221</v>
      </c>
      <c r="H3086" t="s">
        <v>8224</v>
      </c>
      <c r="I3086" t="s">
        <v>8246</v>
      </c>
      <c r="J3086">
        <v>1430851680</v>
      </c>
      <c r="K3086" s="7">
        <f>(((J3086/60)/60)/24)+DATE(1970,1,1)</f>
        <v>42129.783333333333</v>
      </c>
      <c r="L3086">
        <v>1428340931</v>
      </c>
      <c r="M3086" s="7">
        <f>(((L3086/60)/60)/24)+DATE(1970,1,1)</f>
        <v>42100.723738425921</v>
      </c>
      <c r="N3086" t="b">
        <v>0</v>
      </c>
      <c r="O3086">
        <v>6</v>
      </c>
      <c r="P3086" s="5">
        <f>E3086/O3086</f>
        <v>78.333333333333329</v>
      </c>
      <c r="Q3086" s="18" t="str">
        <f>LEFT(T3086, FIND("/",T3086)-1)</f>
        <v>theater</v>
      </c>
      <c r="R3086" s="18" t="str">
        <f>RIGHT(T3086, LEN(T3086)-FIND("/",T3086))</f>
        <v>spaces</v>
      </c>
      <c r="S3086" t="b">
        <v>0</v>
      </c>
      <c r="T3086" t="s">
        <v>8303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3">
        <v>25000</v>
      </c>
      <c r="E3087" s="13">
        <v>610</v>
      </c>
      <c r="F3087" s="16">
        <f>(E3087)/D3087</f>
        <v>2.4400000000000002E-2</v>
      </c>
      <c r="G3087" s="11" t="s">
        <v>8221</v>
      </c>
      <c r="H3087" t="s">
        <v>8224</v>
      </c>
      <c r="I3087" t="s">
        <v>8246</v>
      </c>
      <c r="J3087">
        <v>1443561159</v>
      </c>
      <c r="K3087" s="7">
        <f>(((J3087/60)/60)/24)+DATE(1970,1,1)</f>
        <v>42276.883784722217</v>
      </c>
      <c r="L3087">
        <v>1440969159</v>
      </c>
      <c r="M3087" s="7">
        <f>(((L3087/60)/60)/24)+DATE(1970,1,1)</f>
        <v>42246.883784722217</v>
      </c>
      <c r="N3087" t="b">
        <v>0</v>
      </c>
      <c r="O3087">
        <v>9</v>
      </c>
      <c r="P3087" s="5">
        <f>E3087/O3087</f>
        <v>67.777777777777771</v>
      </c>
      <c r="Q3087" s="18" t="str">
        <f>LEFT(T3087, FIND("/",T3087)-1)</f>
        <v>theater</v>
      </c>
      <c r="R3087" s="18" t="str">
        <f>RIGHT(T3087, LEN(T3087)-FIND("/",T3087))</f>
        <v>spaces</v>
      </c>
      <c r="S3087" t="b">
        <v>0</v>
      </c>
      <c r="T3087" t="s">
        <v>8303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3">
        <v>20000</v>
      </c>
      <c r="E3088" s="13">
        <v>50</v>
      </c>
      <c r="F3088" s="16">
        <f>(E3088)/D3088</f>
        <v>2.5000000000000001E-3</v>
      </c>
      <c r="G3088" s="11" t="s">
        <v>8221</v>
      </c>
      <c r="H3088" t="s">
        <v>8237</v>
      </c>
      <c r="I3088" t="s">
        <v>8249</v>
      </c>
      <c r="J3088">
        <v>1439827559</v>
      </c>
      <c r="K3088" s="7">
        <f>(((J3088/60)/60)/24)+DATE(1970,1,1)</f>
        <v>42233.67082175926</v>
      </c>
      <c r="L3088">
        <v>1434643559</v>
      </c>
      <c r="M3088" s="7">
        <f>(((L3088/60)/60)/24)+DATE(1970,1,1)</f>
        <v>42173.67082175926</v>
      </c>
      <c r="N3088" t="b">
        <v>0</v>
      </c>
      <c r="O3088">
        <v>3</v>
      </c>
      <c r="P3088" s="5">
        <f>E3088/O3088</f>
        <v>16.666666666666668</v>
      </c>
      <c r="Q3088" s="18" t="str">
        <f>LEFT(T3088, FIND("/",T3088)-1)</f>
        <v>theater</v>
      </c>
      <c r="R3088" s="18" t="str">
        <f>RIGHT(T3088, LEN(T3088)-FIND("/",T3088))</f>
        <v>spaces</v>
      </c>
      <c r="S3088" t="b">
        <v>0</v>
      </c>
      <c r="T3088" t="s">
        <v>8303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3">
        <v>20000</v>
      </c>
      <c r="E3089" s="13">
        <v>125</v>
      </c>
      <c r="F3089" s="16">
        <f>(E3089)/D3089</f>
        <v>6.2500000000000003E-3</v>
      </c>
      <c r="G3089" s="11" t="s">
        <v>8221</v>
      </c>
      <c r="H3089" t="s">
        <v>8224</v>
      </c>
      <c r="I3089" t="s">
        <v>8246</v>
      </c>
      <c r="J3089">
        <v>1482294990</v>
      </c>
      <c r="K3089" s="7">
        <f>(((J3089/60)/60)/24)+DATE(1970,1,1)</f>
        <v>42725.192013888889</v>
      </c>
      <c r="L3089">
        <v>1477107390</v>
      </c>
      <c r="M3089" s="7">
        <f>(((L3089/60)/60)/24)+DATE(1970,1,1)</f>
        <v>42665.150347222225</v>
      </c>
      <c r="N3089" t="b">
        <v>0</v>
      </c>
      <c r="O3089">
        <v>2</v>
      </c>
      <c r="P3089" s="5">
        <f>E3089/O3089</f>
        <v>62.5</v>
      </c>
      <c r="Q3089" s="18" t="str">
        <f>LEFT(T3089, FIND("/",T3089)-1)</f>
        <v>theater</v>
      </c>
      <c r="R3089" s="18" t="str">
        <f>RIGHT(T3089, LEN(T3089)-FIND("/",T3089))</f>
        <v>spaces</v>
      </c>
      <c r="S3089" t="b">
        <v>0</v>
      </c>
      <c r="T3089" t="s">
        <v>8303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3">
        <v>65000</v>
      </c>
      <c r="E3090" s="13">
        <v>126</v>
      </c>
      <c r="F3090" s="16">
        <f>(E3090)/D3090</f>
        <v>1.9384615384615384E-3</v>
      </c>
      <c r="G3090" s="11" t="s">
        <v>8221</v>
      </c>
      <c r="H3090" t="s">
        <v>8224</v>
      </c>
      <c r="I3090" t="s">
        <v>8246</v>
      </c>
      <c r="J3090">
        <v>1420724460</v>
      </c>
      <c r="K3090" s="7">
        <f>(((J3090/60)/60)/24)+DATE(1970,1,1)</f>
        <v>42012.570138888885</v>
      </c>
      <c r="L3090">
        <v>1418046247</v>
      </c>
      <c r="M3090" s="7">
        <f>(((L3090/60)/60)/24)+DATE(1970,1,1)</f>
        <v>41981.57230324074</v>
      </c>
      <c r="N3090" t="b">
        <v>0</v>
      </c>
      <c r="O3090">
        <v>3</v>
      </c>
      <c r="P3090" s="5">
        <f>E3090/O3090</f>
        <v>42</v>
      </c>
      <c r="Q3090" s="18" t="str">
        <f>LEFT(T3090, FIND("/",T3090)-1)</f>
        <v>theater</v>
      </c>
      <c r="R3090" s="18" t="str">
        <f>RIGHT(T3090, LEN(T3090)-FIND("/",T3090))</f>
        <v>spaces</v>
      </c>
      <c r="S3090" t="b">
        <v>0</v>
      </c>
      <c r="T3090" t="s">
        <v>8303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3">
        <v>25000</v>
      </c>
      <c r="E3091" s="13">
        <v>5854</v>
      </c>
      <c r="F3091" s="16">
        <f>(E3091)/D3091</f>
        <v>0.23416000000000001</v>
      </c>
      <c r="G3091" s="11" t="s">
        <v>8221</v>
      </c>
      <c r="H3091" t="s">
        <v>8224</v>
      </c>
      <c r="I3091" t="s">
        <v>8246</v>
      </c>
      <c r="J3091">
        <v>1468029540</v>
      </c>
      <c r="K3091" s="7">
        <f>(((J3091/60)/60)/24)+DATE(1970,1,1)</f>
        <v>42560.082638888889</v>
      </c>
      <c r="L3091">
        <v>1465304483</v>
      </c>
      <c r="M3091" s="7">
        <f>(((L3091/60)/60)/24)+DATE(1970,1,1)</f>
        <v>42528.542627314819</v>
      </c>
      <c r="N3091" t="b">
        <v>0</v>
      </c>
      <c r="O3091">
        <v>45</v>
      </c>
      <c r="P3091" s="5">
        <f>E3091/O3091</f>
        <v>130.0888888888889</v>
      </c>
      <c r="Q3091" s="18" t="str">
        <f>LEFT(T3091, FIND("/",T3091)-1)</f>
        <v>theater</v>
      </c>
      <c r="R3091" s="18" t="str">
        <f>RIGHT(T3091, LEN(T3091)-FIND("/",T3091))</f>
        <v>spaces</v>
      </c>
      <c r="S3091" t="b">
        <v>0</v>
      </c>
      <c r="T3091" t="s">
        <v>8303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3">
        <v>225000</v>
      </c>
      <c r="E3092" s="13">
        <v>11432</v>
      </c>
      <c r="F3092" s="16">
        <f>(E3092)/D3092</f>
        <v>5.080888888888889E-2</v>
      </c>
      <c r="G3092" s="11" t="s">
        <v>8221</v>
      </c>
      <c r="H3092" t="s">
        <v>8224</v>
      </c>
      <c r="I3092" t="s">
        <v>8246</v>
      </c>
      <c r="J3092">
        <v>1430505545</v>
      </c>
      <c r="K3092" s="7">
        <f>(((J3092/60)/60)/24)+DATE(1970,1,1)</f>
        <v>42125.777141203704</v>
      </c>
      <c r="L3092">
        <v>1425325145</v>
      </c>
      <c r="M3092" s="7">
        <f>(((L3092/60)/60)/24)+DATE(1970,1,1)</f>
        <v>42065.818807870368</v>
      </c>
      <c r="N3092" t="b">
        <v>0</v>
      </c>
      <c r="O3092">
        <v>9</v>
      </c>
      <c r="P3092" s="5">
        <f>E3092/O3092</f>
        <v>1270.2222222222222</v>
      </c>
      <c r="Q3092" s="18" t="str">
        <f>LEFT(T3092, FIND("/",T3092)-1)</f>
        <v>theater</v>
      </c>
      <c r="R3092" s="18" t="str">
        <f>RIGHT(T3092, LEN(T3092)-FIND("/",T3092))</f>
        <v>spaces</v>
      </c>
      <c r="S3092" t="b">
        <v>0</v>
      </c>
      <c r="T3092" t="s">
        <v>8303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3">
        <v>5000</v>
      </c>
      <c r="E3093" s="13">
        <v>796</v>
      </c>
      <c r="F3093" s="16">
        <f>(E3093)/D3093</f>
        <v>0.15920000000000001</v>
      </c>
      <c r="G3093" s="11" t="s">
        <v>8221</v>
      </c>
      <c r="H3093" t="s">
        <v>8224</v>
      </c>
      <c r="I3093" t="s">
        <v>8246</v>
      </c>
      <c r="J3093">
        <v>1471214743</v>
      </c>
      <c r="K3093" s="7">
        <f>(((J3093/60)/60)/24)+DATE(1970,1,1)</f>
        <v>42596.948414351849</v>
      </c>
      <c r="L3093">
        <v>1468622743</v>
      </c>
      <c r="M3093" s="7">
        <f>(((L3093/60)/60)/24)+DATE(1970,1,1)</f>
        <v>42566.948414351849</v>
      </c>
      <c r="N3093" t="b">
        <v>0</v>
      </c>
      <c r="O3093">
        <v>9</v>
      </c>
      <c r="P3093" s="5">
        <f>E3093/O3093</f>
        <v>88.444444444444443</v>
      </c>
      <c r="Q3093" s="18" t="str">
        <f>LEFT(T3093, FIND("/",T3093)-1)</f>
        <v>theater</v>
      </c>
      <c r="R3093" s="18" t="str">
        <f>RIGHT(T3093, LEN(T3093)-FIND("/",T3093))</f>
        <v>spaces</v>
      </c>
      <c r="S3093" t="b">
        <v>0</v>
      </c>
      <c r="T3093" t="s">
        <v>8303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3">
        <v>100000</v>
      </c>
      <c r="E3094" s="13">
        <v>1183.19</v>
      </c>
      <c r="F3094" s="16">
        <f>(E3094)/D3094</f>
        <v>1.1831900000000001E-2</v>
      </c>
      <c r="G3094" s="11" t="s">
        <v>8221</v>
      </c>
      <c r="H3094" t="s">
        <v>8224</v>
      </c>
      <c r="I3094" t="s">
        <v>8246</v>
      </c>
      <c r="J3094">
        <v>1444946400</v>
      </c>
      <c r="K3094" s="7">
        <f>(((J3094/60)/60)/24)+DATE(1970,1,1)</f>
        <v>42292.916666666672</v>
      </c>
      <c r="L3094">
        <v>1441723912</v>
      </c>
      <c r="M3094" s="7">
        <f>(((L3094/60)/60)/24)+DATE(1970,1,1)</f>
        <v>42255.619351851856</v>
      </c>
      <c r="N3094" t="b">
        <v>0</v>
      </c>
      <c r="O3094">
        <v>21</v>
      </c>
      <c r="P3094" s="5">
        <f>E3094/O3094</f>
        <v>56.342380952380957</v>
      </c>
      <c r="Q3094" s="18" t="str">
        <f>LEFT(T3094, FIND("/",T3094)-1)</f>
        <v>theater</v>
      </c>
      <c r="R3094" s="18" t="str">
        <f>RIGHT(T3094, LEN(T3094)-FIND("/",T3094))</f>
        <v>spaces</v>
      </c>
      <c r="S3094" t="b">
        <v>0</v>
      </c>
      <c r="T3094" t="s">
        <v>8303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3">
        <v>4000</v>
      </c>
      <c r="E3095" s="13">
        <v>910</v>
      </c>
      <c r="F3095" s="16">
        <f>(E3095)/D3095</f>
        <v>0.22750000000000001</v>
      </c>
      <c r="G3095" s="11" t="s">
        <v>8221</v>
      </c>
      <c r="H3095" t="s">
        <v>8229</v>
      </c>
      <c r="I3095" t="s">
        <v>8251</v>
      </c>
      <c r="J3095">
        <v>1401595140</v>
      </c>
      <c r="K3095" s="7">
        <f>(((J3095/60)/60)/24)+DATE(1970,1,1)</f>
        <v>41791.165972222225</v>
      </c>
      <c r="L3095">
        <v>1398980941</v>
      </c>
      <c r="M3095" s="7">
        <f>(((L3095/60)/60)/24)+DATE(1970,1,1)</f>
        <v>41760.909039351849</v>
      </c>
      <c r="N3095" t="b">
        <v>0</v>
      </c>
      <c r="O3095">
        <v>17</v>
      </c>
      <c r="P3095" s="5">
        <f>E3095/O3095</f>
        <v>53.529411764705884</v>
      </c>
      <c r="Q3095" s="18" t="str">
        <f>LEFT(T3095, FIND("/",T3095)-1)</f>
        <v>theater</v>
      </c>
      <c r="R3095" s="18" t="str">
        <f>RIGHT(T3095, LEN(T3095)-FIND("/",T3095))</f>
        <v>spaces</v>
      </c>
      <c r="S3095" t="b">
        <v>0</v>
      </c>
      <c r="T3095" t="s">
        <v>8303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3">
        <v>100000</v>
      </c>
      <c r="E3096" s="13">
        <v>25</v>
      </c>
      <c r="F3096" s="16">
        <f>(E3096)/D3096</f>
        <v>2.5000000000000001E-4</v>
      </c>
      <c r="G3096" s="11" t="s">
        <v>8221</v>
      </c>
      <c r="H3096" t="s">
        <v>8224</v>
      </c>
      <c r="I3096" t="s">
        <v>8246</v>
      </c>
      <c r="J3096">
        <v>1442775956</v>
      </c>
      <c r="K3096" s="7">
        <f>(((J3096/60)/60)/24)+DATE(1970,1,1)</f>
        <v>42267.795787037037</v>
      </c>
      <c r="L3096">
        <v>1437591956</v>
      </c>
      <c r="M3096" s="7">
        <f>(((L3096/60)/60)/24)+DATE(1970,1,1)</f>
        <v>42207.795787037037</v>
      </c>
      <c r="N3096" t="b">
        <v>0</v>
      </c>
      <c r="O3096">
        <v>1</v>
      </c>
      <c r="P3096" s="5">
        <f>E3096/O3096</f>
        <v>25</v>
      </c>
      <c r="Q3096" s="18" t="str">
        <f>LEFT(T3096, FIND("/",T3096)-1)</f>
        <v>theater</v>
      </c>
      <c r="R3096" s="18" t="str">
        <f>RIGHT(T3096, LEN(T3096)-FIND("/",T3096))</f>
        <v>spaces</v>
      </c>
      <c r="S3096" t="b">
        <v>0</v>
      </c>
      <c r="T3096" t="s">
        <v>8303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3">
        <v>14920</v>
      </c>
      <c r="E3097" s="13">
        <v>50</v>
      </c>
      <c r="F3097" s="16">
        <f>(E3097)/D3097</f>
        <v>3.351206434316354E-3</v>
      </c>
      <c r="G3097" s="11" t="s">
        <v>8221</v>
      </c>
      <c r="H3097" t="s">
        <v>8224</v>
      </c>
      <c r="I3097" t="s">
        <v>8246</v>
      </c>
      <c r="J3097">
        <v>1470011780</v>
      </c>
      <c r="K3097" s="7">
        <f>(((J3097/60)/60)/24)+DATE(1970,1,1)</f>
        <v>42583.025231481486</v>
      </c>
      <c r="L3097">
        <v>1464827780</v>
      </c>
      <c r="M3097" s="7">
        <f>(((L3097/60)/60)/24)+DATE(1970,1,1)</f>
        <v>42523.025231481486</v>
      </c>
      <c r="N3097" t="b">
        <v>0</v>
      </c>
      <c r="O3097">
        <v>1</v>
      </c>
      <c r="P3097" s="5">
        <f>E3097/O3097</f>
        <v>50</v>
      </c>
      <c r="Q3097" s="18" t="str">
        <f>LEFT(T3097, FIND("/",T3097)-1)</f>
        <v>theater</v>
      </c>
      <c r="R3097" s="18" t="str">
        <f>RIGHT(T3097, LEN(T3097)-FIND("/",T3097))</f>
        <v>spaces</v>
      </c>
      <c r="S3097" t="b">
        <v>0</v>
      </c>
      <c r="T3097" t="s">
        <v>8303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3">
        <v>20000</v>
      </c>
      <c r="E3098" s="13">
        <v>795</v>
      </c>
      <c r="F3098" s="16">
        <f>(E3098)/D3098</f>
        <v>3.9750000000000001E-2</v>
      </c>
      <c r="G3098" s="11" t="s">
        <v>8221</v>
      </c>
      <c r="H3098" t="s">
        <v>8224</v>
      </c>
      <c r="I3098" t="s">
        <v>8246</v>
      </c>
      <c r="J3098">
        <v>1432151326</v>
      </c>
      <c r="K3098" s="7">
        <f>(((J3098/60)/60)/24)+DATE(1970,1,1)</f>
        <v>42144.825532407413</v>
      </c>
      <c r="L3098">
        <v>1429559326</v>
      </c>
      <c r="M3098" s="7">
        <f>(((L3098/60)/60)/24)+DATE(1970,1,1)</f>
        <v>42114.825532407413</v>
      </c>
      <c r="N3098" t="b">
        <v>0</v>
      </c>
      <c r="O3098">
        <v>14</v>
      </c>
      <c r="P3098" s="5">
        <f>E3098/O3098</f>
        <v>56.785714285714285</v>
      </c>
      <c r="Q3098" s="18" t="str">
        <f>LEFT(T3098, FIND("/",T3098)-1)</f>
        <v>theater</v>
      </c>
      <c r="R3098" s="18" t="str">
        <f>RIGHT(T3098, LEN(T3098)-FIND("/",T3098))</f>
        <v>spaces</v>
      </c>
      <c r="S3098" t="b">
        <v>0</v>
      </c>
      <c r="T3098" t="s">
        <v>8303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3">
        <v>10000</v>
      </c>
      <c r="E3099" s="13">
        <v>1715</v>
      </c>
      <c r="F3099" s="16">
        <f>(E3099)/D3099</f>
        <v>0.17150000000000001</v>
      </c>
      <c r="G3099" s="11" t="s">
        <v>8221</v>
      </c>
      <c r="H3099" t="s">
        <v>8225</v>
      </c>
      <c r="I3099" t="s">
        <v>8247</v>
      </c>
      <c r="J3099">
        <v>1475848800</v>
      </c>
      <c r="K3099" s="7">
        <f>(((J3099/60)/60)/24)+DATE(1970,1,1)</f>
        <v>42650.583333333328</v>
      </c>
      <c r="L3099">
        <v>1474027501</v>
      </c>
      <c r="M3099" s="7">
        <f>(((L3099/60)/60)/24)+DATE(1970,1,1)</f>
        <v>42629.503483796296</v>
      </c>
      <c r="N3099" t="b">
        <v>0</v>
      </c>
      <c r="O3099">
        <v>42</v>
      </c>
      <c r="P3099" s="5">
        <f>E3099/O3099</f>
        <v>40.833333333333336</v>
      </c>
      <c r="Q3099" s="18" t="str">
        <f>LEFT(T3099, FIND("/",T3099)-1)</f>
        <v>theater</v>
      </c>
      <c r="R3099" s="18" t="str">
        <f>RIGHT(T3099, LEN(T3099)-FIND("/",T3099))</f>
        <v>spaces</v>
      </c>
      <c r="S3099" t="b">
        <v>0</v>
      </c>
      <c r="T3099" t="s">
        <v>8303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3">
        <v>48725</v>
      </c>
      <c r="E3100" s="13">
        <v>1758</v>
      </c>
      <c r="F3100" s="16">
        <f>(E3100)/D3100</f>
        <v>3.608004104669061E-2</v>
      </c>
      <c r="G3100" s="11" t="s">
        <v>8221</v>
      </c>
      <c r="H3100" t="s">
        <v>8224</v>
      </c>
      <c r="I3100" t="s">
        <v>8246</v>
      </c>
      <c r="J3100">
        <v>1454890620</v>
      </c>
      <c r="K3100" s="7">
        <f>(((J3100/60)/60)/24)+DATE(1970,1,1)</f>
        <v>42408.01180555555</v>
      </c>
      <c r="L3100">
        <v>1450724449</v>
      </c>
      <c r="M3100" s="7">
        <f>(((L3100/60)/60)/24)+DATE(1970,1,1)</f>
        <v>42359.792233796295</v>
      </c>
      <c r="N3100" t="b">
        <v>0</v>
      </c>
      <c r="O3100">
        <v>27</v>
      </c>
      <c r="P3100" s="5">
        <f>E3100/O3100</f>
        <v>65.111111111111114</v>
      </c>
      <c r="Q3100" s="18" t="str">
        <f>LEFT(T3100, FIND("/",T3100)-1)</f>
        <v>theater</v>
      </c>
      <c r="R3100" s="18" t="str">
        <f>RIGHT(T3100, LEN(T3100)-FIND("/",T3100))</f>
        <v>spaces</v>
      </c>
      <c r="S3100" t="b">
        <v>0</v>
      </c>
      <c r="T3100" t="s">
        <v>8303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3">
        <v>2000</v>
      </c>
      <c r="E3101" s="13">
        <v>278</v>
      </c>
      <c r="F3101" s="16">
        <f>(E3101)/D3101</f>
        <v>0.13900000000000001</v>
      </c>
      <c r="G3101" s="11" t="s">
        <v>8221</v>
      </c>
      <c r="H3101" t="s">
        <v>8224</v>
      </c>
      <c r="I3101" t="s">
        <v>8246</v>
      </c>
      <c r="J3101">
        <v>1455251591</v>
      </c>
      <c r="K3101" s="7">
        <f>(((J3101/60)/60)/24)+DATE(1970,1,1)</f>
        <v>42412.189710648148</v>
      </c>
      <c r="L3101">
        <v>1452659591</v>
      </c>
      <c r="M3101" s="7">
        <f>(((L3101/60)/60)/24)+DATE(1970,1,1)</f>
        <v>42382.189710648148</v>
      </c>
      <c r="N3101" t="b">
        <v>0</v>
      </c>
      <c r="O3101">
        <v>5</v>
      </c>
      <c r="P3101" s="5">
        <f>E3101/O3101</f>
        <v>55.6</v>
      </c>
      <c r="Q3101" s="18" t="str">
        <f>LEFT(T3101, FIND("/",T3101)-1)</f>
        <v>theater</v>
      </c>
      <c r="R3101" s="18" t="str">
        <f>RIGHT(T3101, LEN(T3101)-FIND("/",T3101))</f>
        <v>spaces</v>
      </c>
      <c r="S3101" t="b">
        <v>0</v>
      </c>
      <c r="T3101" t="s">
        <v>8303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3">
        <v>12000</v>
      </c>
      <c r="E3102" s="13">
        <v>1827</v>
      </c>
      <c r="F3102" s="16">
        <f>(E3102)/D3102</f>
        <v>0.15225</v>
      </c>
      <c r="G3102" s="11" t="s">
        <v>8221</v>
      </c>
      <c r="H3102" t="s">
        <v>8224</v>
      </c>
      <c r="I3102" t="s">
        <v>8246</v>
      </c>
      <c r="J3102">
        <v>1413816975</v>
      </c>
      <c r="K3102" s="7">
        <f>(((J3102/60)/60)/24)+DATE(1970,1,1)</f>
        <v>41932.622395833336</v>
      </c>
      <c r="L3102">
        <v>1411224975</v>
      </c>
      <c r="M3102" s="7">
        <f>(((L3102/60)/60)/24)+DATE(1970,1,1)</f>
        <v>41902.622395833336</v>
      </c>
      <c r="N3102" t="b">
        <v>0</v>
      </c>
      <c r="O3102">
        <v>13</v>
      </c>
      <c r="P3102" s="5">
        <f>E3102/O3102</f>
        <v>140.53846153846155</v>
      </c>
      <c r="Q3102" s="18" t="str">
        <f>LEFT(T3102, FIND("/",T3102)-1)</f>
        <v>theater</v>
      </c>
      <c r="R3102" s="18" t="str">
        <f>RIGHT(T3102, LEN(T3102)-FIND("/",T3102))</f>
        <v>spaces</v>
      </c>
      <c r="S3102" t="b">
        <v>0</v>
      </c>
      <c r="T3102" t="s">
        <v>8303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3">
        <v>2500</v>
      </c>
      <c r="E3103" s="13">
        <v>300</v>
      </c>
      <c r="F3103" s="16">
        <f>(E3103)/D3103</f>
        <v>0.12</v>
      </c>
      <c r="G3103" s="11" t="s">
        <v>8221</v>
      </c>
      <c r="H3103" t="s">
        <v>8230</v>
      </c>
      <c r="I3103" t="s">
        <v>8249</v>
      </c>
      <c r="J3103">
        <v>1437033360</v>
      </c>
      <c r="K3103" s="7">
        <f>(((J3103/60)/60)/24)+DATE(1970,1,1)</f>
        <v>42201.330555555556</v>
      </c>
      <c r="L3103">
        <v>1434445937</v>
      </c>
      <c r="M3103" s="7">
        <f>(((L3103/60)/60)/24)+DATE(1970,1,1)</f>
        <v>42171.383530092593</v>
      </c>
      <c r="N3103" t="b">
        <v>0</v>
      </c>
      <c r="O3103">
        <v>12</v>
      </c>
      <c r="P3103" s="5">
        <f>E3103/O3103</f>
        <v>25</v>
      </c>
      <c r="Q3103" s="18" t="str">
        <f>LEFT(T3103, FIND("/",T3103)-1)</f>
        <v>theater</v>
      </c>
      <c r="R3103" s="18" t="str">
        <f>RIGHT(T3103, LEN(T3103)-FIND("/",T3103))</f>
        <v>spaces</v>
      </c>
      <c r="S3103" t="b">
        <v>0</v>
      </c>
      <c r="T3103" t="s">
        <v>8303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3">
        <v>16000</v>
      </c>
      <c r="E3104" s="13">
        <v>6258</v>
      </c>
      <c r="F3104" s="16">
        <f>(E3104)/D3104</f>
        <v>0.391125</v>
      </c>
      <c r="G3104" s="11" t="s">
        <v>8221</v>
      </c>
      <c r="H3104" t="s">
        <v>8225</v>
      </c>
      <c r="I3104" t="s">
        <v>8247</v>
      </c>
      <c r="J3104">
        <v>1471939818</v>
      </c>
      <c r="K3104" s="7">
        <f>(((J3104/60)/60)/24)+DATE(1970,1,1)</f>
        <v>42605.340486111112</v>
      </c>
      <c r="L3104">
        <v>1467619818</v>
      </c>
      <c r="M3104" s="7">
        <f>(((L3104/60)/60)/24)+DATE(1970,1,1)</f>
        <v>42555.340486111112</v>
      </c>
      <c r="N3104" t="b">
        <v>0</v>
      </c>
      <c r="O3104">
        <v>90</v>
      </c>
      <c r="P3104" s="5">
        <f>E3104/O3104</f>
        <v>69.533333333333331</v>
      </c>
      <c r="Q3104" s="18" t="str">
        <f>LEFT(T3104, FIND("/",T3104)-1)</f>
        <v>theater</v>
      </c>
      <c r="R3104" s="18" t="str">
        <f>RIGHT(T3104, LEN(T3104)-FIND("/",T3104))</f>
        <v>spaces</v>
      </c>
      <c r="S3104" t="b">
        <v>0</v>
      </c>
      <c r="T3104" t="s">
        <v>8303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3">
        <v>4100</v>
      </c>
      <c r="E3105" s="13">
        <v>11</v>
      </c>
      <c r="F3105" s="16">
        <f>(E3105)/D3105</f>
        <v>2.6829268292682929E-3</v>
      </c>
      <c r="G3105" s="11" t="s">
        <v>8221</v>
      </c>
      <c r="H3105" t="s">
        <v>8224</v>
      </c>
      <c r="I3105" t="s">
        <v>8246</v>
      </c>
      <c r="J3105">
        <v>1434080706</v>
      </c>
      <c r="K3105" s="7">
        <f>(((J3105/60)/60)/24)+DATE(1970,1,1)</f>
        <v>42167.156319444446</v>
      </c>
      <c r="L3105">
        <v>1428896706</v>
      </c>
      <c r="M3105" s="7">
        <f>(((L3105/60)/60)/24)+DATE(1970,1,1)</f>
        <v>42107.156319444446</v>
      </c>
      <c r="N3105" t="b">
        <v>0</v>
      </c>
      <c r="O3105">
        <v>2</v>
      </c>
      <c r="P3105" s="5">
        <f>E3105/O3105</f>
        <v>5.5</v>
      </c>
      <c r="Q3105" s="18" t="str">
        <f>LEFT(T3105, FIND("/",T3105)-1)</f>
        <v>theater</v>
      </c>
      <c r="R3105" s="18" t="str">
        <f>RIGHT(T3105, LEN(T3105)-FIND("/",T3105))</f>
        <v>spaces</v>
      </c>
      <c r="S3105" t="b">
        <v>0</v>
      </c>
      <c r="T3105" t="s">
        <v>8303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3">
        <v>4000</v>
      </c>
      <c r="E3106" s="13">
        <v>1185</v>
      </c>
      <c r="F3106" s="16">
        <f>(E3106)/D3106</f>
        <v>0.29625000000000001</v>
      </c>
      <c r="G3106" s="11" t="s">
        <v>8221</v>
      </c>
      <c r="H3106" t="s">
        <v>8226</v>
      </c>
      <c r="I3106" t="s">
        <v>8248</v>
      </c>
      <c r="J3106">
        <v>1422928800</v>
      </c>
      <c r="K3106" s="7">
        <f>(((J3106/60)/60)/24)+DATE(1970,1,1)</f>
        <v>42038.083333333328</v>
      </c>
      <c r="L3106">
        <v>1420235311</v>
      </c>
      <c r="M3106" s="7">
        <f>(((L3106/60)/60)/24)+DATE(1970,1,1)</f>
        <v>42006.908692129626</v>
      </c>
      <c r="N3106" t="b">
        <v>0</v>
      </c>
      <c r="O3106">
        <v>5</v>
      </c>
      <c r="P3106" s="5">
        <f>E3106/O3106</f>
        <v>237</v>
      </c>
      <c r="Q3106" s="18" t="str">
        <f>LEFT(T3106, FIND("/",T3106)-1)</f>
        <v>theater</v>
      </c>
      <c r="R3106" s="18" t="str">
        <f>RIGHT(T3106, LEN(T3106)-FIND("/",T3106))</f>
        <v>spaces</v>
      </c>
      <c r="S3106" t="b">
        <v>0</v>
      </c>
      <c r="T3106" t="s">
        <v>8303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3">
        <v>5845</v>
      </c>
      <c r="E3107" s="13">
        <v>2476</v>
      </c>
      <c r="F3107" s="16">
        <f>(E3107)/D3107</f>
        <v>0.4236099230111206</v>
      </c>
      <c r="G3107" s="11" t="s">
        <v>8221</v>
      </c>
      <c r="H3107" t="s">
        <v>8224</v>
      </c>
      <c r="I3107" t="s">
        <v>8246</v>
      </c>
      <c r="J3107">
        <v>1413694800</v>
      </c>
      <c r="K3107" s="7">
        <f>(((J3107/60)/60)/24)+DATE(1970,1,1)</f>
        <v>41931.208333333336</v>
      </c>
      <c r="L3107">
        <v>1408986916</v>
      </c>
      <c r="M3107" s="7">
        <f>(((L3107/60)/60)/24)+DATE(1970,1,1)</f>
        <v>41876.718935185185</v>
      </c>
      <c r="N3107" t="b">
        <v>0</v>
      </c>
      <c r="O3107">
        <v>31</v>
      </c>
      <c r="P3107" s="5">
        <f>E3107/O3107</f>
        <v>79.870967741935488</v>
      </c>
      <c r="Q3107" s="18" t="str">
        <f>LEFT(T3107, FIND("/",T3107)-1)</f>
        <v>theater</v>
      </c>
      <c r="R3107" s="18" t="str">
        <f>RIGHT(T3107, LEN(T3107)-FIND("/",T3107))</f>
        <v>spaces</v>
      </c>
      <c r="S3107" t="b">
        <v>0</v>
      </c>
      <c r="T3107" t="s">
        <v>8303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3">
        <v>1000</v>
      </c>
      <c r="E3108" s="13">
        <v>41</v>
      </c>
      <c r="F3108" s="16">
        <f>(E3108)/D3108</f>
        <v>4.1000000000000002E-2</v>
      </c>
      <c r="G3108" s="11" t="s">
        <v>8221</v>
      </c>
      <c r="H3108" t="s">
        <v>8225</v>
      </c>
      <c r="I3108" t="s">
        <v>8247</v>
      </c>
      <c r="J3108">
        <v>1442440800</v>
      </c>
      <c r="K3108" s="7">
        <f>(((J3108/60)/60)/24)+DATE(1970,1,1)</f>
        <v>42263.916666666672</v>
      </c>
      <c r="L3108">
        <v>1440497876</v>
      </c>
      <c r="M3108" s="7">
        <f>(((L3108/60)/60)/24)+DATE(1970,1,1)</f>
        <v>42241.429120370376</v>
      </c>
      <c r="N3108" t="b">
        <v>0</v>
      </c>
      <c r="O3108">
        <v>4</v>
      </c>
      <c r="P3108" s="5">
        <f>E3108/O3108</f>
        <v>10.25</v>
      </c>
      <c r="Q3108" s="18" t="str">
        <f>LEFT(T3108, FIND("/",T3108)-1)</f>
        <v>theater</v>
      </c>
      <c r="R3108" s="18" t="str">
        <f>RIGHT(T3108, LEN(T3108)-FIND("/",T3108))</f>
        <v>spaces</v>
      </c>
      <c r="S3108" t="b">
        <v>0</v>
      </c>
      <c r="T3108" t="s">
        <v>8303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3">
        <v>40000</v>
      </c>
      <c r="E3109" s="13">
        <v>7905</v>
      </c>
      <c r="F3109" s="16">
        <f>(E3109)/D3109</f>
        <v>0.197625</v>
      </c>
      <c r="G3109" s="11" t="s">
        <v>8221</v>
      </c>
      <c r="H3109" t="s">
        <v>8224</v>
      </c>
      <c r="I3109" t="s">
        <v>8246</v>
      </c>
      <c r="J3109">
        <v>1431372751</v>
      </c>
      <c r="K3109" s="7">
        <f>(((J3109/60)/60)/24)+DATE(1970,1,1)</f>
        <v>42135.814247685179</v>
      </c>
      <c r="L3109">
        <v>1430767951</v>
      </c>
      <c r="M3109" s="7">
        <f>(((L3109/60)/60)/24)+DATE(1970,1,1)</f>
        <v>42128.814247685179</v>
      </c>
      <c r="N3109" t="b">
        <v>0</v>
      </c>
      <c r="O3109">
        <v>29</v>
      </c>
      <c r="P3109" s="5">
        <f>E3109/O3109</f>
        <v>272.58620689655174</v>
      </c>
      <c r="Q3109" s="18" t="str">
        <f>LEFT(T3109, FIND("/",T3109)-1)</f>
        <v>theater</v>
      </c>
      <c r="R3109" s="18" t="str">
        <f>RIGHT(T3109, LEN(T3109)-FIND("/",T3109))</f>
        <v>spaces</v>
      </c>
      <c r="S3109" t="b">
        <v>0</v>
      </c>
      <c r="T3109" t="s">
        <v>8303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3">
        <v>50000</v>
      </c>
      <c r="E3110" s="13">
        <v>26</v>
      </c>
      <c r="F3110" s="16">
        <f>(E3110)/D3110</f>
        <v>5.1999999999999995E-4</v>
      </c>
      <c r="G3110" s="11" t="s">
        <v>8221</v>
      </c>
      <c r="H3110" t="s">
        <v>8224</v>
      </c>
      <c r="I3110" t="s">
        <v>8246</v>
      </c>
      <c r="J3110">
        <v>1430234394</v>
      </c>
      <c r="K3110" s="7">
        <f>(((J3110/60)/60)/24)+DATE(1970,1,1)</f>
        <v>42122.638819444444</v>
      </c>
      <c r="L3110">
        <v>1425053994</v>
      </c>
      <c r="M3110" s="7">
        <f>(((L3110/60)/60)/24)+DATE(1970,1,1)</f>
        <v>42062.680486111116</v>
      </c>
      <c r="N3110" t="b">
        <v>0</v>
      </c>
      <c r="O3110">
        <v>2</v>
      </c>
      <c r="P3110" s="5">
        <f>E3110/O3110</f>
        <v>13</v>
      </c>
      <c r="Q3110" s="18" t="str">
        <f>LEFT(T3110, FIND("/",T3110)-1)</f>
        <v>theater</v>
      </c>
      <c r="R3110" s="18" t="str">
        <f>RIGHT(T3110, LEN(T3110)-FIND("/",T3110))</f>
        <v>spaces</v>
      </c>
      <c r="S3110" t="b">
        <v>0</v>
      </c>
      <c r="T3110" t="s">
        <v>8303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3">
        <v>26500</v>
      </c>
      <c r="E3111" s="13">
        <v>6633</v>
      </c>
      <c r="F3111" s="16">
        <f>(E3111)/D3111</f>
        <v>0.25030188679245285</v>
      </c>
      <c r="G3111" s="11" t="s">
        <v>8221</v>
      </c>
      <c r="H3111" t="s">
        <v>8224</v>
      </c>
      <c r="I3111" t="s">
        <v>8246</v>
      </c>
      <c r="J3111">
        <v>1409194810</v>
      </c>
      <c r="K3111" s="7">
        <f>(((J3111/60)/60)/24)+DATE(1970,1,1)</f>
        <v>41879.125115740739</v>
      </c>
      <c r="L3111">
        <v>1406170810</v>
      </c>
      <c r="M3111" s="7">
        <f>(((L3111/60)/60)/24)+DATE(1970,1,1)</f>
        <v>41844.125115740739</v>
      </c>
      <c r="N3111" t="b">
        <v>0</v>
      </c>
      <c r="O3111">
        <v>114</v>
      </c>
      <c r="P3111" s="5">
        <f>E3111/O3111</f>
        <v>58.184210526315788</v>
      </c>
      <c r="Q3111" s="18" t="str">
        <f>LEFT(T3111, FIND("/",T3111)-1)</f>
        <v>theater</v>
      </c>
      <c r="R3111" s="18" t="str">
        <f>RIGHT(T3111, LEN(T3111)-FIND("/",T3111))</f>
        <v>spaces</v>
      </c>
      <c r="S3111" t="b">
        <v>0</v>
      </c>
      <c r="T3111" t="s">
        <v>8303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3">
        <v>25000</v>
      </c>
      <c r="E3112" s="13">
        <v>10</v>
      </c>
      <c r="F3112" s="16">
        <f>(E3112)/D3112</f>
        <v>4.0000000000000002E-4</v>
      </c>
      <c r="G3112" s="11" t="s">
        <v>8221</v>
      </c>
      <c r="H3112" t="s">
        <v>8224</v>
      </c>
      <c r="I3112" t="s">
        <v>8246</v>
      </c>
      <c r="J3112">
        <v>1487465119</v>
      </c>
      <c r="K3112" s="7">
        <f>(((J3112/60)/60)/24)+DATE(1970,1,1)</f>
        <v>42785.031469907408</v>
      </c>
      <c r="L3112">
        <v>1484009119</v>
      </c>
      <c r="M3112" s="7">
        <f>(((L3112/60)/60)/24)+DATE(1970,1,1)</f>
        <v>42745.031469907408</v>
      </c>
      <c r="N3112" t="b">
        <v>0</v>
      </c>
      <c r="O3112">
        <v>1</v>
      </c>
      <c r="P3112" s="5">
        <f>E3112/O3112</f>
        <v>10</v>
      </c>
      <c r="Q3112" s="18" t="str">
        <f>LEFT(T3112, FIND("/",T3112)-1)</f>
        <v>theater</v>
      </c>
      <c r="R3112" s="18" t="str">
        <f>RIGHT(T3112, LEN(T3112)-FIND("/",T3112))</f>
        <v>spaces</v>
      </c>
      <c r="S3112" t="b">
        <v>0</v>
      </c>
      <c r="T3112" t="s">
        <v>8303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3">
        <v>20000</v>
      </c>
      <c r="E3113" s="13">
        <v>5328</v>
      </c>
      <c r="F3113" s="16">
        <f>(E3113)/D3113</f>
        <v>0.26640000000000003</v>
      </c>
      <c r="G3113" s="11" t="s">
        <v>8221</v>
      </c>
      <c r="H3113" t="s">
        <v>8224</v>
      </c>
      <c r="I3113" t="s">
        <v>8246</v>
      </c>
      <c r="J3113">
        <v>1412432220</v>
      </c>
      <c r="K3113" s="7">
        <f>(((J3113/60)/60)/24)+DATE(1970,1,1)</f>
        <v>41916.595138888886</v>
      </c>
      <c r="L3113">
        <v>1409753820</v>
      </c>
      <c r="M3113" s="7">
        <f>(((L3113/60)/60)/24)+DATE(1970,1,1)</f>
        <v>41885.595138888886</v>
      </c>
      <c r="N3113" t="b">
        <v>0</v>
      </c>
      <c r="O3113">
        <v>76</v>
      </c>
      <c r="P3113" s="5">
        <f>E3113/O3113</f>
        <v>70.10526315789474</v>
      </c>
      <c r="Q3113" s="18" t="str">
        <f>LEFT(T3113, FIND("/",T3113)-1)</f>
        <v>theater</v>
      </c>
      <c r="R3113" s="18" t="str">
        <f>RIGHT(T3113, LEN(T3113)-FIND("/",T3113))</f>
        <v>spaces</v>
      </c>
      <c r="S3113" t="b">
        <v>0</v>
      </c>
      <c r="T3113" t="s">
        <v>8303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3">
        <v>11000</v>
      </c>
      <c r="E3114" s="13">
        <v>521</v>
      </c>
      <c r="F3114" s="16">
        <f>(E3114)/D3114</f>
        <v>4.7363636363636365E-2</v>
      </c>
      <c r="G3114" s="11" t="s">
        <v>8221</v>
      </c>
      <c r="H3114" t="s">
        <v>8224</v>
      </c>
      <c r="I3114" t="s">
        <v>8246</v>
      </c>
      <c r="J3114">
        <v>1477968934</v>
      </c>
      <c r="K3114" s="7">
        <f>(((J3114/60)/60)/24)+DATE(1970,1,1)</f>
        <v>42675.121921296297</v>
      </c>
      <c r="L3114">
        <v>1472784934</v>
      </c>
      <c r="M3114" s="7">
        <f>(((L3114/60)/60)/24)+DATE(1970,1,1)</f>
        <v>42615.121921296297</v>
      </c>
      <c r="N3114" t="b">
        <v>0</v>
      </c>
      <c r="O3114">
        <v>9</v>
      </c>
      <c r="P3114" s="5">
        <f>E3114/O3114</f>
        <v>57.888888888888886</v>
      </c>
      <c r="Q3114" s="18" t="str">
        <f>LEFT(T3114, FIND("/",T3114)-1)</f>
        <v>theater</v>
      </c>
      <c r="R3114" s="18" t="str">
        <f>RIGHT(T3114, LEN(T3114)-FIND("/",T3114))</f>
        <v>spaces</v>
      </c>
      <c r="S3114" t="b">
        <v>0</v>
      </c>
      <c r="T3114" t="s">
        <v>8303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3">
        <v>109225</v>
      </c>
      <c r="E3115" s="13">
        <v>4635</v>
      </c>
      <c r="F3115" s="16">
        <f>(E3115)/D3115</f>
        <v>4.2435339894712751E-2</v>
      </c>
      <c r="G3115" s="11" t="s">
        <v>8221</v>
      </c>
      <c r="H3115" t="s">
        <v>8224</v>
      </c>
      <c r="I3115" t="s">
        <v>8246</v>
      </c>
      <c r="J3115">
        <v>1429291982</v>
      </c>
      <c r="K3115" s="7">
        <f>(((J3115/60)/60)/24)+DATE(1970,1,1)</f>
        <v>42111.731273148151</v>
      </c>
      <c r="L3115">
        <v>1426699982</v>
      </c>
      <c r="M3115" s="7">
        <f>(((L3115/60)/60)/24)+DATE(1970,1,1)</f>
        <v>42081.731273148151</v>
      </c>
      <c r="N3115" t="b">
        <v>0</v>
      </c>
      <c r="O3115">
        <v>37</v>
      </c>
      <c r="P3115" s="5">
        <f>E3115/O3115</f>
        <v>125.27027027027027</v>
      </c>
      <c r="Q3115" s="18" t="str">
        <f>LEFT(T3115, FIND("/",T3115)-1)</f>
        <v>theater</v>
      </c>
      <c r="R3115" s="18" t="str">
        <f>RIGHT(T3115, LEN(T3115)-FIND("/",T3115))</f>
        <v>spaces</v>
      </c>
      <c r="S3115" t="b">
        <v>0</v>
      </c>
      <c r="T3115" t="s">
        <v>8303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3">
        <v>75000</v>
      </c>
      <c r="E3116" s="13">
        <v>0</v>
      </c>
      <c r="F3116" s="16">
        <f>(E3116)/D3116</f>
        <v>0</v>
      </c>
      <c r="G3116" s="11" t="s">
        <v>8221</v>
      </c>
      <c r="H3116" t="s">
        <v>8224</v>
      </c>
      <c r="I3116" t="s">
        <v>8246</v>
      </c>
      <c r="J3116">
        <v>1411312250</v>
      </c>
      <c r="K3116" s="7">
        <f>(((J3116/60)/60)/24)+DATE(1970,1,1)</f>
        <v>41903.632523148146</v>
      </c>
      <c r="L3116">
        <v>1406128250</v>
      </c>
      <c r="M3116" s="7">
        <f>(((L3116/60)/60)/24)+DATE(1970,1,1)</f>
        <v>41843.632523148146</v>
      </c>
      <c r="N3116" t="b">
        <v>0</v>
      </c>
      <c r="O3116">
        <v>0</v>
      </c>
      <c r="P3116" s="5" t="e">
        <f>E3116/O3116</f>
        <v>#DIV/0!</v>
      </c>
      <c r="Q3116" s="18" t="str">
        <f>LEFT(T3116, FIND("/",T3116)-1)</f>
        <v>theater</v>
      </c>
      <c r="R3116" s="18" t="str">
        <f>RIGHT(T3116, LEN(T3116)-FIND("/",T3116))</f>
        <v>spaces</v>
      </c>
      <c r="S3116" t="b">
        <v>0</v>
      </c>
      <c r="T3116" t="s">
        <v>8303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3">
        <v>10000</v>
      </c>
      <c r="E3117" s="13">
        <v>300</v>
      </c>
      <c r="F3117" s="16">
        <f>(E3117)/D3117</f>
        <v>0.03</v>
      </c>
      <c r="G3117" s="11" t="s">
        <v>8221</v>
      </c>
      <c r="H3117" t="s">
        <v>8235</v>
      </c>
      <c r="I3117" t="s">
        <v>8255</v>
      </c>
      <c r="J3117">
        <v>1465123427</v>
      </c>
      <c r="K3117" s="7">
        <f>(((J3117/60)/60)/24)+DATE(1970,1,1)</f>
        <v>42526.447071759263</v>
      </c>
      <c r="L3117">
        <v>1462531427</v>
      </c>
      <c r="M3117" s="7">
        <f>(((L3117/60)/60)/24)+DATE(1970,1,1)</f>
        <v>42496.447071759263</v>
      </c>
      <c r="N3117" t="b">
        <v>0</v>
      </c>
      <c r="O3117">
        <v>1</v>
      </c>
      <c r="P3117" s="5">
        <f>E3117/O3117</f>
        <v>300</v>
      </c>
      <c r="Q3117" s="18" t="str">
        <f>LEFT(T3117, FIND("/",T3117)-1)</f>
        <v>theater</v>
      </c>
      <c r="R3117" s="18" t="str">
        <f>RIGHT(T3117, LEN(T3117)-FIND("/",T3117))</f>
        <v>spaces</v>
      </c>
      <c r="S3117" t="b">
        <v>0</v>
      </c>
      <c r="T3117" t="s">
        <v>8303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3">
        <v>750</v>
      </c>
      <c r="E3118" s="13">
        <v>430</v>
      </c>
      <c r="F3118" s="16">
        <f>(E3118)/D3118</f>
        <v>0.57333333333333336</v>
      </c>
      <c r="G3118" s="11" t="s">
        <v>8221</v>
      </c>
      <c r="H3118" t="s">
        <v>8224</v>
      </c>
      <c r="I3118" t="s">
        <v>8246</v>
      </c>
      <c r="J3118">
        <v>1427890925</v>
      </c>
      <c r="K3118" s="7">
        <f>(((J3118/60)/60)/24)+DATE(1970,1,1)</f>
        <v>42095.515335648146</v>
      </c>
      <c r="L3118">
        <v>1426681325</v>
      </c>
      <c r="M3118" s="7">
        <f>(((L3118/60)/60)/24)+DATE(1970,1,1)</f>
        <v>42081.515335648146</v>
      </c>
      <c r="N3118" t="b">
        <v>0</v>
      </c>
      <c r="O3118">
        <v>10</v>
      </c>
      <c r="P3118" s="5">
        <f>E3118/O3118</f>
        <v>43</v>
      </c>
      <c r="Q3118" s="18" t="str">
        <f>LEFT(T3118, FIND("/",T3118)-1)</f>
        <v>theater</v>
      </c>
      <c r="R3118" s="18" t="str">
        <f>RIGHT(T3118, LEN(T3118)-FIND("/",T3118))</f>
        <v>spaces</v>
      </c>
      <c r="S3118" t="b">
        <v>0</v>
      </c>
      <c r="T3118" t="s">
        <v>8303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3">
        <v>1000</v>
      </c>
      <c r="E3119" s="13">
        <v>1</v>
      </c>
      <c r="F3119" s="16">
        <f>(E3119)/D3119</f>
        <v>1E-3</v>
      </c>
      <c r="G3119" s="11" t="s">
        <v>8221</v>
      </c>
      <c r="H3119" t="s">
        <v>8225</v>
      </c>
      <c r="I3119" t="s">
        <v>8247</v>
      </c>
      <c r="J3119">
        <v>1464354720</v>
      </c>
      <c r="K3119" s="7">
        <f>(((J3119/60)/60)/24)+DATE(1970,1,1)</f>
        <v>42517.55</v>
      </c>
      <c r="L3119">
        <v>1463648360</v>
      </c>
      <c r="M3119" s="7">
        <f>(((L3119/60)/60)/24)+DATE(1970,1,1)</f>
        <v>42509.374537037031</v>
      </c>
      <c r="N3119" t="b">
        <v>0</v>
      </c>
      <c r="O3119">
        <v>1</v>
      </c>
      <c r="P3119" s="5">
        <f>E3119/O3119</f>
        <v>1</v>
      </c>
      <c r="Q3119" s="18" t="str">
        <f>LEFT(T3119, FIND("/",T3119)-1)</f>
        <v>theater</v>
      </c>
      <c r="R3119" s="18" t="str">
        <f>RIGHT(T3119, LEN(T3119)-FIND("/",T3119))</f>
        <v>spaces</v>
      </c>
      <c r="S3119" t="b">
        <v>0</v>
      </c>
      <c r="T3119" t="s">
        <v>8303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3">
        <v>500000</v>
      </c>
      <c r="E3120" s="13">
        <v>1550</v>
      </c>
      <c r="F3120" s="16">
        <f>(E3120)/D3120</f>
        <v>3.0999999999999999E-3</v>
      </c>
      <c r="G3120" s="11" t="s">
        <v>8221</v>
      </c>
      <c r="H3120" t="s">
        <v>8235</v>
      </c>
      <c r="I3120" t="s">
        <v>8255</v>
      </c>
      <c r="J3120">
        <v>1467473723</v>
      </c>
      <c r="K3120" s="7">
        <f>(((J3120/60)/60)/24)+DATE(1970,1,1)</f>
        <v>42553.649571759262</v>
      </c>
      <c r="L3120">
        <v>1465832123</v>
      </c>
      <c r="M3120" s="7">
        <f>(((L3120/60)/60)/24)+DATE(1970,1,1)</f>
        <v>42534.649571759262</v>
      </c>
      <c r="N3120" t="b">
        <v>0</v>
      </c>
      <c r="O3120">
        <v>2</v>
      </c>
      <c r="P3120" s="5">
        <f>E3120/O3120</f>
        <v>775</v>
      </c>
      <c r="Q3120" s="18" t="str">
        <f>LEFT(T3120, FIND("/",T3120)-1)</f>
        <v>theater</v>
      </c>
      <c r="R3120" s="18" t="str">
        <f>RIGHT(T3120, LEN(T3120)-FIND("/",T3120))</f>
        <v>spaces</v>
      </c>
      <c r="S3120" t="b">
        <v>0</v>
      </c>
      <c r="T3120" t="s">
        <v>8303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3">
        <v>10000</v>
      </c>
      <c r="E3121" s="13">
        <v>5</v>
      </c>
      <c r="F3121" s="16">
        <f>(E3121)/D3121</f>
        <v>5.0000000000000001E-4</v>
      </c>
      <c r="G3121" s="11" t="s">
        <v>8221</v>
      </c>
      <c r="H3121" t="s">
        <v>8224</v>
      </c>
      <c r="I3121" t="s">
        <v>8246</v>
      </c>
      <c r="J3121">
        <v>1427414732</v>
      </c>
      <c r="K3121" s="7">
        <f>(((J3121/60)/60)/24)+DATE(1970,1,1)</f>
        <v>42090.003842592589</v>
      </c>
      <c r="L3121">
        <v>1424826332</v>
      </c>
      <c r="M3121" s="7">
        <f>(((L3121/60)/60)/24)+DATE(1970,1,1)</f>
        <v>42060.04550925926</v>
      </c>
      <c r="N3121" t="b">
        <v>0</v>
      </c>
      <c r="O3121">
        <v>1</v>
      </c>
      <c r="P3121" s="5">
        <f>E3121/O3121</f>
        <v>5</v>
      </c>
      <c r="Q3121" s="18" t="str">
        <f>LEFT(T3121, FIND("/",T3121)-1)</f>
        <v>theater</v>
      </c>
      <c r="R3121" s="18" t="str">
        <f>RIGHT(T3121, LEN(T3121)-FIND("/",T3121))</f>
        <v>spaces</v>
      </c>
      <c r="S3121" t="b">
        <v>0</v>
      </c>
      <c r="T3121" t="s">
        <v>8303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3">
        <v>1300000</v>
      </c>
      <c r="E3122" s="13">
        <v>128</v>
      </c>
      <c r="F3122" s="16">
        <f>(E3122)/D3122</f>
        <v>9.8461538461538464E-5</v>
      </c>
      <c r="G3122" s="11" t="s">
        <v>8221</v>
      </c>
      <c r="H3122" t="s">
        <v>8233</v>
      </c>
      <c r="I3122" t="s">
        <v>8249</v>
      </c>
      <c r="J3122">
        <v>1462484196</v>
      </c>
      <c r="K3122" s="7">
        <f>(((J3122/60)/60)/24)+DATE(1970,1,1)</f>
        <v>42495.900416666671</v>
      </c>
      <c r="L3122">
        <v>1457303796</v>
      </c>
      <c r="M3122" s="7">
        <f>(((L3122/60)/60)/24)+DATE(1970,1,1)</f>
        <v>42435.942083333335</v>
      </c>
      <c r="N3122" t="b">
        <v>0</v>
      </c>
      <c r="O3122">
        <v>10</v>
      </c>
      <c r="P3122" s="5">
        <f>E3122/O3122</f>
        <v>12.8</v>
      </c>
      <c r="Q3122" s="18" t="str">
        <f>LEFT(T3122, FIND("/",T3122)-1)</f>
        <v>theater</v>
      </c>
      <c r="R3122" s="18" t="str">
        <f>RIGHT(T3122, LEN(T3122)-FIND("/",T3122))</f>
        <v>spaces</v>
      </c>
      <c r="S3122" t="b">
        <v>0</v>
      </c>
      <c r="T3122" t="s">
        <v>8303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3">
        <v>1500</v>
      </c>
      <c r="E3123" s="13">
        <v>10</v>
      </c>
      <c r="F3123" s="16">
        <f>(E3123)/D3123</f>
        <v>6.6666666666666671E-3</v>
      </c>
      <c r="G3123" s="11" t="s">
        <v>8220</v>
      </c>
      <c r="H3123" t="s">
        <v>8229</v>
      </c>
      <c r="I3123" t="s">
        <v>8251</v>
      </c>
      <c r="J3123">
        <v>1411748335</v>
      </c>
      <c r="K3123" s="7">
        <f>(((J3123/60)/60)/24)+DATE(1970,1,1)</f>
        <v>41908.679803240739</v>
      </c>
      <c r="L3123">
        <v>1406564335</v>
      </c>
      <c r="M3123" s="7">
        <f>(((L3123/60)/60)/24)+DATE(1970,1,1)</f>
        <v>41848.679803240739</v>
      </c>
      <c r="N3123" t="b">
        <v>0</v>
      </c>
      <c r="O3123">
        <v>1</v>
      </c>
      <c r="P3123" s="5">
        <f>E3123/O3123</f>
        <v>10</v>
      </c>
      <c r="Q3123" s="18" t="str">
        <f>LEFT(T3123, FIND("/",T3123)-1)</f>
        <v>theater</v>
      </c>
      <c r="R3123" s="18" t="str">
        <f>RIGHT(T3123, LEN(T3123)-FIND("/",T3123))</f>
        <v>spaces</v>
      </c>
      <c r="S3123" t="b">
        <v>0</v>
      </c>
      <c r="T3123" t="s">
        <v>8303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3">
        <v>199</v>
      </c>
      <c r="E3124" s="13">
        <v>116</v>
      </c>
      <c r="F3124" s="16">
        <f>(E3124)/D3124</f>
        <v>0.58291457286432158</v>
      </c>
      <c r="G3124" s="11" t="s">
        <v>8220</v>
      </c>
      <c r="H3124" t="s">
        <v>8224</v>
      </c>
      <c r="I3124" t="s">
        <v>8246</v>
      </c>
      <c r="J3124">
        <v>1478733732</v>
      </c>
      <c r="K3124" s="7">
        <f>(((J3124/60)/60)/24)+DATE(1970,1,1)</f>
        <v>42683.973750000005</v>
      </c>
      <c r="L3124">
        <v>1478298132</v>
      </c>
      <c r="M3124" s="7">
        <f>(((L3124/60)/60)/24)+DATE(1970,1,1)</f>
        <v>42678.932083333333</v>
      </c>
      <c r="N3124" t="b">
        <v>0</v>
      </c>
      <c r="O3124">
        <v>2</v>
      </c>
      <c r="P3124" s="5">
        <f>E3124/O3124</f>
        <v>58</v>
      </c>
      <c r="Q3124" s="18" t="str">
        <f>LEFT(T3124, FIND("/",T3124)-1)</f>
        <v>theater</v>
      </c>
      <c r="R3124" s="18" t="str">
        <f>RIGHT(T3124, LEN(T3124)-FIND("/",T3124))</f>
        <v>spaces</v>
      </c>
      <c r="S3124" t="b">
        <v>0</v>
      </c>
      <c r="T3124" t="s">
        <v>8303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3">
        <v>125000</v>
      </c>
      <c r="E3125" s="13">
        <v>85192</v>
      </c>
      <c r="F3125" s="16">
        <f>(E3125)/D3125</f>
        <v>0.68153600000000003</v>
      </c>
      <c r="G3125" s="11" t="s">
        <v>8220</v>
      </c>
      <c r="H3125" t="s">
        <v>8224</v>
      </c>
      <c r="I3125" t="s">
        <v>8246</v>
      </c>
      <c r="J3125">
        <v>1468108198</v>
      </c>
      <c r="K3125" s="7">
        <f>(((J3125/60)/60)/24)+DATE(1970,1,1)</f>
        <v>42560.993032407408</v>
      </c>
      <c r="L3125">
        <v>1465516198</v>
      </c>
      <c r="M3125" s="7">
        <f>(((L3125/60)/60)/24)+DATE(1970,1,1)</f>
        <v>42530.993032407408</v>
      </c>
      <c r="N3125" t="b">
        <v>0</v>
      </c>
      <c r="O3125">
        <v>348</v>
      </c>
      <c r="P3125" s="5">
        <f>E3125/O3125</f>
        <v>244.80459770114942</v>
      </c>
      <c r="Q3125" s="18" t="str">
        <f>LEFT(T3125, FIND("/",T3125)-1)</f>
        <v>theater</v>
      </c>
      <c r="R3125" s="18" t="str">
        <f>RIGHT(T3125, LEN(T3125)-FIND("/",T3125))</f>
        <v>spaces</v>
      </c>
      <c r="S3125" t="b">
        <v>0</v>
      </c>
      <c r="T3125" t="s">
        <v>8303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3">
        <v>800000</v>
      </c>
      <c r="E3126" s="13">
        <v>26</v>
      </c>
      <c r="F3126" s="16">
        <f>(E3126)/D3126</f>
        <v>3.2499999999999997E-5</v>
      </c>
      <c r="G3126" s="11" t="s">
        <v>8220</v>
      </c>
      <c r="H3126" t="s">
        <v>8224</v>
      </c>
      <c r="I3126" t="s">
        <v>8246</v>
      </c>
      <c r="J3126">
        <v>1422902601</v>
      </c>
      <c r="K3126" s="7">
        <f>(((J3126/60)/60)/24)+DATE(1970,1,1)</f>
        <v>42037.780104166668</v>
      </c>
      <c r="L3126">
        <v>1417718601</v>
      </c>
      <c r="M3126" s="7">
        <f>(((L3126/60)/60)/24)+DATE(1970,1,1)</f>
        <v>41977.780104166668</v>
      </c>
      <c r="N3126" t="b">
        <v>0</v>
      </c>
      <c r="O3126">
        <v>4</v>
      </c>
      <c r="P3126" s="5">
        <f>E3126/O3126</f>
        <v>6.5</v>
      </c>
      <c r="Q3126" s="18" t="str">
        <f>LEFT(T3126, FIND("/",T3126)-1)</f>
        <v>theater</v>
      </c>
      <c r="R3126" s="18" t="str">
        <f>RIGHT(T3126, LEN(T3126)-FIND("/",T3126))</f>
        <v>spaces</v>
      </c>
      <c r="S3126" t="b">
        <v>0</v>
      </c>
      <c r="T3126" t="s">
        <v>8303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3">
        <v>1500000</v>
      </c>
      <c r="E3127" s="13">
        <v>0</v>
      </c>
      <c r="F3127" s="16">
        <f>(E3127)/D3127</f>
        <v>0</v>
      </c>
      <c r="G3127" s="11" t="s">
        <v>8220</v>
      </c>
      <c r="H3127" t="s">
        <v>8224</v>
      </c>
      <c r="I3127" t="s">
        <v>8246</v>
      </c>
      <c r="J3127">
        <v>1452142672</v>
      </c>
      <c r="K3127" s="7">
        <f>(((J3127/60)/60)/24)+DATE(1970,1,1)</f>
        <v>42376.20685185185</v>
      </c>
      <c r="L3127">
        <v>1449550672</v>
      </c>
      <c r="M3127" s="7">
        <f>(((L3127/60)/60)/24)+DATE(1970,1,1)</f>
        <v>42346.20685185185</v>
      </c>
      <c r="N3127" t="b">
        <v>0</v>
      </c>
      <c r="O3127">
        <v>0</v>
      </c>
      <c r="P3127" s="5" t="e">
        <f>E3127/O3127</f>
        <v>#DIV/0!</v>
      </c>
      <c r="Q3127" s="18" t="str">
        <f>LEFT(T3127, FIND("/",T3127)-1)</f>
        <v>theater</v>
      </c>
      <c r="R3127" s="18" t="str">
        <f>RIGHT(T3127, LEN(T3127)-FIND("/",T3127))</f>
        <v>spaces</v>
      </c>
      <c r="S3127" t="b">
        <v>0</v>
      </c>
      <c r="T3127" t="s">
        <v>8303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3">
        <v>25000</v>
      </c>
      <c r="E3128" s="13">
        <v>1040</v>
      </c>
      <c r="F3128" s="16">
        <f>(E3128)/D3128</f>
        <v>4.1599999999999998E-2</v>
      </c>
      <c r="G3128" s="11" t="s">
        <v>8220</v>
      </c>
      <c r="H3128" t="s">
        <v>8224</v>
      </c>
      <c r="I3128" t="s">
        <v>8246</v>
      </c>
      <c r="J3128">
        <v>1459121162</v>
      </c>
      <c r="K3128" s="7">
        <f>(((J3128/60)/60)/24)+DATE(1970,1,1)</f>
        <v>42456.976412037038</v>
      </c>
      <c r="L3128">
        <v>1456532762</v>
      </c>
      <c r="M3128" s="7">
        <f>(((L3128/60)/60)/24)+DATE(1970,1,1)</f>
        <v>42427.01807870371</v>
      </c>
      <c r="N3128" t="b">
        <v>0</v>
      </c>
      <c r="O3128">
        <v>17</v>
      </c>
      <c r="P3128" s="5">
        <f>E3128/O3128</f>
        <v>61.176470588235297</v>
      </c>
      <c r="Q3128" s="18" t="str">
        <f>LEFT(T3128, FIND("/",T3128)-1)</f>
        <v>theater</v>
      </c>
      <c r="R3128" s="18" t="str">
        <f>RIGHT(T3128, LEN(T3128)-FIND("/",T3128))</f>
        <v>spaces</v>
      </c>
      <c r="S3128" t="b">
        <v>0</v>
      </c>
      <c r="T3128" t="s">
        <v>8303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3">
        <v>100000</v>
      </c>
      <c r="E3129" s="13">
        <v>0</v>
      </c>
      <c r="F3129" s="16">
        <f>(E3129)/D3129</f>
        <v>0</v>
      </c>
      <c r="G3129" s="11" t="s">
        <v>8220</v>
      </c>
      <c r="H3129" t="s">
        <v>8224</v>
      </c>
      <c r="I3129" t="s">
        <v>8246</v>
      </c>
      <c r="J3129">
        <v>1425242029</v>
      </c>
      <c r="K3129" s="7">
        <f>(((J3129/60)/60)/24)+DATE(1970,1,1)</f>
        <v>42064.856817129628</v>
      </c>
      <c r="L3129">
        <v>1422650029</v>
      </c>
      <c r="M3129" s="7">
        <f>(((L3129/60)/60)/24)+DATE(1970,1,1)</f>
        <v>42034.856817129628</v>
      </c>
      <c r="N3129" t="b">
        <v>0</v>
      </c>
      <c r="O3129">
        <v>0</v>
      </c>
      <c r="P3129" s="5" t="e">
        <f>E3129/O3129</f>
        <v>#DIV/0!</v>
      </c>
      <c r="Q3129" s="18" t="str">
        <f>LEFT(T3129, FIND("/",T3129)-1)</f>
        <v>theater</v>
      </c>
      <c r="R3129" s="18" t="str">
        <f>RIGHT(T3129, LEN(T3129)-FIND("/",T3129))</f>
        <v>spaces</v>
      </c>
      <c r="S3129" t="b">
        <v>0</v>
      </c>
      <c r="T3129" t="s">
        <v>8303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3">
        <v>15000</v>
      </c>
      <c r="E3130" s="13">
        <v>16291</v>
      </c>
      <c r="F3130" s="16">
        <f>(E3130)/D3130</f>
        <v>1.0860666666666667</v>
      </c>
      <c r="G3130" s="11" t="s">
        <v>8222</v>
      </c>
      <c r="H3130" t="s">
        <v>8224</v>
      </c>
      <c r="I3130" t="s">
        <v>8246</v>
      </c>
      <c r="J3130">
        <v>1489690141</v>
      </c>
      <c r="K3130" s="7">
        <f>(((J3130/60)/60)/24)+DATE(1970,1,1)</f>
        <v>42810.784039351856</v>
      </c>
      <c r="L3130">
        <v>1487101741</v>
      </c>
      <c r="M3130" s="7">
        <f>(((L3130/60)/60)/24)+DATE(1970,1,1)</f>
        <v>42780.825706018513</v>
      </c>
      <c r="N3130" t="b">
        <v>0</v>
      </c>
      <c r="O3130">
        <v>117</v>
      </c>
      <c r="P3130" s="5">
        <f>E3130/O3130</f>
        <v>139.23931623931625</v>
      </c>
      <c r="Q3130" s="18" t="str">
        <f>LEFT(T3130, FIND("/",T3130)-1)</f>
        <v>theater</v>
      </c>
      <c r="R3130" s="18" t="str">
        <f>RIGHT(T3130, LEN(T3130)-FIND("/",T3130))</f>
        <v>plays</v>
      </c>
      <c r="S3130" t="b">
        <v>0</v>
      </c>
      <c r="T3130" t="s">
        <v>8271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3">
        <v>1250</v>
      </c>
      <c r="E3131" s="13">
        <v>10</v>
      </c>
      <c r="F3131" s="16">
        <f>(E3131)/D3131</f>
        <v>8.0000000000000002E-3</v>
      </c>
      <c r="G3131" s="11" t="s">
        <v>8222</v>
      </c>
      <c r="H3131" t="s">
        <v>8224</v>
      </c>
      <c r="I3131" t="s">
        <v>8246</v>
      </c>
      <c r="J3131">
        <v>1492542819</v>
      </c>
      <c r="K3131" s="7">
        <f>(((J3131/60)/60)/24)+DATE(1970,1,1)</f>
        <v>42843.801145833335</v>
      </c>
      <c r="L3131">
        <v>1489090419</v>
      </c>
      <c r="M3131" s="7">
        <f>(((L3131/60)/60)/24)+DATE(1970,1,1)</f>
        <v>42803.842812499999</v>
      </c>
      <c r="N3131" t="b">
        <v>0</v>
      </c>
      <c r="O3131">
        <v>1</v>
      </c>
      <c r="P3131" s="5">
        <f>E3131/O3131</f>
        <v>10</v>
      </c>
      <c r="Q3131" s="18" t="str">
        <f>LEFT(T3131, FIND("/",T3131)-1)</f>
        <v>theater</v>
      </c>
      <c r="R3131" s="18" t="str">
        <f>RIGHT(T3131, LEN(T3131)-FIND("/",T3131))</f>
        <v>plays</v>
      </c>
      <c r="S3131" t="b">
        <v>0</v>
      </c>
      <c r="T3131" t="s">
        <v>8271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3">
        <v>10000</v>
      </c>
      <c r="E3132" s="13">
        <v>375</v>
      </c>
      <c r="F3132" s="16">
        <f>(E3132)/D3132</f>
        <v>3.7499999999999999E-2</v>
      </c>
      <c r="G3132" s="11" t="s">
        <v>8222</v>
      </c>
      <c r="H3132" t="s">
        <v>8224</v>
      </c>
      <c r="I3132" t="s">
        <v>8246</v>
      </c>
      <c r="J3132">
        <v>1492145940</v>
      </c>
      <c r="K3132" s="7">
        <f>(((J3132/60)/60)/24)+DATE(1970,1,1)</f>
        <v>42839.207638888889</v>
      </c>
      <c r="L3132">
        <v>1489504916</v>
      </c>
      <c r="M3132" s="7">
        <f>(((L3132/60)/60)/24)+DATE(1970,1,1)</f>
        <v>42808.640231481477</v>
      </c>
      <c r="N3132" t="b">
        <v>0</v>
      </c>
      <c r="O3132">
        <v>4</v>
      </c>
      <c r="P3132" s="5">
        <f>E3132/O3132</f>
        <v>93.75</v>
      </c>
      <c r="Q3132" s="18" t="str">
        <f>LEFT(T3132, FIND("/",T3132)-1)</f>
        <v>theater</v>
      </c>
      <c r="R3132" s="18" t="str">
        <f>RIGHT(T3132, LEN(T3132)-FIND("/",T3132))</f>
        <v>plays</v>
      </c>
      <c r="S3132" t="b">
        <v>0</v>
      </c>
      <c r="T3132" t="s">
        <v>8271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3">
        <v>4100</v>
      </c>
      <c r="E3133" s="13">
        <v>645</v>
      </c>
      <c r="F3133" s="16">
        <f>(E3133)/D3133</f>
        <v>0.15731707317073171</v>
      </c>
      <c r="G3133" s="11" t="s">
        <v>8222</v>
      </c>
      <c r="H3133" t="s">
        <v>8224</v>
      </c>
      <c r="I3133" t="s">
        <v>8246</v>
      </c>
      <c r="J3133">
        <v>1491656045</v>
      </c>
      <c r="K3133" s="7">
        <f>(((J3133/60)/60)/24)+DATE(1970,1,1)</f>
        <v>42833.537557870368</v>
      </c>
      <c r="L3133">
        <v>1489067645</v>
      </c>
      <c r="M3133" s="7">
        <f>(((L3133/60)/60)/24)+DATE(1970,1,1)</f>
        <v>42803.579224537039</v>
      </c>
      <c r="N3133" t="b">
        <v>0</v>
      </c>
      <c r="O3133">
        <v>12</v>
      </c>
      <c r="P3133" s="5">
        <f>E3133/O3133</f>
        <v>53.75</v>
      </c>
      <c r="Q3133" s="18" t="str">
        <f>LEFT(T3133, FIND("/",T3133)-1)</f>
        <v>theater</v>
      </c>
      <c r="R3133" s="18" t="str">
        <f>RIGHT(T3133, LEN(T3133)-FIND("/",T3133))</f>
        <v>plays</v>
      </c>
      <c r="S3133" t="b">
        <v>0</v>
      </c>
      <c r="T3133" t="s">
        <v>8271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3">
        <v>30000</v>
      </c>
      <c r="E3134" s="13">
        <v>10</v>
      </c>
      <c r="F3134" s="16">
        <f>(E3134)/D3134</f>
        <v>3.3333333333333332E-4</v>
      </c>
      <c r="G3134" s="11" t="s">
        <v>8222</v>
      </c>
      <c r="H3134" t="s">
        <v>8224</v>
      </c>
      <c r="I3134" t="s">
        <v>8246</v>
      </c>
      <c r="J3134">
        <v>1492759460</v>
      </c>
      <c r="K3134" s="7">
        <f>(((J3134/60)/60)/24)+DATE(1970,1,1)</f>
        <v>42846.308564814812</v>
      </c>
      <c r="L3134">
        <v>1487579060</v>
      </c>
      <c r="M3134" s="7">
        <f>(((L3134/60)/60)/24)+DATE(1970,1,1)</f>
        <v>42786.350231481483</v>
      </c>
      <c r="N3134" t="b">
        <v>0</v>
      </c>
      <c r="O3134">
        <v>1</v>
      </c>
      <c r="P3134" s="5">
        <f>E3134/O3134</f>
        <v>10</v>
      </c>
      <c r="Q3134" s="18" t="str">
        <f>LEFT(T3134, FIND("/",T3134)-1)</f>
        <v>theater</v>
      </c>
      <c r="R3134" s="18" t="str">
        <f>RIGHT(T3134, LEN(T3134)-FIND("/",T3134))</f>
        <v>plays</v>
      </c>
      <c r="S3134" t="b">
        <v>0</v>
      </c>
      <c r="T3134" t="s">
        <v>8271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3">
        <v>500</v>
      </c>
      <c r="E3135" s="13">
        <v>540</v>
      </c>
      <c r="F3135" s="16">
        <f>(E3135)/D3135</f>
        <v>1.08</v>
      </c>
      <c r="G3135" s="11" t="s">
        <v>8222</v>
      </c>
      <c r="H3135" t="s">
        <v>8225</v>
      </c>
      <c r="I3135" t="s">
        <v>8247</v>
      </c>
      <c r="J3135">
        <v>1490358834</v>
      </c>
      <c r="K3135" s="7">
        <f>(((J3135/60)/60)/24)+DATE(1970,1,1)</f>
        <v>42818.523541666669</v>
      </c>
      <c r="L3135">
        <v>1487770434</v>
      </c>
      <c r="M3135" s="7">
        <f>(((L3135/60)/60)/24)+DATE(1970,1,1)</f>
        <v>42788.565208333333</v>
      </c>
      <c r="N3135" t="b">
        <v>0</v>
      </c>
      <c r="O3135">
        <v>16</v>
      </c>
      <c r="P3135" s="5">
        <f>E3135/O3135</f>
        <v>33.75</v>
      </c>
      <c r="Q3135" s="18" t="str">
        <f>LEFT(T3135, FIND("/",T3135)-1)</f>
        <v>theater</v>
      </c>
      <c r="R3135" s="18" t="str">
        <f>RIGHT(T3135, LEN(T3135)-FIND("/",T3135))</f>
        <v>plays</v>
      </c>
      <c r="S3135" t="b">
        <v>0</v>
      </c>
      <c r="T3135" t="s">
        <v>8271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3">
        <v>1000</v>
      </c>
      <c r="E3136" s="13">
        <v>225</v>
      </c>
      <c r="F3136" s="16">
        <f>(E3136)/D3136</f>
        <v>0.22500000000000001</v>
      </c>
      <c r="G3136" s="11" t="s">
        <v>8222</v>
      </c>
      <c r="H3136" t="s">
        <v>8225</v>
      </c>
      <c r="I3136" t="s">
        <v>8247</v>
      </c>
      <c r="J3136">
        <v>1490631419</v>
      </c>
      <c r="K3136" s="7">
        <f>(((J3136/60)/60)/24)+DATE(1970,1,1)</f>
        <v>42821.678460648152</v>
      </c>
      <c r="L3136">
        <v>1488820619</v>
      </c>
      <c r="M3136" s="7">
        <f>(((L3136/60)/60)/24)+DATE(1970,1,1)</f>
        <v>42800.720127314817</v>
      </c>
      <c r="N3136" t="b">
        <v>0</v>
      </c>
      <c r="O3136">
        <v>12</v>
      </c>
      <c r="P3136" s="5">
        <f>E3136/O3136</f>
        <v>18.75</v>
      </c>
      <c r="Q3136" s="18" t="str">
        <f>LEFT(T3136, FIND("/",T3136)-1)</f>
        <v>theater</v>
      </c>
      <c r="R3136" s="18" t="str">
        <f>RIGHT(T3136, LEN(T3136)-FIND("/",T3136))</f>
        <v>plays</v>
      </c>
      <c r="S3136" t="b">
        <v>0</v>
      </c>
      <c r="T3136" t="s">
        <v>8271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3">
        <v>777</v>
      </c>
      <c r="E3137" s="13">
        <v>162</v>
      </c>
      <c r="F3137" s="16">
        <f>(E3137)/D3137</f>
        <v>0.20849420849420849</v>
      </c>
      <c r="G3137" s="11" t="s">
        <v>8222</v>
      </c>
      <c r="H3137" t="s">
        <v>8224</v>
      </c>
      <c r="I3137" t="s">
        <v>8246</v>
      </c>
      <c r="J3137">
        <v>1491277121</v>
      </c>
      <c r="K3137" s="7">
        <f>(((J3137/60)/60)/24)+DATE(1970,1,1)</f>
        <v>42829.151863425926</v>
      </c>
      <c r="L3137">
        <v>1489376321</v>
      </c>
      <c r="M3137" s="7">
        <f>(((L3137/60)/60)/24)+DATE(1970,1,1)</f>
        <v>42807.151863425926</v>
      </c>
      <c r="N3137" t="b">
        <v>0</v>
      </c>
      <c r="O3137">
        <v>7</v>
      </c>
      <c r="P3137" s="5">
        <f>E3137/O3137</f>
        <v>23.142857142857142</v>
      </c>
      <c r="Q3137" s="18" t="str">
        <f>LEFT(T3137, FIND("/",T3137)-1)</f>
        <v>theater</v>
      </c>
      <c r="R3137" s="18" t="str">
        <f>RIGHT(T3137, LEN(T3137)-FIND("/",T3137))</f>
        <v>plays</v>
      </c>
      <c r="S3137" t="b">
        <v>0</v>
      </c>
      <c r="T3137" t="s">
        <v>8271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3">
        <v>500</v>
      </c>
      <c r="E3138" s="13">
        <v>639</v>
      </c>
      <c r="F3138" s="16">
        <f>(E3138)/D3138</f>
        <v>1.278</v>
      </c>
      <c r="G3138" s="11" t="s">
        <v>8222</v>
      </c>
      <c r="H3138" t="s">
        <v>8225</v>
      </c>
      <c r="I3138" t="s">
        <v>8247</v>
      </c>
      <c r="J3138">
        <v>1491001140</v>
      </c>
      <c r="K3138" s="7">
        <f>(((J3138/60)/60)/24)+DATE(1970,1,1)</f>
        <v>42825.957638888889</v>
      </c>
      <c r="L3138">
        <v>1487847954</v>
      </c>
      <c r="M3138" s="7">
        <f>(((L3138/60)/60)/24)+DATE(1970,1,1)</f>
        <v>42789.462430555555</v>
      </c>
      <c r="N3138" t="b">
        <v>0</v>
      </c>
      <c r="O3138">
        <v>22</v>
      </c>
      <c r="P3138" s="5">
        <f>E3138/O3138</f>
        <v>29.045454545454547</v>
      </c>
      <c r="Q3138" s="18" t="str">
        <f>LEFT(T3138, FIND("/",T3138)-1)</f>
        <v>theater</v>
      </c>
      <c r="R3138" s="18" t="str">
        <f>RIGHT(T3138, LEN(T3138)-FIND("/",T3138))</f>
        <v>plays</v>
      </c>
      <c r="S3138" t="b">
        <v>0</v>
      </c>
      <c r="T3138" t="s">
        <v>8271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3">
        <v>1500</v>
      </c>
      <c r="E3139" s="13">
        <v>50</v>
      </c>
      <c r="F3139" s="16">
        <f>(E3139)/D3139</f>
        <v>3.3333333333333333E-2</v>
      </c>
      <c r="G3139" s="11" t="s">
        <v>8222</v>
      </c>
      <c r="H3139" t="s">
        <v>8224</v>
      </c>
      <c r="I3139" t="s">
        <v>8246</v>
      </c>
      <c r="J3139">
        <v>1493838720</v>
      </c>
      <c r="K3139" s="7">
        <f>(((J3139/60)/60)/24)+DATE(1970,1,1)</f>
        <v>42858.8</v>
      </c>
      <c r="L3139">
        <v>1489439669</v>
      </c>
      <c r="M3139" s="7">
        <f>(((L3139/60)/60)/24)+DATE(1970,1,1)</f>
        <v>42807.885057870371</v>
      </c>
      <c r="N3139" t="b">
        <v>0</v>
      </c>
      <c r="O3139">
        <v>1</v>
      </c>
      <c r="P3139" s="5">
        <f>E3139/O3139</f>
        <v>50</v>
      </c>
      <c r="Q3139" s="18" t="str">
        <f>LEFT(T3139, FIND("/",T3139)-1)</f>
        <v>theater</v>
      </c>
      <c r="R3139" s="18" t="str">
        <f>RIGHT(T3139, LEN(T3139)-FIND("/",T3139))</f>
        <v>plays</v>
      </c>
      <c r="S3139" t="b">
        <v>0</v>
      </c>
      <c r="T3139" t="s">
        <v>8271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3">
        <v>200</v>
      </c>
      <c r="E3140" s="13">
        <v>0</v>
      </c>
      <c r="F3140" s="16">
        <f>(E3140)/D3140</f>
        <v>0</v>
      </c>
      <c r="G3140" s="11" t="s">
        <v>8222</v>
      </c>
      <c r="H3140" t="s">
        <v>8225</v>
      </c>
      <c r="I3140" t="s">
        <v>8247</v>
      </c>
      <c r="J3140">
        <v>1491233407</v>
      </c>
      <c r="K3140" s="7">
        <f>(((J3140/60)/60)/24)+DATE(1970,1,1)</f>
        <v>42828.645914351851</v>
      </c>
      <c r="L3140">
        <v>1489591807</v>
      </c>
      <c r="M3140" s="7">
        <f>(((L3140/60)/60)/24)+DATE(1970,1,1)</f>
        <v>42809.645914351851</v>
      </c>
      <c r="N3140" t="b">
        <v>0</v>
      </c>
      <c r="O3140">
        <v>0</v>
      </c>
      <c r="P3140" s="5" t="e">
        <f>E3140/O3140</f>
        <v>#DIV/0!</v>
      </c>
      <c r="Q3140" s="18" t="str">
        <f>LEFT(T3140, FIND("/",T3140)-1)</f>
        <v>theater</v>
      </c>
      <c r="R3140" s="18" t="str">
        <f>RIGHT(T3140, LEN(T3140)-FIND("/",T3140))</f>
        <v>plays</v>
      </c>
      <c r="S3140" t="b">
        <v>0</v>
      </c>
      <c r="T3140" t="s">
        <v>8271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3">
        <v>50000</v>
      </c>
      <c r="E3141" s="13">
        <v>2700</v>
      </c>
      <c r="F3141" s="16">
        <f>(E3141)/D3141</f>
        <v>5.3999999999999999E-2</v>
      </c>
      <c r="G3141" s="11" t="s">
        <v>8222</v>
      </c>
      <c r="H3141" t="s">
        <v>8238</v>
      </c>
      <c r="I3141" t="s">
        <v>8256</v>
      </c>
      <c r="J3141">
        <v>1490416380</v>
      </c>
      <c r="K3141" s="7">
        <f>(((J3141/60)/60)/24)+DATE(1970,1,1)</f>
        <v>42819.189583333333</v>
      </c>
      <c r="L3141">
        <v>1487485760</v>
      </c>
      <c r="M3141" s="7">
        <f>(((L3141/60)/60)/24)+DATE(1970,1,1)</f>
        <v>42785.270370370374</v>
      </c>
      <c r="N3141" t="b">
        <v>0</v>
      </c>
      <c r="O3141">
        <v>6</v>
      </c>
      <c r="P3141" s="5">
        <f>E3141/O3141</f>
        <v>450</v>
      </c>
      <c r="Q3141" s="18" t="str">
        <f>LEFT(T3141, FIND("/",T3141)-1)</f>
        <v>theater</v>
      </c>
      <c r="R3141" s="18" t="str">
        <f>RIGHT(T3141, LEN(T3141)-FIND("/",T3141))</f>
        <v>plays</v>
      </c>
      <c r="S3141" t="b">
        <v>0</v>
      </c>
      <c r="T3141" t="s">
        <v>8271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3">
        <v>10000</v>
      </c>
      <c r="E3142" s="13">
        <v>96</v>
      </c>
      <c r="F3142" s="16">
        <f>(E3142)/D3142</f>
        <v>9.5999999999999992E-3</v>
      </c>
      <c r="G3142" s="11" t="s">
        <v>8222</v>
      </c>
      <c r="H3142" t="s">
        <v>8230</v>
      </c>
      <c r="I3142" t="s">
        <v>8249</v>
      </c>
      <c r="J3142">
        <v>1491581703</v>
      </c>
      <c r="K3142" s="7">
        <f>(((J3142/60)/60)/24)+DATE(1970,1,1)</f>
        <v>42832.677118055552</v>
      </c>
      <c r="L3142">
        <v>1488993303</v>
      </c>
      <c r="M3142" s="7">
        <f>(((L3142/60)/60)/24)+DATE(1970,1,1)</f>
        <v>42802.718784722223</v>
      </c>
      <c r="N3142" t="b">
        <v>0</v>
      </c>
      <c r="O3142">
        <v>4</v>
      </c>
      <c r="P3142" s="5">
        <f>E3142/O3142</f>
        <v>24</v>
      </c>
      <c r="Q3142" s="18" t="str">
        <f>LEFT(T3142, FIND("/",T3142)-1)</f>
        <v>theater</v>
      </c>
      <c r="R3142" s="18" t="str">
        <f>RIGHT(T3142, LEN(T3142)-FIND("/",T3142))</f>
        <v>plays</v>
      </c>
      <c r="S3142" t="b">
        <v>0</v>
      </c>
      <c r="T3142" t="s">
        <v>8271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3">
        <v>500</v>
      </c>
      <c r="E3143" s="13">
        <v>258</v>
      </c>
      <c r="F3143" s="16">
        <f>(E3143)/D3143</f>
        <v>0.51600000000000001</v>
      </c>
      <c r="G3143" s="11" t="s">
        <v>8222</v>
      </c>
      <c r="H3143" t="s">
        <v>8233</v>
      </c>
      <c r="I3143" t="s">
        <v>8249</v>
      </c>
      <c r="J3143">
        <v>1492372800</v>
      </c>
      <c r="K3143" s="7">
        <f>(((J3143/60)/60)/24)+DATE(1970,1,1)</f>
        <v>42841.833333333328</v>
      </c>
      <c r="L3143">
        <v>1488823488</v>
      </c>
      <c r="M3143" s="7">
        <f>(((L3143/60)/60)/24)+DATE(1970,1,1)</f>
        <v>42800.753333333334</v>
      </c>
      <c r="N3143" t="b">
        <v>0</v>
      </c>
      <c r="O3143">
        <v>8</v>
      </c>
      <c r="P3143" s="5">
        <f>E3143/O3143</f>
        <v>32.25</v>
      </c>
      <c r="Q3143" s="18" t="str">
        <f>LEFT(T3143, FIND("/",T3143)-1)</f>
        <v>theater</v>
      </c>
      <c r="R3143" s="18" t="str">
        <f>RIGHT(T3143, LEN(T3143)-FIND("/",T3143))</f>
        <v>plays</v>
      </c>
      <c r="S3143" t="b">
        <v>0</v>
      </c>
      <c r="T3143" t="s">
        <v>8271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3">
        <v>2750</v>
      </c>
      <c r="E3144" s="13">
        <v>45</v>
      </c>
      <c r="F3144" s="16">
        <f>(E3144)/D3144</f>
        <v>1.6363636363636365E-2</v>
      </c>
      <c r="G3144" s="11" t="s">
        <v>8222</v>
      </c>
      <c r="H3144" t="s">
        <v>8225</v>
      </c>
      <c r="I3144" t="s">
        <v>8247</v>
      </c>
      <c r="J3144">
        <v>1489922339</v>
      </c>
      <c r="K3144" s="7">
        <f>(((J3144/60)/60)/24)+DATE(1970,1,1)</f>
        <v>42813.471516203703</v>
      </c>
      <c r="L3144">
        <v>1487333939</v>
      </c>
      <c r="M3144" s="7">
        <f>(((L3144/60)/60)/24)+DATE(1970,1,1)</f>
        <v>42783.513182870374</v>
      </c>
      <c r="N3144" t="b">
        <v>0</v>
      </c>
      <c r="O3144">
        <v>3</v>
      </c>
      <c r="P3144" s="5">
        <f>E3144/O3144</f>
        <v>15</v>
      </c>
      <c r="Q3144" s="18" t="str">
        <f>LEFT(T3144, FIND("/",T3144)-1)</f>
        <v>theater</v>
      </c>
      <c r="R3144" s="18" t="str">
        <f>RIGHT(T3144, LEN(T3144)-FIND("/",T3144))</f>
        <v>plays</v>
      </c>
      <c r="S3144" t="b">
        <v>0</v>
      </c>
      <c r="T3144" t="s">
        <v>8271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3">
        <v>700</v>
      </c>
      <c r="E3145" s="13">
        <v>0</v>
      </c>
      <c r="F3145" s="16">
        <f>(E3145)/D3145</f>
        <v>0</v>
      </c>
      <c r="G3145" s="11" t="s">
        <v>8222</v>
      </c>
      <c r="H3145" t="s">
        <v>8225</v>
      </c>
      <c r="I3145" t="s">
        <v>8247</v>
      </c>
      <c r="J3145">
        <v>1491726956</v>
      </c>
      <c r="K3145" s="7">
        <f>(((J3145/60)/60)/24)+DATE(1970,1,1)</f>
        <v>42834.358287037037</v>
      </c>
      <c r="L3145">
        <v>1489480556</v>
      </c>
      <c r="M3145" s="7">
        <f>(((L3145/60)/60)/24)+DATE(1970,1,1)</f>
        <v>42808.358287037037</v>
      </c>
      <c r="N3145" t="b">
        <v>0</v>
      </c>
      <c r="O3145">
        <v>0</v>
      </c>
      <c r="P3145" s="5" t="e">
        <f>E3145/O3145</f>
        <v>#DIV/0!</v>
      </c>
      <c r="Q3145" s="18" t="str">
        <f>LEFT(T3145, FIND("/",T3145)-1)</f>
        <v>theater</v>
      </c>
      <c r="R3145" s="18" t="str">
        <f>RIGHT(T3145, LEN(T3145)-FIND("/",T3145))</f>
        <v>plays</v>
      </c>
      <c r="S3145" t="b">
        <v>0</v>
      </c>
      <c r="T3145" t="s">
        <v>8271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3">
        <v>10000</v>
      </c>
      <c r="E3146" s="13">
        <v>7540</v>
      </c>
      <c r="F3146" s="16">
        <f>(E3146)/D3146</f>
        <v>0.754</v>
      </c>
      <c r="G3146" s="11" t="s">
        <v>8222</v>
      </c>
      <c r="H3146" t="s">
        <v>8224</v>
      </c>
      <c r="I3146" t="s">
        <v>8246</v>
      </c>
      <c r="J3146">
        <v>1489903200</v>
      </c>
      <c r="K3146" s="7">
        <f>(((J3146/60)/60)/24)+DATE(1970,1,1)</f>
        <v>42813.25</v>
      </c>
      <c r="L3146">
        <v>1488459307</v>
      </c>
      <c r="M3146" s="7">
        <f>(((L3146/60)/60)/24)+DATE(1970,1,1)</f>
        <v>42796.538275462968</v>
      </c>
      <c r="N3146" t="b">
        <v>0</v>
      </c>
      <c r="O3146">
        <v>30</v>
      </c>
      <c r="P3146" s="5">
        <f>E3146/O3146</f>
        <v>251.33333333333334</v>
      </c>
      <c r="Q3146" s="18" t="str">
        <f>LEFT(T3146, FIND("/",T3146)-1)</f>
        <v>theater</v>
      </c>
      <c r="R3146" s="18" t="str">
        <f>RIGHT(T3146, LEN(T3146)-FIND("/",T3146))</f>
        <v>plays</v>
      </c>
      <c r="S3146" t="b">
        <v>0</v>
      </c>
      <c r="T3146" t="s">
        <v>8271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3">
        <v>25000</v>
      </c>
      <c r="E3147" s="13">
        <v>0</v>
      </c>
      <c r="F3147" s="16">
        <f>(E3147)/D3147</f>
        <v>0</v>
      </c>
      <c r="G3147" s="11" t="s">
        <v>8222</v>
      </c>
      <c r="H3147" t="s">
        <v>8224</v>
      </c>
      <c r="I3147" t="s">
        <v>8246</v>
      </c>
      <c r="J3147">
        <v>1490659134</v>
      </c>
      <c r="K3147" s="7">
        <f>(((J3147/60)/60)/24)+DATE(1970,1,1)</f>
        <v>42821.999236111107</v>
      </c>
      <c r="L3147">
        <v>1485478734</v>
      </c>
      <c r="M3147" s="7">
        <f>(((L3147/60)/60)/24)+DATE(1970,1,1)</f>
        <v>42762.040902777779</v>
      </c>
      <c r="N3147" t="b">
        <v>0</v>
      </c>
      <c r="O3147">
        <v>0</v>
      </c>
      <c r="P3147" s="5" t="e">
        <f>E3147/O3147</f>
        <v>#DIV/0!</v>
      </c>
      <c r="Q3147" s="18" t="str">
        <f>LEFT(T3147, FIND("/",T3147)-1)</f>
        <v>theater</v>
      </c>
      <c r="R3147" s="18" t="str">
        <f>RIGHT(T3147, LEN(T3147)-FIND("/",T3147))</f>
        <v>plays</v>
      </c>
      <c r="S3147" t="b">
        <v>0</v>
      </c>
      <c r="T3147" t="s">
        <v>8271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3">
        <v>50000</v>
      </c>
      <c r="E3148" s="13">
        <v>5250</v>
      </c>
      <c r="F3148" s="16">
        <f>(E3148)/D3148</f>
        <v>0.105</v>
      </c>
      <c r="G3148" s="11" t="s">
        <v>8222</v>
      </c>
      <c r="H3148" t="s">
        <v>8238</v>
      </c>
      <c r="I3148" t="s">
        <v>8256</v>
      </c>
      <c r="J3148">
        <v>1492356166</v>
      </c>
      <c r="K3148" s="7">
        <f>(((J3148/60)/60)/24)+DATE(1970,1,1)</f>
        <v>42841.640810185185</v>
      </c>
      <c r="L3148">
        <v>1488471766</v>
      </c>
      <c r="M3148" s="7">
        <f>(((L3148/60)/60)/24)+DATE(1970,1,1)</f>
        <v>42796.682476851856</v>
      </c>
      <c r="N3148" t="b">
        <v>0</v>
      </c>
      <c r="O3148">
        <v>12</v>
      </c>
      <c r="P3148" s="5">
        <f>E3148/O3148</f>
        <v>437.5</v>
      </c>
      <c r="Q3148" s="18" t="str">
        <f>LEFT(T3148, FIND("/",T3148)-1)</f>
        <v>theater</v>
      </c>
      <c r="R3148" s="18" t="str">
        <f>RIGHT(T3148, LEN(T3148)-FIND("/",T3148))</f>
        <v>plays</v>
      </c>
      <c r="S3148" t="b">
        <v>0</v>
      </c>
      <c r="T3148" t="s">
        <v>8271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3">
        <v>20000</v>
      </c>
      <c r="E3149" s="13">
        <v>23505</v>
      </c>
      <c r="F3149" s="16">
        <f>(E3149)/D3149</f>
        <v>1.1752499999999999</v>
      </c>
      <c r="G3149" s="11" t="s">
        <v>8219</v>
      </c>
      <c r="H3149" t="s">
        <v>8224</v>
      </c>
      <c r="I3149" t="s">
        <v>8246</v>
      </c>
      <c r="J3149">
        <v>1415319355</v>
      </c>
      <c r="K3149" s="7">
        <f>(((J3149/60)/60)/24)+DATE(1970,1,1)</f>
        <v>41950.011053240742</v>
      </c>
      <c r="L3149">
        <v>1411859755</v>
      </c>
      <c r="M3149" s="7">
        <f>(((L3149/60)/60)/24)+DATE(1970,1,1)</f>
        <v>41909.969386574077</v>
      </c>
      <c r="N3149" t="b">
        <v>1</v>
      </c>
      <c r="O3149">
        <v>213</v>
      </c>
      <c r="P3149" s="5">
        <f>E3149/O3149</f>
        <v>110.35211267605634</v>
      </c>
      <c r="Q3149" s="18" t="str">
        <f>LEFT(T3149, FIND("/",T3149)-1)</f>
        <v>theater</v>
      </c>
      <c r="R3149" s="18" t="str">
        <f>RIGHT(T3149, LEN(T3149)-FIND("/",T3149))</f>
        <v>plays</v>
      </c>
      <c r="S3149" t="b">
        <v>1</v>
      </c>
      <c r="T3149" t="s">
        <v>8271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3">
        <v>1800</v>
      </c>
      <c r="E3150" s="13">
        <v>2361</v>
      </c>
      <c r="F3150" s="16">
        <f>(E3150)/D3150</f>
        <v>1.3116666666666668</v>
      </c>
      <c r="G3150" s="11" t="s">
        <v>8219</v>
      </c>
      <c r="H3150" t="s">
        <v>8224</v>
      </c>
      <c r="I3150" t="s">
        <v>8246</v>
      </c>
      <c r="J3150">
        <v>1412136000</v>
      </c>
      <c r="K3150" s="7">
        <f>(((J3150/60)/60)/24)+DATE(1970,1,1)</f>
        <v>41913.166666666664</v>
      </c>
      <c r="L3150">
        <v>1410278284</v>
      </c>
      <c r="M3150" s="7">
        <f>(((L3150/60)/60)/24)+DATE(1970,1,1)</f>
        <v>41891.665324074071</v>
      </c>
      <c r="N3150" t="b">
        <v>1</v>
      </c>
      <c r="O3150">
        <v>57</v>
      </c>
      <c r="P3150" s="5">
        <f>E3150/O3150</f>
        <v>41.421052631578945</v>
      </c>
      <c r="Q3150" s="18" t="str">
        <f>LEFT(T3150, FIND("/",T3150)-1)</f>
        <v>theater</v>
      </c>
      <c r="R3150" s="18" t="str">
        <f>RIGHT(T3150, LEN(T3150)-FIND("/",T3150))</f>
        <v>plays</v>
      </c>
      <c r="S3150" t="b">
        <v>1</v>
      </c>
      <c r="T3150" t="s">
        <v>8271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3">
        <v>1250</v>
      </c>
      <c r="E3151" s="13">
        <v>1300</v>
      </c>
      <c r="F3151" s="16">
        <f>(E3151)/D3151</f>
        <v>1.04</v>
      </c>
      <c r="G3151" s="11" t="s">
        <v>8219</v>
      </c>
      <c r="H3151" t="s">
        <v>8224</v>
      </c>
      <c r="I3151" t="s">
        <v>8246</v>
      </c>
      <c r="J3151">
        <v>1354845600</v>
      </c>
      <c r="K3151" s="7">
        <f>(((J3151/60)/60)/24)+DATE(1970,1,1)</f>
        <v>41250.083333333336</v>
      </c>
      <c r="L3151">
        <v>1352766300</v>
      </c>
      <c r="M3151" s="7">
        <f>(((L3151/60)/60)/24)+DATE(1970,1,1)</f>
        <v>41226.017361111109</v>
      </c>
      <c r="N3151" t="b">
        <v>1</v>
      </c>
      <c r="O3151">
        <v>25</v>
      </c>
      <c r="P3151" s="5">
        <f>E3151/O3151</f>
        <v>52</v>
      </c>
      <c r="Q3151" s="18" t="str">
        <f>LEFT(T3151, FIND("/",T3151)-1)</f>
        <v>theater</v>
      </c>
      <c r="R3151" s="18" t="str">
        <f>RIGHT(T3151, LEN(T3151)-FIND("/",T3151))</f>
        <v>plays</v>
      </c>
      <c r="S3151" t="b">
        <v>1</v>
      </c>
      <c r="T3151" t="s">
        <v>8271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3">
        <v>3500</v>
      </c>
      <c r="E3152" s="13">
        <v>3535</v>
      </c>
      <c r="F3152" s="16">
        <f>(E3152)/D3152</f>
        <v>1.01</v>
      </c>
      <c r="G3152" s="11" t="s">
        <v>8219</v>
      </c>
      <c r="H3152" t="s">
        <v>8224</v>
      </c>
      <c r="I3152" t="s">
        <v>8246</v>
      </c>
      <c r="J3152">
        <v>1295928000</v>
      </c>
      <c r="K3152" s="7">
        <f>(((J3152/60)/60)/24)+DATE(1970,1,1)</f>
        <v>40568.166666666664</v>
      </c>
      <c r="L3152">
        <v>1288160403</v>
      </c>
      <c r="M3152" s="7">
        <f>(((L3152/60)/60)/24)+DATE(1970,1,1)</f>
        <v>40478.263923611114</v>
      </c>
      <c r="N3152" t="b">
        <v>1</v>
      </c>
      <c r="O3152">
        <v>104</v>
      </c>
      <c r="P3152" s="5">
        <f>E3152/O3152</f>
        <v>33.990384615384613</v>
      </c>
      <c r="Q3152" s="18" t="str">
        <f>LEFT(T3152, FIND("/",T3152)-1)</f>
        <v>theater</v>
      </c>
      <c r="R3152" s="18" t="str">
        <f>RIGHT(T3152, LEN(T3152)-FIND("/",T3152))</f>
        <v>plays</v>
      </c>
      <c r="S3152" t="b">
        <v>1</v>
      </c>
      <c r="T3152" t="s">
        <v>8271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3">
        <v>3500</v>
      </c>
      <c r="E3153" s="13">
        <v>3514</v>
      </c>
      <c r="F3153" s="16">
        <f>(E3153)/D3153</f>
        <v>1.004</v>
      </c>
      <c r="G3153" s="11" t="s">
        <v>8219</v>
      </c>
      <c r="H3153" t="s">
        <v>8224</v>
      </c>
      <c r="I3153" t="s">
        <v>8246</v>
      </c>
      <c r="J3153">
        <v>1410379774</v>
      </c>
      <c r="K3153" s="7">
        <f>(((J3153/60)/60)/24)+DATE(1970,1,1)</f>
        <v>41892.83997685185</v>
      </c>
      <c r="L3153">
        <v>1407787774</v>
      </c>
      <c r="M3153" s="7">
        <f>(((L3153/60)/60)/24)+DATE(1970,1,1)</f>
        <v>41862.83997685185</v>
      </c>
      <c r="N3153" t="b">
        <v>1</v>
      </c>
      <c r="O3153">
        <v>34</v>
      </c>
      <c r="P3153" s="5">
        <f>E3153/O3153</f>
        <v>103.35294117647059</v>
      </c>
      <c r="Q3153" s="18" t="str">
        <f>LEFT(T3153, FIND("/",T3153)-1)</f>
        <v>theater</v>
      </c>
      <c r="R3153" s="18" t="str">
        <f>RIGHT(T3153, LEN(T3153)-FIND("/",T3153))</f>
        <v>plays</v>
      </c>
      <c r="S3153" t="b">
        <v>1</v>
      </c>
      <c r="T3153" t="s">
        <v>8271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3">
        <v>2200</v>
      </c>
      <c r="E3154" s="13">
        <v>2331</v>
      </c>
      <c r="F3154" s="16">
        <f>(E3154)/D3154</f>
        <v>1.0595454545454546</v>
      </c>
      <c r="G3154" s="11" t="s">
        <v>8219</v>
      </c>
      <c r="H3154" t="s">
        <v>8225</v>
      </c>
      <c r="I3154" t="s">
        <v>8247</v>
      </c>
      <c r="J3154">
        <v>1383425367</v>
      </c>
      <c r="K3154" s="7">
        <f>(((J3154/60)/60)/24)+DATE(1970,1,1)</f>
        <v>41580.867673611108</v>
      </c>
      <c r="L3154">
        <v>1380833367</v>
      </c>
      <c r="M3154" s="7">
        <f>(((L3154/60)/60)/24)+DATE(1970,1,1)</f>
        <v>41550.867673611108</v>
      </c>
      <c r="N3154" t="b">
        <v>1</v>
      </c>
      <c r="O3154">
        <v>67</v>
      </c>
      <c r="P3154" s="5">
        <f>E3154/O3154</f>
        <v>34.791044776119406</v>
      </c>
      <c r="Q3154" s="18" t="str">
        <f>LEFT(T3154, FIND("/",T3154)-1)</f>
        <v>theater</v>
      </c>
      <c r="R3154" s="18" t="str">
        <f>RIGHT(T3154, LEN(T3154)-FIND("/",T3154))</f>
        <v>plays</v>
      </c>
      <c r="S3154" t="b">
        <v>1</v>
      </c>
      <c r="T3154" t="s">
        <v>8271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3">
        <v>3000</v>
      </c>
      <c r="E3155" s="13">
        <v>10067.5</v>
      </c>
      <c r="F3155" s="16">
        <f>(E3155)/D3155</f>
        <v>3.3558333333333334</v>
      </c>
      <c r="G3155" s="11" t="s">
        <v>8219</v>
      </c>
      <c r="H3155" t="s">
        <v>8224</v>
      </c>
      <c r="I3155" t="s">
        <v>8246</v>
      </c>
      <c r="J3155">
        <v>1304225940</v>
      </c>
      <c r="K3155" s="7">
        <f>(((J3155/60)/60)/24)+DATE(1970,1,1)</f>
        <v>40664.207638888889</v>
      </c>
      <c r="L3155">
        <v>1301542937</v>
      </c>
      <c r="M3155" s="7">
        <f>(((L3155/60)/60)/24)+DATE(1970,1,1)</f>
        <v>40633.154363425929</v>
      </c>
      <c r="N3155" t="b">
        <v>1</v>
      </c>
      <c r="O3155">
        <v>241</v>
      </c>
      <c r="P3155" s="5">
        <f>E3155/O3155</f>
        <v>41.773858921161825</v>
      </c>
      <c r="Q3155" s="18" t="str">
        <f>LEFT(T3155, FIND("/",T3155)-1)</f>
        <v>theater</v>
      </c>
      <c r="R3155" s="18" t="str">
        <f>RIGHT(T3155, LEN(T3155)-FIND("/",T3155))</f>
        <v>plays</v>
      </c>
      <c r="S3155" t="b">
        <v>1</v>
      </c>
      <c r="T3155" t="s">
        <v>8271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3">
        <v>7000</v>
      </c>
      <c r="E3156" s="13">
        <v>7905</v>
      </c>
      <c r="F3156" s="16">
        <f>(E3156)/D3156</f>
        <v>1.1292857142857142</v>
      </c>
      <c r="G3156" s="11" t="s">
        <v>8219</v>
      </c>
      <c r="H3156" t="s">
        <v>8224</v>
      </c>
      <c r="I3156" t="s">
        <v>8246</v>
      </c>
      <c r="J3156">
        <v>1333310458</v>
      </c>
      <c r="K3156" s="7">
        <f>(((J3156/60)/60)/24)+DATE(1970,1,1)</f>
        <v>41000.834004629629</v>
      </c>
      <c r="L3156">
        <v>1330722058</v>
      </c>
      <c r="M3156" s="7">
        <f>(((L3156/60)/60)/24)+DATE(1970,1,1)</f>
        <v>40970.875671296293</v>
      </c>
      <c r="N3156" t="b">
        <v>1</v>
      </c>
      <c r="O3156">
        <v>123</v>
      </c>
      <c r="P3156" s="5">
        <f>E3156/O3156</f>
        <v>64.268292682926827</v>
      </c>
      <c r="Q3156" s="18" t="str">
        <f>LEFT(T3156, FIND("/",T3156)-1)</f>
        <v>theater</v>
      </c>
      <c r="R3156" s="18" t="str">
        <f>RIGHT(T3156, LEN(T3156)-FIND("/",T3156))</f>
        <v>plays</v>
      </c>
      <c r="S3156" t="b">
        <v>1</v>
      </c>
      <c r="T3156" t="s">
        <v>8271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3">
        <v>5000</v>
      </c>
      <c r="E3157" s="13">
        <v>9425.23</v>
      </c>
      <c r="F3157" s="16">
        <f>(E3157)/D3157</f>
        <v>1.885046</v>
      </c>
      <c r="G3157" s="11" t="s">
        <v>8219</v>
      </c>
      <c r="H3157" t="s">
        <v>8225</v>
      </c>
      <c r="I3157" t="s">
        <v>8247</v>
      </c>
      <c r="J3157">
        <v>1356004725</v>
      </c>
      <c r="K3157" s="7">
        <f>(((J3157/60)/60)/24)+DATE(1970,1,1)</f>
        <v>41263.499131944445</v>
      </c>
      <c r="L3157">
        <v>1353412725</v>
      </c>
      <c r="M3157" s="7">
        <f>(((L3157/60)/60)/24)+DATE(1970,1,1)</f>
        <v>41233.499131944445</v>
      </c>
      <c r="N3157" t="b">
        <v>1</v>
      </c>
      <c r="O3157">
        <v>302</v>
      </c>
      <c r="P3157" s="5">
        <f>E3157/O3157</f>
        <v>31.209370860927152</v>
      </c>
      <c r="Q3157" s="18" t="str">
        <f>LEFT(T3157, FIND("/",T3157)-1)</f>
        <v>theater</v>
      </c>
      <c r="R3157" s="18" t="str">
        <f>RIGHT(T3157, LEN(T3157)-FIND("/",T3157))</f>
        <v>plays</v>
      </c>
      <c r="S3157" t="b">
        <v>1</v>
      </c>
      <c r="T3157" t="s">
        <v>8271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3">
        <v>5500</v>
      </c>
      <c r="E3158" s="13">
        <v>5600</v>
      </c>
      <c r="F3158" s="16">
        <f>(E3158)/D3158</f>
        <v>1.0181818181818181</v>
      </c>
      <c r="G3158" s="11" t="s">
        <v>8219</v>
      </c>
      <c r="H3158" t="s">
        <v>8224</v>
      </c>
      <c r="I3158" t="s">
        <v>8246</v>
      </c>
      <c r="J3158">
        <v>1338591144</v>
      </c>
      <c r="K3158" s="7">
        <f>(((J3158/60)/60)/24)+DATE(1970,1,1)</f>
        <v>41061.953055555554</v>
      </c>
      <c r="L3158">
        <v>1335567144</v>
      </c>
      <c r="M3158" s="7">
        <f>(((L3158/60)/60)/24)+DATE(1970,1,1)</f>
        <v>41026.953055555554</v>
      </c>
      <c r="N3158" t="b">
        <v>1</v>
      </c>
      <c r="O3158">
        <v>89</v>
      </c>
      <c r="P3158" s="5">
        <f>E3158/O3158</f>
        <v>62.921348314606739</v>
      </c>
      <c r="Q3158" s="18" t="str">
        <f>LEFT(T3158, FIND("/",T3158)-1)</f>
        <v>theater</v>
      </c>
      <c r="R3158" s="18" t="str">
        <f>RIGHT(T3158, LEN(T3158)-FIND("/",T3158))</f>
        <v>plays</v>
      </c>
      <c r="S3158" t="b">
        <v>1</v>
      </c>
      <c r="T3158" t="s">
        <v>8271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3">
        <v>4000</v>
      </c>
      <c r="E3159" s="13">
        <v>4040</v>
      </c>
      <c r="F3159" s="16">
        <f>(E3159)/D3159</f>
        <v>1.01</v>
      </c>
      <c r="G3159" s="11" t="s">
        <v>8219</v>
      </c>
      <c r="H3159" t="s">
        <v>8224</v>
      </c>
      <c r="I3159" t="s">
        <v>8246</v>
      </c>
      <c r="J3159">
        <v>1405746000</v>
      </c>
      <c r="K3159" s="7">
        <f>(((J3159/60)/60)/24)+DATE(1970,1,1)</f>
        <v>41839.208333333336</v>
      </c>
      <c r="L3159">
        <v>1404932105</v>
      </c>
      <c r="M3159" s="7">
        <f>(((L3159/60)/60)/24)+DATE(1970,1,1)</f>
        <v>41829.788252314815</v>
      </c>
      <c r="N3159" t="b">
        <v>1</v>
      </c>
      <c r="O3159">
        <v>41</v>
      </c>
      <c r="P3159" s="5">
        <f>E3159/O3159</f>
        <v>98.536585365853654</v>
      </c>
      <c r="Q3159" s="18" t="str">
        <f>LEFT(T3159, FIND("/",T3159)-1)</f>
        <v>theater</v>
      </c>
      <c r="R3159" s="18" t="str">
        <f>RIGHT(T3159, LEN(T3159)-FIND("/",T3159))</f>
        <v>plays</v>
      </c>
      <c r="S3159" t="b">
        <v>1</v>
      </c>
      <c r="T3159" t="s">
        <v>8271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3">
        <v>5000</v>
      </c>
      <c r="E3160" s="13">
        <v>5700</v>
      </c>
      <c r="F3160" s="16">
        <f>(E3160)/D3160</f>
        <v>1.1399999999999999</v>
      </c>
      <c r="G3160" s="11" t="s">
        <v>8219</v>
      </c>
      <c r="H3160" t="s">
        <v>8224</v>
      </c>
      <c r="I3160" t="s">
        <v>8246</v>
      </c>
      <c r="J3160">
        <v>1374523752</v>
      </c>
      <c r="K3160" s="7">
        <f>(((J3160/60)/60)/24)+DATE(1970,1,1)</f>
        <v>41477.839722222219</v>
      </c>
      <c r="L3160">
        <v>1371931752</v>
      </c>
      <c r="M3160" s="7">
        <f>(((L3160/60)/60)/24)+DATE(1970,1,1)</f>
        <v>41447.839722222219</v>
      </c>
      <c r="N3160" t="b">
        <v>1</v>
      </c>
      <c r="O3160">
        <v>69</v>
      </c>
      <c r="P3160" s="5">
        <f>E3160/O3160</f>
        <v>82.608695652173907</v>
      </c>
      <c r="Q3160" s="18" t="str">
        <f>LEFT(T3160, FIND("/",T3160)-1)</f>
        <v>theater</v>
      </c>
      <c r="R3160" s="18" t="str">
        <f>RIGHT(T3160, LEN(T3160)-FIND("/",T3160))</f>
        <v>plays</v>
      </c>
      <c r="S3160" t="b">
        <v>1</v>
      </c>
      <c r="T3160" t="s">
        <v>8271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3">
        <v>1500</v>
      </c>
      <c r="E3161" s="13">
        <v>2002.22</v>
      </c>
      <c r="F3161" s="16">
        <f>(E3161)/D3161</f>
        <v>1.3348133333333334</v>
      </c>
      <c r="G3161" s="11" t="s">
        <v>8219</v>
      </c>
      <c r="H3161" t="s">
        <v>8224</v>
      </c>
      <c r="I3161" t="s">
        <v>8246</v>
      </c>
      <c r="J3161">
        <v>1326927600</v>
      </c>
      <c r="K3161" s="7">
        <f>(((J3161/60)/60)/24)+DATE(1970,1,1)</f>
        <v>40926.958333333336</v>
      </c>
      <c r="L3161">
        <v>1323221761</v>
      </c>
      <c r="M3161" s="7">
        <f>(((L3161/60)/60)/24)+DATE(1970,1,1)</f>
        <v>40884.066678240742</v>
      </c>
      <c r="N3161" t="b">
        <v>1</v>
      </c>
      <c r="O3161">
        <v>52</v>
      </c>
      <c r="P3161" s="5">
        <f>E3161/O3161</f>
        <v>38.504230769230773</v>
      </c>
      <c r="Q3161" s="18" t="str">
        <f>LEFT(T3161, FIND("/",T3161)-1)</f>
        <v>theater</v>
      </c>
      <c r="R3161" s="18" t="str">
        <f>RIGHT(T3161, LEN(T3161)-FIND("/",T3161))</f>
        <v>plays</v>
      </c>
      <c r="S3161" t="b">
        <v>1</v>
      </c>
      <c r="T3161" t="s">
        <v>8271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3">
        <v>4500</v>
      </c>
      <c r="E3162" s="13">
        <v>4569</v>
      </c>
      <c r="F3162" s="16">
        <f>(E3162)/D3162</f>
        <v>1.0153333333333334</v>
      </c>
      <c r="G3162" s="11" t="s">
        <v>8219</v>
      </c>
      <c r="H3162" t="s">
        <v>8224</v>
      </c>
      <c r="I3162" t="s">
        <v>8246</v>
      </c>
      <c r="J3162">
        <v>1407905940</v>
      </c>
      <c r="K3162" s="7">
        <f>(((J3162/60)/60)/24)+DATE(1970,1,1)</f>
        <v>41864.207638888889</v>
      </c>
      <c r="L3162">
        <v>1405923687</v>
      </c>
      <c r="M3162" s="7">
        <f>(((L3162/60)/60)/24)+DATE(1970,1,1)</f>
        <v>41841.26489583333</v>
      </c>
      <c r="N3162" t="b">
        <v>1</v>
      </c>
      <c r="O3162">
        <v>57</v>
      </c>
      <c r="P3162" s="5">
        <f>E3162/O3162</f>
        <v>80.15789473684211</v>
      </c>
      <c r="Q3162" s="18" t="str">
        <f>LEFT(T3162, FIND("/",T3162)-1)</f>
        <v>theater</v>
      </c>
      <c r="R3162" s="18" t="str">
        <f>RIGHT(T3162, LEN(T3162)-FIND("/",T3162))</f>
        <v>plays</v>
      </c>
      <c r="S3162" t="b">
        <v>1</v>
      </c>
      <c r="T3162" t="s">
        <v>8271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3">
        <v>2000</v>
      </c>
      <c r="E3163" s="13">
        <v>2102</v>
      </c>
      <c r="F3163" s="16">
        <f>(E3163)/D3163</f>
        <v>1.0509999999999999</v>
      </c>
      <c r="G3163" s="11" t="s">
        <v>8219</v>
      </c>
      <c r="H3163" t="s">
        <v>8225</v>
      </c>
      <c r="I3163" t="s">
        <v>8247</v>
      </c>
      <c r="J3163">
        <v>1413377522</v>
      </c>
      <c r="K3163" s="7">
        <f>(((J3163/60)/60)/24)+DATE(1970,1,1)</f>
        <v>41927.536134259259</v>
      </c>
      <c r="L3163">
        <v>1410785522</v>
      </c>
      <c r="M3163" s="7">
        <f>(((L3163/60)/60)/24)+DATE(1970,1,1)</f>
        <v>41897.536134259259</v>
      </c>
      <c r="N3163" t="b">
        <v>1</v>
      </c>
      <c r="O3163">
        <v>74</v>
      </c>
      <c r="P3163" s="5">
        <f>E3163/O3163</f>
        <v>28.405405405405407</v>
      </c>
      <c r="Q3163" s="18" t="str">
        <f>LEFT(T3163, FIND("/",T3163)-1)</f>
        <v>theater</v>
      </c>
      <c r="R3163" s="18" t="str">
        <f>RIGHT(T3163, LEN(T3163)-FIND("/",T3163))</f>
        <v>plays</v>
      </c>
      <c r="S3163" t="b">
        <v>1</v>
      </c>
      <c r="T3163" t="s">
        <v>8271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3">
        <v>4000</v>
      </c>
      <c r="E3164" s="13">
        <v>5086</v>
      </c>
      <c r="F3164" s="16">
        <f>(E3164)/D3164</f>
        <v>1.2715000000000001</v>
      </c>
      <c r="G3164" s="11" t="s">
        <v>8219</v>
      </c>
      <c r="H3164" t="s">
        <v>8224</v>
      </c>
      <c r="I3164" t="s">
        <v>8246</v>
      </c>
      <c r="J3164">
        <v>1404698400</v>
      </c>
      <c r="K3164" s="7">
        <f>(((J3164/60)/60)/24)+DATE(1970,1,1)</f>
        <v>41827.083333333336</v>
      </c>
      <c r="L3164">
        <v>1402331262</v>
      </c>
      <c r="M3164" s="7">
        <f>(((L3164/60)/60)/24)+DATE(1970,1,1)</f>
        <v>41799.685902777775</v>
      </c>
      <c r="N3164" t="b">
        <v>1</v>
      </c>
      <c r="O3164">
        <v>63</v>
      </c>
      <c r="P3164" s="5">
        <f>E3164/O3164</f>
        <v>80.730158730158735</v>
      </c>
      <c r="Q3164" s="18" t="str">
        <f>LEFT(T3164, FIND("/",T3164)-1)</f>
        <v>theater</v>
      </c>
      <c r="R3164" s="18" t="str">
        <f>RIGHT(T3164, LEN(T3164)-FIND("/",T3164))</f>
        <v>plays</v>
      </c>
      <c r="S3164" t="b">
        <v>1</v>
      </c>
      <c r="T3164" t="s">
        <v>8271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3">
        <v>13000</v>
      </c>
      <c r="E3165" s="13">
        <v>14450</v>
      </c>
      <c r="F3165" s="16">
        <f>(E3165)/D3165</f>
        <v>1.1115384615384616</v>
      </c>
      <c r="G3165" s="11" t="s">
        <v>8219</v>
      </c>
      <c r="H3165" t="s">
        <v>8224</v>
      </c>
      <c r="I3165" t="s">
        <v>8246</v>
      </c>
      <c r="J3165">
        <v>1402855525</v>
      </c>
      <c r="K3165" s="7">
        <f>(((J3165/60)/60)/24)+DATE(1970,1,1)</f>
        <v>41805.753761574073</v>
      </c>
      <c r="L3165">
        <v>1400263525</v>
      </c>
      <c r="M3165" s="7">
        <f>(((L3165/60)/60)/24)+DATE(1970,1,1)</f>
        <v>41775.753761574073</v>
      </c>
      <c r="N3165" t="b">
        <v>1</v>
      </c>
      <c r="O3165">
        <v>72</v>
      </c>
      <c r="P3165" s="5">
        <f>E3165/O3165</f>
        <v>200.69444444444446</v>
      </c>
      <c r="Q3165" s="18" t="str">
        <f>LEFT(T3165, FIND("/",T3165)-1)</f>
        <v>theater</v>
      </c>
      <c r="R3165" s="18" t="str">
        <f>RIGHT(T3165, LEN(T3165)-FIND("/",T3165))</f>
        <v>plays</v>
      </c>
      <c r="S3165" t="b">
        <v>1</v>
      </c>
      <c r="T3165" t="s">
        <v>8271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3">
        <v>2500</v>
      </c>
      <c r="E3166" s="13">
        <v>2669</v>
      </c>
      <c r="F3166" s="16">
        <f>(E3166)/D3166</f>
        <v>1.0676000000000001</v>
      </c>
      <c r="G3166" s="11" t="s">
        <v>8219</v>
      </c>
      <c r="H3166" t="s">
        <v>8224</v>
      </c>
      <c r="I3166" t="s">
        <v>8246</v>
      </c>
      <c r="J3166">
        <v>1402341615</v>
      </c>
      <c r="K3166" s="7">
        <f>(((J3166/60)/60)/24)+DATE(1970,1,1)</f>
        <v>41799.80572916667</v>
      </c>
      <c r="L3166">
        <v>1399490415</v>
      </c>
      <c r="M3166" s="7">
        <f>(((L3166/60)/60)/24)+DATE(1970,1,1)</f>
        <v>41766.80572916667</v>
      </c>
      <c r="N3166" t="b">
        <v>1</v>
      </c>
      <c r="O3166">
        <v>71</v>
      </c>
      <c r="P3166" s="5">
        <f>E3166/O3166</f>
        <v>37.591549295774648</v>
      </c>
      <c r="Q3166" s="18" t="str">
        <f>LEFT(T3166, FIND("/",T3166)-1)</f>
        <v>theater</v>
      </c>
      <c r="R3166" s="18" t="str">
        <f>RIGHT(T3166, LEN(T3166)-FIND("/",T3166))</f>
        <v>plays</v>
      </c>
      <c r="S3166" t="b">
        <v>1</v>
      </c>
      <c r="T3166" t="s">
        <v>8271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3">
        <v>750</v>
      </c>
      <c r="E3167" s="13">
        <v>1220</v>
      </c>
      <c r="F3167" s="16">
        <f>(E3167)/D3167</f>
        <v>1.6266666666666667</v>
      </c>
      <c r="G3167" s="11" t="s">
        <v>8219</v>
      </c>
      <c r="H3167" t="s">
        <v>8224</v>
      </c>
      <c r="I3167" t="s">
        <v>8246</v>
      </c>
      <c r="J3167">
        <v>1304395140</v>
      </c>
      <c r="K3167" s="7">
        <f>(((J3167/60)/60)/24)+DATE(1970,1,1)</f>
        <v>40666.165972222225</v>
      </c>
      <c r="L3167">
        <v>1302493760</v>
      </c>
      <c r="M3167" s="7">
        <f>(((L3167/60)/60)/24)+DATE(1970,1,1)</f>
        <v>40644.159259259257</v>
      </c>
      <c r="N3167" t="b">
        <v>1</v>
      </c>
      <c r="O3167">
        <v>21</v>
      </c>
      <c r="P3167" s="5">
        <f>E3167/O3167</f>
        <v>58.095238095238095</v>
      </c>
      <c r="Q3167" s="18" t="str">
        <f>LEFT(T3167, FIND("/",T3167)-1)</f>
        <v>theater</v>
      </c>
      <c r="R3167" s="18" t="str">
        <f>RIGHT(T3167, LEN(T3167)-FIND("/",T3167))</f>
        <v>plays</v>
      </c>
      <c r="S3167" t="b">
        <v>1</v>
      </c>
      <c r="T3167" t="s">
        <v>8271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3">
        <v>35000</v>
      </c>
      <c r="E3168" s="13">
        <v>56079.83</v>
      </c>
      <c r="F3168" s="16">
        <f>(E3168)/D3168</f>
        <v>1.6022808571428573</v>
      </c>
      <c r="G3168" s="11" t="s">
        <v>8219</v>
      </c>
      <c r="H3168" t="s">
        <v>8224</v>
      </c>
      <c r="I3168" t="s">
        <v>8246</v>
      </c>
      <c r="J3168">
        <v>1416988740</v>
      </c>
      <c r="K3168" s="7">
        <f>(((J3168/60)/60)/24)+DATE(1970,1,1)</f>
        <v>41969.332638888889</v>
      </c>
      <c r="L3168">
        <v>1414514153</v>
      </c>
      <c r="M3168" s="7">
        <f>(((L3168/60)/60)/24)+DATE(1970,1,1)</f>
        <v>41940.69158564815</v>
      </c>
      <c r="N3168" t="b">
        <v>1</v>
      </c>
      <c r="O3168">
        <v>930</v>
      </c>
      <c r="P3168" s="5">
        <f>E3168/O3168</f>
        <v>60.300892473118282</v>
      </c>
      <c r="Q3168" s="18" t="str">
        <f>LEFT(T3168, FIND("/",T3168)-1)</f>
        <v>theater</v>
      </c>
      <c r="R3168" s="18" t="str">
        <f>RIGHT(T3168, LEN(T3168)-FIND("/",T3168))</f>
        <v>plays</v>
      </c>
      <c r="S3168" t="b">
        <v>1</v>
      </c>
      <c r="T3168" t="s">
        <v>8271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3">
        <v>3000</v>
      </c>
      <c r="E3169" s="13">
        <v>3485</v>
      </c>
      <c r="F3169" s="16">
        <f>(E3169)/D3169</f>
        <v>1.1616666666666666</v>
      </c>
      <c r="G3169" s="11" t="s">
        <v>8219</v>
      </c>
      <c r="H3169" t="s">
        <v>8224</v>
      </c>
      <c r="I3169" t="s">
        <v>8246</v>
      </c>
      <c r="J3169">
        <v>1406952781</v>
      </c>
      <c r="K3169" s="7">
        <f>(((J3169/60)/60)/24)+DATE(1970,1,1)</f>
        <v>41853.175706018519</v>
      </c>
      <c r="L3169">
        <v>1405743181</v>
      </c>
      <c r="M3169" s="7">
        <f>(((L3169/60)/60)/24)+DATE(1970,1,1)</f>
        <v>41839.175706018519</v>
      </c>
      <c r="N3169" t="b">
        <v>1</v>
      </c>
      <c r="O3169">
        <v>55</v>
      </c>
      <c r="P3169" s="5">
        <f>E3169/O3169</f>
        <v>63.363636363636367</v>
      </c>
      <c r="Q3169" s="18" t="str">
        <f>LEFT(T3169, FIND("/",T3169)-1)</f>
        <v>theater</v>
      </c>
      <c r="R3169" s="18" t="str">
        <f>RIGHT(T3169, LEN(T3169)-FIND("/",T3169))</f>
        <v>plays</v>
      </c>
      <c r="S3169" t="b">
        <v>1</v>
      </c>
      <c r="T3169" t="s">
        <v>8271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3">
        <v>2500</v>
      </c>
      <c r="E3170" s="13">
        <v>3105</v>
      </c>
      <c r="F3170" s="16">
        <f>(E3170)/D3170</f>
        <v>1.242</v>
      </c>
      <c r="G3170" s="11" t="s">
        <v>8219</v>
      </c>
      <c r="H3170" t="s">
        <v>8224</v>
      </c>
      <c r="I3170" t="s">
        <v>8246</v>
      </c>
      <c r="J3170">
        <v>1402696800</v>
      </c>
      <c r="K3170" s="7">
        <f>(((J3170/60)/60)/24)+DATE(1970,1,1)</f>
        <v>41803.916666666664</v>
      </c>
      <c r="L3170">
        <v>1399948353</v>
      </c>
      <c r="M3170" s="7">
        <f>(((L3170/60)/60)/24)+DATE(1970,1,1)</f>
        <v>41772.105937500004</v>
      </c>
      <c r="N3170" t="b">
        <v>1</v>
      </c>
      <c r="O3170">
        <v>61</v>
      </c>
      <c r="P3170" s="5">
        <f>E3170/O3170</f>
        <v>50.901639344262293</v>
      </c>
      <c r="Q3170" s="18" t="str">
        <f>LEFT(T3170, FIND("/",T3170)-1)</f>
        <v>theater</v>
      </c>
      <c r="R3170" s="18" t="str">
        <f>RIGHT(T3170, LEN(T3170)-FIND("/",T3170))</f>
        <v>plays</v>
      </c>
      <c r="S3170" t="b">
        <v>1</v>
      </c>
      <c r="T3170" t="s">
        <v>8271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3">
        <v>8000</v>
      </c>
      <c r="E3171" s="13">
        <v>8241</v>
      </c>
      <c r="F3171" s="16">
        <f>(E3171)/D3171</f>
        <v>1.030125</v>
      </c>
      <c r="G3171" s="11" t="s">
        <v>8219</v>
      </c>
      <c r="H3171" t="s">
        <v>8224</v>
      </c>
      <c r="I3171" t="s">
        <v>8246</v>
      </c>
      <c r="J3171">
        <v>1386910740</v>
      </c>
      <c r="K3171" s="7">
        <f>(((J3171/60)/60)/24)+DATE(1970,1,1)</f>
        <v>41621.207638888889</v>
      </c>
      <c r="L3171">
        <v>1384364561</v>
      </c>
      <c r="M3171" s="7">
        <f>(((L3171/60)/60)/24)+DATE(1970,1,1)</f>
        <v>41591.737974537034</v>
      </c>
      <c r="N3171" t="b">
        <v>1</v>
      </c>
      <c r="O3171">
        <v>82</v>
      </c>
      <c r="P3171" s="5">
        <f>E3171/O3171</f>
        <v>100.5</v>
      </c>
      <c r="Q3171" s="18" t="str">
        <f>LEFT(T3171, FIND("/",T3171)-1)</f>
        <v>theater</v>
      </c>
      <c r="R3171" s="18" t="str">
        <f>RIGHT(T3171, LEN(T3171)-FIND("/",T3171))</f>
        <v>plays</v>
      </c>
      <c r="S3171" t="b">
        <v>1</v>
      </c>
      <c r="T3171" t="s">
        <v>8271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3">
        <v>2000</v>
      </c>
      <c r="E3172" s="13">
        <v>2245</v>
      </c>
      <c r="F3172" s="16">
        <f>(E3172)/D3172</f>
        <v>1.1225000000000001</v>
      </c>
      <c r="G3172" s="11" t="s">
        <v>8219</v>
      </c>
      <c r="H3172" t="s">
        <v>8224</v>
      </c>
      <c r="I3172" t="s">
        <v>8246</v>
      </c>
      <c r="J3172">
        <v>1404273600</v>
      </c>
      <c r="K3172" s="7">
        <f>(((J3172/60)/60)/24)+DATE(1970,1,1)</f>
        <v>41822.166666666664</v>
      </c>
      <c r="L3172">
        <v>1401414944</v>
      </c>
      <c r="M3172" s="7">
        <f>(((L3172/60)/60)/24)+DATE(1970,1,1)</f>
        <v>41789.080370370371</v>
      </c>
      <c r="N3172" t="b">
        <v>1</v>
      </c>
      <c r="O3172">
        <v>71</v>
      </c>
      <c r="P3172" s="5">
        <f>E3172/O3172</f>
        <v>31.619718309859156</v>
      </c>
      <c r="Q3172" s="18" t="str">
        <f>LEFT(T3172, FIND("/",T3172)-1)</f>
        <v>theater</v>
      </c>
      <c r="R3172" s="18" t="str">
        <f>RIGHT(T3172, LEN(T3172)-FIND("/",T3172))</f>
        <v>plays</v>
      </c>
      <c r="S3172" t="b">
        <v>1</v>
      </c>
      <c r="T3172" t="s">
        <v>8271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3">
        <v>7000</v>
      </c>
      <c r="E3173" s="13">
        <v>7617</v>
      </c>
      <c r="F3173" s="16">
        <f>(E3173)/D3173</f>
        <v>1.0881428571428571</v>
      </c>
      <c r="G3173" s="11" t="s">
        <v>8219</v>
      </c>
      <c r="H3173" t="s">
        <v>8225</v>
      </c>
      <c r="I3173" t="s">
        <v>8247</v>
      </c>
      <c r="J3173">
        <v>1462545358</v>
      </c>
      <c r="K3173" s="7">
        <f>(((J3173/60)/60)/24)+DATE(1970,1,1)</f>
        <v>42496.608310185184</v>
      </c>
      <c r="L3173">
        <v>1459953358</v>
      </c>
      <c r="M3173" s="7">
        <f>(((L3173/60)/60)/24)+DATE(1970,1,1)</f>
        <v>42466.608310185184</v>
      </c>
      <c r="N3173" t="b">
        <v>1</v>
      </c>
      <c r="O3173">
        <v>117</v>
      </c>
      <c r="P3173" s="5">
        <f>E3173/O3173</f>
        <v>65.102564102564102</v>
      </c>
      <c r="Q3173" s="18" t="str">
        <f>LEFT(T3173, FIND("/",T3173)-1)</f>
        <v>theater</v>
      </c>
      <c r="R3173" s="18" t="str">
        <f>RIGHT(T3173, LEN(T3173)-FIND("/",T3173))</f>
        <v>plays</v>
      </c>
      <c r="S3173" t="b">
        <v>1</v>
      </c>
      <c r="T3173" t="s">
        <v>8271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3">
        <v>2000</v>
      </c>
      <c r="E3174" s="13">
        <v>2300</v>
      </c>
      <c r="F3174" s="16">
        <f>(E3174)/D3174</f>
        <v>1.1499999999999999</v>
      </c>
      <c r="G3174" s="11" t="s">
        <v>8219</v>
      </c>
      <c r="H3174" t="s">
        <v>8224</v>
      </c>
      <c r="I3174" t="s">
        <v>8246</v>
      </c>
      <c r="J3174">
        <v>1329240668</v>
      </c>
      <c r="K3174" s="7">
        <f>(((J3174/60)/60)/24)+DATE(1970,1,1)</f>
        <v>40953.729953703703</v>
      </c>
      <c r="L3174">
        <v>1326648668</v>
      </c>
      <c r="M3174" s="7">
        <f>(((L3174/60)/60)/24)+DATE(1970,1,1)</f>
        <v>40923.729953703703</v>
      </c>
      <c r="N3174" t="b">
        <v>1</v>
      </c>
      <c r="O3174">
        <v>29</v>
      </c>
      <c r="P3174" s="5">
        <f>E3174/O3174</f>
        <v>79.310344827586206</v>
      </c>
      <c r="Q3174" s="18" t="str">
        <f>LEFT(T3174, FIND("/",T3174)-1)</f>
        <v>theater</v>
      </c>
      <c r="R3174" s="18" t="str">
        <f>RIGHT(T3174, LEN(T3174)-FIND("/",T3174))</f>
        <v>plays</v>
      </c>
      <c r="S3174" t="b">
        <v>1</v>
      </c>
      <c r="T3174" t="s">
        <v>8271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3">
        <v>10000</v>
      </c>
      <c r="E3175" s="13">
        <v>10300</v>
      </c>
      <c r="F3175" s="16">
        <f>(E3175)/D3175</f>
        <v>1.03</v>
      </c>
      <c r="G3175" s="11" t="s">
        <v>8219</v>
      </c>
      <c r="H3175" t="s">
        <v>8224</v>
      </c>
      <c r="I3175" t="s">
        <v>8246</v>
      </c>
      <c r="J3175">
        <v>1411765492</v>
      </c>
      <c r="K3175" s="7">
        <f>(((J3175/60)/60)/24)+DATE(1970,1,1)</f>
        <v>41908.878379629627</v>
      </c>
      <c r="L3175">
        <v>1409173492</v>
      </c>
      <c r="M3175" s="7">
        <f>(((L3175/60)/60)/24)+DATE(1970,1,1)</f>
        <v>41878.878379629627</v>
      </c>
      <c r="N3175" t="b">
        <v>1</v>
      </c>
      <c r="O3175">
        <v>74</v>
      </c>
      <c r="P3175" s="5">
        <f>E3175/O3175</f>
        <v>139.18918918918919</v>
      </c>
      <c r="Q3175" s="18" t="str">
        <f>LEFT(T3175, FIND("/",T3175)-1)</f>
        <v>theater</v>
      </c>
      <c r="R3175" s="18" t="str">
        <f>RIGHT(T3175, LEN(T3175)-FIND("/",T3175))</f>
        <v>plays</v>
      </c>
      <c r="S3175" t="b">
        <v>1</v>
      </c>
      <c r="T3175" t="s">
        <v>8271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3">
        <v>3000</v>
      </c>
      <c r="E3176" s="13">
        <v>3034</v>
      </c>
      <c r="F3176" s="16">
        <f>(E3176)/D3176</f>
        <v>1.0113333333333334</v>
      </c>
      <c r="G3176" s="11" t="s">
        <v>8219</v>
      </c>
      <c r="H3176" t="s">
        <v>8224</v>
      </c>
      <c r="I3176" t="s">
        <v>8246</v>
      </c>
      <c r="J3176">
        <v>1408999508</v>
      </c>
      <c r="K3176" s="7">
        <f>(((J3176/60)/60)/24)+DATE(1970,1,1)</f>
        <v>41876.864675925928</v>
      </c>
      <c r="L3176">
        <v>1407789908</v>
      </c>
      <c r="M3176" s="7">
        <f>(((L3176/60)/60)/24)+DATE(1970,1,1)</f>
        <v>41862.864675925928</v>
      </c>
      <c r="N3176" t="b">
        <v>1</v>
      </c>
      <c r="O3176">
        <v>23</v>
      </c>
      <c r="P3176" s="5">
        <f>E3176/O3176</f>
        <v>131.91304347826087</v>
      </c>
      <c r="Q3176" s="18" t="str">
        <f>LEFT(T3176, FIND("/",T3176)-1)</f>
        <v>theater</v>
      </c>
      <c r="R3176" s="18" t="str">
        <f>RIGHT(T3176, LEN(T3176)-FIND("/",T3176))</f>
        <v>plays</v>
      </c>
      <c r="S3176" t="b">
        <v>1</v>
      </c>
      <c r="T3176" t="s">
        <v>8271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3">
        <v>5000</v>
      </c>
      <c r="E3177" s="13">
        <v>5478</v>
      </c>
      <c r="F3177" s="16">
        <f>(E3177)/D3177</f>
        <v>1.0955999999999999</v>
      </c>
      <c r="G3177" s="11" t="s">
        <v>8219</v>
      </c>
      <c r="H3177" t="s">
        <v>8224</v>
      </c>
      <c r="I3177" t="s">
        <v>8246</v>
      </c>
      <c r="J3177">
        <v>1297977427</v>
      </c>
      <c r="K3177" s="7">
        <f>(((J3177/60)/60)/24)+DATE(1970,1,1)</f>
        <v>40591.886886574073</v>
      </c>
      <c r="L3177">
        <v>1292793427</v>
      </c>
      <c r="M3177" s="7">
        <f>(((L3177/60)/60)/24)+DATE(1970,1,1)</f>
        <v>40531.886886574073</v>
      </c>
      <c r="N3177" t="b">
        <v>1</v>
      </c>
      <c r="O3177">
        <v>60</v>
      </c>
      <c r="P3177" s="5">
        <f>E3177/O3177</f>
        <v>91.3</v>
      </c>
      <c r="Q3177" s="18" t="str">
        <f>LEFT(T3177, FIND("/",T3177)-1)</f>
        <v>theater</v>
      </c>
      <c r="R3177" s="18" t="str">
        <f>RIGHT(T3177, LEN(T3177)-FIND("/",T3177))</f>
        <v>plays</v>
      </c>
      <c r="S3177" t="b">
        <v>1</v>
      </c>
      <c r="T3177" t="s">
        <v>8271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3">
        <v>1900</v>
      </c>
      <c r="E3178" s="13">
        <v>2182</v>
      </c>
      <c r="F3178" s="16">
        <f>(E3178)/D3178</f>
        <v>1.148421052631579</v>
      </c>
      <c r="G3178" s="11" t="s">
        <v>8219</v>
      </c>
      <c r="H3178" t="s">
        <v>8224</v>
      </c>
      <c r="I3178" t="s">
        <v>8246</v>
      </c>
      <c r="J3178">
        <v>1376838000</v>
      </c>
      <c r="K3178" s="7">
        <f>(((J3178/60)/60)/24)+DATE(1970,1,1)</f>
        <v>41504.625</v>
      </c>
      <c r="L3178">
        <v>1374531631</v>
      </c>
      <c r="M3178" s="7">
        <f>(((L3178/60)/60)/24)+DATE(1970,1,1)</f>
        <v>41477.930914351848</v>
      </c>
      <c r="N3178" t="b">
        <v>1</v>
      </c>
      <c r="O3178">
        <v>55</v>
      </c>
      <c r="P3178" s="5">
        <f>E3178/O3178</f>
        <v>39.672727272727272</v>
      </c>
      <c r="Q3178" s="18" t="str">
        <f>LEFT(T3178, FIND("/",T3178)-1)</f>
        <v>theater</v>
      </c>
      <c r="R3178" s="18" t="str">
        <f>RIGHT(T3178, LEN(T3178)-FIND("/",T3178))</f>
        <v>plays</v>
      </c>
      <c r="S3178" t="b">
        <v>1</v>
      </c>
      <c r="T3178" t="s">
        <v>8271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3">
        <v>2500</v>
      </c>
      <c r="E3179" s="13">
        <v>2935</v>
      </c>
      <c r="F3179" s="16">
        <f>(E3179)/D3179</f>
        <v>1.1739999999999999</v>
      </c>
      <c r="G3179" s="11" t="s">
        <v>8219</v>
      </c>
      <c r="H3179" t="s">
        <v>8224</v>
      </c>
      <c r="I3179" t="s">
        <v>8246</v>
      </c>
      <c r="J3179">
        <v>1403366409</v>
      </c>
      <c r="K3179" s="7">
        <f>(((J3179/60)/60)/24)+DATE(1970,1,1)</f>
        <v>41811.666770833333</v>
      </c>
      <c r="L3179">
        <v>1400774409</v>
      </c>
      <c r="M3179" s="7">
        <f>(((L3179/60)/60)/24)+DATE(1970,1,1)</f>
        <v>41781.666770833333</v>
      </c>
      <c r="N3179" t="b">
        <v>1</v>
      </c>
      <c r="O3179">
        <v>51</v>
      </c>
      <c r="P3179" s="5">
        <f>E3179/O3179</f>
        <v>57.549019607843135</v>
      </c>
      <c r="Q3179" s="18" t="str">
        <f>LEFT(T3179, FIND("/",T3179)-1)</f>
        <v>theater</v>
      </c>
      <c r="R3179" s="18" t="str">
        <f>RIGHT(T3179, LEN(T3179)-FIND("/",T3179))</f>
        <v>plays</v>
      </c>
      <c r="S3179" t="b">
        <v>1</v>
      </c>
      <c r="T3179" t="s">
        <v>8271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3">
        <v>1500</v>
      </c>
      <c r="E3180" s="13">
        <v>2576</v>
      </c>
      <c r="F3180" s="16">
        <f>(E3180)/D3180</f>
        <v>1.7173333333333334</v>
      </c>
      <c r="G3180" s="11" t="s">
        <v>8219</v>
      </c>
      <c r="H3180" t="s">
        <v>8225</v>
      </c>
      <c r="I3180" t="s">
        <v>8247</v>
      </c>
      <c r="J3180">
        <v>1405521075</v>
      </c>
      <c r="K3180" s="7">
        <f>(((J3180/60)/60)/24)+DATE(1970,1,1)</f>
        <v>41836.605034722219</v>
      </c>
      <c r="L3180">
        <v>1402929075</v>
      </c>
      <c r="M3180" s="7">
        <f>(((L3180/60)/60)/24)+DATE(1970,1,1)</f>
        <v>41806.605034722219</v>
      </c>
      <c r="N3180" t="b">
        <v>1</v>
      </c>
      <c r="O3180">
        <v>78</v>
      </c>
      <c r="P3180" s="5">
        <f>E3180/O3180</f>
        <v>33.025641025641029</v>
      </c>
      <c r="Q3180" s="18" t="str">
        <f>LEFT(T3180, FIND("/",T3180)-1)</f>
        <v>theater</v>
      </c>
      <c r="R3180" s="18" t="str">
        <f>RIGHT(T3180, LEN(T3180)-FIND("/",T3180))</f>
        <v>plays</v>
      </c>
      <c r="S3180" t="b">
        <v>1</v>
      </c>
      <c r="T3180" t="s">
        <v>8271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3">
        <v>4200</v>
      </c>
      <c r="E3181" s="13">
        <v>4794.82</v>
      </c>
      <c r="F3181" s="16">
        <f>(E3181)/D3181</f>
        <v>1.1416238095238094</v>
      </c>
      <c r="G3181" s="11" t="s">
        <v>8219</v>
      </c>
      <c r="H3181" t="s">
        <v>8224</v>
      </c>
      <c r="I3181" t="s">
        <v>8246</v>
      </c>
      <c r="J3181">
        <v>1367859071</v>
      </c>
      <c r="K3181" s="7">
        <f>(((J3181/60)/60)/24)+DATE(1970,1,1)</f>
        <v>41400.702210648145</v>
      </c>
      <c r="L3181">
        <v>1365699071</v>
      </c>
      <c r="M3181" s="7">
        <f>(((L3181/60)/60)/24)+DATE(1970,1,1)</f>
        <v>41375.702210648145</v>
      </c>
      <c r="N3181" t="b">
        <v>1</v>
      </c>
      <c r="O3181">
        <v>62</v>
      </c>
      <c r="P3181" s="5">
        <f>E3181/O3181</f>
        <v>77.335806451612896</v>
      </c>
      <c r="Q3181" s="18" t="str">
        <f>LEFT(T3181, FIND("/",T3181)-1)</f>
        <v>theater</v>
      </c>
      <c r="R3181" s="18" t="str">
        <f>RIGHT(T3181, LEN(T3181)-FIND("/",T3181))</f>
        <v>plays</v>
      </c>
      <c r="S3181" t="b">
        <v>1</v>
      </c>
      <c r="T3181" t="s">
        <v>8271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3">
        <v>1200</v>
      </c>
      <c r="E3182" s="13">
        <v>1437</v>
      </c>
      <c r="F3182" s="16">
        <f>(E3182)/D3182</f>
        <v>1.1975</v>
      </c>
      <c r="G3182" s="11" t="s">
        <v>8219</v>
      </c>
      <c r="H3182" t="s">
        <v>8225</v>
      </c>
      <c r="I3182" t="s">
        <v>8247</v>
      </c>
      <c r="J3182">
        <v>1403258049</v>
      </c>
      <c r="K3182" s="7">
        <f>(((J3182/60)/60)/24)+DATE(1970,1,1)</f>
        <v>41810.412604166668</v>
      </c>
      <c r="L3182">
        <v>1400666049</v>
      </c>
      <c r="M3182" s="7">
        <f>(((L3182/60)/60)/24)+DATE(1970,1,1)</f>
        <v>41780.412604166668</v>
      </c>
      <c r="N3182" t="b">
        <v>1</v>
      </c>
      <c r="O3182">
        <v>45</v>
      </c>
      <c r="P3182" s="5">
        <f>E3182/O3182</f>
        <v>31.933333333333334</v>
      </c>
      <c r="Q3182" s="18" t="str">
        <f>LEFT(T3182, FIND("/",T3182)-1)</f>
        <v>theater</v>
      </c>
      <c r="R3182" s="18" t="str">
        <f>RIGHT(T3182, LEN(T3182)-FIND("/",T3182))</f>
        <v>plays</v>
      </c>
      <c r="S3182" t="b">
        <v>1</v>
      </c>
      <c r="T3182" t="s">
        <v>8271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3">
        <v>500</v>
      </c>
      <c r="E3183" s="13">
        <v>545</v>
      </c>
      <c r="F3183" s="16">
        <f>(E3183)/D3183</f>
        <v>1.0900000000000001</v>
      </c>
      <c r="G3183" s="11" t="s">
        <v>8219</v>
      </c>
      <c r="H3183" t="s">
        <v>8225</v>
      </c>
      <c r="I3183" t="s">
        <v>8247</v>
      </c>
      <c r="J3183">
        <v>1402848000</v>
      </c>
      <c r="K3183" s="7">
        <f>(((J3183/60)/60)/24)+DATE(1970,1,1)</f>
        <v>41805.666666666664</v>
      </c>
      <c r="L3183">
        <v>1400570787</v>
      </c>
      <c r="M3183" s="7">
        <f>(((L3183/60)/60)/24)+DATE(1970,1,1)</f>
        <v>41779.310034722221</v>
      </c>
      <c r="N3183" t="b">
        <v>1</v>
      </c>
      <c r="O3183">
        <v>15</v>
      </c>
      <c r="P3183" s="5">
        <f>E3183/O3183</f>
        <v>36.333333333333336</v>
      </c>
      <c r="Q3183" s="18" t="str">
        <f>LEFT(T3183, FIND("/",T3183)-1)</f>
        <v>theater</v>
      </c>
      <c r="R3183" s="18" t="str">
        <f>RIGHT(T3183, LEN(T3183)-FIND("/",T3183))</f>
        <v>plays</v>
      </c>
      <c r="S3183" t="b">
        <v>1</v>
      </c>
      <c r="T3183" t="s">
        <v>8271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3">
        <v>7000</v>
      </c>
      <c r="E3184" s="13">
        <v>7062</v>
      </c>
      <c r="F3184" s="16">
        <f>(E3184)/D3184</f>
        <v>1.0088571428571429</v>
      </c>
      <c r="G3184" s="11" t="s">
        <v>8219</v>
      </c>
      <c r="H3184" t="s">
        <v>8224</v>
      </c>
      <c r="I3184" t="s">
        <v>8246</v>
      </c>
      <c r="J3184">
        <v>1328029200</v>
      </c>
      <c r="K3184" s="7">
        <f>(((J3184/60)/60)/24)+DATE(1970,1,1)</f>
        <v>40939.708333333336</v>
      </c>
      <c r="L3184">
        <v>1323211621</v>
      </c>
      <c r="M3184" s="7">
        <f>(((L3184/60)/60)/24)+DATE(1970,1,1)</f>
        <v>40883.949317129627</v>
      </c>
      <c r="N3184" t="b">
        <v>1</v>
      </c>
      <c r="O3184">
        <v>151</v>
      </c>
      <c r="P3184" s="5">
        <f>E3184/O3184</f>
        <v>46.768211920529801</v>
      </c>
      <c r="Q3184" s="18" t="str">
        <f>LEFT(T3184, FIND("/",T3184)-1)</f>
        <v>theater</v>
      </c>
      <c r="R3184" s="18" t="str">
        <f>RIGHT(T3184, LEN(T3184)-FIND("/",T3184))</f>
        <v>plays</v>
      </c>
      <c r="S3184" t="b">
        <v>1</v>
      </c>
      <c r="T3184" t="s">
        <v>8271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3">
        <v>2500</v>
      </c>
      <c r="E3185" s="13">
        <v>2725</v>
      </c>
      <c r="F3185" s="16">
        <f>(E3185)/D3185</f>
        <v>1.0900000000000001</v>
      </c>
      <c r="G3185" s="11" t="s">
        <v>8219</v>
      </c>
      <c r="H3185" t="s">
        <v>8224</v>
      </c>
      <c r="I3185" t="s">
        <v>8246</v>
      </c>
      <c r="J3185">
        <v>1377284669</v>
      </c>
      <c r="K3185" s="7">
        <f>(((J3185/60)/60)/24)+DATE(1970,1,1)</f>
        <v>41509.79478009259</v>
      </c>
      <c r="L3185">
        <v>1375729469</v>
      </c>
      <c r="M3185" s="7">
        <f>(((L3185/60)/60)/24)+DATE(1970,1,1)</f>
        <v>41491.79478009259</v>
      </c>
      <c r="N3185" t="b">
        <v>1</v>
      </c>
      <c r="O3185">
        <v>68</v>
      </c>
      <c r="P3185" s="5">
        <f>E3185/O3185</f>
        <v>40.073529411764703</v>
      </c>
      <c r="Q3185" s="18" t="str">
        <f>LEFT(T3185, FIND("/",T3185)-1)</f>
        <v>theater</v>
      </c>
      <c r="R3185" s="18" t="str">
        <f>RIGHT(T3185, LEN(T3185)-FIND("/",T3185))</f>
        <v>plays</v>
      </c>
      <c r="S3185" t="b">
        <v>1</v>
      </c>
      <c r="T3185" t="s">
        <v>8271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3">
        <v>4300</v>
      </c>
      <c r="E3186" s="13">
        <v>4610</v>
      </c>
      <c r="F3186" s="16">
        <f>(E3186)/D3186</f>
        <v>1.0720930232558139</v>
      </c>
      <c r="G3186" s="11" t="s">
        <v>8219</v>
      </c>
      <c r="H3186" t="s">
        <v>8224</v>
      </c>
      <c r="I3186" t="s">
        <v>8246</v>
      </c>
      <c r="J3186">
        <v>1404258631</v>
      </c>
      <c r="K3186" s="7">
        <f>(((J3186/60)/60)/24)+DATE(1970,1,1)</f>
        <v>41821.993414351848</v>
      </c>
      <c r="L3186">
        <v>1401666631</v>
      </c>
      <c r="M3186" s="7">
        <f>(((L3186/60)/60)/24)+DATE(1970,1,1)</f>
        <v>41791.993414351848</v>
      </c>
      <c r="N3186" t="b">
        <v>1</v>
      </c>
      <c r="O3186">
        <v>46</v>
      </c>
      <c r="P3186" s="5">
        <f>E3186/O3186</f>
        <v>100.21739130434783</v>
      </c>
      <c r="Q3186" s="18" t="str">
        <f>LEFT(T3186, FIND("/",T3186)-1)</f>
        <v>theater</v>
      </c>
      <c r="R3186" s="18" t="str">
        <f>RIGHT(T3186, LEN(T3186)-FIND("/",T3186))</f>
        <v>plays</v>
      </c>
      <c r="S3186" t="b">
        <v>1</v>
      </c>
      <c r="T3186" t="s">
        <v>8271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3">
        <v>1000</v>
      </c>
      <c r="E3187" s="13">
        <v>1000</v>
      </c>
      <c r="F3187" s="16">
        <f>(E3187)/D3187</f>
        <v>1</v>
      </c>
      <c r="G3187" s="11" t="s">
        <v>8219</v>
      </c>
      <c r="H3187" t="s">
        <v>8225</v>
      </c>
      <c r="I3187" t="s">
        <v>8247</v>
      </c>
      <c r="J3187">
        <v>1405553241</v>
      </c>
      <c r="K3187" s="7">
        <f>(((J3187/60)/60)/24)+DATE(1970,1,1)</f>
        <v>41836.977326388893</v>
      </c>
      <c r="L3187">
        <v>1404948441</v>
      </c>
      <c r="M3187" s="7">
        <f>(((L3187/60)/60)/24)+DATE(1970,1,1)</f>
        <v>41829.977326388893</v>
      </c>
      <c r="N3187" t="b">
        <v>1</v>
      </c>
      <c r="O3187">
        <v>24</v>
      </c>
      <c r="P3187" s="5">
        <f>E3187/O3187</f>
        <v>41.666666666666664</v>
      </c>
      <c r="Q3187" s="18" t="str">
        <f>LEFT(T3187, FIND("/",T3187)-1)</f>
        <v>theater</v>
      </c>
      <c r="R3187" s="18" t="str">
        <f>RIGHT(T3187, LEN(T3187)-FIND("/",T3187))</f>
        <v>plays</v>
      </c>
      <c r="S3187" t="b">
        <v>1</v>
      </c>
      <c r="T3187" t="s">
        <v>8271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3">
        <v>3200</v>
      </c>
      <c r="E3188" s="13">
        <v>3270</v>
      </c>
      <c r="F3188" s="16">
        <f>(E3188)/D3188</f>
        <v>1.0218750000000001</v>
      </c>
      <c r="G3188" s="11" t="s">
        <v>8219</v>
      </c>
      <c r="H3188" t="s">
        <v>8225</v>
      </c>
      <c r="I3188" t="s">
        <v>8247</v>
      </c>
      <c r="J3188">
        <v>1410901200</v>
      </c>
      <c r="K3188" s="7">
        <f>(((J3188/60)/60)/24)+DATE(1970,1,1)</f>
        <v>41898.875</v>
      </c>
      <c r="L3188">
        <v>1408313438</v>
      </c>
      <c r="M3188" s="7">
        <f>(((L3188/60)/60)/24)+DATE(1970,1,1)</f>
        <v>41868.924050925925</v>
      </c>
      <c r="N3188" t="b">
        <v>1</v>
      </c>
      <c r="O3188">
        <v>70</v>
      </c>
      <c r="P3188" s="5">
        <f>E3188/O3188</f>
        <v>46.714285714285715</v>
      </c>
      <c r="Q3188" s="18" t="str">
        <f>LEFT(T3188, FIND("/",T3188)-1)</f>
        <v>theater</v>
      </c>
      <c r="R3188" s="18" t="str">
        <f>RIGHT(T3188, LEN(T3188)-FIND("/",T3188))</f>
        <v>plays</v>
      </c>
      <c r="S3188" t="b">
        <v>1</v>
      </c>
      <c r="T3188" t="s">
        <v>8271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3">
        <v>15000</v>
      </c>
      <c r="E3189" s="13">
        <v>17444</v>
      </c>
      <c r="F3189" s="16">
        <f>(E3189)/D3189</f>
        <v>1.1629333333333334</v>
      </c>
      <c r="G3189" s="11" t="s">
        <v>8219</v>
      </c>
      <c r="H3189" t="s">
        <v>8224</v>
      </c>
      <c r="I3189" t="s">
        <v>8246</v>
      </c>
      <c r="J3189">
        <v>1407167973</v>
      </c>
      <c r="K3189" s="7">
        <f>(((J3189/60)/60)/24)+DATE(1970,1,1)</f>
        <v>41855.666354166664</v>
      </c>
      <c r="L3189">
        <v>1405439973</v>
      </c>
      <c r="M3189" s="7">
        <f>(((L3189/60)/60)/24)+DATE(1970,1,1)</f>
        <v>41835.666354166664</v>
      </c>
      <c r="N3189" t="b">
        <v>1</v>
      </c>
      <c r="O3189">
        <v>244</v>
      </c>
      <c r="P3189" s="5">
        <f>E3189/O3189</f>
        <v>71.491803278688522</v>
      </c>
      <c r="Q3189" s="18" t="str">
        <f>LEFT(T3189, FIND("/",T3189)-1)</f>
        <v>theater</v>
      </c>
      <c r="R3189" s="18" t="str">
        <f>RIGHT(T3189, LEN(T3189)-FIND("/",T3189))</f>
        <v>plays</v>
      </c>
      <c r="S3189" t="b">
        <v>1</v>
      </c>
      <c r="T3189" t="s">
        <v>8271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3">
        <v>200</v>
      </c>
      <c r="E3190" s="13">
        <v>130</v>
      </c>
      <c r="F3190" s="16">
        <f>(E3190)/D3190</f>
        <v>0.65</v>
      </c>
      <c r="G3190" s="11" t="s">
        <v>8221</v>
      </c>
      <c r="H3190" t="s">
        <v>8225</v>
      </c>
      <c r="I3190" t="s">
        <v>8247</v>
      </c>
      <c r="J3190">
        <v>1433930302</v>
      </c>
      <c r="K3190" s="7">
        <f>(((J3190/60)/60)/24)+DATE(1970,1,1)</f>
        <v>42165.415532407409</v>
      </c>
      <c r="L3190">
        <v>1432115902</v>
      </c>
      <c r="M3190" s="7">
        <f>(((L3190/60)/60)/24)+DATE(1970,1,1)</f>
        <v>42144.415532407409</v>
      </c>
      <c r="N3190" t="b">
        <v>0</v>
      </c>
      <c r="O3190">
        <v>9</v>
      </c>
      <c r="P3190" s="5">
        <f>E3190/O3190</f>
        <v>14.444444444444445</v>
      </c>
      <c r="Q3190" s="18" t="str">
        <f>LEFT(T3190, FIND("/",T3190)-1)</f>
        <v>theater</v>
      </c>
      <c r="R3190" s="18" t="str">
        <f>RIGHT(T3190, LEN(T3190)-FIND("/",T3190))</f>
        <v>musical</v>
      </c>
      <c r="S3190" t="b">
        <v>0</v>
      </c>
      <c r="T3190" t="s">
        <v>8305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3">
        <v>55000</v>
      </c>
      <c r="E3191" s="13">
        <v>6780</v>
      </c>
      <c r="F3191" s="16">
        <f>(E3191)/D3191</f>
        <v>0.12327272727272727</v>
      </c>
      <c r="G3191" s="11" t="s">
        <v>8221</v>
      </c>
      <c r="H3191" t="s">
        <v>8235</v>
      </c>
      <c r="I3191" t="s">
        <v>8255</v>
      </c>
      <c r="J3191">
        <v>1432455532</v>
      </c>
      <c r="K3191" s="7">
        <f>(((J3191/60)/60)/24)+DATE(1970,1,1)</f>
        <v>42148.346435185187</v>
      </c>
      <c r="L3191">
        <v>1429863532</v>
      </c>
      <c r="M3191" s="7">
        <f>(((L3191/60)/60)/24)+DATE(1970,1,1)</f>
        <v>42118.346435185187</v>
      </c>
      <c r="N3191" t="b">
        <v>0</v>
      </c>
      <c r="O3191">
        <v>19</v>
      </c>
      <c r="P3191" s="5">
        <f>E3191/O3191</f>
        <v>356.84210526315792</v>
      </c>
      <c r="Q3191" s="18" t="str">
        <f>LEFT(T3191, FIND("/",T3191)-1)</f>
        <v>theater</v>
      </c>
      <c r="R3191" s="18" t="str">
        <f>RIGHT(T3191, LEN(T3191)-FIND("/",T3191))</f>
        <v>musical</v>
      </c>
      <c r="S3191" t="b">
        <v>0</v>
      </c>
      <c r="T3191" t="s">
        <v>8305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3">
        <v>4000</v>
      </c>
      <c r="E3192" s="13">
        <v>0</v>
      </c>
      <c r="F3192" s="16">
        <f>(E3192)/D3192</f>
        <v>0</v>
      </c>
      <c r="G3192" s="11" t="s">
        <v>8221</v>
      </c>
      <c r="H3192" t="s">
        <v>8229</v>
      </c>
      <c r="I3192" t="s">
        <v>8251</v>
      </c>
      <c r="J3192">
        <v>1481258275</v>
      </c>
      <c r="K3192" s="7">
        <f>(((J3192/60)/60)/24)+DATE(1970,1,1)</f>
        <v>42713.192997685182</v>
      </c>
      <c r="L3192">
        <v>1478662675</v>
      </c>
      <c r="M3192" s="7">
        <f>(((L3192/60)/60)/24)+DATE(1970,1,1)</f>
        <v>42683.151331018518</v>
      </c>
      <c r="N3192" t="b">
        <v>0</v>
      </c>
      <c r="O3192">
        <v>0</v>
      </c>
      <c r="P3192" s="5" t="e">
        <f>E3192/O3192</f>
        <v>#DIV/0!</v>
      </c>
      <c r="Q3192" s="18" t="str">
        <f>LEFT(T3192, FIND("/",T3192)-1)</f>
        <v>theater</v>
      </c>
      <c r="R3192" s="18" t="str">
        <f>RIGHT(T3192, LEN(T3192)-FIND("/",T3192))</f>
        <v>musical</v>
      </c>
      <c r="S3192" t="b">
        <v>0</v>
      </c>
      <c r="T3192" t="s">
        <v>8305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3">
        <v>3750</v>
      </c>
      <c r="E3193" s="13">
        <v>151</v>
      </c>
      <c r="F3193" s="16">
        <f>(E3193)/D3193</f>
        <v>4.0266666666666666E-2</v>
      </c>
      <c r="G3193" s="11" t="s">
        <v>8221</v>
      </c>
      <c r="H3193" t="s">
        <v>8224</v>
      </c>
      <c r="I3193" t="s">
        <v>8246</v>
      </c>
      <c r="J3193">
        <v>1471370869</v>
      </c>
      <c r="K3193" s="7">
        <f>(((J3193/60)/60)/24)+DATE(1970,1,1)</f>
        <v>42598.755428240736</v>
      </c>
      <c r="L3193">
        <v>1466186869</v>
      </c>
      <c r="M3193" s="7">
        <f>(((L3193/60)/60)/24)+DATE(1970,1,1)</f>
        <v>42538.755428240736</v>
      </c>
      <c r="N3193" t="b">
        <v>0</v>
      </c>
      <c r="O3193">
        <v>4</v>
      </c>
      <c r="P3193" s="5">
        <f>E3193/O3193</f>
        <v>37.75</v>
      </c>
      <c r="Q3193" s="18" t="str">
        <f>LEFT(T3193, FIND("/",T3193)-1)</f>
        <v>theater</v>
      </c>
      <c r="R3193" s="18" t="str">
        <f>RIGHT(T3193, LEN(T3193)-FIND("/",T3193))</f>
        <v>musical</v>
      </c>
      <c r="S3193" t="b">
        <v>0</v>
      </c>
      <c r="T3193" t="s">
        <v>8305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3">
        <v>10000</v>
      </c>
      <c r="E3194" s="13">
        <v>102</v>
      </c>
      <c r="F3194" s="16">
        <f>(E3194)/D3194</f>
        <v>1.0200000000000001E-2</v>
      </c>
      <c r="G3194" s="11" t="s">
        <v>8221</v>
      </c>
      <c r="H3194" t="s">
        <v>8225</v>
      </c>
      <c r="I3194" t="s">
        <v>8247</v>
      </c>
      <c r="J3194">
        <v>1425160800</v>
      </c>
      <c r="K3194" s="7">
        <f>(((J3194/60)/60)/24)+DATE(1970,1,1)</f>
        <v>42063.916666666672</v>
      </c>
      <c r="L3194">
        <v>1421274859</v>
      </c>
      <c r="M3194" s="7">
        <f>(((L3194/60)/60)/24)+DATE(1970,1,1)</f>
        <v>42018.94049768518</v>
      </c>
      <c r="N3194" t="b">
        <v>0</v>
      </c>
      <c r="O3194">
        <v>8</v>
      </c>
      <c r="P3194" s="5">
        <f>E3194/O3194</f>
        <v>12.75</v>
      </c>
      <c r="Q3194" s="18" t="str">
        <f>LEFT(T3194, FIND("/",T3194)-1)</f>
        <v>theater</v>
      </c>
      <c r="R3194" s="18" t="str">
        <f>RIGHT(T3194, LEN(T3194)-FIND("/",T3194))</f>
        <v>musical</v>
      </c>
      <c r="S3194" t="b">
        <v>0</v>
      </c>
      <c r="T3194" t="s">
        <v>8305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3">
        <v>5000</v>
      </c>
      <c r="E3195" s="13">
        <v>587</v>
      </c>
      <c r="F3195" s="16">
        <f>(E3195)/D3195</f>
        <v>0.1174</v>
      </c>
      <c r="G3195" s="11" t="s">
        <v>8221</v>
      </c>
      <c r="H3195" t="s">
        <v>8225</v>
      </c>
      <c r="I3195" t="s">
        <v>8247</v>
      </c>
      <c r="J3195">
        <v>1424474056</v>
      </c>
      <c r="K3195" s="7">
        <f>(((J3195/60)/60)/24)+DATE(1970,1,1)</f>
        <v>42055.968240740738</v>
      </c>
      <c r="L3195">
        <v>1420586056</v>
      </c>
      <c r="M3195" s="7">
        <f>(((L3195/60)/60)/24)+DATE(1970,1,1)</f>
        <v>42010.968240740738</v>
      </c>
      <c r="N3195" t="b">
        <v>0</v>
      </c>
      <c r="O3195">
        <v>24</v>
      </c>
      <c r="P3195" s="5">
        <f>E3195/O3195</f>
        <v>24.458333333333332</v>
      </c>
      <c r="Q3195" s="18" t="str">
        <f>LEFT(T3195, FIND("/",T3195)-1)</f>
        <v>theater</v>
      </c>
      <c r="R3195" s="18" t="str">
        <f>RIGHT(T3195, LEN(T3195)-FIND("/",T3195))</f>
        <v>musical</v>
      </c>
      <c r="S3195" t="b">
        <v>0</v>
      </c>
      <c r="T3195" t="s">
        <v>8305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3">
        <v>11000</v>
      </c>
      <c r="E3196" s="13">
        <v>0</v>
      </c>
      <c r="F3196" s="16">
        <f>(E3196)/D3196</f>
        <v>0</v>
      </c>
      <c r="G3196" s="11" t="s">
        <v>8221</v>
      </c>
      <c r="H3196" t="s">
        <v>8224</v>
      </c>
      <c r="I3196" t="s">
        <v>8246</v>
      </c>
      <c r="J3196">
        <v>1437960598</v>
      </c>
      <c r="K3196" s="7">
        <f>(((J3196/60)/60)/24)+DATE(1970,1,1)</f>
        <v>42212.062476851846</v>
      </c>
      <c r="L3196">
        <v>1435368598</v>
      </c>
      <c r="M3196" s="7">
        <f>(((L3196/60)/60)/24)+DATE(1970,1,1)</f>
        <v>42182.062476851846</v>
      </c>
      <c r="N3196" t="b">
        <v>0</v>
      </c>
      <c r="O3196">
        <v>0</v>
      </c>
      <c r="P3196" s="5" t="e">
        <f>E3196/O3196</f>
        <v>#DIV/0!</v>
      </c>
      <c r="Q3196" s="18" t="str">
        <f>LEFT(T3196, FIND("/",T3196)-1)</f>
        <v>theater</v>
      </c>
      <c r="R3196" s="18" t="str">
        <f>RIGHT(T3196, LEN(T3196)-FIND("/",T3196))</f>
        <v>musical</v>
      </c>
      <c r="S3196" t="b">
        <v>0</v>
      </c>
      <c r="T3196" t="s">
        <v>8305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3">
        <v>3500</v>
      </c>
      <c r="E3197" s="13">
        <v>2070</v>
      </c>
      <c r="F3197" s="16">
        <f>(E3197)/D3197</f>
        <v>0.59142857142857141</v>
      </c>
      <c r="G3197" s="11" t="s">
        <v>8221</v>
      </c>
      <c r="H3197" t="s">
        <v>8224</v>
      </c>
      <c r="I3197" t="s">
        <v>8246</v>
      </c>
      <c r="J3197">
        <v>1423750542</v>
      </c>
      <c r="K3197" s="7">
        <f>(((J3197/60)/60)/24)+DATE(1970,1,1)</f>
        <v>42047.594236111108</v>
      </c>
      <c r="L3197">
        <v>1421158542</v>
      </c>
      <c r="M3197" s="7">
        <f>(((L3197/60)/60)/24)+DATE(1970,1,1)</f>
        <v>42017.594236111108</v>
      </c>
      <c r="N3197" t="b">
        <v>0</v>
      </c>
      <c r="O3197">
        <v>39</v>
      </c>
      <c r="P3197" s="5">
        <f>E3197/O3197</f>
        <v>53.07692307692308</v>
      </c>
      <c r="Q3197" s="18" t="str">
        <f>LEFT(T3197, FIND("/",T3197)-1)</f>
        <v>theater</v>
      </c>
      <c r="R3197" s="18" t="str">
        <f>RIGHT(T3197, LEN(T3197)-FIND("/",T3197))</f>
        <v>musical</v>
      </c>
      <c r="S3197" t="b">
        <v>0</v>
      </c>
      <c r="T3197" t="s">
        <v>8305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3">
        <v>3000000</v>
      </c>
      <c r="E3198" s="13">
        <v>1800</v>
      </c>
      <c r="F3198" s="16">
        <f>(E3198)/D3198</f>
        <v>5.9999999999999995E-4</v>
      </c>
      <c r="G3198" s="11" t="s">
        <v>8221</v>
      </c>
      <c r="H3198" t="s">
        <v>8224</v>
      </c>
      <c r="I3198" t="s">
        <v>8246</v>
      </c>
      <c r="J3198">
        <v>1438437600</v>
      </c>
      <c r="K3198" s="7">
        <f>(((J3198/60)/60)/24)+DATE(1970,1,1)</f>
        <v>42217.583333333328</v>
      </c>
      <c r="L3198">
        <v>1433254875</v>
      </c>
      <c r="M3198" s="7">
        <f>(((L3198/60)/60)/24)+DATE(1970,1,1)</f>
        <v>42157.598090277781</v>
      </c>
      <c r="N3198" t="b">
        <v>0</v>
      </c>
      <c r="O3198">
        <v>6</v>
      </c>
      <c r="P3198" s="5">
        <f>E3198/O3198</f>
        <v>300</v>
      </c>
      <c r="Q3198" s="18" t="str">
        <f>LEFT(T3198, FIND("/",T3198)-1)</f>
        <v>theater</v>
      </c>
      <c r="R3198" s="18" t="str">
        <f>RIGHT(T3198, LEN(T3198)-FIND("/",T3198))</f>
        <v>musical</v>
      </c>
      <c r="S3198" t="b">
        <v>0</v>
      </c>
      <c r="T3198" t="s">
        <v>8305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3">
        <v>10000</v>
      </c>
      <c r="E3199" s="13">
        <v>1145</v>
      </c>
      <c r="F3199" s="16">
        <f>(E3199)/D3199</f>
        <v>0.1145</v>
      </c>
      <c r="G3199" s="11" t="s">
        <v>8221</v>
      </c>
      <c r="H3199" t="s">
        <v>8234</v>
      </c>
      <c r="I3199" t="s">
        <v>8254</v>
      </c>
      <c r="J3199">
        <v>1423050618</v>
      </c>
      <c r="K3199" s="7">
        <f>(((J3199/60)/60)/24)+DATE(1970,1,1)</f>
        <v>42039.493263888886</v>
      </c>
      <c r="L3199">
        <v>1420458618</v>
      </c>
      <c r="M3199" s="7">
        <f>(((L3199/60)/60)/24)+DATE(1970,1,1)</f>
        <v>42009.493263888886</v>
      </c>
      <c r="N3199" t="b">
        <v>0</v>
      </c>
      <c r="O3199">
        <v>4</v>
      </c>
      <c r="P3199" s="5">
        <f>E3199/O3199</f>
        <v>286.25</v>
      </c>
      <c r="Q3199" s="18" t="str">
        <f>LEFT(T3199, FIND("/",T3199)-1)</f>
        <v>theater</v>
      </c>
      <c r="R3199" s="18" t="str">
        <f>RIGHT(T3199, LEN(T3199)-FIND("/",T3199))</f>
        <v>musical</v>
      </c>
      <c r="S3199" t="b">
        <v>0</v>
      </c>
      <c r="T3199" t="s">
        <v>8305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3">
        <v>30000</v>
      </c>
      <c r="E3200" s="13">
        <v>110</v>
      </c>
      <c r="F3200" s="16">
        <f>(E3200)/D3200</f>
        <v>3.6666666666666666E-3</v>
      </c>
      <c r="G3200" s="11" t="s">
        <v>8221</v>
      </c>
      <c r="H3200" t="s">
        <v>8232</v>
      </c>
      <c r="I3200" t="s">
        <v>8253</v>
      </c>
      <c r="J3200">
        <v>1424081477</v>
      </c>
      <c r="K3200" s="7">
        <f>(((J3200/60)/60)/24)+DATE(1970,1,1)</f>
        <v>42051.424502314811</v>
      </c>
      <c r="L3200">
        <v>1420798277</v>
      </c>
      <c r="M3200" s="7">
        <f>(((L3200/60)/60)/24)+DATE(1970,1,1)</f>
        <v>42013.424502314811</v>
      </c>
      <c r="N3200" t="b">
        <v>0</v>
      </c>
      <c r="O3200">
        <v>3</v>
      </c>
      <c r="P3200" s="5">
        <f>E3200/O3200</f>
        <v>36.666666666666664</v>
      </c>
      <c r="Q3200" s="18" t="str">
        <f>LEFT(T3200, FIND("/",T3200)-1)</f>
        <v>theater</v>
      </c>
      <c r="R3200" s="18" t="str">
        <f>RIGHT(T3200, LEN(T3200)-FIND("/",T3200))</f>
        <v>musical</v>
      </c>
      <c r="S3200" t="b">
        <v>0</v>
      </c>
      <c r="T3200" t="s">
        <v>8305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3">
        <v>5000</v>
      </c>
      <c r="E3201" s="13">
        <v>2608</v>
      </c>
      <c r="F3201" s="16">
        <f>(E3201)/D3201</f>
        <v>0.52159999999999995</v>
      </c>
      <c r="G3201" s="11" t="s">
        <v>8221</v>
      </c>
      <c r="H3201" t="s">
        <v>8224</v>
      </c>
      <c r="I3201" t="s">
        <v>8246</v>
      </c>
      <c r="J3201">
        <v>1410037200</v>
      </c>
      <c r="K3201" s="7">
        <f>(((J3201/60)/60)/24)+DATE(1970,1,1)</f>
        <v>41888.875</v>
      </c>
      <c r="L3201">
        <v>1407435418</v>
      </c>
      <c r="M3201" s="7">
        <f>(((L3201/60)/60)/24)+DATE(1970,1,1)</f>
        <v>41858.761782407404</v>
      </c>
      <c r="N3201" t="b">
        <v>0</v>
      </c>
      <c r="O3201">
        <v>53</v>
      </c>
      <c r="P3201" s="5">
        <f>E3201/O3201</f>
        <v>49.20754716981132</v>
      </c>
      <c r="Q3201" s="18" t="str">
        <f>LEFT(T3201, FIND("/",T3201)-1)</f>
        <v>theater</v>
      </c>
      <c r="R3201" s="18" t="str">
        <f>RIGHT(T3201, LEN(T3201)-FIND("/",T3201))</f>
        <v>musical</v>
      </c>
      <c r="S3201" t="b">
        <v>0</v>
      </c>
      <c r="T3201" t="s">
        <v>8305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3">
        <v>50000</v>
      </c>
      <c r="E3202" s="13">
        <v>1</v>
      </c>
      <c r="F3202" s="16">
        <f>(E3202)/D3202</f>
        <v>2.0000000000000002E-5</v>
      </c>
      <c r="G3202" s="11" t="s">
        <v>8221</v>
      </c>
      <c r="H3202" t="s">
        <v>8224</v>
      </c>
      <c r="I3202" t="s">
        <v>8246</v>
      </c>
      <c r="J3202">
        <v>1461994440</v>
      </c>
      <c r="K3202" s="7">
        <f>(((J3202/60)/60)/24)+DATE(1970,1,1)</f>
        <v>42490.231944444444</v>
      </c>
      <c r="L3202">
        <v>1459410101</v>
      </c>
      <c r="M3202" s="7">
        <f>(((L3202/60)/60)/24)+DATE(1970,1,1)</f>
        <v>42460.320613425924</v>
      </c>
      <c r="N3202" t="b">
        <v>0</v>
      </c>
      <c r="O3202">
        <v>1</v>
      </c>
      <c r="P3202" s="5">
        <f>E3202/O3202</f>
        <v>1</v>
      </c>
      <c r="Q3202" s="18" t="str">
        <f>LEFT(T3202, FIND("/",T3202)-1)</f>
        <v>theater</v>
      </c>
      <c r="R3202" s="18" t="str">
        <f>RIGHT(T3202, LEN(T3202)-FIND("/",T3202))</f>
        <v>musical</v>
      </c>
      <c r="S3202" t="b">
        <v>0</v>
      </c>
      <c r="T3202" t="s">
        <v>8305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3">
        <v>2000</v>
      </c>
      <c r="E3203" s="13">
        <v>25</v>
      </c>
      <c r="F3203" s="16">
        <f>(E3203)/D3203</f>
        <v>1.2500000000000001E-2</v>
      </c>
      <c r="G3203" s="11" t="s">
        <v>8221</v>
      </c>
      <c r="H3203" t="s">
        <v>8225</v>
      </c>
      <c r="I3203" t="s">
        <v>8247</v>
      </c>
      <c r="J3203">
        <v>1409509477</v>
      </c>
      <c r="K3203" s="7">
        <f>(((J3203/60)/60)/24)+DATE(1970,1,1)</f>
        <v>41882.767094907409</v>
      </c>
      <c r="L3203">
        <v>1407695077</v>
      </c>
      <c r="M3203" s="7">
        <f>(((L3203/60)/60)/24)+DATE(1970,1,1)</f>
        <v>41861.767094907409</v>
      </c>
      <c r="N3203" t="b">
        <v>0</v>
      </c>
      <c r="O3203">
        <v>2</v>
      </c>
      <c r="P3203" s="5">
        <f>E3203/O3203</f>
        <v>12.5</v>
      </c>
      <c r="Q3203" s="18" t="str">
        <f>LEFT(T3203, FIND("/",T3203)-1)</f>
        <v>theater</v>
      </c>
      <c r="R3203" s="18" t="str">
        <f>RIGHT(T3203, LEN(T3203)-FIND("/",T3203))</f>
        <v>musical</v>
      </c>
      <c r="S3203" t="b">
        <v>0</v>
      </c>
      <c r="T3203" t="s">
        <v>8305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3">
        <v>5000</v>
      </c>
      <c r="E3204" s="13">
        <v>2726</v>
      </c>
      <c r="F3204" s="16">
        <f>(E3204)/D3204</f>
        <v>0.54520000000000002</v>
      </c>
      <c r="G3204" s="11" t="s">
        <v>8221</v>
      </c>
      <c r="H3204" t="s">
        <v>8224</v>
      </c>
      <c r="I3204" t="s">
        <v>8246</v>
      </c>
      <c r="J3204">
        <v>1450072740</v>
      </c>
      <c r="K3204" s="7">
        <f>(((J3204/60)/60)/24)+DATE(1970,1,1)</f>
        <v>42352.249305555553</v>
      </c>
      <c r="L3204">
        <v>1445027346</v>
      </c>
      <c r="M3204" s="7">
        <f>(((L3204/60)/60)/24)+DATE(1970,1,1)</f>
        <v>42293.853541666671</v>
      </c>
      <c r="N3204" t="b">
        <v>0</v>
      </c>
      <c r="O3204">
        <v>25</v>
      </c>
      <c r="P3204" s="5">
        <f>E3204/O3204</f>
        <v>109.04</v>
      </c>
      <c r="Q3204" s="18" t="str">
        <f>LEFT(T3204, FIND("/",T3204)-1)</f>
        <v>theater</v>
      </c>
      <c r="R3204" s="18" t="str">
        <f>RIGHT(T3204, LEN(T3204)-FIND("/",T3204))</f>
        <v>musical</v>
      </c>
      <c r="S3204" t="b">
        <v>0</v>
      </c>
      <c r="T3204" t="s">
        <v>8305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3">
        <v>1000</v>
      </c>
      <c r="E3205" s="13">
        <v>250</v>
      </c>
      <c r="F3205" s="16">
        <f>(E3205)/D3205</f>
        <v>0.25</v>
      </c>
      <c r="G3205" s="11" t="s">
        <v>8221</v>
      </c>
      <c r="H3205" t="s">
        <v>8224</v>
      </c>
      <c r="I3205" t="s">
        <v>8246</v>
      </c>
      <c r="J3205">
        <v>1443224622</v>
      </c>
      <c r="K3205" s="7">
        <f>(((J3205/60)/60)/24)+DATE(1970,1,1)</f>
        <v>42272.988680555558</v>
      </c>
      <c r="L3205">
        <v>1440632622</v>
      </c>
      <c r="M3205" s="7">
        <f>(((L3205/60)/60)/24)+DATE(1970,1,1)</f>
        <v>42242.988680555558</v>
      </c>
      <c r="N3205" t="b">
        <v>0</v>
      </c>
      <c r="O3205">
        <v>6</v>
      </c>
      <c r="P3205" s="5">
        <f>E3205/O3205</f>
        <v>41.666666666666664</v>
      </c>
      <c r="Q3205" s="18" t="str">
        <f>LEFT(T3205, FIND("/",T3205)-1)</f>
        <v>theater</v>
      </c>
      <c r="R3205" s="18" t="str">
        <f>RIGHT(T3205, LEN(T3205)-FIND("/",T3205))</f>
        <v>musical</v>
      </c>
      <c r="S3205" t="b">
        <v>0</v>
      </c>
      <c r="T3205" t="s">
        <v>8305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3">
        <v>500</v>
      </c>
      <c r="E3206" s="13">
        <v>0</v>
      </c>
      <c r="F3206" s="16">
        <f>(E3206)/D3206</f>
        <v>0</v>
      </c>
      <c r="G3206" s="11" t="s">
        <v>8221</v>
      </c>
      <c r="H3206" t="s">
        <v>8224</v>
      </c>
      <c r="I3206" t="s">
        <v>8246</v>
      </c>
      <c r="J3206">
        <v>1437149640</v>
      </c>
      <c r="K3206" s="7">
        <f>(((J3206/60)/60)/24)+DATE(1970,1,1)</f>
        <v>42202.676388888889</v>
      </c>
      <c r="L3206">
        <v>1434558479</v>
      </c>
      <c r="M3206" s="7">
        <f>(((L3206/60)/60)/24)+DATE(1970,1,1)</f>
        <v>42172.686099537037</v>
      </c>
      <c r="N3206" t="b">
        <v>0</v>
      </c>
      <c r="O3206">
        <v>0</v>
      </c>
      <c r="P3206" s="5" t="e">
        <f>E3206/O3206</f>
        <v>#DIV/0!</v>
      </c>
      <c r="Q3206" s="18" t="str">
        <f>LEFT(T3206, FIND("/",T3206)-1)</f>
        <v>theater</v>
      </c>
      <c r="R3206" s="18" t="str">
        <f>RIGHT(T3206, LEN(T3206)-FIND("/",T3206))</f>
        <v>musical</v>
      </c>
      <c r="S3206" t="b">
        <v>0</v>
      </c>
      <c r="T3206" t="s">
        <v>8305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3">
        <v>8000</v>
      </c>
      <c r="E3207" s="13">
        <v>273</v>
      </c>
      <c r="F3207" s="16">
        <f>(E3207)/D3207</f>
        <v>3.4125000000000003E-2</v>
      </c>
      <c r="G3207" s="11" t="s">
        <v>8221</v>
      </c>
      <c r="H3207" t="s">
        <v>8225</v>
      </c>
      <c r="I3207" t="s">
        <v>8247</v>
      </c>
      <c r="J3207">
        <v>1430470772</v>
      </c>
      <c r="K3207" s="7">
        <f>(((J3207/60)/60)/24)+DATE(1970,1,1)</f>
        <v>42125.374675925923</v>
      </c>
      <c r="L3207">
        <v>1427878772</v>
      </c>
      <c r="M3207" s="7">
        <f>(((L3207/60)/60)/24)+DATE(1970,1,1)</f>
        <v>42095.374675925923</v>
      </c>
      <c r="N3207" t="b">
        <v>0</v>
      </c>
      <c r="O3207">
        <v>12</v>
      </c>
      <c r="P3207" s="5">
        <f>E3207/O3207</f>
        <v>22.75</v>
      </c>
      <c r="Q3207" s="18" t="str">
        <f>LEFT(T3207, FIND("/",T3207)-1)</f>
        <v>theater</v>
      </c>
      <c r="R3207" s="18" t="str">
        <f>RIGHT(T3207, LEN(T3207)-FIND("/",T3207))</f>
        <v>musical</v>
      </c>
      <c r="S3207" t="b">
        <v>0</v>
      </c>
      <c r="T3207" t="s">
        <v>8305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3">
        <v>5000</v>
      </c>
      <c r="E3208" s="13">
        <v>0</v>
      </c>
      <c r="F3208" s="16">
        <f>(E3208)/D3208</f>
        <v>0</v>
      </c>
      <c r="G3208" s="11" t="s">
        <v>8221</v>
      </c>
      <c r="H3208" t="s">
        <v>8224</v>
      </c>
      <c r="I3208" t="s">
        <v>8246</v>
      </c>
      <c r="J3208">
        <v>1442644651</v>
      </c>
      <c r="K3208" s="7">
        <f>(((J3208/60)/60)/24)+DATE(1970,1,1)</f>
        <v>42266.276053240741</v>
      </c>
      <c r="L3208">
        <v>1440052651</v>
      </c>
      <c r="M3208" s="7">
        <f>(((L3208/60)/60)/24)+DATE(1970,1,1)</f>
        <v>42236.276053240741</v>
      </c>
      <c r="N3208" t="b">
        <v>0</v>
      </c>
      <c r="O3208">
        <v>0</v>
      </c>
      <c r="P3208" s="5" t="e">
        <f>E3208/O3208</f>
        <v>#DIV/0!</v>
      </c>
      <c r="Q3208" s="18" t="str">
        <f>LEFT(T3208, FIND("/",T3208)-1)</f>
        <v>theater</v>
      </c>
      <c r="R3208" s="18" t="str">
        <f>RIGHT(T3208, LEN(T3208)-FIND("/",T3208))</f>
        <v>musical</v>
      </c>
      <c r="S3208" t="b">
        <v>0</v>
      </c>
      <c r="T3208" t="s">
        <v>8305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3">
        <v>5500</v>
      </c>
      <c r="E3209" s="13">
        <v>2550</v>
      </c>
      <c r="F3209" s="16">
        <f>(E3209)/D3209</f>
        <v>0.46363636363636362</v>
      </c>
      <c r="G3209" s="11" t="s">
        <v>8221</v>
      </c>
      <c r="H3209" t="s">
        <v>8224</v>
      </c>
      <c r="I3209" t="s">
        <v>8246</v>
      </c>
      <c r="J3209">
        <v>1429767607</v>
      </c>
      <c r="K3209" s="7">
        <f>(((J3209/60)/60)/24)+DATE(1970,1,1)</f>
        <v>42117.236192129625</v>
      </c>
      <c r="L3209">
        <v>1424587207</v>
      </c>
      <c r="M3209" s="7">
        <f>(((L3209/60)/60)/24)+DATE(1970,1,1)</f>
        <v>42057.277858796297</v>
      </c>
      <c r="N3209" t="b">
        <v>0</v>
      </c>
      <c r="O3209">
        <v>36</v>
      </c>
      <c r="P3209" s="5">
        <f>E3209/O3209</f>
        <v>70.833333333333329</v>
      </c>
      <c r="Q3209" s="18" t="str">
        <f>LEFT(T3209, FIND("/",T3209)-1)</f>
        <v>theater</v>
      </c>
      <c r="R3209" s="18" t="str">
        <f>RIGHT(T3209, LEN(T3209)-FIND("/",T3209))</f>
        <v>musical</v>
      </c>
      <c r="S3209" t="b">
        <v>0</v>
      </c>
      <c r="T3209" t="s">
        <v>8305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3">
        <v>5000</v>
      </c>
      <c r="E3210" s="13">
        <v>5175</v>
      </c>
      <c r="F3210" s="16">
        <f>(E3210)/D3210</f>
        <v>1.0349999999999999</v>
      </c>
      <c r="G3210" s="11" t="s">
        <v>8219</v>
      </c>
      <c r="H3210" t="s">
        <v>8224</v>
      </c>
      <c r="I3210" t="s">
        <v>8246</v>
      </c>
      <c r="J3210">
        <v>1406557877</v>
      </c>
      <c r="K3210" s="7">
        <f>(((J3210/60)/60)/24)+DATE(1970,1,1)</f>
        <v>41848.605057870373</v>
      </c>
      <c r="L3210">
        <v>1404743477</v>
      </c>
      <c r="M3210" s="7">
        <f>(((L3210/60)/60)/24)+DATE(1970,1,1)</f>
        <v>41827.605057870373</v>
      </c>
      <c r="N3210" t="b">
        <v>1</v>
      </c>
      <c r="O3210">
        <v>82</v>
      </c>
      <c r="P3210" s="5">
        <f>E3210/O3210</f>
        <v>63.109756097560975</v>
      </c>
      <c r="Q3210" s="18" t="str">
        <f>LEFT(T3210, FIND("/",T3210)-1)</f>
        <v>theater</v>
      </c>
      <c r="R3210" s="18" t="str">
        <f>RIGHT(T3210, LEN(T3210)-FIND("/",T3210))</f>
        <v>plays</v>
      </c>
      <c r="S3210" t="b">
        <v>1</v>
      </c>
      <c r="T3210" t="s">
        <v>8271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3">
        <v>9500</v>
      </c>
      <c r="E3211" s="13">
        <v>11335.7</v>
      </c>
      <c r="F3211" s="16">
        <f>(E3211)/D3211</f>
        <v>1.1932315789473684</v>
      </c>
      <c r="G3211" s="11" t="s">
        <v>8219</v>
      </c>
      <c r="H3211" t="s">
        <v>8224</v>
      </c>
      <c r="I3211" t="s">
        <v>8246</v>
      </c>
      <c r="J3211">
        <v>1403305200</v>
      </c>
      <c r="K3211" s="7">
        <f>(((J3211/60)/60)/24)+DATE(1970,1,1)</f>
        <v>41810.958333333336</v>
      </c>
      <c r="L3211">
        <v>1400512658</v>
      </c>
      <c r="M3211" s="7">
        <f>(((L3211/60)/60)/24)+DATE(1970,1,1)</f>
        <v>41778.637245370373</v>
      </c>
      <c r="N3211" t="b">
        <v>1</v>
      </c>
      <c r="O3211">
        <v>226</v>
      </c>
      <c r="P3211" s="5">
        <f>E3211/O3211</f>
        <v>50.157964601769912</v>
      </c>
      <c r="Q3211" s="18" t="str">
        <f>LEFT(T3211, FIND("/",T3211)-1)</f>
        <v>theater</v>
      </c>
      <c r="R3211" s="18" t="str">
        <f>RIGHT(T3211, LEN(T3211)-FIND("/",T3211))</f>
        <v>plays</v>
      </c>
      <c r="S3211" t="b">
        <v>1</v>
      </c>
      <c r="T3211" t="s">
        <v>8271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3">
        <v>3000</v>
      </c>
      <c r="E3212" s="13">
        <v>3773</v>
      </c>
      <c r="F3212" s="16">
        <f>(E3212)/D3212</f>
        <v>1.2576666666666667</v>
      </c>
      <c r="G3212" s="11" t="s">
        <v>8219</v>
      </c>
      <c r="H3212" t="s">
        <v>8224</v>
      </c>
      <c r="I3212" t="s">
        <v>8246</v>
      </c>
      <c r="J3212">
        <v>1338523140</v>
      </c>
      <c r="K3212" s="7">
        <f>(((J3212/60)/60)/24)+DATE(1970,1,1)</f>
        <v>41061.165972222225</v>
      </c>
      <c r="L3212">
        <v>1334442519</v>
      </c>
      <c r="M3212" s="7">
        <f>(((L3212/60)/60)/24)+DATE(1970,1,1)</f>
        <v>41013.936562499999</v>
      </c>
      <c r="N3212" t="b">
        <v>1</v>
      </c>
      <c r="O3212">
        <v>60</v>
      </c>
      <c r="P3212" s="5">
        <f>E3212/O3212</f>
        <v>62.883333333333333</v>
      </c>
      <c r="Q3212" s="18" t="str">
        <f>LEFT(T3212, FIND("/",T3212)-1)</f>
        <v>theater</v>
      </c>
      <c r="R3212" s="18" t="str">
        <f>RIGHT(T3212, LEN(T3212)-FIND("/",T3212))</f>
        <v>plays</v>
      </c>
      <c r="S3212" t="b">
        <v>1</v>
      </c>
      <c r="T3212" t="s">
        <v>8271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3">
        <v>23000</v>
      </c>
      <c r="E3213" s="13">
        <v>27541</v>
      </c>
      <c r="F3213" s="16">
        <f>(E3213)/D3213</f>
        <v>1.1974347826086957</v>
      </c>
      <c r="G3213" s="11" t="s">
        <v>8219</v>
      </c>
      <c r="H3213" t="s">
        <v>8224</v>
      </c>
      <c r="I3213" t="s">
        <v>8246</v>
      </c>
      <c r="J3213">
        <v>1408068000</v>
      </c>
      <c r="K3213" s="7">
        <f>(((J3213/60)/60)/24)+DATE(1970,1,1)</f>
        <v>41866.083333333336</v>
      </c>
      <c r="L3213">
        <v>1405346680</v>
      </c>
      <c r="M3213" s="7">
        <f>(((L3213/60)/60)/24)+DATE(1970,1,1)</f>
        <v>41834.586574074077</v>
      </c>
      <c r="N3213" t="b">
        <v>1</v>
      </c>
      <c r="O3213">
        <v>322</v>
      </c>
      <c r="P3213" s="5">
        <f>E3213/O3213</f>
        <v>85.531055900621112</v>
      </c>
      <c r="Q3213" s="18" t="str">
        <f>LEFT(T3213, FIND("/",T3213)-1)</f>
        <v>theater</v>
      </c>
      <c r="R3213" s="18" t="str">
        <f>RIGHT(T3213, LEN(T3213)-FIND("/",T3213))</f>
        <v>plays</v>
      </c>
      <c r="S3213" t="b">
        <v>1</v>
      </c>
      <c r="T3213" t="s">
        <v>8271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3">
        <v>4000</v>
      </c>
      <c r="E3214" s="13">
        <v>5050</v>
      </c>
      <c r="F3214" s="16">
        <f>(E3214)/D3214</f>
        <v>1.2625</v>
      </c>
      <c r="G3214" s="11" t="s">
        <v>8219</v>
      </c>
      <c r="H3214" t="s">
        <v>8224</v>
      </c>
      <c r="I3214" t="s">
        <v>8246</v>
      </c>
      <c r="J3214">
        <v>1407524751</v>
      </c>
      <c r="K3214" s="7">
        <f>(((J3214/60)/60)/24)+DATE(1970,1,1)</f>
        <v>41859.795729166668</v>
      </c>
      <c r="L3214">
        <v>1404932751</v>
      </c>
      <c r="M3214" s="7">
        <f>(((L3214/60)/60)/24)+DATE(1970,1,1)</f>
        <v>41829.795729166668</v>
      </c>
      <c r="N3214" t="b">
        <v>1</v>
      </c>
      <c r="O3214">
        <v>94</v>
      </c>
      <c r="P3214" s="5">
        <f>E3214/O3214</f>
        <v>53.723404255319146</v>
      </c>
      <c r="Q3214" s="18" t="str">
        <f>LEFT(T3214, FIND("/",T3214)-1)</f>
        <v>theater</v>
      </c>
      <c r="R3214" s="18" t="str">
        <f>RIGHT(T3214, LEN(T3214)-FIND("/",T3214))</f>
        <v>plays</v>
      </c>
      <c r="S3214" t="b">
        <v>1</v>
      </c>
      <c r="T3214" t="s">
        <v>8271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3">
        <v>6000</v>
      </c>
      <c r="E3215" s="13">
        <v>6007</v>
      </c>
      <c r="F3215" s="16">
        <f>(E3215)/D3215</f>
        <v>1.0011666666666668</v>
      </c>
      <c r="G3215" s="11" t="s">
        <v>8219</v>
      </c>
      <c r="H3215" t="s">
        <v>8225</v>
      </c>
      <c r="I3215" t="s">
        <v>8247</v>
      </c>
      <c r="J3215">
        <v>1437934759</v>
      </c>
      <c r="K3215" s="7">
        <f>(((J3215/60)/60)/24)+DATE(1970,1,1)</f>
        <v>42211.763414351852</v>
      </c>
      <c r="L3215">
        <v>1434478759</v>
      </c>
      <c r="M3215" s="7">
        <f>(((L3215/60)/60)/24)+DATE(1970,1,1)</f>
        <v>42171.763414351852</v>
      </c>
      <c r="N3215" t="b">
        <v>1</v>
      </c>
      <c r="O3215">
        <v>47</v>
      </c>
      <c r="P3215" s="5">
        <f>E3215/O3215</f>
        <v>127.80851063829788</v>
      </c>
      <c r="Q3215" s="18" t="str">
        <f>LEFT(T3215, FIND("/",T3215)-1)</f>
        <v>theater</v>
      </c>
      <c r="R3215" s="18" t="str">
        <f>RIGHT(T3215, LEN(T3215)-FIND("/",T3215))</f>
        <v>plays</v>
      </c>
      <c r="S3215" t="b">
        <v>1</v>
      </c>
      <c r="T3215" t="s">
        <v>8271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3">
        <v>12000</v>
      </c>
      <c r="E3216" s="13">
        <v>12256</v>
      </c>
      <c r="F3216" s="16">
        <f>(E3216)/D3216</f>
        <v>1.0213333333333334</v>
      </c>
      <c r="G3216" s="11" t="s">
        <v>8219</v>
      </c>
      <c r="H3216" t="s">
        <v>8225</v>
      </c>
      <c r="I3216" t="s">
        <v>8247</v>
      </c>
      <c r="J3216">
        <v>1452038100</v>
      </c>
      <c r="K3216" s="7">
        <f>(((J3216/60)/60)/24)+DATE(1970,1,1)</f>
        <v>42374.996527777781</v>
      </c>
      <c r="L3216">
        <v>1448823673</v>
      </c>
      <c r="M3216" s="7">
        <f>(((L3216/60)/60)/24)+DATE(1970,1,1)</f>
        <v>42337.792511574073</v>
      </c>
      <c r="N3216" t="b">
        <v>1</v>
      </c>
      <c r="O3216">
        <v>115</v>
      </c>
      <c r="P3216" s="5">
        <f>E3216/O3216</f>
        <v>106.57391304347826</v>
      </c>
      <c r="Q3216" s="18" t="str">
        <f>LEFT(T3216, FIND("/",T3216)-1)</f>
        <v>theater</v>
      </c>
      <c r="R3216" s="18" t="str">
        <f>RIGHT(T3216, LEN(T3216)-FIND("/",T3216))</f>
        <v>plays</v>
      </c>
      <c r="S3216" t="b">
        <v>1</v>
      </c>
      <c r="T3216" t="s">
        <v>8271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3">
        <v>35000</v>
      </c>
      <c r="E3217" s="13">
        <v>35123</v>
      </c>
      <c r="F3217" s="16">
        <f>(E3217)/D3217</f>
        <v>1.0035142857142858</v>
      </c>
      <c r="G3217" s="11" t="s">
        <v>8219</v>
      </c>
      <c r="H3217" t="s">
        <v>8224</v>
      </c>
      <c r="I3217" t="s">
        <v>8246</v>
      </c>
      <c r="J3217">
        <v>1441857540</v>
      </c>
      <c r="K3217" s="7">
        <f>(((J3217/60)/60)/24)+DATE(1970,1,1)</f>
        <v>42257.165972222225</v>
      </c>
      <c r="L3217">
        <v>1438617471</v>
      </c>
      <c r="M3217" s="7">
        <f>(((L3217/60)/60)/24)+DATE(1970,1,1)</f>
        <v>42219.665173611109</v>
      </c>
      <c r="N3217" t="b">
        <v>1</v>
      </c>
      <c r="O3217">
        <v>134</v>
      </c>
      <c r="P3217" s="5">
        <f>E3217/O3217</f>
        <v>262.11194029850748</v>
      </c>
      <c r="Q3217" s="18" t="str">
        <f>LEFT(T3217, FIND("/",T3217)-1)</f>
        <v>theater</v>
      </c>
      <c r="R3217" s="18" t="str">
        <f>RIGHT(T3217, LEN(T3217)-FIND("/",T3217))</f>
        <v>plays</v>
      </c>
      <c r="S3217" t="b">
        <v>1</v>
      </c>
      <c r="T3217" t="s">
        <v>8271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3">
        <v>2000</v>
      </c>
      <c r="E3218" s="13">
        <v>2001</v>
      </c>
      <c r="F3218" s="16">
        <f>(E3218)/D3218</f>
        <v>1.0004999999999999</v>
      </c>
      <c r="G3218" s="11" t="s">
        <v>8219</v>
      </c>
      <c r="H3218" t="s">
        <v>8225</v>
      </c>
      <c r="I3218" t="s">
        <v>8247</v>
      </c>
      <c r="J3218">
        <v>1436625000</v>
      </c>
      <c r="K3218" s="7">
        <f>(((J3218/60)/60)/24)+DATE(1970,1,1)</f>
        <v>42196.604166666672</v>
      </c>
      <c r="L3218">
        <v>1433934371</v>
      </c>
      <c r="M3218" s="7">
        <f>(((L3218/60)/60)/24)+DATE(1970,1,1)</f>
        <v>42165.462627314817</v>
      </c>
      <c r="N3218" t="b">
        <v>1</v>
      </c>
      <c r="O3218">
        <v>35</v>
      </c>
      <c r="P3218" s="5">
        <f>E3218/O3218</f>
        <v>57.171428571428571</v>
      </c>
      <c r="Q3218" s="18" t="str">
        <f>LEFT(T3218, FIND("/",T3218)-1)</f>
        <v>theater</v>
      </c>
      <c r="R3218" s="18" t="str">
        <f>RIGHT(T3218, LEN(T3218)-FIND("/",T3218))</f>
        <v>plays</v>
      </c>
      <c r="S3218" t="b">
        <v>1</v>
      </c>
      <c r="T3218" t="s">
        <v>8271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3">
        <v>4500</v>
      </c>
      <c r="E3219" s="13">
        <v>5221</v>
      </c>
      <c r="F3219" s="16">
        <f>(E3219)/D3219</f>
        <v>1.1602222222222223</v>
      </c>
      <c r="G3219" s="11" t="s">
        <v>8219</v>
      </c>
      <c r="H3219" t="s">
        <v>8224</v>
      </c>
      <c r="I3219" t="s">
        <v>8246</v>
      </c>
      <c r="J3219">
        <v>1478264784</v>
      </c>
      <c r="K3219" s="7">
        <f>(((J3219/60)/60)/24)+DATE(1970,1,1)</f>
        <v>42678.546111111107</v>
      </c>
      <c r="L3219">
        <v>1475672784</v>
      </c>
      <c r="M3219" s="7">
        <f>(((L3219/60)/60)/24)+DATE(1970,1,1)</f>
        <v>42648.546111111107</v>
      </c>
      <c r="N3219" t="b">
        <v>1</v>
      </c>
      <c r="O3219">
        <v>104</v>
      </c>
      <c r="P3219" s="5">
        <f>E3219/O3219</f>
        <v>50.20192307692308</v>
      </c>
      <c r="Q3219" s="18" t="str">
        <f>LEFT(T3219, FIND("/",T3219)-1)</f>
        <v>theater</v>
      </c>
      <c r="R3219" s="18" t="str">
        <f>RIGHT(T3219, LEN(T3219)-FIND("/",T3219))</f>
        <v>plays</v>
      </c>
      <c r="S3219" t="b">
        <v>1</v>
      </c>
      <c r="T3219" t="s">
        <v>8271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3">
        <v>12000</v>
      </c>
      <c r="E3220" s="13">
        <v>12252</v>
      </c>
      <c r="F3220" s="16">
        <f>(E3220)/D3220</f>
        <v>1.0209999999999999</v>
      </c>
      <c r="G3220" s="11" t="s">
        <v>8219</v>
      </c>
      <c r="H3220" t="s">
        <v>8225</v>
      </c>
      <c r="I3220" t="s">
        <v>8247</v>
      </c>
      <c r="J3220">
        <v>1419984000</v>
      </c>
      <c r="K3220" s="7">
        <f>(((J3220/60)/60)/24)+DATE(1970,1,1)</f>
        <v>42004</v>
      </c>
      <c r="L3220">
        <v>1417132986</v>
      </c>
      <c r="M3220" s="7">
        <f>(((L3220/60)/60)/24)+DATE(1970,1,1)</f>
        <v>41971.002152777779</v>
      </c>
      <c r="N3220" t="b">
        <v>1</v>
      </c>
      <c r="O3220">
        <v>184</v>
      </c>
      <c r="P3220" s="5">
        <f>E3220/O3220</f>
        <v>66.586956521739125</v>
      </c>
      <c r="Q3220" s="18" t="str">
        <f>LEFT(T3220, FIND("/",T3220)-1)</f>
        <v>theater</v>
      </c>
      <c r="R3220" s="18" t="str">
        <f>RIGHT(T3220, LEN(T3220)-FIND("/",T3220))</f>
        <v>plays</v>
      </c>
      <c r="S3220" t="b">
        <v>1</v>
      </c>
      <c r="T3220" t="s">
        <v>8271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3">
        <v>20000</v>
      </c>
      <c r="E3221" s="13">
        <v>20022</v>
      </c>
      <c r="F3221" s="16">
        <f>(E3221)/D3221</f>
        <v>1.0011000000000001</v>
      </c>
      <c r="G3221" s="11" t="s">
        <v>8219</v>
      </c>
      <c r="H3221" t="s">
        <v>8224</v>
      </c>
      <c r="I3221" t="s">
        <v>8246</v>
      </c>
      <c r="J3221">
        <v>1427063747</v>
      </c>
      <c r="K3221" s="7">
        <f>(((J3221/60)/60)/24)+DATE(1970,1,1)</f>
        <v>42085.941516203704</v>
      </c>
      <c r="L3221">
        <v>1424043347</v>
      </c>
      <c r="M3221" s="7">
        <f>(((L3221/60)/60)/24)+DATE(1970,1,1)</f>
        <v>42050.983182870375</v>
      </c>
      <c r="N3221" t="b">
        <v>1</v>
      </c>
      <c r="O3221">
        <v>119</v>
      </c>
      <c r="P3221" s="5">
        <f>E3221/O3221</f>
        <v>168.25210084033614</v>
      </c>
      <c r="Q3221" s="18" t="str">
        <f>LEFT(T3221, FIND("/",T3221)-1)</f>
        <v>theater</v>
      </c>
      <c r="R3221" s="18" t="str">
        <f>RIGHT(T3221, LEN(T3221)-FIND("/",T3221))</f>
        <v>plays</v>
      </c>
      <c r="S3221" t="b">
        <v>1</v>
      </c>
      <c r="T3221" t="s">
        <v>8271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3">
        <v>15000</v>
      </c>
      <c r="E3222" s="13">
        <v>15126</v>
      </c>
      <c r="F3222" s="16">
        <f>(E3222)/D3222</f>
        <v>1.0084</v>
      </c>
      <c r="G3222" s="11" t="s">
        <v>8219</v>
      </c>
      <c r="H3222" t="s">
        <v>8224</v>
      </c>
      <c r="I3222" t="s">
        <v>8246</v>
      </c>
      <c r="J3222">
        <v>1489352400</v>
      </c>
      <c r="K3222" s="7">
        <f>(((J3222/60)/60)/24)+DATE(1970,1,1)</f>
        <v>42806.875</v>
      </c>
      <c r="L3222">
        <v>1486411204</v>
      </c>
      <c r="M3222" s="7">
        <f>(((L3222/60)/60)/24)+DATE(1970,1,1)</f>
        <v>42772.833379629628</v>
      </c>
      <c r="N3222" t="b">
        <v>1</v>
      </c>
      <c r="O3222">
        <v>59</v>
      </c>
      <c r="P3222" s="5">
        <f>E3222/O3222</f>
        <v>256.37288135593218</v>
      </c>
      <c r="Q3222" s="18" t="str">
        <f>LEFT(T3222, FIND("/",T3222)-1)</f>
        <v>theater</v>
      </c>
      <c r="R3222" s="18" t="str">
        <f>RIGHT(T3222, LEN(T3222)-FIND("/",T3222))</f>
        <v>plays</v>
      </c>
      <c r="S3222" t="b">
        <v>1</v>
      </c>
      <c r="T3222" t="s">
        <v>8271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3">
        <v>4000</v>
      </c>
      <c r="E3223" s="13">
        <v>4137</v>
      </c>
      <c r="F3223" s="16">
        <f>(E3223)/D3223</f>
        <v>1.0342499999999999</v>
      </c>
      <c r="G3223" s="11" t="s">
        <v>8219</v>
      </c>
      <c r="H3223" t="s">
        <v>8225</v>
      </c>
      <c r="I3223" t="s">
        <v>8247</v>
      </c>
      <c r="J3223">
        <v>1436114603</v>
      </c>
      <c r="K3223" s="7">
        <f>(((J3223/60)/60)/24)+DATE(1970,1,1)</f>
        <v>42190.696793981479</v>
      </c>
      <c r="L3223">
        <v>1433090603</v>
      </c>
      <c r="M3223" s="7">
        <f>(((L3223/60)/60)/24)+DATE(1970,1,1)</f>
        <v>42155.696793981479</v>
      </c>
      <c r="N3223" t="b">
        <v>1</v>
      </c>
      <c r="O3223">
        <v>113</v>
      </c>
      <c r="P3223" s="5">
        <f>E3223/O3223</f>
        <v>36.610619469026545</v>
      </c>
      <c r="Q3223" s="18" t="str">
        <f>LEFT(T3223, FIND("/",T3223)-1)</f>
        <v>theater</v>
      </c>
      <c r="R3223" s="18" t="str">
        <f>RIGHT(T3223, LEN(T3223)-FIND("/",T3223))</f>
        <v>plays</v>
      </c>
      <c r="S3223" t="b">
        <v>1</v>
      </c>
      <c r="T3223" t="s">
        <v>8271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3">
        <v>2500</v>
      </c>
      <c r="E3224" s="13">
        <v>3120</v>
      </c>
      <c r="F3224" s="16">
        <f>(E3224)/D3224</f>
        <v>1.248</v>
      </c>
      <c r="G3224" s="11" t="s">
        <v>8219</v>
      </c>
      <c r="H3224" t="s">
        <v>8224</v>
      </c>
      <c r="I3224" t="s">
        <v>8246</v>
      </c>
      <c r="J3224">
        <v>1445722140</v>
      </c>
      <c r="K3224" s="7">
        <f>(((J3224/60)/60)/24)+DATE(1970,1,1)</f>
        <v>42301.895138888889</v>
      </c>
      <c r="L3224">
        <v>1443016697</v>
      </c>
      <c r="M3224" s="7">
        <f>(((L3224/60)/60)/24)+DATE(1970,1,1)</f>
        <v>42270.582141203704</v>
      </c>
      <c r="N3224" t="b">
        <v>1</v>
      </c>
      <c r="O3224">
        <v>84</v>
      </c>
      <c r="P3224" s="5">
        <f>E3224/O3224</f>
        <v>37.142857142857146</v>
      </c>
      <c r="Q3224" s="18" t="str">
        <f>LEFT(T3224, FIND("/",T3224)-1)</f>
        <v>theater</v>
      </c>
      <c r="R3224" s="18" t="str">
        <f>RIGHT(T3224, LEN(T3224)-FIND("/",T3224))</f>
        <v>plays</v>
      </c>
      <c r="S3224" t="b">
        <v>1</v>
      </c>
      <c r="T3224" t="s">
        <v>8271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3">
        <v>3100</v>
      </c>
      <c r="E3225" s="13">
        <v>3395</v>
      </c>
      <c r="F3225" s="16">
        <f>(E3225)/D3225</f>
        <v>1.0951612903225807</v>
      </c>
      <c r="G3225" s="11" t="s">
        <v>8219</v>
      </c>
      <c r="H3225" t="s">
        <v>8224</v>
      </c>
      <c r="I3225" t="s">
        <v>8246</v>
      </c>
      <c r="J3225">
        <v>1440100976</v>
      </c>
      <c r="K3225" s="7">
        <f>(((J3225/60)/60)/24)+DATE(1970,1,1)</f>
        <v>42236.835370370376</v>
      </c>
      <c r="L3225">
        <v>1437508976</v>
      </c>
      <c r="M3225" s="7">
        <f>(((L3225/60)/60)/24)+DATE(1970,1,1)</f>
        <v>42206.835370370376</v>
      </c>
      <c r="N3225" t="b">
        <v>1</v>
      </c>
      <c r="O3225">
        <v>74</v>
      </c>
      <c r="P3225" s="5">
        <f>E3225/O3225</f>
        <v>45.878378378378379</v>
      </c>
      <c r="Q3225" s="18" t="str">
        <f>LEFT(T3225, FIND("/",T3225)-1)</f>
        <v>theater</v>
      </c>
      <c r="R3225" s="18" t="str">
        <f>RIGHT(T3225, LEN(T3225)-FIND("/",T3225))</f>
        <v>plays</v>
      </c>
      <c r="S3225" t="b">
        <v>1</v>
      </c>
      <c r="T3225" t="s">
        <v>8271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3">
        <v>30000</v>
      </c>
      <c r="E3226" s="13">
        <v>30610</v>
      </c>
      <c r="F3226" s="16">
        <f>(E3226)/D3226</f>
        <v>1.0203333333333333</v>
      </c>
      <c r="G3226" s="11" t="s">
        <v>8219</v>
      </c>
      <c r="H3226" t="s">
        <v>8224</v>
      </c>
      <c r="I3226" t="s">
        <v>8246</v>
      </c>
      <c r="J3226">
        <v>1484024400</v>
      </c>
      <c r="K3226" s="7">
        <f>(((J3226/60)/60)/24)+DATE(1970,1,1)</f>
        <v>42745.208333333328</v>
      </c>
      <c r="L3226">
        <v>1479932713</v>
      </c>
      <c r="M3226" s="7">
        <f>(((L3226/60)/60)/24)+DATE(1970,1,1)</f>
        <v>42697.850844907407</v>
      </c>
      <c r="N3226" t="b">
        <v>1</v>
      </c>
      <c r="O3226">
        <v>216</v>
      </c>
      <c r="P3226" s="5">
        <f>E3226/O3226</f>
        <v>141.71296296296296</v>
      </c>
      <c r="Q3226" s="18" t="str">
        <f>LEFT(T3226, FIND("/",T3226)-1)</f>
        <v>theater</v>
      </c>
      <c r="R3226" s="18" t="str">
        <f>RIGHT(T3226, LEN(T3226)-FIND("/",T3226))</f>
        <v>plays</v>
      </c>
      <c r="S3226" t="b">
        <v>1</v>
      </c>
      <c r="T3226" t="s">
        <v>8271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3">
        <v>2000</v>
      </c>
      <c r="E3227" s="13">
        <v>2047</v>
      </c>
      <c r="F3227" s="16">
        <f>(E3227)/D3227</f>
        <v>1.0235000000000001</v>
      </c>
      <c r="G3227" s="11" t="s">
        <v>8219</v>
      </c>
      <c r="H3227" t="s">
        <v>8224</v>
      </c>
      <c r="I3227" t="s">
        <v>8246</v>
      </c>
      <c r="J3227">
        <v>1464987600</v>
      </c>
      <c r="K3227" s="7">
        <f>(((J3227/60)/60)/24)+DATE(1970,1,1)</f>
        <v>42524.875</v>
      </c>
      <c r="L3227">
        <v>1463145938</v>
      </c>
      <c r="M3227" s="7">
        <f>(((L3227/60)/60)/24)+DATE(1970,1,1)</f>
        <v>42503.559467592597</v>
      </c>
      <c r="N3227" t="b">
        <v>1</v>
      </c>
      <c r="O3227">
        <v>39</v>
      </c>
      <c r="P3227" s="5">
        <f>E3227/O3227</f>
        <v>52.487179487179489</v>
      </c>
      <c r="Q3227" s="18" t="str">
        <f>LEFT(T3227, FIND("/",T3227)-1)</f>
        <v>theater</v>
      </c>
      <c r="R3227" s="18" t="str">
        <f>RIGHT(T3227, LEN(T3227)-FIND("/",T3227))</f>
        <v>plays</v>
      </c>
      <c r="S3227" t="b">
        <v>1</v>
      </c>
      <c r="T3227" t="s">
        <v>8271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3">
        <v>1200</v>
      </c>
      <c r="E3228" s="13">
        <v>1250</v>
      </c>
      <c r="F3228" s="16">
        <f>(E3228)/D3228</f>
        <v>1.0416666666666667</v>
      </c>
      <c r="G3228" s="11" t="s">
        <v>8219</v>
      </c>
      <c r="H3228" t="s">
        <v>8225</v>
      </c>
      <c r="I3228" t="s">
        <v>8247</v>
      </c>
      <c r="J3228">
        <v>1446213612</v>
      </c>
      <c r="K3228" s="7">
        <f>(((J3228/60)/60)/24)+DATE(1970,1,1)</f>
        <v>42307.583472222221</v>
      </c>
      <c r="L3228">
        <v>1443621612</v>
      </c>
      <c r="M3228" s="7">
        <f>(((L3228/60)/60)/24)+DATE(1970,1,1)</f>
        <v>42277.583472222221</v>
      </c>
      <c r="N3228" t="b">
        <v>1</v>
      </c>
      <c r="O3228">
        <v>21</v>
      </c>
      <c r="P3228" s="5">
        <f>E3228/O3228</f>
        <v>59.523809523809526</v>
      </c>
      <c r="Q3228" s="18" t="str">
        <f>LEFT(T3228, FIND("/",T3228)-1)</f>
        <v>theater</v>
      </c>
      <c r="R3228" s="18" t="str">
        <f>RIGHT(T3228, LEN(T3228)-FIND("/",T3228))</f>
        <v>plays</v>
      </c>
      <c r="S3228" t="b">
        <v>1</v>
      </c>
      <c r="T3228" t="s">
        <v>8271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3">
        <v>1200</v>
      </c>
      <c r="E3229" s="13">
        <v>1500</v>
      </c>
      <c r="F3229" s="16">
        <f>(E3229)/D3229</f>
        <v>1.25</v>
      </c>
      <c r="G3229" s="11" t="s">
        <v>8219</v>
      </c>
      <c r="H3229" t="s">
        <v>8225</v>
      </c>
      <c r="I3229" t="s">
        <v>8247</v>
      </c>
      <c r="J3229">
        <v>1484687436</v>
      </c>
      <c r="K3229" s="7">
        <f>(((J3229/60)/60)/24)+DATE(1970,1,1)</f>
        <v>42752.882361111115</v>
      </c>
      <c r="L3229">
        <v>1482095436</v>
      </c>
      <c r="M3229" s="7">
        <f>(((L3229/60)/60)/24)+DATE(1970,1,1)</f>
        <v>42722.882361111115</v>
      </c>
      <c r="N3229" t="b">
        <v>0</v>
      </c>
      <c r="O3229">
        <v>30</v>
      </c>
      <c r="P3229" s="5">
        <f>E3229/O3229</f>
        <v>50</v>
      </c>
      <c r="Q3229" s="18" t="str">
        <f>LEFT(T3229, FIND("/",T3229)-1)</f>
        <v>theater</v>
      </c>
      <c r="R3229" s="18" t="str">
        <f>RIGHT(T3229, LEN(T3229)-FIND("/",T3229))</f>
        <v>plays</v>
      </c>
      <c r="S3229" t="b">
        <v>1</v>
      </c>
      <c r="T3229" t="s">
        <v>8271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3">
        <v>7000</v>
      </c>
      <c r="E3230" s="13">
        <v>7164</v>
      </c>
      <c r="F3230" s="16">
        <f>(E3230)/D3230</f>
        <v>1.0234285714285714</v>
      </c>
      <c r="G3230" s="11" t="s">
        <v>8219</v>
      </c>
      <c r="H3230" t="s">
        <v>8224</v>
      </c>
      <c r="I3230" t="s">
        <v>8246</v>
      </c>
      <c r="J3230">
        <v>1450328340</v>
      </c>
      <c r="K3230" s="7">
        <f>(((J3230/60)/60)/24)+DATE(1970,1,1)</f>
        <v>42355.207638888889</v>
      </c>
      <c r="L3230">
        <v>1447606884</v>
      </c>
      <c r="M3230" s="7">
        <f>(((L3230/60)/60)/24)+DATE(1970,1,1)</f>
        <v>42323.70930555556</v>
      </c>
      <c r="N3230" t="b">
        <v>1</v>
      </c>
      <c r="O3230">
        <v>37</v>
      </c>
      <c r="P3230" s="5">
        <f>E3230/O3230</f>
        <v>193.62162162162161</v>
      </c>
      <c r="Q3230" s="18" t="str">
        <f>LEFT(T3230, FIND("/",T3230)-1)</f>
        <v>theater</v>
      </c>
      <c r="R3230" s="18" t="str">
        <f>RIGHT(T3230, LEN(T3230)-FIND("/",T3230))</f>
        <v>plays</v>
      </c>
      <c r="S3230" t="b">
        <v>1</v>
      </c>
      <c r="T3230" t="s">
        <v>8271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3">
        <v>20000</v>
      </c>
      <c r="E3231" s="13">
        <v>21573</v>
      </c>
      <c r="F3231" s="16">
        <f>(E3231)/D3231</f>
        <v>1.0786500000000001</v>
      </c>
      <c r="G3231" s="11" t="s">
        <v>8219</v>
      </c>
      <c r="H3231" t="s">
        <v>8224</v>
      </c>
      <c r="I3231" t="s">
        <v>8246</v>
      </c>
      <c r="J3231">
        <v>1416470398</v>
      </c>
      <c r="K3231" s="7">
        <f>(((J3231/60)/60)/24)+DATE(1970,1,1)</f>
        <v>41963.333310185189</v>
      </c>
      <c r="L3231">
        <v>1413874798</v>
      </c>
      <c r="M3231" s="7">
        <f>(((L3231/60)/60)/24)+DATE(1970,1,1)</f>
        <v>41933.291643518518</v>
      </c>
      <c r="N3231" t="b">
        <v>1</v>
      </c>
      <c r="O3231">
        <v>202</v>
      </c>
      <c r="P3231" s="5">
        <f>E3231/O3231</f>
        <v>106.79702970297029</v>
      </c>
      <c r="Q3231" s="18" t="str">
        <f>LEFT(T3231, FIND("/",T3231)-1)</f>
        <v>theater</v>
      </c>
      <c r="R3231" s="18" t="str">
        <f>RIGHT(T3231, LEN(T3231)-FIND("/",T3231))</f>
        <v>plays</v>
      </c>
      <c r="S3231" t="b">
        <v>1</v>
      </c>
      <c r="T3231" t="s">
        <v>8271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3">
        <v>2600</v>
      </c>
      <c r="E3232" s="13">
        <v>2857</v>
      </c>
      <c r="F3232" s="16">
        <f>(E3232)/D3232</f>
        <v>1.0988461538461538</v>
      </c>
      <c r="G3232" s="11" t="s">
        <v>8219</v>
      </c>
      <c r="H3232" t="s">
        <v>8224</v>
      </c>
      <c r="I3232" t="s">
        <v>8246</v>
      </c>
      <c r="J3232">
        <v>1412135940</v>
      </c>
      <c r="K3232" s="7">
        <f>(((J3232/60)/60)/24)+DATE(1970,1,1)</f>
        <v>41913.165972222225</v>
      </c>
      <c r="L3232">
        <v>1410840126</v>
      </c>
      <c r="M3232" s="7">
        <f>(((L3232/60)/60)/24)+DATE(1970,1,1)</f>
        <v>41898.168125000004</v>
      </c>
      <c r="N3232" t="b">
        <v>1</v>
      </c>
      <c r="O3232">
        <v>37</v>
      </c>
      <c r="P3232" s="5">
        <f>E3232/O3232</f>
        <v>77.21621621621621</v>
      </c>
      <c r="Q3232" s="18" t="str">
        <f>LEFT(T3232, FIND("/",T3232)-1)</f>
        <v>theater</v>
      </c>
      <c r="R3232" s="18" t="str">
        <f>RIGHT(T3232, LEN(T3232)-FIND("/",T3232))</f>
        <v>plays</v>
      </c>
      <c r="S3232" t="b">
        <v>1</v>
      </c>
      <c r="T3232" t="s">
        <v>8271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3">
        <v>1000</v>
      </c>
      <c r="E3233" s="13">
        <v>1610</v>
      </c>
      <c r="F3233" s="16">
        <f>(E3233)/D3233</f>
        <v>1.61</v>
      </c>
      <c r="G3233" s="11" t="s">
        <v>8219</v>
      </c>
      <c r="H3233" t="s">
        <v>8224</v>
      </c>
      <c r="I3233" t="s">
        <v>8246</v>
      </c>
      <c r="J3233">
        <v>1460846347</v>
      </c>
      <c r="K3233" s="7">
        <f>(((J3233/60)/60)/24)+DATE(1970,1,1)</f>
        <v>42476.943831018521</v>
      </c>
      <c r="L3233">
        <v>1458254347</v>
      </c>
      <c r="M3233" s="7">
        <f>(((L3233/60)/60)/24)+DATE(1970,1,1)</f>
        <v>42446.943831018521</v>
      </c>
      <c r="N3233" t="b">
        <v>0</v>
      </c>
      <c r="O3233">
        <v>28</v>
      </c>
      <c r="P3233" s="5">
        <f>E3233/O3233</f>
        <v>57.5</v>
      </c>
      <c r="Q3233" s="18" t="str">
        <f>LEFT(T3233, FIND("/",T3233)-1)</f>
        <v>theater</v>
      </c>
      <c r="R3233" s="18" t="str">
        <f>RIGHT(T3233, LEN(T3233)-FIND("/",T3233))</f>
        <v>plays</v>
      </c>
      <c r="S3233" t="b">
        <v>1</v>
      </c>
      <c r="T3233" t="s">
        <v>8271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3">
        <v>1000</v>
      </c>
      <c r="E3234" s="13">
        <v>1312</v>
      </c>
      <c r="F3234" s="16">
        <f>(E3234)/D3234</f>
        <v>1.3120000000000001</v>
      </c>
      <c r="G3234" s="11" t="s">
        <v>8219</v>
      </c>
      <c r="H3234" t="s">
        <v>8224</v>
      </c>
      <c r="I3234" t="s">
        <v>8246</v>
      </c>
      <c r="J3234">
        <v>1462334340</v>
      </c>
      <c r="K3234" s="7">
        <f>(((J3234/60)/60)/24)+DATE(1970,1,1)</f>
        <v>42494.165972222225</v>
      </c>
      <c r="L3234">
        <v>1459711917</v>
      </c>
      <c r="M3234" s="7">
        <f>(((L3234/60)/60)/24)+DATE(1970,1,1)</f>
        <v>42463.81385416667</v>
      </c>
      <c r="N3234" t="b">
        <v>1</v>
      </c>
      <c r="O3234">
        <v>26</v>
      </c>
      <c r="P3234" s="5">
        <f>E3234/O3234</f>
        <v>50.46153846153846</v>
      </c>
      <c r="Q3234" s="18" t="str">
        <f>LEFT(T3234, FIND("/",T3234)-1)</f>
        <v>theater</v>
      </c>
      <c r="R3234" s="18" t="str">
        <f>RIGHT(T3234, LEN(T3234)-FIND("/",T3234))</f>
        <v>plays</v>
      </c>
      <c r="S3234" t="b">
        <v>1</v>
      </c>
      <c r="T3234" t="s">
        <v>8271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3">
        <v>5000</v>
      </c>
      <c r="E3235" s="13">
        <v>5940</v>
      </c>
      <c r="F3235" s="16">
        <f>(E3235)/D3235</f>
        <v>1.1879999999999999</v>
      </c>
      <c r="G3235" s="11" t="s">
        <v>8219</v>
      </c>
      <c r="H3235" t="s">
        <v>8224</v>
      </c>
      <c r="I3235" t="s">
        <v>8246</v>
      </c>
      <c r="J3235">
        <v>1488482355</v>
      </c>
      <c r="K3235" s="7">
        <f>(((J3235/60)/60)/24)+DATE(1970,1,1)</f>
        <v>42796.805034722223</v>
      </c>
      <c r="L3235">
        <v>1485890355</v>
      </c>
      <c r="M3235" s="7">
        <f>(((L3235/60)/60)/24)+DATE(1970,1,1)</f>
        <v>42766.805034722223</v>
      </c>
      <c r="N3235" t="b">
        <v>0</v>
      </c>
      <c r="O3235">
        <v>61</v>
      </c>
      <c r="P3235" s="5">
        <f>E3235/O3235</f>
        <v>97.377049180327873</v>
      </c>
      <c r="Q3235" s="18" t="str">
        <f>LEFT(T3235, FIND("/",T3235)-1)</f>
        <v>theater</v>
      </c>
      <c r="R3235" s="18" t="str">
        <f>RIGHT(T3235, LEN(T3235)-FIND("/",T3235))</f>
        <v>plays</v>
      </c>
      <c r="S3235" t="b">
        <v>1</v>
      </c>
      <c r="T3235" t="s">
        <v>8271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3">
        <v>4000</v>
      </c>
      <c r="E3236" s="13">
        <v>4015.71</v>
      </c>
      <c r="F3236" s="16">
        <f>(E3236)/D3236</f>
        <v>1.0039275000000001</v>
      </c>
      <c r="G3236" s="11" t="s">
        <v>8219</v>
      </c>
      <c r="H3236" t="s">
        <v>8225</v>
      </c>
      <c r="I3236" t="s">
        <v>8247</v>
      </c>
      <c r="J3236">
        <v>1485991860</v>
      </c>
      <c r="K3236" s="7">
        <f>(((J3236/60)/60)/24)+DATE(1970,1,1)</f>
        <v>42767.979861111111</v>
      </c>
      <c r="L3236">
        <v>1483124208</v>
      </c>
      <c r="M3236" s="7">
        <f>(((L3236/60)/60)/24)+DATE(1970,1,1)</f>
        <v>42734.789444444439</v>
      </c>
      <c r="N3236" t="b">
        <v>0</v>
      </c>
      <c r="O3236">
        <v>115</v>
      </c>
      <c r="P3236" s="5">
        <f>E3236/O3236</f>
        <v>34.91921739130435</v>
      </c>
      <c r="Q3236" s="18" t="str">
        <f>LEFT(T3236, FIND("/",T3236)-1)</f>
        <v>theater</v>
      </c>
      <c r="R3236" s="18" t="str">
        <f>RIGHT(T3236, LEN(T3236)-FIND("/",T3236))</f>
        <v>plays</v>
      </c>
      <c r="S3236" t="b">
        <v>1</v>
      </c>
      <c r="T3236" t="s">
        <v>8271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3">
        <v>15000</v>
      </c>
      <c r="E3237" s="13">
        <v>15481</v>
      </c>
      <c r="F3237" s="16">
        <f>(E3237)/D3237</f>
        <v>1.0320666666666667</v>
      </c>
      <c r="G3237" s="11" t="s">
        <v>8219</v>
      </c>
      <c r="H3237" t="s">
        <v>8224</v>
      </c>
      <c r="I3237" t="s">
        <v>8246</v>
      </c>
      <c r="J3237">
        <v>1467361251</v>
      </c>
      <c r="K3237" s="7">
        <f>(((J3237/60)/60)/24)+DATE(1970,1,1)</f>
        <v>42552.347812499997</v>
      </c>
      <c r="L3237">
        <v>1464769251</v>
      </c>
      <c r="M3237" s="7">
        <f>(((L3237/60)/60)/24)+DATE(1970,1,1)</f>
        <v>42522.347812499997</v>
      </c>
      <c r="N3237" t="b">
        <v>1</v>
      </c>
      <c r="O3237">
        <v>181</v>
      </c>
      <c r="P3237" s="5">
        <f>E3237/O3237</f>
        <v>85.530386740331494</v>
      </c>
      <c r="Q3237" s="18" t="str">
        <f>LEFT(T3237, FIND("/",T3237)-1)</f>
        <v>theater</v>
      </c>
      <c r="R3237" s="18" t="str">
        <f>RIGHT(T3237, LEN(T3237)-FIND("/",T3237))</f>
        <v>plays</v>
      </c>
      <c r="S3237" t="b">
        <v>1</v>
      </c>
      <c r="T3237" t="s">
        <v>8271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3">
        <v>20000</v>
      </c>
      <c r="E3238" s="13">
        <v>20120</v>
      </c>
      <c r="F3238" s="16">
        <f>(E3238)/D3238</f>
        <v>1.006</v>
      </c>
      <c r="G3238" s="11" t="s">
        <v>8219</v>
      </c>
      <c r="H3238" t="s">
        <v>8224</v>
      </c>
      <c r="I3238" t="s">
        <v>8246</v>
      </c>
      <c r="J3238">
        <v>1482962433</v>
      </c>
      <c r="K3238" s="7">
        <f>(((J3238/60)/60)/24)+DATE(1970,1,1)</f>
        <v>42732.917048611111</v>
      </c>
      <c r="L3238">
        <v>1480370433</v>
      </c>
      <c r="M3238" s="7">
        <f>(((L3238/60)/60)/24)+DATE(1970,1,1)</f>
        <v>42702.917048611111</v>
      </c>
      <c r="N3238" t="b">
        <v>0</v>
      </c>
      <c r="O3238">
        <v>110</v>
      </c>
      <c r="P3238" s="5">
        <f>E3238/O3238</f>
        <v>182.90909090909091</v>
      </c>
      <c r="Q3238" s="18" t="str">
        <f>LEFT(T3238, FIND("/",T3238)-1)</f>
        <v>theater</v>
      </c>
      <c r="R3238" s="18" t="str">
        <f>RIGHT(T3238, LEN(T3238)-FIND("/",T3238))</f>
        <v>plays</v>
      </c>
      <c r="S3238" t="b">
        <v>1</v>
      </c>
      <c r="T3238" t="s">
        <v>8271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3">
        <v>35000</v>
      </c>
      <c r="E3239" s="13">
        <v>35275.64</v>
      </c>
      <c r="F3239" s="16">
        <f>(E3239)/D3239</f>
        <v>1.0078754285714286</v>
      </c>
      <c r="G3239" s="11" t="s">
        <v>8219</v>
      </c>
      <c r="H3239" t="s">
        <v>8224</v>
      </c>
      <c r="I3239" t="s">
        <v>8246</v>
      </c>
      <c r="J3239">
        <v>1443499140</v>
      </c>
      <c r="K3239" s="7">
        <f>(((J3239/60)/60)/24)+DATE(1970,1,1)</f>
        <v>42276.165972222225</v>
      </c>
      <c r="L3239">
        <v>1441452184</v>
      </c>
      <c r="M3239" s="7">
        <f>(((L3239/60)/60)/24)+DATE(1970,1,1)</f>
        <v>42252.474351851852</v>
      </c>
      <c r="N3239" t="b">
        <v>1</v>
      </c>
      <c r="O3239">
        <v>269</v>
      </c>
      <c r="P3239" s="5">
        <f>E3239/O3239</f>
        <v>131.13620817843866</v>
      </c>
      <c r="Q3239" s="18" t="str">
        <f>LEFT(T3239, FIND("/",T3239)-1)</f>
        <v>theater</v>
      </c>
      <c r="R3239" s="18" t="str">
        <f>RIGHT(T3239, LEN(T3239)-FIND("/",T3239))</f>
        <v>plays</v>
      </c>
      <c r="S3239" t="b">
        <v>1</v>
      </c>
      <c r="T3239" t="s">
        <v>8271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3">
        <v>2800</v>
      </c>
      <c r="E3240" s="13">
        <v>3145</v>
      </c>
      <c r="F3240" s="16">
        <f>(E3240)/D3240</f>
        <v>1.1232142857142857</v>
      </c>
      <c r="G3240" s="11" t="s">
        <v>8219</v>
      </c>
      <c r="H3240" t="s">
        <v>8225</v>
      </c>
      <c r="I3240" t="s">
        <v>8247</v>
      </c>
      <c r="J3240">
        <v>1435752898</v>
      </c>
      <c r="K3240" s="7">
        <f>(((J3240/60)/60)/24)+DATE(1970,1,1)</f>
        <v>42186.510393518518</v>
      </c>
      <c r="L3240">
        <v>1433160898</v>
      </c>
      <c r="M3240" s="7">
        <f>(((L3240/60)/60)/24)+DATE(1970,1,1)</f>
        <v>42156.510393518518</v>
      </c>
      <c r="N3240" t="b">
        <v>1</v>
      </c>
      <c r="O3240">
        <v>79</v>
      </c>
      <c r="P3240" s="5">
        <f>E3240/O3240</f>
        <v>39.810126582278478</v>
      </c>
      <c r="Q3240" s="18" t="str">
        <f>LEFT(T3240, FIND("/",T3240)-1)</f>
        <v>theater</v>
      </c>
      <c r="R3240" s="18" t="str">
        <f>RIGHT(T3240, LEN(T3240)-FIND("/",T3240))</f>
        <v>plays</v>
      </c>
      <c r="S3240" t="b">
        <v>1</v>
      </c>
      <c r="T3240" t="s">
        <v>8271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3">
        <v>5862</v>
      </c>
      <c r="E3241" s="13">
        <v>6208.98</v>
      </c>
      <c r="F3241" s="16">
        <f>(E3241)/D3241</f>
        <v>1.0591914022517912</v>
      </c>
      <c r="G3241" s="11" t="s">
        <v>8219</v>
      </c>
      <c r="H3241" t="s">
        <v>8225</v>
      </c>
      <c r="I3241" t="s">
        <v>8247</v>
      </c>
      <c r="J3241">
        <v>1445817540</v>
      </c>
      <c r="K3241" s="7">
        <f>(((J3241/60)/60)/24)+DATE(1970,1,1)</f>
        <v>42302.999305555553</v>
      </c>
      <c r="L3241">
        <v>1443665293</v>
      </c>
      <c r="M3241" s="7">
        <f>(((L3241/60)/60)/24)+DATE(1970,1,1)</f>
        <v>42278.089039351849</v>
      </c>
      <c r="N3241" t="b">
        <v>1</v>
      </c>
      <c r="O3241">
        <v>104</v>
      </c>
      <c r="P3241" s="5">
        <f>E3241/O3241</f>
        <v>59.701730769230764</v>
      </c>
      <c r="Q3241" s="18" t="str">
        <f>LEFT(T3241, FIND("/",T3241)-1)</f>
        <v>theater</v>
      </c>
      <c r="R3241" s="18" t="str">
        <f>RIGHT(T3241, LEN(T3241)-FIND("/",T3241))</f>
        <v>plays</v>
      </c>
      <c r="S3241" t="b">
        <v>1</v>
      </c>
      <c r="T3241" t="s">
        <v>8271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3">
        <v>3000</v>
      </c>
      <c r="E3242" s="13">
        <v>3017</v>
      </c>
      <c r="F3242" s="16">
        <f>(E3242)/D3242</f>
        <v>1.0056666666666667</v>
      </c>
      <c r="G3242" s="11" t="s">
        <v>8219</v>
      </c>
      <c r="H3242" t="s">
        <v>8225</v>
      </c>
      <c r="I3242" t="s">
        <v>8247</v>
      </c>
      <c r="J3242">
        <v>1487286000</v>
      </c>
      <c r="K3242" s="7">
        <f>(((J3242/60)/60)/24)+DATE(1970,1,1)</f>
        <v>42782.958333333328</v>
      </c>
      <c r="L3242">
        <v>1484843948</v>
      </c>
      <c r="M3242" s="7">
        <f>(((L3242/60)/60)/24)+DATE(1970,1,1)</f>
        <v>42754.693842592591</v>
      </c>
      <c r="N3242" t="b">
        <v>0</v>
      </c>
      <c r="O3242">
        <v>34</v>
      </c>
      <c r="P3242" s="5">
        <f>E3242/O3242</f>
        <v>88.735294117647058</v>
      </c>
      <c r="Q3242" s="18" t="str">
        <f>LEFT(T3242, FIND("/",T3242)-1)</f>
        <v>theater</v>
      </c>
      <c r="R3242" s="18" t="str">
        <f>RIGHT(T3242, LEN(T3242)-FIND("/",T3242))</f>
        <v>plays</v>
      </c>
      <c r="S3242" t="b">
        <v>1</v>
      </c>
      <c r="T3242" t="s">
        <v>8271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3">
        <v>8500</v>
      </c>
      <c r="E3243" s="13">
        <v>9801</v>
      </c>
      <c r="F3243" s="16">
        <f>(E3243)/D3243</f>
        <v>1.1530588235294117</v>
      </c>
      <c r="G3243" s="11" t="s">
        <v>8219</v>
      </c>
      <c r="H3243" t="s">
        <v>8224</v>
      </c>
      <c r="I3243" t="s">
        <v>8246</v>
      </c>
      <c r="J3243">
        <v>1413269940</v>
      </c>
      <c r="K3243" s="7">
        <f>(((J3243/60)/60)/24)+DATE(1970,1,1)</f>
        <v>41926.290972222225</v>
      </c>
      <c r="L3243">
        <v>1410421670</v>
      </c>
      <c r="M3243" s="7">
        <f>(((L3243/60)/60)/24)+DATE(1970,1,1)</f>
        <v>41893.324884259258</v>
      </c>
      <c r="N3243" t="b">
        <v>1</v>
      </c>
      <c r="O3243">
        <v>167</v>
      </c>
      <c r="P3243" s="5">
        <f>E3243/O3243</f>
        <v>58.688622754491021</v>
      </c>
      <c r="Q3243" s="18" t="str">
        <f>LEFT(T3243, FIND("/",T3243)-1)</f>
        <v>theater</v>
      </c>
      <c r="R3243" s="18" t="str">
        <f>RIGHT(T3243, LEN(T3243)-FIND("/",T3243))</f>
        <v>plays</v>
      </c>
      <c r="S3243" t="b">
        <v>1</v>
      </c>
      <c r="T3243" t="s">
        <v>8271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3">
        <v>10000</v>
      </c>
      <c r="E3244" s="13">
        <v>12730.42</v>
      </c>
      <c r="F3244" s="16">
        <f>(E3244)/D3244</f>
        <v>1.273042</v>
      </c>
      <c r="G3244" s="11" t="s">
        <v>8219</v>
      </c>
      <c r="H3244" t="s">
        <v>8224</v>
      </c>
      <c r="I3244" t="s">
        <v>8246</v>
      </c>
      <c r="J3244">
        <v>1411150092</v>
      </c>
      <c r="K3244" s="7">
        <f>(((J3244/60)/60)/24)+DATE(1970,1,1)</f>
        <v>41901.755694444444</v>
      </c>
      <c r="L3244">
        <v>1408558092</v>
      </c>
      <c r="M3244" s="7">
        <f>(((L3244/60)/60)/24)+DATE(1970,1,1)</f>
        <v>41871.755694444444</v>
      </c>
      <c r="N3244" t="b">
        <v>1</v>
      </c>
      <c r="O3244">
        <v>183</v>
      </c>
      <c r="P3244" s="5">
        <f>E3244/O3244</f>
        <v>69.56513661202186</v>
      </c>
      <c r="Q3244" s="18" t="str">
        <f>LEFT(T3244, FIND("/",T3244)-1)</f>
        <v>theater</v>
      </c>
      <c r="R3244" s="18" t="str">
        <f>RIGHT(T3244, LEN(T3244)-FIND("/",T3244))</f>
        <v>plays</v>
      </c>
      <c r="S3244" t="b">
        <v>1</v>
      </c>
      <c r="T3244" t="s">
        <v>8271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3">
        <v>8000</v>
      </c>
      <c r="E3245" s="13">
        <v>8227</v>
      </c>
      <c r="F3245" s="16">
        <f>(E3245)/D3245</f>
        <v>1.028375</v>
      </c>
      <c r="G3245" s="11" t="s">
        <v>8219</v>
      </c>
      <c r="H3245" t="s">
        <v>8224</v>
      </c>
      <c r="I3245" t="s">
        <v>8246</v>
      </c>
      <c r="J3245">
        <v>1444348800</v>
      </c>
      <c r="K3245" s="7">
        <f>(((J3245/60)/60)/24)+DATE(1970,1,1)</f>
        <v>42286</v>
      </c>
      <c r="L3245">
        <v>1442283562</v>
      </c>
      <c r="M3245" s="7">
        <f>(((L3245/60)/60)/24)+DATE(1970,1,1)</f>
        <v>42262.096782407403</v>
      </c>
      <c r="N3245" t="b">
        <v>1</v>
      </c>
      <c r="O3245">
        <v>71</v>
      </c>
      <c r="P3245" s="5">
        <f>E3245/O3245</f>
        <v>115.87323943661971</v>
      </c>
      <c r="Q3245" s="18" t="str">
        <f>LEFT(T3245, FIND("/",T3245)-1)</f>
        <v>theater</v>
      </c>
      <c r="R3245" s="18" t="str">
        <f>RIGHT(T3245, LEN(T3245)-FIND("/",T3245))</f>
        <v>plays</v>
      </c>
      <c r="S3245" t="b">
        <v>1</v>
      </c>
      <c r="T3245" t="s">
        <v>8271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3">
        <v>1600</v>
      </c>
      <c r="E3246" s="13">
        <v>1647</v>
      </c>
      <c r="F3246" s="16">
        <f>(E3246)/D3246</f>
        <v>1.0293749999999999</v>
      </c>
      <c r="G3246" s="11" t="s">
        <v>8219</v>
      </c>
      <c r="H3246" t="s">
        <v>8225</v>
      </c>
      <c r="I3246" t="s">
        <v>8247</v>
      </c>
      <c r="J3246">
        <v>1480613982</v>
      </c>
      <c r="K3246" s="7">
        <f>(((J3246/60)/60)/24)+DATE(1970,1,1)</f>
        <v>42705.735902777778</v>
      </c>
      <c r="L3246">
        <v>1478018382</v>
      </c>
      <c r="M3246" s="7">
        <f>(((L3246/60)/60)/24)+DATE(1970,1,1)</f>
        <v>42675.694236111114</v>
      </c>
      <c r="N3246" t="b">
        <v>0</v>
      </c>
      <c r="O3246">
        <v>69</v>
      </c>
      <c r="P3246" s="5">
        <f>E3246/O3246</f>
        <v>23.869565217391305</v>
      </c>
      <c r="Q3246" s="18" t="str">
        <f>LEFT(T3246, FIND("/",T3246)-1)</f>
        <v>theater</v>
      </c>
      <c r="R3246" s="18" t="str">
        <f>RIGHT(T3246, LEN(T3246)-FIND("/",T3246))</f>
        <v>plays</v>
      </c>
      <c r="S3246" t="b">
        <v>1</v>
      </c>
      <c r="T3246" t="s">
        <v>8271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3">
        <v>21000</v>
      </c>
      <c r="E3247" s="13">
        <v>21904</v>
      </c>
      <c r="F3247" s="16">
        <f>(E3247)/D3247</f>
        <v>1.043047619047619</v>
      </c>
      <c r="G3247" s="11" t="s">
        <v>8219</v>
      </c>
      <c r="H3247" t="s">
        <v>8224</v>
      </c>
      <c r="I3247" t="s">
        <v>8246</v>
      </c>
      <c r="J3247">
        <v>1434074400</v>
      </c>
      <c r="K3247" s="7">
        <f>(((J3247/60)/60)/24)+DATE(1970,1,1)</f>
        <v>42167.083333333328</v>
      </c>
      <c r="L3247">
        <v>1431354258</v>
      </c>
      <c r="M3247" s="7">
        <f>(((L3247/60)/60)/24)+DATE(1970,1,1)</f>
        <v>42135.60020833333</v>
      </c>
      <c r="N3247" t="b">
        <v>0</v>
      </c>
      <c r="O3247">
        <v>270</v>
      </c>
      <c r="P3247" s="5">
        <f>E3247/O3247</f>
        <v>81.125925925925927</v>
      </c>
      <c r="Q3247" s="18" t="str">
        <f>LEFT(T3247, FIND("/",T3247)-1)</f>
        <v>theater</v>
      </c>
      <c r="R3247" s="18" t="str">
        <f>RIGHT(T3247, LEN(T3247)-FIND("/",T3247))</f>
        <v>plays</v>
      </c>
      <c r="S3247" t="b">
        <v>1</v>
      </c>
      <c r="T3247" t="s">
        <v>8271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3">
        <v>10000</v>
      </c>
      <c r="E3248" s="13">
        <v>11122</v>
      </c>
      <c r="F3248" s="16">
        <f>(E3248)/D3248</f>
        <v>1.1122000000000001</v>
      </c>
      <c r="G3248" s="11" t="s">
        <v>8219</v>
      </c>
      <c r="H3248" t="s">
        <v>8224</v>
      </c>
      <c r="I3248" t="s">
        <v>8246</v>
      </c>
      <c r="J3248">
        <v>1442030340</v>
      </c>
      <c r="K3248" s="7">
        <f>(((J3248/60)/60)/24)+DATE(1970,1,1)</f>
        <v>42259.165972222225</v>
      </c>
      <c r="L3248">
        <v>1439551200</v>
      </c>
      <c r="M3248" s="7">
        <f>(((L3248/60)/60)/24)+DATE(1970,1,1)</f>
        <v>42230.472222222219</v>
      </c>
      <c r="N3248" t="b">
        <v>1</v>
      </c>
      <c r="O3248">
        <v>193</v>
      </c>
      <c r="P3248" s="5">
        <f>E3248/O3248</f>
        <v>57.626943005181346</v>
      </c>
      <c r="Q3248" s="18" t="str">
        <f>LEFT(T3248, FIND("/",T3248)-1)</f>
        <v>theater</v>
      </c>
      <c r="R3248" s="18" t="str">
        <f>RIGHT(T3248, LEN(T3248)-FIND("/",T3248))</f>
        <v>plays</v>
      </c>
      <c r="S3248" t="b">
        <v>1</v>
      </c>
      <c r="T3248" t="s">
        <v>8271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3">
        <v>2500</v>
      </c>
      <c r="E3249" s="13">
        <v>2646.5</v>
      </c>
      <c r="F3249" s="16">
        <f>(E3249)/D3249</f>
        <v>1.0586</v>
      </c>
      <c r="G3249" s="11" t="s">
        <v>8219</v>
      </c>
      <c r="H3249" t="s">
        <v>8225</v>
      </c>
      <c r="I3249" t="s">
        <v>8247</v>
      </c>
      <c r="J3249">
        <v>1436696712</v>
      </c>
      <c r="K3249" s="7">
        <f>(((J3249/60)/60)/24)+DATE(1970,1,1)</f>
        <v>42197.434166666666</v>
      </c>
      <c r="L3249">
        <v>1434104712</v>
      </c>
      <c r="M3249" s="7">
        <f>(((L3249/60)/60)/24)+DATE(1970,1,1)</f>
        <v>42167.434166666666</v>
      </c>
      <c r="N3249" t="b">
        <v>1</v>
      </c>
      <c r="O3249">
        <v>57</v>
      </c>
      <c r="P3249" s="5">
        <f>E3249/O3249</f>
        <v>46.429824561403507</v>
      </c>
      <c r="Q3249" s="18" t="str">
        <f>LEFT(T3249, FIND("/",T3249)-1)</f>
        <v>theater</v>
      </c>
      <c r="R3249" s="18" t="str">
        <f>RIGHT(T3249, LEN(T3249)-FIND("/",T3249))</f>
        <v>plays</v>
      </c>
      <c r="S3249" t="b">
        <v>1</v>
      </c>
      <c r="T3249" t="s">
        <v>8271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3">
        <v>12000</v>
      </c>
      <c r="E3250" s="13">
        <v>12095</v>
      </c>
      <c r="F3250" s="16">
        <f>(E3250)/D3250</f>
        <v>1.0079166666666666</v>
      </c>
      <c r="G3250" s="11" t="s">
        <v>8219</v>
      </c>
      <c r="H3250" t="s">
        <v>8224</v>
      </c>
      <c r="I3250" t="s">
        <v>8246</v>
      </c>
      <c r="J3250">
        <v>1428178757</v>
      </c>
      <c r="K3250" s="7">
        <f>(((J3250/60)/60)/24)+DATE(1970,1,1)</f>
        <v>42098.846724537041</v>
      </c>
      <c r="L3250">
        <v>1425590357</v>
      </c>
      <c r="M3250" s="7">
        <f>(((L3250/60)/60)/24)+DATE(1970,1,1)</f>
        <v>42068.888391203705</v>
      </c>
      <c r="N3250" t="b">
        <v>1</v>
      </c>
      <c r="O3250">
        <v>200</v>
      </c>
      <c r="P3250" s="5">
        <f>E3250/O3250</f>
        <v>60.475000000000001</v>
      </c>
      <c r="Q3250" s="18" t="str">
        <f>LEFT(T3250, FIND("/",T3250)-1)</f>
        <v>theater</v>
      </c>
      <c r="R3250" s="18" t="str">
        <f>RIGHT(T3250, LEN(T3250)-FIND("/",T3250))</f>
        <v>plays</v>
      </c>
      <c r="S3250" t="b">
        <v>1</v>
      </c>
      <c r="T3250" t="s">
        <v>8271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3">
        <v>5500</v>
      </c>
      <c r="E3251" s="13">
        <v>5771</v>
      </c>
      <c r="F3251" s="16">
        <f>(E3251)/D3251</f>
        <v>1.0492727272727274</v>
      </c>
      <c r="G3251" s="11" t="s">
        <v>8219</v>
      </c>
      <c r="H3251" t="s">
        <v>8224</v>
      </c>
      <c r="I3251" t="s">
        <v>8246</v>
      </c>
      <c r="J3251">
        <v>1434822914</v>
      </c>
      <c r="K3251" s="7">
        <f>(((J3251/60)/60)/24)+DATE(1970,1,1)</f>
        <v>42175.746689814812</v>
      </c>
      <c r="L3251">
        <v>1432230914</v>
      </c>
      <c r="M3251" s="7">
        <f>(((L3251/60)/60)/24)+DATE(1970,1,1)</f>
        <v>42145.746689814812</v>
      </c>
      <c r="N3251" t="b">
        <v>1</v>
      </c>
      <c r="O3251">
        <v>88</v>
      </c>
      <c r="P3251" s="5">
        <f>E3251/O3251</f>
        <v>65.579545454545453</v>
      </c>
      <c r="Q3251" s="18" t="str">
        <f>LEFT(T3251, FIND("/",T3251)-1)</f>
        <v>theater</v>
      </c>
      <c r="R3251" s="18" t="str">
        <f>RIGHT(T3251, LEN(T3251)-FIND("/",T3251))</f>
        <v>plays</v>
      </c>
      <c r="S3251" t="b">
        <v>1</v>
      </c>
      <c r="T3251" t="s">
        <v>8271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3">
        <v>25000</v>
      </c>
      <c r="E3252" s="13">
        <v>25388</v>
      </c>
      <c r="F3252" s="16">
        <f>(E3252)/D3252</f>
        <v>1.01552</v>
      </c>
      <c r="G3252" s="11" t="s">
        <v>8219</v>
      </c>
      <c r="H3252" t="s">
        <v>8224</v>
      </c>
      <c r="I3252" t="s">
        <v>8246</v>
      </c>
      <c r="J3252">
        <v>1415213324</v>
      </c>
      <c r="K3252" s="7">
        <f>(((J3252/60)/60)/24)+DATE(1970,1,1)</f>
        <v>41948.783842592595</v>
      </c>
      <c r="L3252">
        <v>1412617724</v>
      </c>
      <c r="M3252" s="7">
        <f>(((L3252/60)/60)/24)+DATE(1970,1,1)</f>
        <v>41918.742175925923</v>
      </c>
      <c r="N3252" t="b">
        <v>1</v>
      </c>
      <c r="O3252">
        <v>213</v>
      </c>
      <c r="P3252" s="5">
        <f>E3252/O3252</f>
        <v>119.1924882629108</v>
      </c>
      <c r="Q3252" s="18" t="str">
        <f>LEFT(T3252, FIND("/",T3252)-1)</f>
        <v>theater</v>
      </c>
      <c r="R3252" s="18" t="str">
        <f>RIGHT(T3252, LEN(T3252)-FIND("/",T3252))</f>
        <v>plays</v>
      </c>
      <c r="S3252" t="b">
        <v>1</v>
      </c>
      <c r="T3252" t="s">
        <v>8271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3">
        <v>1500</v>
      </c>
      <c r="E3253" s="13">
        <v>1661</v>
      </c>
      <c r="F3253" s="16">
        <f>(E3253)/D3253</f>
        <v>1.1073333333333333</v>
      </c>
      <c r="G3253" s="11" t="s">
        <v>8219</v>
      </c>
      <c r="H3253" t="s">
        <v>8224</v>
      </c>
      <c r="I3253" t="s">
        <v>8246</v>
      </c>
      <c r="J3253">
        <v>1434907966</v>
      </c>
      <c r="K3253" s="7">
        <f>(((J3253/60)/60)/24)+DATE(1970,1,1)</f>
        <v>42176.731087962966</v>
      </c>
      <c r="L3253">
        <v>1432315966</v>
      </c>
      <c r="M3253" s="7">
        <f>(((L3253/60)/60)/24)+DATE(1970,1,1)</f>
        <v>42146.731087962966</v>
      </c>
      <c r="N3253" t="b">
        <v>1</v>
      </c>
      <c r="O3253">
        <v>20</v>
      </c>
      <c r="P3253" s="5">
        <f>E3253/O3253</f>
        <v>83.05</v>
      </c>
      <c r="Q3253" s="18" t="str">
        <f>LEFT(T3253, FIND("/",T3253)-1)</f>
        <v>theater</v>
      </c>
      <c r="R3253" s="18" t="str">
        <f>RIGHT(T3253, LEN(T3253)-FIND("/",T3253))</f>
        <v>plays</v>
      </c>
      <c r="S3253" t="b">
        <v>1</v>
      </c>
      <c r="T3253" t="s">
        <v>8271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3">
        <v>2250</v>
      </c>
      <c r="E3254" s="13">
        <v>2876</v>
      </c>
      <c r="F3254" s="16">
        <f>(E3254)/D3254</f>
        <v>1.2782222222222221</v>
      </c>
      <c r="G3254" s="11" t="s">
        <v>8219</v>
      </c>
      <c r="H3254" t="s">
        <v>8225</v>
      </c>
      <c r="I3254" t="s">
        <v>8247</v>
      </c>
      <c r="J3254">
        <v>1473247240</v>
      </c>
      <c r="K3254" s="7">
        <f>(((J3254/60)/60)/24)+DATE(1970,1,1)</f>
        <v>42620.472685185188</v>
      </c>
      <c r="L3254">
        <v>1470655240</v>
      </c>
      <c r="M3254" s="7">
        <f>(((L3254/60)/60)/24)+DATE(1970,1,1)</f>
        <v>42590.472685185188</v>
      </c>
      <c r="N3254" t="b">
        <v>1</v>
      </c>
      <c r="O3254">
        <v>50</v>
      </c>
      <c r="P3254" s="5">
        <f>E3254/O3254</f>
        <v>57.52</v>
      </c>
      <c r="Q3254" s="18" t="str">
        <f>LEFT(T3254, FIND("/",T3254)-1)</f>
        <v>theater</v>
      </c>
      <c r="R3254" s="18" t="str">
        <f>RIGHT(T3254, LEN(T3254)-FIND("/",T3254))</f>
        <v>plays</v>
      </c>
      <c r="S3254" t="b">
        <v>1</v>
      </c>
      <c r="T3254" t="s">
        <v>8271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3">
        <v>20000</v>
      </c>
      <c r="E3255" s="13">
        <v>20365</v>
      </c>
      <c r="F3255" s="16">
        <f>(E3255)/D3255</f>
        <v>1.0182500000000001</v>
      </c>
      <c r="G3255" s="11" t="s">
        <v>8219</v>
      </c>
      <c r="H3255" t="s">
        <v>8224</v>
      </c>
      <c r="I3255" t="s">
        <v>8246</v>
      </c>
      <c r="J3255">
        <v>1473306300</v>
      </c>
      <c r="K3255" s="7">
        <f>(((J3255/60)/60)/24)+DATE(1970,1,1)</f>
        <v>42621.15625</v>
      </c>
      <c r="L3255">
        <v>1471701028</v>
      </c>
      <c r="M3255" s="7">
        <f>(((L3255/60)/60)/24)+DATE(1970,1,1)</f>
        <v>42602.576712962968</v>
      </c>
      <c r="N3255" t="b">
        <v>1</v>
      </c>
      <c r="O3255">
        <v>115</v>
      </c>
      <c r="P3255" s="5">
        <f>E3255/O3255</f>
        <v>177.08695652173913</v>
      </c>
      <c r="Q3255" s="18" t="str">
        <f>LEFT(T3255, FIND("/",T3255)-1)</f>
        <v>theater</v>
      </c>
      <c r="R3255" s="18" t="str">
        <f>RIGHT(T3255, LEN(T3255)-FIND("/",T3255))</f>
        <v>plays</v>
      </c>
      <c r="S3255" t="b">
        <v>1</v>
      </c>
      <c r="T3255" t="s">
        <v>8271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3">
        <v>13000</v>
      </c>
      <c r="E3256" s="13">
        <v>13163.5</v>
      </c>
      <c r="F3256" s="16">
        <f>(E3256)/D3256</f>
        <v>1.012576923076923</v>
      </c>
      <c r="G3256" s="11" t="s">
        <v>8219</v>
      </c>
      <c r="H3256" t="s">
        <v>8225</v>
      </c>
      <c r="I3256" t="s">
        <v>8247</v>
      </c>
      <c r="J3256">
        <v>1427331809</v>
      </c>
      <c r="K3256" s="7">
        <f>(((J3256/60)/60)/24)+DATE(1970,1,1)</f>
        <v>42089.044085648144</v>
      </c>
      <c r="L3256">
        <v>1424743409</v>
      </c>
      <c r="M3256" s="7">
        <f>(((L3256/60)/60)/24)+DATE(1970,1,1)</f>
        <v>42059.085752314815</v>
      </c>
      <c r="N3256" t="b">
        <v>1</v>
      </c>
      <c r="O3256">
        <v>186</v>
      </c>
      <c r="P3256" s="5">
        <f>E3256/O3256</f>
        <v>70.771505376344081</v>
      </c>
      <c r="Q3256" s="18" t="str">
        <f>LEFT(T3256, FIND("/",T3256)-1)</f>
        <v>theater</v>
      </c>
      <c r="R3256" s="18" t="str">
        <f>RIGHT(T3256, LEN(T3256)-FIND("/",T3256))</f>
        <v>plays</v>
      </c>
      <c r="S3256" t="b">
        <v>1</v>
      </c>
      <c r="T3256" t="s">
        <v>8271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3">
        <v>300</v>
      </c>
      <c r="E3257" s="13">
        <v>525</v>
      </c>
      <c r="F3257" s="16">
        <f>(E3257)/D3257</f>
        <v>1.75</v>
      </c>
      <c r="G3257" s="11" t="s">
        <v>8219</v>
      </c>
      <c r="H3257" t="s">
        <v>8225</v>
      </c>
      <c r="I3257" t="s">
        <v>8247</v>
      </c>
      <c r="J3257">
        <v>1412706375</v>
      </c>
      <c r="K3257" s="7">
        <f>(((J3257/60)/60)/24)+DATE(1970,1,1)</f>
        <v>41919.768229166664</v>
      </c>
      <c r="L3257">
        <v>1410114375</v>
      </c>
      <c r="M3257" s="7">
        <f>(((L3257/60)/60)/24)+DATE(1970,1,1)</f>
        <v>41889.768229166664</v>
      </c>
      <c r="N3257" t="b">
        <v>1</v>
      </c>
      <c r="O3257">
        <v>18</v>
      </c>
      <c r="P3257" s="5">
        <f>E3257/O3257</f>
        <v>29.166666666666668</v>
      </c>
      <c r="Q3257" s="18" t="str">
        <f>LEFT(T3257, FIND("/",T3257)-1)</f>
        <v>theater</v>
      </c>
      <c r="R3257" s="18" t="str">
        <f>RIGHT(T3257, LEN(T3257)-FIND("/",T3257))</f>
        <v>plays</v>
      </c>
      <c r="S3257" t="b">
        <v>1</v>
      </c>
      <c r="T3257" t="s">
        <v>8271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3">
        <v>10000</v>
      </c>
      <c r="E3258" s="13">
        <v>12806</v>
      </c>
      <c r="F3258" s="16">
        <f>(E3258)/D3258</f>
        <v>1.2806</v>
      </c>
      <c r="G3258" s="11" t="s">
        <v>8219</v>
      </c>
      <c r="H3258" t="s">
        <v>8224</v>
      </c>
      <c r="I3258" t="s">
        <v>8246</v>
      </c>
      <c r="J3258">
        <v>1433995140</v>
      </c>
      <c r="K3258" s="7">
        <f>(((J3258/60)/60)/24)+DATE(1970,1,1)</f>
        <v>42166.165972222225</v>
      </c>
      <c r="L3258">
        <v>1432129577</v>
      </c>
      <c r="M3258" s="7">
        <f>(((L3258/60)/60)/24)+DATE(1970,1,1)</f>
        <v>42144.573807870373</v>
      </c>
      <c r="N3258" t="b">
        <v>1</v>
      </c>
      <c r="O3258">
        <v>176</v>
      </c>
      <c r="P3258" s="5">
        <f>E3258/O3258</f>
        <v>72.76136363636364</v>
      </c>
      <c r="Q3258" s="18" t="str">
        <f>LEFT(T3258, FIND("/",T3258)-1)</f>
        <v>theater</v>
      </c>
      <c r="R3258" s="18" t="str">
        <f>RIGHT(T3258, LEN(T3258)-FIND("/",T3258))</f>
        <v>plays</v>
      </c>
      <c r="S3258" t="b">
        <v>1</v>
      </c>
      <c r="T3258" t="s">
        <v>8271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3">
        <v>2000</v>
      </c>
      <c r="E3259" s="13">
        <v>2125.9899999999998</v>
      </c>
      <c r="F3259" s="16">
        <f>(E3259)/D3259</f>
        <v>1.0629949999999999</v>
      </c>
      <c r="G3259" s="11" t="s">
        <v>8219</v>
      </c>
      <c r="H3259" t="s">
        <v>8225</v>
      </c>
      <c r="I3259" t="s">
        <v>8247</v>
      </c>
      <c r="J3259">
        <v>1487769952</v>
      </c>
      <c r="K3259" s="7">
        <f>(((J3259/60)/60)/24)+DATE(1970,1,1)</f>
        <v>42788.559629629628</v>
      </c>
      <c r="L3259">
        <v>1485177952</v>
      </c>
      <c r="M3259" s="7">
        <f>(((L3259/60)/60)/24)+DATE(1970,1,1)</f>
        <v>42758.559629629628</v>
      </c>
      <c r="N3259" t="b">
        <v>0</v>
      </c>
      <c r="O3259">
        <v>41</v>
      </c>
      <c r="P3259" s="5">
        <f>E3259/O3259</f>
        <v>51.853414634146333</v>
      </c>
      <c r="Q3259" s="18" t="str">
        <f>LEFT(T3259, FIND("/",T3259)-1)</f>
        <v>theater</v>
      </c>
      <c r="R3259" s="18" t="str">
        <f>RIGHT(T3259, LEN(T3259)-FIND("/",T3259))</f>
        <v>plays</v>
      </c>
      <c r="S3259" t="b">
        <v>1</v>
      </c>
      <c r="T3259" t="s">
        <v>8271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3">
        <v>7000</v>
      </c>
      <c r="E3260" s="13">
        <v>7365</v>
      </c>
      <c r="F3260" s="16">
        <f>(E3260)/D3260</f>
        <v>1.052142857142857</v>
      </c>
      <c r="G3260" s="11" t="s">
        <v>8219</v>
      </c>
      <c r="H3260" t="s">
        <v>8224</v>
      </c>
      <c r="I3260" t="s">
        <v>8246</v>
      </c>
      <c r="J3260">
        <v>1420751861</v>
      </c>
      <c r="K3260" s="7">
        <f>(((J3260/60)/60)/24)+DATE(1970,1,1)</f>
        <v>42012.887280092589</v>
      </c>
      <c r="L3260">
        <v>1418159861</v>
      </c>
      <c r="M3260" s="7">
        <f>(((L3260/60)/60)/24)+DATE(1970,1,1)</f>
        <v>41982.887280092589</v>
      </c>
      <c r="N3260" t="b">
        <v>1</v>
      </c>
      <c r="O3260">
        <v>75</v>
      </c>
      <c r="P3260" s="5">
        <f>E3260/O3260</f>
        <v>98.2</v>
      </c>
      <c r="Q3260" s="18" t="str">
        <f>LEFT(T3260, FIND("/",T3260)-1)</f>
        <v>theater</v>
      </c>
      <c r="R3260" s="18" t="str">
        <f>RIGHT(T3260, LEN(T3260)-FIND("/",T3260))</f>
        <v>plays</v>
      </c>
      <c r="S3260" t="b">
        <v>1</v>
      </c>
      <c r="T3260" t="s">
        <v>8271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3">
        <v>23000</v>
      </c>
      <c r="E3261" s="13">
        <v>24418.6</v>
      </c>
      <c r="F3261" s="16">
        <f>(E3261)/D3261</f>
        <v>1.0616782608695652</v>
      </c>
      <c r="G3261" s="11" t="s">
        <v>8219</v>
      </c>
      <c r="H3261" t="s">
        <v>8224</v>
      </c>
      <c r="I3261" t="s">
        <v>8246</v>
      </c>
      <c r="J3261">
        <v>1475294340</v>
      </c>
      <c r="K3261" s="7">
        <f>(((J3261/60)/60)/24)+DATE(1970,1,1)</f>
        <v>42644.165972222225</v>
      </c>
      <c r="L3261">
        <v>1472753745</v>
      </c>
      <c r="M3261" s="7">
        <f>(((L3261/60)/60)/24)+DATE(1970,1,1)</f>
        <v>42614.760937500003</v>
      </c>
      <c r="N3261" t="b">
        <v>1</v>
      </c>
      <c r="O3261">
        <v>97</v>
      </c>
      <c r="P3261" s="5">
        <f>E3261/O3261</f>
        <v>251.7381443298969</v>
      </c>
      <c r="Q3261" s="18" t="str">
        <f>LEFT(T3261, FIND("/",T3261)-1)</f>
        <v>theater</v>
      </c>
      <c r="R3261" s="18" t="str">
        <f>RIGHT(T3261, LEN(T3261)-FIND("/",T3261))</f>
        <v>plays</v>
      </c>
      <c r="S3261" t="b">
        <v>1</v>
      </c>
      <c r="T3261" t="s">
        <v>8271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3">
        <v>5000</v>
      </c>
      <c r="E3262" s="13">
        <v>5462</v>
      </c>
      <c r="F3262" s="16">
        <f>(E3262)/D3262</f>
        <v>1.0924</v>
      </c>
      <c r="G3262" s="11" t="s">
        <v>8219</v>
      </c>
      <c r="H3262" t="s">
        <v>8224</v>
      </c>
      <c r="I3262" t="s">
        <v>8246</v>
      </c>
      <c r="J3262">
        <v>1448903318</v>
      </c>
      <c r="K3262" s="7">
        <f>(((J3262/60)/60)/24)+DATE(1970,1,1)</f>
        <v>42338.714328703703</v>
      </c>
      <c r="L3262">
        <v>1445875718</v>
      </c>
      <c r="M3262" s="7">
        <f>(((L3262/60)/60)/24)+DATE(1970,1,1)</f>
        <v>42303.672662037032</v>
      </c>
      <c r="N3262" t="b">
        <v>1</v>
      </c>
      <c r="O3262">
        <v>73</v>
      </c>
      <c r="P3262" s="5">
        <f>E3262/O3262</f>
        <v>74.821917808219183</v>
      </c>
      <c r="Q3262" s="18" t="str">
        <f>LEFT(T3262, FIND("/",T3262)-1)</f>
        <v>theater</v>
      </c>
      <c r="R3262" s="18" t="str">
        <f>RIGHT(T3262, LEN(T3262)-FIND("/",T3262))</f>
        <v>plays</v>
      </c>
      <c r="S3262" t="b">
        <v>1</v>
      </c>
      <c r="T3262" t="s">
        <v>8271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3">
        <v>3300</v>
      </c>
      <c r="E3263" s="13">
        <v>3315</v>
      </c>
      <c r="F3263" s="16">
        <f>(E3263)/D3263</f>
        <v>1.0045454545454546</v>
      </c>
      <c r="G3263" s="11" t="s">
        <v>8219</v>
      </c>
      <c r="H3263" t="s">
        <v>8224</v>
      </c>
      <c r="I3263" t="s">
        <v>8246</v>
      </c>
      <c r="J3263">
        <v>1437067476</v>
      </c>
      <c r="K3263" s="7">
        <f>(((J3263/60)/60)/24)+DATE(1970,1,1)</f>
        <v>42201.725416666668</v>
      </c>
      <c r="L3263">
        <v>1434475476</v>
      </c>
      <c r="M3263" s="7">
        <f>(((L3263/60)/60)/24)+DATE(1970,1,1)</f>
        <v>42171.725416666668</v>
      </c>
      <c r="N3263" t="b">
        <v>1</v>
      </c>
      <c r="O3263">
        <v>49</v>
      </c>
      <c r="P3263" s="5">
        <f>E3263/O3263</f>
        <v>67.65306122448979</v>
      </c>
      <c r="Q3263" s="18" t="str">
        <f>LEFT(T3263, FIND("/",T3263)-1)</f>
        <v>theater</v>
      </c>
      <c r="R3263" s="18" t="str">
        <f>RIGHT(T3263, LEN(T3263)-FIND("/",T3263))</f>
        <v>plays</v>
      </c>
      <c r="S3263" t="b">
        <v>1</v>
      </c>
      <c r="T3263" t="s">
        <v>8271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3">
        <v>12200</v>
      </c>
      <c r="E3264" s="13">
        <v>12571</v>
      </c>
      <c r="F3264" s="16">
        <f>(E3264)/D3264</f>
        <v>1.0304098360655738</v>
      </c>
      <c r="G3264" s="11" t="s">
        <v>8219</v>
      </c>
      <c r="H3264" t="s">
        <v>8224</v>
      </c>
      <c r="I3264" t="s">
        <v>8246</v>
      </c>
      <c r="J3264">
        <v>1419220800</v>
      </c>
      <c r="K3264" s="7">
        <f>(((J3264/60)/60)/24)+DATE(1970,1,1)</f>
        <v>41995.166666666672</v>
      </c>
      <c r="L3264">
        <v>1416555262</v>
      </c>
      <c r="M3264" s="7">
        <f>(((L3264/60)/60)/24)+DATE(1970,1,1)</f>
        <v>41964.315532407403</v>
      </c>
      <c r="N3264" t="b">
        <v>1</v>
      </c>
      <c r="O3264">
        <v>134</v>
      </c>
      <c r="P3264" s="5">
        <f>E3264/O3264</f>
        <v>93.81343283582089</v>
      </c>
      <c r="Q3264" s="18" t="str">
        <f>LEFT(T3264, FIND("/",T3264)-1)</f>
        <v>theater</v>
      </c>
      <c r="R3264" s="18" t="str">
        <f>RIGHT(T3264, LEN(T3264)-FIND("/",T3264))</f>
        <v>plays</v>
      </c>
      <c r="S3264" t="b">
        <v>1</v>
      </c>
      <c r="T3264" t="s">
        <v>8271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3">
        <v>2500</v>
      </c>
      <c r="E3265" s="13">
        <v>2804.16</v>
      </c>
      <c r="F3265" s="16">
        <f>(E3265)/D3265</f>
        <v>1.121664</v>
      </c>
      <c r="G3265" s="11" t="s">
        <v>8219</v>
      </c>
      <c r="H3265" t="s">
        <v>8224</v>
      </c>
      <c r="I3265" t="s">
        <v>8246</v>
      </c>
      <c r="J3265">
        <v>1446238800</v>
      </c>
      <c r="K3265" s="7">
        <f>(((J3265/60)/60)/24)+DATE(1970,1,1)</f>
        <v>42307.875</v>
      </c>
      <c r="L3265">
        <v>1444220588</v>
      </c>
      <c r="M3265" s="7">
        <f>(((L3265/60)/60)/24)+DATE(1970,1,1)</f>
        <v>42284.516064814816</v>
      </c>
      <c r="N3265" t="b">
        <v>1</v>
      </c>
      <c r="O3265">
        <v>68</v>
      </c>
      <c r="P3265" s="5">
        <f>E3265/O3265</f>
        <v>41.237647058823526</v>
      </c>
      <c r="Q3265" s="18" t="str">
        <f>LEFT(T3265, FIND("/",T3265)-1)</f>
        <v>theater</v>
      </c>
      <c r="R3265" s="18" t="str">
        <f>RIGHT(T3265, LEN(T3265)-FIND("/",T3265))</f>
        <v>plays</v>
      </c>
      <c r="S3265" t="b">
        <v>1</v>
      </c>
      <c r="T3265" t="s">
        <v>8271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3">
        <v>2500</v>
      </c>
      <c r="E3266" s="13">
        <v>2575</v>
      </c>
      <c r="F3266" s="16">
        <f>(E3266)/D3266</f>
        <v>1.03</v>
      </c>
      <c r="G3266" s="11" t="s">
        <v>8219</v>
      </c>
      <c r="H3266" t="s">
        <v>8224</v>
      </c>
      <c r="I3266" t="s">
        <v>8246</v>
      </c>
      <c r="J3266">
        <v>1422482400</v>
      </c>
      <c r="K3266" s="7">
        <f>(((J3266/60)/60)/24)+DATE(1970,1,1)</f>
        <v>42032.916666666672</v>
      </c>
      <c r="L3266">
        <v>1421089938</v>
      </c>
      <c r="M3266" s="7">
        <f>(((L3266/60)/60)/24)+DATE(1970,1,1)</f>
        <v>42016.800208333334</v>
      </c>
      <c r="N3266" t="b">
        <v>1</v>
      </c>
      <c r="O3266">
        <v>49</v>
      </c>
      <c r="P3266" s="5">
        <f>E3266/O3266</f>
        <v>52.551020408163268</v>
      </c>
      <c r="Q3266" s="18" t="str">
        <f>LEFT(T3266, FIND("/",T3266)-1)</f>
        <v>theater</v>
      </c>
      <c r="R3266" s="18" t="str">
        <f>RIGHT(T3266, LEN(T3266)-FIND("/",T3266))</f>
        <v>plays</v>
      </c>
      <c r="S3266" t="b">
        <v>1</v>
      </c>
      <c r="T3266" t="s">
        <v>8271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3">
        <v>2700</v>
      </c>
      <c r="E3267" s="13">
        <v>4428</v>
      </c>
      <c r="F3267" s="16">
        <f>(E3267)/D3267</f>
        <v>1.64</v>
      </c>
      <c r="G3267" s="11" t="s">
        <v>8219</v>
      </c>
      <c r="H3267" t="s">
        <v>8241</v>
      </c>
      <c r="I3267" t="s">
        <v>8249</v>
      </c>
      <c r="J3267">
        <v>1449162000</v>
      </c>
      <c r="K3267" s="7">
        <f>(((J3267/60)/60)/24)+DATE(1970,1,1)</f>
        <v>42341.708333333328</v>
      </c>
      <c r="L3267">
        <v>1446570315</v>
      </c>
      <c r="M3267" s="7">
        <f>(((L3267/60)/60)/24)+DATE(1970,1,1)</f>
        <v>42311.711979166663</v>
      </c>
      <c r="N3267" t="b">
        <v>1</v>
      </c>
      <c r="O3267">
        <v>63</v>
      </c>
      <c r="P3267" s="5">
        <f>E3267/O3267</f>
        <v>70.285714285714292</v>
      </c>
      <c r="Q3267" s="18" t="str">
        <f>LEFT(T3267, FIND("/",T3267)-1)</f>
        <v>theater</v>
      </c>
      <c r="R3267" s="18" t="str">
        <f>RIGHT(T3267, LEN(T3267)-FIND("/",T3267))</f>
        <v>plays</v>
      </c>
      <c r="S3267" t="b">
        <v>1</v>
      </c>
      <c r="T3267" t="s">
        <v>8271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3">
        <v>6000</v>
      </c>
      <c r="E3268" s="13">
        <v>7877</v>
      </c>
      <c r="F3268" s="16">
        <f>(E3268)/D3268</f>
        <v>1.3128333333333333</v>
      </c>
      <c r="G3268" s="11" t="s">
        <v>8219</v>
      </c>
      <c r="H3268" t="s">
        <v>8224</v>
      </c>
      <c r="I3268" t="s">
        <v>8246</v>
      </c>
      <c r="J3268">
        <v>1434142800</v>
      </c>
      <c r="K3268" s="7">
        <f>(((J3268/60)/60)/24)+DATE(1970,1,1)</f>
        <v>42167.875</v>
      </c>
      <c r="L3268">
        <v>1431435122</v>
      </c>
      <c r="M3268" s="7">
        <f>(((L3268/60)/60)/24)+DATE(1970,1,1)</f>
        <v>42136.536134259266</v>
      </c>
      <c r="N3268" t="b">
        <v>1</v>
      </c>
      <c r="O3268">
        <v>163</v>
      </c>
      <c r="P3268" s="5">
        <f>E3268/O3268</f>
        <v>48.325153374233132</v>
      </c>
      <c r="Q3268" s="18" t="str">
        <f>LEFT(T3268, FIND("/",T3268)-1)</f>
        <v>theater</v>
      </c>
      <c r="R3268" s="18" t="str">
        <f>RIGHT(T3268, LEN(T3268)-FIND("/",T3268))</f>
        <v>plays</v>
      </c>
      <c r="S3268" t="b">
        <v>1</v>
      </c>
      <c r="T3268" t="s">
        <v>8271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3">
        <v>15000</v>
      </c>
      <c r="E3269" s="13">
        <v>15315</v>
      </c>
      <c r="F3269" s="16">
        <f>(E3269)/D3269</f>
        <v>1.0209999999999999</v>
      </c>
      <c r="G3269" s="11" t="s">
        <v>8219</v>
      </c>
      <c r="H3269" t="s">
        <v>8224</v>
      </c>
      <c r="I3269" t="s">
        <v>8246</v>
      </c>
      <c r="J3269">
        <v>1437156660</v>
      </c>
      <c r="K3269" s="7">
        <f>(((J3269/60)/60)/24)+DATE(1970,1,1)</f>
        <v>42202.757638888885</v>
      </c>
      <c r="L3269">
        <v>1434564660</v>
      </c>
      <c r="M3269" s="7">
        <f>(((L3269/60)/60)/24)+DATE(1970,1,1)</f>
        <v>42172.757638888885</v>
      </c>
      <c r="N3269" t="b">
        <v>1</v>
      </c>
      <c r="O3269">
        <v>288</v>
      </c>
      <c r="P3269" s="5">
        <f>E3269/O3269</f>
        <v>53.177083333333336</v>
      </c>
      <c r="Q3269" s="18" t="str">
        <f>LEFT(T3269, FIND("/",T3269)-1)</f>
        <v>theater</v>
      </c>
      <c r="R3269" s="18" t="str">
        <f>RIGHT(T3269, LEN(T3269)-FIND("/",T3269))</f>
        <v>plays</v>
      </c>
      <c r="S3269" t="b">
        <v>1</v>
      </c>
      <c r="T3269" t="s">
        <v>8271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3">
        <v>2000</v>
      </c>
      <c r="E3270" s="13">
        <v>2560</v>
      </c>
      <c r="F3270" s="16">
        <f>(E3270)/D3270</f>
        <v>1.28</v>
      </c>
      <c r="G3270" s="11" t="s">
        <v>8219</v>
      </c>
      <c r="H3270" t="s">
        <v>8224</v>
      </c>
      <c r="I3270" t="s">
        <v>8246</v>
      </c>
      <c r="J3270">
        <v>1472074928</v>
      </c>
      <c r="K3270" s="7">
        <f>(((J3270/60)/60)/24)+DATE(1970,1,1)</f>
        <v>42606.90425925926</v>
      </c>
      <c r="L3270">
        <v>1470692528</v>
      </c>
      <c r="M3270" s="7">
        <f>(((L3270/60)/60)/24)+DATE(1970,1,1)</f>
        <v>42590.90425925926</v>
      </c>
      <c r="N3270" t="b">
        <v>1</v>
      </c>
      <c r="O3270">
        <v>42</v>
      </c>
      <c r="P3270" s="5">
        <f>E3270/O3270</f>
        <v>60.952380952380949</v>
      </c>
      <c r="Q3270" s="18" t="str">
        <f>LEFT(T3270, FIND("/",T3270)-1)</f>
        <v>theater</v>
      </c>
      <c r="R3270" s="18" t="str">
        <f>RIGHT(T3270, LEN(T3270)-FIND("/",T3270))</f>
        <v>plays</v>
      </c>
      <c r="S3270" t="b">
        <v>1</v>
      </c>
      <c r="T3270" t="s">
        <v>8271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3">
        <v>8000</v>
      </c>
      <c r="E3271" s="13">
        <v>8120</v>
      </c>
      <c r="F3271" s="16">
        <f>(E3271)/D3271</f>
        <v>1.0149999999999999</v>
      </c>
      <c r="G3271" s="11" t="s">
        <v>8219</v>
      </c>
      <c r="H3271" t="s">
        <v>8225</v>
      </c>
      <c r="I3271" t="s">
        <v>8247</v>
      </c>
      <c r="J3271">
        <v>1434452400</v>
      </c>
      <c r="K3271" s="7">
        <f>(((J3271/60)/60)/24)+DATE(1970,1,1)</f>
        <v>42171.458333333328</v>
      </c>
      <c r="L3271">
        <v>1431509397</v>
      </c>
      <c r="M3271" s="7">
        <f>(((L3271/60)/60)/24)+DATE(1970,1,1)</f>
        <v>42137.395798611105</v>
      </c>
      <c r="N3271" t="b">
        <v>1</v>
      </c>
      <c r="O3271">
        <v>70</v>
      </c>
      <c r="P3271" s="5">
        <f>E3271/O3271</f>
        <v>116</v>
      </c>
      <c r="Q3271" s="18" t="str">
        <f>LEFT(T3271, FIND("/",T3271)-1)</f>
        <v>theater</v>
      </c>
      <c r="R3271" s="18" t="str">
        <f>RIGHT(T3271, LEN(T3271)-FIND("/",T3271))</f>
        <v>plays</v>
      </c>
      <c r="S3271" t="b">
        <v>1</v>
      </c>
      <c r="T3271" t="s">
        <v>8271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3">
        <v>1800</v>
      </c>
      <c r="E3272" s="13">
        <v>1830</v>
      </c>
      <c r="F3272" s="16">
        <f>(E3272)/D3272</f>
        <v>1.0166666666666666</v>
      </c>
      <c r="G3272" s="11" t="s">
        <v>8219</v>
      </c>
      <c r="H3272" t="s">
        <v>8225</v>
      </c>
      <c r="I3272" t="s">
        <v>8247</v>
      </c>
      <c r="J3272">
        <v>1436705265</v>
      </c>
      <c r="K3272" s="7">
        <f>(((J3272/60)/60)/24)+DATE(1970,1,1)</f>
        <v>42197.533159722225</v>
      </c>
      <c r="L3272">
        <v>1434113265</v>
      </c>
      <c r="M3272" s="7">
        <f>(((L3272/60)/60)/24)+DATE(1970,1,1)</f>
        <v>42167.533159722225</v>
      </c>
      <c r="N3272" t="b">
        <v>1</v>
      </c>
      <c r="O3272">
        <v>30</v>
      </c>
      <c r="P3272" s="5">
        <f>E3272/O3272</f>
        <v>61</v>
      </c>
      <c r="Q3272" s="18" t="str">
        <f>LEFT(T3272, FIND("/",T3272)-1)</f>
        <v>theater</v>
      </c>
      <c r="R3272" s="18" t="str">
        <f>RIGHT(T3272, LEN(T3272)-FIND("/",T3272))</f>
        <v>plays</v>
      </c>
      <c r="S3272" t="b">
        <v>1</v>
      </c>
      <c r="T3272" t="s">
        <v>8271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3">
        <v>1500</v>
      </c>
      <c r="E3273" s="13">
        <v>1950</v>
      </c>
      <c r="F3273" s="16">
        <f>(E3273)/D3273</f>
        <v>1.3</v>
      </c>
      <c r="G3273" s="11" t="s">
        <v>8219</v>
      </c>
      <c r="H3273" t="s">
        <v>8225</v>
      </c>
      <c r="I3273" t="s">
        <v>8247</v>
      </c>
      <c r="J3273">
        <v>1414927775</v>
      </c>
      <c r="K3273" s="7">
        <f>(((J3273/60)/60)/24)+DATE(1970,1,1)</f>
        <v>41945.478877314818</v>
      </c>
      <c r="L3273">
        <v>1412332175</v>
      </c>
      <c r="M3273" s="7">
        <f>(((L3273/60)/60)/24)+DATE(1970,1,1)</f>
        <v>41915.437210648146</v>
      </c>
      <c r="N3273" t="b">
        <v>1</v>
      </c>
      <c r="O3273">
        <v>51</v>
      </c>
      <c r="P3273" s="5">
        <f>E3273/O3273</f>
        <v>38.235294117647058</v>
      </c>
      <c r="Q3273" s="18" t="str">
        <f>LEFT(T3273, FIND("/",T3273)-1)</f>
        <v>theater</v>
      </c>
      <c r="R3273" s="18" t="str">
        <f>RIGHT(T3273, LEN(T3273)-FIND("/",T3273))</f>
        <v>plays</v>
      </c>
      <c r="S3273" t="b">
        <v>1</v>
      </c>
      <c r="T3273" t="s">
        <v>8271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3">
        <v>10000</v>
      </c>
      <c r="E3274" s="13">
        <v>15443</v>
      </c>
      <c r="F3274" s="16">
        <f>(E3274)/D3274</f>
        <v>1.5443</v>
      </c>
      <c r="G3274" s="11" t="s">
        <v>8219</v>
      </c>
      <c r="H3274" t="s">
        <v>8224</v>
      </c>
      <c r="I3274" t="s">
        <v>8246</v>
      </c>
      <c r="J3274">
        <v>1446814809</v>
      </c>
      <c r="K3274" s="7">
        <f>(((J3274/60)/60)/24)+DATE(1970,1,1)</f>
        <v>42314.541770833333</v>
      </c>
      <c r="L3274">
        <v>1444219209</v>
      </c>
      <c r="M3274" s="7">
        <f>(((L3274/60)/60)/24)+DATE(1970,1,1)</f>
        <v>42284.500104166669</v>
      </c>
      <c r="N3274" t="b">
        <v>1</v>
      </c>
      <c r="O3274">
        <v>145</v>
      </c>
      <c r="P3274" s="5">
        <f>E3274/O3274</f>
        <v>106.50344827586207</v>
      </c>
      <c r="Q3274" s="18" t="str">
        <f>LEFT(T3274, FIND("/",T3274)-1)</f>
        <v>theater</v>
      </c>
      <c r="R3274" s="18" t="str">
        <f>RIGHT(T3274, LEN(T3274)-FIND("/",T3274))</f>
        <v>plays</v>
      </c>
      <c r="S3274" t="b">
        <v>1</v>
      </c>
      <c r="T3274" t="s">
        <v>8271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3">
        <v>4000</v>
      </c>
      <c r="E3275" s="13">
        <v>4296</v>
      </c>
      <c r="F3275" s="16">
        <f>(E3275)/D3275</f>
        <v>1.0740000000000001</v>
      </c>
      <c r="G3275" s="11" t="s">
        <v>8219</v>
      </c>
      <c r="H3275" t="s">
        <v>8224</v>
      </c>
      <c r="I3275" t="s">
        <v>8246</v>
      </c>
      <c r="J3275">
        <v>1473879600</v>
      </c>
      <c r="K3275" s="7">
        <f>(((J3275/60)/60)/24)+DATE(1970,1,1)</f>
        <v>42627.791666666672</v>
      </c>
      <c r="L3275">
        <v>1472498042</v>
      </c>
      <c r="M3275" s="7">
        <f>(((L3275/60)/60)/24)+DATE(1970,1,1)</f>
        <v>42611.801412037035</v>
      </c>
      <c r="N3275" t="b">
        <v>1</v>
      </c>
      <c r="O3275">
        <v>21</v>
      </c>
      <c r="P3275" s="5">
        <f>E3275/O3275</f>
        <v>204.57142857142858</v>
      </c>
      <c r="Q3275" s="18" t="str">
        <f>LEFT(T3275, FIND("/",T3275)-1)</f>
        <v>theater</v>
      </c>
      <c r="R3275" s="18" t="str">
        <f>RIGHT(T3275, LEN(T3275)-FIND("/",T3275))</f>
        <v>plays</v>
      </c>
      <c r="S3275" t="b">
        <v>1</v>
      </c>
      <c r="T3275" t="s">
        <v>8271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3">
        <v>15500</v>
      </c>
      <c r="E3276" s="13">
        <v>15705</v>
      </c>
      <c r="F3276" s="16">
        <f>(E3276)/D3276</f>
        <v>1.0132258064516129</v>
      </c>
      <c r="G3276" s="11" t="s">
        <v>8219</v>
      </c>
      <c r="H3276" t="s">
        <v>8224</v>
      </c>
      <c r="I3276" t="s">
        <v>8246</v>
      </c>
      <c r="J3276">
        <v>1458075600</v>
      </c>
      <c r="K3276" s="7">
        <f>(((J3276/60)/60)/24)+DATE(1970,1,1)</f>
        <v>42444.875</v>
      </c>
      <c r="L3276">
        <v>1454259272</v>
      </c>
      <c r="M3276" s="7">
        <f>(((L3276/60)/60)/24)+DATE(1970,1,1)</f>
        <v>42400.704537037032</v>
      </c>
      <c r="N3276" t="b">
        <v>1</v>
      </c>
      <c r="O3276">
        <v>286</v>
      </c>
      <c r="P3276" s="5">
        <f>E3276/O3276</f>
        <v>54.912587412587413</v>
      </c>
      <c r="Q3276" s="18" t="str">
        <f>LEFT(T3276, FIND("/",T3276)-1)</f>
        <v>theater</v>
      </c>
      <c r="R3276" s="18" t="str">
        <f>RIGHT(T3276, LEN(T3276)-FIND("/",T3276))</f>
        <v>plays</v>
      </c>
      <c r="S3276" t="b">
        <v>1</v>
      </c>
      <c r="T3276" t="s">
        <v>8271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3">
        <v>1800</v>
      </c>
      <c r="E3277" s="13">
        <v>1805</v>
      </c>
      <c r="F3277" s="16">
        <f>(E3277)/D3277</f>
        <v>1.0027777777777778</v>
      </c>
      <c r="G3277" s="11" t="s">
        <v>8219</v>
      </c>
      <c r="H3277" t="s">
        <v>8224</v>
      </c>
      <c r="I3277" t="s">
        <v>8246</v>
      </c>
      <c r="J3277">
        <v>1423456200</v>
      </c>
      <c r="K3277" s="7">
        <f>(((J3277/60)/60)/24)+DATE(1970,1,1)</f>
        <v>42044.1875</v>
      </c>
      <c r="L3277">
        <v>1421183271</v>
      </c>
      <c r="M3277" s="7">
        <f>(((L3277/60)/60)/24)+DATE(1970,1,1)</f>
        <v>42017.88045138889</v>
      </c>
      <c r="N3277" t="b">
        <v>1</v>
      </c>
      <c r="O3277">
        <v>12</v>
      </c>
      <c r="P3277" s="5">
        <f>E3277/O3277</f>
        <v>150.41666666666666</v>
      </c>
      <c r="Q3277" s="18" t="str">
        <f>LEFT(T3277, FIND("/",T3277)-1)</f>
        <v>theater</v>
      </c>
      <c r="R3277" s="18" t="str">
        <f>RIGHT(T3277, LEN(T3277)-FIND("/",T3277))</f>
        <v>plays</v>
      </c>
      <c r="S3277" t="b">
        <v>1</v>
      </c>
      <c r="T3277" t="s">
        <v>8271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3">
        <v>4500</v>
      </c>
      <c r="E3278" s="13">
        <v>5258</v>
      </c>
      <c r="F3278" s="16">
        <f>(E3278)/D3278</f>
        <v>1.1684444444444444</v>
      </c>
      <c r="G3278" s="11" t="s">
        <v>8219</v>
      </c>
      <c r="H3278" t="s">
        <v>8229</v>
      </c>
      <c r="I3278" t="s">
        <v>8251</v>
      </c>
      <c r="J3278">
        <v>1459483140</v>
      </c>
      <c r="K3278" s="7">
        <f>(((J3278/60)/60)/24)+DATE(1970,1,1)</f>
        <v>42461.165972222225</v>
      </c>
      <c r="L3278">
        <v>1456526879</v>
      </c>
      <c r="M3278" s="7">
        <f>(((L3278/60)/60)/24)+DATE(1970,1,1)</f>
        <v>42426.949988425928</v>
      </c>
      <c r="N3278" t="b">
        <v>1</v>
      </c>
      <c r="O3278">
        <v>100</v>
      </c>
      <c r="P3278" s="5">
        <f>E3278/O3278</f>
        <v>52.58</v>
      </c>
      <c r="Q3278" s="18" t="str">
        <f>LEFT(T3278, FIND("/",T3278)-1)</f>
        <v>theater</v>
      </c>
      <c r="R3278" s="18" t="str">
        <f>RIGHT(T3278, LEN(T3278)-FIND("/",T3278))</f>
        <v>plays</v>
      </c>
      <c r="S3278" t="b">
        <v>1</v>
      </c>
      <c r="T3278" t="s">
        <v>8271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3">
        <v>5000</v>
      </c>
      <c r="E3279" s="13">
        <v>5430</v>
      </c>
      <c r="F3279" s="16">
        <f>(E3279)/D3279</f>
        <v>1.0860000000000001</v>
      </c>
      <c r="G3279" s="11" t="s">
        <v>8219</v>
      </c>
      <c r="H3279" t="s">
        <v>8225</v>
      </c>
      <c r="I3279" t="s">
        <v>8247</v>
      </c>
      <c r="J3279">
        <v>1416331406</v>
      </c>
      <c r="K3279" s="7">
        <f>(((J3279/60)/60)/24)+DATE(1970,1,1)</f>
        <v>41961.724606481483</v>
      </c>
      <c r="L3279">
        <v>1413735806</v>
      </c>
      <c r="M3279" s="7">
        <f>(((L3279/60)/60)/24)+DATE(1970,1,1)</f>
        <v>41931.682939814818</v>
      </c>
      <c r="N3279" t="b">
        <v>1</v>
      </c>
      <c r="O3279">
        <v>100</v>
      </c>
      <c r="P3279" s="5">
        <f>E3279/O3279</f>
        <v>54.3</v>
      </c>
      <c r="Q3279" s="18" t="str">
        <f>LEFT(T3279, FIND("/",T3279)-1)</f>
        <v>theater</v>
      </c>
      <c r="R3279" s="18" t="str">
        <f>RIGHT(T3279, LEN(T3279)-FIND("/",T3279))</f>
        <v>plays</v>
      </c>
      <c r="S3279" t="b">
        <v>1</v>
      </c>
      <c r="T3279" t="s">
        <v>8271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3">
        <v>2500</v>
      </c>
      <c r="E3280" s="13">
        <v>2585</v>
      </c>
      <c r="F3280" s="16">
        <f>(E3280)/D3280</f>
        <v>1.034</v>
      </c>
      <c r="G3280" s="11" t="s">
        <v>8219</v>
      </c>
      <c r="H3280" t="s">
        <v>8225</v>
      </c>
      <c r="I3280" t="s">
        <v>8247</v>
      </c>
      <c r="J3280">
        <v>1433017303</v>
      </c>
      <c r="K3280" s="7">
        <f>(((J3280/60)/60)/24)+DATE(1970,1,1)</f>
        <v>42154.848414351851</v>
      </c>
      <c r="L3280">
        <v>1430425303</v>
      </c>
      <c r="M3280" s="7">
        <f>(((L3280/60)/60)/24)+DATE(1970,1,1)</f>
        <v>42124.848414351851</v>
      </c>
      <c r="N3280" t="b">
        <v>1</v>
      </c>
      <c r="O3280">
        <v>34</v>
      </c>
      <c r="P3280" s="5">
        <f>E3280/O3280</f>
        <v>76.029411764705884</v>
      </c>
      <c r="Q3280" s="18" t="str">
        <f>LEFT(T3280, FIND("/",T3280)-1)</f>
        <v>theater</v>
      </c>
      <c r="R3280" s="18" t="str">
        <f>RIGHT(T3280, LEN(T3280)-FIND("/",T3280))</f>
        <v>plays</v>
      </c>
      <c r="S3280" t="b">
        <v>1</v>
      </c>
      <c r="T3280" t="s">
        <v>8271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3">
        <v>5800</v>
      </c>
      <c r="E3281" s="13">
        <v>6628</v>
      </c>
      <c r="F3281" s="16">
        <f>(E3281)/D3281</f>
        <v>1.1427586206896552</v>
      </c>
      <c r="G3281" s="11" t="s">
        <v>8219</v>
      </c>
      <c r="H3281" t="s">
        <v>8224</v>
      </c>
      <c r="I3281" t="s">
        <v>8246</v>
      </c>
      <c r="J3281">
        <v>1459474059</v>
      </c>
      <c r="K3281" s="7">
        <f>(((J3281/60)/60)/24)+DATE(1970,1,1)</f>
        <v>42461.06086805556</v>
      </c>
      <c r="L3281">
        <v>1456885659</v>
      </c>
      <c r="M3281" s="7">
        <f>(((L3281/60)/60)/24)+DATE(1970,1,1)</f>
        <v>42431.102534722217</v>
      </c>
      <c r="N3281" t="b">
        <v>0</v>
      </c>
      <c r="O3281">
        <v>63</v>
      </c>
      <c r="P3281" s="5">
        <f>E3281/O3281</f>
        <v>105.2063492063492</v>
      </c>
      <c r="Q3281" s="18" t="str">
        <f>LEFT(T3281, FIND("/",T3281)-1)</f>
        <v>theater</v>
      </c>
      <c r="R3281" s="18" t="str">
        <f>RIGHT(T3281, LEN(T3281)-FIND("/",T3281))</f>
        <v>plays</v>
      </c>
      <c r="S3281" t="b">
        <v>1</v>
      </c>
      <c r="T3281" t="s">
        <v>8271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3">
        <v>2000</v>
      </c>
      <c r="E3282" s="13">
        <v>2060</v>
      </c>
      <c r="F3282" s="16">
        <f>(E3282)/D3282</f>
        <v>1.03</v>
      </c>
      <c r="G3282" s="11" t="s">
        <v>8219</v>
      </c>
      <c r="H3282" t="s">
        <v>8224</v>
      </c>
      <c r="I3282" t="s">
        <v>8246</v>
      </c>
      <c r="J3282">
        <v>1433134800</v>
      </c>
      <c r="K3282" s="7">
        <f>(((J3282/60)/60)/24)+DATE(1970,1,1)</f>
        <v>42156.208333333328</v>
      </c>
      <c r="L3282">
        <v>1430158198</v>
      </c>
      <c r="M3282" s="7">
        <f>(((L3282/60)/60)/24)+DATE(1970,1,1)</f>
        <v>42121.756921296299</v>
      </c>
      <c r="N3282" t="b">
        <v>0</v>
      </c>
      <c r="O3282">
        <v>30</v>
      </c>
      <c r="P3282" s="5">
        <f>E3282/O3282</f>
        <v>68.666666666666671</v>
      </c>
      <c r="Q3282" s="18" t="str">
        <f>LEFT(T3282, FIND("/",T3282)-1)</f>
        <v>theater</v>
      </c>
      <c r="R3282" s="18" t="str">
        <f>RIGHT(T3282, LEN(T3282)-FIND("/",T3282))</f>
        <v>plays</v>
      </c>
      <c r="S3282" t="b">
        <v>1</v>
      </c>
      <c r="T3282" t="s">
        <v>8271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3">
        <v>5000</v>
      </c>
      <c r="E3283" s="13">
        <v>6080</v>
      </c>
      <c r="F3283" s="16">
        <f>(E3283)/D3283</f>
        <v>1.216</v>
      </c>
      <c r="G3283" s="11" t="s">
        <v>8219</v>
      </c>
      <c r="H3283" t="s">
        <v>8224</v>
      </c>
      <c r="I3283" t="s">
        <v>8246</v>
      </c>
      <c r="J3283">
        <v>1441153705</v>
      </c>
      <c r="K3283" s="7">
        <f>(((J3283/60)/60)/24)+DATE(1970,1,1)</f>
        <v>42249.019733796296</v>
      </c>
      <c r="L3283">
        <v>1438561705</v>
      </c>
      <c r="M3283" s="7">
        <f>(((L3283/60)/60)/24)+DATE(1970,1,1)</f>
        <v>42219.019733796296</v>
      </c>
      <c r="N3283" t="b">
        <v>0</v>
      </c>
      <c r="O3283">
        <v>47</v>
      </c>
      <c r="P3283" s="5">
        <f>E3283/O3283</f>
        <v>129.36170212765958</v>
      </c>
      <c r="Q3283" s="18" t="str">
        <f>LEFT(T3283, FIND("/",T3283)-1)</f>
        <v>theater</v>
      </c>
      <c r="R3283" s="18" t="str">
        <f>RIGHT(T3283, LEN(T3283)-FIND("/",T3283))</f>
        <v>plays</v>
      </c>
      <c r="S3283" t="b">
        <v>1</v>
      </c>
      <c r="T3283" t="s">
        <v>8271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3">
        <v>31000</v>
      </c>
      <c r="E3284" s="13">
        <v>31820.5</v>
      </c>
      <c r="F3284" s="16">
        <f>(E3284)/D3284</f>
        <v>1.026467741935484</v>
      </c>
      <c r="G3284" s="11" t="s">
        <v>8219</v>
      </c>
      <c r="H3284" t="s">
        <v>8224</v>
      </c>
      <c r="I3284" t="s">
        <v>8246</v>
      </c>
      <c r="J3284">
        <v>1461904788</v>
      </c>
      <c r="K3284" s="7">
        <f>(((J3284/60)/60)/24)+DATE(1970,1,1)</f>
        <v>42489.19430555556</v>
      </c>
      <c r="L3284">
        <v>1458103188</v>
      </c>
      <c r="M3284" s="7">
        <f>(((L3284/60)/60)/24)+DATE(1970,1,1)</f>
        <v>42445.19430555556</v>
      </c>
      <c r="N3284" t="b">
        <v>0</v>
      </c>
      <c r="O3284">
        <v>237</v>
      </c>
      <c r="P3284" s="5">
        <f>E3284/O3284</f>
        <v>134.26371308016877</v>
      </c>
      <c r="Q3284" s="18" t="str">
        <f>LEFT(T3284, FIND("/",T3284)-1)</f>
        <v>theater</v>
      </c>
      <c r="R3284" s="18" t="str">
        <f>RIGHT(T3284, LEN(T3284)-FIND("/",T3284))</f>
        <v>plays</v>
      </c>
      <c r="S3284" t="b">
        <v>1</v>
      </c>
      <c r="T3284" t="s">
        <v>8271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3">
        <v>800</v>
      </c>
      <c r="E3285" s="13">
        <v>838</v>
      </c>
      <c r="F3285" s="16">
        <f>(E3285)/D3285</f>
        <v>1.0475000000000001</v>
      </c>
      <c r="G3285" s="11" t="s">
        <v>8219</v>
      </c>
      <c r="H3285" t="s">
        <v>8225</v>
      </c>
      <c r="I3285" t="s">
        <v>8247</v>
      </c>
      <c r="J3285">
        <v>1455138000</v>
      </c>
      <c r="K3285" s="7">
        <f>(((J3285/60)/60)/24)+DATE(1970,1,1)</f>
        <v>42410.875</v>
      </c>
      <c r="L3285">
        <v>1452448298</v>
      </c>
      <c r="M3285" s="7">
        <f>(((L3285/60)/60)/24)+DATE(1970,1,1)</f>
        <v>42379.74418981481</v>
      </c>
      <c r="N3285" t="b">
        <v>0</v>
      </c>
      <c r="O3285">
        <v>47</v>
      </c>
      <c r="P3285" s="5">
        <f>E3285/O3285</f>
        <v>17.829787234042552</v>
      </c>
      <c r="Q3285" s="18" t="str">
        <f>LEFT(T3285, FIND("/",T3285)-1)</f>
        <v>theater</v>
      </c>
      <c r="R3285" s="18" t="str">
        <f>RIGHT(T3285, LEN(T3285)-FIND("/",T3285))</f>
        <v>plays</v>
      </c>
      <c r="S3285" t="b">
        <v>1</v>
      </c>
      <c r="T3285" t="s">
        <v>8271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3">
        <v>3000</v>
      </c>
      <c r="E3286" s="13">
        <v>3048</v>
      </c>
      <c r="F3286" s="16">
        <f>(E3286)/D3286</f>
        <v>1.016</v>
      </c>
      <c r="G3286" s="11" t="s">
        <v>8219</v>
      </c>
      <c r="H3286" t="s">
        <v>8224</v>
      </c>
      <c r="I3286" t="s">
        <v>8246</v>
      </c>
      <c r="J3286">
        <v>1454047140</v>
      </c>
      <c r="K3286" s="7">
        <f>(((J3286/60)/60)/24)+DATE(1970,1,1)</f>
        <v>42398.249305555553</v>
      </c>
      <c r="L3286">
        <v>1452546853</v>
      </c>
      <c r="M3286" s="7">
        <f>(((L3286/60)/60)/24)+DATE(1970,1,1)</f>
        <v>42380.884872685187</v>
      </c>
      <c r="N3286" t="b">
        <v>0</v>
      </c>
      <c r="O3286">
        <v>15</v>
      </c>
      <c r="P3286" s="5">
        <f>E3286/O3286</f>
        <v>203.2</v>
      </c>
      <c r="Q3286" s="18" t="str">
        <f>LEFT(T3286, FIND("/",T3286)-1)</f>
        <v>theater</v>
      </c>
      <c r="R3286" s="18" t="str">
        <f>RIGHT(T3286, LEN(T3286)-FIND("/",T3286))</f>
        <v>plays</v>
      </c>
      <c r="S3286" t="b">
        <v>1</v>
      </c>
      <c r="T3286" t="s">
        <v>8271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3">
        <v>4999</v>
      </c>
      <c r="E3287" s="13">
        <v>5604</v>
      </c>
      <c r="F3287" s="16">
        <f>(E3287)/D3287</f>
        <v>1.1210242048409682</v>
      </c>
      <c r="G3287" s="11" t="s">
        <v>8219</v>
      </c>
      <c r="H3287" t="s">
        <v>8224</v>
      </c>
      <c r="I3287" t="s">
        <v>8246</v>
      </c>
      <c r="J3287">
        <v>1488258000</v>
      </c>
      <c r="K3287" s="7">
        <f>(((J3287/60)/60)/24)+DATE(1970,1,1)</f>
        <v>42794.208333333328</v>
      </c>
      <c r="L3287">
        <v>1485556626</v>
      </c>
      <c r="M3287" s="7">
        <f>(((L3287/60)/60)/24)+DATE(1970,1,1)</f>
        <v>42762.942430555559</v>
      </c>
      <c r="N3287" t="b">
        <v>0</v>
      </c>
      <c r="O3287">
        <v>81</v>
      </c>
      <c r="P3287" s="5">
        <f>E3287/O3287</f>
        <v>69.18518518518519</v>
      </c>
      <c r="Q3287" s="18" t="str">
        <f>LEFT(T3287, FIND("/",T3287)-1)</f>
        <v>theater</v>
      </c>
      <c r="R3287" s="18" t="str">
        <f>RIGHT(T3287, LEN(T3287)-FIND("/",T3287))</f>
        <v>plays</v>
      </c>
      <c r="S3287" t="b">
        <v>1</v>
      </c>
      <c r="T3287" t="s">
        <v>8271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3">
        <v>15000</v>
      </c>
      <c r="E3288" s="13">
        <v>15265</v>
      </c>
      <c r="F3288" s="16">
        <f>(E3288)/D3288</f>
        <v>1.0176666666666667</v>
      </c>
      <c r="G3288" s="11" t="s">
        <v>8219</v>
      </c>
      <c r="H3288" t="s">
        <v>8224</v>
      </c>
      <c r="I3288" t="s">
        <v>8246</v>
      </c>
      <c r="J3288">
        <v>1471291782</v>
      </c>
      <c r="K3288" s="7">
        <f>(((J3288/60)/60)/24)+DATE(1970,1,1)</f>
        <v>42597.840069444443</v>
      </c>
      <c r="L3288">
        <v>1468699782</v>
      </c>
      <c r="M3288" s="7">
        <f>(((L3288/60)/60)/24)+DATE(1970,1,1)</f>
        <v>42567.840069444443</v>
      </c>
      <c r="N3288" t="b">
        <v>0</v>
      </c>
      <c r="O3288">
        <v>122</v>
      </c>
      <c r="P3288" s="5">
        <f>E3288/O3288</f>
        <v>125.12295081967213</v>
      </c>
      <c r="Q3288" s="18" t="str">
        <f>LEFT(T3288, FIND("/",T3288)-1)</f>
        <v>theater</v>
      </c>
      <c r="R3288" s="18" t="str">
        <f>RIGHT(T3288, LEN(T3288)-FIND("/",T3288))</f>
        <v>plays</v>
      </c>
      <c r="S3288" t="b">
        <v>1</v>
      </c>
      <c r="T3288" t="s">
        <v>8271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3">
        <v>2500</v>
      </c>
      <c r="E3289" s="13">
        <v>2500</v>
      </c>
      <c r="F3289" s="16">
        <f>(E3289)/D3289</f>
        <v>1</v>
      </c>
      <c r="G3289" s="11" t="s">
        <v>8219</v>
      </c>
      <c r="H3289" t="s">
        <v>8229</v>
      </c>
      <c r="I3289" t="s">
        <v>8251</v>
      </c>
      <c r="J3289">
        <v>1448733628</v>
      </c>
      <c r="K3289" s="7">
        <f>(((J3289/60)/60)/24)+DATE(1970,1,1)</f>
        <v>42336.750324074077</v>
      </c>
      <c r="L3289">
        <v>1446573628</v>
      </c>
      <c r="M3289" s="7">
        <f>(((L3289/60)/60)/24)+DATE(1970,1,1)</f>
        <v>42311.750324074077</v>
      </c>
      <c r="N3289" t="b">
        <v>0</v>
      </c>
      <c r="O3289">
        <v>34</v>
      </c>
      <c r="P3289" s="5">
        <f>E3289/O3289</f>
        <v>73.529411764705884</v>
      </c>
      <c r="Q3289" s="18" t="str">
        <f>LEFT(T3289, FIND("/",T3289)-1)</f>
        <v>theater</v>
      </c>
      <c r="R3289" s="18" t="str">
        <f>RIGHT(T3289, LEN(T3289)-FIND("/",T3289))</f>
        <v>plays</v>
      </c>
      <c r="S3289" t="b">
        <v>1</v>
      </c>
      <c r="T3289" t="s">
        <v>8271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3">
        <v>10000</v>
      </c>
      <c r="E3290" s="13">
        <v>10026.49</v>
      </c>
      <c r="F3290" s="16">
        <f>(E3290)/D3290</f>
        <v>1.0026489999999999</v>
      </c>
      <c r="G3290" s="11" t="s">
        <v>8219</v>
      </c>
      <c r="H3290" t="s">
        <v>8225</v>
      </c>
      <c r="I3290" t="s">
        <v>8247</v>
      </c>
      <c r="J3290">
        <v>1466463600</v>
      </c>
      <c r="K3290" s="7">
        <f>(((J3290/60)/60)/24)+DATE(1970,1,1)</f>
        <v>42541.958333333328</v>
      </c>
      <c r="L3290">
        <v>1463337315</v>
      </c>
      <c r="M3290" s="7">
        <f>(((L3290/60)/60)/24)+DATE(1970,1,1)</f>
        <v>42505.774479166663</v>
      </c>
      <c r="N3290" t="b">
        <v>0</v>
      </c>
      <c r="O3290">
        <v>207</v>
      </c>
      <c r="P3290" s="5">
        <f>E3290/O3290</f>
        <v>48.437149758454105</v>
      </c>
      <c r="Q3290" s="18" t="str">
        <f>LEFT(T3290, FIND("/",T3290)-1)</f>
        <v>theater</v>
      </c>
      <c r="R3290" s="18" t="str">
        <f>RIGHT(T3290, LEN(T3290)-FIND("/",T3290))</f>
        <v>plays</v>
      </c>
      <c r="S3290" t="b">
        <v>1</v>
      </c>
      <c r="T3290" t="s">
        <v>8271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3">
        <v>500</v>
      </c>
      <c r="E3291" s="13">
        <v>665.21</v>
      </c>
      <c r="F3291" s="16">
        <f>(E3291)/D3291</f>
        <v>1.3304200000000002</v>
      </c>
      <c r="G3291" s="11" t="s">
        <v>8219</v>
      </c>
      <c r="H3291" t="s">
        <v>8225</v>
      </c>
      <c r="I3291" t="s">
        <v>8247</v>
      </c>
      <c r="J3291">
        <v>1487580602</v>
      </c>
      <c r="K3291" s="7">
        <f>(((J3291/60)/60)/24)+DATE(1970,1,1)</f>
        <v>42786.368078703701</v>
      </c>
      <c r="L3291">
        <v>1485161402</v>
      </c>
      <c r="M3291" s="7">
        <f>(((L3291/60)/60)/24)+DATE(1970,1,1)</f>
        <v>42758.368078703701</v>
      </c>
      <c r="N3291" t="b">
        <v>0</v>
      </c>
      <c r="O3291">
        <v>25</v>
      </c>
      <c r="P3291" s="5">
        <f>E3291/O3291</f>
        <v>26.608400000000003</v>
      </c>
      <c r="Q3291" s="18" t="str">
        <f>LEFT(T3291, FIND("/",T3291)-1)</f>
        <v>theater</v>
      </c>
      <c r="R3291" s="18" t="str">
        <f>RIGHT(T3291, LEN(T3291)-FIND("/",T3291))</f>
        <v>plays</v>
      </c>
      <c r="S3291" t="b">
        <v>1</v>
      </c>
      <c r="T3291" t="s">
        <v>8271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3">
        <v>2000</v>
      </c>
      <c r="E3292" s="13">
        <v>2424</v>
      </c>
      <c r="F3292" s="16">
        <f>(E3292)/D3292</f>
        <v>1.212</v>
      </c>
      <c r="G3292" s="11" t="s">
        <v>8219</v>
      </c>
      <c r="H3292" t="s">
        <v>8225</v>
      </c>
      <c r="I3292" t="s">
        <v>8247</v>
      </c>
      <c r="J3292">
        <v>1489234891</v>
      </c>
      <c r="K3292" s="7">
        <f>(((J3292/60)/60)/24)+DATE(1970,1,1)</f>
        <v>42805.51494212963</v>
      </c>
      <c r="L3292">
        <v>1486642891</v>
      </c>
      <c r="M3292" s="7">
        <f>(((L3292/60)/60)/24)+DATE(1970,1,1)</f>
        <v>42775.51494212963</v>
      </c>
      <c r="N3292" t="b">
        <v>0</v>
      </c>
      <c r="O3292">
        <v>72</v>
      </c>
      <c r="P3292" s="5">
        <f>E3292/O3292</f>
        <v>33.666666666666664</v>
      </c>
      <c r="Q3292" s="18" t="str">
        <f>LEFT(T3292, FIND("/",T3292)-1)</f>
        <v>theater</v>
      </c>
      <c r="R3292" s="18" t="str">
        <f>RIGHT(T3292, LEN(T3292)-FIND("/",T3292))</f>
        <v>plays</v>
      </c>
      <c r="S3292" t="b">
        <v>1</v>
      </c>
      <c r="T3292" t="s">
        <v>8271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3">
        <v>500</v>
      </c>
      <c r="E3293" s="13">
        <v>570</v>
      </c>
      <c r="F3293" s="16">
        <f>(E3293)/D3293</f>
        <v>1.1399999999999999</v>
      </c>
      <c r="G3293" s="11" t="s">
        <v>8219</v>
      </c>
      <c r="H3293" t="s">
        <v>8224</v>
      </c>
      <c r="I3293" t="s">
        <v>8246</v>
      </c>
      <c r="J3293">
        <v>1442462340</v>
      </c>
      <c r="K3293" s="7">
        <f>(((J3293/60)/60)/24)+DATE(1970,1,1)</f>
        <v>42264.165972222225</v>
      </c>
      <c r="L3293">
        <v>1439743900</v>
      </c>
      <c r="M3293" s="7">
        <f>(((L3293/60)/60)/24)+DATE(1970,1,1)</f>
        <v>42232.702546296292</v>
      </c>
      <c r="N3293" t="b">
        <v>0</v>
      </c>
      <c r="O3293">
        <v>14</v>
      </c>
      <c r="P3293" s="5">
        <f>E3293/O3293</f>
        <v>40.714285714285715</v>
      </c>
      <c r="Q3293" s="18" t="str">
        <f>LEFT(T3293, FIND("/",T3293)-1)</f>
        <v>theater</v>
      </c>
      <c r="R3293" s="18" t="str">
        <f>RIGHT(T3293, LEN(T3293)-FIND("/",T3293))</f>
        <v>plays</v>
      </c>
      <c r="S3293" t="b">
        <v>1</v>
      </c>
      <c r="T3293" t="s">
        <v>8271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3">
        <v>101</v>
      </c>
      <c r="E3294" s="13">
        <v>289</v>
      </c>
      <c r="F3294" s="16">
        <f>(E3294)/D3294</f>
        <v>2.8613861386138613</v>
      </c>
      <c r="G3294" s="11" t="s">
        <v>8219</v>
      </c>
      <c r="H3294" t="s">
        <v>8225</v>
      </c>
      <c r="I3294" t="s">
        <v>8247</v>
      </c>
      <c r="J3294">
        <v>1449257348</v>
      </c>
      <c r="K3294" s="7">
        <f>(((J3294/60)/60)/24)+DATE(1970,1,1)</f>
        <v>42342.811898148153</v>
      </c>
      <c r="L3294">
        <v>1444069748</v>
      </c>
      <c r="M3294" s="7">
        <f>(((L3294/60)/60)/24)+DATE(1970,1,1)</f>
        <v>42282.770231481481</v>
      </c>
      <c r="N3294" t="b">
        <v>0</v>
      </c>
      <c r="O3294">
        <v>15</v>
      </c>
      <c r="P3294" s="5">
        <f>E3294/O3294</f>
        <v>19.266666666666666</v>
      </c>
      <c r="Q3294" s="18" t="str">
        <f>LEFT(T3294, FIND("/",T3294)-1)</f>
        <v>theater</v>
      </c>
      <c r="R3294" s="18" t="str">
        <f>RIGHT(T3294, LEN(T3294)-FIND("/",T3294))</f>
        <v>plays</v>
      </c>
      <c r="S3294" t="b">
        <v>1</v>
      </c>
      <c r="T3294" t="s">
        <v>8271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3">
        <v>4500</v>
      </c>
      <c r="E3295" s="13">
        <v>7670</v>
      </c>
      <c r="F3295" s="16">
        <f>(E3295)/D3295</f>
        <v>1.7044444444444444</v>
      </c>
      <c r="G3295" s="11" t="s">
        <v>8219</v>
      </c>
      <c r="H3295" t="s">
        <v>8228</v>
      </c>
      <c r="I3295" t="s">
        <v>8250</v>
      </c>
      <c r="J3295">
        <v>1488622352</v>
      </c>
      <c r="K3295" s="7">
        <f>(((J3295/60)/60)/24)+DATE(1970,1,1)</f>
        <v>42798.425370370373</v>
      </c>
      <c r="L3295">
        <v>1486030352</v>
      </c>
      <c r="M3295" s="7">
        <f>(((L3295/60)/60)/24)+DATE(1970,1,1)</f>
        <v>42768.425370370373</v>
      </c>
      <c r="N3295" t="b">
        <v>0</v>
      </c>
      <c r="O3295">
        <v>91</v>
      </c>
      <c r="P3295" s="5">
        <f>E3295/O3295</f>
        <v>84.285714285714292</v>
      </c>
      <c r="Q3295" s="18" t="str">
        <f>LEFT(T3295, FIND("/",T3295)-1)</f>
        <v>theater</v>
      </c>
      <c r="R3295" s="18" t="str">
        <f>RIGHT(T3295, LEN(T3295)-FIND("/",T3295))</f>
        <v>plays</v>
      </c>
      <c r="S3295" t="b">
        <v>1</v>
      </c>
      <c r="T3295" t="s">
        <v>8271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3">
        <v>600</v>
      </c>
      <c r="E3296" s="13">
        <v>710</v>
      </c>
      <c r="F3296" s="16">
        <f>(E3296)/D3296</f>
        <v>1.1833333333333333</v>
      </c>
      <c r="G3296" s="11" t="s">
        <v>8219</v>
      </c>
      <c r="H3296" t="s">
        <v>8225</v>
      </c>
      <c r="I3296" t="s">
        <v>8247</v>
      </c>
      <c r="J3296">
        <v>1434459554</v>
      </c>
      <c r="K3296" s="7">
        <f>(((J3296/60)/60)/24)+DATE(1970,1,1)</f>
        <v>42171.541134259256</v>
      </c>
      <c r="L3296">
        <v>1431867554</v>
      </c>
      <c r="M3296" s="7">
        <f>(((L3296/60)/60)/24)+DATE(1970,1,1)</f>
        <v>42141.541134259256</v>
      </c>
      <c r="N3296" t="b">
        <v>0</v>
      </c>
      <c r="O3296">
        <v>24</v>
      </c>
      <c r="P3296" s="5">
        <f>E3296/O3296</f>
        <v>29.583333333333332</v>
      </c>
      <c r="Q3296" s="18" t="str">
        <f>LEFT(T3296, FIND("/",T3296)-1)</f>
        <v>theater</v>
      </c>
      <c r="R3296" s="18" t="str">
        <f>RIGHT(T3296, LEN(T3296)-FIND("/",T3296))</f>
        <v>plays</v>
      </c>
      <c r="S3296" t="b">
        <v>1</v>
      </c>
      <c r="T3296" t="s">
        <v>8271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3">
        <v>700</v>
      </c>
      <c r="E3297" s="13">
        <v>720.01</v>
      </c>
      <c r="F3297" s="16">
        <f>(E3297)/D3297</f>
        <v>1.0285857142857142</v>
      </c>
      <c r="G3297" s="11" t="s">
        <v>8219</v>
      </c>
      <c r="H3297" t="s">
        <v>8225</v>
      </c>
      <c r="I3297" t="s">
        <v>8247</v>
      </c>
      <c r="J3297">
        <v>1474886229</v>
      </c>
      <c r="K3297" s="7">
        <f>(((J3297/60)/60)/24)+DATE(1970,1,1)</f>
        <v>42639.442465277782</v>
      </c>
      <c r="L3297">
        <v>1472294229</v>
      </c>
      <c r="M3297" s="7">
        <f>(((L3297/60)/60)/24)+DATE(1970,1,1)</f>
        <v>42609.442465277782</v>
      </c>
      <c r="N3297" t="b">
        <v>0</v>
      </c>
      <c r="O3297">
        <v>27</v>
      </c>
      <c r="P3297" s="5">
        <f>E3297/O3297</f>
        <v>26.667037037037037</v>
      </c>
      <c r="Q3297" s="18" t="str">
        <f>LEFT(T3297, FIND("/",T3297)-1)</f>
        <v>theater</v>
      </c>
      <c r="R3297" s="18" t="str">
        <f>RIGHT(T3297, LEN(T3297)-FIND("/",T3297))</f>
        <v>plays</v>
      </c>
      <c r="S3297" t="b">
        <v>1</v>
      </c>
      <c r="T3297" t="s">
        <v>8271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3">
        <v>1500</v>
      </c>
      <c r="E3298" s="13">
        <v>2161</v>
      </c>
      <c r="F3298" s="16">
        <f>(E3298)/D3298</f>
        <v>1.4406666666666668</v>
      </c>
      <c r="G3298" s="11" t="s">
        <v>8219</v>
      </c>
      <c r="H3298" t="s">
        <v>8225</v>
      </c>
      <c r="I3298" t="s">
        <v>8247</v>
      </c>
      <c r="J3298">
        <v>1448229600</v>
      </c>
      <c r="K3298" s="7">
        <f>(((J3298/60)/60)/24)+DATE(1970,1,1)</f>
        <v>42330.916666666672</v>
      </c>
      <c r="L3298">
        <v>1446401372</v>
      </c>
      <c r="M3298" s="7">
        <f>(((L3298/60)/60)/24)+DATE(1970,1,1)</f>
        <v>42309.756620370375</v>
      </c>
      <c r="N3298" t="b">
        <v>0</v>
      </c>
      <c r="O3298">
        <v>47</v>
      </c>
      <c r="P3298" s="5">
        <f>E3298/O3298</f>
        <v>45.978723404255319</v>
      </c>
      <c r="Q3298" s="18" t="str">
        <f>LEFT(T3298, FIND("/",T3298)-1)</f>
        <v>theater</v>
      </c>
      <c r="R3298" s="18" t="str">
        <f>RIGHT(T3298, LEN(T3298)-FIND("/",T3298))</f>
        <v>plays</v>
      </c>
      <c r="S3298" t="b">
        <v>1</v>
      </c>
      <c r="T3298" t="s">
        <v>8271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3">
        <v>5500</v>
      </c>
      <c r="E3299" s="13">
        <v>5504</v>
      </c>
      <c r="F3299" s="16">
        <f>(E3299)/D3299</f>
        <v>1.0007272727272727</v>
      </c>
      <c r="G3299" s="11" t="s">
        <v>8219</v>
      </c>
      <c r="H3299" t="s">
        <v>8225</v>
      </c>
      <c r="I3299" t="s">
        <v>8247</v>
      </c>
      <c r="J3299">
        <v>1438037940</v>
      </c>
      <c r="K3299" s="7">
        <f>(((J3299/60)/60)/24)+DATE(1970,1,1)</f>
        <v>42212.957638888889</v>
      </c>
      <c r="L3299">
        <v>1436380256</v>
      </c>
      <c r="M3299" s="7">
        <f>(((L3299/60)/60)/24)+DATE(1970,1,1)</f>
        <v>42193.771481481483</v>
      </c>
      <c r="N3299" t="b">
        <v>0</v>
      </c>
      <c r="O3299">
        <v>44</v>
      </c>
      <c r="P3299" s="5">
        <f>E3299/O3299</f>
        <v>125.09090909090909</v>
      </c>
      <c r="Q3299" s="18" t="str">
        <f>LEFT(T3299, FIND("/",T3299)-1)</f>
        <v>theater</v>
      </c>
      <c r="R3299" s="18" t="str">
        <f>RIGHT(T3299, LEN(T3299)-FIND("/",T3299))</f>
        <v>plays</v>
      </c>
      <c r="S3299" t="b">
        <v>1</v>
      </c>
      <c r="T3299" t="s">
        <v>8271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3">
        <v>10000</v>
      </c>
      <c r="E3300" s="13">
        <v>10173</v>
      </c>
      <c r="F3300" s="16">
        <f>(E3300)/D3300</f>
        <v>1.0173000000000001</v>
      </c>
      <c r="G3300" s="11" t="s">
        <v>8219</v>
      </c>
      <c r="H3300" t="s">
        <v>8224</v>
      </c>
      <c r="I3300" t="s">
        <v>8246</v>
      </c>
      <c r="J3300">
        <v>1442102400</v>
      </c>
      <c r="K3300" s="7">
        <f>(((J3300/60)/60)/24)+DATE(1970,1,1)</f>
        <v>42260</v>
      </c>
      <c r="L3300">
        <v>1440370768</v>
      </c>
      <c r="M3300" s="7">
        <f>(((L3300/60)/60)/24)+DATE(1970,1,1)</f>
        <v>42239.957962962959</v>
      </c>
      <c r="N3300" t="b">
        <v>0</v>
      </c>
      <c r="O3300">
        <v>72</v>
      </c>
      <c r="P3300" s="5">
        <f>E3300/O3300</f>
        <v>141.29166666666666</v>
      </c>
      <c r="Q3300" s="18" t="str">
        <f>LEFT(T3300, FIND("/",T3300)-1)</f>
        <v>theater</v>
      </c>
      <c r="R3300" s="18" t="str">
        <f>RIGHT(T3300, LEN(T3300)-FIND("/",T3300))</f>
        <v>plays</v>
      </c>
      <c r="S3300" t="b">
        <v>1</v>
      </c>
      <c r="T3300" t="s">
        <v>8271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3">
        <v>3000</v>
      </c>
      <c r="E3301" s="13">
        <v>3486</v>
      </c>
      <c r="F3301" s="16">
        <f>(E3301)/D3301</f>
        <v>1.1619999999999999</v>
      </c>
      <c r="G3301" s="11" t="s">
        <v>8219</v>
      </c>
      <c r="H3301" t="s">
        <v>8224</v>
      </c>
      <c r="I3301" t="s">
        <v>8246</v>
      </c>
      <c r="J3301">
        <v>1444860063</v>
      </c>
      <c r="K3301" s="7">
        <f>(((J3301/60)/60)/24)+DATE(1970,1,1)</f>
        <v>42291.917395833334</v>
      </c>
      <c r="L3301">
        <v>1442268063</v>
      </c>
      <c r="M3301" s="7">
        <f>(((L3301/60)/60)/24)+DATE(1970,1,1)</f>
        <v>42261.917395833334</v>
      </c>
      <c r="N3301" t="b">
        <v>0</v>
      </c>
      <c r="O3301">
        <v>63</v>
      </c>
      <c r="P3301" s="5">
        <f>E3301/O3301</f>
        <v>55.333333333333336</v>
      </c>
      <c r="Q3301" s="18" t="str">
        <f>LEFT(T3301, FIND("/",T3301)-1)</f>
        <v>theater</v>
      </c>
      <c r="R3301" s="18" t="str">
        <f>RIGHT(T3301, LEN(T3301)-FIND("/",T3301))</f>
        <v>plays</v>
      </c>
      <c r="S3301" t="b">
        <v>1</v>
      </c>
      <c r="T3301" t="s">
        <v>8271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3">
        <v>3000</v>
      </c>
      <c r="E3302" s="13">
        <v>4085</v>
      </c>
      <c r="F3302" s="16">
        <f>(E3302)/D3302</f>
        <v>1.3616666666666666</v>
      </c>
      <c r="G3302" s="11" t="s">
        <v>8219</v>
      </c>
      <c r="H3302" t="s">
        <v>8224</v>
      </c>
      <c r="I3302" t="s">
        <v>8246</v>
      </c>
      <c r="J3302">
        <v>1430329862</v>
      </c>
      <c r="K3302" s="7">
        <f>(((J3302/60)/60)/24)+DATE(1970,1,1)</f>
        <v>42123.743773148148</v>
      </c>
      <c r="L3302">
        <v>1428515462</v>
      </c>
      <c r="M3302" s="7">
        <f>(((L3302/60)/60)/24)+DATE(1970,1,1)</f>
        <v>42102.743773148148</v>
      </c>
      <c r="N3302" t="b">
        <v>0</v>
      </c>
      <c r="O3302">
        <v>88</v>
      </c>
      <c r="P3302" s="5">
        <f>E3302/O3302</f>
        <v>46.420454545454547</v>
      </c>
      <c r="Q3302" s="18" t="str">
        <f>LEFT(T3302, FIND("/",T3302)-1)</f>
        <v>theater</v>
      </c>
      <c r="R3302" s="18" t="str">
        <f>RIGHT(T3302, LEN(T3302)-FIND("/",T3302))</f>
        <v>plays</v>
      </c>
      <c r="S3302" t="b">
        <v>1</v>
      </c>
      <c r="T3302" t="s">
        <v>8271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3">
        <v>3000</v>
      </c>
      <c r="E3303" s="13">
        <v>4004</v>
      </c>
      <c r="F3303" s="16">
        <f>(E3303)/D3303</f>
        <v>1.3346666666666667</v>
      </c>
      <c r="G3303" s="11" t="s">
        <v>8219</v>
      </c>
      <c r="H3303" t="s">
        <v>8224</v>
      </c>
      <c r="I3303" t="s">
        <v>8246</v>
      </c>
      <c r="J3303">
        <v>1470034740</v>
      </c>
      <c r="K3303" s="7">
        <f>(((J3303/60)/60)/24)+DATE(1970,1,1)</f>
        <v>42583.290972222225</v>
      </c>
      <c r="L3303">
        <v>1466185176</v>
      </c>
      <c r="M3303" s="7">
        <f>(((L3303/60)/60)/24)+DATE(1970,1,1)</f>
        <v>42538.73583333334</v>
      </c>
      <c r="N3303" t="b">
        <v>0</v>
      </c>
      <c r="O3303">
        <v>70</v>
      </c>
      <c r="P3303" s="5">
        <f>E3303/O3303</f>
        <v>57.2</v>
      </c>
      <c r="Q3303" s="18" t="str">
        <f>LEFT(T3303, FIND("/",T3303)-1)</f>
        <v>theater</v>
      </c>
      <c r="R3303" s="18" t="str">
        <f>RIGHT(T3303, LEN(T3303)-FIND("/",T3303))</f>
        <v>plays</v>
      </c>
      <c r="S3303" t="b">
        <v>1</v>
      </c>
      <c r="T3303" t="s">
        <v>8271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3">
        <v>8400</v>
      </c>
      <c r="E3304" s="13">
        <v>8685</v>
      </c>
      <c r="F3304" s="16">
        <f>(E3304)/D3304</f>
        <v>1.0339285714285715</v>
      </c>
      <c r="G3304" s="11" t="s">
        <v>8219</v>
      </c>
      <c r="H3304" t="s">
        <v>8227</v>
      </c>
      <c r="I3304" t="s">
        <v>8249</v>
      </c>
      <c r="J3304">
        <v>1481099176</v>
      </c>
      <c r="K3304" s="7">
        <f>(((J3304/60)/60)/24)+DATE(1970,1,1)</f>
        <v>42711.35157407407</v>
      </c>
      <c r="L3304">
        <v>1478507176</v>
      </c>
      <c r="M3304" s="7">
        <f>(((L3304/60)/60)/24)+DATE(1970,1,1)</f>
        <v>42681.35157407407</v>
      </c>
      <c r="N3304" t="b">
        <v>0</v>
      </c>
      <c r="O3304">
        <v>50</v>
      </c>
      <c r="P3304" s="5">
        <f>E3304/O3304</f>
        <v>173.7</v>
      </c>
      <c r="Q3304" s="18" t="str">
        <f>LEFT(T3304, FIND("/",T3304)-1)</f>
        <v>theater</v>
      </c>
      <c r="R3304" s="18" t="str">
        <f>RIGHT(T3304, LEN(T3304)-FIND("/",T3304))</f>
        <v>plays</v>
      </c>
      <c r="S3304" t="b">
        <v>1</v>
      </c>
      <c r="T3304" t="s">
        <v>8271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3">
        <v>1800</v>
      </c>
      <c r="E3305" s="13">
        <v>2086</v>
      </c>
      <c r="F3305" s="16">
        <f>(E3305)/D3305</f>
        <v>1.1588888888888889</v>
      </c>
      <c r="G3305" s="11" t="s">
        <v>8219</v>
      </c>
      <c r="H3305" t="s">
        <v>8224</v>
      </c>
      <c r="I3305" t="s">
        <v>8246</v>
      </c>
      <c r="J3305">
        <v>1427553484</v>
      </c>
      <c r="K3305" s="7">
        <f>(((J3305/60)/60)/24)+DATE(1970,1,1)</f>
        <v>42091.609768518523</v>
      </c>
      <c r="L3305">
        <v>1424533084</v>
      </c>
      <c r="M3305" s="7">
        <f>(((L3305/60)/60)/24)+DATE(1970,1,1)</f>
        <v>42056.65143518518</v>
      </c>
      <c r="N3305" t="b">
        <v>0</v>
      </c>
      <c r="O3305">
        <v>35</v>
      </c>
      <c r="P3305" s="5">
        <f>E3305/O3305</f>
        <v>59.6</v>
      </c>
      <c r="Q3305" s="18" t="str">
        <f>LEFT(T3305, FIND("/",T3305)-1)</f>
        <v>theater</v>
      </c>
      <c r="R3305" s="18" t="str">
        <f>RIGHT(T3305, LEN(T3305)-FIND("/",T3305))</f>
        <v>plays</v>
      </c>
      <c r="S3305" t="b">
        <v>1</v>
      </c>
      <c r="T3305" t="s">
        <v>8271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3">
        <v>15000</v>
      </c>
      <c r="E3306" s="13">
        <v>15677.5</v>
      </c>
      <c r="F3306" s="16">
        <f>(E3306)/D3306</f>
        <v>1.0451666666666666</v>
      </c>
      <c r="G3306" s="11" t="s">
        <v>8219</v>
      </c>
      <c r="H3306" t="s">
        <v>8224</v>
      </c>
      <c r="I3306" t="s">
        <v>8246</v>
      </c>
      <c r="J3306">
        <v>1482418752</v>
      </c>
      <c r="K3306" s="7">
        <f>(((J3306/60)/60)/24)+DATE(1970,1,1)</f>
        <v>42726.624444444446</v>
      </c>
      <c r="L3306">
        <v>1479826752</v>
      </c>
      <c r="M3306" s="7">
        <f>(((L3306/60)/60)/24)+DATE(1970,1,1)</f>
        <v>42696.624444444446</v>
      </c>
      <c r="N3306" t="b">
        <v>0</v>
      </c>
      <c r="O3306">
        <v>175</v>
      </c>
      <c r="P3306" s="5">
        <f>E3306/O3306</f>
        <v>89.585714285714289</v>
      </c>
      <c r="Q3306" s="18" t="str">
        <f>LEFT(T3306, FIND("/",T3306)-1)</f>
        <v>theater</v>
      </c>
      <c r="R3306" s="18" t="str">
        <f>RIGHT(T3306, LEN(T3306)-FIND("/",T3306))</f>
        <v>plays</v>
      </c>
      <c r="S3306" t="b">
        <v>1</v>
      </c>
      <c r="T3306" t="s">
        <v>8271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3">
        <v>4000</v>
      </c>
      <c r="E3307" s="13">
        <v>4081</v>
      </c>
      <c r="F3307" s="16">
        <f>(E3307)/D3307</f>
        <v>1.0202500000000001</v>
      </c>
      <c r="G3307" s="11" t="s">
        <v>8219</v>
      </c>
      <c r="H3307" t="s">
        <v>8224</v>
      </c>
      <c r="I3307" t="s">
        <v>8246</v>
      </c>
      <c r="J3307">
        <v>1438374748</v>
      </c>
      <c r="K3307" s="7">
        <f>(((J3307/60)/60)/24)+DATE(1970,1,1)</f>
        <v>42216.855879629627</v>
      </c>
      <c r="L3307">
        <v>1435782748</v>
      </c>
      <c r="M3307" s="7">
        <f>(((L3307/60)/60)/24)+DATE(1970,1,1)</f>
        <v>42186.855879629627</v>
      </c>
      <c r="N3307" t="b">
        <v>0</v>
      </c>
      <c r="O3307">
        <v>20</v>
      </c>
      <c r="P3307" s="5">
        <f>E3307/O3307</f>
        <v>204.05</v>
      </c>
      <c r="Q3307" s="18" t="str">
        <f>LEFT(T3307, FIND("/",T3307)-1)</f>
        <v>theater</v>
      </c>
      <c r="R3307" s="18" t="str">
        <f>RIGHT(T3307, LEN(T3307)-FIND("/",T3307))</f>
        <v>plays</v>
      </c>
      <c r="S3307" t="b">
        <v>1</v>
      </c>
      <c r="T3307" t="s">
        <v>8271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3">
        <v>1500</v>
      </c>
      <c r="E3308" s="13">
        <v>2630</v>
      </c>
      <c r="F3308" s="16">
        <f>(E3308)/D3308</f>
        <v>1.7533333333333334</v>
      </c>
      <c r="G3308" s="11" t="s">
        <v>8219</v>
      </c>
      <c r="H3308" t="s">
        <v>8224</v>
      </c>
      <c r="I3308" t="s">
        <v>8246</v>
      </c>
      <c r="J3308">
        <v>1465527600</v>
      </c>
      <c r="K3308" s="7">
        <f>(((J3308/60)/60)/24)+DATE(1970,1,1)</f>
        <v>42531.125</v>
      </c>
      <c r="L3308">
        <v>1462252542</v>
      </c>
      <c r="M3308" s="7">
        <f>(((L3308/60)/60)/24)+DATE(1970,1,1)</f>
        <v>42493.219236111108</v>
      </c>
      <c r="N3308" t="b">
        <v>0</v>
      </c>
      <c r="O3308">
        <v>54</v>
      </c>
      <c r="P3308" s="5">
        <f>E3308/O3308</f>
        <v>48.703703703703702</v>
      </c>
      <c r="Q3308" s="18" t="str">
        <f>LEFT(T3308, FIND("/",T3308)-1)</f>
        <v>theater</v>
      </c>
      <c r="R3308" s="18" t="str">
        <f>RIGHT(T3308, LEN(T3308)-FIND("/",T3308))</f>
        <v>plays</v>
      </c>
      <c r="S3308" t="b">
        <v>1</v>
      </c>
      <c r="T3308" t="s">
        <v>8271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3">
        <v>1000</v>
      </c>
      <c r="E3309" s="13">
        <v>1066.8</v>
      </c>
      <c r="F3309" s="16">
        <f>(E3309)/D3309</f>
        <v>1.0668</v>
      </c>
      <c r="G3309" s="11" t="s">
        <v>8219</v>
      </c>
      <c r="H3309" t="s">
        <v>8224</v>
      </c>
      <c r="I3309" t="s">
        <v>8246</v>
      </c>
      <c r="J3309">
        <v>1463275339</v>
      </c>
      <c r="K3309" s="7">
        <f>(((J3309/60)/60)/24)+DATE(1970,1,1)</f>
        <v>42505.057164351849</v>
      </c>
      <c r="L3309">
        <v>1460683339</v>
      </c>
      <c r="M3309" s="7">
        <f>(((L3309/60)/60)/24)+DATE(1970,1,1)</f>
        <v>42475.057164351849</v>
      </c>
      <c r="N3309" t="b">
        <v>0</v>
      </c>
      <c r="O3309">
        <v>20</v>
      </c>
      <c r="P3309" s="5">
        <f>E3309/O3309</f>
        <v>53.339999999999996</v>
      </c>
      <c r="Q3309" s="18" t="str">
        <f>LEFT(T3309, FIND("/",T3309)-1)</f>
        <v>theater</v>
      </c>
      <c r="R3309" s="18" t="str">
        <f>RIGHT(T3309, LEN(T3309)-FIND("/",T3309))</f>
        <v>plays</v>
      </c>
      <c r="S3309" t="b">
        <v>1</v>
      </c>
      <c r="T3309" t="s">
        <v>8271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3">
        <v>3500</v>
      </c>
      <c r="E3310" s="13">
        <v>4280</v>
      </c>
      <c r="F3310" s="16">
        <f>(E3310)/D3310</f>
        <v>1.2228571428571429</v>
      </c>
      <c r="G3310" s="11" t="s">
        <v>8219</v>
      </c>
      <c r="H3310" t="s">
        <v>8224</v>
      </c>
      <c r="I3310" t="s">
        <v>8246</v>
      </c>
      <c r="J3310">
        <v>1460581365</v>
      </c>
      <c r="K3310" s="7">
        <f>(((J3310/60)/60)/24)+DATE(1970,1,1)</f>
        <v>42473.876909722225</v>
      </c>
      <c r="L3310">
        <v>1458766965</v>
      </c>
      <c r="M3310" s="7">
        <f>(((L3310/60)/60)/24)+DATE(1970,1,1)</f>
        <v>42452.876909722225</v>
      </c>
      <c r="N3310" t="b">
        <v>0</v>
      </c>
      <c r="O3310">
        <v>57</v>
      </c>
      <c r="P3310" s="5">
        <f>E3310/O3310</f>
        <v>75.087719298245617</v>
      </c>
      <c r="Q3310" s="18" t="str">
        <f>LEFT(T3310, FIND("/",T3310)-1)</f>
        <v>theater</v>
      </c>
      <c r="R3310" s="18" t="str">
        <f>RIGHT(T3310, LEN(T3310)-FIND("/",T3310))</f>
        <v>plays</v>
      </c>
      <c r="S3310" t="b">
        <v>1</v>
      </c>
      <c r="T3310" t="s">
        <v>8271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3">
        <v>350</v>
      </c>
      <c r="E3311" s="13">
        <v>558</v>
      </c>
      <c r="F3311" s="16">
        <f>(E3311)/D3311</f>
        <v>1.5942857142857143</v>
      </c>
      <c r="G3311" s="11" t="s">
        <v>8219</v>
      </c>
      <c r="H3311" t="s">
        <v>8225</v>
      </c>
      <c r="I3311" t="s">
        <v>8247</v>
      </c>
      <c r="J3311">
        <v>1476632178</v>
      </c>
      <c r="K3311" s="7">
        <f>(((J3311/60)/60)/24)+DATE(1970,1,1)</f>
        <v>42659.650208333333</v>
      </c>
      <c r="L3311">
        <v>1473953778</v>
      </c>
      <c r="M3311" s="7">
        <f>(((L3311/60)/60)/24)+DATE(1970,1,1)</f>
        <v>42628.650208333333</v>
      </c>
      <c r="N3311" t="b">
        <v>0</v>
      </c>
      <c r="O3311">
        <v>31</v>
      </c>
      <c r="P3311" s="5">
        <f>E3311/O3311</f>
        <v>18</v>
      </c>
      <c r="Q3311" s="18" t="str">
        <f>LEFT(T3311, FIND("/",T3311)-1)</f>
        <v>theater</v>
      </c>
      <c r="R3311" s="18" t="str">
        <f>RIGHT(T3311, LEN(T3311)-FIND("/",T3311))</f>
        <v>plays</v>
      </c>
      <c r="S3311" t="b">
        <v>1</v>
      </c>
      <c r="T3311" t="s">
        <v>8271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3">
        <v>6500</v>
      </c>
      <c r="E3312" s="13">
        <v>6505</v>
      </c>
      <c r="F3312" s="16">
        <f>(E3312)/D3312</f>
        <v>1.0007692307692309</v>
      </c>
      <c r="G3312" s="11" t="s">
        <v>8219</v>
      </c>
      <c r="H3312" t="s">
        <v>8224</v>
      </c>
      <c r="I3312" t="s">
        <v>8246</v>
      </c>
      <c r="J3312">
        <v>1444169825</v>
      </c>
      <c r="K3312" s="7">
        <f>(((J3312/60)/60)/24)+DATE(1970,1,1)</f>
        <v>42283.928530092591</v>
      </c>
      <c r="L3312">
        <v>1441577825</v>
      </c>
      <c r="M3312" s="7">
        <f>(((L3312/60)/60)/24)+DATE(1970,1,1)</f>
        <v>42253.928530092591</v>
      </c>
      <c r="N3312" t="b">
        <v>0</v>
      </c>
      <c r="O3312">
        <v>31</v>
      </c>
      <c r="P3312" s="5">
        <f>E3312/O3312</f>
        <v>209.83870967741936</v>
      </c>
      <c r="Q3312" s="18" t="str">
        <f>LEFT(T3312, FIND("/",T3312)-1)</f>
        <v>theater</v>
      </c>
      <c r="R3312" s="18" t="str">
        <f>RIGHT(T3312, LEN(T3312)-FIND("/",T3312))</f>
        <v>plays</v>
      </c>
      <c r="S3312" t="b">
        <v>1</v>
      </c>
      <c r="T3312" t="s">
        <v>8271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3">
        <v>2500</v>
      </c>
      <c r="E3313" s="13">
        <v>2746</v>
      </c>
      <c r="F3313" s="16">
        <f>(E3313)/D3313</f>
        <v>1.0984</v>
      </c>
      <c r="G3313" s="11" t="s">
        <v>8219</v>
      </c>
      <c r="H3313" t="s">
        <v>8224</v>
      </c>
      <c r="I3313" t="s">
        <v>8246</v>
      </c>
      <c r="J3313">
        <v>1445065210</v>
      </c>
      <c r="K3313" s="7">
        <f>(((J3313/60)/60)/24)+DATE(1970,1,1)</f>
        <v>42294.29178240741</v>
      </c>
      <c r="L3313">
        <v>1442473210</v>
      </c>
      <c r="M3313" s="7">
        <f>(((L3313/60)/60)/24)+DATE(1970,1,1)</f>
        <v>42264.29178240741</v>
      </c>
      <c r="N3313" t="b">
        <v>0</v>
      </c>
      <c r="O3313">
        <v>45</v>
      </c>
      <c r="P3313" s="5">
        <f>E3313/O3313</f>
        <v>61.022222222222226</v>
      </c>
      <c r="Q3313" s="18" t="str">
        <f>LEFT(T3313, FIND("/",T3313)-1)</f>
        <v>theater</v>
      </c>
      <c r="R3313" s="18" t="str">
        <f>RIGHT(T3313, LEN(T3313)-FIND("/",T3313))</f>
        <v>plays</v>
      </c>
      <c r="S3313" t="b">
        <v>1</v>
      </c>
      <c r="T3313" t="s">
        <v>8271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3">
        <v>2500</v>
      </c>
      <c r="E3314" s="13">
        <v>2501</v>
      </c>
      <c r="F3314" s="16">
        <f>(E3314)/D3314</f>
        <v>1.0004</v>
      </c>
      <c r="G3314" s="11" t="s">
        <v>8219</v>
      </c>
      <c r="H3314" t="s">
        <v>8224</v>
      </c>
      <c r="I3314" t="s">
        <v>8246</v>
      </c>
      <c r="J3314">
        <v>1478901600</v>
      </c>
      <c r="K3314" s="7">
        <f>(((J3314/60)/60)/24)+DATE(1970,1,1)</f>
        <v>42685.916666666672</v>
      </c>
      <c r="L3314">
        <v>1477077946</v>
      </c>
      <c r="M3314" s="7">
        <f>(((L3314/60)/60)/24)+DATE(1970,1,1)</f>
        <v>42664.809560185182</v>
      </c>
      <c r="N3314" t="b">
        <v>0</v>
      </c>
      <c r="O3314">
        <v>41</v>
      </c>
      <c r="P3314" s="5">
        <f>E3314/O3314</f>
        <v>61</v>
      </c>
      <c r="Q3314" s="18" t="str">
        <f>LEFT(T3314, FIND("/",T3314)-1)</f>
        <v>theater</v>
      </c>
      <c r="R3314" s="18" t="str">
        <f>RIGHT(T3314, LEN(T3314)-FIND("/",T3314))</f>
        <v>plays</v>
      </c>
      <c r="S3314" t="b">
        <v>1</v>
      </c>
      <c r="T3314" t="s">
        <v>8271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3">
        <v>2000</v>
      </c>
      <c r="E3315" s="13">
        <v>2321</v>
      </c>
      <c r="F3315" s="16">
        <f>(E3315)/D3315</f>
        <v>1.1605000000000001</v>
      </c>
      <c r="G3315" s="11" t="s">
        <v>8219</v>
      </c>
      <c r="H3315" t="s">
        <v>8224</v>
      </c>
      <c r="I3315" t="s">
        <v>8246</v>
      </c>
      <c r="J3315">
        <v>1453856400</v>
      </c>
      <c r="K3315" s="7">
        <f>(((J3315/60)/60)/24)+DATE(1970,1,1)</f>
        <v>42396.041666666672</v>
      </c>
      <c r="L3315">
        <v>1452664317</v>
      </c>
      <c r="M3315" s="7">
        <f>(((L3315/60)/60)/24)+DATE(1970,1,1)</f>
        <v>42382.244409722218</v>
      </c>
      <c r="N3315" t="b">
        <v>0</v>
      </c>
      <c r="O3315">
        <v>29</v>
      </c>
      <c r="P3315" s="5">
        <f>E3315/O3315</f>
        <v>80.034482758620683</v>
      </c>
      <c r="Q3315" s="18" t="str">
        <f>LEFT(T3315, FIND("/",T3315)-1)</f>
        <v>theater</v>
      </c>
      <c r="R3315" s="18" t="str">
        <f>RIGHT(T3315, LEN(T3315)-FIND("/",T3315))</f>
        <v>plays</v>
      </c>
      <c r="S3315" t="b">
        <v>1</v>
      </c>
      <c r="T3315" t="s">
        <v>8271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3">
        <v>800</v>
      </c>
      <c r="E3316" s="13">
        <v>1686</v>
      </c>
      <c r="F3316" s="16">
        <f>(E3316)/D3316</f>
        <v>2.1074999999999999</v>
      </c>
      <c r="G3316" s="11" t="s">
        <v>8219</v>
      </c>
      <c r="H3316" t="s">
        <v>8225</v>
      </c>
      <c r="I3316" t="s">
        <v>8247</v>
      </c>
      <c r="J3316">
        <v>1431115500</v>
      </c>
      <c r="K3316" s="7">
        <f>(((J3316/60)/60)/24)+DATE(1970,1,1)</f>
        <v>42132.836805555555</v>
      </c>
      <c r="L3316">
        <v>1428733511</v>
      </c>
      <c r="M3316" s="7">
        <f>(((L3316/60)/60)/24)+DATE(1970,1,1)</f>
        <v>42105.267488425925</v>
      </c>
      <c r="N3316" t="b">
        <v>0</v>
      </c>
      <c r="O3316">
        <v>58</v>
      </c>
      <c r="P3316" s="5">
        <f>E3316/O3316</f>
        <v>29.068965517241381</v>
      </c>
      <c r="Q3316" s="18" t="str">
        <f>LEFT(T3316, FIND("/",T3316)-1)</f>
        <v>theater</v>
      </c>
      <c r="R3316" s="18" t="str">
        <f>RIGHT(T3316, LEN(T3316)-FIND("/",T3316))</f>
        <v>plays</v>
      </c>
      <c r="S3316" t="b">
        <v>1</v>
      </c>
      <c r="T3316" t="s">
        <v>8271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3">
        <v>4000</v>
      </c>
      <c r="E3317" s="13">
        <v>4400</v>
      </c>
      <c r="F3317" s="16">
        <f>(E3317)/D3317</f>
        <v>1.1000000000000001</v>
      </c>
      <c r="G3317" s="11" t="s">
        <v>8219</v>
      </c>
      <c r="H3317" t="s">
        <v>8225</v>
      </c>
      <c r="I3317" t="s">
        <v>8247</v>
      </c>
      <c r="J3317">
        <v>1462519041</v>
      </c>
      <c r="K3317" s="7">
        <f>(((J3317/60)/60)/24)+DATE(1970,1,1)</f>
        <v>42496.303715277783</v>
      </c>
      <c r="L3317">
        <v>1459927041</v>
      </c>
      <c r="M3317" s="7">
        <f>(((L3317/60)/60)/24)+DATE(1970,1,1)</f>
        <v>42466.303715277783</v>
      </c>
      <c r="N3317" t="b">
        <v>0</v>
      </c>
      <c r="O3317">
        <v>89</v>
      </c>
      <c r="P3317" s="5">
        <f>E3317/O3317</f>
        <v>49.438202247191015</v>
      </c>
      <c r="Q3317" s="18" t="str">
        <f>LEFT(T3317, FIND("/",T3317)-1)</f>
        <v>theater</v>
      </c>
      <c r="R3317" s="18" t="str">
        <f>RIGHT(T3317, LEN(T3317)-FIND("/",T3317))</f>
        <v>plays</v>
      </c>
      <c r="S3317" t="b">
        <v>1</v>
      </c>
      <c r="T3317" t="s">
        <v>8271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3">
        <v>11737</v>
      </c>
      <c r="E3318" s="13">
        <v>11747.18</v>
      </c>
      <c r="F3318" s="16">
        <f>(E3318)/D3318</f>
        <v>1.0008673425918038</v>
      </c>
      <c r="G3318" s="11" t="s">
        <v>8219</v>
      </c>
      <c r="H3318" t="s">
        <v>8224</v>
      </c>
      <c r="I3318" t="s">
        <v>8246</v>
      </c>
      <c r="J3318">
        <v>1407506040</v>
      </c>
      <c r="K3318" s="7">
        <f>(((J3318/60)/60)/24)+DATE(1970,1,1)</f>
        <v>41859.57916666667</v>
      </c>
      <c r="L3318">
        <v>1404680075</v>
      </c>
      <c r="M3318" s="7">
        <f>(((L3318/60)/60)/24)+DATE(1970,1,1)</f>
        <v>41826.871238425927</v>
      </c>
      <c r="N3318" t="b">
        <v>0</v>
      </c>
      <c r="O3318">
        <v>125</v>
      </c>
      <c r="P3318" s="5">
        <f>E3318/O3318</f>
        <v>93.977440000000001</v>
      </c>
      <c r="Q3318" s="18" t="str">
        <f>LEFT(T3318, FIND("/",T3318)-1)</f>
        <v>theater</v>
      </c>
      <c r="R3318" s="18" t="str">
        <f>RIGHT(T3318, LEN(T3318)-FIND("/",T3318))</f>
        <v>plays</v>
      </c>
      <c r="S3318" t="b">
        <v>1</v>
      </c>
      <c r="T3318" t="s">
        <v>8271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3">
        <v>1050</v>
      </c>
      <c r="E3319" s="13">
        <v>1115</v>
      </c>
      <c r="F3319" s="16">
        <f>(E3319)/D3319</f>
        <v>1.0619047619047619</v>
      </c>
      <c r="G3319" s="11" t="s">
        <v>8219</v>
      </c>
      <c r="H3319" t="s">
        <v>8224</v>
      </c>
      <c r="I3319" t="s">
        <v>8246</v>
      </c>
      <c r="J3319">
        <v>1465347424</v>
      </c>
      <c r="K3319" s="7">
        <f>(((J3319/60)/60)/24)+DATE(1970,1,1)</f>
        <v>42529.039629629624</v>
      </c>
      <c r="L3319">
        <v>1462755424</v>
      </c>
      <c r="M3319" s="7">
        <f>(((L3319/60)/60)/24)+DATE(1970,1,1)</f>
        <v>42499.039629629624</v>
      </c>
      <c r="N3319" t="b">
        <v>0</v>
      </c>
      <c r="O3319">
        <v>18</v>
      </c>
      <c r="P3319" s="5">
        <f>E3319/O3319</f>
        <v>61.944444444444443</v>
      </c>
      <c r="Q3319" s="18" t="str">
        <f>LEFT(T3319, FIND("/",T3319)-1)</f>
        <v>theater</v>
      </c>
      <c r="R3319" s="18" t="str">
        <f>RIGHT(T3319, LEN(T3319)-FIND("/",T3319))</f>
        <v>plays</v>
      </c>
      <c r="S3319" t="b">
        <v>1</v>
      </c>
      <c r="T3319" t="s">
        <v>8271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3">
        <v>2000</v>
      </c>
      <c r="E3320" s="13">
        <v>2512</v>
      </c>
      <c r="F3320" s="16">
        <f>(E3320)/D3320</f>
        <v>1.256</v>
      </c>
      <c r="G3320" s="11" t="s">
        <v>8219</v>
      </c>
      <c r="H3320" t="s">
        <v>8229</v>
      </c>
      <c r="I3320" t="s">
        <v>8251</v>
      </c>
      <c r="J3320">
        <v>1460341800</v>
      </c>
      <c r="K3320" s="7">
        <f>(((J3320/60)/60)/24)+DATE(1970,1,1)</f>
        <v>42471.104166666672</v>
      </c>
      <c r="L3320">
        <v>1456902893</v>
      </c>
      <c r="M3320" s="7">
        <f>(((L3320/60)/60)/24)+DATE(1970,1,1)</f>
        <v>42431.302002314813</v>
      </c>
      <c r="N3320" t="b">
        <v>0</v>
      </c>
      <c r="O3320">
        <v>32</v>
      </c>
      <c r="P3320" s="5">
        <f>E3320/O3320</f>
        <v>78.5</v>
      </c>
      <c r="Q3320" s="18" t="str">
        <f>LEFT(T3320, FIND("/",T3320)-1)</f>
        <v>theater</v>
      </c>
      <c r="R3320" s="18" t="str">
        <f>RIGHT(T3320, LEN(T3320)-FIND("/",T3320))</f>
        <v>plays</v>
      </c>
      <c r="S3320" t="b">
        <v>1</v>
      </c>
      <c r="T3320" t="s">
        <v>8271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3">
        <v>500</v>
      </c>
      <c r="E3321" s="13">
        <v>540</v>
      </c>
      <c r="F3321" s="16">
        <f>(E3321)/D3321</f>
        <v>1.08</v>
      </c>
      <c r="G3321" s="11" t="s">
        <v>8219</v>
      </c>
      <c r="H3321" t="s">
        <v>8225</v>
      </c>
      <c r="I3321" t="s">
        <v>8247</v>
      </c>
      <c r="J3321">
        <v>1422712986</v>
      </c>
      <c r="K3321" s="7">
        <f>(((J3321/60)/60)/24)+DATE(1970,1,1)</f>
        <v>42035.585486111115</v>
      </c>
      <c r="L3321">
        <v>1418824986</v>
      </c>
      <c r="M3321" s="7">
        <f>(((L3321/60)/60)/24)+DATE(1970,1,1)</f>
        <v>41990.585486111115</v>
      </c>
      <c r="N3321" t="b">
        <v>0</v>
      </c>
      <c r="O3321">
        <v>16</v>
      </c>
      <c r="P3321" s="5">
        <f>E3321/O3321</f>
        <v>33.75</v>
      </c>
      <c r="Q3321" s="18" t="str">
        <f>LEFT(T3321, FIND("/",T3321)-1)</f>
        <v>theater</v>
      </c>
      <c r="R3321" s="18" t="str">
        <f>RIGHT(T3321, LEN(T3321)-FIND("/",T3321))</f>
        <v>plays</v>
      </c>
      <c r="S3321" t="b">
        <v>1</v>
      </c>
      <c r="T3321" t="s">
        <v>8271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3">
        <v>2500</v>
      </c>
      <c r="E3322" s="13">
        <v>2525</v>
      </c>
      <c r="F3322" s="16">
        <f>(E3322)/D3322</f>
        <v>1.01</v>
      </c>
      <c r="G3322" s="11" t="s">
        <v>8219</v>
      </c>
      <c r="H3322" t="s">
        <v>8224</v>
      </c>
      <c r="I3322" t="s">
        <v>8246</v>
      </c>
      <c r="J3322">
        <v>1466557557</v>
      </c>
      <c r="K3322" s="7">
        <f>(((J3322/60)/60)/24)+DATE(1970,1,1)</f>
        <v>42543.045798611114</v>
      </c>
      <c r="L3322">
        <v>1463965557</v>
      </c>
      <c r="M3322" s="7">
        <f>(((L3322/60)/60)/24)+DATE(1970,1,1)</f>
        <v>42513.045798611114</v>
      </c>
      <c r="N3322" t="b">
        <v>0</v>
      </c>
      <c r="O3322">
        <v>38</v>
      </c>
      <c r="P3322" s="5">
        <f>E3322/O3322</f>
        <v>66.44736842105263</v>
      </c>
      <c r="Q3322" s="18" t="str">
        <f>LEFT(T3322, FIND("/",T3322)-1)</f>
        <v>theater</v>
      </c>
      <c r="R3322" s="18" t="str">
        <f>RIGHT(T3322, LEN(T3322)-FIND("/",T3322))</f>
        <v>plays</v>
      </c>
      <c r="S3322" t="b">
        <v>1</v>
      </c>
      <c r="T3322" t="s">
        <v>8271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3">
        <v>500</v>
      </c>
      <c r="E3323" s="13">
        <v>537</v>
      </c>
      <c r="F3323" s="16">
        <f>(E3323)/D3323</f>
        <v>1.0740000000000001</v>
      </c>
      <c r="G3323" s="11" t="s">
        <v>8219</v>
      </c>
      <c r="H3323" t="s">
        <v>8224</v>
      </c>
      <c r="I3323" t="s">
        <v>8246</v>
      </c>
      <c r="J3323">
        <v>1413431940</v>
      </c>
      <c r="K3323" s="7">
        <f>(((J3323/60)/60)/24)+DATE(1970,1,1)</f>
        <v>41928.165972222225</v>
      </c>
      <c r="L3323">
        <v>1412216665</v>
      </c>
      <c r="M3323" s="7">
        <f>(((L3323/60)/60)/24)+DATE(1970,1,1)</f>
        <v>41914.100289351853</v>
      </c>
      <c r="N3323" t="b">
        <v>0</v>
      </c>
      <c r="O3323">
        <v>15</v>
      </c>
      <c r="P3323" s="5">
        <f>E3323/O3323</f>
        <v>35.799999999999997</v>
      </c>
      <c r="Q3323" s="18" t="str">
        <f>LEFT(T3323, FIND("/",T3323)-1)</f>
        <v>theater</v>
      </c>
      <c r="R3323" s="18" t="str">
        <f>RIGHT(T3323, LEN(T3323)-FIND("/",T3323))</f>
        <v>plays</v>
      </c>
      <c r="S3323" t="b">
        <v>1</v>
      </c>
      <c r="T3323" t="s">
        <v>8271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3">
        <v>3300</v>
      </c>
      <c r="E3324" s="13">
        <v>3350</v>
      </c>
      <c r="F3324" s="16">
        <f>(E3324)/D3324</f>
        <v>1.0151515151515151</v>
      </c>
      <c r="G3324" s="11" t="s">
        <v>8219</v>
      </c>
      <c r="H3324" t="s">
        <v>8224</v>
      </c>
      <c r="I3324" t="s">
        <v>8246</v>
      </c>
      <c r="J3324">
        <v>1466567700</v>
      </c>
      <c r="K3324" s="7">
        <f>(((J3324/60)/60)/24)+DATE(1970,1,1)</f>
        <v>42543.163194444445</v>
      </c>
      <c r="L3324">
        <v>1464653696</v>
      </c>
      <c r="M3324" s="7">
        <f>(((L3324/60)/60)/24)+DATE(1970,1,1)</f>
        <v>42521.010370370372</v>
      </c>
      <c r="N3324" t="b">
        <v>0</v>
      </c>
      <c r="O3324">
        <v>23</v>
      </c>
      <c r="P3324" s="5">
        <f>E3324/O3324</f>
        <v>145.65217391304347</v>
      </c>
      <c r="Q3324" s="18" t="str">
        <f>LEFT(T3324, FIND("/",T3324)-1)</f>
        <v>theater</v>
      </c>
      <c r="R3324" s="18" t="str">
        <f>RIGHT(T3324, LEN(T3324)-FIND("/",T3324))</f>
        <v>plays</v>
      </c>
      <c r="S3324" t="b">
        <v>1</v>
      </c>
      <c r="T3324" t="s">
        <v>8271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3">
        <v>1000</v>
      </c>
      <c r="E3325" s="13">
        <v>1259</v>
      </c>
      <c r="F3325" s="16">
        <f>(E3325)/D3325</f>
        <v>1.2589999999999999</v>
      </c>
      <c r="G3325" s="11" t="s">
        <v>8219</v>
      </c>
      <c r="H3325" t="s">
        <v>8225</v>
      </c>
      <c r="I3325" t="s">
        <v>8247</v>
      </c>
      <c r="J3325">
        <v>1474793208</v>
      </c>
      <c r="K3325" s="7">
        <f>(((J3325/60)/60)/24)+DATE(1970,1,1)</f>
        <v>42638.36583333333</v>
      </c>
      <c r="L3325">
        <v>1472201208</v>
      </c>
      <c r="M3325" s="7">
        <f>(((L3325/60)/60)/24)+DATE(1970,1,1)</f>
        <v>42608.36583333333</v>
      </c>
      <c r="N3325" t="b">
        <v>0</v>
      </c>
      <c r="O3325">
        <v>49</v>
      </c>
      <c r="P3325" s="5">
        <f>E3325/O3325</f>
        <v>25.693877551020407</v>
      </c>
      <c r="Q3325" s="18" t="str">
        <f>LEFT(T3325, FIND("/",T3325)-1)</f>
        <v>theater</v>
      </c>
      <c r="R3325" s="18" t="str">
        <f>RIGHT(T3325, LEN(T3325)-FIND("/",T3325))</f>
        <v>plays</v>
      </c>
      <c r="S3325" t="b">
        <v>1</v>
      </c>
      <c r="T3325" t="s">
        <v>8271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3">
        <v>1500</v>
      </c>
      <c r="E3326" s="13">
        <v>1525</v>
      </c>
      <c r="F3326" s="16">
        <f>(E3326)/D3326</f>
        <v>1.0166666666666666</v>
      </c>
      <c r="G3326" s="11" t="s">
        <v>8219</v>
      </c>
      <c r="H3326" t="s">
        <v>8241</v>
      </c>
      <c r="I3326" t="s">
        <v>8249</v>
      </c>
      <c r="J3326">
        <v>1465135190</v>
      </c>
      <c r="K3326" s="7">
        <f>(((J3326/60)/60)/24)+DATE(1970,1,1)</f>
        <v>42526.58321759259</v>
      </c>
      <c r="L3326">
        <v>1463925590</v>
      </c>
      <c r="M3326" s="7">
        <f>(((L3326/60)/60)/24)+DATE(1970,1,1)</f>
        <v>42512.58321759259</v>
      </c>
      <c r="N3326" t="b">
        <v>0</v>
      </c>
      <c r="O3326">
        <v>10</v>
      </c>
      <c r="P3326" s="5">
        <f>E3326/O3326</f>
        <v>152.5</v>
      </c>
      <c r="Q3326" s="18" t="str">
        <f>LEFT(T3326, FIND("/",T3326)-1)</f>
        <v>theater</v>
      </c>
      <c r="R3326" s="18" t="str">
        <f>RIGHT(T3326, LEN(T3326)-FIND("/",T3326))</f>
        <v>plays</v>
      </c>
      <c r="S3326" t="b">
        <v>1</v>
      </c>
      <c r="T3326" t="s">
        <v>8271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3">
        <v>400</v>
      </c>
      <c r="E3327" s="13">
        <v>450</v>
      </c>
      <c r="F3327" s="16">
        <f>(E3327)/D3327</f>
        <v>1.125</v>
      </c>
      <c r="G3327" s="11" t="s">
        <v>8219</v>
      </c>
      <c r="H3327" t="s">
        <v>8225</v>
      </c>
      <c r="I3327" t="s">
        <v>8247</v>
      </c>
      <c r="J3327">
        <v>1428256277</v>
      </c>
      <c r="K3327" s="7">
        <f>(((J3327/60)/60)/24)+DATE(1970,1,1)</f>
        <v>42099.743946759263</v>
      </c>
      <c r="L3327">
        <v>1425235877</v>
      </c>
      <c r="M3327" s="7">
        <f>(((L3327/60)/60)/24)+DATE(1970,1,1)</f>
        <v>42064.785613425927</v>
      </c>
      <c r="N3327" t="b">
        <v>0</v>
      </c>
      <c r="O3327">
        <v>15</v>
      </c>
      <c r="P3327" s="5">
        <f>E3327/O3327</f>
        <v>30</v>
      </c>
      <c r="Q3327" s="18" t="str">
        <f>LEFT(T3327, FIND("/",T3327)-1)</f>
        <v>theater</v>
      </c>
      <c r="R3327" s="18" t="str">
        <f>RIGHT(T3327, LEN(T3327)-FIND("/",T3327))</f>
        <v>plays</v>
      </c>
      <c r="S3327" t="b">
        <v>1</v>
      </c>
      <c r="T3327" t="s">
        <v>8271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3">
        <v>8000</v>
      </c>
      <c r="E3328" s="13">
        <v>8110</v>
      </c>
      <c r="F3328" s="16">
        <f>(E3328)/D3328</f>
        <v>1.0137499999999999</v>
      </c>
      <c r="G3328" s="11" t="s">
        <v>8219</v>
      </c>
      <c r="H3328" t="s">
        <v>8224</v>
      </c>
      <c r="I3328" t="s">
        <v>8246</v>
      </c>
      <c r="J3328">
        <v>1425830905</v>
      </c>
      <c r="K3328" s="7">
        <f>(((J3328/60)/60)/24)+DATE(1970,1,1)</f>
        <v>42071.67251157407</v>
      </c>
      <c r="L3328">
        <v>1423242505</v>
      </c>
      <c r="M3328" s="7">
        <f>(((L3328/60)/60)/24)+DATE(1970,1,1)</f>
        <v>42041.714178240742</v>
      </c>
      <c r="N3328" t="b">
        <v>0</v>
      </c>
      <c r="O3328">
        <v>57</v>
      </c>
      <c r="P3328" s="5">
        <f>E3328/O3328</f>
        <v>142.28070175438597</v>
      </c>
      <c r="Q3328" s="18" t="str">
        <f>LEFT(T3328, FIND("/",T3328)-1)</f>
        <v>theater</v>
      </c>
      <c r="R3328" s="18" t="str">
        <f>RIGHT(T3328, LEN(T3328)-FIND("/",T3328))</f>
        <v>plays</v>
      </c>
      <c r="S3328" t="b">
        <v>1</v>
      </c>
      <c r="T3328" t="s">
        <v>8271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3">
        <v>800</v>
      </c>
      <c r="E3329" s="13">
        <v>810</v>
      </c>
      <c r="F3329" s="16">
        <f>(E3329)/D3329</f>
        <v>1.0125</v>
      </c>
      <c r="G3329" s="11" t="s">
        <v>8219</v>
      </c>
      <c r="H3329" t="s">
        <v>8225</v>
      </c>
      <c r="I3329" t="s">
        <v>8247</v>
      </c>
      <c r="J3329">
        <v>1462697966</v>
      </c>
      <c r="K3329" s="7">
        <f>(((J3329/60)/60)/24)+DATE(1970,1,1)</f>
        <v>42498.374606481477</v>
      </c>
      <c r="L3329">
        <v>1460105966</v>
      </c>
      <c r="M3329" s="7">
        <f>(((L3329/60)/60)/24)+DATE(1970,1,1)</f>
        <v>42468.374606481477</v>
      </c>
      <c r="N3329" t="b">
        <v>0</v>
      </c>
      <c r="O3329">
        <v>33</v>
      </c>
      <c r="P3329" s="5">
        <f>E3329/O3329</f>
        <v>24.545454545454547</v>
      </c>
      <c r="Q3329" s="18" t="str">
        <f>LEFT(T3329, FIND("/",T3329)-1)</f>
        <v>theater</v>
      </c>
      <c r="R3329" s="18" t="str">
        <f>RIGHT(T3329, LEN(T3329)-FIND("/",T3329))</f>
        <v>plays</v>
      </c>
      <c r="S3329" t="b">
        <v>1</v>
      </c>
      <c r="T3329" t="s">
        <v>8271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3">
        <v>1800</v>
      </c>
      <c r="E3330" s="13">
        <v>2635</v>
      </c>
      <c r="F3330" s="16">
        <f>(E3330)/D3330</f>
        <v>1.4638888888888888</v>
      </c>
      <c r="G3330" s="11" t="s">
        <v>8219</v>
      </c>
      <c r="H3330" t="s">
        <v>8224</v>
      </c>
      <c r="I3330" t="s">
        <v>8246</v>
      </c>
      <c r="J3330">
        <v>1404522000</v>
      </c>
      <c r="K3330" s="7">
        <f>(((J3330/60)/60)/24)+DATE(1970,1,1)</f>
        <v>41825.041666666664</v>
      </c>
      <c r="L3330">
        <v>1404308883</v>
      </c>
      <c r="M3330" s="7">
        <f>(((L3330/60)/60)/24)+DATE(1970,1,1)</f>
        <v>41822.57503472222</v>
      </c>
      <c r="N3330" t="b">
        <v>0</v>
      </c>
      <c r="O3330">
        <v>9</v>
      </c>
      <c r="P3330" s="5">
        <f>E3330/O3330</f>
        <v>292.77777777777777</v>
      </c>
      <c r="Q3330" s="18" t="str">
        <f>LEFT(T3330, FIND("/",T3330)-1)</f>
        <v>theater</v>
      </c>
      <c r="R3330" s="18" t="str">
        <f>RIGHT(T3330, LEN(T3330)-FIND("/",T3330))</f>
        <v>plays</v>
      </c>
      <c r="S3330" t="b">
        <v>1</v>
      </c>
      <c r="T3330" t="s">
        <v>8271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3">
        <v>1000</v>
      </c>
      <c r="E3331" s="13">
        <v>1168</v>
      </c>
      <c r="F3331" s="16">
        <f>(E3331)/D3331</f>
        <v>1.1679999999999999</v>
      </c>
      <c r="G3331" s="11" t="s">
        <v>8219</v>
      </c>
      <c r="H3331" t="s">
        <v>8225</v>
      </c>
      <c r="I3331" t="s">
        <v>8247</v>
      </c>
      <c r="J3331">
        <v>1406502000</v>
      </c>
      <c r="K3331" s="7">
        <f>(((J3331/60)/60)/24)+DATE(1970,1,1)</f>
        <v>41847.958333333336</v>
      </c>
      <c r="L3331">
        <v>1405583108</v>
      </c>
      <c r="M3331" s="7">
        <f>(((L3331/60)/60)/24)+DATE(1970,1,1)</f>
        <v>41837.323009259257</v>
      </c>
      <c r="N3331" t="b">
        <v>0</v>
      </c>
      <c r="O3331">
        <v>26</v>
      </c>
      <c r="P3331" s="5">
        <f>E3331/O3331</f>
        <v>44.92307692307692</v>
      </c>
      <c r="Q3331" s="18" t="str">
        <f>LEFT(T3331, FIND("/",T3331)-1)</f>
        <v>theater</v>
      </c>
      <c r="R3331" s="18" t="str">
        <f>RIGHT(T3331, LEN(T3331)-FIND("/",T3331))</f>
        <v>plays</v>
      </c>
      <c r="S3331" t="b">
        <v>1</v>
      </c>
      <c r="T3331" t="s">
        <v>8271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3">
        <v>1500</v>
      </c>
      <c r="E3332" s="13">
        <v>1594</v>
      </c>
      <c r="F3332" s="16">
        <f>(E3332)/D3332</f>
        <v>1.0626666666666666</v>
      </c>
      <c r="G3332" s="11" t="s">
        <v>8219</v>
      </c>
      <c r="H3332" t="s">
        <v>8225</v>
      </c>
      <c r="I3332" t="s">
        <v>8247</v>
      </c>
      <c r="J3332">
        <v>1427919468</v>
      </c>
      <c r="K3332" s="7">
        <f>(((J3332/60)/60)/24)+DATE(1970,1,1)</f>
        <v>42095.845694444448</v>
      </c>
      <c r="L3332">
        <v>1425331068</v>
      </c>
      <c r="M3332" s="7">
        <f>(((L3332/60)/60)/24)+DATE(1970,1,1)</f>
        <v>42065.887361111112</v>
      </c>
      <c r="N3332" t="b">
        <v>0</v>
      </c>
      <c r="O3332">
        <v>69</v>
      </c>
      <c r="P3332" s="5">
        <f>E3332/O3332</f>
        <v>23.10144927536232</v>
      </c>
      <c r="Q3332" s="18" t="str">
        <f>LEFT(T3332, FIND("/",T3332)-1)</f>
        <v>theater</v>
      </c>
      <c r="R3332" s="18" t="str">
        <f>RIGHT(T3332, LEN(T3332)-FIND("/",T3332))</f>
        <v>plays</v>
      </c>
      <c r="S3332" t="b">
        <v>1</v>
      </c>
      <c r="T3332" t="s">
        <v>8271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3">
        <v>5000</v>
      </c>
      <c r="E3333" s="13">
        <v>5226</v>
      </c>
      <c r="F3333" s="16">
        <f>(E3333)/D3333</f>
        <v>1.0451999999999999</v>
      </c>
      <c r="G3333" s="11" t="s">
        <v>8219</v>
      </c>
      <c r="H3333" t="s">
        <v>8224</v>
      </c>
      <c r="I3333" t="s">
        <v>8246</v>
      </c>
      <c r="J3333">
        <v>1444149886</v>
      </c>
      <c r="K3333" s="7">
        <f>(((J3333/60)/60)/24)+DATE(1970,1,1)</f>
        <v>42283.697754629626</v>
      </c>
      <c r="L3333">
        <v>1441125886</v>
      </c>
      <c r="M3333" s="7">
        <f>(((L3333/60)/60)/24)+DATE(1970,1,1)</f>
        <v>42248.697754629626</v>
      </c>
      <c r="N3333" t="b">
        <v>0</v>
      </c>
      <c r="O3333">
        <v>65</v>
      </c>
      <c r="P3333" s="5">
        <f>E3333/O3333</f>
        <v>80.400000000000006</v>
      </c>
      <c r="Q3333" s="18" t="str">
        <f>LEFT(T3333, FIND("/",T3333)-1)</f>
        <v>theater</v>
      </c>
      <c r="R3333" s="18" t="str">
        <f>RIGHT(T3333, LEN(T3333)-FIND("/",T3333))</f>
        <v>plays</v>
      </c>
      <c r="S3333" t="b">
        <v>1</v>
      </c>
      <c r="T3333" t="s">
        <v>8271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3">
        <v>6000</v>
      </c>
      <c r="E3334" s="13">
        <v>6000</v>
      </c>
      <c r="F3334" s="16">
        <f>(E3334)/D3334</f>
        <v>1</v>
      </c>
      <c r="G3334" s="11" t="s">
        <v>8219</v>
      </c>
      <c r="H3334" t="s">
        <v>8224</v>
      </c>
      <c r="I3334" t="s">
        <v>8246</v>
      </c>
      <c r="J3334">
        <v>1405802330</v>
      </c>
      <c r="K3334" s="7">
        <f>(((J3334/60)/60)/24)+DATE(1970,1,1)</f>
        <v>41839.860300925924</v>
      </c>
      <c r="L3334">
        <v>1403210330</v>
      </c>
      <c r="M3334" s="7">
        <f>(((L3334/60)/60)/24)+DATE(1970,1,1)</f>
        <v>41809.860300925924</v>
      </c>
      <c r="N3334" t="b">
        <v>0</v>
      </c>
      <c r="O3334">
        <v>83</v>
      </c>
      <c r="P3334" s="5">
        <f>E3334/O3334</f>
        <v>72.289156626506028</v>
      </c>
      <c r="Q3334" s="18" t="str">
        <f>LEFT(T3334, FIND("/",T3334)-1)</f>
        <v>theater</v>
      </c>
      <c r="R3334" s="18" t="str">
        <f>RIGHT(T3334, LEN(T3334)-FIND("/",T3334))</f>
        <v>plays</v>
      </c>
      <c r="S3334" t="b">
        <v>1</v>
      </c>
      <c r="T3334" t="s">
        <v>8271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3">
        <v>3500</v>
      </c>
      <c r="E3335" s="13">
        <v>3660</v>
      </c>
      <c r="F3335" s="16">
        <f>(E3335)/D3335</f>
        <v>1.0457142857142858</v>
      </c>
      <c r="G3335" s="11" t="s">
        <v>8219</v>
      </c>
      <c r="H3335" t="s">
        <v>8224</v>
      </c>
      <c r="I3335" t="s">
        <v>8246</v>
      </c>
      <c r="J3335">
        <v>1434384880</v>
      </c>
      <c r="K3335" s="7">
        <f>(((J3335/60)/60)/24)+DATE(1970,1,1)</f>
        <v>42170.676851851851</v>
      </c>
      <c r="L3335">
        <v>1432484080</v>
      </c>
      <c r="M3335" s="7">
        <f>(((L3335/60)/60)/24)+DATE(1970,1,1)</f>
        <v>42148.676851851851</v>
      </c>
      <c r="N3335" t="b">
        <v>0</v>
      </c>
      <c r="O3335">
        <v>111</v>
      </c>
      <c r="P3335" s="5">
        <f>E3335/O3335</f>
        <v>32.972972972972975</v>
      </c>
      <c r="Q3335" s="18" t="str">
        <f>LEFT(T3335, FIND("/",T3335)-1)</f>
        <v>theater</v>
      </c>
      <c r="R3335" s="18" t="str">
        <f>RIGHT(T3335, LEN(T3335)-FIND("/",T3335))</f>
        <v>plays</v>
      </c>
      <c r="S3335" t="b">
        <v>1</v>
      </c>
      <c r="T3335" t="s">
        <v>8271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3">
        <v>3871</v>
      </c>
      <c r="E3336" s="13">
        <v>5366</v>
      </c>
      <c r="F3336" s="16">
        <f>(E3336)/D3336</f>
        <v>1.3862051149573753</v>
      </c>
      <c r="G3336" s="11" t="s">
        <v>8219</v>
      </c>
      <c r="H3336" t="s">
        <v>8224</v>
      </c>
      <c r="I3336" t="s">
        <v>8246</v>
      </c>
      <c r="J3336">
        <v>1438259422</v>
      </c>
      <c r="K3336" s="7">
        <f>(((J3336/60)/60)/24)+DATE(1970,1,1)</f>
        <v>42215.521087962959</v>
      </c>
      <c r="L3336">
        <v>1435667422</v>
      </c>
      <c r="M3336" s="7">
        <f>(((L3336/60)/60)/24)+DATE(1970,1,1)</f>
        <v>42185.521087962959</v>
      </c>
      <c r="N3336" t="b">
        <v>0</v>
      </c>
      <c r="O3336">
        <v>46</v>
      </c>
      <c r="P3336" s="5">
        <f>E3336/O3336</f>
        <v>116.65217391304348</v>
      </c>
      <c r="Q3336" s="18" t="str">
        <f>LEFT(T3336, FIND("/",T3336)-1)</f>
        <v>theater</v>
      </c>
      <c r="R3336" s="18" t="str">
        <f>RIGHT(T3336, LEN(T3336)-FIND("/",T3336))</f>
        <v>plays</v>
      </c>
      <c r="S3336" t="b">
        <v>1</v>
      </c>
      <c r="T3336" t="s">
        <v>8271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3">
        <v>5000</v>
      </c>
      <c r="E3337" s="13">
        <v>5016</v>
      </c>
      <c r="F3337" s="16">
        <f>(E3337)/D3337</f>
        <v>1.0032000000000001</v>
      </c>
      <c r="G3337" s="11" t="s">
        <v>8219</v>
      </c>
      <c r="H3337" t="s">
        <v>8225</v>
      </c>
      <c r="I3337" t="s">
        <v>8247</v>
      </c>
      <c r="J3337">
        <v>1407106800</v>
      </c>
      <c r="K3337" s="7">
        <f>(((J3337/60)/60)/24)+DATE(1970,1,1)</f>
        <v>41854.958333333336</v>
      </c>
      <c r="L3337">
        <v>1404749446</v>
      </c>
      <c r="M3337" s="7">
        <f>(((L3337/60)/60)/24)+DATE(1970,1,1)</f>
        <v>41827.674143518518</v>
      </c>
      <c r="N3337" t="b">
        <v>0</v>
      </c>
      <c r="O3337">
        <v>63</v>
      </c>
      <c r="P3337" s="5">
        <f>E3337/O3337</f>
        <v>79.61904761904762</v>
      </c>
      <c r="Q3337" s="18" t="str">
        <f>LEFT(T3337, FIND("/",T3337)-1)</f>
        <v>theater</v>
      </c>
      <c r="R3337" s="18" t="str">
        <f>RIGHT(T3337, LEN(T3337)-FIND("/",T3337))</f>
        <v>plays</v>
      </c>
      <c r="S3337" t="b">
        <v>1</v>
      </c>
      <c r="T3337" t="s">
        <v>8271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3">
        <v>250</v>
      </c>
      <c r="E3338" s="13">
        <v>250</v>
      </c>
      <c r="F3338" s="16">
        <f>(E3338)/D3338</f>
        <v>1</v>
      </c>
      <c r="G3338" s="11" t="s">
        <v>8219</v>
      </c>
      <c r="H3338" t="s">
        <v>8225</v>
      </c>
      <c r="I3338" t="s">
        <v>8247</v>
      </c>
      <c r="J3338">
        <v>1459845246</v>
      </c>
      <c r="K3338" s="7">
        <f>(((J3338/60)/60)/24)+DATE(1970,1,1)</f>
        <v>42465.35701388889</v>
      </c>
      <c r="L3338">
        <v>1457429646</v>
      </c>
      <c r="M3338" s="7">
        <f>(((L3338/60)/60)/24)+DATE(1970,1,1)</f>
        <v>42437.398680555561</v>
      </c>
      <c r="N3338" t="b">
        <v>0</v>
      </c>
      <c r="O3338">
        <v>9</v>
      </c>
      <c r="P3338" s="5">
        <f>E3338/O3338</f>
        <v>27.777777777777779</v>
      </c>
      <c r="Q3338" s="18" t="str">
        <f>LEFT(T3338, FIND("/",T3338)-1)</f>
        <v>theater</v>
      </c>
      <c r="R3338" s="18" t="str">
        <f>RIGHT(T3338, LEN(T3338)-FIND("/",T3338))</f>
        <v>plays</v>
      </c>
      <c r="S3338" t="b">
        <v>1</v>
      </c>
      <c r="T3338" t="s">
        <v>8271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3">
        <v>2500</v>
      </c>
      <c r="E3339" s="13">
        <v>2755</v>
      </c>
      <c r="F3339" s="16">
        <f>(E3339)/D3339</f>
        <v>1.1020000000000001</v>
      </c>
      <c r="G3339" s="11" t="s">
        <v>8219</v>
      </c>
      <c r="H3339" t="s">
        <v>8225</v>
      </c>
      <c r="I3339" t="s">
        <v>8247</v>
      </c>
      <c r="J3339">
        <v>1412974800</v>
      </c>
      <c r="K3339" s="7">
        <f>(((J3339/60)/60)/24)+DATE(1970,1,1)</f>
        <v>41922.875</v>
      </c>
      <c r="L3339">
        <v>1411109167</v>
      </c>
      <c r="M3339" s="7">
        <f>(((L3339/60)/60)/24)+DATE(1970,1,1)</f>
        <v>41901.282025462962</v>
      </c>
      <c r="N3339" t="b">
        <v>0</v>
      </c>
      <c r="O3339">
        <v>34</v>
      </c>
      <c r="P3339" s="5">
        <f>E3339/O3339</f>
        <v>81.029411764705884</v>
      </c>
      <c r="Q3339" s="18" t="str">
        <f>LEFT(T3339, FIND("/",T3339)-1)</f>
        <v>theater</v>
      </c>
      <c r="R3339" s="18" t="str">
        <f>RIGHT(T3339, LEN(T3339)-FIND("/",T3339))</f>
        <v>plays</v>
      </c>
      <c r="S3339" t="b">
        <v>1</v>
      </c>
      <c r="T3339" t="s">
        <v>8271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3">
        <v>15000</v>
      </c>
      <c r="E3340" s="13">
        <v>15327</v>
      </c>
      <c r="F3340" s="16">
        <f>(E3340)/D3340</f>
        <v>1.0218</v>
      </c>
      <c r="G3340" s="11" t="s">
        <v>8219</v>
      </c>
      <c r="H3340" t="s">
        <v>8224</v>
      </c>
      <c r="I3340" t="s">
        <v>8246</v>
      </c>
      <c r="J3340">
        <v>1487944080</v>
      </c>
      <c r="K3340" s="7">
        <f>(((J3340/60)/60)/24)+DATE(1970,1,1)</f>
        <v>42790.574999999997</v>
      </c>
      <c r="L3340">
        <v>1486129680</v>
      </c>
      <c r="M3340" s="7">
        <f>(((L3340/60)/60)/24)+DATE(1970,1,1)</f>
        <v>42769.574999999997</v>
      </c>
      <c r="N3340" t="b">
        <v>0</v>
      </c>
      <c r="O3340">
        <v>112</v>
      </c>
      <c r="P3340" s="5">
        <f>E3340/O3340</f>
        <v>136.84821428571428</v>
      </c>
      <c r="Q3340" s="18" t="str">
        <f>LEFT(T3340, FIND("/",T3340)-1)</f>
        <v>theater</v>
      </c>
      <c r="R3340" s="18" t="str">
        <f>RIGHT(T3340, LEN(T3340)-FIND("/",T3340))</f>
        <v>plays</v>
      </c>
      <c r="S3340" t="b">
        <v>1</v>
      </c>
      <c r="T3340" t="s">
        <v>8271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3">
        <v>8000</v>
      </c>
      <c r="E3341" s="13">
        <v>8348</v>
      </c>
      <c r="F3341" s="16">
        <f>(E3341)/D3341</f>
        <v>1.0435000000000001</v>
      </c>
      <c r="G3341" s="11" t="s">
        <v>8219</v>
      </c>
      <c r="H3341" t="s">
        <v>8224</v>
      </c>
      <c r="I3341" t="s">
        <v>8246</v>
      </c>
      <c r="J3341">
        <v>1469721518</v>
      </c>
      <c r="K3341" s="7">
        <f>(((J3341/60)/60)/24)+DATE(1970,1,1)</f>
        <v>42579.665717592594</v>
      </c>
      <c r="L3341">
        <v>1467129518</v>
      </c>
      <c r="M3341" s="7">
        <f>(((L3341/60)/60)/24)+DATE(1970,1,1)</f>
        <v>42549.665717592594</v>
      </c>
      <c r="N3341" t="b">
        <v>0</v>
      </c>
      <c r="O3341">
        <v>47</v>
      </c>
      <c r="P3341" s="5">
        <f>E3341/O3341</f>
        <v>177.61702127659575</v>
      </c>
      <c r="Q3341" s="18" t="str">
        <f>LEFT(T3341, FIND("/",T3341)-1)</f>
        <v>theater</v>
      </c>
      <c r="R3341" s="18" t="str">
        <f>RIGHT(T3341, LEN(T3341)-FIND("/",T3341))</f>
        <v>plays</v>
      </c>
      <c r="S3341" t="b">
        <v>1</v>
      </c>
      <c r="T3341" t="s">
        <v>8271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3">
        <v>3000</v>
      </c>
      <c r="E3342" s="13">
        <v>4145</v>
      </c>
      <c r="F3342" s="16">
        <f>(E3342)/D3342</f>
        <v>1.3816666666666666</v>
      </c>
      <c r="G3342" s="11" t="s">
        <v>8219</v>
      </c>
      <c r="H3342" t="s">
        <v>8224</v>
      </c>
      <c r="I3342" t="s">
        <v>8246</v>
      </c>
      <c r="J3342">
        <v>1481066554</v>
      </c>
      <c r="K3342" s="7">
        <f>(((J3342/60)/60)/24)+DATE(1970,1,1)</f>
        <v>42710.974004629628</v>
      </c>
      <c r="L3342">
        <v>1478906554</v>
      </c>
      <c r="M3342" s="7">
        <f>(((L3342/60)/60)/24)+DATE(1970,1,1)</f>
        <v>42685.974004629628</v>
      </c>
      <c r="N3342" t="b">
        <v>0</v>
      </c>
      <c r="O3342">
        <v>38</v>
      </c>
      <c r="P3342" s="5">
        <f>E3342/O3342</f>
        <v>109.07894736842105</v>
      </c>
      <c r="Q3342" s="18" t="str">
        <f>LEFT(T3342, FIND("/",T3342)-1)</f>
        <v>theater</v>
      </c>
      <c r="R3342" s="18" t="str">
        <f>RIGHT(T3342, LEN(T3342)-FIND("/",T3342))</f>
        <v>plays</v>
      </c>
      <c r="S3342" t="b">
        <v>1</v>
      </c>
      <c r="T3342" t="s">
        <v>8271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3">
        <v>3350</v>
      </c>
      <c r="E3343" s="13">
        <v>3350</v>
      </c>
      <c r="F3343" s="16">
        <f>(E3343)/D3343</f>
        <v>1</v>
      </c>
      <c r="G3343" s="11" t="s">
        <v>8219</v>
      </c>
      <c r="H3343" t="s">
        <v>8225</v>
      </c>
      <c r="I3343" t="s">
        <v>8247</v>
      </c>
      <c r="J3343">
        <v>1465750800</v>
      </c>
      <c r="K3343" s="7">
        <f>(((J3343/60)/60)/24)+DATE(1970,1,1)</f>
        <v>42533.708333333328</v>
      </c>
      <c r="L3343">
        <v>1463771421</v>
      </c>
      <c r="M3343" s="7">
        <f>(((L3343/60)/60)/24)+DATE(1970,1,1)</f>
        <v>42510.798854166671</v>
      </c>
      <c r="N3343" t="b">
        <v>0</v>
      </c>
      <c r="O3343">
        <v>28</v>
      </c>
      <c r="P3343" s="5">
        <f>E3343/O3343</f>
        <v>119.64285714285714</v>
      </c>
      <c r="Q3343" s="18" t="str">
        <f>LEFT(T3343, FIND("/",T3343)-1)</f>
        <v>theater</v>
      </c>
      <c r="R3343" s="18" t="str">
        <f>RIGHT(T3343, LEN(T3343)-FIND("/",T3343))</f>
        <v>plays</v>
      </c>
      <c r="S3343" t="b">
        <v>1</v>
      </c>
      <c r="T3343" t="s">
        <v>8271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3">
        <v>6000</v>
      </c>
      <c r="E3344" s="13">
        <v>6100</v>
      </c>
      <c r="F3344" s="16">
        <f>(E3344)/D3344</f>
        <v>1.0166666666666666</v>
      </c>
      <c r="G3344" s="11" t="s">
        <v>8219</v>
      </c>
      <c r="H3344" t="s">
        <v>8224</v>
      </c>
      <c r="I3344" t="s">
        <v>8246</v>
      </c>
      <c r="J3344">
        <v>1427864340</v>
      </c>
      <c r="K3344" s="7">
        <f>(((J3344/60)/60)/24)+DATE(1970,1,1)</f>
        <v>42095.207638888889</v>
      </c>
      <c r="L3344">
        <v>1425020810</v>
      </c>
      <c r="M3344" s="7">
        <f>(((L3344/60)/60)/24)+DATE(1970,1,1)</f>
        <v>42062.296412037031</v>
      </c>
      <c r="N3344" t="b">
        <v>0</v>
      </c>
      <c r="O3344">
        <v>78</v>
      </c>
      <c r="P3344" s="5">
        <f>E3344/O3344</f>
        <v>78.205128205128204</v>
      </c>
      <c r="Q3344" s="18" t="str">
        <f>LEFT(T3344, FIND("/",T3344)-1)</f>
        <v>theater</v>
      </c>
      <c r="R3344" s="18" t="str">
        <f>RIGHT(T3344, LEN(T3344)-FIND("/",T3344))</f>
        <v>plays</v>
      </c>
      <c r="S3344" t="b">
        <v>1</v>
      </c>
      <c r="T3344" t="s">
        <v>8271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3">
        <v>700</v>
      </c>
      <c r="E3345" s="13">
        <v>1200</v>
      </c>
      <c r="F3345" s="16">
        <f>(E3345)/D3345</f>
        <v>1.7142857142857142</v>
      </c>
      <c r="G3345" s="11" t="s">
        <v>8219</v>
      </c>
      <c r="H3345" t="s">
        <v>8225</v>
      </c>
      <c r="I3345" t="s">
        <v>8247</v>
      </c>
      <c r="J3345">
        <v>1460553480</v>
      </c>
      <c r="K3345" s="7">
        <f>(((J3345/60)/60)/24)+DATE(1970,1,1)</f>
        <v>42473.554166666669</v>
      </c>
      <c r="L3345">
        <v>1458770384</v>
      </c>
      <c r="M3345" s="7">
        <f>(((L3345/60)/60)/24)+DATE(1970,1,1)</f>
        <v>42452.916481481487</v>
      </c>
      <c r="N3345" t="b">
        <v>0</v>
      </c>
      <c r="O3345">
        <v>23</v>
      </c>
      <c r="P3345" s="5">
        <f>E3345/O3345</f>
        <v>52.173913043478258</v>
      </c>
      <c r="Q3345" s="18" t="str">
        <f>LEFT(T3345, FIND("/",T3345)-1)</f>
        <v>theater</v>
      </c>
      <c r="R3345" s="18" t="str">
        <f>RIGHT(T3345, LEN(T3345)-FIND("/",T3345))</f>
        <v>plays</v>
      </c>
      <c r="S3345" t="b">
        <v>1</v>
      </c>
      <c r="T3345" t="s">
        <v>8271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3">
        <v>4500</v>
      </c>
      <c r="E3346" s="13">
        <v>4565</v>
      </c>
      <c r="F3346" s="16">
        <f>(E3346)/D3346</f>
        <v>1.0144444444444445</v>
      </c>
      <c r="G3346" s="11" t="s">
        <v>8219</v>
      </c>
      <c r="H3346" t="s">
        <v>8224</v>
      </c>
      <c r="I3346" t="s">
        <v>8246</v>
      </c>
      <c r="J3346">
        <v>1409374093</v>
      </c>
      <c r="K3346" s="7">
        <f>(((J3346/60)/60)/24)+DATE(1970,1,1)</f>
        <v>41881.200150462959</v>
      </c>
      <c r="L3346">
        <v>1406782093</v>
      </c>
      <c r="M3346" s="7">
        <f>(((L3346/60)/60)/24)+DATE(1970,1,1)</f>
        <v>41851.200150462959</v>
      </c>
      <c r="N3346" t="b">
        <v>0</v>
      </c>
      <c r="O3346">
        <v>40</v>
      </c>
      <c r="P3346" s="5">
        <f>E3346/O3346</f>
        <v>114.125</v>
      </c>
      <c r="Q3346" s="18" t="str">
        <f>LEFT(T3346, FIND("/",T3346)-1)</f>
        <v>theater</v>
      </c>
      <c r="R3346" s="18" t="str">
        <f>RIGHT(T3346, LEN(T3346)-FIND("/",T3346))</f>
        <v>plays</v>
      </c>
      <c r="S3346" t="b">
        <v>1</v>
      </c>
      <c r="T3346" t="s">
        <v>8271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3">
        <v>500</v>
      </c>
      <c r="E3347" s="13">
        <v>650</v>
      </c>
      <c r="F3347" s="16">
        <f>(E3347)/D3347</f>
        <v>1.3</v>
      </c>
      <c r="G3347" s="11" t="s">
        <v>8219</v>
      </c>
      <c r="H3347" t="s">
        <v>8224</v>
      </c>
      <c r="I3347" t="s">
        <v>8246</v>
      </c>
      <c r="J3347">
        <v>1429317420</v>
      </c>
      <c r="K3347" s="7">
        <f>(((J3347/60)/60)/24)+DATE(1970,1,1)</f>
        <v>42112.025694444441</v>
      </c>
      <c r="L3347">
        <v>1424226768</v>
      </c>
      <c r="M3347" s="7">
        <f>(((L3347/60)/60)/24)+DATE(1970,1,1)</f>
        <v>42053.106111111112</v>
      </c>
      <c r="N3347" t="b">
        <v>0</v>
      </c>
      <c r="O3347">
        <v>13</v>
      </c>
      <c r="P3347" s="5">
        <f>E3347/O3347</f>
        <v>50</v>
      </c>
      <c r="Q3347" s="18" t="str">
        <f>LEFT(T3347, FIND("/",T3347)-1)</f>
        <v>theater</v>
      </c>
      <c r="R3347" s="18" t="str">
        <f>RIGHT(T3347, LEN(T3347)-FIND("/",T3347))</f>
        <v>plays</v>
      </c>
      <c r="S3347" t="b">
        <v>1</v>
      </c>
      <c r="T3347" t="s">
        <v>8271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3">
        <v>1500</v>
      </c>
      <c r="E3348" s="13">
        <v>1650</v>
      </c>
      <c r="F3348" s="16">
        <f>(E3348)/D3348</f>
        <v>1.1000000000000001</v>
      </c>
      <c r="G3348" s="11" t="s">
        <v>8219</v>
      </c>
      <c r="H3348" t="s">
        <v>8224</v>
      </c>
      <c r="I3348" t="s">
        <v>8246</v>
      </c>
      <c r="J3348">
        <v>1424910910</v>
      </c>
      <c r="K3348" s="7">
        <f>(((J3348/60)/60)/24)+DATE(1970,1,1)</f>
        <v>42061.024421296301</v>
      </c>
      <c r="L3348">
        <v>1424306110</v>
      </c>
      <c r="M3348" s="7">
        <f>(((L3348/60)/60)/24)+DATE(1970,1,1)</f>
        <v>42054.024421296301</v>
      </c>
      <c r="N3348" t="b">
        <v>0</v>
      </c>
      <c r="O3348">
        <v>18</v>
      </c>
      <c r="P3348" s="5">
        <f>E3348/O3348</f>
        <v>91.666666666666671</v>
      </c>
      <c r="Q3348" s="18" t="str">
        <f>LEFT(T3348, FIND("/",T3348)-1)</f>
        <v>theater</v>
      </c>
      <c r="R3348" s="18" t="str">
        <f>RIGHT(T3348, LEN(T3348)-FIND("/",T3348))</f>
        <v>plays</v>
      </c>
      <c r="S3348" t="b">
        <v>1</v>
      </c>
      <c r="T3348" t="s">
        <v>8271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3">
        <v>2000</v>
      </c>
      <c r="E3349" s="13">
        <v>2389</v>
      </c>
      <c r="F3349" s="16">
        <f>(E3349)/D3349</f>
        <v>1.1944999999999999</v>
      </c>
      <c r="G3349" s="11" t="s">
        <v>8219</v>
      </c>
      <c r="H3349" t="s">
        <v>8225</v>
      </c>
      <c r="I3349" t="s">
        <v>8247</v>
      </c>
      <c r="J3349">
        <v>1462741200</v>
      </c>
      <c r="K3349" s="7">
        <f>(((J3349/60)/60)/24)+DATE(1970,1,1)</f>
        <v>42498.875</v>
      </c>
      <c r="L3349">
        <v>1461503654</v>
      </c>
      <c r="M3349" s="7">
        <f>(((L3349/60)/60)/24)+DATE(1970,1,1)</f>
        <v>42484.551550925928</v>
      </c>
      <c r="N3349" t="b">
        <v>0</v>
      </c>
      <c r="O3349">
        <v>22</v>
      </c>
      <c r="P3349" s="5">
        <f>E3349/O3349</f>
        <v>108.59090909090909</v>
      </c>
      <c r="Q3349" s="18" t="str">
        <f>LEFT(T3349, FIND("/",T3349)-1)</f>
        <v>theater</v>
      </c>
      <c r="R3349" s="18" t="str">
        <f>RIGHT(T3349, LEN(T3349)-FIND("/",T3349))</f>
        <v>plays</v>
      </c>
      <c r="S3349" t="b">
        <v>1</v>
      </c>
      <c r="T3349" t="s">
        <v>8271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3">
        <v>5500</v>
      </c>
      <c r="E3350" s="13">
        <v>5516</v>
      </c>
      <c r="F3350" s="16">
        <f>(E3350)/D3350</f>
        <v>1.002909090909091</v>
      </c>
      <c r="G3350" s="11" t="s">
        <v>8219</v>
      </c>
      <c r="H3350" t="s">
        <v>8224</v>
      </c>
      <c r="I3350" t="s">
        <v>8246</v>
      </c>
      <c r="J3350">
        <v>1461988740</v>
      </c>
      <c r="K3350" s="7">
        <f>(((J3350/60)/60)/24)+DATE(1970,1,1)</f>
        <v>42490.165972222225</v>
      </c>
      <c r="L3350">
        <v>1459949080</v>
      </c>
      <c r="M3350" s="7">
        <f>(((L3350/60)/60)/24)+DATE(1970,1,1)</f>
        <v>42466.558796296296</v>
      </c>
      <c r="N3350" t="b">
        <v>0</v>
      </c>
      <c r="O3350">
        <v>79</v>
      </c>
      <c r="P3350" s="5">
        <f>E3350/O3350</f>
        <v>69.822784810126578</v>
      </c>
      <c r="Q3350" s="18" t="str">
        <f>LEFT(T3350, FIND("/",T3350)-1)</f>
        <v>theater</v>
      </c>
      <c r="R3350" s="18" t="str">
        <f>RIGHT(T3350, LEN(T3350)-FIND("/",T3350))</f>
        <v>plays</v>
      </c>
      <c r="S3350" t="b">
        <v>1</v>
      </c>
      <c r="T3350" t="s">
        <v>8271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3">
        <v>1000</v>
      </c>
      <c r="E3351" s="13">
        <v>1534</v>
      </c>
      <c r="F3351" s="16">
        <f>(E3351)/D3351</f>
        <v>1.534</v>
      </c>
      <c r="G3351" s="11" t="s">
        <v>8219</v>
      </c>
      <c r="H3351" t="s">
        <v>8224</v>
      </c>
      <c r="I3351" t="s">
        <v>8246</v>
      </c>
      <c r="J3351">
        <v>1465837200</v>
      </c>
      <c r="K3351" s="7">
        <f>(((J3351/60)/60)/24)+DATE(1970,1,1)</f>
        <v>42534.708333333328</v>
      </c>
      <c r="L3351">
        <v>1463971172</v>
      </c>
      <c r="M3351" s="7">
        <f>(((L3351/60)/60)/24)+DATE(1970,1,1)</f>
        <v>42513.110787037032</v>
      </c>
      <c r="N3351" t="b">
        <v>0</v>
      </c>
      <c r="O3351">
        <v>14</v>
      </c>
      <c r="P3351" s="5">
        <f>E3351/O3351</f>
        <v>109.57142857142857</v>
      </c>
      <c r="Q3351" s="18" t="str">
        <f>LEFT(T3351, FIND("/",T3351)-1)</f>
        <v>theater</v>
      </c>
      <c r="R3351" s="18" t="str">
        <f>RIGHT(T3351, LEN(T3351)-FIND("/",T3351))</f>
        <v>plays</v>
      </c>
      <c r="S3351" t="b">
        <v>1</v>
      </c>
      <c r="T3351" t="s">
        <v>8271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3">
        <v>3500</v>
      </c>
      <c r="E3352" s="13">
        <v>3655</v>
      </c>
      <c r="F3352" s="16">
        <f>(E3352)/D3352</f>
        <v>1.0442857142857143</v>
      </c>
      <c r="G3352" s="11" t="s">
        <v>8219</v>
      </c>
      <c r="H3352" t="s">
        <v>8243</v>
      </c>
      <c r="I3352" t="s">
        <v>8249</v>
      </c>
      <c r="J3352">
        <v>1448838000</v>
      </c>
      <c r="K3352" s="7">
        <f>(((J3352/60)/60)/24)+DATE(1970,1,1)</f>
        <v>42337.958333333328</v>
      </c>
      <c r="L3352">
        <v>1445791811</v>
      </c>
      <c r="M3352" s="7">
        <f>(((L3352/60)/60)/24)+DATE(1970,1,1)</f>
        <v>42302.701516203699</v>
      </c>
      <c r="N3352" t="b">
        <v>0</v>
      </c>
      <c r="O3352">
        <v>51</v>
      </c>
      <c r="P3352" s="5">
        <f>E3352/O3352</f>
        <v>71.666666666666671</v>
      </c>
      <c r="Q3352" s="18" t="str">
        <f>LEFT(T3352, FIND("/",T3352)-1)</f>
        <v>theater</v>
      </c>
      <c r="R3352" s="18" t="str">
        <f>RIGHT(T3352, LEN(T3352)-FIND("/",T3352))</f>
        <v>plays</v>
      </c>
      <c r="S3352" t="b">
        <v>1</v>
      </c>
      <c r="T3352" t="s">
        <v>8271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3">
        <v>5000</v>
      </c>
      <c r="E3353" s="13">
        <v>5055</v>
      </c>
      <c r="F3353" s="16">
        <f>(E3353)/D3353</f>
        <v>1.0109999999999999</v>
      </c>
      <c r="G3353" s="11" t="s">
        <v>8219</v>
      </c>
      <c r="H3353" t="s">
        <v>8225</v>
      </c>
      <c r="I3353" t="s">
        <v>8247</v>
      </c>
      <c r="J3353">
        <v>1406113200</v>
      </c>
      <c r="K3353" s="7">
        <f>(((J3353/60)/60)/24)+DATE(1970,1,1)</f>
        <v>41843.458333333336</v>
      </c>
      <c r="L3353">
        <v>1402910965</v>
      </c>
      <c r="M3353" s="7">
        <f>(((L3353/60)/60)/24)+DATE(1970,1,1)</f>
        <v>41806.395428240743</v>
      </c>
      <c r="N3353" t="b">
        <v>0</v>
      </c>
      <c r="O3353">
        <v>54</v>
      </c>
      <c r="P3353" s="5">
        <f>E3353/O3353</f>
        <v>93.611111111111114</v>
      </c>
      <c r="Q3353" s="18" t="str">
        <f>LEFT(T3353, FIND("/",T3353)-1)</f>
        <v>theater</v>
      </c>
      <c r="R3353" s="18" t="str">
        <f>RIGHT(T3353, LEN(T3353)-FIND("/",T3353))</f>
        <v>plays</v>
      </c>
      <c r="S3353" t="b">
        <v>1</v>
      </c>
      <c r="T3353" t="s">
        <v>8271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3">
        <v>5000</v>
      </c>
      <c r="E3354" s="13">
        <v>5376</v>
      </c>
      <c r="F3354" s="16">
        <f>(E3354)/D3354</f>
        <v>1.0751999999999999</v>
      </c>
      <c r="G3354" s="11" t="s">
        <v>8219</v>
      </c>
      <c r="H3354" t="s">
        <v>8225</v>
      </c>
      <c r="I3354" t="s">
        <v>8247</v>
      </c>
      <c r="J3354">
        <v>1467414000</v>
      </c>
      <c r="K3354" s="7">
        <f>(((J3354/60)/60)/24)+DATE(1970,1,1)</f>
        <v>42552.958333333328</v>
      </c>
      <c r="L3354">
        <v>1462492178</v>
      </c>
      <c r="M3354" s="7">
        <f>(((L3354/60)/60)/24)+DATE(1970,1,1)</f>
        <v>42495.992800925931</v>
      </c>
      <c r="N3354" t="b">
        <v>0</v>
      </c>
      <c r="O3354">
        <v>70</v>
      </c>
      <c r="P3354" s="5">
        <f>E3354/O3354</f>
        <v>76.8</v>
      </c>
      <c r="Q3354" s="18" t="str">
        <f>LEFT(T3354, FIND("/",T3354)-1)</f>
        <v>theater</v>
      </c>
      <c r="R3354" s="18" t="str">
        <f>RIGHT(T3354, LEN(T3354)-FIND("/",T3354))</f>
        <v>plays</v>
      </c>
      <c r="S3354" t="b">
        <v>1</v>
      </c>
      <c r="T3354" t="s">
        <v>8271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3">
        <v>500</v>
      </c>
      <c r="E3355" s="13">
        <v>1575</v>
      </c>
      <c r="F3355" s="16">
        <f>(E3355)/D3355</f>
        <v>3.15</v>
      </c>
      <c r="G3355" s="11" t="s">
        <v>8219</v>
      </c>
      <c r="H3355" t="s">
        <v>8225</v>
      </c>
      <c r="I3355" t="s">
        <v>8247</v>
      </c>
      <c r="J3355">
        <v>1462230000</v>
      </c>
      <c r="K3355" s="7">
        <f>(((J3355/60)/60)/24)+DATE(1970,1,1)</f>
        <v>42492.958333333328</v>
      </c>
      <c r="L3355">
        <v>1461061350</v>
      </c>
      <c r="M3355" s="7">
        <f>(((L3355/60)/60)/24)+DATE(1970,1,1)</f>
        <v>42479.432291666672</v>
      </c>
      <c r="N3355" t="b">
        <v>0</v>
      </c>
      <c r="O3355">
        <v>44</v>
      </c>
      <c r="P3355" s="5">
        <f>E3355/O3355</f>
        <v>35.795454545454547</v>
      </c>
      <c r="Q3355" s="18" t="str">
        <f>LEFT(T3355, FIND("/",T3355)-1)</f>
        <v>theater</v>
      </c>
      <c r="R3355" s="18" t="str">
        <f>RIGHT(T3355, LEN(T3355)-FIND("/",T3355))</f>
        <v>plays</v>
      </c>
      <c r="S3355" t="b">
        <v>1</v>
      </c>
      <c r="T3355" t="s">
        <v>8271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3">
        <v>3000</v>
      </c>
      <c r="E3356" s="13">
        <v>3058</v>
      </c>
      <c r="F3356" s="16">
        <f>(E3356)/D3356</f>
        <v>1.0193333333333334</v>
      </c>
      <c r="G3356" s="11" t="s">
        <v>8219</v>
      </c>
      <c r="H3356" t="s">
        <v>8224</v>
      </c>
      <c r="I3356" t="s">
        <v>8246</v>
      </c>
      <c r="J3356">
        <v>1446091260</v>
      </c>
      <c r="K3356" s="7">
        <f>(((J3356/60)/60)/24)+DATE(1970,1,1)</f>
        <v>42306.167361111111</v>
      </c>
      <c r="L3356">
        <v>1443029206</v>
      </c>
      <c r="M3356" s="7">
        <f>(((L3356/60)/60)/24)+DATE(1970,1,1)</f>
        <v>42270.7269212963</v>
      </c>
      <c r="N3356" t="b">
        <v>0</v>
      </c>
      <c r="O3356">
        <v>55</v>
      </c>
      <c r="P3356" s="5">
        <f>E3356/O3356</f>
        <v>55.6</v>
      </c>
      <c r="Q3356" s="18" t="str">
        <f>LEFT(T3356, FIND("/",T3356)-1)</f>
        <v>theater</v>
      </c>
      <c r="R3356" s="18" t="str">
        <f>RIGHT(T3356, LEN(T3356)-FIND("/",T3356))</f>
        <v>plays</v>
      </c>
      <c r="S3356" t="b">
        <v>1</v>
      </c>
      <c r="T3356" t="s">
        <v>8271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3">
        <v>1750</v>
      </c>
      <c r="E3357" s="13">
        <v>2210</v>
      </c>
      <c r="F3357" s="16">
        <f>(E3357)/D3357</f>
        <v>1.2628571428571429</v>
      </c>
      <c r="G3357" s="11" t="s">
        <v>8219</v>
      </c>
      <c r="H3357" t="s">
        <v>8225</v>
      </c>
      <c r="I3357" t="s">
        <v>8247</v>
      </c>
      <c r="J3357">
        <v>1462879020</v>
      </c>
      <c r="K3357" s="7">
        <f>(((J3357/60)/60)/24)+DATE(1970,1,1)</f>
        <v>42500.470138888893</v>
      </c>
      <c r="L3357">
        <v>1461941527</v>
      </c>
      <c r="M3357" s="7">
        <f>(((L3357/60)/60)/24)+DATE(1970,1,1)</f>
        <v>42489.619525462964</v>
      </c>
      <c r="N3357" t="b">
        <v>0</v>
      </c>
      <c r="O3357">
        <v>15</v>
      </c>
      <c r="P3357" s="5">
        <f>E3357/O3357</f>
        <v>147.33333333333334</v>
      </c>
      <c r="Q3357" s="18" t="str">
        <f>LEFT(T3357, FIND("/",T3357)-1)</f>
        <v>theater</v>
      </c>
      <c r="R3357" s="18" t="str">
        <f>RIGHT(T3357, LEN(T3357)-FIND("/",T3357))</f>
        <v>plays</v>
      </c>
      <c r="S3357" t="b">
        <v>1</v>
      </c>
      <c r="T3357" t="s">
        <v>8271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3">
        <v>1500</v>
      </c>
      <c r="E3358" s="13">
        <v>1521</v>
      </c>
      <c r="F3358" s="16">
        <f>(E3358)/D3358</f>
        <v>1.014</v>
      </c>
      <c r="G3358" s="11" t="s">
        <v>8219</v>
      </c>
      <c r="H3358" t="s">
        <v>8225</v>
      </c>
      <c r="I3358" t="s">
        <v>8247</v>
      </c>
      <c r="J3358">
        <v>1468611272</v>
      </c>
      <c r="K3358" s="7">
        <f>(((J3358/60)/60)/24)+DATE(1970,1,1)</f>
        <v>42566.815648148149</v>
      </c>
      <c r="L3358">
        <v>1466019272</v>
      </c>
      <c r="M3358" s="7">
        <f>(((L3358/60)/60)/24)+DATE(1970,1,1)</f>
        <v>42536.815648148149</v>
      </c>
      <c r="N3358" t="b">
        <v>0</v>
      </c>
      <c r="O3358">
        <v>27</v>
      </c>
      <c r="P3358" s="5">
        <f>E3358/O3358</f>
        <v>56.333333333333336</v>
      </c>
      <c r="Q3358" s="18" t="str">
        <f>LEFT(T3358, FIND("/",T3358)-1)</f>
        <v>theater</v>
      </c>
      <c r="R3358" s="18" t="str">
        <f>RIGHT(T3358, LEN(T3358)-FIND("/",T3358))</f>
        <v>plays</v>
      </c>
      <c r="S3358" t="b">
        <v>1</v>
      </c>
      <c r="T3358" t="s">
        <v>8271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3">
        <v>2000</v>
      </c>
      <c r="E3359" s="13">
        <v>2020</v>
      </c>
      <c r="F3359" s="16">
        <f>(E3359)/D3359</f>
        <v>1.01</v>
      </c>
      <c r="G3359" s="11" t="s">
        <v>8219</v>
      </c>
      <c r="H3359" t="s">
        <v>8225</v>
      </c>
      <c r="I3359" t="s">
        <v>8247</v>
      </c>
      <c r="J3359">
        <v>1406887310</v>
      </c>
      <c r="K3359" s="7">
        <f>(((J3359/60)/60)/24)+DATE(1970,1,1)</f>
        <v>41852.417939814812</v>
      </c>
      <c r="L3359">
        <v>1404295310</v>
      </c>
      <c r="M3359" s="7">
        <f>(((L3359/60)/60)/24)+DATE(1970,1,1)</f>
        <v>41822.417939814812</v>
      </c>
      <c r="N3359" t="b">
        <v>0</v>
      </c>
      <c r="O3359">
        <v>21</v>
      </c>
      <c r="P3359" s="5">
        <f>E3359/O3359</f>
        <v>96.19047619047619</v>
      </c>
      <c r="Q3359" s="18" t="str">
        <f>LEFT(T3359, FIND("/",T3359)-1)</f>
        <v>theater</v>
      </c>
      <c r="R3359" s="18" t="str">
        <f>RIGHT(T3359, LEN(T3359)-FIND("/",T3359))</f>
        <v>plays</v>
      </c>
      <c r="S3359" t="b">
        <v>1</v>
      </c>
      <c r="T3359" t="s">
        <v>8271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3">
        <v>10000</v>
      </c>
      <c r="E3360" s="13">
        <v>10299</v>
      </c>
      <c r="F3360" s="16">
        <f>(E3360)/D3360</f>
        <v>1.0299</v>
      </c>
      <c r="G3360" s="11" t="s">
        <v>8219</v>
      </c>
      <c r="H3360" t="s">
        <v>8224</v>
      </c>
      <c r="I3360" t="s">
        <v>8246</v>
      </c>
      <c r="J3360">
        <v>1416385679</v>
      </c>
      <c r="K3360" s="7">
        <f>(((J3360/60)/60)/24)+DATE(1970,1,1)</f>
        <v>41962.352766203709</v>
      </c>
      <c r="L3360">
        <v>1413790079</v>
      </c>
      <c r="M3360" s="7">
        <f>(((L3360/60)/60)/24)+DATE(1970,1,1)</f>
        <v>41932.311099537037</v>
      </c>
      <c r="N3360" t="b">
        <v>0</v>
      </c>
      <c r="O3360">
        <v>162</v>
      </c>
      <c r="P3360" s="5">
        <f>E3360/O3360</f>
        <v>63.574074074074076</v>
      </c>
      <c r="Q3360" s="18" t="str">
        <f>LEFT(T3360, FIND("/",T3360)-1)</f>
        <v>theater</v>
      </c>
      <c r="R3360" s="18" t="str">
        <f>RIGHT(T3360, LEN(T3360)-FIND("/",T3360))</f>
        <v>plays</v>
      </c>
      <c r="S3360" t="b">
        <v>1</v>
      </c>
      <c r="T3360" t="s">
        <v>8271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3">
        <v>4000</v>
      </c>
      <c r="E3361" s="13">
        <v>4250</v>
      </c>
      <c r="F3361" s="16">
        <f>(E3361)/D3361</f>
        <v>1.0625</v>
      </c>
      <c r="G3361" s="11" t="s">
        <v>8219</v>
      </c>
      <c r="H3361" t="s">
        <v>8224</v>
      </c>
      <c r="I3361" t="s">
        <v>8246</v>
      </c>
      <c r="J3361">
        <v>1487985734</v>
      </c>
      <c r="K3361" s="7">
        <f>(((J3361/60)/60)/24)+DATE(1970,1,1)</f>
        <v>42791.057106481487</v>
      </c>
      <c r="L3361">
        <v>1484097734</v>
      </c>
      <c r="M3361" s="7">
        <f>(((L3361/60)/60)/24)+DATE(1970,1,1)</f>
        <v>42746.057106481487</v>
      </c>
      <c r="N3361" t="b">
        <v>0</v>
      </c>
      <c r="O3361">
        <v>23</v>
      </c>
      <c r="P3361" s="5">
        <f>E3361/O3361</f>
        <v>184.78260869565219</v>
      </c>
      <c r="Q3361" s="18" t="str">
        <f>LEFT(T3361, FIND("/",T3361)-1)</f>
        <v>theater</v>
      </c>
      <c r="R3361" s="18" t="str">
        <f>RIGHT(T3361, LEN(T3361)-FIND("/",T3361))</f>
        <v>plays</v>
      </c>
      <c r="S3361" t="b">
        <v>1</v>
      </c>
      <c r="T3361" t="s">
        <v>8271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3">
        <v>9000</v>
      </c>
      <c r="E3362" s="13">
        <v>9124</v>
      </c>
      <c r="F3362" s="16">
        <f>(E3362)/D3362</f>
        <v>1.0137777777777779</v>
      </c>
      <c r="G3362" s="11" t="s">
        <v>8219</v>
      </c>
      <c r="H3362" t="s">
        <v>8244</v>
      </c>
      <c r="I3362" t="s">
        <v>8258</v>
      </c>
      <c r="J3362">
        <v>1481731140</v>
      </c>
      <c r="K3362" s="7">
        <f>(((J3362/60)/60)/24)+DATE(1970,1,1)</f>
        <v>42718.665972222225</v>
      </c>
      <c r="L3362">
        <v>1479866343</v>
      </c>
      <c r="M3362" s="7">
        <f>(((L3362/60)/60)/24)+DATE(1970,1,1)</f>
        <v>42697.082673611112</v>
      </c>
      <c r="N3362" t="b">
        <v>0</v>
      </c>
      <c r="O3362">
        <v>72</v>
      </c>
      <c r="P3362" s="5">
        <f>E3362/O3362</f>
        <v>126.72222222222223</v>
      </c>
      <c r="Q3362" s="18" t="str">
        <f>LEFT(T3362, FIND("/",T3362)-1)</f>
        <v>theater</v>
      </c>
      <c r="R3362" s="18" t="str">
        <f>RIGHT(T3362, LEN(T3362)-FIND("/",T3362))</f>
        <v>plays</v>
      </c>
      <c r="S3362" t="b">
        <v>1</v>
      </c>
      <c r="T3362" t="s">
        <v>8271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3">
        <v>5000</v>
      </c>
      <c r="E3363" s="13">
        <v>5673</v>
      </c>
      <c r="F3363" s="16">
        <f>(E3363)/D3363</f>
        <v>1.1346000000000001</v>
      </c>
      <c r="G3363" s="11" t="s">
        <v>8219</v>
      </c>
      <c r="H3363" t="s">
        <v>8224</v>
      </c>
      <c r="I3363" t="s">
        <v>8246</v>
      </c>
      <c r="J3363">
        <v>1409587140</v>
      </c>
      <c r="K3363" s="7">
        <f>(((J3363/60)/60)/24)+DATE(1970,1,1)</f>
        <v>41883.665972222225</v>
      </c>
      <c r="L3363">
        <v>1408062990</v>
      </c>
      <c r="M3363" s="7">
        <f>(((L3363/60)/60)/24)+DATE(1970,1,1)</f>
        <v>41866.025347222225</v>
      </c>
      <c r="N3363" t="b">
        <v>0</v>
      </c>
      <c r="O3363">
        <v>68</v>
      </c>
      <c r="P3363" s="5">
        <f>E3363/O3363</f>
        <v>83.42647058823529</v>
      </c>
      <c r="Q3363" s="18" t="str">
        <f>LEFT(T3363, FIND("/",T3363)-1)</f>
        <v>theater</v>
      </c>
      <c r="R3363" s="18" t="str">
        <f>RIGHT(T3363, LEN(T3363)-FIND("/",T3363))</f>
        <v>plays</v>
      </c>
      <c r="S3363" t="b">
        <v>1</v>
      </c>
      <c r="T3363" t="s">
        <v>8271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3">
        <v>500</v>
      </c>
      <c r="E3364" s="13">
        <v>1090</v>
      </c>
      <c r="F3364" s="16">
        <f>(E3364)/D3364</f>
        <v>2.1800000000000002</v>
      </c>
      <c r="G3364" s="11" t="s">
        <v>8219</v>
      </c>
      <c r="H3364" t="s">
        <v>8224</v>
      </c>
      <c r="I3364" t="s">
        <v>8246</v>
      </c>
      <c r="J3364">
        <v>1425704100</v>
      </c>
      <c r="K3364" s="7">
        <f>(((J3364/60)/60)/24)+DATE(1970,1,1)</f>
        <v>42070.204861111109</v>
      </c>
      <c r="L3364">
        <v>1424484717</v>
      </c>
      <c r="M3364" s="7">
        <f>(((L3364/60)/60)/24)+DATE(1970,1,1)</f>
        <v>42056.091631944444</v>
      </c>
      <c r="N3364" t="b">
        <v>0</v>
      </c>
      <c r="O3364">
        <v>20</v>
      </c>
      <c r="P3364" s="5">
        <f>E3364/O3364</f>
        <v>54.5</v>
      </c>
      <c r="Q3364" s="18" t="str">
        <f>LEFT(T3364, FIND("/",T3364)-1)</f>
        <v>theater</v>
      </c>
      <c r="R3364" s="18" t="str">
        <f>RIGHT(T3364, LEN(T3364)-FIND("/",T3364))</f>
        <v>plays</v>
      </c>
      <c r="S3364" t="b">
        <v>1</v>
      </c>
      <c r="T3364" t="s">
        <v>8271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3">
        <v>7750</v>
      </c>
      <c r="E3365" s="13">
        <v>7860</v>
      </c>
      <c r="F3365" s="16">
        <f>(E3365)/D3365</f>
        <v>1.0141935483870967</v>
      </c>
      <c r="G3365" s="11" t="s">
        <v>8219</v>
      </c>
      <c r="H3365" t="s">
        <v>8224</v>
      </c>
      <c r="I3365" t="s">
        <v>8246</v>
      </c>
      <c r="J3365">
        <v>1408464000</v>
      </c>
      <c r="K3365" s="7">
        <f>(((J3365/60)/60)/24)+DATE(1970,1,1)</f>
        <v>41870.666666666664</v>
      </c>
      <c r="L3365">
        <v>1406831445</v>
      </c>
      <c r="M3365" s="7">
        <f>(((L3365/60)/60)/24)+DATE(1970,1,1)</f>
        <v>41851.771354166667</v>
      </c>
      <c r="N3365" t="b">
        <v>0</v>
      </c>
      <c r="O3365">
        <v>26</v>
      </c>
      <c r="P3365" s="5">
        <f>E3365/O3365</f>
        <v>302.30769230769232</v>
      </c>
      <c r="Q3365" s="18" t="str">
        <f>LEFT(T3365, FIND("/",T3365)-1)</f>
        <v>theater</v>
      </c>
      <c r="R3365" s="18" t="str">
        <f>RIGHT(T3365, LEN(T3365)-FIND("/",T3365))</f>
        <v>plays</v>
      </c>
      <c r="S3365" t="b">
        <v>1</v>
      </c>
      <c r="T3365" t="s">
        <v>8271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3">
        <v>3000</v>
      </c>
      <c r="E3366" s="13">
        <v>3178</v>
      </c>
      <c r="F3366" s="16">
        <f>(E3366)/D3366</f>
        <v>1.0593333333333332</v>
      </c>
      <c r="G3366" s="11" t="s">
        <v>8219</v>
      </c>
      <c r="H3366" t="s">
        <v>8225</v>
      </c>
      <c r="I3366" t="s">
        <v>8247</v>
      </c>
      <c r="J3366">
        <v>1458075600</v>
      </c>
      <c r="K3366" s="7">
        <f>(((J3366/60)/60)/24)+DATE(1970,1,1)</f>
        <v>42444.875</v>
      </c>
      <c r="L3366">
        <v>1456183649</v>
      </c>
      <c r="M3366" s="7">
        <f>(((L3366/60)/60)/24)+DATE(1970,1,1)</f>
        <v>42422.977418981478</v>
      </c>
      <c r="N3366" t="b">
        <v>0</v>
      </c>
      <c r="O3366">
        <v>72</v>
      </c>
      <c r="P3366" s="5">
        <f>E3366/O3366</f>
        <v>44.138888888888886</v>
      </c>
      <c r="Q3366" s="18" t="str">
        <f>LEFT(T3366, FIND("/",T3366)-1)</f>
        <v>theater</v>
      </c>
      <c r="R3366" s="18" t="str">
        <f>RIGHT(T3366, LEN(T3366)-FIND("/",T3366))</f>
        <v>plays</v>
      </c>
      <c r="S3366" t="b">
        <v>1</v>
      </c>
      <c r="T3366" t="s">
        <v>8271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3">
        <v>2500</v>
      </c>
      <c r="E3367" s="13">
        <v>2600</v>
      </c>
      <c r="F3367" s="16">
        <f>(E3367)/D3367</f>
        <v>1.04</v>
      </c>
      <c r="G3367" s="11" t="s">
        <v>8219</v>
      </c>
      <c r="H3367" t="s">
        <v>8224</v>
      </c>
      <c r="I3367" t="s">
        <v>8246</v>
      </c>
      <c r="J3367">
        <v>1449973592</v>
      </c>
      <c r="K3367" s="7">
        <f>(((J3367/60)/60)/24)+DATE(1970,1,1)</f>
        <v>42351.101759259262</v>
      </c>
      <c r="L3367">
        <v>1447381592</v>
      </c>
      <c r="M3367" s="7">
        <f>(((L3367/60)/60)/24)+DATE(1970,1,1)</f>
        <v>42321.101759259262</v>
      </c>
      <c r="N3367" t="b">
        <v>0</v>
      </c>
      <c r="O3367">
        <v>3</v>
      </c>
      <c r="P3367" s="5">
        <f>E3367/O3367</f>
        <v>866.66666666666663</v>
      </c>
      <c r="Q3367" s="18" t="str">
        <f>LEFT(T3367, FIND("/",T3367)-1)</f>
        <v>theater</v>
      </c>
      <c r="R3367" s="18" t="str">
        <f>RIGHT(T3367, LEN(T3367)-FIND("/",T3367))</f>
        <v>plays</v>
      </c>
      <c r="S3367" t="b">
        <v>1</v>
      </c>
      <c r="T3367" t="s">
        <v>8271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3">
        <v>500</v>
      </c>
      <c r="E3368" s="13">
        <v>1105</v>
      </c>
      <c r="F3368" s="16">
        <f>(E3368)/D3368</f>
        <v>2.21</v>
      </c>
      <c r="G3368" s="11" t="s">
        <v>8219</v>
      </c>
      <c r="H3368" t="s">
        <v>8224</v>
      </c>
      <c r="I3368" t="s">
        <v>8246</v>
      </c>
      <c r="J3368">
        <v>1431481037</v>
      </c>
      <c r="K3368" s="7">
        <f>(((J3368/60)/60)/24)+DATE(1970,1,1)</f>
        <v>42137.067557870367</v>
      </c>
      <c r="L3368">
        <v>1428889037</v>
      </c>
      <c r="M3368" s="7">
        <f>(((L3368/60)/60)/24)+DATE(1970,1,1)</f>
        <v>42107.067557870367</v>
      </c>
      <c r="N3368" t="b">
        <v>0</v>
      </c>
      <c r="O3368">
        <v>18</v>
      </c>
      <c r="P3368" s="5">
        <f>E3368/O3368</f>
        <v>61.388888888888886</v>
      </c>
      <c r="Q3368" s="18" t="str">
        <f>LEFT(T3368, FIND("/",T3368)-1)</f>
        <v>theater</v>
      </c>
      <c r="R3368" s="18" t="str">
        <f>RIGHT(T3368, LEN(T3368)-FIND("/",T3368))</f>
        <v>plays</v>
      </c>
      <c r="S3368" t="b">
        <v>1</v>
      </c>
      <c r="T3368" t="s">
        <v>8271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3">
        <v>750</v>
      </c>
      <c r="E3369" s="13">
        <v>890</v>
      </c>
      <c r="F3369" s="16">
        <f>(E3369)/D3369</f>
        <v>1.1866666666666668</v>
      </c>
      <c r="G3369" s="11" t="s">
        <v>8219</v>
      </c>
      <c r="H3369" t="s">
        <v>8225</v>
      </c>
      <c r="I3369" t="s">
        <v>8247</v>
      </c>
      <c r="J3369">
        <v>1438467894</v>
      </c>
      <c r="K3369" s="7">
        <f>(((J3369/60)/60)/24)+DATE(1970,1,1)</f>
        <v>42217.933958333335</v>
      </c>
      <c r="L3369">
        <v>1436307894</v>
      </c>
      <c r="M3369" s="7">
        <f>(((L3369/60)/60)/24)+DATE(1970,1,1)</f>
        <v>42192.933958333335</v>
      </c>
      <c r="N3369" t="b">
        <v>0</v>
      </c>
      <c r="O3369">
        <v>30</v>
      </c>
      <c r="P3369" s="5">
        <f>E3369/O3369</f>
        <v>29.666666666666668</v>
      </c>
      <c r="Q3369" s="18" t="str">
        <f>LEFT(T3369, FIND("/",T3369)-1)</f>
        <v>theater</v>
      </c>
      <c r="R3369" s="18" t="str">
        <f>RIGHT(T3369, LEN(T3369)-FIND("/",T3369))</f>
        <v>plays</v>
      </c>
      <c r="S3369" t="b">
        <v>1</v>
      </c>
      <c r="T3369" t="s">
        <v>8271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3">
        <v>1000</v>
      </c>
      <c r="E3370" s="13">
        <v>1046</v>
      </c>
      <c r="F3370" s="16">
        <f>(E3370)/D3370</f>
        <v>1.046</v>
      </c>
      <c r="G3370" s="11" t="s">
        <v>8219</v>
      </c>
      <c r="H3370" t="s">
        <v>8224</v>
      </c>
      <c r="I3370" t="s">
        <v>8246</v>
      </c>
      <c r="J3370">
        <v>1420088400</v>
      </c>
      <c r="K3370" s="7">
        <f>(((J3370/60)/60)/24)+DATE(1970,1,1)</f>
        <v>42005.208333333328</v>
      </c>
      <c r="L3370">
        <v>1416977259</v>
      </c>
      <c r="M3370" s="7">
        <f>(((L3370/60)/60)/24)+DATE(1970,1,1)</f>
        <v>41969.199756944443</v>
      </c>
      <c r="N3370" t="b">
        <v>0</v>
      </c>
      <c r="O3370">
        <v>23</v>
      </c>
      <c r="P3370" s="5">
        <f>E3370/O3370</f>
        <v>45.478260869565219</v>
      </c>
      <c r="Q3370" s="18" t="str">
        <f>LEFT(T3370, FIND("/",T3370)-1)</f>
        <v>theater</v>
      </c>
      <c r="R3370" s="18" t="str">
        <f>RIGHT(T3370, LEN(T3370)-FIND("/",T3370))</f>
        <v>plays</v>
      </c>
      <c r="S3370" t="b">
        <v>1</v>
      </c>
      <c r="T3370" t="s">
        <v>8271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3">
        <v>5000</v>
      </c>
      <c r="E3371" s="13">
        <v>5195</v>
      </c>
      <c r="F3371" s="16">
        <f>(E3371)/D3371</f>
        <v>1.0389999999999999</v>
      </c>
      <c r="G3371" s="11" t="s">
        <v>8219</v>
      </c>
      <c r="H3371" t="s">
        <v>8241</v>
      </c>
      <c r="I3371" t="s">
        <v>8249</v>
      </c>
      <c r="J3371">
        <v>1484441980</v>
      </c>
      <c r="K3371" s="7">
        <f>(((J3371/60)/60)/24)+DATE(1970,1,1)</f>
        <v>42750.041435185187</v>
      </c>
      <c r="L3371">
        <v>1479257980</v>
      </c>
      <c r="M3371" s="7">
        <f>(((L3371/60)/60)/24)+DATE(1970,1,1)</f>
        <v>42690.041435185187</v>
      </c>
      <c r="N3371" t="b">
        <v>0</v>
      </c>
      <c r="O3371">
        <v>54</v>
      </c>
      <c r="P3371" s="5">
        <f>E3371/O3371</f>
        <v>96.203703703703709</v>
      </c>
      <c r="Q3371" s="18" t="str">
        <f>LEFT(T3371, FIND("/",T3371)-1)</f>
        <v>theater</v>
      </c>
      <c r="R3371" s="18" t="str">
        <f>RIGHT(T3371, LEN(T3371)-FIND("/",T3371))</f>
        <v>plays</v>
      </c>
      <c r="S3371" t="b">
        <v>1</v>
      </c>
      <c r="T3371" t="s">
        <v>8271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3">
        <v>1500</v>
      </c>
      <c r="E3372" s="13">
        <v>1766</v>
      </c>
      <c r="F3372" s="16">
        <f>(E3372)/D3372</f>
        <v>1.1773333333333333</v>
      </c>
      <c r="G3372" s="11" t="s">
        <v>8219</v>
      </c>
      <c r="H3372" t="s">
        <v>8224</v>
      </c>
      <c r="I3372" t="s">
        <v>8246</v>
      </c>
      <c r="J3372">
        <v>1481961600</v>
      </c>
      <c r="K3372" s="7">
        <f>(((J3372/60)/60)/24)+DATE(1970,1,1)</f>
        <v>42721.333333333328</v>
      </c>
      <c r="L3372">
        <v>1479283285</v>
      </c>
      <c r="M3372" s="7">
        <f>(((L3372/60)/60)/24)+DATE(1970,1,1)</f>
        <v>42690.334317129629</v>
      </c>
      <c r="N3372" t="b">
        <v>0</v>
      </c>
      <c r="O3372">
        <v>26</v>
      </c>
      <c r="P3372" s="5">
        <f>E3372/O3372</f>
        <v>67.92307692307692</v>
      </c>
      <c r="Q3372" s="18" t="str">
        <f>LEFT(T3372, FIND("/",T3372)-1)</f>
        <v>theater</v>
      </c>
      <c r="R3372" s="18" t="str">
        <f>RIGHT(T3372, LEN(T3372)-FIND("/",T3372))</f>
        <v>plays</v>
      </c>
      <c r="S3372" t="b">
        <v>1</v>
      </c>
      <c r="T3372" t="s">
        <v>8271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3">
        <v>200</v>
      </c>
      <c r="E3373" s="13">
        <v>277</v>
      </c>
      <c r="F3373" s="16">
        <f>(E3373)/D3373</f>
        <v>1.385</v>
      </c>
      <c r="G3373" s="11" t="s">
        <v>8219</v>
      </c>
      <c r="H3373" t="s">
        <v>8224</v>
      </c>
      <c r="I3373" t="s">
        <v>8246</v>
      </c>
      <c r="J3373">
        <v>1449089965</v>
      </c>
      <c r="K3373" s="7">
        <f>(((J3373/60)/60)/24)+DATE(1970,1,1)</f>
        <v>42340.874594907407</v>
      </c>
      <c r="L3373">
        <v>1446670765</v>
      </c>
      <c r="M3373" s="7">
        <f>(((L3373/60)/60)/24)+DATE(1970,1,1)</f>
        <v>42312.874594907407</v>
      </c>
      <c r="N3373" t="b">
        <v>0</v>
      </c>
      <c r="O3373">
        <v>9</v>
      </c>
      <c r="P3373" s="5">
        <f>E3373/O3373</f>
        <v>30.777777777777779</v>
      </c>
      <c r="Q3373" s="18" t="str">
        <f>LEFT(T3373, FIND("/",T3373)-1)</f>
        <v>theater</v>
      </c>
      <c r="R3373" s="18" t="str">
        <f>RIGHT(T3373, LEN(T3373)-FIND("/",T3373))</f>
        <v>plays</v>
      </c>
      <c r="S3373" t="b">
        <v>1</v>
      </c>
      <c r="T3373" t="s">
        <v>8271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3">
        <v>1000</v>
      </c>
      <c r="E3374" s="13">
        <v>1035</v>
      </c>
      <c r="F3374" s="16">
        <f>(E3374)/D3374</f>
        <v>1.0349999999999999</v>
      </c>
      <c r="G3374" s="11" t="s">
        <v>8219</v>
      </c>
      <c r="H3374" t="s">
        <v>8224</v>
      </c>
      <c r="I3374" t="s">
        <v>8246</v>
      </c>
      <c r="J3374">
        <v>1408942740</v>
      </c>
      <c r="K3374" s="7">
        <f>(((J3374/60)/60)/24)+DATE(1970,1,1)</f>
        <v>41876.207638888889</v>
      </c>
      <c r="L3374">
        <v>1407157756</v>
      </c>
      <c r="M3374" s="7">
        <f>(((L3374/60)/60)/24)+DATE(1970,1,1)</f>
        <v>41855.548101851848</v>
      </c>
      <c r="N3374" t="b">
        <v>0</v>
      </c>
      <c r="O3374">
        <v>27</v>
      </c>
      <c r="P3374" s="5">
        <f>E3374/O3374</f>
        <v>38.333333333333336</v>
      </c>
      <c r="Q3374" s="18" t="str">
        <f>LEFT(T3374, FIND("/",T3374)-1)</f>
        <v>theater</v>
      </c>
      <c r="R3374" s="18" t="str">
        <f>RIGHT(T3374, LEN(T3374)-FIND("/",T3374))</f>
        <v>plays</v>
      </c>
      <c r="S3374" t="b">
        <v>1</v>
      </c>
      <c r="T3374" t="s">
        <v>8271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3">
        <v>2000</v>
      </c>
      <c r="E3375" s="13">
        <v>2005</v>
      </c>
      <c r="F3375" s="16">
        <f>(E3375)/D3375</f>
        <v>1.0024999999999999</v>
      </c>
      <c r="G3375" s="11" t="s">
        <v>8219</v>
      </c>
      <c r="H3375" t="s">
        <v>8225</v>
      </c>
      <c r="I3375" t="s">
        <v>8247</v>
      </c>
      <c r="J3375">
        <v>1437235200</v>
      </c>
      <c r="K3375" s="7">
        <f>(((J3375/60)/60)/24)+DATE(1970,1,1)</f>
        <v>42203.666666666672</v>
      </c>
      <c r="L3375">
        <v>1435177840</v>
      </c>
      <c r="M3375" s="7">
        <f>(((L3375/60)/60)/24)+DATE(1970,1,1)</f>
        <v>42179.854629629626</v>
      </c>
      <c r="N3375" t="b">
        <v>0</v>
      </c>
      <c r="O3375">
        <v>30</v>
      </c>
      <c r="P3375" s="5">
        <f>E3375/O3375</f>
        <v>66.833333333333329</v>
      </c>
      <c r="Q3375" s="18" t="str">
        <f>LEFT(T3375, FIND("/",T3375)-1)</f>
        <v>theater</v>
      </c>
      <c r="R3375" s="18" t="str">
        <f>RIGHT(T3375, LEN(T3375)-FIND("/",T3375))</f>
        <v>plays</v>
      </c>
      <c r="S3375" t="b">
        <v>1</v>
      </c>
      <c r="T3375" t="s">
        <v>8271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3">
        <v>3500</v>
      </c>
      <c r="E3376" s="13">
        <v>3730</v>
      </c>
      <c r="F3376" s="16">
        <f>(E3376)/D3376</f>
        <v>1.0657142857142856</v>
      </c>
      <c r="G3376" s="11" t="s">
        <v>8219</v>
      </c>
      <c r="H3376" t="s">
        <v>8229</v>
      </c>
      <c r="I3376" t="s">
        <v>8251</v>
      </c>
      <c r="J3376">
        <v>1446053616</v>
      </c>
      <c r="K3376" s="7">
        <f>(((J3376/60)/60)/24)+DATE(1970,1,1)</f>
        <v>42305.731666666667</v>
      </c>
      <c r="L3376">
        <v>1443461616</v>
      </c>
      <c r="M3376" s="7">
        <f>(((L3376/60)/60)/24)+DATE(1970,1,1)</f>
        <v>42275.731666666667</v>
      </c>
      <c r="N3376" t="b">
        <v>0</v>
      </c>
      <c r="O3376">
        <v>52</v>
      </c>
      <c r="P3376" s="5">
        <f>E3376/O3376</f>
        <v>71.730769230769226</v>
      </c>
      <c r="Q3376" s="18" t="str">
        <f>LEFT(T3376, FIND("/",T3376)-1)</f>
        <v>theater</v>
      </c>
      <c r="R3376" s="18" t="str">
        <f>RIGHT(T3376, LEN(T3376)-FIND("/",T3376))</f>
        <v>plays</v>
      </c>
      <c r="S3376" t="b">
        <v>1</v>
      </c>
      <c r="T3376" t="s">
        <v>8271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3">
        <v>3000</v>
      </c>
      <c r="E3377" s="13">
        <v>3000</v>
      </c>
      <c r="F3377" s="16">
        <f>(E3377)/D3377</f>
        <v>1</v>
      </c>
      <c r="G3377" s="11" t="s">
        <v>8219</v>
      </c>
      <c r="H3377" t="s">
        <v>8225</v>
      </c>
      <c r="I3377" t="s">
        <v>8247</v>
      </c>
      <c r="J3377">
        <v>1400423973</v>
      </c>
      <c r="K3377" s="7">
        <f>(((J3377/60)/60)/24)+DATE(1970,1,1)</f>
        <v>41777.610798611109</v>
      </c>
      <c r="L3377">
        <v>1399387173</v>
      </c>
      <c r="M3377" s="7">
        <f>(((L3377/60)/60)/24)+DATE(1970,1,1)</f>
        <v>41765.610798611109</v>
      </c>
      <c r="N3377" t="b">
        <v>0</v>
      </c>
      <c r="O3377">
        <v>17</v>
      </c>
      <c r="P3377" s="5">
        <f>E3377/O3377</f>
        <v>176.47058823529412</v>
      </c>
      <c r="Q3377" s="18" t="str">
        <f>LEFT(T3377, FIND("/",T3377)-1)</f>
        <v>theater</v>
      </c>
      <c r="R3377" s="18" t="str">
        <f>RIGHT(T3377, LEN(T3377)-FIND("/",T3377))</f>
        <v>plays</v>
      </c>
      <c r="S3377" t="b">
        <v>1</v>
      </c>
      <c r="T3377" t="s">
        <v>8271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3">
        <v>8000</v>
      </c>
      <c r="E3378" s="13">
        <v>8001</v>
      </c>
      <c r="F3378" s="16">
        <f>(E3378)/D3378</f>
        <v>1.0001249999999999</v>
      </c>
      <c r="G3378" s="11" t="s">
        <v>8219</v>
      </c>
      <c r="H3378" t="s">
        <v>8224</v>
      </c>
      <c r="I3378" t="s">
        <v>8246</v>
      </c>
      <c r="J3378">
        <v>1429976994</v>
      </c>
      <c r="K3378" s="7">
        <f>(((J3378/60)/60)/24)+DATE(1970,1,1)</f>
        <v>42119.659652777773</v>
      </c>
      <c r="L3378">
        <v>1424796594</v>
      </c>
      <c r="M3378" s="7">
        <f>(((L3378/60)/60)/24)+DATE(1970,1,1)</f>
        <v>42059.701319444444</v>
      </c>
      <c r="N3378" t="b">
        <v>0</v>
      </c>
      <c r="O3378">
        <v>19</v>
      </c>
      <c r="P3378" s="5">
        <f>E3378/O3378</f>
        <v>421.10526315789474</v>
      </c>
      <c r="Q3378" s="18" t="str">
        <f>LEFT(T3378, FIND("/",T3378)-1)</f>
        <v>theater</v>
      </c>
      <c r="R3378" s="18" t="str">
        <f>RIGHT(T3378, LEN(T3378)-FIND("/",T3378))</f>
        <v>plays</v>
      </c>
      <c r="S3378" t="b">
        <v>1</v>
      </c>
      <c r="T3378" t="s">
        <v>8271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3">
        <v>8000</v>
      </c>
      <c r="E3379" s="13">
        <v>8084</v>
      </c>
      <c r="F3379" s="16">
        <f>(E3379)/D3379</f>
        <v>1.0105</v>
      </c>
      <c r="G3379" s="11" t="s">
        <v>8219</v>
      </c>
      <c r="H3379" t="s">
        <v>8225</v>
      </c>
      <c r="I3379" t="s">
        <v>8247</v>
      </c>
      <c r="J3379">
        <v>1426870560</v>
      </c>
      <c r="K3379" s="7">
        <f>(((J3379/60)/60)/24)+DATE(1970,1,1)</f>
        <v>42083.705555555556</v>
      </c>
      <c r="L3379">
        <v>1424280899</v>
      </c>
      <c r="M3379" s="7">
        <f>(((L3379/60)/60)/24)+DATE(1970,1,1)</f>
        <v>42053.732627314821</v>
      </c>
      <c r="N3379" t="b">
        <v>0</v>
      </c>
      <c r="O3379">
        <v>77</v>
      </c>
      <c r="P3379" s="5">
        <f>E3379/O3379</f>
        <v>104.98701298701299</v>
      </c>
      <c r="Q3379" s="18" t="str">
        <f>LEFT(T3379, FIND("/",T3379)-1)</f>
        <v>theater</v>
      </c>
      <c r="R3379" s="18" t="str">
        <f>RIGHT(T3379, LEN(T3379)-FIND("/",T3379))</f>
        <v>plays</v>
      </c>
      <c r="S3379" t="b">
        <v>1</v>
      </c>
      <c r="T3379" t="s">
        <v>8271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3">
        <v>550</v>
      </c>
      <c r="E3380" s="13">
        <v>592</v>
      </c>
      <c r="F3380" s="16">
        <f>(E3380)/D3380</f>
        <v>1.0763636363636364</v>
      </c>
      <c r="G3380" s="11" t="s">
        <v>8219</v>
      </c>
      <c r="H3380" t="s">
        <v>8225</v>
      </c>
      <c r="I3380" t="s">
        <v>8247</v>
      </c>
      <c r="J3380">
        <v>1409490480</v>
      </c>
      <c r="K3380" s="7">
        <f>(((J3380/60)/60)/24)+DATE(1970,1,1)</f>
        <v>41882.547222222223</v>
      </c>
      <c r="L3380">
        <v>1407400306</v>
      </c>
      <c r="M3380" s="7">
        <f>(((L3380/60)/60)/24)+DATE(1970,1,1)</f>
        <v>41858.355393518519</v>
      </c>
      <c r="N3380" t="b">
        <v>0</v>
      </c>
      <c r="O3380">
        <v>21</v>
      </c>
      <c r="P3380" s="5">
        <f>E3380/O3380</f>
        <v>28.19047619047619</v>
      </c>
      <c r="Q3380" s="18" t="str">
        <f>LEFT(T3380, FIND("/",T3380)-1)</f>
        <v>theater</v>
      </c>
      <c r="R3380" s="18" t="str">
        <f>RIGHT(T3380, LEN(T3380)-FIND("/",T3380))</f>
        <v>plays</v>
      </c>
      <c r="S3380" t="b">
        <v>1</v>
      </c>
      <c r="T3380" t="s">
        <v>8271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3">
        <v>2000</v>
      </c>
      <c r="E3381" s="13">
        <v>2073</v>
      </c>
      <c r="F3381" s="16">
        <f>(E3381)/D3381</f>
        <v>1.0365</v>
      </c>
      <c r="G3381" s="11" t="s">
        <v>8219</v>
      </c>
      <c r="H3381" t="s">
        <v>8225</v>
      </c>
      <c r="I3381" t="s">
        <v>8247</v>
      </c>
      <c r="J3381">
        <v>1440630000</v>
      </c>
      <c r="K3381" s="7">
        <f>(((J3381/60)/60)/24)+DATE(1970,1,1)</f>
        <v>42242.958333333328</v>
      </c>
      <c r="L3381">
        <v>1439122800</v>
      </c>
      <c r="M3381" s="7">
        <f>(((L3381/60)/60)/24)+DATE(1970,1,1)</f>
        <v>42225.513888888891</v>
      </c>
      <c r="N3381" t="b">
        <v>0</v>
      </c>
      <c r="O3381">
        <v>38</v>
      </c>
      <c r="P3381" s="5">
        <f>E3381/O3381</f>
        <v>54.55263157894737</v>
      </c>
      <c r="Q3381" s="18" t="str">
        <f>LEFT(T3381, FIND("/",T3381)-1)</f>
        <v>theater</v>
      </c>
      <c r="R3381" s="18" t="str">
        <f>RIGHT(T3381, LEN(T3381)-FIND("/",T3381))</f>
        <v>plays</v>
      </c>
      <c r="S3381" t="b">
        <v>1</v>
      </c>
      <c r="T3381" t="s">
        <v>8271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3">
        <v>3000</v>
      </c>
      <c r="E3382" s="13">
        <v>3133</v>
      </c>
      <c r="F3382" s="16">
        <f>(E3382)/D3382</f>
        <v>1.0443333333333333</v>
      </c>
      <c r="G3382" s="11" t="s">
        <v>8219</v>
      </c>
      <c r="H3382" t="s">
        <v>8224</v>
      </c>
      <c r="I3382" t="s">
        <v>8246</v>
      </c>
      <c r="J3382">
        <v>1417305178</v>
      </c>
      <c r="K3382" s="7">
        <f>(((J3382/60)/60)/24)+DATE(1970,1,1)</f>
        <v>41972.995115740734</v>
      </c>
      <c r="L3382">
        <v>1414277578</v>
      </c>
      <c r="M3382" s="7">
        <f>(((L3382/60)/60)/24)+DATE(1970,1,1)</f>
        <v>41937.95344907407</v>
      </c>
      <c r="N3382" t="b">
        <v>0</v>
      </c>
      <c r="O3382">
        <v>28</v>
      </c>
      <c r="P3382" s="5">
        <f>E3382/O3382</f>
        <v>111.89285714285714</v>
      </c>
      <c r="Q3382" s="18" t="str">
        <f>LEFT(T3382, FIND("/",T3382)-1)</f>
        <v>theater</v>
      </c>
      <c r="R3382" s="18" t="str">
        <f>RIGHT(T3382, LEN(T3382)-FIND("/",T3382))</f>
        <v>plays</v>
      </c>
      <c r="S3382" t="b">
        <v>1</v>
      </c>
      <c r="T3382" t="s">
        <v>8271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3">
        <v>4000</v>
      </c>
      <c r="E3383" s="13">
        <v>4090</v>
      </c>
      <c r="F3383" s="16">
        <f>(E3383)/D3383</f>
        <v>1.0225</v>
      </c>
      <c r="G3383" s="11" t="s">
        <v>8219</v>
      </c>
      <c r="H3383" t="s">
        <v>8224</v>
      </c>
      <c r="I3383" t="s">
        <v>8246</v>
      </c>
      <c r="J3383">
        <v>1426044383</v>
      </c>
      <c r="K3383" s="7">
        <f>(((J3383/60)/60)/24)+DATE(1970,1,1)</f>
        <v>42074.143321759257</v>
      </c>
      <c r="L3383">
        <v>1423455983</v>
      </c>
      <c r="M3383" s="7">
        <f>(((L3383/60)/60)/24)+DATE(1970,1,1)</f>
        <v>42044.184988425928</v>
      </c>
      <c r="N3383" t="b">
        <v>0</v>
      </c>
      <c r="O3383">
        <v>48</v>
      </c>
      <c r="P3383" s="5">
        <f>E3383/O3383</f>
        <v>85.208333333333329</v>
      </c>
      <c r="Q3383" s="18" t="str">
        <f>LEFT(T3383, FIND("/",T3383)-1)</f>
        <v>theater</v>
      </c>
      <c r="R3383" s="18" t="str">
        <f>RIGHT(T3383, LEN(T3383)-FIND("/",T3383))</f>
        <v>plays</v>
      </c>
      <c r="S3383" t="b">
        <v>1</v>
      </c>
      <c r="T3383" t="s">
        <v>8271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3">
        <v>3500</v>
      </c>
      <c r="E3384" s="13">
        <v>3526</v>
      </c>
      <c r="F3384" s="16">
        <f>(E3384)/D3384</f>
        <v>1.0074285714285713</v>
      </c>
      <c r="G3384" s="11" t="s">
        <v>8219</v>
      </c>
      <c r="H3384" t="s">
        <v>8225</v>
      </c>
      <c r="I3384" t="s">
        <v>8247</v>
      </c>
      <c r="J3384">
        <v>1470092340</v>
      </c>
      <c r="K3384" s="7">
        <f>(((J3384/60)/60)/24)+DATE(1970,1,1)</f>
        <v>42583.957638888889</v>
      </c>
      <c r="L3384">
        <v>1467973256</v>
      </c>
      <c r="M3384" s="7">
        <f>(((L3384/60)/60)/24)+DATE(1970,1,1)</f>
        <v>42559.431203703702</v>
      </c>
      <c r="N3384" t="b">
        <v>0</v>
      </c>
      <c r="O3384">
        <v>46</v>
      </c>
      <c r="P3384" s="5">
        <f>E3384/O3384</f>
        <v>76.652173913043484</v>
      </c>
      <c r="Q3384" s="18" t="str">
        <f>LEFT(T3384, FIND("/",T3384)-1)</f>
        <v>theater</v>
      </c>
      <c r="R3384" s="18" t="str">
        <f>RIGHT(T3384, LEN(T3384)-FIND("/",T3384))</f>
        <v>plays</v>
      </c>
      <c r="S3384" t="b">
        <v>1</v>
      </c>
      <c r="T3384" t="s">
        <v>8271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3">
        <v>1750</v>
      </c>
      <c r="E3385" s="13">
        <v>1955</v>
      </c>
      <c r="F3385" s="16">
        <f>(E3385)/D3385</f>
        <v>1.1171428571428572</v>
      </c>
      <c r="G3385" s="11" t="s">
        <v>8219</v>
      </c>
      <c r="H3385" t="s">
        <v>8224</v>
      </c>
      <c r="I3385" t="s">
        <v>8246</v>
      </c>
      <c r="J3385">
        <v>1466707620</v>
      </c>
      <c r="K3385" s="7">
        <f>(((J3385/60)/60)/24)+DATE(1970,1,1)</f>
        <v>42544.782638888893</v>
      </c>
      <c r="L3385">
        <v>1464979620</v>
      </c>
      <c r="M3385" s="7">
        <f>(((L3385/60)/60)/24)+DATE(1970,1,1)</f>
        <v>42524.782638888893</v>
      </c>
      <c r="N3385" t="b">
        <v>0</v>
      </c>
      <c r="O3385">
        <v>30</v>
      </c>
      <c r="P3385" s="5">
        <f>E3385/O3385</f>
        <v>65.166666666666671</v>
      </c>
      <c r="Q3385" s="18" t="str">
        <f>LEFT(T3385, FIND("/",T3385)-1)</f>
        <v>theater</v>
      </c>
      <c r="R3385" s="18" t="str">
        <f>RIGHT(T3385, LEN(T3385)-FIND("/",T3385))</f>
        <v>plays</v>
      </c>
      <c r="S3385" t="b">
        <v>1</v>
      </c>
      <c r="T3385" t="s">
        <v>8271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3">
        <v>6000</v>
      </c>
      <c r="E3386" s="13">
        <v>6000.66</v>
      </c>
      <c r="F3386" s="16">
        <f>(E3386)/D3386</f>
        <v>1.0001100000000001</v>
      </c>
      <c r="G3386" s="11" t="s">
        <v>8219</v>
      </c>
      <c r="H3386" t="s">
        <v>8224</v>
      </c>
      <c r="I3386" t="s">
        <v>8246</v>
      </c>
      <c r="J3386">
        <v>1448074800</v>
      </c>
      <c r="K3386" s="7">
        <f>(((J3386/60)/60)/24)+DATE(1970,1,1)</f>
        <v>42329.125</v>
      </c>
      <c r="L3386">
        <v>1444874768</v>
      </c>
      <c r="M3386" s="7">
        <f>(((L3386/60)/60)/24)+DATE(1970,1,1)</f>
        <v>42292.087592592594</v>
      </c>
      <c r="N3386" t="b">
        <v>0</v>
      </c>
      <c r="O3386">
        <v>64</v>
      </c>
      <c r="P3386" s="5">
        <f>E3386/O3386</f>
        <v>93.760312499999998</v>
      </c>
      <c r="Q3386" s="18" t="str">
        <f>LEFT(T3386, FIND("/",T3386)-1)</f>
        <v>theater</v>
      </c>
      <c r="R3386" s="18" t="str">
        <f>RIGHT(T3386, LEN(T3386)-FIND("/",T3386))</f>
        <v>plays</v>
      </c>
      <c r="S3386" t="b">
        <v>1</v>
      </c>
      <c r="T3386" t="s">
        <v>8271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3">
        <v>2000</v>
      </c>
      <c r="E3387" s="13">
        <v>2000</v>
      </c>
      <c r="F3387" s="16">
        <f>(E3387)/D3387</f>
        <v>1</v>
      </c>
      <c r="G3387" s="11" t="s">
        <v>8219</v>
      </c>
      <c r="H3387" t="s">
        <v>8224</v>
      </c>
      <c r="I3387" t="s">
        <v>8246</v>
      </c>
      <c r="J3387">
        <v>1418244552</v>
      </c>
      <c r="K3387" s="7">
        <f>(((J3387/60)/60)/24)+DATE(1970,1,1)</f>
        <v>41983.8675</v>
      </c>
      <c r="L3387">
        <v>1415652552</v>
      </c>
      <c r="M3387" s="7">
        <f>(((L3387/60)/60)/24)+DATE(1970,1,1)</f>
        <v>41953.8675</v>
      </c>
      <c r="N3387" t="b">
        <v>0</v>
      </c>
      <c r="O3387">
        <v>15</v>
      </c>
      <c r="P3387" s="5">
        <f>E3387/O3387</f>
        <v>133.33333333333334</v>
      </c>
      <c r="Q3387" s="18" t="str">
        <f>LEFT(T3387, FIND("/",T3387)-1)</f>
        <v>theater</v>
      </c>
      <c r="R3387" s="18" t="str">
        <f>RIGHT(T3387, LEN(T3387)-FIND("/",T3387))</f>
        <v>plays</v>
      </c>
      <c r="S3387" t="b">
        <v>1</v>
      </c>
      <c r="T3387" t="s">
        <v>8271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3">
        <v>2000</v>
      </c>
      <c r="E3388" s="13">
        <v>2100</v>
      </c>
      <c r="F3388" s="16">
        <f>(E3388)/D3388</f>
        <v>1.05</v>
      </c>
      <c r="G3388" s="11" t="s">
        <v>8219</v>
      </c>
      <c r="H3388" t="s">
        <v>8224</v>
      </c>
      <c r="I3388" t="s">
        <v>8246</v>
      </c>
      <c r="J3388">
        <v>1417620506</v>
      </c>
      <c r="K3388" s="7">
        <f>(((J3388/60)/60)/24)+DATE(1970,1,1)</f>
        <v>41976.644745370373</v>
      </c>
      <c r="L3388">
        <v>1415028506</v>
      </c>
      <c r="M3388" s="7">
        <f>(((L3388/60)/60)/24)+DATE(1970,1,1)</f>
        <v>41946.644745370373</v>
      </c>
      <c r="N3388" t="b">
        <v>0</v>
      </c>
      <c r="O3388">
        <v>41</v>
      </c>
      <c r="P3388" s="5">
        <f>E3388/O3388</f>
        <v>51.219512195121951</v>
      </c>
      <c r="Q3388" s="18" t="str">
        <f>LEFT(T3388, FIND("/",T3388)-1)</f>
        <v>theater</v>
      </c>
      <c r="R3388" s="18" t="str">
        <f>RIGHT(T3388, LEN(T3388)-FIND("/",T3388))</f>
        <v>plays</v>
      </c>
      <c r="S3388" t="b">
        <v>1</v>
      </c>
      <c r="T3388" t="s">
        <v>8271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3">
        <v>3000</v>
      </c>
      <c r="E3389" s="13">
        <v>3506</v>
      </c>
      <c r="F3389" s="16">
        <f>(E3389)/D3389</f>
        <v>1.1686666666666667</v>
      </c>
      <c r="G3389" s="11" t="s">
        <v>8219</v>
      </c>
      <c r="H3389" t="s">
        <v>8224</v>
      </c>
      <c r="I3389" t="s">
        <v>8246</v>
      </c>
      <c r="J3389">
        <v>1418581088</v>
      </c>
      <c r="K3389" s="7">
        <f>(((J3389/60)/60)/24)+DATE(1970,1,1)</f>
        <v>41987.762592592597</v>
      </c>
      <c r="L3389">
        <v>1415125088</v>
      </c>
      <c r="M3389" s="7">
        <f>(((L3389/60)/60)/24)+DATE(1970,1,1)</f>
        <v>41947.762592592589</v>
      </c>
      <c r="N3389" t="b">
        <v>0</v>
      </c>
      <c r="O3389">
        <v>35</v>
      </c>
      <c r="P3389" s="5">
        <f>E3389/O3389</f>
        <v>100.17142857142858</v>
      </c>
      <c r="Q3389" s="18" t="str">
        <f>LEFT(T3389, FIND("/",T3389)-1)</f>
        <v>theater</v>
      </c>
      <c r="R3389" s="18" t="str">
        <f>RIGHT(T3389, LEN(T3389)-FIND("/",T3389))</f>
        <v>plays</v>
      </c>
      <c r="S3389" t="b">
        <v>1</v>
      </c>
      <c r="T3389" t="s">
        <v>8271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3">
        <v>1500</v>
      </c>
      <c r="E3390" s="13">
        <v>1557</v>
      </c>
      <c r="F3390" s="16">
        <f>(E3390)/D3390</f>
        <v>1.038</v>
      </c>
      <c r="G3390" s="11" t="s">
        <v>8219</v>
      </c>
      <c r="H3390" t="s">
        <v>8225</v>
      </c>
      <c r="I3390" t="s">
        <v>8247</v>
      </c>
      <c r="J3390">
        <v>1434625441</v>
      </c>
      <c r="K3390" s="7">
        <f>(((J3390/60)/60)/24)+DATE(1970,1,1)</f>
        <v>42173.461122685185</v>
      </c>
      <c r="L3390">
        <v>1432033441</v>
      </c>
      <c r="M3390" s="7">
        <f>(((L3390/60)/60)/24)+DATE(1970,1,1)</f>
        <v>42143.461122685185</v>
      </c>
      <c r="N3390" t="b">
        <v>0</v>
      </c>
      <c r="O3390">
        <v>45</v>
      </c>
      <c r="P3390" s="5">
        <f>E3390/O3390</f>
        <v>34.6</v>
      </c>
      <c r="Q3390" s="18" t="str">
        <f>LEFT(T3390, FIND("/",T3390)-1)</f>
        <v>theater</v>
      </c>
      <c r="R3390" s="18" t="str">
        <f>RIGHT(T3390, LEN(T3390)-FIND("/",T3390))</f>
        <v>plays</v>
      </c>
      <c r="S3390" t="b">
        <v>1</v>
      </c>
      <c r="T3390" t="s">
        <v>8271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3">
        <v>10000</v>
      </c>
      <c r="E3391" s="13">
        <v>11450</v>
      </c>
      <c r="F3391" s="16">
        <f>(E3391)/D3391</f>
        <v>1.145</v>
      </c>
      <c r="G3391" s="11" t="s">
        <v>8219</v>
      </c>
      <c r="H3391" t="s">
        <v>8224</v>
      </c>
      <c r="I3391" t="s">
        <v>8246</v>
      </c>
      <c r="J3391">
        <v>1464960682</v>
      </c>
      <c r="K3391" s="7">
        <f>(((J3391/60)/60)/24)+DATE(1970,1,1)</f>
        <v>42524.563449074078</v>
      </c>
      <c r="L3391">
        <v>1462368682</v>
      </c>
      <c r="M3391" s="7">
        <f>(((L3391/60)/60)/24)+DATE(1970,1,1)</f>
        <v>42494.563449074078</v>
      </c>
      <c r="N3391" t="b">
        <v>0</v>
      </c>
      <c r="O3391">
        <v>62</v>
      </c>
      <c r="P3391" s="5">
        <f>E3391/O3391</f>
        <v>184.67741935483872</v>
      </c>
      <c r="Q3391" s="18" t="str">
        <f>LEFT(T3391, FIND("/",T3391)-1)</f>
        <v>theater</v>
      </c>
      <c r="R3391" s="18" t="str">
        <f>RIGHT(T3391, LEN(T3391)-FIND("/",T3391))</f>
        <v>plays</v>
      </c>
      <c r="S3391" t="b">
        <v>1</v>
      </c>
      <c r="T3391" t="s">
        <v>8271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3">
        <v>1500</v>
      </c>
      <c r="E3392" s="13">
        <v>1536</v>
      </c>
      <c r="F3392" s="16">
        <f>(E3392)/D3392</f>
        <v>1.024</v>
      </c>
      <c r="G3392" s="11" t="s">
        <v>8219</v>
      </c>
      <c r="H3392" t="s">
        <v>8224</v>
      </c>
      <c r="I3392" t="s">
        <v>8246</v>
      </c>
      <c r="J3392">
        <v>1405017345</v>
      </c>
      <c r="K3392" s="7">
        <f>(((J3392/60)/60)/24)+DATE(1970,1,1)</f>
        <v>41830.774826388886</v>
      </c>
      <c r="L3392">
        <v>1403721345</v>
      </c>
      <c r="M3392" s="7">
        <f>(((L3392/60)/60)/24)+DATE(1970,1,1)</f>
        <v>41815.774826388886</v>
      </c>
      <c r="N3392" t="b">
        <v>0</v>
      </c>
      <c r="O3392">
        <v>22</v>
      </c>
      <c r="P3392" s="5">
        <f>E3392/O3392</f>
        <v>69.818181818181813</v>
      </c>
      <c r="Q3392" s="18" t="str">
        <f>LEFT(T3392, FIND("/",T3392)-1)</f>
        <v>theater</v>
      </c>
      <c r="R3392" s="18" t="str">
        <f>RIGHT(T3392, LEN(T3392)-FIND("/",T3392))</f>
        <v>plays</v>
      </c>
      <c r="S3392" t="b">
        <v>1</v>
      </c>
      <c r="T3392" t="s">
        <v>8271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3">
        <v>500</v>
      </c>
      <c r="E3393" s="13">
        <v>1115</v>
      </c>
      <c r="F3393" s="16">
        <f>(E3393)/D3393</f>
        <v>2.23</v>
      </c>
      <c r="G3393" s="11" t="s">
        <v>8219</v>
      </c>
      <c r="H3393" t="s">
        <v>8224</v>
      </c>
      <c r="I3393" t="s">
        <v>8246</v>
      </c>
      <c r="J3393">
        <v>1407536880</v>
      </c>
      <c r="K3393" s="7">
        <f>(((J3393/60)/60)/24)+DATE(1970,1,1)</f>
        <v>41859.936111111114</v>
      </c>
      <c r="L3393">
        <v>1404997548</v>
      </c>
      <c r="M3393" s="7">
        <f>(((L3393/60)/60)/24)+DATE(1970,1,1)</f>
        <v>41830.545694444445</v>
      </c>
      <c r="N3393" t="b">
        <v>0</v>
      </c>
      <c r="O3393">
        <v>18</v>
      </c>
      <c r="P3393" s="5">
        <f>E3393/O3393</f>
        <v>61.944444444444443</v>
      </c>
      <c r="Q3393" s="18" t="str">
        <f>LEFT(T3393, FIND("/",T3393)-1)</f>
        <v>theater</v>
      </c>
      <c r="R3393" s="18" t="str">
        <f>RIGHT(T3393, LEN(T3393)-FIND("/",T3393))</f>
        <v>plays</v>
      </c>
      <c r="S3393" t="b">
        <v>1</v>
      </c>
      <c r="T3393" t="s">
        <v>8271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3">
        <v>500</v>
      </c>
      <c r="E3394" s="13">
        <v>500</v>
      </c>
      <c r="F3394" s="16">
        <f>(E3394)/D3394</f>
        <v>1</v>
      </c>
      <c r="G3394" s="11" t="s">
        <v>8219</v>
      </c>
      <c r="H3394" t="s">
        <v>8225</v>
      </c>
      <c r="I3394" t="s">
        <v>8247</v>
      </c>
      <c r="J3394">
        <v>1462565855</v>
      </c>
      <c r="K3394" s="7">
        <f>(((J3394/60)/60)/24)+DATE(1970,1,1)</f>
        <v>42496.845543981486</v>
      </c>
      <c r="L3394">
        <v>1458245855</v>
      </c>
      <c r="M3394" s="7">
        <f>(((L3394/60)/60)/24)+DATE(1970,1,1)</f>
        <v>42446.845543981486</v>
      </c>
      <c r="N3394" t="b">
        <v>0</v>
      </c>
      <c r="O3394">
        <v>12</v>
      </c>
      <c r="P3394" s="5">
        <f>E3394/O3394</f>
        <v>41.666666666666664</v>
      </c>
      <c r="Q3394" s="18" t="str">
        <f>LEFT(T3394, FIND("/",T3394)-1)</f>
        <v>theater</v>
      </c>
      <c r="R3394" s="18" t="str">
        <f>RIGHT(T3394, LEN(T3394)-FIND("/",T3394))</f>
        <v>plays</v>
      </c>
      <c r="S3394" t="b">
        <v>1</v>
      </c>
      <c r="T3394" t="s">
        <v>8271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3">
        <v>1500</v>
      </c>
      <c r="E3395" s="13">
        <v>1587</v>
      </c>
      <c r="F3395" s="16">
        <f>(E3395)/D3395</f>
        <v>1.0580000000000001</v>
      </c>
      <c r="G3395" s="11" t="s">
        <v>8219</v>
      </c>
      <c r="H3395" t="s">
        <v>8224</v>
      </c>
      <c r="I3395" t="s">
        <v>8246</v>
      </c>
      <c r="J3395">
        <v>1415234760</v>
      </c>
      <c r="K3395" s="7">
        <f>(((J3395/60)/60)/24)+DATE(1970,1,1)</f>
        <v>41949.031944444447</v>
      </c>
      <c r="L3395">
        <v>1413065230</v>
      </c>
      <c r="M3395" s="7">
        <f>(((L3395/60)/60)/24)+DATE(1970,1,1)</f>
        <v>41923.921643518523</v>
      </c>
      <c r="N3395" t="b">
        <v>0</v>
      </c>
      <c r="O3395">
        <v>44</v>
      </c>
      <c r="P3395" s="5">
        <f>E3395/O3395</f>
        <v>36.06818181818182</v>
      </c>
      <c r="Q3395" s="18" t="str">
        <f>LEFT(T3395, FIND("/",T3395)-1)</f>
        <v>theater</v>
      </c>
      <c r="R3395" s="18" t="str">
        <f>RIGHT(T3395, LEN(T3395)-FIND("/",T3395))</f>
        <v>plays</v>
      </c>
      <c r="S3395" t="b">
        <v>1</v>
      </c>
      <c r="T3395" t="s">
        <v>8271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3">
        <v>550</v>
      </c>
      <c r="E3396" s="13">
        <v>783</v>
      </c>
      <c r="F3396" s="16">
        <f>(E3396)/D3396</f>
        <v>1.4236363636363636</v>
      </c>
      <c r="G3396" s="11" t="s">
        <v>8219</v>
      </c>
      <c r="H3396" t="s">
        <v>8225</v>
      </c>
      <c r="I3396" t="s">
        <v>8247</v>
      </c>
      <c r="J3396">
        <v>1406470645</v>
      </c>
      <c r="K3396" s="7">
        <f>(((J3396/60)/60)/24)+DATE(1970,1,1)</f>
        <v>41847.59542824074</v>
      </c>
      <c r="L3396">
        <v>1403878645</v>
      </c>
      <c r="M3396" s="7">
        <f>(((L3396/60)/60)/24)+DATE(1970,1,1)</f>
        <v>41817.59542824074</v>
      </c>
      <c r="N3396" t="b">
        <v>0</v>
      </c>
      <c r="O3396">
        <v>27</v>
      </c>
      <c r="P3396" s="5">
        <f>E3396/O3396</f>
        <v>29</v>
      </c>
      <c r="Q3396" s="18" t="str">
        <f>LEFT(T3396, FIND("/",T3396)-1)</f>
        <v>theater</v>
      </c>
      <c r="R3396" s="18" t="str">
        <f>RIGHT(T3396, LEN(T3396)-FIND("/",T3396))</f>
        <v>plays</v>
      </c>
      <c r="S3396" t="b">
        <v>1</v>
      </c>
      <c r="T3396" t="s">
        <v>8271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3">
        <v>500</v>
      </c>
      <c r="E3397" s="13">
        <v>920</v>
      </c>
      <c r="F3397" s="16">
        <f>(E3397)/D3397</f>
        <v>1.84</v>
      </c>
      <c r="G3397" s="11" t="s">
        <v>8219</v>
      </c>
      <c r="H3397" t="s">
        <v>8225</v>
      </c>
      <c r="I3397" t="s">
        <v>8247</v>
      </c>
      <c r="J3397">
        <v>1433009400</v>
      </c>
      <c r="K3397" s="7">
        <f>(((J3397/60)/60)/24)+DATE(1970,1,1)</f>
        <v>42154.756944444445</v>
      </c>
      <c r="L3397">
        <v>1431795944</v>
      </c>
      <c r="M3397" s="7">
        <f>(((L3397/60)/60)/24)+DATE(1970,1,1)</f>
        <v>42140.712314814817</v>
      </c>
      <c r="N3397" t="b">
        <v>0</v>
      </c>
      <c r="O3397">
        <v>38</v>
      </c>
      <c r="P3397" s="5">
        <f>E3397/O3397</f>
        <v>24.210526315789473</v>
      </c>
      <c r="Q3397" s="18" t="str">
        <f>LEFT(T3397, FIND("/",T3397)-1)</f>
        <v>theater</v>
      </c>
      <c r="R3397" s="18" t="str">
        <f>RIGHT(T3397, LEN(T3397)-FIND("/",T3397))</f>
        <v>plays</v>
      </c>
      <c r="S3397" t="b">
        <v>1</v>
      </c>
      <c r="T3397" t="s">
        <v>8271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3">
        <v>1500</v>
      </c>
      <c r="E3398" s="13">
        <v>1565</v>
      </c>
      <c r="F3398" s="16">
        <f>(E3398)/D3398</f>
        <v>1.0433333333333332</v>
      </c>
      <c r="G3398" s="11" t="s">
        <v>8219</v>
      </c>
      <c r="H3398" t="s">
        <v>8224</v>
      </c>
      <c r="I3398" t="s">
        <v>8246</v>
      </c>
      <c r="J3398">
        <v>1401595140</v>
      </c>
      <c r="K3398" s="7">
        <f>(((J3398/60)/60)/24)+DATE(1970,1,1)</f>
        <v>41791.165972222225</v>
      </c>
      <c r="L3398">
        <v>1399286589</v>
      </c>
      <c r="M3398" s="7">
        <f>(((L3398/60)/60)/24)+DATE(1970,1,1)</f>
        <v>41764.44663194444</v>
      </c>
      <c r="N3398" t="b">
        <v>0</v>
      </c>
      <c r="O3398">
        <v>28</v>
      </c>
      <c r="P3398" s="5">
        <f>E3398/O3398</f>
        <v>55.892857142857146</v>
      </c>
      <c r="Q3398" s="18" t="str">
        <f>LEFT(T3398, FIND("/",T3398)-1)</f>
        <v>theater</v>
      </c>
      <c r="R3398" s="18" t="str">
        <f>RIGHT(T3398, LEN(T3398)-FIND("/",T3398))</f>
        <v>plays</v>
      </c>
      <c r="S3398" t="b">
        <v>1</v>
      </c>
      <c r="T3398" t="s">
        <v>8271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3">
        <v>250</v>
      </c>
      <c r="E3399" s="13">
        <v>280</v>
      </c>
      <c r="F3399" s="16">
        <f>(E3399)/D3399</f>
        <v>1.1200000000000001</v>
      </c>
      <c r="G3399" s="11" t="s">
        <v>8219</v>
      </c>
      <c r="H3399" t="s">
        <v>8225</v>
      </c>
      <c r="I3399" t="s">
        <v>8247</v>
      </c>
      <c r="J3399">
        <v>1455832800</v>
      </c>
      <c r="K3399" s="7">
        <f>(((J3399/60)/60)/24)+DATE(1970,1,1)</f>
        <v>42418.916666666672</v>
      </c>
      <c r="L3399">
        <v>1452338929</v>
      </c>
      <c r="M3399" s="7">
        <f>(((L3399/60)/60)/24)+DATE(1970,1,1)</f>
        <v>42378.478344907402</v>
      </c>
      <c r="N3399" t="b">
        <v>0</v>
      </c>
      <c r="O3399">
        <v>24</v>
      </c>
      <c r="P3399" s="5">
        <f>E3399/O3399</f>
        <v>11.666666666666666</v>
      </c>
      <c r="Q3399" s="18" t="str">
        <f>LEFT(T3399, FIND("/",T3399)-1)</f>
        <v>theater</v>
      </c>
      <c r="R3399" s="18" t="str">
        <f>RIGHT(T3399, LEN(T3399)-FIND("/",T3399))</f>
        <v>plays</v>
      </c>
      <c r="S3399" t="b">
        <v>1</v>
      </c>
      <c r="T3399" t="s">
        <v>8271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3">
        <v>4000</v>
      </c>
      <c r="E3400" s="13">
        <v>4443</v>
      </c>
      <c r="F3400" s="16">
        <f>(E3400)/D3400</f>
        <v>1.1107499999999999</v>
      </c>
      <c r="G3400" s="11" t="s">
        <v>8219</v>
      </c>
      <c r="H3400" t="s">
        <v>8224</v>
      </c>
      <c r="I3400" t="s">
        <v>8246</v>
      </c>
      <c r="J3400">
        <v>1416589200</v>
      </c>
      <c r="K3400" s="7">
        <f>(((J3400/60)/60)/24)+DATE(1970,1,1)</f>
        <v>41964.708333333328</v>
      </c>
      <c r="L3400">
        <v>1414605776</v>
      </c>
      <c r="M3400" s="7">
        <f>(((L3400/60)/60)/24)+DATE(1970,1,1)</f>
        <v>41941.75203703704</v>
      </c>
      <c r="N3400" t="b">
        <v>0</v>
      </c>
      <c r="O3400">
        <v>65</v>
      </c>
      <c r="P3400" s="5">
        <f>E3400/O3400</f>
        <v>68.353846153846149</v>
      </c>
      <c r="Q3400" s="18" t="str">
        <f>LEFT(T3400, FIND("/",T3400)-1)</f>
        <v>theater</v>
      </c>
      <c r="R3400" s="18" t="str">
        <f>RIGHT(T3400, LEN(T3400)-FIND("/",T3400))</f>
        <v>plays</v>
      </c>
      <c r="S3400" t="b">
        <v>1</v>
      </c>
      <c r="T3400" t="s">
        <v>8271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3">
        <v>1200</v>
      </c>
      <c r="E3401" s="13">
        <v>1245</v>
      </c>
      <c r="F3401" s="16">
        <f>(E3401)/D3401</f>
        <v>1.0375000000000001</v>
      </c>
      <c r="G3401" s="11" t="s">
        <v>8219</v>
      </c>
      <c r="H3401" t="s">
        <v>8225</v>
      </c>
      <c r="I3401" t="s">
        <v>8247</v>
      </c>
      <c r="J3401">
        <v>1424556325</v>
      </c>
      <c r="K3401" s="7">
        <f>(((J3401/60)/60)/24)+DATE(1970,1,1)</f>
        <v>42056.920428240745</v>
      </c>
      <c r="L3401">
        <v>1421964325</v>
      </c>
      <c r="M3401" s="7">
        <f>(((L3401/60)/60)/24)+DATE(1970,1,1)</f>
        <v>42026.920428240745</v>
      </c>
      <c r="N3401" t="b">
        <v>0</v>
      </c>
      <c r="O3401">
        <v>46</v>
      </c>
      <c r="P3401" s="5">
        <f>E3401/O3401</f>
        <v>27.065217391304348</v>
      </c>
      <c r="Q3401" s="18" t="str">
        <f>LEFT(T3401, FIND("/",T3401)-1)</f>
        <v>theater</v>
      </c>
      <c r="R3401" s="18" t="str">
        <f>RIGHT(T3401, LEN(T3401)-FIND("/",T3401))</f>
        <v>plays</v>
      </c>
      <c r="S3401" t="b">
        <v>1</v>
      </c>
      <c r="T3401" t="s">
        <v>8271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3">
        <v>10000</v>
      </c>
      <c r="E3402" s="13">
        <v>10041</v>
      </c>
      <c r="F3402" s="16">
        <f>(E3402)/D3402</f>
        <v>1.0041</v>
      </c>
      <c r="G3402" s="11" t="s">
        <v>8219</v>
      </c>
      <c r="H3402" t="s">
        <v>8224</v>
      </c>
      <c r="I3402" t="s">
        <v>8246</v>
      </c>
      <c r="J3402">
        <v>1409266414</v>
      </c>
      <c r="K3402" s="7">
        <f>(((J3402/60)/60)/24)+DATE(1970,1,1)</f>
        <v>41879.953865740739</v>
      </c>
      <c r="L3402">
        <v>1405378414</v>
      </c>
      <c r="M3402" s="7">
        <f>(((L3402/60)/60)/24)+DATE(1970,1,1)</f>
        <v>41834.953865740739</v>
      </c>
      <c r="N3402" t="b">
        <v>0</v>
      </c>
      <c r="O3402">
        <v>85</v>
      </c>
      <c r="P3402" s="5">
        <f>E3402/O3402</f>
        <v>118.12941176470588</v>
      </c>
      <c r="Q3402" s="18" t="str">
        <f>LEFT(T3402, FIND("/",T3402)-1)</f>
        <v>theater</v>
      </c>
      <c r="R3402" s="18" t="str">
        <f>RIGHT(T3402, LEN(T3402)-FIND("/",T3402))</f>
        <v>plays</v>
      </c>
      <c r="S3402" t="b">
        <v>1</v>
      </c>
      <c r="T3402" t="s">
        <v>8271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3">
        <v>2900</v>
      </c>
      <c r="E3403" s="13">
        <v>2954</v>
      </c>
      <c r="F3403" s="16">
        <f>(E3403)/D3403</f>
        <v>1.0186206896551724</v>
      </c>
      <c r="G3403" s="11" t="s">
        <v>8219</v>
      </c>
      <c r="H3403" t="s">
        <v>8225</v>
      </c>
      <c r="I3403" t="s">
        <v>8247</v>
      </c>
      <c r="J3403">
        <v>1438968146</v>
      </c>
      <c r="K3403" s="7">
        <f>(((J3403/60)/60)/24)+DATE(1970,1,1)</f>
        <v>42223.723912037036</v>
      </c>
      <c r="L3403">
        <v>1436376146</v>
      </c>
      <c r="M3403" s="7">
        <f>(((L3403/60)/60)/24)+DATE(1970,1,1)</f>
        <v>42193.723912037036</v>
      </c>
      <c r="N3403" t="b">
        <v>0</v>
      </c>
      <c r="O3403">
        <v>66</v>
      </c>
      <c r="P3403" s="5">
        <f>E3403/O3403</f>
        <v>44.757575757575758</v>
      </c>
      <c r="Q3403" s="18" t="str">
        <f>LEFT(T3403, FIND("/",T3403)-1)</f>
        <v>theater</v>
      </c>
      <c r="R3403" s="18" t="str">
        <f>RIGHT(T3403, LEN(T3403)-FIND("/",T3403))</f>
        <v>plays</v>
      </c>
      <c r="S3403" t="b">
        <v>1</v>
      </c>
      <c r="T3403" t="s">
        <v>8271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3">
        <v>15000</v>
      </c>
      <c r="E3404" s="13">
        <v>16465</v>
      </c>
      <c r="F3404" s="16">
        <f>(E3404)/D3404</f>
        <v>1.0976666666666666</v>
      </c>
      <c r="G3404" s="11" t="s">
        <v>8219</v>
      </c>
      <c r="H3404" t="s">
        <v>8224</v>
      </c>
      <c r="I3404" t="s">
        <v>8246</v>
      </c>
      <c r="J3404">
        <v>1447295460</v>
      </c>
      <c r="K3404" s="7">
        <f>(((J3404/60)/60)/24)+DATE(1970,1,1)</f>
        <v>42320.104861111111</v>
      </c>
      <c r="L3404">
        <v>1444747843</v>
      </c>
      <c r="M3404" s="7">
        <f>(((L3404/60)/60)/24)+DATE(1970,1,1)</f>
        <v>42290.61855324074</v>
      </c>
      <c r="N3404" t="b">
        <v>0</v>
      </c>
      <c r="O3404">
        <v>165</v>
      </c>
      <c r="P3404" s="5">
        <f>E3404/O3404</f>
        <v>99.787878787878782</v>
      </c>
      <c r="Q3404" s="18" t="str">
        <f>LEFT(T3404, FIND("/",T3404)-1)</f>
        <v>theater</v>
      </c>
      <c r="R3404" s="18" t="str">
        <f>RIGHT(T3404, LEN(T3404)-FIND("/",T3404))</f>
        <v>plays</v>
      </c>
      <c r="S3404" t="b">
        <v>1</v>
      </c>
      <c r="T3404" t="s">
        <v>8271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3">
        <v>2000</v>
      </c>
      <c r="E3405" s="13">
        <v>2000</v>
      </c>
      <c r="F3405" s="16">
        <f>(E3405)/D3405</f>
        <v>1</v>
      </c>
      <c r="G3405" s="11" t="s">
        <v>8219</v>
      </c>
      <c r="H3405" t="s">
        <v>8225</v>
      </c>
      <c r="I3405" t="s">
        <v>8247</v>
      </c>
      <c r="J3405">
        <v>1435230324</v>
      </c>
      <c r="K3405" s="7">
        <f>(((J3405/60)/60)/24)+DATE(1970,1,1)</f>
        <v>42180.462083333332</v>
      </c>
      <c r="L3405">
        <v>1432638324</v>
      </c>
      <c r="M3405" s="7">
        <f>(((L3405/60)/60)/24)+DATE(1970,1,1)</f>
        <v>42150.462083333332</v>
      </c>
      <c r="N3405" t="b">
        <v>0</v>
      </c>
      <c r="O3405">
        <v>17</v>
      </c>
      <c r="P3405" s="5">
        <f>E3405/O3405</f>
        <v>117.64705882352941</v>
      </c>
      <c r="Q3405" s="18" t="str">
        <f>LEFT(T3405, FIND("/",T3405)-1)</f>
        <v>theater</v>
      </c>
      <c r="R3405" s="18" t="str">
        <f>RIGHT(T3405, LEN(T3405)-FIND("/",T3405))</f>
        <v>plays</v>
      </c>
      <c r="S3405" t="b">
        <v>1</v>
      </c>
      <c r="T3405" t="s">
        <v>8271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3">
        <v>500</v>
      </c>
      <c r="E3406" s="13">
        <v>610</v>
      </c>
      <c r="F3406" s="16">
        <f>(E3406)/D3406</f>
        <v>1.22</v>
      </c>
      <c r="G3406" s="11" t="s">
        <v>8219</v>
      </c>
      <c r="H3406" t="s">
        <v>8224</v>
      </c>
      <c r="I3406" t="s">
        <v>8246</v>
      </c>
      <c r="J3406">
        <v>1434542702</v>
      </c>
      <c r="K3406" s="7">
        <f>(((J3406/60)/60)/24)+DATE(1970,1,1)</f>
        <v>42172.503495370373</v>
      </c>
      <c r="L3406">
        <v>1432814702</v>
      </c>
      <c r="M3406" s="7">
        <f>(((L3406/60)/60)/24)+DATE(1970,1,1)</f>
        <v>42152.503495370373</v>
      </c>
      <c r="N3406" t="b">
        <v>0</v>
      </c>
      <c r="O3406">
        <v>3</v>
      </c>
      <c r="P3406" s="5">
        <f>E3406/O3406</f>
        <v>203.33333333333334</v>
      </c>
      <c r="Q3406" s="18" t="str">
        <f>LEFT(T3406, FIND("/",T3406)-1)</f>
        <v>theater</v>
      </c>
      <c r="R3406" s="18" t="str">
        <f>RIGHT(T3406, LEN(T3406)-FIND("/",T3406))</f>
        <v>plays</v>
      </c>
      <c r="S3406" t="b">
        <v>1</v>
      </c>
      <c r="T3406" t="s">
        <v>8271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3">
        <v>350</v>
      </c>
      <c r="E3407" s="13">
        <v>481.5</v>
      </c>
      <c r="F3407" s="16">
        <f>(E3407)/D3407</f>
        <v>1.3757142857142857</v>
      </c>
      <c r="G3407" s="11" t="s">
        <v>8219</v>
      </c>
      <c r="H3407" t="s">
        <v>8225</v>
      </c>
      <c r="I3407" t="s">
        <v>8247</v>
      </c>
      <c r="J3407">
        <v>1456876740</v>
      </c>
      <c r="K3407" s="7">
        <f>(((J3407/60)/60)/24)+DATE(1970,1,1)</f>
        <v>42430.999305555553</v>
      </c>
      <c r="L3407">
        <v>1455063886</v>
      </c>
      <c r="M3407" s="7">
        <f>(((L3407/60)/60)/24)+DATE(1970,1,1)</f>
        <v>42410.017199074078</v>
      </c>
      <c r="N3407" t="b">
        <v>0</v>
      </c>
      <c r="O3407">
        <v>17</v>
      </c>
      <c r="P3407" s="5">
        <f>E3407/O3407</f>
        <v>28.323529411764707</v>
      </c>
      <c r="Q3407" s="18" t="str">
        <f>LEFT(T3407, FIND("/",T3407)-1)</f>
        <v>theater</v>
      </c>
      <c r="R3407" s="18" t="str">
        <f>RIGHT(T3407, LEN(T3407)-FIND("/",T3407))</f>
        <v>plays</v>
      </c>
      <c r="S3407" t="b">
        <v>1</v>
      </c>
      <c r="T3407" t="s">
        <v>8271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3">
        <v>10000</v>
      </c>
      <c r="E3408" s="13">
        <v>10031</v>
      </c>
      <c r="F3408" s="16">
        <f>(E3408)/D3408</f>
        <v>1.0031000000000001</v>
      </c>
      <c r="G3408" s="11" t="s">
        <v>8219</v>
      </c>
      <c r="H3408" t="s">
        <v>8224</v>
      </c>
      <c r="I3408" t="s">
        <v>8246</v>
      </c>
      <c r="J3408">
        <v>1405511376</v>
      </c>
      <c r="K3408" s="7">
        <f>(((J3408/60)/60)/24)+DATE(1970,1,1)</f>
        <v>41836.492777777778</v>
      </c>
      <c r="L3408">
        <v>1401623376</v>
      </c>
      <c r="M3408" s="7">
        <f>(((L3408/60)/60)/24)+DATE(1970,1,1)</f>
        <v>41791.492777777778</v>
      </c>
      <c r="N3408" t="b">
        <v>0</v>
      </c>
      <c r="O3408">
        <v>91</v>
      </c>
      <c r="P3408" s="5">
        <f>E3408/O3408</f>
        <v>110.23076923076923</v>
      </c>
      <c r="Q3408" s="18" t="str">
        <f>LEFT(T3408, FIND("/",T3408)-1)</f>
        <v>theater</v>
      </c>
      <c r="R3408" s="18" t="str">
        <f>RIGHT(T3408, LEN(T3408)-FIND("/",T3408))</f>
        <v>plays</v>
      </c>
      <c r="S3408" t="b">
        <v>1</v>
      </c>
      <c r="T3408" t="s">
        <v>8271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3">
        <v>2000</v>
      </c>
      <c r="E3409" s="13">
        <v>2142</v>
      </c>
      <c r="F3409" s="16">
        <f>(E3409)/D3409</f>
        <v>1.071</v>
      </c>
      <c r="G3409" s="11" t="s">
        <v>8219</v>
      </c>
      <c r="H3409" t="s">
        <v>8225</v>
      </c>
      <c r="I3409" t="s">
        <v>8247</v>
      </c>
      <c r="J3409">
        <v>1404641289</v>
      </c>
      <c r="K3409" s="7">
        <f>(((J3409/60)/60)/24)+DATE(1970,1,1)</f>
        <v>41826.422326388885</v>
      </c>
      <c r="L3409">
        <v>1402049289</v>
      </c>
      <c r="M3409" s="7">
        <f>(((L3409/60)/60)/24)+DATE(1970,1,1)</f>
        <v>41796.422326388885</v>
      </c>
      <c r="N3409" t="b">
        <v>0</v>
      </c>
      <c r="O3409">
        <v>67</v>
      </c>
      <c r="P3409" s="5">
        <f>E3409/O3409</f>
        <v>31.970149253731343</v>
      </c>
      <c r="Q3409" s="18" t="str">
        <f>LEFT(T3409, FIND("/",T3409)-1)</f>
        <v>theater</v>
      </c>
      <c r="R3409" s="18" t="str">
        <f>RIGHT(T3409, LEN(T3409)-FIND("/",T3409))</f>
        <v>plays</v>
      </c>
      <c r="S3409" t="b">
        <v>1</v>
      </c>
      <c r="T3409" t="s">
        <v>8271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3">
        <v>500</v>
      </c>
      <c r="E3410" s="13">
        <v>1055</v>
      </c>
      <c r="F3410" s="16">
        <f>(E3410)/D3410</f>
        <v>2.11</v>
      </c>
      <c r="G3410" s="11" t="s">
        <v>8219</v>
      </c>
      <c r="H3410" t="s">
        <v>8224</v>
      </c>
      <c r="I3410" t="s">
        <v>8246</v>
      </c>
      <c r="J3410">
        <v>1405727304</v>
      </c>
      <c r="K3410" s="7">
        <f>(((J3410/60)/60)/24)+DATE(1970,1,1)</f>
        <v>41838.991944444446</v>
      </c>
      <c r="L3410">
        <v>1403135304</v>
      </c>
      <c r="M3410" s="7">
        <f>(((L3410/60)/60)/24)+DATE(1970,1,1)</f>
        <v>41808.991944444446</v>
      </c>
      <c r="N3410" t="b">
        <v>0</v>
      </c>
      <c r="O3410">
        <v>18</v>
      </c>
      <c r="P3410" s="5">
        <f>E3410/O3410</f>
        <v>58.611111111111114</v>
      </c>
      <c r="Q3410" s="18" t="str">
        <f>LEFT(T3410, FIND("/",T3410)-1)</f>
        <v>theater</v>
      </c>
      <c r="R3410" s="18" t="str">
        <f>RIGHT(T3410, LEN(T3410)-FIND("/",T3410))</f>
        <v>plays</v>
      </c>
      <c r="S3410" t="b">
        <v>1</v>
      </c>
      <c r="T3410" t="s">
        <v>8271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3">
        <v>500</v>
      </c>
      <c r="E3411" s="13">
        <v>618</v>
      </c>
      <c r="F3411" s="16">
        <f>(E3411)/D3411</f>
        <v>1.236</v>
      </c>
      <c r="G3411" s="11" t="s">
        <v>8219</v>
      </c>
      <c r="H3411" t="s">
        <v>8225</v>
      </c>
      <c r="I3411" t="s">
        <v>8247</v>
      </c>
      <c r="J3411">
        <v>1469998680</v>
      </c>
      <c r="K3411" s="7">
        <f>(((J3411/60)/60)/24)+DATE(1970,1,1)</f>
        <v>42582.873611111107</v>
      </c>
      <c r="L3411">
        <v>1466710358</v>
      </c>
      <c r="M3411" s="7">
        <f>(((L3411/60)/60)/24)+DATE(1970,1,1)</f>
        <v>42544.814328703709</v>
      </c>
      <c r="N3411" t="b">
        <v>0</v>
      </c>
      <c r="O3411">
        <v>21</v>
      </c>
      <c r="P3411" s="5">
        <f>E3411/O3411</f>
        <v>29.428571428571427</v>
      </c>
      <c r="Q3411" s="18" t="str">
        <f>LEFT(T3411, FIND("/",T3411)-1)</f>
        <v>theater</v>
      </c>
      <c r="R3411" s="18" t="str">
        <f>RIGHT(T3411, LEN(T3411)-FIND("/",T3411))</f>
        <v>plays</v>
      </c>
      <c r="S3411" t="b">
        <v>1</v>
      </c>
      <c r="T3411" t="s">
        <v>8271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3">
        <v>3000</v>
      </c>
      <c r="E3412" s="13">
        <v>3255</v>
      </c>
      <c r="F3412" s="16">
        <f>(E3412)/D3412</f>
        <v>1.085</v>
      </c>
      <c r="G3412" s="11" t="s">
        <v>8219</v>
      </c>
      <c r="H3412" t="s">
        <v>8224</v>
      </c>
      <c r="I3412" t="s">
        <v>8246</v>
      </c>
      <c r="J3412">
        <v>1465196400</v>
      </c>
      <c r="K3412" s="7">
        <f>(((J3412/60)/60)/24)+DATE(1970,1,1)</f>
        <v>42527.291666666672</v>
      </c>
      <c r="L3412">
        <v>1462841990</v>
      </c>
      <c r="M3412" s="7">
        <f>(((L3412/60)/60)/24)+DATE(1970,1,1)</f>
        <v>42500.041550925926</v>
      </c>
      <c r="N3412" t="b">
        <v>0</v>
      </c>
      <c r="O3412">
        <v>40</v>
      </c>
      <c r="P3412" s="5">
        <f>E3412/O3412</f>
        <v>81.375</v>
      </c>
      <c r="Q3412" s="18" t="str">
        <f>LEFT(T3412, FIND("/",T3412)-1)</f>
        <v>theater</v>
      </c>
      <c r="R3412" s="18" t="str">
        <f>RIGHT(T3412, LEN(T3412)-FIND("/",T3412))</f>
        <v>plays</v>
      </c>
      <c r="S3412" t="b">
        <v>1</v>
      </c>
      <c r="T3412" t="s">
        <v>8271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3">
        <v>15000</v>
      </c>
      <c r="E3413" s="13">
        <v>15535</v>
      </c>
      <c r="F3413" s="16">
        <f>(E3413)/D3413</f>
        <v>1.0356666666666667</v>
      </c>
      <c r="G3413" s="11" t="s">
        <v>8219</v>
      </c>
      <c r="H3413" t="s">
        <v>8224</v>
      </c>
      <c r="I3413" t="s">
        <v>8246</v>
      </c>
      <c r="J3413">
        <v>1444264372</v>
      </c>
      <c r="K3413" s="7">
        <f>(((J3413/60)/60)/24)+DATE(1970,1,1)</f>
        <v>42285.022824074069</v>
      </c>
      <c r="L3413">
        <v>1442536372</v>
      </c>
      <c r="M3413" s="7">
        <f>(((L3413/60)/60)/24)+DATE(1970,1,1)</f>
        <v>42265.022824074069</v>
      </c>
      <c r="N3413" t="b">
        <v>0</v>
      </c>
      <c r="O3413">
        <v>78</v>
      </c>
      <c r="P3413" s="5">
        <f>E3413/O3413</f>
        <v>199.16666666666666</v>
      </c>
      <c r="Q3413" s="18" t="str">
        <f>LEFT(T3413, FIND("/",T3413)-1)</f>
        <v>theater</v>
      </c>
      <c r="R3413" s="18" t="str">
        <f>RIGHT(T3413, LEN(T3413)-FIND("/",T3413))</f>
        <v>plays</v>
      </c>
      <c r="S3413" t="b">
        <v>1</v>
      </c>
      <c r="T3413" t="s">
        <v>8271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3">
        <v>3000</v>
      </c>
      <c r="E3414" s="13">
        <v>3000</v>
      </c>
      <c r="F3414" s="16">
        <f>(E3414)/D3414</f>
        <v>1</v>
      </c>
      <c r="G3414" s="11" t="s">
        <v>8219</v>
      </c>
      <c r="H3414" t="s">
        <v>8225</v>
      </c>
      <c r="I3414" t="s">
        <v>8247</v>
      </c>
      <c r="J3414">
        <v>1411858862</v>
      </c>
      <c r="K3414" s="7">
        <f>(((J3414/60)/60)/24)+DATE(1970,1,1)</f>
        <v>41909.959050925929</v>
      </c>
      <c r="L3414">
        <v>1409266862</v>
      </c>
      <c r="M3414" s="7">
        <f>(((L3414/60)/60)/24)+DATE(1970,1,1)</f>
        <v>41879.959050925929</v>
      </c>
      <c r="N3414" t="b">
        <v>0</v>
      </c>
      <c r="O3414">
        <v>26</v>
      </c>
      <c r="P3414" s="5">
        <f>E3414/O3414</f>
        <v>115.38461538461539</v>
      </c>
      <c r="Q3414" s="18" t="str">
        <f>LEFT(T3414, FIND("/",T3414)-1)</f>
        <v>theater</v>
      </c>
      <c r="R3414" s="18" t="str">
        <f>RIGHT(T3414, LEN(T3414)-FIND("/",T3414))</f>
        <v>plays</v>
      </c>
      <c r="S3414" t="b">
        <v>1</v>
      </c>
      <c r="T3414" t="s">
        <v>8271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3">
        <v>500</v>
      </c>
      <c r="E3415" s="13">
        <v>650</v>
      </c>
      <c r="F3415" s="16">
        <f>(E3415)/D3415</f>
        <v>1.3</v>
      </c>
      <c r="G3415" s="11" t="s">
        <v>8219</v>
      </c>
      <c r="H3415" t="s">
        <v>8224</v>
      </c>
      <c r="I3415" t="s">
        <v>8246</v>
      </c>
      <c r="J3415">
        <v>1425099540</v>
      </c>
      <c r="K3415" s="7">
        <f>(((J3415/60)/60)/24)+DATE(1970,1,1)</f>
        <v>42063.207638888889</v>
      </c>
      <c r="L3415">
        <v>1424280938</v>
      </c>
      <c r="M3415" s="7">
        <f>(((L3415/60)/60)/24)+DATE(1970,1,1)</f>
        <v>42053.733078703706</v>
      </c>
      <c r="N3415" t="b">
        <v>0</v>
      </c>
      <c r="O3415">
        <v>14</v>
      </c>
      <c r="P3415" s="5">
        <f>E3415/O3415</f>
        <v>46.428571428571431</v>
      </c>
      <c r="Q3415" s="18" t="str">
        <f>LEFT(T3415, FIND("/",T3415)-1)</f>
        <v>theater</v>
      </c>
      <c r="R3415" s="18" t="str">
        <f>RIGHT(T3415, LEN(T3415)-FIND("/",T3415))</f>
        <v>plays</v>
      </c>
      <c r="S3415" t="b">
        <v>1</v>
      </c>
      <c r="T3415" t="s">
        <v>8271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3">
        <v>3000</v>
      </c>
      <c r="E3416" s="13">
        <v>3105</v>
      </c>
      <c r="F3416" s="16">
        <f>(E3416)/D3416</f>
        <v>1.0349999999999999</v>
      </c>
      <c r="G3416" s="11" t="s">
        <v>8219</v>
      </c>
      <c r="H3416" t="s">
        <v>8224</v>
      </c>
      <c r="I3416" t="s">
        <v>8246</v>
      </c>
      <c r="J3416">
        <v>1480579140</v>
      </c>
      <c r="K3416" s="7">
        <f>(((J3416/60)/60)/24)+DATE(1970,1,1)</f>
        <v>42705.332638888889</v>
      </c>
      <c r="L3416">
        <v>1478030325</v>
      </c>
      <c r="M3416" s="7">
        <f>(((L3416/60)/60)/24)+DATE(1970,1,1)</f>
        <v>42675.832465277781</v>
      </c>
      <c r="N3416" t="b">
        <v>0</v>
      </c>
      <c r="O3416">
        <v>44</v>
      </c>
      <c r="P3416" s="5">
        <f>E3416/O3416</f>
        <v>70.568181818181813</v>
      </c>
      <c r="Q3416" s="18" t="str">
        <f>LEFT(T3416, FIND("/",T3416)-1)</f>
        <v>theater</v>
      </c>
      <c r="R3416" s="18" t="str">
        <f>RIGHT(T3416, LEN(T3416)-FIND("/",T3416))</f>
        <v>plays</v>
      </c>
      <c r="S3416" t="b">
        <v>1</v>
      </c>
      <c r="T3416" t="s">
        <v>8271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3">
        <v>200</v>
      </c>
      <c r="E3417" s="13">
        <v>200</v>
      </c>
      <c r="F3417" s="16">
        <f>(E3417)/D3417</f>
        <v>1</v>
      </c>
      <c r="G3417" s="11" t="s">
        <v>8219</v>
      </c>
      <c r="H3417" t="s">
        <v>8224</v>
      </c>
      <c r="I3417" t="s">
        <v>8246</v>
      </c>
      <c r="J3417">
        <v>1460935800</v>
      </c>
      <c r="K3417" s="7">
        <f>(((J3417/60)/60)/24)+DATE(1970,1,1)</f>
        <v>42477.979166666672</v>
      </c>
      <c r="L3417">
        <v>1459999656</v>
      </c>
      <c r="M3417" s="7">
        <f>(((L3417/60)/60)/24)+DATE(1970,1,1)</f>
        <v>42467.144166666665</v>
      </c>
      <c r="N3417" t="b">
        <v>0</v>
      </c>
      <c r="O3417">
        <v>9</v>
      </c>
      <c r="P3417" s="5">
        <f>E3417/O3417</f>
        <v>22.222222222222221</v>
      </c>
      <c r="Q3417" s="18" t="str">
        <f>LEFT(T3417, FIND("/",T3417)-1)</f>
        <v>theater</v>
      </c>
      <c r="R3417" s="18" t="str">
        <f>RIGHT(T3417, LEN(T3417)-FIND("/",T3417))</f>
        <v>plays</v>
      </c>
      <c r="S3417" t="b">
        <v>1</v>
      </c>
      <c r="T3417" t="s">
        <v>8271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3">
        <v>4000</v>
      </c>
      <c r="E3418" s="13">
        <v>4784</v>
      </c>
      <c r="F3418" s="16">
        <f>(E3418)/D3418</f>
        <v>1.196</v>
      </c>
      <c r="G3418" s="11" t="s">
        <v>8219</v>
      </c>
      <c r="H3418" t="s">
        <v>8225</v>
      </c>
      <c r="I3418" t="s">
        <v>8247</v>
      </c>
      <c r="J3418">
        <v>1429813800</v>
      </c>
      <c r="K3418" s="7">
        <f>(((J3418/60)/60)/24)+DATE(1970,1,1)</f>
        <v>42117.770833333328</v>
      </c>
      <c r="L3418">
        <v>1427363645</v>
      </c>
      <c r="M3418" s="7">
        <f>(((L3418/60)/60)/24)+DATE(1970,1,1)</f>
        <v>42089.412557870368</v>
      </c>
      <c r="N3418" t="b">
        <v>0</v>
      </c>
      <c r="O3418">
        <v>30</v>
      </c>
      <c r="P3418" s="5">
        <f>E3418/O3418</f>
        <v>159.46666666666667</v>
      </c>
      <c r="Q3418" s="18" t="str">
        <f>LEFT(T3418, FIND("/",T3418)-1)</f>
        <v>theater</v>
      </c>
      <c r="R3418" s="18" t="str">
        <f>RIGHT(T3418, LEN(T3418)-FIND("/",T3418))</f>
        <v>plays</v>
      </c>
      <c r="S3418" t="b">
        <v>1</v>
      </c>
      <c r="T3418" t="s">
        <v>8271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3">
        <v>1700</v>
      </c>
      <c r="E3419" s="13">
        <v>1700.01</v>
      </c>
      <c r="F3419" s="16">
        <f>(E3419)/D3419</f>
        <v>1.0000058823529412</v>
      </c>
      <c r="G3419" s="11" t="s">
        <v>8219</v>
      </c>
      <c r="H3419" t="s">
        <v>8224</v>
      </c>
      <c r="I3419" t="s">
        <v>8246</v>
      </c>
      <c r="J3419">
        <v>1414284180</v>
      </c>
      <c r="K3419" s="7">
        <f>(((J3419/60)/60)/24)+DATE(1970,1,1)</f>
        <v>41938.029861111114</v>
      </c>
      <c r="L3419">
        <v>1410558948</v>
      </c>
      <c r="M3419" s="7">
        <f>(((L3419/60)/60)/24)+DATE(1970,1,1)</f>
        <v>41894.91375</v>
      </c>
      <c r="N3419" t="b">
        <v>0</v>
      </c>
      <c r="O3419">
        <v>45</v>
      </c>
      <c r="P3419" s="5">
        <f>E3419/O3419</f>
        <v>37.777999999999999</v>
      </c>
      <c r="Q3419" s="18" t="str">
        <f>LEFT(T3419, FIND("/",T3419)-1)</f>
        <v>theater</v>
      </c>
      <c r="R3419" s="18" t="str">
        <f>RIGHT(T3419, LEN(T3419)-FIND("/",T3419))</f>
        <v>plays</v>
      </c>
      <c r="S3419" t="b">
        <v>1</v>
      </c>
      <c r="T3419" t="s">
        <v>8271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3">
        <v>4000</v>
      </c>
      <c r="E3420" s="13">
        <v>4035</v>
      </c>
      <c r="F3420" s="16">
        <f>(E3420)/D3420</f>
        <v>1.00875</v>
      </c>
      <c r="G3420" s="11" t="s">
        <v>8219</v>
      </c>
      <c r="H3420" t="s">
        <v>8224</v>
      </c>
      <c r="I3420" t="s">
        <v>8246</v>
      </c>
      <c r="J3420">
        <v>1400875307</v>
      </c>
      <c r="K3420" s="7">
        <f>(((J3420/60)/60)/24)+DATE(1970,1,1)</f>
        <v>41782.83457175926</v>
      </c>
      <c r="L3420">
        <v>1398283307</v>
      </c>
      <c r="M3420" s="7">
        <f>(((L3420/60)/60)/24)+DATE(1970,1,1)</f>
        <v>41752.83457175926</v>
      </c>
      <c r="N3420" t="b">
        <v>0</v>
      </c>
      <c r="O3420">
        <v>56</v>
      </c>
      <c r="P3420" s="5">
        <f>E3420/O3420</f>
        <v>72.053571428571431</v>
      </c>
      <c r="Q3420" s="18" t="str">
        <f>LEFT(T3420, FIND("/",T3420)-1)</f>
        <v>theater</v>
      </c>
      <c r="R3420" s="18" t="str">
        <f>RIGHT(T3420, LEN(T3420)-FIND("/",T3420))</f>
        <v>plays</v>
      </c>
      <c r="S3420" t="b">
        <v>1</v>
      </c>
      <c r="T3420" t="s">
        <v>8271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3">
        <v>2750</v>
      </c>
      <c r="E3421" s="13">
        <v>2930</v>
      </c>
      <c r="F3421" s="16">
        <f>(E3421)/D3421</f>
        <v>1.0654545454545454</v>
      </c>
      <c r="G3421" s="11" t="s">
        <v>8219</v>
      </c>
      <c r="H3421" t="s">
        <v>8241</v>
      </c>
      <c r="I3421" t="s">
        <v>8249</v>
      </c>
      <c r="J3421">
        <v>1459978200</v>
      </c>
      <c r="K3421" s="7">
        <f>(((J3421/60)/60)/24)+DATE(1970,1,1)</f>
        <v>42466.895833333328</v>
      </c>
      <c r="L3421">
        <v>1458416585</v>
      </c>
      <c r="M3421" s="7">
        <f>(((L3421/60)/60)/24)+DATE(1970,1,1)</f>
        <v>42448.821585648147</v>
      </c>
      <c r="N3421" t="b">
        <v>0</v>
      </c>
      <c r="O3421">
        <v>46</v>
      </c>
      <c r="P3421" s="5">
        <f>E3421/O3421</f>
        <v>63.695652173913047</v>
      </c>
      <c r="Q3421" s="18" t="str">
        <f>LEFT(T3421, FIND("/",T3421)-1)</f>
        <v>theater</v>
      </c>
      <c r="R3421" s="18" t="str">
        <f>RIGHT(T3421, LEN(T3421)-FIND("/",T3421))</f>
        <v>plays</v>
      </c>
      <c r="S3421" t="b">
        <v>1</v>
      </c>
      <c r="T3421" t="s">
        <v>8271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3">
        <v>700</v>
      </c>
      <c r="E3422" s="13">
        <v>966</v>
      </c>
      <c r="F3422" s="16">
        <f>(E3422)/D3422</f>
        <v>1.38</v>
      </c>
      <c r="G3422" s="11" t="s">
        <v>8219</v>
      </c>
      <c r="H3422" t="s">
        <v>8225</v>
      </c>
      <c r="I3422" t="s">
        <v>8247</v>
      </c>
      <c r="J3422">
        <v>1455408000</v>
      </c>
      <c r="K3422" s="7">
        <f>(((J3422/60)/60)/24)+DATE(1970,1,1)</f>
        <v>42414</v>
      </c>
      <c r="L3422">
        <v>1454638202</v>
      </c>
      <c r="M3422" s="7">
        <f>(((L3422/60)/60)/24)+DATE(1970,1,1)</f>
        <v>42405.090300925927</v>
      </c>
      <c r="N3422" t="b">
        <v>0</v>
      </c>
      <c r="O3422">
        <v>34</v>
      </c>
      <c r="P3422" s="5">
        <f>E3422/O3422</f>
        <v>28.411764705882351</v>
      </c>
      <c r="Q3422" s="18" t="str">
        <f>LEFT(T3422, FIND("/",T3422)-1)</f>
        <v>theater</v>
      </c>
      <c r="R3422" s="18" t="str">
        <f>RIGHT(T3422, LEN(T3422)-FIND("/",T3422))</f>
        <v>plays</v>
      </c>
      <c r="S3422" t="b">
        <v>1</v>
      </c>
      <c r="T3422" t="s">
        <v>8271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3">
        <v>10000</v>
      </c>
      <c r="E3423" s="13">
        <v>10115</v>
      </c>
      <c r="F3423" s="16">
        <f>(E3423)/D3423</f>
        <v>1.0115000000000001</v>
      </c>
      <c r="G3423" s="11" t="s">
        <v>8219</v>
      </c>
      <c r="H3423" t="s">
        <v>8224</v>
      </c>
      <c r="I3423" t="s">
        <v>8246</v>
      </c>
      <c r="J3423">
        <v>1425495563</v>
      </c>
      <c r="K3423" s="7">
        <f>(((J3423/60)/60)/24)+DATE(1970,1,1)</f>
        <v>42067.791238425925</v>
      </c>
      <c r="L3423">
        <v>1422903563</v>
      </c>
      <c r="M3423" s="7">
        <f>(((L3423/60)/60)/24)+DATE(1970,1,1)</f>
        <v>42037.791238425925</v>
      </c>
      <c r="N3423" t="b">
        <v>0</v>
      </c>
      <c r="O3423">
        <v>98</v>
      </c>
      <c r="P3423" s="5">
        <f>E3423/O3423</f>
        <v>103.21428571428571</v>
      </c>
      <c r="Q3423" s="18" t="str">
        <f>LEFT(T3423, FIND("/",T3423)-1)</f>
        <v>theater</v>
      </c>
      <c r="R3423" s="18" t="str">
        <f>RIGHT(T3423, LEN(T3423)-FIND("/",T3423))</f>
        <v>plays</v>
      </c>
      <c r="S3423" t="b">
        <v>1</v>
      </c>
      <c r="T3423" t="s">
        <v>8271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3">
        <v>3000</v>
      </c>
      <c r="E3424" s="13">
        <v>3273</v>
      </c>
      <c r="F3424" s="16">
        <f>(E3424)/D3424</f>
        <v>1.091</v>
      </c>
      <c r="G3424" s="11" t="s">
        <v>8219</v>
      </c>
      <c r="H3424" t="s">
        <v>8225</v>
      </c>
      <c r="I3424" t="s">
        <v>8247</v>
      </c>
      <c r="J3424">
        <v>1450051200</v>
      </c>
      <c r="K3424" s="7">
        <f>(((J3424/60)/60)/24)+DATE(1970,1,1)</f>
        <v>42352</v>
      </c>
      <c r="L3424">
        <v>1447594176</v>
      </c>
      <c r="M3424" s="7">
        <f>(((L3424/60)/60)/24)+DATE(1970,1,1)</f>
        <v>42323.562222222223</v>
      </c>
      <c r="N3424" t="b">
        <v>0</v>
      </c>
      <c r="O3424">
        <v>46</v>
      </c>
      <c r="P3424" s="5">
        <f>E3424/O3424</f>
        <v>71.152173913043484</v>
      </c>
      <c r="Q3424" s="18" t="str">
        <f>LEFT(T3424, FIND("/",T3424)-1)</f>
        <v>theater</v>
      </c>
      <c r="R3424" s="18" t="str">
        <f>RIGHT(T3424, LEN(T3424)-FIND("/",T3424))</f>
        <v>plays</v>
      </c>
      <c r="S3424" t="b">
        <v>1</v>
      </c>
      <c r="T3424" t="s">
        <v>8271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3">
        <v>250</v>
      </c>
      <c r="E3425" s="13">
        <v>350</v>
      </c>
      <c r="F3425" s="16">
        <f>(E3425)/D3425</f>
        <v>1.4</v>
      </c>
      <c r="G3425" s="11" t="s">
        <v>8219</v>
      </c>
      <c r="H3425" t="s">
        <v>8224</v>
      </c>
      <c r="I3425" t="s">
        <v>8246</v>
      </c>
      <c r="J3425">
        <v>1429912341</v>
      </c>
      <c r="K3425" s="7">
        <f>(((J3425/60)/60)/24)+DATE(1970,1,1)</f>
        <v>42118.911354166667</v>
      </c>
      <c r="L3425">
        <v>1427320341</v>
      </c>
      <c r="M3425" s="7">
        <f>(((L3425/60)/60)/24)+DATE(1970,1,1)</f>
        <v>42088.911354166667</v>
      </c>
      <c r="N3425" t="b">
        <v>0</v>
      </c>
      <c r="O3425">
        <v>10</v>
      </c>
      <c r="P3425" s="5">
        <f>E3425/O3425</f>
        <v>35</v>
      </c>
      <c r="Q3425" s="18" t="str">
        <f>LEFT(T3425, FIND("/",T3425)-1)</f>
        <v>theater</v>
      </c>
      <c r="R3425" s="18" t="str">
        <f>RIGHT(T3425, LEN(T3425)-FIND("/",T3425))</f>
        <v>plays</v>
      </c>
      <c r="S3425" t="b">
        <v>1</v>
      </c>
      <c r="T3425" t="s">
        <v>8271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3">
        <v>6000</v>
      </c>
      <c r="E3426" s="13">
        <v>6215</v>
      </c>
      <c r="F3426" s="16">
        <f>(E3426)/D3426</f>
        <v>1.0358333333333334</v>
      </c>
      <c r="G3426" s="11" t="s">
        <v>8219</v>
      </c>
      <c r="H3426" t="s">
        <v>8224</v>
      </c>
      <c r="I3426" t="s">
        <v>8246</v>
      </c>
      <c r="J3426">
        <v>1423119540</v>
      </c>
      <c r="K3426" s="7">
        <f>(((J3426/60)/60)/24)+DATE(1970,1,1)</f>
        <v>42040.290972222225</v>
      </c>
      <c r="L3426">
        <v>1421252084</v>
      </c>
      <c r="M3426" s="7">
        <f>(((L3426/60)/60)/24)+DATE(1970,1,1)</f>
        <v>42018.676898148144</v>
      </c>
      <c r="N3426" t="b">
        <v>0</v>
      </c>
      <c r="O3426">
        <v>76</v>
      </c>
      <c r="P3426" s="5">
        <f>E3426/O3426</f>
        <v>81.776315789473685</v>
      </c>
      <c r="Q3426" s="18" t="str">
        <f>LEFT(T3426, FIND("/",T3426)-1)</f>
        <v>theater</v>
      </c>
      <c r="R3426" s="18" t="str">
        <f>RIGHT(T3426, LEN(T3426)-FIND("/",T3426))</f>
        <v>plays</v>
      </c>
      <c r="S3426" t="b">
        <v>1</v>
      </c>
      <c r="T3426" t="s">
        <v>8271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3">
        <v>30000</v>
      </c>
      <c r="E3427" s="13">
        <v>30891.1</v>
      </c>
      <c r="F3427" s="16">
        <f>(E3427)/D3427</f>
        <v>1.0297033333333332</v>
      </c>
      <c r="G3427" s="11" t="s">
        <v>8219</v>
      </c>
      <c r="H3427" t="s">
        <v>8224</v>
      </c>
      <c r="I3427" t="s">
        <v>8246</v>
      </c>
      <c r="J3427">
        <v>1412434136</v>
      </c>
      <c r="K3427" s="7">
        <f>(((J3427/60)/60)/24)+DATE(1970,1,1)</f>
        <v>41916.617314814815</v>
      </c>
      <c r="L3427">
        <v>1409669336</v>
      </c>
      <c r="M3427" s="7">
        <f>(((L3427/60)/60)/24)+DATE(1970,1,1)</f>
        <v>41884.617314814815</v>
      </c>
      <c r="N3427" t="b">
        <v>0</v>
      </c>
      <c r="O3427">
        <v>104</v>
      </c>
      <c r="P3427" s="5">
        <f>E3427/O3427</f>
        <v>297.02980769230766</v>
      </c>
      <c r="Q3427" s="18" t="str">
        <f>LEFT(T3427, FIND("/",T3427)-1)</f>
        <v>theater</v>
      </c>
      <c r="R3427" s="18" t="str">
        <f>RIGHT(T3427, LEN(T3427)-FIND("/",T3427))</f>
        <v>plays</v>
      </c>
      <c r="S3427" t="b">
        <v>1</v>
      </c>
      <c r="T3427" t="s">
        <v>8271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3">
        <v>3750</v>
      </c>
      <c r="E3428" s="13">
        <v>4055</v>
      </c>
      <c r="F3428" s="16">
        <f>(E3428)/D3428</f>
        <v>1.0813333333333333</v>
      </c>
      <c r="G3428" s="11" t="s">
        <v>8219</v>
      </c>
      <c r="H3428" t="s">
        <v>8224</v>
      </c>
      <c r="I3428" t="s">
        <v>8246</v>
      </c>
      <c r="J3428">
        <v>1411264800</v>
      </c>
      <c r="K3428" s="7">
        <f>(((J3428/60)/60)/24)+DATE(1970,1,1)</f>
        <v>41903.083333333336</v>
      </c>
      <c r="L3428">
        <v>1409620903</v>
      </c>
      <c r="M3428" s="7">
        <f>(((L3428/60)/60)/24)+DATE(1970,1,1)</f>
        <v>41884.056747685187</v>
      </c>
      <c r="N3428" t="b">
        <v>0</v>
      </c>
      <c r="O3428">
        <v>87</v>
      </c>
      <c r="P3428" s="5">
        <f>E3428/O3428</f>
        <v>46.609195402298852</v>
      </c>
      <c r="Q3428" s="18" t="str">
        <f>LEFT(T3428, FIND("/",T3428)-1)</f>
        <v>theater</v>
      </c>
      <c r="R3428" s="18" t="str">
        <f>RIGHT(T3428, LEN(T3428)-FIND("/",T3428))</f>
        <v>plays</v>
      </c>
      <c r="S3428" t="b">
        <v>1</v>
      </c>
      <c r="T3428" t="s">
        <v>8271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3">
        <v>1500</v>
      </c>
      <c r="E3429" s="13">
        <v>1500</v>
      </c>
      <c r="F3429" s="16">
        <f>(E3429)/D3429</f>
        <v>1</v>
      </c>
      <c r="G3429" s="11" t="s">
        <v>8219</v>
      </c>
      <c r="H3429" t="s">
        <v>8225</v>
      </c>
      <c r="I3429" t="s">
        <v>8247</v>
      </c>
      <c r="J3429">
        <v>1404314952</v>
      </c>
      <c r="K3429" s="7">
        <f>(((J3429/60)/60)/24)+DATE(1970,1,1)</f>
        <v>41822.645277777774</v>
      </c>
      <c r="L3429">
        <v>1401722952</v>
      </c>
      <c r="M3429" s="7">
        <f>(((L3429/60)/60)/24)+DATE(1970,1,1)</f>
        <v>41792.645277777774</v>
      </c>
      <c r="N3429" t="b">
        <v>0</v>
      </c>
      <c r="O3429">
        <v>29</v>
      </c>
      <c r="P3429" s="5">
        <f>E3429/O3429</f>
        <v>51.724137931034484</v>
      </c>
      <c r="Q3429" s="18" t="str">
        <f>LEFT(T3429, FIND("/",T3429)-1)</f>
        <v>theater</v>
      </c>
      <c r="R3429" s="18" t="str">
        <f>RIGHT(T3429, LEN(T3429)-FIND("/",T3429))</f>
        <v>plays</v>
      </c>
      <c r="S3429" t="b">
        <v>1</v>
      </c>
      <c r="T3429" t="s">
        <v>8271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3">
        <v>2000</v>
      </c>
      <c r="E3430" s="13">
        <v>2055</v>
      </c>
      <c r="F3430" s="16">
        <f>(E3430)/D3430</f>
        <v>1.0275000000000001</v>
      </c>
      <c r="G3430" s="11" t="s">
        <v>8219</v>
      </c>
      <c r="H3430" t="s">
        <v>8225</v>
      </c>
      <c r="I3430" t="s">
        <v>8247</v>
      </c>
      <c r="J3430">
        <v>1425142800</v>
      </c>
      <c r="K3430" s="7">
        <f>(((J3430/60)/60)/24)+DATE(1970,1,1)</f>
        <v>42063.708333333328</v>
      </c>
      <c r="L3430">
        <v>1422983847</v>
      </c>
      <c r="M3430" s="7">
        <f>(((L3430/60)/60)/24)+DATE(1970,1,1)</f>
        <v>42038.720451388886</v>
      </c>
      <c r="N3430" t="b">
        <v>0</v>
      </c>
      <c r="O3430">
        <v>51</v>
      </c>
      <c r="P3430" s="5">
        <f>E3430/O3430</f>
        <v>40.294117647058826</v>
      </c>
      <c r="Q3430" s="18" t="str">
        <f>LEFT(T3430, FIND("/",T3430)-1)</f>
        <v>theater</v>
      </c>
      <c r="R3430" s="18" t="str">
        <f>RIGHT(T3430, LEN(T3430)-FIND("/",T3430))</f>
        <v>plays</v>
      </c>
      <c r="S3430" t="b">
        <v>1</v>
      </c>
      <c r="T3430" t="s">
        <v>8271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3">
        <v>150</v>
      </c>
      <c r="E3431" s="13">
        <v>195</v>
      </c>
      <c r="F3431" s="16">
        <f>(E3431)/D3431</f>
        <v>1.3</v>
      </c>
      <c r="G3431" s="11" t="s">
        <v>8219</v>
      </c>
      <c r="H3431" t="s">
        <v>8225</v>
      </c>
      <c r="I3431" t="s">
        <v>8247</v>
      </c>
      <c r="J3431">
        <v>1478046661</v>
      </c>
      <c r="K3431" s="7">
        <f>(((J3431/60)/60)/24)+DATE(1970,1,1)</f>
        <v>42676.021539351852</v>
      </c>
      <c r="L3431">
        <v>1476837061</v>
      </c>
      <c r="M3431" s="7">
        <f>(((L3431/60)/60)/24)+DATE(1970,1,1)</f>
        <v>42662.021539351852</v>
      </c>
      <c r="N3431" t="b">
        <v>0</v>
      </c>
      <c r="O3431">
        <v>12</v>
      </c>
      <c r="P3431" s="5">
        <f>E3431/O3431</f>
        <v>16.25</v>
      </c>
      <c r="Q3431" s="18" t="str">
        <f>LEFT(T3431, FIND("/",T3431)-1)</f>
        <v>theater</v>
      </c>
      <c r="R3431" s="18" t="str">
        <f>RIGHT(T3431, LEN(T3431)-FIND("/",T3431))</f>
        <v>plays</v>
      </c>
      <c r="S3431" t="b">
        <v>1</v>
      </c>
      <c r="T3431" t="s">
        <v>8271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3">
        <v>2000</v>
      </c>
      <c r="E3432" s="13">
        <v>2170.9899999999998</v>
      </c>
      <c r="F3432" s="16">
        <f>(E3432)/D3432</f>
        <v>1.0854949999999999</v>
      </c>
      <c r="G3432" s="11" t="s">
        <v>8219</v>
      </c>
      <c r="H3432" t="s">
        <v>8225</v>
      </c>
      <c r="I3432" t="s">
        <v>8247</v>
      </c>
      <c r="J3432">
        <v>1406760101</v>
      </c>
      <c r="K3432" s="7">
        <f>(((J3432/60)/60)/24)+DATE(1970,1,1)</f>
        <v>41850.945613425924</v>
      </c>
      <c r="L3432">
        <v>1404168101</v>
      </c>
      <c r="M3432" s="7">
        <f>(((L3432/60)/60)/24)+DATE(1970,1,1)</f>
        <v>41820.945613425924</v>
      </c>
      <c r="N3432" t="b">
        <v>0</v>
      </c>
      <c r="O3432">
        <v>72</v>
      </c>
      <c r="P3432" s="5">
        <f>E3432/O3432</f>
        <v>30.152638888888887</v>
      </c>
      <c r="Q3432" s="18" t="str">
        <f>LEFT(T3432, FIND("/",T3432)-1)</f>
        <v>theater</v>
      </c>
      <c r="R3432" s="18" t="str">
        <f>RIGHT(T3432, LEN(T3432)-FIND("/",T3432))</f>
        <v>plays</v>
      </c>
      <c r="S3432" t="b">
        <v>1</v>
      </c>
      <c r="T3432" t="s">
        <v>8271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3">
        <v>2000</v>
      </c>
      <c r="E3433" s="13">
        <v>2000</v>
      </c>
      <c r="F3433" s="16">
        <f>(E3433)/D3433</f>
        <v>1</v>
      </c>
      <c r="G3433" s="11" t="s">
        <v>8219</v>
      </c>
      <c r="H3433" t="s">
        <v>8224</v>
      </c>
      <c r="I3433" t="s">
        <v>8246</v>
      </c>
      <c r="J3433">
        <v>1408383153</v>
      </c>
      <c r="K3433" s="7">
        <f>(((J3433/60)/60)/24)+DATE(1970,1,1)</f>
        <v>41869.730937500004</v>
      </c>
      <c r="L3433">
        <v>1405791153</v>
      </c>
      <c r="M3433" s="7">
        <f>(((L3433/60)/60)/24)+DATE(1970,1,1)</f>
        <v>41839.730937500004</v>
      </c>
      <c r="N3433" t="b">
        <v>0</v>
      </c>
      <c r="O3433">
        <v>21</v>
      </c>
      <c r="P3433" s="5">
        <f>E3433/O3433</f>
        <v>95.238095238095241</v>
      </c>
      <c r="Q3433" s="18" t="str">
        <f>LEFT(T3433, FIND("/",T3433)-1)</f>
        <v>theater</v>
      </c>
      <c r="R3433" s="18" t="str">
        <f>RIGHT(T3433, LEN(T3433)-FIND("/",T3433))</f>
        <v>plays</v>
      </c>
      <c r="S3433" t="b">
        <v>1</v>
      </c>
      <c r="T3433" t="s">
        <v>8271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3">
        <v>2000</v>
      </c>
      <c r="E3434" s="13">
        <v>2193</v>
      </c>
      <c r="F3434" s="16">
        <f>(E3434)/D3434</f>
        <v>1.0965</v>
      </c>
      <c r="G3434" s="11" t="s">
        <v>8219</v>
      </c>
      <c r="H3434" t="s">
        <v>8224</v>
      </c>
      <c r="I3434" t="s">
        <v>8246</v>
      </c>
      <c r="J3434">
        <v>1454709600</v>
      </c>
      <c r="K3434" s="7">
        <f>(((J3434/60)/60)/24)+DATE(1970,1,1)</f>
        <v>42405.916666666672</v>
      </c>
      <c r="L3434">
        <v>1452520614</v>
      </c>
      <c r="M3434" s="7">
        <f>(((L3434/60)/60)/24)+DATE(1970,1,1)</f>
        <v>42380.581180555557</v>
      </c>
      <c r="N3434" t="b">
        <v>0</v>
      </c>
      <c r="O3434">
        <v>42</v>
      </c>
      <c r="P3434" s="5">
        <f>E3434/O3434</f>
        <v>52.214285714285715</v>
      </c>
      <c r="Q3434" s="18" t="str">
        <f>LEFT(T3434, FIND("/",T3434)-1)</f>
        <v>theater</v>
      </c>
      <c r="R3434" s="18" t="str">
        <f>RIGHT(T3434, LEN(T3434)-FIND("/",T3434))</f>
        <v>plays</v>
      </c>
      <c r="S3434" t="b">
        <v>1</v>
      </c>
      <c r="T3434" t="s">
        <v>8271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3">
        <v>9500</v>
      </c>
      <c r="E3435" s="13">
        <v>9525</v>
      </c>
      <c r="F3435" s="16">
        <f>(E3435)/D3435</f>
        <v>1.0026315789473683</v>
      </c>
      <c r="G3435" s="11" t="s">
        <v>8219</v>
      </c>
      <c r="H3435" t="s">
        <v>8224</v>
      </c>
      <c r="I3435" t="s">
        <v>8246</v>
      </c>
      <c r="J3435">
        <v>1402974000</v>
      </c>
      <c r="K3435" s="7">
        <f>(((J3435/60)/60)/24)+DATE(1970,1,1)</f>
        <v>41807.125</v>
      </c>
      <c r="L3435">
        <v>1400290255</v>
      </c>
      <c r="M3435" s="7">
        <f>(((L3435/60)/60)/24)+DATE(1970,1,1)</f>
        <v>41776.063136574077</v>
      </c>
      <c r="N3435" t="b">
        <v>0</v>
      </c>
      <c r="O3435">
        <v>71</v>
      </c>
      <c r="P3435" s="5">
        <f>E3435/O3435</f>
        <v>134.1549295774648</v>
      </c>
      <c r="Q3435" s="18" t="str">
        <f>LEFT(T3435, FIND("/",T3435)-1)</f>
        <v>theater</v>
      </c>
      <c r="R3435" s="18" t="str">
        <f>RIGHT(T3435, LEN(T3435)-FIND("/",T3435))</f>
        <v>plays</v>
      </c>
      <c r="S3435" t="b">
        <v>1</v>
      </c>
      <c r="T3435" t="s">
        <v>8271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3">
        <v>10000</v>
      </c>
      <c r="E3436" s="13">
        <v>10555</v>
      </c>
      <c r="F3436" s="16">
        <f>(E3436)/D3436</f>
        <v>1.0555000000000001</v>
      </c>
      <c r="G3436" s="11" t="s">
        <v>8219</v>
      </c>
      <c r="H3436" t="s">
        <v>8224</v>
      </c>
      <c r="I3436" t="s">
        <v>8246</v>
      </c>
      <c r="J3436">
        <v>1404983269</v>
      </c>
      <c r="K3436" s="7">
        <f>(((J3436/60)/60)/24)+DATE(1970,1,1)</f>
        <v>41830.380428240744</v>
      </c>
      <c r="L3436">
        <v>1402391269</v>
      </c>
      <c r="M3436" s="7">
        <f>(((L3436/60)/60)/24)+DATE(1970,1,1)</f>
        <v>41800.380428240744</v>
      </c>
      <c r="N3436" t="b">
        <v>0</v>
      </c>
      <c r="O3436">
        <v>168</v>
      </c>
      <c r="P3436" s="5">
        <f>E3436/O3436</f>
        <v>62.827380952380949</v>
      </c>
      <c r="Q3436" s="18" t="str">
        <f>LEFT(T3436, FIND("/",T3436)-1)</f>
        <v>theater</v>
      </c>
      <c r="R3436" s="18" t="str">
        <f>RIGHT(T3436, LEN(T3436)-FIND("/",T3436))</f>
        <v>plays</v>
      </c>
      <c r="S3436" t="b">
        <v>1</v>
      </c>
      <c r="T3436" t="s">
        <v>8271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3">
        <v>1000</v>
      </c>
      <c r="E3437" s="13">
        <v>1120</v>
      </c>
      <c r="F3437" s="16">
        <f>(E3437)/D3437</f>
        <v>1.1200000000000001</v>
      </c>
      <c r="G3437" s="11" t="s">
        <v>8219</v>
      </c>
      <c r="H3437" t="s">
        <v>8224</v>
      </c>
      <c r="I3437" t="s">
        <v>8246</v>
      </c>
      <c r="J3437">
        <v>1470538800</v>
      </c>
      <c r="K3437" s="7">
        <f>(((J3437/60)/60)/24)+DATE(1970,1,1)</f>
        <v>42589.125</v>
      </c>
      <c r="L3437">
        <v>1469112493</v>
      </c>
      <c r="M3437" s="7">
        <f>(((L3437/60)/60)/24)+DATE(1970,1,1)</f>
        <v>42572.61681712963</v>
      </c>
      <c r="N3437" t="b">
        <v>0</v>
      </c>
      <c r="O3437">
        <v>19</v>
      </c>
      <c r="P3437" s="5">
        <f>E3437/O3437</f>
        <v>58.94736842105263</v>
      </c>
      <c r="Q3437" s="18" t="str">
        <f>LEFT(T3437, FIND("/",T3437)-1)</f>
        <v>theater</v>
      </c>
      <c r="R3437" s="18" t="str">
        <f>RIGHT(T3437, LEN(T3437)-FIND("/",T3437))</f>
        <v>plays</v>
      </c>
      <c r="S3437" t="b">
        <v>1</v>
      </c>
      <c r="T3437" t="s">
        <v>8271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3">
        <v>5000</v>
      </c>
      <c r="E3438" s="13">
        <v>5295</v>
      </c>
      <c r="F3438" s="16">
        <f>(E3438)/D3438</f>
        <v>1.0589999999999999</v>
      </c>
      <c r="G3438" s="11" t="s">
        <v>8219</v>
      </c>
      <c r="H3438" t="s">
        <v>8224</v>
      </c>
      <c r="I3438" t="s">
        <v>8246</v>
      </c>
      <c r="J3438">
        <v>1408638480</v>
      </c>
      <c r="K3438" s="7">
        <f>(((J3438/60)/60)/24)+DATE(1970,1,1)</f>
        <v>41872.686111111114</v>
      </c>
      <c r="L3438">
        <v>1406811593</v>
      </c>
      <c r="M3438" s="7">
        <f>(((L3438/60)/60)/24)+DATE(1970,1,1)</f>
        <v>41851.541585648149</v>
      </c>
      <c r="N3438" t="b">
        <v>0</v>
      </c>
      <c r="O3438">
        <v>37</v>
      </c>
      <c r="P3438" s="5">
        <f>E3438/O3438</f>
        <v>143.1081081081081</v>
      </c>
      <c r="Q3438" s="18" t="str">
        <f>LEFT(T3438, FIND("/",T3438)-1)</f>
        <v>theater</v>
      </c>
      <c r="R3438" s="18" t="str">
        <f>RIGHT(T3438, LEN(T3438)-FIND("/",T3438))</f>
        <v>plays</v>
      </c>
      <c r="S3438" t="b">
        <v>1</v>
      </c>
      <c r="T3438" t="s">
        <v>8271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3">
        <v>3000</v>
      </c>
      <c r="E3439" s="13">
        <v>3030</v>
      </c>
      <c r="F3439" s="16">
        <f>(E3439)/D3439</f>
        <v>1.01</v>
      </c>
      <c r="G3439" s="11" t="s">
        <v>8219</v>
      </c>
      <c r="H3439" t="s">
        <v>8224</v>
      </c>
      <c r="I3439" t="s">
        <v>8246</v>
      </c>
      <c r="J3439">
        <v>1440003820</v>
      </c>
      <c r="K3439" s="7">
        <f>(((J3439/60)/60)/24)+DATE(1970,1,1)</f>
        <v>42235.710879629631</v>
      </c>
      <c r="L3439">
        <v>1437411820</v>
      </c>
      <c r="M3439" s="7">
        <f>(((L3439/60)/60)/24)+DATE(1970,1,1)</f>
        <v>42205.710879629631</v>
      </c>
      <c r="N3439" t="b">
        <v>0</v>
      </c>
      <c r="O3439">
        <v>36</v>
      </c>
      <c r="P3439" s="5">
        <f>E3439/O3439</f>
        <v>84.166666666666671</v>
      </c>
      <c r="Q3439" s="18" t="str">
        <f>LEFT(T3439, FIND("/",T3439)-1)</f>
        <v>theater</v>
      </c>
      <c r="R3439" s="18" t="str">
        <f>RIGHT(T3439, LEN(T3439)-FIND("/",T3439))</f>
        <v>plays</v>
      </c>
      <c r="S3439" t="b">
        <v>1</v>
      </c>
      <c r="T3439" t="s">
        <v>8271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3">
        <v>2500</v>
      </c>
      <c r="E3440" s="13">
        <v>2605</v>
      </c>
      <c r="F3440" s="16">
        <f>(E3440)/D3440</f>
        <v>1.042</v>
      </c>
      <c r="G3440" s="11" t="s">
        <v>8219</v>
      </c>
      <c r="H3440" t="s">
        <v>8225</v>
      </c>
      <c r="I3440" t="s">
        <v>8247</v>
      </c>
      <c r="J3440">
        <v>1430600400</v>
      </c>
      <c r="K3440" s="7">
        <f>(((J3440/60)/60)/24)+DATE(1970,1,1)</f>
        <v>42126.875</v>
      </c>
      <c r="L3440">
        <v>1428358567</v>
      </c>
      <c r="M3440" s="7">
        <f>(((L3440/60)/60)/24)+DATE(1970,1,1)</f>
        <v>42100.927858796291</v>
      </c>
      <c r="N3440" t="b">
        <v>0</v>
      </c>
      <c r="O3440">
        <v>14</v>
      </c>
      <c r="P3440" s="5">
        <f>E3440/O3440</f>
        <v>186.07142857142858</v>
      </c>
      <c r="Q3440" s="18" t="str">
        <f>LEFT(T3440, FIND("/",T3440)-1)</f>
        <v>theater</v>
      </c>
      <c r="R3440" s="18" t="str">
        <f>RIGHT(T3440, LEN(T3440)-FIND("/",T3440))</f>
        <v>plays</v>
      </c>
      <c r="S3440" t="b">
        <v>1</v>
      </c>
      <c r="T3440" t="s">
        <v>8271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3">
        <v>1200</v>
      </c>
      <c r="E3441" s="13">
        <v>1616.14</v>
      </c>
      <c r="F3441" s="16">
        <f>(E3441)/D3441</f>
        <v>1.3467833333333334</v>
      </c>
      <c r="G3441" s="11" t="s">
        <v>8219</v>
      </c>
      <c r="H3441" t="s">
        <v>8224</v>
      </c>
      <c r="I3441" t="s">
        <v>8246</v>
      </c>
      <c r="J3441">
        <v>1453179540</v>
      </c>
      <c r="K3441" s="7">
        <f>(((J3441/60)/60)/24)+DATE(1970,1,1)</f>
        <v>42388.207638888889</v>
      </c>
      <c r="L3441">
        <v>1452030730</v>
      </c>
      <c r="M3441" s="7">
        <f>(((L3441/60)/60)/24)+DATE(1970,1,1)</f>
        <v>42374.911226851851</v>
      </c>
      <c r="N3441" t="b">
        <v>0</v>
      </c>
      <c r="O3441">
        <v>18</v>
      </c>
      <c r="P3441" s="5">
        <f>E3441/O3441</f>
        <v>89.785555555555561</v>
      </c>
      <c r="Q3441" s="18" t="str">
        <f>LEFT(T3441, FIND("/",T3441)-1)</f>
        <v>theater</v>
      </c>
      <c r="R3441" s="18" t="str">
        <f>RIGHT(T3441, LEN(T3441)-FIND("/",T3441))</f>
        <v>plays</v>
      </c>
      <c r="S3441" t="b">
        <v>1</v>
      </c>
      <c r="T3441" t="s">
        <v>8271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3">
        <v>5000</v>
      </c>
      <c r="E3442" s="13">
        <v>5260.92</v>
      </c>
      <c r="F3442" s="16">
        <f>(E3442)/D3442</f>
        <v>1.052184</v>
      </c>
      <c r="G3442" s="11" t="s">
        <v>8219</v>
      </c>
      <c r="H3442" t="s">
        <v>8224</v>
      </c>
      <c r="I3442" t="s">
        <v>8246</v>
      </c>
      <c r="J3442">
        <v>1405095300</v>
      </c>
      <c r="K3442" s="7">
        <f>(((J3442/60)/60)/24)+DATE(1970,1,1)</f>
        <v>41831.677083333336</v>
      </c>
      <c r="L3442">
        <v>1403146628</v>
      </c>
      <c r="M3442" s="7">
        <f>(((L3442/60)/60)/24)+DATE(1970,1,1)</f>
        <v>41809.12300925926</v>
      </c>
      <c r="N3442" t="b">
        <v>0</v>
      </c>
      <c r="O3442">
        <v>82</v>
      </c>
      <c r="P3442" s="5">
        <f>E3442/O3442</f>
        <v>64.157560975609755</v>
      </c>
      <c r="Q3442" s="18" t="str">
        <f>LEFT(T3442, FIND("/",T3442)-1)</f>
        <v>theater</v>
      </c>
      <c r="R3442" s="18" t="str">
        <f>RIGHT(T3442, LEN(T3442)-FIND("/",T3442))</f>
        <v>plays</v>
      </c>
      <c r="S3442" t="b">
        <v>1</v>
      </c>
      <c r="T3442" t="s">
        <v>8271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3">
        <v>2500</v>
      </c>
      <c r="E3443" s="13">
        <v>2565</v>
      </c>
      <c r="F3443" s="16">
        <f>(E3443)/D3443</f>
        <v>1.026</v>
      </c>
      <c r="G3443" s="11" t="s">
        <v>8219</v>
      </c>
      <c r="H3443" t="s">
        <v>8224</v>
      </c>
      <c r="I3443" t="s">
        <v>8246</v>
      </c>
      <c r="J3443">
        <v>1447445820</v>
      </c>
      <c r="K3443" s="7">
        <f>(((J3443/60)/60)/24)+DATE(1970,1,1)</f>
        <v>42321.845138888893</v>
      </c>
      <c r="L3443">
        <v>1445077121</v>
      </c>
      <c r="M3443" s="7">
        <f>(((L3443/60)/60)/24)+DATE(1970,1,1)</f>
        <v>42294.429641203707</v>
      </c>
      <c r="N3443" t="b">
        <v>0</v>
      </c>
      <c r="O3443">
        <v>43</v>
      </c>
      <c r="P3443" s="5">
        <f>E3443/O3443</f>
        <v>59.651162790697676</v>
      </c>
      <c r="Q3443" s="18" t="str">
        <f>LEFT(T3443, FIND("/",T3443)-1)</f>
        <v>theater</v>
      </c>
      <c r="R3443" s="18" t="str">
        <f>RIGHT(T3443, LEN(T3443)-FIND("/",T3443))</f>
        <v>plays</v>
      </c>
      <c r="S3443" t="b">
        <v>1</v>
      </c>
      <c r="T3443" t="s">
        <v>8271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3">
        <v>250</v>
      </c>
      <c r="E3444" s="13">
        <v>250</v>
      </c>
      <c r="F3444" s="16">
        <f>(E3444)/D3444</f>
        <v>1</v>
      </c>
      <c r="G3444" s="11" t="s">
        <v>8219</v>
      </c>
      <c r="H3444" t="s">
        <v>8224</v>
      </c>
      <c r="I3444" t="s">
        <v>8246</v>
      </c>
      <c r="J3444">
        <v>1433016672</v>
      </c>
      <c r="K3444" s="7">
        <f>(((J3444/60)/60)/24)+DATE(1970,1,1)</f>
        <v>42154.841111111105</v>
      </c>
      <c r="L3444">
        <v>1430424672</v>
      </c>
      <c r="M3444" s="7">
        <f>(((L3444/60)/60)/24)+DATE(1970,1,1)</f>
        <v>42124.841111111105</v>
      </c>
      <c r="N3444" t="b">
        <v>0</v>
      </c>
      <c r="O3444">
        <v>8</v>
      </c>
      <c r="P3444" s="5">
        <f>E3444/O3444</f>
        <v>31.25</v>
      </c>
      <c r="Q3444" s="18" t="str">
        <f>LEFT(T3444, FIND("/",T3444)-1)</f>
        <v>theater</v>
      </c>
      <c r="R3444" s="18" t="str">
        <f>RIGHT(T3444, LEN(T3444)-FIND("/",T3444))</f>
        <v>plays</v>
      </c>
      <c r="S3444" t="b">
        <v>1</v>
      </c>
      <c r="T3444" t="s">
        <v>8271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3">
        <v>1000</v>
      </c>
      <c r="E3445" s="13">
        <v>1855</v>
      </c>
      <c r="F3445" s="16">
        <f>(E3445)/D3445</f>
        <v>1.855</v>
      </c>
      <c r="G3445" s="11" t="s">
        <v>8219</v>
      </c>
      <c r="H3445" t="s">
        <v>8224</v>
      </c>
      <c r="I3445" t="s">
        <v>8246</v>
      </c>
      <c r="J3445">
        <v>1410266146</v>
      </c>
      <c r="K3445" s="7">
        <f>(((J3445/60)/60)/24)+DATE(1970,1,1)</f>
        <v>41891.524837962963</v>
      </c>
      <c r="L3445">
        <v>1407674146</v>
      </c>
      <c r="M3445" s="7">
        <f>(((L3445/60)/60)/24)+DATE(1970,1,1)</f>
        <v>41861.524837962963</v>
      </c>
      <c r="N3445" t="b">
        <v>0</v>
      </c>
      <c r="O3445">
        <v>45</v>
      </c>
      <c r="P3445" s="5">
        <f>E3445/O3445</f>
        <v>41.222222222222221</v>
      </c>
      <c r="Q3445" s="18" t="str">
        <f>LEFT(T3445, FIND("/",T3445)-1)</f>
        <v>theater</v>
      </c>
      <c r="R3445" s="18" t="str">
        <f>RIGHT(T3445, LEN(T3445)-FIND("/",T3445))</f>
        <v>plays</v>
      </c>
      <c r="S3445" t="b">
        <v>1</v>
      </c>
      <c r="T3445" t="s">
        <v>8271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3">
        <v>300</v>
      </c>
      <c r="E3446" s="13">
        <v>867</v>
      </c>
      <c r="F3446" s="16">
        <f>(E3446)/D3446</f>
        <v>2.89</v>
      </c>
      <c r="G3446" s="11" t="s">
        <v>8219</v>
      </c>
      <c r="H3446" t="s">
        <v>8226</v>
      </c>
      <c r="I3446" t="s">
        <v>8248</v>
      </c>
      <c r="J3446">
        <v>1465394340</v>
      </c>
      <c r="K3446" s="7">
        <f>(((J3446/60)/60)/24)+DATE(1970,1,1)</f>
        <v>42529.582638888889</v>
      </c>
      <c r="L3446">
        <v>1464677986</v>
      </c>
      <c r="M3446" s="7">
        <f>(((L3446/60)/60)/24)+DATE(1970,1,1)</f>
        <v>42521.291504629626</v>
      </c>
      <c r="N3446" t="b">
        <v>0</v>
      </c>
      <c r="O3446">
        <v>20</v>
      </c>
      <c r="P3446" s="5">
        <f>E3446/O3446</f>
        <v>43.35</v>
      </c>
      <c r="Q3446" s="18" t="str">
        <f>LEFT(T3446, FIND("/",T3446)-1)</f>
        <v>theater</v>
      </c>
      <c r="R3446" s="18" t="str">
        <f>RIGHT(T3446, LEN(T3446)-FIND("/",T3446))</f>
        <v>plays</v>
      </c>
      <c r="S3446" t="b">
        <v>1</v>
      </c>
      <c r="T3446" t="s">
        <v>8271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3">
        <v>2000</v>
      </c>
      <c r="E3447" s="13">
        <v>2000</v>
      </c>
      <c r="F3447" s="16">
        <f>(E3447)/D3447</f>
        <v>1</v>
      </c>
      <c r="G3447" s="11" t="s">
        <v>8219</v>
      </c>
      <c r="H3447" t="s">
        <v>8225</v>
      </c>
      <c r="I3447" t="s">
        <v>8247</v>
      </c>
      <c r="J3447">
        <v>1445604236</v>
      </c>
      <c r="K3447" s="7">
        <f>(((J3447/60)/60)/24)+DATE(1970,1,1)</f>
        <v>42300.530509259261</v>
      </c>
      <c r="L3447">
        <v>1443185036</v>
      </c>
      <c r="M3447" s="7">
        <f>(((L3447/60)/60)/24)+DATE(1970,1,1)</f>
        <v>42272.530509259261</v>
      </c>
      <c r="N3447" t="b">
        <v>0</v>
      </c>
      <c r="O3447">
        <v>31</v>
      </c>
      <c r="P3447" s="5">
        <f>E3447/O3447</f>
        <v>64.516129032258064</v>
      </c>
      <c r="Q3447" s="18" t="str">
        <f>LEFT(T3447, FIND("/",T3447)-1)</f>
        <v>theater</v>
      </c>
      <c r="R3447" s="18" t="str">
        <f>RIGHT(T3447, LEN(T3447)-FIND("/",T3447))</f>
        <v>plays</v>
      </c>
      <c r="S3447" t="b">
        <v>1</v>
      </c>
      <c r="T3447" t="s">
        <v>8271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3">
        <v>1000</v>
      </c>
      <c r="E3448" s="13">
        <v>1082</v>
      </c>
      <c r="F3448" s="16">
        <f>(E3448)/D3448</f>
        <v>1.0820000000000001</v>
      </c>
      <c r="G3448" s="11" t="s">
        <v>8219</v>
      </c>
      <c r="H3448" t="s">
        <v>8225</v>
      </c>
      <c r="I3448" t="s">
        <v>8247</v>
      </c>
      <c r="J3448">
        <v>1423138800</v>
      </c>
      <c r="K3448" s="7">
        <f>(((J3448/60)/60)/24)+DATE(1970,1,1)</f>
        <v>42040.513888888891</v>
      </c>
      <c r="L3448">
        <v>1421092725</v>
      </c>
      <c r="M3448" s="7">
        <f>(((L3448/60)/60)/24)+DATE(1970,1,1)</f>
        <v>42016.832465277781</v>
      </c>
      <c r="N3448" t="b">
        <v>0</v>
      </c>
      <c r="O3448">
        <v>25</v>
      </c>
      <c r="P3448" s="5">
        <f>E3448/O3448</f>
        <v>43.28</v>
      </c>
      <c r="Q3448" s="18" t="str">
        <f>LEFT(T3448, FIND("/",T3448)-1)</f>
        <v>theater</v>
      </c>
      <c r="R3448" s="18" t="str">
        <f>RIGHT(T3448, LEN(T3448)-FIND("/",T3448))</f>
        <v>plays</v>
      </c>
      <c r="S3448" t="b">
        <v>1</v>
      </c>
      <c r="T3448" t="s">
        <v>8271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3">
        <v>1000</v>
      </c>
      <c r="E3449" s="13">
        <v>1078</v>
      </c>
      <c r="F3449" s="16">
        <f>(E3449)/D3449</f>
        <v>1.0780000000000001</v>
      </c>
      <c r="G3449" s="11" t="s">
        <v>8219</v>
      </c>
      <c r="H3449" t="s">
        <v>8224</v>
      </c>
      <c r="I3449" t="s">
        <v>8246</v>
      </c>
      <c r="J3449">
        <v>1458332412</v>
      </c>
      <c r="K3449" s="7">
        <f>(((J3449/60)/60)/24)+DATE(1970,1,1)</f>
        <v>42447.847361111111</v>
      </c>
      <c r="L3449">
        <v>1454448012</v>
      </c>
      <c r="M3449" s="7">
        <f>(((L3449/60)/60)/24)+DATE(1970,1,1)</f>
        <v>42402.889027777783</v>
      </c>
      <c r="N3449" t="b">
        <v>0</v>
      </c>
      <c r="O3449">
        <v>14</v>
      </c>
      <c r="P3449" s="5">
        <f>E3449/O3449</f>
        <v>77</v>
      </c>
      <c r="Q3449" s="18" t="str">
        <f>LEFT(T3449, FIND("/",T3449)-1)</f>
        <v>theater</v>
      </c>
      <c r="R3449" s="18" t="str">
        <f>RIGHT(T3449, LEN(T3449)-FIND("/",T3449))</f>
        <v>plays</v>
      </c>
      <c r="S3449" t="b">
        <v>1</v>
      </c>
      <c r="T3449" t="s">
        <v>8271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3">
        <v>2100</v>
      </c>
      <c r="E3450" s="13">
        <v>2305</v>
      </c>
      <c r="F3450" s="16">
        <f>(E3450)/D3450</f>
        <v>1.0976190476190477</v>
      </c>
      <c r="G3450" s="11" t="s">
        <v>8219</v>
      </c>
      <c r="H3450" t="s">
        <v>8224</v>
      </c>
      <c r="I3450" t="s">
        <v>8246</v>
      </c>
      <c r="J3450">
        <v>1418784689</v>
      </c>
      <c r="K3450" s="7">
        <f>(((J3450/60)/60)/24)+DATE(1970,1,1)</f>
        <v>41990.119085648148</v>
      </c>
      <c r="L3450">
        <v>1416192689</v>
      </c>
      <c r="M3450" s="7">
        <f>(((L3450/60)/60)/24)+DATE(1970,1,1)</f>
        <v>41960.119085648148</v>
      </c>
      <c r="N3450" t="b">
        <v>0</v>
      </c>
      <c r="O3450">
        <v>45</v>
      </c>
      <c r="P3450" s="5">
        <f>E3450/O3450</f>
        <v>51.222222222222221</v>
      </c>
      <c r="Q3450" s="18" t="str">
        <f>LEFT(T3450, FIND("/",T3450)-1)</f>
        <v>theater</v>
      </c>
      <c r="R3450" s="18" t="str">
        <f>RIGHT(T3450, LEN(T3450)-FIND("/",T3450))</f>
        <v>plays</v>
      </c>
      <c r="S3450" t="b">
        <v>1</v>
      </c>
      <c r="T3450" t="s">
        <v>8271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3">
        <v>800</v>
      </c>
      <c r="E3451" s="13">
        <v>1365</v>
      </c>
      <c r="F3451" s="16">
        <f>(E3451)/D3451</f>
        <v>1.70625</v>
      </c>
      <c r="G3451" s="11" t="s">
        <v>8219</v>
      </c>
      <c r="H3451" t="s">
        <v>8224</v>
      </c>
      <c r="I3451" t="s">
        <v>8246</v>
      </c>
      <c r="J3451">
        <v>1468036800</v>
      </c>
      <c r="K3451" s="7">
        <f>(((J3451/60)/60)/24)+DATE(1970,1,1)</f>
        <v>42560.166666666672</v>
      </c>
      <c r="L3451">
        <v>1465607738</v>
      </c>
      <c r="M3451" s="7">
        <f>(((L3451/60)/60)/24)+DATE(1970,1,1)</f>
        <v>42532.052523148144</v>
      </c>
      <c r="N3451" t="b">
        <v>0</v>
      </c>
      <c r="O3451">
        <v>20</v>
      </c>
      <c r="P3451" s="5">
        <f>E3451/O3451</f>
        <v>68.25</v>
      </c>
      <c r="Q3451" s="18" t="str">
        <f>LEFT(T3451, FIND("/",T3451)-1)</f>
        <v>theater</v>
      </c>
      <c r="R3451" s="18" t="str">
        <f>RIGHT(T3451, LEN(T3451)-FIND("/",T3451))</f>
        <v>plays</v>
      </c>
      <c r="S3451" t="b">
        <v>1</v>
      </c>
      <c r="T3451" t="s">
        <v>8271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3">
        <v>500</v>
      </c>
      <c r="E3452" s="13">
        <v>760</v>
      </c>
      <c r="F3452" s="16">
        <f>(E3452)/D3452</f>
        <v>1.52</v>
      </c>
      <c r="G3452" s="11" t="s">
        <v>8219</v>
      </c>
      <c r="H3452" t="s">
        <v>8225</v>
      </c>
      <c r="I3452" t="s">
        <v>8247</v>
      </c>
      <c r="J3452">
        <v>1427990071</v>
      </c>
      <c r="K3452" s="7">
        <f>(((J3452/60)/60)/24)+DATE(1970,1,1)</f>
        <v>42096.662858796291</v>
      </c>
      <c r="L3452">
        <v>1422809671</v>
      </c>
      <c r="M3452" s="7">
        <f>(((L3452/60)/60)/24)+DATE(1970,1,1)</f>
        <v>42036.704525462963</v>
      </c>
      <c r="N3452" t="b">
        <v>0</v>
      </c>
      <c r="O3452">
        <v>39</v>
      </c>
      <c r="P3452" s="5">
        <f>E3452/O3452</f>
        <v>19.487179487179485</v>
      </c>
      <c r="Q3452" s="18" t="str">
        <f>LEFT(T3452, FIND("/",T3452)-1)</f>
        <v>theater</v>
      </c>
      <c r="R3452" s="18" t="str">
        <f>RIGHT(T3452, LEN(T3452)-FIND("/",T3452))</f>
        <v>plays</v>
      </c>
      <c r="S3452" t="b">
        <v>1</v>
      </c>
      <c r="T3452" t="s">
        <v>8271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3">
        <v>650</v>
      </c>
      <c r="E3453" s="13">
        <v>658</v>
      </c>
      <c r="F3453" s="16">
        <f>(E3453)/D3453</f>
        <v>1.0123076923076924</v>
      </c>
      <c r="G3453" s="11" t="s">
        <v>8219</v>
      </c>
      <c r="H3453" t="s">
        <v>8224</v>
      </c>
      <c r="I3453" t="s">
        <v>8246</v>
      </c>
      <c r="J3453">
        <v>1429636927</v>
      </c>
      <c r="K3453" s="7">
        <f>(((J3453/60)/60)/24)+DATE(1970,1,1)</f>
        <v>42115.723692129628</v>
      </c>
      <c r="L3453">
        <v>1427304127</v>
      </c>
      <c r="M3453" s="7">
        <f>(((L3453/60)/60)/24)+DATE(1970,1,1)</f>
        <v>42088.723692129628</v>
      </c>
      <c r="N3453" t="b">
        <v>0</v>
      </c>
      <c r="O3453">
        <v>16</v>
      </c>
      <c r="P3453" s="5">
        <f>E3453/O3453</f>
        <v>41.125</v>
      </c>
      <c r="Q3453" s="18" t="str">
        <f>LEFT(T3453, FIND("/",T3453)-1)</f>
        <v>theater</v>
      </c>
      <c r="R3453" s="18" t="str">
        <f>RIGHT(T3453, LEN(T3453)-FIND("/",T3453))</f>
        <v>plays</v>
      </c>
      <c r="S3453" t="b">
        <v>1</v>
      </c>
      <c r="T3453" t="s">
        <v>8271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3">
        <v>1000</v>
      </c>
      <c r="E3454" s="13">
        <v>1532</v>
      </c>
      <c r="F3454" s="16">
        <f>(E3454)/D3454</f>
        <v>1.532</v>
      </c>
      <c r="G3454" s="11" t="s">
        <v>8219</v>
      </c>
      <c r="H3454" t="s">
        <v>8224</v>
      </c>
      <c r="I3454" t="s">
        <v>8246</v>
      </c>
      <c r="J3454">
        <v>1406087940</v>
      </c>
      <c r="K3454" s="7">
        <f>(((J3454/60)/60)/24)+DATE(1970,1,1)</f>
        <v>41843.165972222225</v>
      </c>
      <c r="L3454">
        <v>1404141626</v>
      </c>
      <c r="M3454" s="7">
        <f>(((L3454/60)/60)/24)+DATE(1970,1,1)</f>
        <v>41820.639189814814</v>
      </c>
      <c r="N3454" t="b">
        <v>0</v>
      </c>
      <c r="O3454">
        <v>37</v>
      </c>
      <c r="P3454" s="5">
        <f>E3454/O3454</f>
        <v>41.405405405405403</v>
      </c>
      <c r="Q3454" s="18" t="str">
        <f>LEFT(T3454, FIND("/",T3454)-1)</f>
        <v>theater</v>
      </c>
      <c r="R3454" s="18" t="str">
        <f>RIGHT(T3454, LEN(T3454)-FIND("/",T3454))</f>
        <v>plays</v>
      </c>
      <c r="S3454" t="b">
        <v>1</v>
      </c>
      <c r="T3454" t="s">
        <v>8271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3">
        <v>300</v>
      </c>
      <c r="E3455" s="13">
        <v>385</v>
      </c>
      <c r="F3455" s="16">
        <f>(E3455)/D3455</f>
        <v>1.2833333333333334</v>
      </c>
      <c r="G3455" s="11" t="s">
        <v>8219</v>
      </c>
      <c r="H3455" t="s">
        <v>8225</v>
      </c>
      <c r="I3455" t="s">
        <v>8247</v>
      </c>
      <c r="J3455">
        <v>1471130956</v>
      </c>
      <c r="K3455" s="7">
        <f>(((J3455/60)/60)/24)+DATE(1970,1,1)</f>
        <v>42595.97865740741</v>
      </c>
      <c r="L3455">
        <v>1465946956</v>
      </c>
      <c r="M3455" s="7">
        <f>(((L3455/60)/60)/24)+DATE(1970,1,1)</f>
        <v>42535.97865740741</v>
      </c>
      <c r="N3455" t="b">
        <v>0</v>
      </c>
      <c r="O3455">
        <v>14</v>
      </c>
      <c r="P3455" s="5">
        <f>E3455/O3455</f>
        <v>27.5</v>
      </c>
      <c r="Q3455" s="18" t="str">
        <f>LEFT(T3455, FIND("/",T3455)-1)</f>
        <v>theater</v>
      </c>
      <c r="R3455" s="18" t="str">
        <f>RIGHT(T3455, LEN(T3455)-FIND("/",T3455))</f>
        <v>plays</v>
      </c>
      <c r="S3455" t="b">
        <v>1</v>
      </c>
      <c r="T3455" t="s">
        <v>8271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3">
        <v>700</v>
      </c>
      <c r="E3456" s="13">
        <v>705</v>
      </c>
      <c r="F3456" s="16">
        <f>(E3456)/D3456</f>
        <v>1.0071428571428571</v>
      </c>
      <c r="G3456" s="11" t="s">
        <v>8219</v>
      </c>
      <c r="H3456" t="s">
        <v>8225</v>
      </c>
      <c r="I3456" t="s">
        <v>8247</v>
      </c>
      <c r="J3456">
        <v>1406825159</v>
      </c>
      <c r="K3456" s="7">
        <f>(((J3456/60)/60)/24)+DATE(1970,1,1)</f>
        <v>41851.698599537034</v>
      </c>
      <c r="L3456">
        <v>1404233159</v>
      </c>
      <c r="M3456" s="7">
        <f>(((L3456/60)/60)/24)+DATE(1970,1,1)</f>
        <v>41821.698599537034</v>
      </c>
      <c r="N3456" t="b">
        <v>0</v>
      </c>
      <c r="O3456">
        <v>21</v>
      </c>
      <c r="P3456" s="5">
        <f>E3456/O3456</f>
        <v>33.571428571428569</v>
      </c>
      <c r="Q3456" s="18" t="str">
        <f>LEFT(T3456, FIND("/",T3456)-1)</f>
        <v>theater</v>
      </c>
      <c r="R3456" s="18" t="str">
        <f>RIGHT(T3456, LEN(T3456)-FIND("/",T3456))</f>
        <v>plays</v>
      </c>
      <c r="S3456" t="b">
        <v>1</v>
      </c>
      <c r="T3456" t="s">
        <v>8271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3">
        <v>10000</v>
      </c>
      <c r="E3457" s="13">
        <v>10065</v>
      </c>
      <c r="F3457" s="16">
        <f>(E3457)/D3457</f>
        <v>1.0065</v>
      </c>
      <c r="G3457" s="11" t="s">
        <v>8219</v>
      </c>
      <c r="H3457" t="s">
        <v>8224</v>
      </c>
      <c r="I3457" t="s">
        <v>8246</v>
      </c>
      <c r="J3457">
        <v>1476381627</v>
      </c>
      <c r="K3457" s="7">
        <f>(((J3457/60)/60)/24)+DATE(1970,1,1)</f>
        <v>42656.7503125</v>
      </c>
      <c r="L3457">
        <v>1473789627</v>
      </c>
      <c r="M3457" s="7">
        <f>(((L3457/60)/60)/24)+DATE(1970,1,1)</f>
        <v>42626.7503125</v>
      </c>
      <c r="N3457" t="b">
        <v>0</v>
      </c>
      <c r="O3457">
        <v>69</v>
      </c>
      <c r="P3457" s="5">
        <f>E3457/O3457</f>
        <v>145.86956521739131</v>
      </c>
      <c r="Q3457" s="18" t="str">
        <f>LEFT(T3457, FIND("/",T3457)-1)</f>
        <v>theater</v>
      </c>
      <c r="R3457" s="18" t="str">
        <f>RIGHT(T3457, LEN(T3457)-FIND("/",T3457))</f>
        <v>plays</v>
      </c>
      <c r="S3457" t="b">
        <v>1</v>
      </c>
      <c r="T3457" t="s">
        <v>8271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3">
        <v>3000</v>
      </c>
      <c r="E3458" s="13">
        <v>5739</v>
      </c>
      <c r="F3458" s="16">
        <f>(E3458)/D3458</f>
        <v>1.913</v>
      </c>
      <c r="G3458" s="11" t="s">
        <v>8219</v>
      </c>
      <c r="H3458" t="s">
        <v>8224</v>
      </c>
      <c r="I3458" t="s">
        <v>8246</v>
      </c>
      <c r="J3458">
        <v>1406876340</v>
      </c>
      <c r="K3458" s="7">
        <f>(((J3458/60)/60)/24)+DATE(1970,1,1)</f>
        <v>41852.290972222225</v>
      </c>
      <c r="L3458">
        <v>1404190567</v>
      </c>
      <c r="M3458" s="7">
        <f>(((L3458/60)/60)/24)+DATE(1970,1,1)</f>
        <v>41821.205636574072</v>
      </c>
      <c r="N3458" t="b">
        <v>0</v>
      </c>
      <c r="O3458">
        <v>16</v>
      </c>
      <c r="P3458" s="5">
        <f>E3458/O3458</f>
        <v>358.6875</v>
      </c>
      <c r="Q3458" s="18" t="str">
        <f>LEFT(T3458, FIND("/",T3458)-1)</f>
        <v>theater</v>
      </c>
      <c r="R3458" s="18" t="str">
        <f>RIGHT(T3458, LEN(T3458)-FIND("/",T3458))</f>
        <v>plays</v>
      </c>
      <c r="S3458" t="b">
        <v>1</v>
      </c>
      <c r="T3458" t="s">
        <v>8271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3">
        <v>2000</v>
      </c>
      <c r="E3459" s="13">
        <v>2804</v>
      </c>
      <c r="F3459" s="16">
        <f>(E3459)/D3459</f>
        <v>1.4019999999999999</v>
      </c>
      <c r="G3459" s="11" t="s">
        <v>8219</v>
      </c>
      <c r="H3459" t="s">
        <v>8224</v>
      </c>
      <c r="I3459" t="s">
        <v>8246</v>
      </c>
      <c r="J3459">
        <v>1423720740</v>
      </c>
      <c r="K3459" s="7">
        <f>(((J3459/60)/60)/24)+DATE(1970,1,1)</f>
        <v>42047.249305555553</v>
      </c>
      <c r="L3459">
        <v>1421081857</v>
      </c>
      <c r="M3459" s="7">
        <f>(((L3459/60)/60)/24)+DATE(1970,1,1)</f>
        <v>42016.706678240742</v>
      </c>
      <c r="N3459" t="b">
        <v>0</v>
      </c>
      <c r="O3459">
        <v>55</v>
      </c>
      <c r="P3459" s="5">
        <f>E3459/O3459</f>
        <v>50.981818181818184</v>
      </c>
      <c r="Q3459" s="18" t="str">
        <f>LEFT(T3459, FIND("/",T3459)-1)</f>
        <v>theater</v>
      </c>
      <c r="R3459" s="18" t="str">
        <f>RIGHT(T3459, LEN(T3459)-FIND("/",T3459))</f>
        <v>plays</v>
      </c>
      <c r="S3459" t="b">
        <v>1</v>
      </c>
      <c r="T3459" t="s">
        <v>8271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3">
        <v>978</v>
      </c>
      <c r="E3460" s="13">
        <v>1216</v>
      </c>
      <c r="F3460" s="16">
        <f>(E3460)/D3460</f>
        <v>1.2433537832310839</v>
      </c>
      <c r="G3460" s="11" t="s">
        <v>8219</v>
      </c>
      <c r="H3460" t="s">
        <v>8224</v>
      </c>
      <c r="I3460" t="s">
        <v>8246</v>
      </c>
      <c r="J3460">
        <v>1422937620</v>
      </c>
      <c r="K3460" s="7">
        <f>(((J3460/60)/60)/24)+DATE(1970,1,1)</f>
        <v>42038.185416666667</v>
      </c>
      <c r="L3460">
        <v>1420606303</v>
      </c>
      <c r="M3460" s="7">
        <f>(((L3460/60)/60)/24)+DATE(1970,1,1)</f>
        <v>42011.202581018515</v>
      </c>
      <c r="N3460" t="b">
        <v>0</v>
      </c>
      <c r="O3460">
        <v>27</v>
      </c>
      <c r="P3460" s="5">
        <f>E3460/O3460</f>
        <v>45.037037037037038</v>
      </c>
      <c r="Q3460" s="18" t="str">
        <f>LEFT(T3460, FIND("/",T3460)-1)</f>
        <v>theater</v>
      </c>
      <c r="R3460" s="18" t="str">
        <f>RIGHT(T3460, LEN(T3460)-FIND("/",T3460))</f>
        <v>plays</v>
      </c>
      <c r="S3460" t="b">
        <v>1</v>
      </c>
      <c r="T3460" t="s">
        <v>8271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3">
        <v>500</v>
      </c>
      <c r="E3461" s="13">
        <v>631</v>
      </c>
      <c r="F3461" s="16">
        <f>(E3461)/D3461</f>
        <v>1.262</v>
      </c>
      <c r="G3461" s="11" t="s">
        <v>8219</v>
      </c>
      <c r="H3461" t="s">
        <v>8225</v>
      </c>
      <c r="I3461" t="s">
        <v>8247</v>
      </c>
      <c r="J3461">
        <v>1463743860</v>
      </c>
      <c r="K3461" s="7">
        <f>(((J3461/60)/60)/24)+DATE(1970,1,1)</f>
        <v>42510.479861111111</v>
      </c>
      <c r="L3461">
        <v>1461151860</v>
      </c>
      <c r="M3461" s="7">
        <f>(((L3461/60)/60)/24)+DATE(1970,1,1)</f>
        <v>42480.479861111111</v>
      </c>
      <c r="N3461" t="b">
        <v>0</v>
      </c>
      <c r="O3461">
        <v>36</v>
      </c>
      <c r="P3461" s="5">
        <f>E3461/O3461</f>
        <v>17.527777777777779</v>
      </c>
      <c r="Q3461" s="18" t="str">
        <f>LEFT(T3461, FIND("/",T3461)-1)</f>
        <v>theater</v>
      </c>
      <c r="R3461" s="18" t="str">
        <f>RIGHT(T3461, LEN(T3461)-FIND("/",T3461))</f>
        <v>plays</v>
      </c>
      <c r="S3461" t="b">
        <v>1</v>
      </c>
      <c r="T3461" t="s">
        <v>8271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3">
        <v>500</v>
      </c>
      <c r="E3462" s="13">
        <v>950</v>
      </c>
      <c r="F3462" s="16">
        <f>(E3462)/D3462</f>
        <v>1.9</v>
      </c>
      <c r="G3462" s="11" t="s">
        <v>8219</v>
      </c>
      <c r="H3462" t="s">
        <v>8225</v>
      </c>
      <c r="I3462" t="s">
        <v>8247</v>
      </c>
      <c r="J3462">
        <v>1408106352</v>
      </c>
      <c r="K3462" s="7">
        <f>(((J3462/60)/60)/24)+DATE(1970,1,1)</f>
        <v>41866.527222222219</v>
      </c>
      <c r="L3462">
        <v>1406896752</v>
      </c>
      <c r="M3462" s="7">
        <f>(((L3462/60)/60)/24)+DATE(1970,1,1)</f>
        <v>41852.527222222219</v>
      </c>
      <c r="N3462" t="b">
        <v>0</v>
      </c>
      <c r="O3462">
        <v>19</v>
      </c>
      <c r="P3462" s="5">
        <f>E3462/O3462</f>
        <v>50</v>
      </c>
      <c r="Q3462" s="18" t="str">
        <f>LEFT(T3462, FIND("/",T3462)-1)</f>
        <v>theater</v>
      </c>
      <c r="R3462" s="18" t="str">
        <f>RIGHT(T3462, LEN(T3462)-FIND("/",T3462))</f>
        <v>plays</v>
      </c>
      <c r="S3462" t="b">
        <v>1</v>
      </c>
      <c r="T3462" t="s">
        <v>8271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3">
        <v>500</v>
      </c>
      <c r="E3463" s="13">
        <v>695</v>
      </c>
      <c r="F3463" s="16">
        <f>(E3463)/D3463</f>
        <v>1.39</v>
      </c>
      <c r="G3463" s="11" t="s">
        <v>8219</v>
      </c>
      <c r="H3463" t="s">
        <v>8224</v>
      </c>
      <c r="I3463" t="s">
        <v>8246</v>
      </c>
      <c r="J3463">
        <v>1477710000</v>
      </c>
      <c r="K3463" s="7">
        <f>(((J3463/60)/60)/24)+DATE(1970,1,1)</f>
        <v>42672.125</v>
      </c>
      <c r="L3463">
        <v>1475248279</v>
      </c>
      <c r="M3463" s="7">
        <f>(((L3463/60)/60)/24)+DATE(1970,1,1)</f>
        <v>42643.632858796293</v>
      </c>
      <c r="N3463" t="b">
        <v>0</v>
      </c>
      <c r="O3463">
        <v>12</v>
      </c>
      <c r="P3463" s="5">
        <f>E3463/O3463</f>
        <v>57.916666666666664</v>
      </c>
      <c r="Q3463" s="18" t="str">
        <f>LEFT(T3463, FIND("/",T3463)-1)</f>
        <v>theater</v>
      </c>
      <c r="R3463" s="18" t="str">
        <f>RIGHT(T3463, LEN(T3463)-FIND("/",T3463))</f>
        <v>plays</v>
      </c>
      <c r="S3463" t="b">
        <v>1</v>
      </c>
      <c r="T3463" t="s">
        <v>8271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3">
        <v>250</v>
      </c>
      <c r="E3464" s="13">
        <v>505</v>
      </c>
      <c r="F3464" s="16">
        <f>(E3464)/D3464</f>
        <v>2.02</v>
      </c>
      <c r="G3464" s="11" t="s">
        <v>8219</v>
      </c>
      <c r="H3464" t="s">
        <v>8224</v>
      </c>
      <c r="I3464" t="s">
        <v>8246</v>
      </c>
      <c r="J3464">
        <v>1436551200</v>
      </c>
      <c r="K3464" s="7">
        <f>(((J3464/60)/60)/24)+DATE(1970,1,1)</f>
        <v>42195.75</v>
      </c>
      <c r="L3464">
        <v>1435181628</v>
      </c>
      <c r="M3464" s="7">
        <f>(((L3464/60)/60)/24)+DATE(1970,1,1)</f>
        <v>42179.898472222223</v>
      </c>
      <c r="N3464" t="b">
        <v>0</v>
      </c>
      <c r="O3464">
        <v>17</v>
      </c>
      <c r="P3464" s="5">
        <f>E3464/O3464</f>
        <v>29.705882352941178</v>
      </c>
      <c r="Q3464" s="18" t="str">
        <f>LEFT(T3464, FIND("/",T3464)-1)</f>
        <v>theater</v>
      </c>
      <c r="R3464" s="18" t="str">
        <f>RIGHT(T3464, LEN(T3464)-FIND("/",T3464))</f>
        <v>plays</v>
      </c>
      <c r="S3464" t="b">
        <v>1</v>
      </c>
      <c r="T3464" t="s">
        <v>8271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3">
        <v>10000</v>
      </c>
      <c r="E3465" s="13">
        <v>10338</v>
      </c>
      <c r="F3465" s="16">
        <f>(E3465)/D3465</f>
        <v>1.0338000000000001</v>
      </c>
      <c r="G3465" s="11" t="s">
        <v>8219</v>
      </c>
      <c r="H3465" t="s">
        <v>8229</v>
      </c>
      <c r="I3465" t="s">
        <v>8251</v>
      </c>
      <c r="J3465">
        <v>1476158340</v>
      </c>
      <c r="K3465" s="7">
        <f>(((J3465/60)/60)/24)+DATE(1970,1,1)</f>
        <v>42654.165972222225</v>
      </c>
      <c r="L3465">
        <v>1472594585</v>
      </c>
      <c r="M3465" s="7">
        <f>(((L3465/60)/60)/24)+DATE(1970,1,1)</f>
        <v>42612.918807870374</v>
      </c>
      <c r="N3465" t="b">
        <v>0</v>
      </c>
      <c r="O3465">
        <v>114</v>
      </c>
      <c r="P3465" s="5">
        <f>E3465/O3465</f>
        <v>90.684210526315795</v>
      </c>
      <c r="Q3465" s="18" t="str">
        <f>LEFT(T3465, FIND("/",T3465)-1)</f>
        <v>theater</v>
      </c>
      <c r="R3465" s="18" t="str">
        <f>RIGHT(T3465, LEN(T3465)-FIND("/",T3465))</f>
        <v>plays</v>
      </c>
      <c r="S3465" t="b">
        <v>1</v>
      </c>
      <c r="T3465" t="s">
        <v>8271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3">
        <v>5000</v>
      </c>
      <c r="E3466" s="13">
        <v>5116.18</v>
      </c>
      <c r="F3466" s="16">
        <f>(E3466)/D3466</f>
        <v>1.023236</v>
      </c>
      <c r="G3466" s="11" t="s">
        <v>8219</v>
      </c>
      <c r="H3466" t="s">
        <v>8224</v>
      </c>
      <c r="I3466" t="s">
        <v>8246</v>
      </c>
      <c r="J3466">
        <v>1471921637</v>
      </c>
      <c r="K3466" s="7">
        <f>(((J3466/60)/60)/24)+DATE(1970,1,1)</f>
        <v>42605.130057870367</v>
      </c>
      <c r="L3466">
        <v>1469329637</v>
      </c>
      <c r="M3466" s="7">
        <f>(((L3466/60)/60)/24)+DATE(1970,1,1)</f>
        <v>42575.130057870367</v>
      </c>
      <c r="N3466" t="b">
        <v>0</v>
      </c>
      <c r="O3466">
        <v>93</v>
      </c>
      <c r="P3466" s="5">
        <f>E3466/O3466</f>
        <v>55.012688172043013</v>
      </c>
      <c r="Q3466" s="18" t="str">
        <f>LEFT(T3466, FIND("/",T3466)-1)</f>
        <v>theater</v>
      </c>
      <c r="R3466" s="18" t="str">
        <f>RIGHT(T3466, LEN(T3466)-FIND("/",T3466))</f>
        <v>plays</v>
      </c>
      <c r="S3466" t="b">
        <v>1</v>
      </c>
      <c r="T3466" t="s">
        <v>8271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3">
        <v>2000</v>
      </c>
      <c r="E3467" s="13">
        <v>2060</v>
      </c>
      <c r="F3467" s="16">
        <f>(E3467)/D3467</f>
        <v>1.03</v>
      </c>
      <c r="G3467" s="11" t="s">
        <v>8219</v>
      </c>
      <c r="H3467" t="s">
        <v>8225</v>
      </c>
      <c r="I3467" t="s">
        <v>8247</v>
      </c>
      <c r="J3467">
        <v>1439136000</v>
      </c>
      <c r="K3467" s="7">
        <f>(((J3467/60)/60)/24)+DATE(1970,1,1)</f>
        <v>42225.666666666672</v>
      </c>
      <c r="L3467">
        <v>1436972472</v>
      </c>
      <c r="M3467" s="7">
        <f>(((L3467/60)/60)/24)+DATE(1970,1,1)</f>
        <v>42200.625833333332</v>
      </c>
      <c r="N3467" t="b">
        <v>0</v>
      </c>
      <c r="O3467">
        <v>36</v>
      </c>
      <c r="P3467" s="5">
        <f>E3467/O3467</f>
        <v>57.222222222222221</v>
      </c>
      <c r="Q3467" s="18" t="str">
        <f>LEFT(T3467, FIND("/",T3467)-1)</f>
        <v>theater</v>
      </c>
      <c r="R3467" s="18" t="str">
        <f>RIGHT(T3467, LEN(T3467)-FIND("/",T3467))</f>
        <v>plays</v>
      </c>
      <c r="S3467" t="b">
        <v>1</v>
      </c>
      <c r="T3467" t="s">
        <v>8271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3">
        <v>3500</v>
      </c>
      <c r="E3468" s="13">
        <v>4450</v>
      </c>
      <c r="F3468" s="16">
        <f>(E3468)/D3468</f>
        <v>1.2714285714285714</v>
      </c>
      <c r="G3468" s="11" t="s">
        <v>8219</v>
      </c>
      <c r="H3468" t="s">
        <v>8224</v>
      </c>
      <c r="I3468" t="s">
        <v>8246</v>
      </c>
      <c r="J3468">
        <v>1461108450</v>
      </c>
      <c r="K3468" s="7">
        <f>(((J3468/60)/60)/24)+DATE(1970,1,1)</f>
        <v>42479.977430555555</v>
      </c>
      <c r="L3468">
        <v>1455928050</v>
      </c>
      <c r="M3468" s="7">
        <f>(((L3468/60)/60)/24)+DATE(1970,1,1)</f>
        <v>42420.019097222219</v>
      </c>
      <c r="N3468" t="b">
        <v>0</v>
      </c>
      <c r="O3468">
        <v>61</v>
      </c>
      <c r="P3468" s="5">
        <f>E3468/O3468</f>
        <v>72.950819672131146</v>
      </c>
      <c r="Q3468" s="18" t="str">
        <f>LEFT(T3468, FIND("/",T3468)-1)</f>
        <v>theater</v>
      </c>
      <c r="R3468" s="18" t="str">
        <f>RIGHT(T3468, LEN(T3468)-FIND("/",T3468))</f>
        <v>plays</v>
      </c>
      <c r="S3468" t="b">
        <v>1</v>
      </c>
      <c r="T3468" t="s">
        <v>8271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3">
        <v>3000</v>
      </c>
      <c r="E3469" s="13">
        <v>3030</v>
      </c>
      <c r="F3469" s="16">
        <f>(E3469)/D3469</f>
        <v>1.01</v>
      </c>
      <c r="G3469" s="11" t="s">
        <v>8219</v>
      </c>
      <c r="H3469" t="s">
        <v>8224</v>
      </c>
      <c r="I3469" t="s">
        <v>8246</v>
      </c>
      <c r="J3469">
        <v>1426864032</v>
      </c>
      <c r="K3469" s="7">
        <f>(((J3469/60)/60)/24)+DATE(1970,1,1)</f>
        <v>42083.630000000005</v>
      </c>
      <c r="L3469">
        <v>1424275632</v>
      </c>
      <c r="M3469" s="7">
        <f>(((L3469/60)/60)/24)+DATE(1970,1,1)</f>
        <v>42053.671666666662</v>
      </c>
      <c r="N3469" t="b">
        <v>0</v>
      </c>
      <c r="O3469">
        <v>47</v>
      </c>
      <c r="P3469" s="5">
        <f>E3469/O3469</f>
        <v>64.468085106382972</v>
      </c>
      <c r="Q3469" s="18" t="str">
        <f>LEFT(T3469, FIND("/",T3469)-1)</f>
        <v>theater</v>
      </c>
      <c r="R3469" s="18" t="str">
        <f>RIGHT(T3469, LEN(T3469)-FIND("/",T3469))</f>
        <v>plays</v>
      </c>
      <c r="S3469" t="b">
        <v>1</v>
      </c>
      <c r="T3469" t="s">
        <v>8271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3">
        <v>10000</v>
      </c>
      <c r="E3470" s="13">
        <v>12178</v>
      </c>
      <c r="F3470" s="16">
        <f>(E3470)/D3470</f>
        <v>1.2178</v>
      </c>
      <c r="G3470" s="11" t="s">
        <v>8219</v>
      </c>
      <c r="H3470" t="s">
        <v>8224</v>
      </c>
      <c r="I3470" t="s">
        <v>8246</v>
      </c>
      <c r="J3470">
        <v>1474426800</v>
      </c>
      <c r="K3470" s="7">
        <f>(((J3470/60)/60)/24)+DATE(1970,1,1)</f>
        <v>42634.125</v>
      </c>
      <c r="L3470">
        <v>1471976529</v>
      </c>
      <c r="M3470" s="7">
        <f>(((L3470/60)/60)/24)+DATE(1970,1,1)</f>
        <v>42605.765381944439</v>
      </c>
      <c r="N3470" t="b">
        <v>0</v>
      </c>
      <c r="O3470">
        <v>17</v>
      </c>
      <c r="P3470" s="5">
        <f>E3470/O3470</f>
        <v>716.35294117647061</v>
      </c>
      <c r="Q3470" s="18" t="str">
        <f>LEFT(T3470, FIND("/",T3470)-1)</f>
        <v>theater</v>
      </c>
      <c r="R3470" s="18" t="str">
        <f>RIGHT(T3470, LEN(T3470)-FIND("/",T3470))</f>
        <v>plays</v>
      </c>
      <c r="S3470" t="b">
        <v>1</v>
      </c>
      <c r="T3470" t="s">
        <v>8271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3">
        <v>2800</v>
      </c>
      <c r="E3471" s="13">
        <v>3175</v>
      </c>
      <c r="F3471" s="16">
        <f>(E3471)/D3471</f>
        <v>1.1339285714285714</v>
      </c>
      <c r="G3471" s="11" t="s">
        <v>8219</v>
      </c>
      <c r="H3471" t="s">
        <v>8224</v>
      </c>
      <c r="I3471" t="s">
        <v>8246</v>
      </c>
      <c r="J3471">
        <v>1461857045</v>
      </c>
      <c r="K3471" s="7">
        <f>(((J3471/60)/60)/24)+DATE(1970,1,1)</f>
        <v>42488.641724537039</v>
      </c>
      <c r="L3471">
        <v>1459265045</v>
      </c>
      <c r="M3471" s="7">
        <f>(((L3471/60)/60)/24)+DATE(1970,1,1)</f>
        <v>42458.641724537039</v>
      </c>
      <c r="N3471" t="b">
        <v>0</v>
      </c>
      <c r="O3471">
        <v>63</v>
      </c>
      <c r="P3471" s="5">
        <f>E3471/O3471</f>
        <v>50.396825396825399</v>
      </c>
      <c r="Q3471" s="18" t="str">
        <f>LEFT(T3471, FIND("/",T3471)-1)</f>
        <v>theater</v>
      </c>
      <c r="R3471" s="18" t="str">
        <f>RIGHT(T3471, LEN(T3471)-FIND("/",T3471))</f>
        <v>plays</v>
      </c>
      <c r="S3471" t="b">
        <v>1</v>
      </c>
      <c r="T3471" t="s">
        <v>8271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3">
        <v>250</v>
      </c>
      <c r="E3472" s="13">
        <v>375</v>
      </c>
      <c r="F3472" s="16">
        <f>(E3472)/D3472</f>
        <v>1.5</v>
      </c>
      <c r="G3472" s="11" t="s">
        <v>8219</v>
      </c>
      <c r="H3472" t="s">
        <v>8224</v>
      </c>
      <c r="I3472" t="s">
        <v>8246</v>
      </c>
      <c r="J3472">
        <v>1468618680</v>
      </c>
      <c r="K3472" s="7">
        <f>(((J3472/60)/60)/24)+DATE(1970,1,1)</f>
        <v>42566.901388888888</v>
      </c>
      <c r="L3472">
        <v>1465345902</v>
      </c>
      <c r="M3472" s="7">
        <f>(((L3472/60)/60)/24)+DATE(1970,1,1)</f>
        <v>42529.022013888884</v>
      </c>
      <c r="N3472" t="b">
        <v>0</v>
      </c>
      <c r="O3472">
        <v>9</v>
      </c>
      <c r="P3472" s="5">
        <f>E3472/O3472</f>
        <v>41.666666666666664</v>
      </c>
      <c r="Q3472" s="18" t="str">
        <f>LEFT(T3472, FIND("/",T3472)-1)</f>
        <v>theater</v>
      </c>
      <c r="R3472" s="18" t="str">
        <f>RIGHT(T3472, LEN(T3472)-FIND("/",T3472))</f>
        <v>plays</v>
      </c>
      <c r="S3472" t="b">
        <v>1</v>
      </c>
      <c r="T3472" t="s">
        <v>8271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3">
        <v>500</v>
      </c>
      <c r="E3473" s="13">
        <v>1073</v>
      </c>
      <c r="F3473" s="16">
        <f>(E3473)/D3473</f>
        <v>2.1459999999999999</v>
      </c>
      <c r="G3473" s="11" t="s">
        <v>8219</v>
      </c>
      <c r="H3473" t="s">
        <v>8225</v>
      </c>
      <c r="I3473" t="s">
        <v>8247</v>
      </c>
      <c r="J3473">
        <v>1409515200</v>
      </c>
      <c r="K3473" s="7">
        <f>(((J3473/60)/60)/24)+DATE(1970,1,1)</f>
        <v>41882.833333333336</v>
      </c>
      <c r="L3473">
        <v>1405971690</v>
      </c>
      <c r="M3473" s="7">
        <f>(((L3473/60)/60)/24)+DATE(1970,1,1)</f>
        <v>41841.820486111108</v>
      </c>
      <c r="N3473" t="b">
        <v>0</v>
      </c>
      <c r="O3473">
        <v>30</v>
      </c>
      <c r="P3473" s="5">
        <f>E3473/O3473</f>
        <v>35.766666666666666</v>
      </c>
      <c r="Q3473" s="18" t="str">
        <f>LEFT(T3473, FIND("/",T3473)-1)</f>
        <v>theater</v>
      </c>
      <c r="R3473" s="18" t="str">
        <f>RIGHT(T3473, LEN(T3473)-FIND("/",T3473))</f>
        <v>plays</v>
      </c>
      <c r="S3473" t="b">
        <v>1</v>
      </c>
      <c r="T3473" t="s">
        <v>8271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3">
        <v>2000</v>
      </c>
      <c r="E3474" s="13">
        <v>2041</v>
      </c>
      <c r="F3474" s="16">
        <f>(E3474)/D3474</f>
        <v>1.0205</v>
      </c>
      <c r="G3474" s="11" t="s">
        <v>8219</v>
      </c>
      <c r="H3474" t="s">
        <v>8224</v>
      </c>
      <c r="I3474" t="s">
        <v>8246</v>
      </c>
      <c r="J3474">
        <v>1415253540</v>
      </c>
      <c r="K3474" s="7">
        <f>(((J3474/60)/60)/24)+DATE(1970,1,1)</f>
        <v>41949.249305555553</v>
      </c>
      <c r="L3474">
        <v>1413432331</v>
      </c>
      <c r="M3474" s="7">
        <f>(((L3474/60)/60)/24)+DATE(1970,1,1)</f>
        <v>41928.170497685183</v>
      </c>
      <c r="N3474" t="b">
        <v>0</v>
      </c>
      <c r="O3474">
        <v>23</v>
      </c>
      <c r="P3474" s="5">
        <f>E3474/O3474</f>
        <v>88.739130434782609</v>
      </c>
      <c r="Q3474" s="18" t="str">
        <f>LEFT(T3474, FIND("/",T3474)-1)</f>
        <v>theater</v>
      </c>
      <c r="R3474" s="18" t="str">
        <f>RIGHT(T3474, LEN(T3474)-FIND("/",T3474))</f>
        <v>plays</v>
      </c>
      <c r="S3474" t="b">
        <v>1</v>
      </c>
      <c r="T3474" t="s">
        <v>8271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3">
        <v>4900</v>
      </c>
      <c r="E3475" s="13">
        <v>4900</v>
      </c>
      <c r="F3475" s="16">
        <f>(E3475)/D3475</f>
        <v>1</v>
      </c>
      <c r="G3475" s="11" t="s">
        <v>8219</v>
      </c>
      <c r="H3475" t="s">
        <v>8224</v>
      </c>
      <c r="I3475" t="s">
        <v>8246</v>
      </c>
      <c r="J3475">
        <v>1426883220</v>
      </c>
      <c r="K3475" s="7">
        <f>(((J3475/60)/60)/24)+DATE(1970,1,1)</f>
        <v>42083.852083333331</v>
      </c>
      <c r="L3475">
        <v>1425067296</v>
      </c>
      <c r="M3475" s="7">
        <f>(((L3475/60)/60)/24)+DATE(1970,1,1)</f>
        <v>42062.834444444445</v>
      </c>
      <c r="N3475" t="b">
        <v>0</v>
      </c>
      <c r="O3475">
        <v>33</v>
      </c>
      <c r="P3475" s="5">
        <f>E3475/O3475</f>
        <v>148.4848484848485</v>
      </c>
      <c r="Q3475" s="18" t="str">
        <f>LEFT(T3475, FIND("/",T3475)-1)</f>
        <v>theater</v>
      </c>
      <c r="R3475" s="18" t="str">
        <f>RIGHT(T3475, LEN(T3475)-FIND("/",T3475))</f>
        <v>plays</v>
      </c>
      <c r="S3475" t="b">
        <v>1</v>
      </c>
      <c r="T3475" t="s">
        <v>8271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3">
        <v>2000</v>
      </c>
      <c r="E3476" s="13">
        <v>2020</v>
      </c>
      <c r="F3476" s="16">
        <f>(E3476)/D3476</f>
        <v>1.01</v>
      </c>
      <c r="G3476" s="11" t="s">
        <v>8219</v>
      </c>
      <c r="H3476" t="s">
        <v>8225</v>
      </c>
      <c r="I3476" t="s">
        <v>8247</v>
      </c>
      <c r="J3476">
        <v>1469016131</v>
      </c>
      <c r="K3476" s="7">
        <f>(((J3476/60)/60)/24)+DATE(1970,1,1)</f>
        <v>42571.501516203702</v>
      </c>
      <c r="L3476">
        <v>1466424131</v>
      </c>
      <c r="M3476" s="7">
        <f>(((L3476/60)/60)/24)+DATE(1970,1,1)</f>
        <v>42541.501516203702</v>
      </c>
      <c r="N3476" t="b">
        <v>0</v>
      </c>
      <c r="O3476">
        <v>39</v>
      </c>
      <c r="P3476" s="5">
        <f>E3476/O3476</f>
        <v>51.794871794871796</v>
      </c>
      <c r="Q3476" s="18" t="str">
        <f>LEFT(T3476, FIND("/",T3476)-1)</f>
        <v>theater</v>
      </c>
      <c r="R3476" s="18" t="str">
        <f>RIGHT(T3476, LEN(T3476)-FIND("/",T3476))</f>
        <v>plays</v>
      </c>
      <c r="S3476" t="b">
        <v>1</v>
      </c>
      <c r="T3476" t="s">
        <v>8271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3">
        <v>300</v>
      </c>
      <c r="E3477" s="13">
        <v>340</v>
      </c>
      <c r="F3477" s="16">
        <f>(E3477)/D3477</f>
        <v>1.1333333333333333</v>
      </c>
      <c r="G3477" s="11" t="s">
        <v>8219</v>
      </c>
      <c r="H3477" t="s">
        <v>8225</v>
      </c>
      <c r="I3477" t="s">
        <v>8247</v>
      </c>
      <c r="J3477">
        <v>1414972800</v>
      </c>
      <c r="K3477" s="7">
        <f>(((J3477/60)/60)/24)+DATE(1970,1,1)</f>
        <v>41946</v>
      </c>
      <c r="L3477">
        <v>1412629704</v>
      </c>
      <c r="M3477" s="7">
        <f>(((L3477/60)/60)/24)+DATE(1970,1,1)</f>
        <v>41918.880833333329</v>
      </c>
      <c r="N3477" t="b">
        <v>0</v>
      </c>
      <c r="O3477">
        <v>17</v>
      </c>
      <c r="P3477" s="5">
        <f>E3477/O3477</f>
        <v>20</v>
      </c>
      <c r="Q3477" s="18" t="str">
        <f>LEFT(T3477, FIND("/",T3477)-1)</f>
        <v>theater</v>
      </c>
      <c r="R3477" s="18" t="str">
        <f>RIGHT(T3477, LEN(T3477)-FIND("/",T3477))</f>
        <v>plays</v>
      </c>
      <c r="S3477" t="b">
        <v>1</v>
      </c>
      <c r="T3477" t="s">
        <v>8271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3">
        <v>300</v>
      </c>
      <c r="E3478" s="13">
        <v>312</v>
      </c>
      <c r="F3478" s="16">
        <f>(E3478)/D3478</f>
        <v>1.04</v>
      </c>
      <c r="G3478" s="11" t="s">
        <v>8219</v>
      </c>
      <c r="H3478" t="s">
        <v>8224</v>
      </c>
      <c r="I3478" t="s">
        <v>8246</v>
      </c>
      <c r="J3478">
        <v>1414378800</v>
      </c>
      <c r="K3478" s="7">
        <f>(((J3478/60)/60)/24)+DATE(1970,1,1)</f>
        <v>41939.125</v>
      </c>
      <c r="L3478">
        <v>1412836990</v>
      </c>
      <c r="M3478" s="7">
        <f>(((L3478/60)/60)/24)+DATE(1970,1,1)</f>
        <v>41921.279976851853</v>
      </c>
      <c r="N3478" t="b">
        <v>0</v>
      </c>
      <c r="O3478">
        <v>6</v>
      </c>
      <c r="P3478" s="5">
        <f>E3478/O3478</f>
        <v>52</v>
      </c>
      <c r="Q3478" s="18" t="str">
        <f>LEFT(T3478, FIND("/",T3478)-1)</f>
        <v>theater</v>
      </c>
      <c r="R3478" s="18" t="str">
        <f>RIGHT(T3478, LEN(T3478)-FIND("/",T3478))</f>
        <v>plays</v>
      </c>
      <c r="S3478" t="b">
        <v>1</v>
      </c>
      <c r="T3478" t="s">
        <v>8271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3">
        <v>1800</v>
      </c>
      <c r="E3479" s="13">
        <v>2076</v>
      </c>
      <c r="F3479" s="16">
        <f>(E3479)/D3479</f>
        <v>1.1533333333333333</v>
      </c>
      <c r="G3479" s="11" t="s">
        <v>8219</v>
      </c>
      <c r="H3479" t="s">
        <v>8224</v>
      </c>
      <c r="I3479" t="s">
        <v>8246</v>
      </c>
      <c r="J3479">
        <v>1431831600</v>
      </c>
      <c r="K3479" s="7">
        <f>(((J3479/60)/60)/24)+DATE(1970,1,1)</f>
        <v>42141.125</v>
      </c>
      <c r="L3479">
        <v>1430761243</v>
      </c>
      <c r="M3479" s="7">
        <f>(((L3479/60)/60)/24)+DATE(1970,1,1)</f>
        <v>42128.736608796295</v>
      </c>
      <c r="N3479" t="b">
        <v>0</v>
      </c>
      <c r="O3479">
        <v>39</v>
      </c>
      <c r="P3479" s="5">
        <f>E3479/O3479</f>
        <v>53.230769230769234</v>
      </c>
      <c r="Q3479" s="18" t="str">
        <f>LEFT(T3479, FIND("/",T3479)-1)</f>
        <v>theater</v>
      </c>
      <c r="R3479" s="18" t="str">
        <f>RIGHT(T3479, LEN(T3479)-FIND("/",T3479))</f>
        <v>plays</v>
      </c>
      <c r="S3479" t="b">
        <v>1</v>
      </c>
      <c r="T3479" t="s">
        <v>8271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3">
        <v>2000</v>
      </c>
      <c r="E3480" s="13">
        <v>2257</v>
      </c>
      <c r="F3480" s="16">
        <f>(E3480)/D3480</f>
        <v>1.1285000000000001</v>
      </c>
      <c r="G3480" s="11" t="s">
        <v>8219</v>
      </c>
      <c r="H3480" t="s">
        <v>8224</v>
      </c>
      <c r="I3480" t="s">
        <v>8246</v>
      </c>
      <c r="J3480">
        <v>1426539600</v>
      </c>
      <c r="K3480" s="7">
        <f>(((J3480/60)/60)/24)+DATE(1970,1,1)</f>
        <v>42079.875</v>
      </c>
      <c r="L3480">
        <v>1424296822</v>
      </c>
      <c r="M3480" s="7">
        <f>(((L3480/60)/60)/24)+DATE(1970,1,1)</f>
        <v>42053.916921296302</v>
      </c>
      <c r="N3480" t="b">
        <v>0</v>
      </c>
      <c r="O3480">
        <v>57</v>
      </c>
      <c r="P3480" s="5">
        <f>E3480/O3480</f>
        <v>39.596491228070178</v>
      </c>
      <c r="Q3480" s="18" t="str">
        <f>LEFT(T3480, FIND("/",T3480)-1)</f>
        <v>theater</v>
      </c>
      <c r="R3480" s="18" t="str">
        <f>RIGHT(T3480, LEN(T3480)-FIND("/",T3480))</f>
        <v>plays</v>
      </c>
      <c r="S3480" t="b">
        <v>1</v>
      </c>
      <c r="T3480" t="s">
        <v>8271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3">
        <v>1500</v>
      </c>
      <c r="E3481" s="13">
        <v>1918</v>
      </c>
      <c r="F3481" s="16">
        <f>(E3481)/D3481</f>
        <v>1.2786666666666666</v>
      </c>
      <c r="G3481" s="11" t="s">
        <v>8219</v>
      </c>
      <c r="H3481" t="s">
        <v>8225</v>
      </c>
      <c r="I3481" t="s">
        <v>8247</v>
      </c>
      <c r="J3481">
        <v>1403382680</v>
      </c>
      <c r="K3481" s="7">
        <f>(((J3481/60)/60)/24)+DATE(1970,1,1)</f>
        <v>41811.855092592588</v>
      </c>
      <c r="L3481">
        <v>1400790680</v>
      </c>
      <c r="M3481" s="7">
        <f>(((L3481/60)/60)/24)+DATE(1970,1,1)</f>
        <v>41781.855092592588</v>
      </c>
      <c r="N3481" t="b">
        <v>0</v>
      </c>
      <c r="O3481">
        <v>56</v>
      </c>
      <c r="P3481" s="5">
        <f>E3481/O3481</f>
        <v>34.25</v>
      </c>
      <c r="Q3481" s="18" t="str">
        <f>LEFT(T3481, FIND("/",T3481)-1)</f>
        <v>theater</v>
      </c>
      <c r="R3481" s="18" t="str">
        <f>RIGHT(T3481, LEN(T3481)-FIND("/",T3481))</f>
        <v>plays</v>
      </c>
      <c r="S3481" t="b">
        <v>1</v>
      </c>
      <c r="T3481" t="s">
        <v>8271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3">
        <v>1500</v>
      </c>
      <c r="E3482" s="13">
        <v>2140</v>
      </c>
      <c r="F3482" s="16">
        <f>(E3482)/D3482</f>
        <v>1.4266666666666667</v>
      </c>
      <c r="G3482" s="11" t="s">
        <v>8219</v>
      </c>
      <c r="H3482" t="s">
        <v>8224</v>
      </c>
      <c r="I3482" t="s">
        <v>8246</v>
      </c>
      <c r="J3482">
        <v>1436562000</v>
      </c>
      <c r="K3482" s="7">
        <f>(((J3482/60)/60)/24)+DATE(1970,1,1)</f>
        <v>42195.875</v>
      </c>
      <c r="L3482">
        <v>1434440227</v>
      </c>
      <c r="M3482" s="7">
        <f>(((L3482/60)/60)/24)+DATE(1970,1,1)</f>
        <v>42171.317442129628</v>
      </c>
      <c r="N3482" t="b">
        <v>0</v>
      </c>
      <c r="O3482">
        <v>13</v>
      </c>
      <c r="P3482" s="5">
        <f>E3482/O3482</f>
        <v>164.61538461538461</v>
      </c>
      <c r="Q3482" s="18" t="str">
        <f>LEFT(T3482, FIND("/",T3482)-1)</f>
        <v>theater</v>
      </c>
      <c r="R3482" s="18" t="str">
        <f>RIGHT(T3482, LEN(T3482)-FIND("/",T3482))</f>
        <v>plays</v>
      </c>
      <c r="S3482" t="b">
        <v>1</v>
      </c>
      <c r="T3482" t="s">
        <v>8271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3">
        <v>10000</v>
      </c>
      <c r="E3483" s="13">
        <v>11880</v>
      </c>
      <c r="F3483" s="16">
        <f>(E3483)/D3483</f>
        <v>1.1879999999999999</v>
      </c>
      <c r="G3483" s="11" t="s">
        <v>8219</v>
      </c>
      <c r="H3483" t="s">
        <v>8226</v>
      </c>
      <c r="I3483" t="s">
        <v>8248</v>
      </c>
      <c r="J3483">
        <v>1420178188</v>
      </c>
      <c r="K3483" s="7">
        <f>(((J3483/60)/60)/24)+DATE(1970,1,1)</f>
        <v>42006.24754629629</v>
      </c>
      <c r="L3483">
        <v>1418709388</v>
      </c>
      <c r="M3483" s="7">
        <f>(((L3483/60)/60)/24)+DATE(1970,1,1)</f>
        <v>41989.24754629629</v>
      </c>
      <c r="N3483" t="b">
        <v>0</v>
      </c>
      <c r="O3483">
        <v>95</v>
      </c>
      <c r="P3483" s="5">
        <f>E3483/O3483</f>
        <v>125.05263157894737</v>
      </c>
      <c r="Q3483" s="18" t="str">
        <f>LEFT(T3483, FIND("/",T3483)-1)</f>
        <v>theater</v>
      </c>
      <c r="R3483" s="18" t="str">
        <f>RIGHT(T3483, LEN(T3483)-FIND("/",T3483))</f>
        <v>plays</v>
      </c>
      <c r="S3483" t="b">
        <v>1</v>
      </c>
      <c r="T3483" t="s">
        <v>8271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3">
        <v>3000</v>
      </c>
      <c r="E3484" s="13">
        <v>4150</v>
      </c>
      <c r="F3484" s="16">
        <f>(E3484)/D3484</f>
        <v>1.3833333333333333</v>
      </c>
      <c r="G3484" s="11" t="s">
        <v>8219</v>
      </c>
      <c r="H3484" t="s">
        <v>8225</v>
      </c>
      <c r="I3484" t="s">
        <v>8247</v>
      </c>
      <c r="J3484">
        <v>1404671466</v>
      </c>
      <c r="K3484" s="7">
        <f>(((J3484/60)/60)/24)+DATE(1970,1,1)</f>
        <v>41826.771597222221</v>
      </c>
      <c r="L3484">
        <v>1402079466</v>
      </c>
      <c r="M3484" s="7">
        <f>(((L3484/60)/60)/24)+DATE(1970,1,1)</f>
        <v>41796.771597222221</v>
      </c>
      <c r="N3484" t="b">
        <v>0</v>
      </c>
      <c r="O3484">
        <v>80</v>
      </c>
      <c r="P3484" s="5">
        <f>E3484/O3484</f>
        <v>51.875</v>
      </c>
      <c r="Q3484" s="18" t="str">
        <f>LEFT(T3484, FIND("/",T3484)-1)</f>
        <v>theater</v>
      </c>
      <c r="R3484" s="18" t="str">
        <f>RIGHT(T3484, LEN(T3484)-FIND("/",T3484))</f>
        <v>plays</v>
      </c>
      <c r="S3484" t="b">
        <v>1</v>
      </c>
      <c r="T3484" t="s">
        <v>8271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3">
        <v>3350</v>
      </c>
      <c r="E3485" s="13">
        <v>5358</v>
      </c>
      <c r="F3485" s="16">
        <f>(E3485)/D3485</f>
        <v>1.599402985074627</v>
      </c>
      <c r="G3485" s="11" t="s">
        <v>8219</v>
      </c>
      <c r="H3485" t="s">
        <v>8224</v>
      </c>
      <c r="I3485" t="s">
        <v>8246</v>
      </c>
      <c r="J3485">
        <v>1404403381</v>
      </c>
      <c r="K3485" s="7">
        <f>(((J3485/60)/60)/24)+DATE(1970,1,1)</f>
        <v>41823.668761574074</v>
      </c>
      <c r="L3485">
        <v>1401811381</v>
      </c>
      <c r="M3485" s="7">
        <f>(((L3485/60)/60)/24)+DATE(1970,1,1)</f>
        <v>41793.668761574074</v>
      </c>
      <c r="N3485" t="b">
        <v>0</v>
      </c>
      <c r="O3485">
        <v>133</v>
      </c>
      <c r="P3485" s="5">
        <f>E3485/O3485</f>
        <v>40.285714285714285</v>
      </c>
      <c r="Q3485" s="18" t="str">
        <f>LEFT(T3485, FIND("/",T3485)-1)</f>
        <v>theater</v>
      </c>
      <c r="R3485" s="18" t="str">
        <f>RIGHT(T3485, LEN(T3485)-FIND("/",T3485))</f>
        <v>plays</v>
      </c>
      <c r="S3485" t="b">
        <v>1</v>
      </c>
      <c r="T3485" t="s">
        <v>8271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3">
        <v>2500</v>
      </c>
      <c r="E3486" s="13">
        <v>2856</v>
      </c>
      <c r="F3486" s="16">
        <f>(E3486)/D3486</f>
        <v>1.1424000000000001</v>
      </c>
      <c r="G3486" s="11" t="s">
        <v>8219</v>
      </c>
      <c r="H3486" t="s">
        <v>8224</v>
      </c>
      <c r="I3486" t="s">
        <v>8246</v>
      </c>
      <c r="J3486">
        <v>1466014499</v>
      </c>
      <c r="K3486" s="7">
        <f>(((J3486/60)/60)/24)+DATE(1970,1,1)</f>
        <v>42536.760405092587</v>
      </c>
      <c r="L3486">
        <v>1463422499</v>
      </c>
      <c r="M3486" s="7">
        <f>(((L3486/60)/60)/24)+DATE(1970,1,1)</f>
        <v>42506.760405092587</v>
      </c>
      <c r="N3486" t="b">
        <v>0</v>
      </c>
      <c r="O3486">
        <v>44</v>
      </c>
      <c r="P3486" s="5">
        <f>E3486/O3486</f>
        <v>64.909090909090907</v>
      </c>
      <c r="Q3486" s="18" t="str">
        <f>LEFT(T3486, FIND("/",T3486)-1)</f>
        <v>theater</v>
      </c>
      <c r="R3486" s="18" t="str">
        <f>RIGHT(T3486, LEN(T3486)-FIND("/",T3486))</f>
        <v>plays</v>
      </c>
      <c r="S3486" t="b">
        <v>1</v>
      </c>
      <c r="T3486" t="s">
        <v>8271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3">
        <v>1650</v>
      </c>
      <c r="E3487" s="13">
        <v>1660</v>
      </c>
      <c r="F3487" s="16">
        <f>(E3487)/D3487</f>
        <v>1.0060606060606061</v>
      </c>
      <c r="G3487" s="11" t="s">
        <v>8219</v>
      </c>
      <c r="H3487" t="s">
        <v>8224</v>
      </c>
      <c r="I3487" t="s">
        <v>8246</v>
      </c>
      <c r="J3487">
        <v>1454431080</v>
      </c>
      <c r="K3487" s="7">
        <f>(((J3487/60)/60)/24)+DATE(1970,1,1)</f>
        <v>42402.693055555559</v>
      </c>
      <c r="L3487">
        <v>1451839080</v>
      </c>
      <c r="M3487" s="7">
        <f>(((L3487/60)/60)/24)+DATE(1970,1,1)</f>
        <v>42372.693055555559</v>
      </c>
      <c r="N3487" t="b">
        <v>0</v>
      </c>
      <c r="O3487">
        <v>30</v>
      </c>
      <c r="P3487" s="5">
        <f>E3487/O3487</f>
        <v>55.333333333333336</v>
      </c>
      <c r="Q3487" s="18" t="str">
        <f>LEFT(T3487, FIND("/",T3487)-1)</f>
        <v>theater</v>
      </c>
      <c r="R3487" s="18" t="str">
        <f>RIGHT(T3487, LEN(T3487)-FIND("/",T3487))</f>
        <v>plays</v>
      </c>
      <c r="S3487" t="b">
        <v>1</v>
      </c>
      <c r="T3487" t="s">
        <v>8271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3">
        <v>3000</v>
      </c>
      <c r="E3488" s="13">
        <v>4656</v>
      </c>
      <c r="F3488" s="16">
        <f>(E3488)/D3488</f>
        <v>1.552</v>
      </c>
      <c r="G3488" s="11" t="s">
        <v>8219</v>
      </c>
      <c r="H3488" t="s">
        <v>8224</v>
      </c>
      <c r="I3488" t="s">
        <v>8246</v>
      </c>
      <c r="J3488">
        <v>1433314740</v>
      </c>
      <c r="K3488" s="7">
        <f>(((J3488/60)/60)/24)+DATE(1970,1,1)</f>
        <v>42158.290972222225</v>
      </c>
      <c r="L3488">
        <v>1430600401</v>
      </c>
      <c r="M3488" s="7">
        <f>(((L3488/60)/60)/24)+DATE(1970,1,1)</f>
        <v>42126.87501157407</v>
      </c>
      <c r="N3488" t="b">
        <v>0</v>
      </c>
      <c r="O3488">
        <v>56</v>
      </c>
      <c r="P3488" s="5">
        <f>E3488/O3488</f>
        <v>83.142857142857139</v>
      </c>
      <c r="Q3488" s="18" t="str">
        <f>LEFT(T3488, FIND("/",T3488)-1)</f>
        <v>theater</v>
      </c>
      <c r="R3488" s="18" t="str">
        <f>RIGHT(T3488, LEN(T3488)-FIND("/",T3488))</f>
        <v>plays</v>
      </c>
      <c r="S3488" t="b">
        <v>1</v>
      </c>
      <c r="T3488" t="s">
        <v>8271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3">
        <v>2000</v>
      </c>
      <c r="E3489" s="13">
        <v>2555</v>
      </c>
      <c r="F3489" s="16">
        <f>(E3489)/D3489</f>
        <v>1.2775000000000001</v>
      </c>
      <c r="G3489" s="11" t="s">
        <v>8219</v>
      </c>
      <c r="H3489" t="s">
        <v>8225</v>
      </c>
      <c r="I3489" t="s">
        <v>8247</v>
      </c>
      <c r="J3489">
        <v>1435185252</v>
      </c>
      <c r="K3489" s="7">
        <f>(((J3489/60)/60)/24)+DATE(1970,1,1)</f>
        <v>42179.940416666665</v>
      </c>
      <c r="L3489">
        <v>1432593252</v>
      </c>
      <c r="M3489" s="7">
        <f>(((L3489/60)/60)/24)+DATE(1970,1,1)</f>
        <v>42149.940416666665</v>
      </c>
      <c r="N3489" t="b">
        <v>0</v>
      </c>
      <c r="O3489">
        <v>66</v>
      </c>
      <c r="P3489" s="5">
        <f>E3489/O3489</f>
        <v>38.712121212121211</v>
      </c>
      <c r="Q3489" s="18" t="str">
        <f>LEFT(T3489, FIND("/",T3489)-1)</f>
        <v>theater</v>
      </c>
      <c r="R3489" s="18" t="str">
        <f>RIGHT(T3489, LEN(T3489)-FIND("/",T3489))</f>
        <v>plays</v>
      </c>
      <c r="S3489" t="b">
        <v>1</v>
      </c>
      <c r="T3489" t="s">
        <v>8271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3">
        <v>3000</v>
      </c>
      <c r="E3490" s="13">
        <v>3636</v>
      </c>
      <c r="F3490" s="16">
        <f>(E3490)/D3490</f>
        <v>1.212</v>
      </c>
      <c r="G3490" s="11" t="s">
        <v>8219</v>
      </c>
      <c r="H3490" t="s">
        <v>8224</v>
      </c>
      <c r="I3490" t="s">
        <v>8246</v>
      </c>
      <c r="J3490">
        <v>1429286400</v>
      </c>
      <c r="K3490" s="7">
        <f>(((J3490/60)/60)/24)+DATE(1970,1,1)</f>
        <v>42111.666666666672</v>
      </c>
      <c r="L3490">
        <v>1427221560</v>
      </c>
      <c r="M3490" s="7">
        <f>(((L3490/60)/60)/24)+DATE(1970,1,1)</f>
        <v>42087.768055555556</v>
      </c>
      <c r="N3490" t="b">
        <v>0</v>
      </c>
      <c r="O3490">
        <v>29</v>
      </c>
      <c r="P3490" s="5">
        <f>E3490/O3490</f>
        <v>125.37931034482759</v>
      </c>
      <c r="Q3490" s="18" t="str">
        <f>LEFT(T3490, FIND("/",T3490)-1)</f>
        <v>theater</v>
      </c>
      <c r="R3490" s="18" t="str">
        <f>RIGHT(T3490, LEN(T3490)-FIND("/",T3490))</f>
        <v>plays</v>
      </c>
      <c r="S3490" t="b">
        <v>1</v>
      </c>
      <c r="T3490" t="s">
        <v>8271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3">
        <v>5000</v>
      </c>
      <c r="E3491" s="13">
        <v>5635</v>
      </c>
      <c r="F3491" s="16">
        <f>(E3491)/D3491</f>
        <v>1.127</v>
      </c>
      <c r="G3491" s="11" t="s">
        <v>8219</v>
      </c>
      <c r="H3491" t="s">
        <v>8225</v>
      </c>
      <c r="I3491" t="s">
        <v>8247</v>
      </c>
      <c r="J3491">
        <v>1400965200</v>
      </c>
      <c r="K3491" s="7">
        <f>(((J3491/60)/60)/24)+DATE(1970,1,1)</f>
        <v>41783.875</v>
      </c>
      <c r="L3491">
        <v>1398352531</v>
      </c>
      <c r="M3491" s="7">
        <f>(((L3491/60)/60)/24)+DATE(1970,1,1)</f>
        <v>41753.635775462964</v>
      </c>
      <c r="N3491" t="b">
        <v>0</v>
      </c>
      <c r="O3491">
        <v>72</v>
      </c>
      <c r="P3491" s="5">
        <f>E3491/O3491</f>
        <v>78.263888888888886</v>
      </c>
      <c r="Q3491" s="18" t="str">
        <f>LEFT(T3491, FIND("/",T3491)-1)</f>
        <v>theater</v>
      </c>
      <c r="R3491" s="18" t="str">
        <f>RIGHT(T3491, LEN(T3491)-FIND("/",T3491))</f>
        <v>plays</v>
      </c>
      <c r="S3491" t="b">
        <v>1</v>
      </c>
      <c r="T3491" t="s">
        <v>8271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3">
        <v>1000</v>
      </c>
      <c r="E3492" s="13">
        <v>1275</v>
      </c>
      <c r="F3492" s="16">
        <f>(E3492)/D3492</f>
        <v>1.2749999999999999</v>
      </c>
      <c r="G3492" s="11" t="s">
        <v>8219</v>
      </c>
      <c r="H3492" t="s">
        <v>8224</v>
      </c>
      <c r="I3492" t="s">
        <v>8246</v>
      </c>
      <c r="J3492">
        <v>1460574924</v>
      </c>
      <c r="K3492" s="7">
        <f>(((J3492/60)/60)/24)+DATE(1970,1,1)</f>
        <v>42473.802361111113</v>
      </c>
      <c r="L3492">
        <v>1457982924</v>
      </c>
      <c r="M3492" s="7">
        <f>(((L3492/60)/60)/24)+DATE(1970,1,1)</f>
        <v>42443.802361111113</v>
      </c>
      <c r="N3492" t="b">
        <v>0</v>
      </c>
      <c r="O3492">
        <v>27</v>
      </c>
      <c r="P3492" s="5">
        <f>E3492/O3492</f>
        <v>47.222222222222221</v>
      </c>
      <c r="Q3492" s="18" t="str">
        <f>LEFT(T3492, FIND("/",T3492)-1)</f>
        <v>theater</v>
      </c>
      <c r="R3492" s="18" t="str">
        <f>RIGHT(T3492, LEN(T3492)-FIND("/",T3492))</f>
        <v>plays</v>
      </c>
      <c r="S3492" t="b">
        <v>1</v>
      </c>
      <c r="T3492" t="s">
        <v>8271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3">
        <v>500</v>
      </c>
      <c r="E3493" s="13">
        <v>791</v>
      </c>
      <c r="F3493" s="16">
        <f>(E3493)/D3493</f>
        <v>1.5820000000000001</v>
      </c>
      <c r="G3493" s="11" t="s">
        <v>8219</v>
      </c>
      <c r="H3493" t="s">
        <v>8224</v>
      </c>
      <c r="I3493" t="s">
        <v>8246</v>
      </c>
      <c r="J3493">
        <v>1431928784</v>
      </c>
      <c r="K3493" s="7">
        <f>(((J3493/60)/60)/24)+DATE(1970,1,1)</f>
        <v>42142.249814814815</v>
      </c>
      <c r="L3493">
        <v>1430114384</v>
      </c>
      <c r="M3493" s="7">
        <f>(((L3493/60)/60)/24)+DATE(1970,1,1)</f>
        <v>42121.249814814815</v>
      </c>
      <c r="N3493" t="b">
        <v>0</v>
      </c>
      <c r="O3493">
        <v>10</v>
      </c>
      <c r="P3493" s="5">
        <f>E3493/O3493</f>
        <v>79.099999999999994</v>
      </c>
      <c r="Q3493" s="18" t="str">
        <f>LEFT(T3493, FIND("/",T3493)-1)</f>
        <v>theater</v>
      </c>
      <c r="R3493" s="18" t="str">
        <f>RIGHT(T3493, LEN(T3493)-FIND("/",T3493))</f>
        <v>plays</v>
      </c>
      <c r="S3493" t="b">
        <v>1</v>
      </c>
      <c r="T3493" t="s">
        <v>8271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3">
        <v>3800</v>
      </c>
      <c r="E3494" s="13">
        <v>4000.22</v>
      </c>
      <c r="F3494" s="16">
        <f>(E3494)/D3494</f>
        <v>1.0526894736842105</v>
      </c>
      <c r="G3494" s="11" t="s">
        <v>8219</v>
      </c>
      <c r="H3494" t="s">
        <v>8224</v>
      </c>
      <c r="I3494" t="s">
        <v>8246</v>
      </c>
      <c r="J3494">
        <v>1445818397</v>
      </c>
      <c r="K3494" s="7">
        <f>(((J3494/60)/60)/24)+DATE(1970,1,1)</f>
        <v>42303.009224537032</v>
      </c>
      <c r="L3494">
        <v>1442794397</v>
      </c>
      <c r="M3494" s="7">
        <f>(((L3494/60)/60)/24)+DATE(1970,1,1)</f>
        <v>42268.009224537032</v>
      </c>
      <c r="N3494" t="b">
        <v>0</v>
      </c>
      <c r="O3494">
        <v>35</v>
      </c>
      <c r="P3494" s="5">
        <f>E3494/O3494</f>
        <v>114.29199999999999</v>
      </c>
      <c r="Q3494" s="18" t="str">
        <f>LEFT(T3494, FIND("/",T3494)-1)</f>
        <v>theater</v>
      </c>
      <c r="R3494" s="18" t="str">
        <f>RIGHT(T3494, LEN(T3494)-FIND("/",T3494))</f>
        <v>plays</v>
      </c>
      <c r="S3494" t="b">
        <v>1</v>
      </c>
      <c r="T3494" t="s">
        <v>8271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3">
        <v>1500</v>
      </c>
      <c r="E3495" s="13">
        <v>1500</v>
      </c>
      <c r="F3495" s="16">
        <f>(E3495)/D3495</f>
        <v>1</v>
      </c>
      <c r="G3495" s="11" t="s">
        <v>8219</v>
      </c>
      <c r="H3495" t="s">
        <v>8224</v>
      </c>
      <c r="I3495" t="s">
        <v>8246</v>
      </c>
      <c r="J3495">
        <v>1408252260</v>
      </c>
      <c r="K3495" s="7">
        <f>(((J3495/60)/60)/24)+DATE(1970,1,1)</f>
        <v>41868.21597222222</v>
      </c>
      <c r="L3495">
        <v>1406580436</v>
      </c>
      <c r="M3495" s="7">
        <f>(((L3495/60)/60)/24)+DATE(1970,1,1)</f>
        <v>41848.866157407407</v>
      </c>
      <c r="N3495" t="b">
        <v>0</v>
      </c>
      <c r="O3495">
        <v>29</v>
      </c>
      <c r="P3495" s="5">
        <f>E3495/O3495</f>
        <v>51.724137931034484</v>
      </c>
      <c r="Q3495" s="18" t="str">
        <f>LEFT(T3495, FIND("/",T3495)-1)</f>
        <v>theater</v>
      </c>
      <c r="R3495" s="18" t="str">
        <f>RIGHT(T3495, LEN(T3495)-FIND("/",T3495))</f>
        <v>plays</v>
      </c>
      <c r="S3495" t="b">
        <v>1</v>
      </c>
      <c r="T3495" t="s">
        <v>8271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3">
        <v>400</v>
      </c>
      <c r="E3496" s="13">
        <v>400</v>
      </c>
      <c r="F3496" s="16">
        <f>(E3496)/D3496</f>
        <v>1</v>
      </c>
      <c r="G3496" s="11" t="s">
        <v>8219</v>
      </c>
      <c r="H3496" t="s">
        <v>8224</v>
      </c>
      <c r="I3496" t="s">
        <v>8246</v>
      </c>
      <c r="J3496">
        <v>1480140000</v>
      </c>
      <c r="K3496" s="7">
        <f>(((J3496/60)/60)/24)+DATE(1970,1,1)</f>
        <v>42700.25</v>
      </c>
      <c r="L3496">
        <v>1479186575</v>
      </c>
      <c r="M3496" s="7">
        <f>(((L3496/60)/60)/24)+DATE(1970,1,1)</f>
        <v>42689.214988425927</v>
      </c>
      <c r="N3496" t="b">
        <v>0</v>
      </c>
      <c r="O3496">
        <v>13</v>
      </c>
      <c r="P3496" s="5">
        <f>E3496/O3496</f>
        <v>30.76923076923077</v>
      </c>
      <c r="Q3496" s="18" t="str">
        <f>LEFT(T3496, FIND("/",T3496)-1)</f>
        <v>theater</v>
      </c>
      <c r="R3496" s="18" t="str">
        <f>RIGHT(T3496, LEN(T3496)-FIND("/",T3496))</f>
        <v>plays</v>
      </c>
      <c r="S3496" t="b">
        <v>1</v>
      </c>
      <c r="T3496" t="s">
        <v>8271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3">
        <v>5000</v>
      </c>
      <c r="E3497" s="13">
        <v>5343</v>
      </c>
      <c r="F3497" s="16">
        <f>(E3497)/D3497</f>
        <v>1.0686</v>
      </c>
      <c r="G3497" s="11" t="s">
        <v>8219</v>
      </c>
      <c r="H3497" t="s">
        <v>8229</v>
      </c>
      <c r="I3497" t="s">
        <v>8251</v>
      </c>
      <c r="J3497">
        <v>1414862280</v>
      </c>
      <c r="K3497" s="7">
        <f>(((J3497/60)/60)/24)+DATE(1970,1,1)</f>
        <v>41944.720833333333</v>
      </c>
      <c r="L3497">
        <v>1412360309</v>
      </c>
      <c r="M3497" s="7">
        <f>(((L3497/60)/60)/24)+DATE(1970,1,1)</f>
        <v>41915.762835648151</v>
      </c>
      <c r="N3497" t="b">
        <v>0</v>
      </c>
      <c r="O3497">
        <v>72</v>
      </c>
      <c r="P3497" s="5">
        <f>E3497/O3497</f>
        <v>74.208333333333329</v>
      </c>
      <c r="Q3497" s="18" t="str">
        <f>LEFT(T3497, FIND("/",T3497)-1)</f>
        <v>theater</v>
      </c>
      <c r="R3497" s="18" t="str">
        <f>RIGHT(T3497, LEN(T3497)-FIND("/",T3497))</f>
        <v>plays</v>
      </c>
      <c r="S3497" t="b">
        <v>1</v>
      </c>
      <c r="T3497" t="s">
        <v>8271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3">
        <v>3000</v>
      </c>
      <c r="E3498" s="13">
        <v>3732</v>
      </c>
      <c r="F3498" s="16">
        <f>(E3498)/D3498</f>
        <v>1.244</v>
      </c>
      <c r="G3498" s="11" t="s">
        <v>8219</v>
      </c>
      <c r="H3498" t="s">
        <v>8224</v>
      </c>
      <c r="I3498" t="s">
        <v>8246</v>
      </c>
      <c r="J3498">
        <v>1473625166</v>
      </c>
      <c r="K3498" s="7">
        <f>(((J3498/60)/60)/24)+DATE(1970,1,1)</f>
        <v>42624.846828703703</v>
      </c>
      <c r="L3498">
        <v>1470169166</v>
      </c>
      <c r="M3498" s="7">
        <f>(((L3498/60)/60)/24)+DATE(1970,1,1)</f>
        <v>42584.846828703703</v>
      </c>
      <c r="N3498" t="b">
        <v>0</v>
      </c>
      <c r="O3498">
        <v>78</v>
      </c>
      <c r="P3498" s="5">
        <f>E3498/O3498</f>
        <v>47.846153846153847</v>
      </c>
      <c r="Q3498" s="18" t="str">
        <f>LEFT(T3498, FIND("/",T3498)-1)</f>
        <v>theater</v>
      </c>
      <c r="R3498" s="18" t="str">
        <f>RIGHT(T3498, LEN(T3498)-FIND("/",T3498))</f>
        <v>plays</v>
      </c>
      <c r="S3498" t="b">
        <v>1</v>
      </c>
      <c r="T3498" t="s">
        <v>8271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3">
        <v>1551</v>
      </c>
      <c r="E3499" s="13">
        <v>1686</v>
      </c>
      <c r="F3499" s="16">
        <f>(E3499)/D3499</f>
        <v>1.0870406189555126</v>
      </c>
      <c r="G3499" s="11" t="s">
        <v>8219</v>
      </c>
      <c r="H3499" t="s">
        <v>8224</v>
      </c>
      <c r="I3499" t="s">
        <v>8246</v>
      </c>
      <c r="J3499">
        <v>1464904800</v>
      </c>
      <c r="K3499" s="7">
        <f>(((J3499/60)/60)/24)+DATE(1970,1,1)</f>
        <v>42523.916666666672</v>
      </c>
      <c r="L3499">
        <v>1463852904</v>
      </c>
      <c r="M3499" s="7">
        <f>(((L3499/60)/60)/24)+DATE(1970,1,1)</f>
        <v>42511.741944444439</v>
      </c>
      <c r="N3499" t="b">
        <v>0</v>
      </c>
      <c r="O3499">
        <v>49</v>
      </c>
      <c r="P3499" s="5">
        <f>E3499/O3499</f>
        <v>34.408163265306122</v>
      </c>
      <c r="Q3499" s="18" t="str">
        <f>LEFT(T3499, FIND("/",T3499)-1)</f>
        <v>theater</v>
      </c>
      <c r="R3499" s="18" t="str">
        <f>RIGHT(T3499, LEN(T3499)-FIND("/",T3499))</f>
        <v>plays</v>
      </c>
      <c r="S3499" t="b">
        <v>1</v>
      </c>
      <c r="T3499" t="s">
        <v>8271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3">
        <v>1650</v>
      </c>
      <c r="E3500" s="13">
        <v>1690</v>
      </c>
      <c r="F3500" s="16">
        <f>(E3500)/D3500</f>
        <v>1.0242424242424242</v>
      </c>
      <c r="G3500" s="11" t="s">
        <v>8219</v>
      </c>
      <c r="H3500" t="s">
        <v>8229</v>
      </c>
      <c r="I3500" t="s">
        <v>8251</v>
      </c>
      <c r="J3500">
        <v>1464471840</v>
      </c>
      <c r="K3500" s="7">
        <f>(((J3500/60)/60)/24)+DATE(1970,1,1)</f>
        <v>42518.905555555553</v>
      </c>
      <c r="L3500">
        <v>1459309704</v>
      </c>
      <c r="M3500" s="7">
        <f>(((L3500/60)/60)/24)+DATE(1970,1,1)</f>
        <v>42459.15861111111</v>
      </c>
      <c r="N3500" t="b">
        <v>0</v>
      </c>
      <c r="O3500">
        <v>42</v>
      </c>
      <c r="P3500" s="5">
        <f>E3500/O3500</f>
        <v>40.238095238095241</v>
      </c>
      <c r="Q3500" s="18" t="str">
        <f>LEFT(T3500, FIND("/",T3500)-1)</f>
        <v>theater</v>
      </c>
      <c r="R3500" s="18" t="str">
        <f>RIGHT(T3500, LEN(T3500)-FIND("/",T3500))</f>
        <v>plays</v>
      </c>
      <c r="S3500" t="b">
        <v>1</v>
      </c>
      <c r="T3500" t="s">
        <v>8271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3">
        <v>2000</v>
      </c>
      <c r="E3501" s="13">
        <v>2110</v>
      </c>
      <c r="F3501" s="16">
        <f>(E3501)/D3501</f>
        <v>1.0549999999999999</v>
      </c>
      <c r="G3501" s="11" t="s">
        <v>8219</v>
      </c>
      <c r="H3501" t="s">
        <v>8224</v>
      </c>
      <c r="I3501" t="s">
        <v>8246</v>
      </c>
      <c r="J3501">
        <v>1435733940</v>
      </c>
      <c r="K3501" s="7">
        <f>(((J3501/60)/60)/24)+DATE(1970,1,1)</f>
        <v>42186.290972222225</v>
      </c>
      <c r="L3501">
        <v>1431046325</v>
      </c>
      <c r="M3501" s="7">
        <f>(((L3501/60)/60)/24)+DATE(1970,1,1)</f>
        <v>42132.036168981482</v>
      </c>
      <c r="N3501" t="b">
        <v>0</v>
      </c>
      <c r="O3501">
        <v>35</v>
      </c>
      <c r="P3501" s="5">
        <f>E3501/O3501</f>
        <v>60.285714285714285</v>
      </c>
      <c r="Q3501" s="18" t="str">
        <f>LEFT(T3501, FIND("/",T3501)-1)</f>
        <v>theater</v>
      </c>
      <c r="R3501" s="18" t="str">
        <f>RIGHT(T3501, LEN(T3501)-FIND("/",T3501))</f>
        <v>plays</v>
      </c>
      <c r="S3501" t="b">
        <v>1</v>
      </c>
      <c r="T3501" t="s">
        <v>8271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3">
        <v>1000</v>
      </c>
      <c r="E3502" s="13">
        <v>1063</v>
      </c>
      <c r="F3502" s="16">
        <f>(E3502)/D3502</f>
        <v>1.0629999999999999</v>
      </c>
      <c r="G3502" s="11" t="s">
        <v>8219</v>
      </c>
      <c r="H3502" t="s">
        <v>8224</v>
      </c>
      <c r="I3502" t="s">
        <v>8246</v>
      </c>
      <c r="J3502">
        <v>1457326740</v>
      </c>
      <c r="K3502" s="7">
        <f>(((J3502/60)/60)/24)+DATE(1970,1,1)</f>
        <v>42436.207638888889</v>
      </c>
      <c r="L3502">
        <v>1455919438</v>
      </c>
      <c r="M3502" s="7">
        <f>(((L3502/60)/60)/24)+DATE(1970,1,1)</f>
        <v>42419.91942129629</v>
      </c>
      <c r="N3502" t="b">
        <v>0</v>
      </c>
      <c r="O3502">
        <v>42</v>
      </c>
      <c r="P3502" s="5">
        <f>E3502/O3502</f>
        <v>25.30952380952381</v>
      </c>
      <c r="Q3502" s="18" t="str">
        <f>LEFT(T3502, FIND("/",T3502)-1)</f>
        <v>theater</v>
      </c>
      <c r="R3502" s="18" t="str">
        <f>RIGHT(T3502, LEN(T3502)-FIND("/",T3502))</f>
        <v>plays</v>
      </c>
      <c r="S3502" t="b">
        <v>1</v>
      </c>
      <c r="T3502" t="s">
        <v>8271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3">
        <v>1500</v>
      </c>
      <c r="E3503" s="13">
        <v>1510</v>
      </c>
      <c r="F3503" s="16">
        <f>(E3503)/D3503</f>
        <v>1.0066666666666666</v>
      </c>
      <c r="G3503" s="11" t="s">
        <v>8219</v>
      </c>
      <c r="H3503" t="s">
        <v>8225</v>
      </c>
      <c r="I3503" t="s">
        <v>8247</v>
      </c>
      <c r="J3503">
        <v>1441995595</v>
      </c>
      <c r="K3503" s="7">
        <f>(((J3503/60)/60)/24)+DATE(1970,1,1)</f>
        <v>42258.763831018514</v>
      </c>
      <c r="L3503">
        <v>1439835595</v>
      </c>
      <c r="M3503" s="7">
        <f>(((L3503/60)/60)/24)+DATE(1970,1,1)</f>
        <v>42233.763831018514</v>
      </c>
      <c r="N3503" t="b">
        <v>0</v>
      </c>
      <c r="O3503">
        <v>42</v>
      </c>
      <c r="P3503" s="5">
        <f>E3503/O3503</f>
        <v>35.952380952380949</v>
      </c>
      <c r="Q3503" s="18" t="str">
        <f>LEFT(T3503, FIND("/",T3503)-1)</f>
        <v>theater</v>
      </c>
      <c r="R3503" s="18" t="str">
        <f>RIGHT(T3503, LEN(T3503)-FIND("/",T3503))</f>
        <v>plays</v>
      </c>
      <c r="S3503" t="b">
        <v>1</v>
      </c>
      <c r="T3503" t="s">
        <v>8271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3">
        <v>4000</v>
      </c>
      <c r="E3504" s="13">
        <v>4216</v>
      </c>
      <c r="F3504" s="16">
        <f>(E3504)/D3504</f>
        <v>1.054</v>
      </c>
      <c r="G3504" s="11" t="s">
        <v>8219</v>
      </c>
      <c r="H3504" t="s">
        <v>8224</v>
      </c>
      <c r="I3504" t="s">
        <v>8246</v>
      </c>
      <c r="J3504">
        <v>1458100740</v>
      </c>
      <c r="K3504" s="7">
        <f>(((J3504/60)/60)/24)+DATE(1970,1,1)</f>
        <v>42445.165972222225</v>
      </c>
      <c r="L3504">
        <v>1456862924</v>
      </c>
      <c r="M3504" s="7">
        <f>(((L3504/60)/60)/24)+DATE(1970,1,1)</f>
        <v>42430.839398148149</v>
      </c>
      <c r="N3504" t="b">
        <v>0</v>
      </c>
      <c r="O3504">
        <v>31</v>
      </c>
      <c r="P3504" s="5">
        <f>E3504/O3504</f>
        <v>136</v>
      </c>
      <c r="Q3504" s="18" t="str">
        <f>LEFT(T3504, FIND("/",T3504)-1)</f>
        <v>theater</v>
      </c>
      <c r="R3504" s="18" t="str">
        <f>RIGHT(T3504, LEN(T3504)-FIND("/",T3504))</f>
        <v>plays</v>
      </c>
      <c r="S3504" t="b">
        <v>1</v>
      </c>
      <c r="T3504" t="s">
        <v>8271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3">
        <v>2500</v>
      </c>
      <c r="E3505" s="13">
        <v>2689</v>
      </c>
      <c r="F3505" s="16">
        <f>(E3505)/D3505</f>
        <v>1.0755999999999999</v>
      </c>
      <c r="G3505" s="11" t="s">
        <v>8219</v>
      </c>
      <c r="H3505" t="s">
        <v>8225</v>
      </c>
      <c r="I3505" t="s">
        <v>8247</v>
      </c>
      <c r="J3505">
        <v>1469359728</v>
      </c>
      <c r="K3505" s="7">
        <f>(((J3505/60)/60)/24)+DATE(1970,1,1)</f>
        <v>42575.478333333333</v>
      </c>
      <c r="L3505">
        <v>1466767728</v>
      </c>
      <c r="M3505" s="7">
        <f>(((L3505/60)/60)/24)+DATE(1970,1,1)</f>
        <v>42545.478333333333</v>
      </c>
      <c r="N3505" t="b">
        <v>0</v>
      </c>
      <c r="O3505">
        <v>38</v>
      </c>
      <c r="P3505" s="5">
        <f>E3505/O3505</f>
        <v>70.763157894736835</v>
      </c>
      <c r="Q3505" s="18" t="str">
        <f>LEFT(T3505, FIND("/",T3505)-1)</f>
        <v>theater</v>
      </c>
      <c r="R3505" s="18" t="str">
        <f>RIGHT(T3505, LEN(T3505)-FIND("/",T3505))</f>
        <v>plays</v>
      </c>
      <c r="S3505" t="b">
        <v>1</v>
      </c>
      <c r="T3505" t="s">
        <v>8271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3">
        <v>1000</v>
      </c>
      <c r="E3506" s="13">
        <v>1000</v>
      </c>
      <c r="F3506" s="16">
        <f>(E3506)/D3506</f>
        <v>1</v>
      </c>
      <c r="G3506" s="11" t="s">
        <v>8219</v>
      </c>
      <c r="H3506" t="s">
        <v>8224</v>
      </c>
      <c r="I3506" t="s">
        <v>8246</v>
      </c>
      <c r="J3506">
        <v>1447959491</v>
      </c>
      <c r="K3506" s="7">
        <f>(((J3506/60)/60)/24)+DATE(1970,1,1)</f>
        <v>42327.790405092594</v>
      </c>
      <c r="L3506">
        <v>1445363891</v>
      </c>
      <c r="M3506" s="7">
        <f>(((L3506/60)/60)/24)+DATE(1970,1,1)</f>
        <v>42297.748738425929</v>
      </c>
      <c r="N3506" t="b">
        <v>0</v>
      </c>
      <c r="O3506">
        <v>8</v>
      </c>
      <c r="P3506" s="5">
        <f>E3506/O3506</f>
        <v>125</v>
      </c>
      <c r="Q3506" s="18" t="str">
        <f>LEFT(T3506, FIND("/",T3506)-1)</f>
        <v>theater</v>
      </c>
      <c r="R3506" s="18" t="str">
        <f>RIGHT(T3506, LEN(T3506)-FIND("/",T3506))</f>
        <v>plays</v>
      </c>
      <c r="S3506" t="b">
        <v>1</v>
      </c>
      <c r="T3506" t="s">
        <v>8271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3">
        <v>2500</v>
      </c>
      <c r="E3507" s="13">
        <v>2594</v>
      </c>
      <c r="F3507" s="16">
        <f>(E3507)/D3507</f>
        <v>1.0376000000000001</v>
      </c>
      <c r="G3507" s="11" t="s">
        <v>8219</v>
      </c>
      <c r="H3507" t="s">
        <v>8224</v>
      </c>
      <c r="I3507" t="s">
        <v>8246</v>
      </c>
      <c r="J3507">
        <v>1399953600</v>
      </c>
      <c r="K3507" s="7">
        <f>(((J3507/60)/60)/24)+DATE(1970,1,1)</f>
        <v>41772.166666666664</v>
      </c>
      <c r="L3507">
        <v>1398983245</v>
      </c>
      <c r="M3507" s="7">
        <f>(((L3507/60)/60)/24)+DATE(1970,1,1)</f>
        <v>41760.935706018521</v>
      </c>
      <c r="N3507" t="b">
        <v>0</v>
      </c>
      <c r="O3507">
        <v>39</v>
      </c>
      <c r="P3507" s="5">
        <f>E3507/O3507</f>
        <v>66.512820512820511</v>
      </c>
      <c r="Q3507" s="18" t="str">
        <f>LEFT(T3507, FIND("/",T3507)-1)</f>
        <v>theater</v>
      </c>
      <c r="R3507" s="18" t="str">
        <f>RIGHT(T3507, LEN(T3507)-FIND("/",T3507))</f>
        <v>plays</v>
      </c>
      <c r="S3507" t="b">
        <v>1</v>
      </c>
      <c r="T3507" t="s">
        <v>8271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3">
        <v>3000</v>
      </c>
      <c r="E3508" s="13">
        <v>3045</v>
      </c>
      <c r="F3508" s="16">
        <f>(E3508)/D3508</f>
        <v>1.0149999999999999</v>
      </c>
      <c r="G3508" s="11" t="s">
        <v>8219</v>
      </c>
      <c r="H3508" t="s">
        <v>8224</v>
      </c>
      <c r="I3508" t="s">
        <v>8246</v>
      </c>
      <c r="J3508">
        <v>1408815440</v>
      </c>
      <c r="K3508" s="7">
        <f>(((J3508/60)/60)/24)+DATE(1970,1,1)</f>
        <v>41874.734259259261</v>
      </c>
      <c r="L3508">
        <v>1404927440</v>
      </c>
      <c r="M3508" s="7">
        <f>(((L3508/60)/60)/24)+DATE(1970,1,1)</f>
        <v>41829.734259259261</v>
      </c>
      <c r="N3508" t="b">
        <v>0</v>
      </c>
      <c r="O3508">
        <v>29</v>
      </c>
      <c r="P3508" s="5">
        <f>E3508/O3508</f>
        <v>105</v>
      </c>
      <c r="Q3508" s="18" t="str">
        <f>LEFT(T3508, FIND("/",T3508)-1)</f>
        <v>theater</v>
      </c>
      <c r="R3508" s="18" t="str">
        <f>RIGHT(T3508, LEN(T3508)-FIND("/",T3508))</f>
        <v>plays</v>
      </c>
      <c r="S3508" t="b">
        <v>1</v>
      </c>
      <c r="T3508" t="s">
        <v>8271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3">
        <v>10000</v>
      </c>
      <c r="E3509" s="13">
        <v>10440</v>
      </c>
      <c r="F3509" s="16">
        <f>(E3509)/D3509</f>
        <v>1.044</v>
      </c>
      <c r="G3509" s="11" t="s">
        <v>8219</v>
      </c>
      <c r="H3509" t="s">
        <v>8224</v>
      </c>
      <c r="I3509" t="s">
        <v>8246</v>
      </c>
      <c r="J3509">
        <v>1464732537</v>
      </c>
      <c r="K3509" s="7">
        <f>(((J3509/60)/60)/24)+DATE(1970,1,1)</f>
        <v>42521.92288194444</v>
      </c>
      <c r="L3509">
        <v>1462140537</v>
      </c>
      <c r="M3509" s="7">
        <f>(((L3509/60)/60)/24)+DATE(1970,1,1)</f>
        <v>42491.92288194444</v>
      </c>
      <c r="N3509" t="b">
        <v>0</v>
      </c>
      <c r="O3509">
        <v>72</v>
      </c>
      <c r="P3509" s="5">
        <f>E3509/O3509</f>
        <v>145</v>
      </c>
      <c r="Q3509" s="18" t="str">
        <f>LEFT(T3509, FIND("/",T3509)-1)</f>
        <v>theater</v>
      </c>
      <c r="R3509" s="18" t="str">
        <f>RIGHT(T3509, LEN(T3509)-FIND("/",T3509))</f>
        <v>plays</v>
      </c>
      <c r="S3509" t="b">
        <v>1</v>
      </c>
      <c r="T3509" t="s">
        <v>8271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3">
        <v>100</v>
      </c>
      <c r="E3510" s="13">
        <v>180</v>
      </c>
      <c r="F3510" s="16">
        <f>(E3510)/D3510</f>
        <v>1.8</v>
      </c>
      <c r="G3510" s="11" t="s">
        <v>8219</v>
      </c>
      <c r="H3510" t="s">
        <v>8225</v>
      </c>
      <c r="I3510" t="s">
        <v>8247</v>
      </c>
      <c r="J3510">
        <v>1462914000</v>
      </c>
      <c r="K3510" s="7">
        <f>(((J3510/60)/60)/24)+DATE(1970,1,1)</f>
        <v>42500.875</v>
      </c>
      <c r="L3510">
        <v>1460914253</v>
      </c>
      <c r="M3510" s="7">
        <f>(((L3510/60)/60)/24)+DATE(1970,1,1)</f>
        <v>42477.729780092588</v>
      </c>
      <c r="N3510" t="b">
        <v>0</v>
      </c>
      <c r="O3510">
        <v>15</v>
      </c>
      <c r="P3510" s="5">
        <f>E3510/O3510</f>
        <v>12</v>
      </c>
      <c r="Q3510" s="18" t="str">
        <f>LEFT(T3510, FIND("/",T3510)-1)</f>
        <v>theater</v>
      </c>
      <c r="R3510" s="18" t="str">
        <f>RIGHT(T3510, LEN(T3510)-FIND("/",T3510))</f>
        <v>plays</v>
      </c>
      <c r="S3510" t="b">
        <v>1</v>
      </c>
      <c r="T3510" t="s">
        <v>8271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3">
        <v>3000</v>
      </c>
      <c r="E3511" s="13">
        <v>3190</v>
      </c>
      <c r="F3511" s="16">
        <f>(E3511)/D3511</f>
        <v>1.0633333333333332</v>
      </c>
      <c r="G3511" s="11" t="s">
        <v>8219</v>
      </c>
      <c r="H3511" t="s">
        <v>8224</v>
      </c>
      <c r="I3511" t="s">
        <v>8246</v>
      </c>
      <c r="J3511">
        <v>1416545700</v>
      </c>
      <c r="K3511" s="7">
        <f>(((J3511/60)/60)/24)+DATE(1970,1,1)</f>
        <v>41964.204861111109</v>
      </c>
      <c r="L3511">
        <v>1415392666</v>
      </c>
      <c r="M3511" s="7">
        <f>(((L3511/60)/60)/24)+DATE(1970,1,1)</f>
        <v>41950.859560185185</v>
      </c>
      <c r="N3511" t="b">
        <v>0</v>
      </c>
      <c r="O3511">
        <v>33</v>
      </c>
      <c r="P3511" s="5">
        <f>E3511/O3511</f>
        <v>96.666666666666671</v>
      </c>
      <c r="Q3511" s="18" t="str">
        <f>LEFT(T3511, FIND("/",T3511)-1)</f>
        <v>theater</v>
      </c>
      <c r="R3511" s="18" t="str">
        <f>RIGHT(T3511, LEN(T3511)-FIND("/",T3511))</f>
        <v>plays</v>
      </c>
      <c r="S3511" t="b">
        <v>1</v>
      </c>
      <c r="T3511" t="s">
        <v>8271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3">
        <v>900</v>
      </c>
      <c r="E3512" s="13">
        <v>905</v>
      </c>
      <c r="F3512" s="16">
        <f>(E3512)/D3512</f>
        <v>1.0055555555555555</v>
      </c>
      <c r="G3512" s="11" t="s">
        <v>8219</v>
      </c>
      <c r="H3512" t="s">
        <v>8224</v>
      </c>
      <c r="I3512" t="s">
        <v>8246</v>
      </c>
      <c r="J3512">
        <v>1404312846</v>
      </c>
      <c r="K3512" s="7">
        <f>(((J3512/60)/60)/24)+DATE(1970,1,1)</f>
        <v>41822.62090277778</v>
      </c>
      <c r="L3512">
        <v>1402584846</v>
      </c>
      <c r="M3512" s="7">
        <f>(((L3512/60)/60)/24)+DATE(1970,1,1)</f>
        <v>41802.62090277778</v>
      </c>
      <c r="N3512" t="b">
        <v>0</v>
      </c>
      <c r="O3512">
        <v>15</v>
      </c>
      <c r="P3512" s="5">
        <f>E3512/O3512</f>
        <v>60.333333333333336</v>
      </c>
      <c r="Q3512" s="18" t="str">
        <f>LEFT(T3512, FIND("/",T3512)-1)</f>
        <v>theater</v>
      </c>
      <c r="R3512" s="18" t="str">
        <f>RIGHT(T3512, LEN(T3512)-FIND("/",T3512))</f>
        <v>plays</v>
      </c>
      <c r="S3512" t="b">
        <v>1</v>
      </c>
      <c r="T3512" t="s">
        <v>8271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3">
        <v>1500</v>
      </c>
      <c r="E3513" s="13">
        <v>1518</v>
      </c>
      <c r="F3513" s="16">
        <f>(E3513)/D3513</f>
        <v>1.012</v>
      </c>
      <c r="G3513" s="11" t="s">
        <v>8219</v>
      </c>
      <c r="H3513" t="s">
        <v>8225</v>
      </c>
      <c r="I3513" t="s">
        <v>8247</v>
      </c>
      <c r="J3513">
        <v>1415385000</v>
      </c>
      <c r="K3513" s="7">
        <f>(((J3513/60)/60)/24)+DATE(1970,1,1)</f>
        <v>41950.770833333336</v>
      </c>
      <c r="L3513">
        <v>1413406695</v>
      </c>
      <c r="M3513" s="7">
        <f>(((L3513/60)/60)/24)+DATE(1970,1,1)</f>
        <v>41927.873784722222</v>
      </c>
      <c r="N3513" t="b">
        <v>0</v>
      </c>
      <c r="O3513">
        <v>19</v>
      </c>
      <c r="P3513" s="5">
        <f>E3513/O3513</f>
        <v>79.89473684210526</v>
      </c>
      <c r="Q3513" s="18" t="str">
        <f>LEFT(T3513, FIND("/",T3513)-1)</f>
        <v>theater</v>
      </c>
      <c r="R3513" s="18" t="str">
        <f>RIGHT(T3513, LEN(T3513)-FIND("/",T3513))</f>
        <v>plays</v>
      </c>
      <c r="S3513" t="b">
        <v>1</v>
      </c>
      <c r="T3513" t="s">
        <v>8271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3">
        <v>1000</v>
      </c>
      <c r="E3514" s="13">
        <v>1000</v>
      </c>
      <c r="F3514" s="16">
        <f>(E3514)/D3514</f>
        <v>1</v>
      </c>
      <c r="G3514" s="11" t="s">
        <v>8219</v>
      </c>
      <c r="H3514" t="s">
        <v>8225</v>
      </c>
      <c r="I3514" t="s">
        <v>8247</v>
      </c>
      <c r="J3514">
        <v>1429789992</v>
      </c>
      <c r="K3514" s="7">
        <f>(((J3514/60)/60)/24)+DATE(1970,1,1)</f>
        <v>42117.49527777778</v>
      </c>
      <c r="L3514">
        <v>1424609592</v>
      </c>
      <c r="M3514" s="7">
        <f>(((L3514/60)/60)/24)+DATE(1970,1,1)</f>
        <v>42057.536944444444</v>
      </c>
      <c r="N3514" t="b">
        <v>0</v>
      </c>
      <c r="O3514">
        <v>17</v>
      </c>
      <c r="P3514" s="5">
        <f>E3514/O3514</f>
        <v>58.823529411764703</v>
      </c>
      <c r="Q3514" s="18" t="str">
        <f>LEFT(T3514, FIND("/",T3514)-1)</f>
        <v>theater</v>
      </c>
      <c r="R3514" s="18" t="str">
        <f>RIGHT(T3514, LEN(T3514)-FIND("/",T3514))</f>
        <v>plays</v>
      </c>
      <c r="S3514" t="b">
        <v>1</v>
      </c>
      <c r="T3514" t="s">
        <v>8271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3">
        <v>2800</v>
      </c>
      <c r="E3515" s="13">
        <v>3315</v>
      </c>
      <c r="F3515" s="16">
        <f>(E3515)/D3515</f>
        <v>1.1839285714285714</v>
      </c>
      <c r="G3515" s="11" t="s">
        <v>8219</v>
      </c>
      <c r="H3515" t="s">
        <v>8224</v>
      </c>
      <c r="I3515" t="s">
        <v>8246</v>
      </c>
      <c r="J3515">
        <v>1401857940</v>
      </c>
      <c r="K3515" s="7">
        <f>(((J3515/60)/60)/24)+DATE(1970,1,1)</f>
        <v>41794.207638888889</v>
      </c>
      <c r="L3515">
        <v>1400725112</v>
      </c>
      <c r="M3515" s="7">
        <f>(((L3515/60)/60)/24)+DATE(1970,1,1)</f>
        <v>41781.096203703702</v>
      </c>
      <c r="N3515" t="b">
        <v>0</v>
      </c>
      <c r="O3515">
        <v>44</v>
      </c>
      <c r="P3515" s="5">
        <f>E3515/O3515</f>
        <v>75.340909090909093</v>
      </c>
      <c r="Q3515" s="18" t="str">
        <f>LEFT(T3515, FIND("/",T3515)-1)</f>
        <v>theater</v>
      </c>
      <c r="R3515" s="18" t="str">
        <f>RIGHT(T3515, LEN(T3515)-FIND("/",T3515))</f>
        <v>plays</v>
      </c>
      <c r="S3515" t="b">
        <v>1</v>
      </c>
      <c r="T3515" t="s">
        <v>8271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3">
        <v>500</v>
      </c>
      <c r="E3516" s="13">
        <v>550</v>
      </c>
      <c r="F3516" s="16">
        <f>(E3516)/D3516</f>
        <v>1.1000000000000001</v>
      </c>
      <c r="G3516" s="11" t="s">
        <v>8219</v>
      </c>
      <c r="H3516" t="s">
        <v>8224</v>
      </c>
      <c r="I3516" t="s">
        <v>8246</v>
      </c>
      <c r="J3516">
        <v>1422853140</v>
      </c>
      <c r="K3516" s="7">
        <f>(((J3516/60)/60)/24)+DATE(1970,1,1)</f>
        <v>42037.207638888889</v>
      </c>
      <c r="L3516">
        <v>1421439552</v>
      </c>
      <c r="M3516" s="7">
        <f>(((L3516/60)/60)/24)+DATE(1970,1,1)</f>
        <v>42020.846666666665</v>
      </c>
      <c r="N3516" t="b">
        <v>0</v>
      </c>
      <c r="O3516">
        <v>10</v>
      </c>
      <c r="P3516" s="5">
        <f>E3516/O3516</f>
        <v>55</v>
      </c>
      <c r="Q3516" s="18" t="str">
        <f>LEFT(T3516, FIND("/",T3516)-1)</f>
        <v>theater</v>
      </c>
      <c r="R3516" s="18" t="str">
        <f>RIGHT(T3516, LEN(T3516)-FIND("/",T3516))</f>
        <v>plays</v>
      </c>
      <c r="S3516" t="b">
        <v>1</v>
      </c>
      <c r="T3516" t="s">
        <v>8271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3">
        <v>3000</v>
      </c>
      <c r="E3517" s="13">
        <v>3080</v>
      </c>
      <c r="F3517" s="16">
        <f>(E3517)/D3517</f>
        <v>1.0266666666666666</v>
      </c>
      <c r="G3517" s="11" t="s">
        <v>8219</v>
      </c>
      <c r="H3517" t="s">
        <v>8224</v>
      </c>
      <c r="I3517" t="s">
        <v>8246</v>
      </c>
      <c r="J3517">
        <v>1433097171</v>
      </c>
      <c r="K3517" s="7">
        <f>(((J3517/60)/60)/24)+DATE(1970,1,1)</f>
        <v>42155.772812499999</v>
      </c>
      <c r="L3517">
        <v>1430505171</v>
      </c>
      <c r="M3517" s="7">
        <f>(((L3517/60)/60)/24)+DATE(1970,1,1)</f>
        <v>42125.772812499999</v>
      </c>
      <c r="N3517" t="b">
        <v>0</v>
      </c>
      <c r="O3517">
        <v>46</v>
      </c>
      <c r="P3517" s="5">
        <f>E3517/O3517</f>
        <v>66.956521739130437</v>
      </c>
      <c r="Q3517" s="18" t="str">
        <f>LEFT(T3517, FIND("/",T3517)-1)</f>
        <v>theater</v>
      </c>
      <c r="R3517" s="18" t="str">
        <f>RIGHT(T3517, LEN(T3517)-FIND("/",T3517))</f>
        <v>plays</v>
      </c>
      <c r="S3517" t="b">
        <v>1</v>
      </c>
      <c r="T3517" t="s">
        <v>8271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3">
        <v>2500</v>
      </c>
      <c r="E3518" s="13">
        <v>2500</v>
      </c>
      <c r="F3518" s="16">
        <f>(E3518)/D3518</f>
        <v>1</v>
      </c>
      <c r="G3518" s="11" t="s">
        <v>8219</v>
      </c>
      <c r="H3518" t="s">
        <v>8224</v>
      </c>
      <c r="I3518" t="s">
        <v>8246</v>
      </c>
      <c r="J3518">
        <v>1410145200</v>
      </c>
      <c r="K3518" s="7">
        <f>(((J3518/60)/60)/24)+DATE(1970,1,1)</f>
        <v>41890.125</v>
      </c>
      <c r="L3518">
        <v>1407197670</v>
      </c>
      <c r="M3518" s="7">
        <f>(((L3518/60)/60)/24)+DATE(1970,1,1)</f>
        <v>41856.010069444441</v>
      </c>
      <c r="N3518" t="b">
        <v>0</v>
      </c>
      <c r="O3518">
        <v>11</v>
      </c>
      <c r="P3518" s="5">
        <f>E3518/O3518</f>
        <v>227.27272727272728</v>
      </c>
      <c r="Q3518" s="18" t="str">
        <f>LEFT(T3518, FIND("/",T3518)-1)</f>
        <v>theater</v>
      </c>
      <c r="R3518" s="18" t="str">
        <f>RIGHT(T3518, LEN(T3518)-FIND("/",T3518))</f>
        <v>plays</v>
      </c>
      <c r="S3518" t="b">
        <v>1</v>
      </c>
      <c r="T3518" t="s">
        <v>8271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3">
        <v>4000</v>
      </c>
      <c r="E3519" s="13">
        <v>4000</v>
      </c>
      <c r="F3519" s="16">
        <f>(E3519)/D3519</f>
        <v>1</v>
      </c>
      <c r="G3519" s="11" t="s">
        <v>8219</v>
      </c>
      <c r="H3519" t="s">
        <v>8225</v>
      </c>
      <c r="I3519" t="s">
        <v>8247</v>
      </c>
      <c r="J3519">
        <v>1404471600</v>
      </c>
      <c r="K3519" s="7">
        <f>(((J3519/60)/60)/24)+DATE(1970,1,1)</f>
        <v>41824.458333333336</v>
      </c>
      <c r="L3519">
        <v>1401910634</v>
      </c>
      <c r="M3519" s="7">
        <f>(((L3519/60)/60)/24)+DATE(1970,1,1)</f>
        <v>41794.817523148151</v>
      </c>
      <c r="N3519" t="b">
        <v>0</v>
      </c>
      <c r="O3519">
        <v>13</v>
      </c>
      <c r="P3519" s="5">
        <f>E3519/O3519</f>
        <v>307.69230769230768</v>
      </c>
      <c r="Q3519" s="18" t="str">
        <f>LEFT(T3519, FIND("/",T3519)-1)</f>
        <v>theater</v>
      </c>
      <c r="R3519" s="18" t="str">
        <f>RIGHT(T3519, LEN(T3519)-FIND("/",T3519))</f>
        <v>plays</v>
      </c>
      <c r="S3519" t="b">
        <v>1</v>
      </c>
      <c r="T3519" t="s">
        <v>8271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3">
        <v>1500</v>
      </c>
      <c r="E3520" s="13">
        <v>1650.69</v>
      </c>
      <c r="F3520" s="16">
        <f>(E3520)/D3520</f>
        <v>1.10046</v>
      </c>
      <c r="G3520" s="11" t="s">
        <v>8219</v>
      </c>
      <c r="H3520" t="s">
        <v>8224</v>
      </c>
      <c r="I3520" t="s">
        <v>8246</v>
      </c>
      <c r="J3520">
        <v>1412259660</v>
      </c>
      <c r="K3520" s="7">
        <f>(((J3520/60)/60)/24)+DATE(1970,1,1)</f>
        <v>41914.597916666666</v>
      </c>
      <c r="L3520">
        <v>1410461299</v>
      </c>
      <c r="M3520" s="7">
        <f>(((L3520/60)/60)/24)+DATE(1970,1,1)</f>
        <v>41893.783553240741</v>
      </c>
      <c r="N3520" t="b">
        <v>0</v>
      </c>
      <c r="O3520">
        <v>33</v>
      </c>
      <c r="P3520" s="5">
        <f>E3520/O3520</f>
        <v>50.020909090909093</v>
      </c>
      <c r="Q3520" s="18" t="str">
        <f>LEFT(T3520, FIND("/",T3520)-1)</f>
        <v>theater</v>
      </c>
      <c r="R3520" s="18" t="str">
        <f>RIGHT(T3520, LEN(T3520)-FIND("/",T3520))</f>
        <v>plays</v>
      </c>
      <c r="S3520" t="b">
        <v>1</v>
      </c>
      <c r="T3520" t="s">
        <v>8271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3">
        <v>2000</v>
      </c>
      <c r="E3521" s="13">
        <v>2027</v>
      </c>
      <c r="F3521" s="16">
        <f>(E3521)/D3521</f>
        <v>1.0135000000000001</v>
      </c>
      <c r="G3521" s="11" t="s">
        <v>8219</v>
      </c>
      <c r="H3521" t="s">
        <v>8225</v>
      </c>
      <c r="I3521" t="s">
        <v>8247</v>
      </c>
      <c r="J3521">
        <v>1425478950</v>
      </c>
      <c r="K3521" s="7">
        <f>(((J3521/60)/60)/24)+DATE(1970,1,1)</f>
        <v>42067.598958333328</v>
      </c>
      <c r="L3521">
        <v>1422886950</v>
      </c>
      <c r="M3521" s="7">
        <f>(((L3521/60)/60)/24)+DATE(1970,1,1)</f>
        <v>42037.598958333328</v>
      </c>
      <c r="N3521" t="b">
        <v>0</v>
      </c>
      <c r="O3521">
        <v>28</v>
      </c>
      <c r="P3521" s="5">
        <f>E3521/O3521</f>
        <v>72.392857142857139</v>
      </c>
      <c r="Q3521" s="18" t="str">
        <f>LEFT(T3521, FIND("/",T3521)-1)</f>
        <v>theater</v>
      </c>
      <c r="R3521" s="18" t="str">
        <f>RIGHT(T3521, LEN(T3521)-FIND("/",T3521))</f>
        <v>plays</v>
      </c>
      <c r="S3521" t="b">
        <v>1</v>
      </c>
      <c r="T3521" t="s">
        <v>8271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3">
        <v>2000</v>
      </c>
      <c r="E3522" s="13">
        <v>2015</v>
      </c>
      <c r="F3522" s="16">
        <f>(E3522)/D3522</f>
        <v>1.0075000000000001</v>
      </c>
      <c r="G3522" s="11" t="s">
        <v>8219</v>
      </c>
      <c r="H3522" t="s">
        <v>8225</v>
      </c>
      <c r="I3522" t="s">
        <v>8247</v>
      </c>
      <c r="J3522">
        <v>1441547220</v>
      </c>
      <c r="K3522" s="7">
        <f>(((J3522/60)/60)/24)+DATE(1970,1,1)</f>
        <v>42253.57430555555</v>
      </c>
      <c r="L3522">
        <v>1439322412</v>
      </c>
      <c r="M3522" s="7">
        <f>(((L3522/60)/60)/24)+DATE(1970,1,1)</f>
        <v>42227.824212962965</v>
      </c>
      <c r="N3522" t="b">
        <v>0</v>
      </c>
      <c r="O3522">
        <v>21</v>
      </c>
      <c r="P3522" s="5">
        <f>E3522/O3522</f>
        <v>95.952380952380949</v>
      </c>
      <c r="Q3522" s="18" t="str">
        <f>LEFT(T3522, FIND("/",T3522)-1)</f>
        <v>theater</v>
      </c>
      <c r="R3522" s="18" t="str">
        <f>RIGHT(T3522, LEN(T3522)-FIND("/",T3522))</f>
        <v>plays</v>
      </c>
      <c r="S3522" t="b">
        <v>1</v>
      </c>
      <c r="T3522" t="s">
        <v>8271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3">
        <v>350</v>
      </c>
      <c r="E3523" s="13">
        <v>593</v>
      </c>
      <c r="F3523" s="16">
        <f>(E3523)/D3523</f>
        <v>1.6942857142857144</v>
      </c>
      <c r="G3523" s="11" t="s">
        <v>8219</v>
      </c>
      <c r="H3523" t="s">
        <v>8224</v>
      </c>
      <c r="I3523" t="s">
        <v>8246</v>
      </c>
      <c r="J3523">
        <v>1411980020</v>
      </c>
      <c r="K3523" s="7">
        <f>(((J3523/60)/60)/24)+DATE(1970,1,1)</f>
        <v>41911.361342592594</v>
      </c>
      <c r="L3523">
        <v>1409388020</v>
      </c>
      <c r="M3523" s="7">
        <f>(((L3523/60)/60)/24)+DATE(1970,1,1)</f>
        <v>41881.361342592594</v>
      </c>
      <c r="N3523" t="b">
        <v>0</v>
      </c>
      <c r="O3523">
        <v>13</v>
      </c>
      <c r="P3523" s="5">
        <f>E3523/O3523</f>
        <v>45.615384615384613</v>
      </c>
      <c r="Q3523" s="18" t="str">
        <f>LEFT(T3523, FIND("/",T3523)-1)</f>
        <v>theater</v>
      </c>
      <c r="R3523" s="18" t="str">
        <f>RIGHT(T3523, LEN(T3523)-FIND("/",T3523))</f>
        <v>plays</v>
      </c>
      <c r="S3523" t="b">
        <v>1</v>
      </c>
      <c r="T3523" t="s">
        <v>8271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3">
        <v>1395</v>
      </c>
      <c r="E3524" s="13">
        <v>1395</v>
      </c>
      <c r="F3524" s="16">
        <f>(E3524)/D3524</f>
        <v>1</v>
      </c>
      <c r="G3524" s="11" t="s">
        <v>8219</v>
      </c>
      <c r="H3524" t="s">
        <v>8225</v>
      </c>
      <c r="I3524" t="s">
        <v>8247</v>
      </c>
      <c r="J3524">
        <v>1442311560</v>
      </c>
      <c r="K3524" s="7">
        <f>(((J3524/60)/60)/24)+DATE(1970,1,1)</f>
        <v>42262.420833333337</v>
      </c>
      <c r="L3524">
        <v>1439924246</v>
      </c>
      <c r="M3524" s="7">
        <f>(((L3524/60)/60)/24)+DATE(1970,1,1)</f>
        <v>42234.789884259255</v>
      </c>
      <c r="N3524" t="b">
        <v>0</v>
      </c>
      <c r="O3524">
        <v>34</v>
      </c>
      <c r="P3524" s="5">
        <f>E3524/O3524</f>
        <v>41.029411764705884</v>
      </c>
      <c r="Q3524" s="18" t="str">
        <f>LEFT(T3524, FIND("/",T3524)-1)</f>
        <v>theater</v>
      </c>
      <c r="R3524" s="18" t="str">
        <f>RIGHT(T3524, LEN(T3524)-FIND("/",T3524))</f>
        <v>plays</v>
      </c>
      <c r="S3524" t="b">
        <v>1</v>
      </c>
      <c r="T3524" t="s">
        <v>8271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3">
        <v>4000</v>
      </c>
      <c r="E3525" s="13">
        <v>4546</v>
      </c>
      <c r="F3525" s="16">
        <f>(E3525)/D3525</f>
        <v>1.1365000000000001</v>
      </c>
      <c r="G3525" s="11" t="s">
        <v>8219</v>
      </c>
      <c r="H3525" t="s">
        <v>8225</v>
      </c>
      <c r="I3525" t="s">
        <v>8247</v>
      </c>
      <c r="J3525">
        <v>1474844400</v>
      </c>
      <c r="K3525" s="7">
        <f>(((J3525/60)/60)/24)+DATE(1970,1,1)</f>
        <v>42638.958333333328</v>
      </c>
      <c r="L3525">
        <v>1469871148</v>
      </c>
      <c r="M3525" s="7">
        <f>(((L3525/60)/60)/24)+DATE(1970,1,1)</f>
        <v>42581.397546296299</v>
      </c>
      <c r="N3525" t="b">
        <v>0</v>
      </c>
      <c r="O3525">
        <v>80</v>
      </c>
      <c r="P3525" s="5">
        <f>E3525/O3525</f>
        <v>56.825000000000003</v>
      </c>
      <c r="Q3525" s="18" t="str">
        <f>LEFT(T3525, FIND("/",T3525)-1)</f>
        <v>theater</v>
      </c>
      <c r="R3525" s="18" t="str">
        <f>RIGHT(T3525, LEN(T3525)-FIND("/",T3525))</f>
        <v>plays</v>
      </c>
      <c r="S3525" t="b">
        <v>1</v>
      </c>
      <c r="T3525" t="s">
        <v>8271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3">
        <v>10000</v>
      </c>
      <c r="E3526" s="13">
        <v>10156</v>
      </c>
      <c r="F3526" s="16">
        <f>(E3526)/D3526</f>
        <v>1.0156000000000001</v>
      </c>
      <c r="G3526" s="11" t="s">
        <v>8219</v>
      </c>
      <c r="H3526" t="s">
        <v>8224</v>
      </c>
      <c r="I3526" t="s">
        <v>8246</v>
      </c>
      <c r="J3526">
        <v>1410580800</v>
      </c>
      <c r="K3526" s="7">
        <f>(((J3526/60)/60)/24)+DATE(1970,1,1)</f>
        <v>41895.166666666664</v>
      </c>
      <c r="L3526">
        <v>1409336373</v>
      </c>
      <c r="M3526" s="7">
        <f>(((L3526/60)/60)/24)+DATE(1970,1,1)</f>
        <v>41880.76357638889</v>
      </c>
      <c r="N3526" t="b">
        <v>0</v>
      </c>
      <c r="O3526">
        <v>74</v>
      </c>
      <c r="P3526" s="5">
        <f>E3526/O3526</f>
        <v>137.24324324324326</v>
      </c>
      <c r="Q3526" s="18" t="str">
        <f>LEFT(T3526, FIND("/",T3526)-1)</f>
        <v>theater</v>
      </c>
      <c r="R3526" s="18" t="str">
        <f>RIGHT(T3526, LEN(T3526)-FIND("/",T3526))</f>
        <v>plays</v>
      </c>
      <c r="S3526" t="b">
        <v>1</v>
      </c>
      <c r="T3526" t="s">
        <v>8271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3">
        <v>500</v>
      </c>
      <c r="E3527" s="13">
        <v>530</v>
      </c>
      <c r="F3527" s="16">
        <f>(E3527)/D3527</f>
        <v>1.06</v>
      </c>
      <c r="G3527" s="11" t="s">
        <v>8219</v>
      </c>
      <c r="H3527" t="s">
        <v>8224</v>
      </c>
      <c r="I3527" t="s">
        <v>8246</v>
      </c>
      <c r="J3527">
        <v>1439136000</v>
      </c>
      <c r="K3527" s="7">
        <f>(((J3527/60)/60)/24)+DATE(1970,1,1)</f>
        <v>42225.666666666672</v>
      </c>
      <c r="L3527">
        <v>1438188106</v>
      </c>
      <c r="M3527" s="7">
        <f>(((L3527/60)/60)/24)+DATE(1970,1,1)</f>
        <v>42214.6956712963</v>
      </c>
      <c r="N3527" t="b">
        <v>0</v>
      </c>
      <c r="O3527">
        <v>7</v>
      </c>
      <c r="P3527" s="5">
        <f>E3527/O3527</f>
        <v>75.714285714285708</v>
      </c>
      <c r="Q3527" s="18" t="str">
        <f>LEFT(T3527, FIND("/",T3527)-1)</f>
        <v>theater</v>
      </c>
      <c r="R3527" s="18" t="str">
        <f>RIGHT(T3527, LEN(T3527)-FIND("/",T3527))</f>
        <v>plays</v>
      </c>
      <c r="S3527" t="b">
        <v>1</v>
      </c>
      <c r="T3527" t="s">
        <v>8271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3">
        <v>3300</v>
      </c>
      <c r="E3528" s="13">
        <v>3366</v>
      </c>
      <c r="F3528" s="16">
        <f>(E3528)/D3528</f>
        <v>1.02</v>
      </c>
      <c r="G3528" s="11" t="s">
        <v>8219</v>
      </c>
      <c r="H3528" t="s">
        <v>8224</v>
      </c>
      <c r="I3528" t="s">
        <v>8246</v>
      </c>
      <c r="J3528">
        <v>1461823140</v>
      </c>
      <c r="K3528" s="7">
        <f>(((J3528/60)/60)/24)+DATE(1970,1,1)</f>
        <v>42488.249305555553</v>
      </c>
      <c r="L3528">
        <v>1459411371</v>
      </c>
      <c r="M3528" s="7">
        <f>(((L3528/60)/60)/24)+DATE(1970,1,1)</f>
        <v>42460.335312499999</v>
      </c>
      <c r="N3528" t="b">
        <v>0</v>
      </c>
      <c r="O3528">
        <v>34</v>
      </c>
      <c r="P3528" s="5">
        <f>E3528/O3528</f>
        <v>99</v>
      </c>
      <c r="Q3528" s="18" t="str">
        <f>LEFT(T3528, FIND("/",T3528)-1)</f>
        <v>theater</v>
      </c>
      <c r="R3528" s="18" t="str">
        <f>RIGHT(T3528, LEN(T3528)-FIND("/",T3528))</f>
        <v>plays</v>
      </c>
      <c r="S3528" t="b">
        <v>1</v>
      </c>
      <c r="T3528" t="s">
        <v>8271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3">
        <v>6000</v>
      </c>
      <c r="E3529" s="13">
        <v>7015</v>
      </c>
      <c r="F3529" s="16">
        <f>(E3529)/D3529</f>
        <v>1.1691666666666667</v>
      </c>
      <c r="G3529" s="11" t="s">
        <v>8219</v>
      </c>
      <c r="H3529" t="s">
        <v>8224</v>
      </c>
      <c r="I3529" t="s">
        <v>8246</v>
      </c>
      <c r="J3529">
        <v>1436587140</v>
      </c>
      <c r="K3529" s="7">
        <f>(((J3529/60)/60)/24)+DATE(1970,1,1)</f>
        <v>42196.165972222225</v>
      </c>
      <c r="L3529">
        <v>1434069205</v>
      </c>
      <c r="M3529" s="7">
        <f>(((L3529/60)/60)/24)+DATE(1970,1,1)</f>
        <v>42167.023206018523</v>
      </c>
      <c r="N3529" t="b">
        <v>0</v>
      </c>
      <c r="O3529">
        <v>86</v>
      </c>
      <c r="P3529" s="5">
        <f>E3529/O3529</f>
        <v>81.569767441860463</v>
      </c>
      <c r="Q3529" s="18" t="str">
        <f>LEFT(T3529, FIND("/",T3529)-1)</f>
        <v>theater</v>
      </c>
      <c r="R3529" s="18" t="str">
        <f>RIGHT(T3529, LEN(T3529)-FIND("/",T3529))</f>
        <v>plays</v>
      </c>
      <c r="S3529" t="b">
        <v>1</v>
      </c>
      <c r="T3529" t="s">
        <v>8271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3">
        <v>1650</v>
      </c>
      <c r="E3530" s="13">
        <v>1669</v>
      </c>
      <c r="F3530" s="16">
        <f>(E3530)/D3530</f>
        <v>1.0115151515151515</v>
      </c>
      <c r="G3530" s="11" t="s">
        <v>8219</v>
      </c>
      <c r="H3530" t="s">
        <v>8225</v>
      </c>
      <c r="I3530" t="s">
        <v>8247</v>
      </c>
      <c r="J3530">
        <v>1484740918</v>
      </c>
      <c r="K3530" s="7">
        <f>(((J3530/60)/60)/24)+DATE(1970,1,1)</f>
        <v>42753.50136574074</v>
      </c>
      <c r="L3530">
        <v>1483012918</v>
      </c>
      <c r="M3530" s="7">
        <f>(((L3530/60)/60)/24)+DATE(1970,1,1)</f>
        <v>42733.50136574074</v>
      </c>
      <c r="N3530" t="b">
        <v>0</v>
      </c>
      <c r="O3530">
        <v>37</v>
      </c>
      <c r="P3530" s="5">
        <f>E3530/O3530</f>
        <v>45.108108108108105</v>
      </c>
      <c r="Q3530" s="18" t="str">
        <f>LEFT(T3530, FIND("/",T3530)-1)</f>
        <v>theater</v>
      </c>
      <c r="R3530" s="18" t="str">
        <f>RIGHT(T3530, LEN(T3530)-FIND("/",T3530))</f>
        <v>plays</v>
      </c>
      <c r="S3530" t="b">
        <v>1</v>
      </c>
      <c r="T3530" t="s">
        <v>8271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3">
        <v>500</v>
      </c>
      <c r="E3531" s="13">
        <v>660</v>
      </c>
      <c r="F3531" s="16">
        <f>(E3531)/D3531</f>
        <v>1.32</v>
      </c>
      <c r="G3531" s="11" t="s">
        <v>8219</v>
      </c>
      <c r="H3531" t="s">
        <v>8224</v>
      </c>
      <c r="I3531" t="s">
        <v>8246</v>
      </c>
      <c r="J3531">
        <v>1436749200</v>
      </c>
      <c r="K3531" s="7">
        <f>(((J3531/60)/60)/24)+DATE(1970,1,1)</f>
        <v>42198.041666666672</v>
      </c>
      <c r="L3531">
        <v>1434997018</v>
      </c>
      <c r="M3531" s="7">
        <f>(((L3531/60)/60)/24)+DATE(1970,1,1)</f>
        <v>42177.761782407411</v>
      </c>
      <c r="N3531" t="b">
        <v>0</v>
      </c>
      <c r="O3531">
        <v>18</v>
      </c>
      <c r="P3531" s="5">
        <f>E3531/O3531</f>
        <v>36.666666666666664</v>
      </c>
      <c r="Q3531" s="18" t="str">
        <f>LEFT(T3531, FIND("/",T3531)-1)</f>
        <v>theater</v>
      </c>
      <c r="R3531" s="18" t="str">
        <f>RIGHT(T3531, LEN(T3531)-FIND("/",T3531))</f>
        <v>plays</v>
      </c>
      <c r="S3531" t="b">
        <v>1</v>
      </c>
      <c r="T3531" t="s">
        <v>8271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3">
        <v>2750</v>
      </c>
      <c r="E3532" s="13">
        <v>2750</v>
      </c>
      <c r="F3532" s="16">
        <f>(E3532)/D3532</f>
        <v>1</v>
      </c>
      <c r="G3532" s="11" t="s">
        <v>8219</v>
      </c>
      <c r="H3532" t="s">
        <v>8225</v>
      </c>
      <c r="I3532" t="s">
        <v>8247</v>
      </c>
      <c r="J3532">
        <v>1460318400</v>
      </c>
      <c r="K3532" s="7">
        <f>(((J3532/60)/60)/24)+DATE(1970,1,1)</f>
        <v>42470.833333333328</v>
      </c>
      <c r="L3532">
        <v>1457881057</v>
      </c>
      <c r="M3532" s="7">
        <f>(((L3532/60)/60)/24)+DATE(1970,1,1)</f>
        <v>42442.623344907406</v>
      </c>
      <c r="N3532" t="b">
        <v>0</v>
      </c>
      <c r="O3532">
        <v>22</v>
      </c>
      <c r="P3532" s="5">
        <f>E3532/O3532</f>
        <v>125</v>
      </c>
      <c r="Q3532" s="18" t="str">
        <f>LEFT(T3532, FIND("/",T3532)-1)</f>
        <v>theater</v>
      </c>
      <c r="R3532" s="18" t="str">
        <f>RIGHT(T3532, LEN(T3532)-FIND("/",T3532))</f>
        <v>plays</v>
      </c>
      <c r="S3532" t="b">
        <v>1</v>
      </c>
      <c r="T3532" t="s">
        <v>8271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3">
        <v>1000</v>
      </c>
      <c r="E3533" s="13">
        <v>1280</v>
      </c>
      <c r="F3533" s="16">
        <f>(E3533)/D3533</f>
        <v>1.28</v>
      </c>
      <c r="G3533" s="11" t="s">
        <v>8219</v>
      </c>
      <c r="H3533" t="s">
        <v>8224</v>
      </c>
      <c r="I3533" t="s">
        <v>8246</v>
      </c>
      <c r="J3533">
        <v>1467301334</v>
      </c>
      <c r="K3533" s="7">
        <f>(((J3533/60)/60)/24)+DATE(1970,1,1)</f>
        <v>42551.654328703706</v>
      </c>
      <c r="L3533">
        <v>1464709334</v>
      </c>
      <c r="M3533" s="7">
        <f>(((L3533/60)/60)/24)+DATE(1970,1,1)</f>
        <v>42521.654328703706</v>
      </c>
      <c r="N3533" t="b">
        <v>0</v>
      </c>
      <c r="O3533">
        <v>26</v>
      </c>
      <c r="P3533" s="5">
        <f>E3533/O3533</f>
        <v>49.230769230769234</v>
      </c>
      <c r="Q3533" s="18" t="str">
        <f>LEFT(T3533, FIND("/",T3533)-1)</f>
        <v>theater</v>
      </c>
      <c r="R3533" s="18" t="str">
        <f>RIGHT(T3533, LEN(T3533)-FIND("/",T3533))</f>
        <v>plays</v>
      </c>
      <c r="S3533" t="b">
        <v>1</v>
      </c>
      <c r="T3533" t="s">
        <v>8271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3">
        <v>960</v>
      </c>
      <c r="E3534" s="13">
        <v>1142</v>
      </c>
      <c r="F3534" s="16">
        <f>(E3534)/D3534</f>
        <v>1.1895833333333334</v>
      </c>
      <c r="G3534" s="11" t="s">
        <v>8219</v>
      </c>
      <c r="H3534" t="s">
        <v>8224</v>
      </c>
      <c r="I3534" t="s">
        <v>8246</v>
      </c>
      <c r="J3534">
        <v>1411012740</v>
      </c>
      <c r="K3534" s="7">
        <f>(((J3534/60)/60)/24)+DATE(1970,1,1)</f>
        <v>41900.165972222225</v>
      </c>
      <c r="L3534">
        <v>1409667827</v>
      </c>
      <c r="M3534" s="7">
        <f>(((L3534/60)/60)/24)+DATE(1970,1,1)</f>
        <v>41884.599849537037</v>
      </c>
      <c r="N3534" t="b">
        <v>0</v>
      </c>
      <c r="O3534">
        <v>27</v>
      </c>
      <c r="P3534" s="5">
        <f>E3534/O3534</f>
        <v>42.296296296296298</v>
      </c>
      <c r="Q3534" s="18" t="str">
        <f>LEFT(T3534, FIND("/",T3534)-1)</f>
        <v>theater</v>
      </c>
      <c r="R3534" s="18" t="str">
        <f>RIGHT(T3534, LEN(T3534)-FIND("/",T3534))</f>
        <v>plays</v>
      </c>
      <c r="S3534" t="b">
        <v>1</v>
      </c>
      <c r="T3534" t="s">
        <v>8271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3">
        <v>500</v>
      </c>
      <c r="E3535" s="13">
        <v>631</v>
      </c>
      <c r="F3535" s="16">
        <f>(E3535)/D3535</f>
        <v>1.262</v>
      </c>
      <c r="G3535" s="11" t="s">
        <v>8219</v>
      </c>
      <c r="H3535" t="s">
        <v>8224</v>
      </c>
      <c r="I3535" t="s">
        <v>8246</v>
      </c>
      <c r="J3535">
        <v>1447269367</v>
      </c>
      <c r="K3535" s="7">
        <f>(((J3535/60)/60)/24)+DATE(1970,1,1)</f>
        <v>42319.802858796291</v>
      </c>
      <c r="L3535">
        <v>1444673767</v>
      </c>
      <c r="M3535" s="7">
        <f>(((L3535/60)/60)/24)+DATE(1970,1,1)</f>
        <v>42289.761192129634</v>
      </c>
      <c r="N3535" t="b">
        <v>0</v>
      </c>
      <c r="O3535">
        <v>8</v>
      </c>
      <c r="P3535" s="5">
        <f>E3535/O3535</f>
        <v>78.875</v>
      </c>
      <c r="Q3535" s="18" t="str">
        <f>LEFT(T3535, FIND("/",T3535)-1)</f>
        <v>theater</v>
      </c>
      <c r="R3535" s="18" t="str">
        <f>RIGHT(T3535, LEN(T3535)-FIND("/",T3535))</f>
        <v>plays</v>
      </c>
      <c r="S3535" t="b">
        <v>1</v>
      </c>
      <c r="T3535" t="s">
        <v>8271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3">
        <v>5000</v>
      </c>
      <c r="E3536" s="13">
        <v>7810</v>
      </c>
      <c r="F3536" s="16">
        <f>(E3536)/D3536</f>
        <v>1.5620000000000001</v>
      </c>
      <c r="G3536" s="11" t="s">
        <v>8219</v>
      </c>
      <c r="H3536" t="s">
        <v>8224</v>
      </c>
      <c r="I3536" t="s">
        <v>8246</v>
      </c>
      <c r="J3536">
        <v>1443711623</v>
      </c>
      <c r="K3536" s="7">
        <f>(((J3536/60)/60)/24)+DATE(1970,1,1)</f>
        <v>42278.6252662037</v>
      </c>
      <c r="L3536">
        <v>1440687623</v>
      </c>
      <c r="M3536" s="7">
        <f>(((L3536/60)/60)/24)+DATE(1970,1,1)</f>
        <v>42243.6252662037</v>
      </c>
      <c r="N3536" t="b">
        <v>0</v>
      </c>
      <c r="O3536">
        <v>204</v>
      </c>
      <c r="P3536" s="5">
        <f>E3536/O3536</f>
        <v>38.284313725490193</v>
      </c>
      <c r="Q3536" s="18" t="str">
        <f>LEFT(T3536, FIND("/",T3536)-1)</f>
        <v>theater</v>
      </c>
      <c r="R3536" s="18" t="str">
        <f>RIGHT(T3536, LEN(T3536)-FIND("/",T3536))</f>
        <v>plays</v>
      </c>
      <c r="S3536" t="b">
        <v>1</v>
      </c>
      <c r="T3536" t="s">
        <v>8271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3">
        <v>2000</v>
      </c>
      <c r="E3537" s="13">
        <v>2063</v>
      </c>
      <c r="F3537" s="16">
        <f>(E3537)/D3537</f>
        <v>1.0315000000000001</v>
      </c>
      <c r="G3537" s="11" t="s">
        <v>8219</v>
      </c>
      <c r="H3537" t="s">
        <v>8225</v>
      </c>
      <c r="I3537" t="s">
        <v>8247</v>
      </c>
      <c r="J3537">
        <v>1443808800</v>
      </c>
      <c r="K3537" s="7">
        <f>(((J3537/60)/60)/24)+DATE(1970,1,1)</f>
        <v>42279.75</v>
      </c>
      <c r="L3537">
        <v>1441120910</v>
      </c>
      <c r="M3537" s="7">
        <f>(((L3537/60)/60)/24)+DATE(1970,1,1)</f>
        <v>42248.640162037031</v>
      </c>
      <c r="N3537" t="b">
        <v>0</v>
      </c>
      <c r="O3537">
        <v>46</v>
      </c>
      <c r="P3537" s="5">
        <f>E3537/O3537</f>
        <v>44.847826086956523</v>
      </c>
      <c r="Q3537" s="18" t="str">
        <f>LEFT(T3537, FIND("/",T3537)-1)</f>
        <v>theater</v>
      </c>
      <c r="R3537" s="18" t="str">
        <f>RIGHT(T3537, LEN(T3537)-FIND("/",T3537))</f>
        <v>plays</v>
      </c>
      <c r="S3537" t="b">
        <v>1</v>
      </c>
      <c r="T3537" t="s">
        <v>8271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3">
        <v>150</v>
      </c>
      <c r="E3538" s="13">
        <v>230</v>
      </c>
      <c r="F3538" s="16">
        <f>(E3538)/D3538</f>
        <v>1.5333333333333334</v>
      </c>
      <c r="G3538" s="11" t="s">
        <v>8219</v>
      </c>
      <c r="H3538" t="s">
        <v>8225</v>
      </c>
      <c r="I3538" t="s">
        <v>8247</v>
      </c>
      <c r="J3538">
        <v>1450612740</v>
      </c>
      <c r="K3538" s="7">
        <f>(((J3538/60)/60)/24)+DATE(1970,1,1)</f>
        <v>42358.499305555553</v>
      </c>
      <c r="L3538">
        <v>1448040425</v>
      </c>
      <c r="M3538" s="7">
        <f>(((L3538/60)/60)/24)+DATE(1970,1,1)</f>
        <v>42328.727141203708</v>
      </c>
      <c r="N3538" t="b">
        <v>0</v>
      </c>
      <c r="O3538">
        <v>17</v>
      </c>
      <c r="P3538" s="5">
        <f>E3538/O3538</f>
        <v>13.529411764705882</v>
      </c>
      <c r="Q3538" s="18" t="str">
        <f>LEFT(T3538, FIND("/",T3538)-1)</f>
        <v>theater</v>
      </c>
      <c r="R3538" s="18" t="str">
        <f>RIGHT(T3538, LEN(T3538)-FIND("/",T3538))</f>
        <v>plays</v>
      </c>
      <c r="S3538" t="b">
        <v>1</v>
      </c>
      <c r="T3538" t="s">
        <v>8271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3">
        <v>675</v>
      </c>
      <c r="E3539" s="13">
        <v>1218</v>
      </c>
      <c r="F3539" s="16">
        <f>(E3539)/D3539</f>
        <v>1.8044444444444445</v>
      </c>
      <c r="G3539" s="11" t="s">
        <v>8219</v>
      </c>
      <c r="H3539" t="s">
        <v>8229</v>
      </c>
      <c r="I3539" t="s">
        <v>8251</v>
      </c>
      <c r="J3539">
        <v>1416211140</v>
      </c>
      <c r="K3539" s="7">
        <f>(((J3539/60)/60)/24)+DATE(1970,1,1)</f>
        <v>41960.332638888889</v>
      </c>
      <c r="L3539">
        <v>1413016216</v>
      </c>
      <c r="M3539" s="7">
        <f>(((L3539/60)/60)/24)+DATE(1970,1,1)</f>
        <v>41923.354351851849</v>
      </c>
      <c r="N3539" t="b">
        <v>0</v>
      </c>
      <c r="O3539">
        <v>28</v>
      </c>
      <c r="P3539" s="5">
        <f>E3539/O3539</f>
        <v>43.5</v>
      </c>
      <c r="Q3539" s="18" t="str">
        <f>LEFT(T3539, FIND("/",T3539)-1)</f>
        <v>theater</v>
      </c>
      <c r="R3539" s="18" t="str">
        <f>RIGHT(T3539, LEN(T3539)-FIND("/",T3539))</f>
        <v>plays</v>
      </c>
      <c r="S3539" t="b">
        <v>1</v>
      </c>
      <c r="T3539" t="s">
        <v>8271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3">
        <v>2000</v>
      </c>
      <c r="E3540" s="13">
        <v>2569</v>
      </c>
      <c r="F3540" s="16">
        <f>(E3540)/D3540</f>
        <v>1.2845</v>
      </c>
      <c r="G3540" s="11" t="s">
        <v>8219</v>
      </c>
      <c r="H3540" t="s">
        <v>8225</v>
      </c>
      <c r="I3540" t="s">
        <v>8247</v>
      </c>
      <c r="J3540">
        <v>1471428340</v>
      </c>
      <c r="K3540" s="7">
        <f>(((J3540/60)/60)/24)+DATE(1970,1,1)</f>
        <v>42599.420601851853</v>
      </c>
      <c r="L3540">
        <v>1469009140</v>
      </c>
      <c r="M3540" s="7">
        <f>(((L3540/60)/60)/24)+DATE(1970,1,1)</f>
        <v>42571.420601851853</v>
      </c>
      <c r="N3540" t="b">
        <v>0</v>
      </c>
      <c r="O3540">
        <v>83</v>
      </c>
      <c r="P3540" s="5">
        <f>E3540/O3540</f>
        <v>30.951807228915662</v>
      </c>
      <c r="Q3540" s="18" t="str">
        <f>LEFT(T3540, FIND("/",T3540)-1)</f>
        <v>theater</v>
      </c>
      <c r="R3540" s="18" t="str">
        <f>RIGHT(T3540, LEN(T3540)-FIND("/",T3540))</f>
        <v>plays</v>
      </c>
      <c r="S3540" t="b">
        <v>1</v>
      </c>
      <c r="T3540" t="s">
        <v>8271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3">
        <v>600</v>
      </c>
      <c r="E3541" s="13">
        <v>718</v>
      </c>
      <c r="F3541" s="16">
        <f>(E3541)/D3541</f>
        <v>1.1966666666666668</v>
      </c>
      <c r="G3541" s="11" t="s">
        <v>8219</v>
      </c>
      <c r="H3541" t="s">
        <v>8224</v>
      </c>
      <c r="I3541" t="s">
        <v>8246</v>
      </c>
      <c r="J3541">
        <v>1473358122</v>
      </c>
      <c r="K3541" s="7">
        <f>(((J3541/60)/60)/24)+DATE(1970,1,1)</f>
        <v>42621.756041666667</v>
      </c>
      <c r="L3541">
        <v>1471543722</v>
      </c>
      <c r="M3541" s="7">
        <f>(((L3541/60)/60)/24)+DATE(1970,1,1)</f>
        <v>42600.756041666667</v>
      </c>
      <c r="N3541" t="b">
        <v>0</v>
      </c>
      <c r="O3541">
        <v>13</v>
      </c>
      <c r="P3541" s="5">
        <f>E3541/O3541</f>
        <v>55.230769230769234</v>
      </c>
      <c r="Q3541" s="18" t="str">
        <f>LEFT(T3541, FIND("/",T3541)-1)</f>
        <v>theater</v>
      </c>
      <c r="R3541" s="18" t="str">
        <f>RIGHT(T3541, LEN(T3541)-FIND("/",T3541))</f>
        <v>plays</v>
      </c>
      <c r="S3541" t="b">
        <v>1</v>
      </c>
      <c r="T3541" t="s">
        <v>8271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3">
        <v>300</v>
      </c>
      <c r="E3542" s="13">
        <v>369</v>
      </c>
      <c r="F3542" s="16">
        <f>(E3542)/D3542</f>
        <v>1.23</v>
      </c>
      <c r="G3542" s="11" t="s">
        <v>8219</v>
      </c>
      <c r="H3542" t="s">
        <v>8225</v>
      </c>
      <c r="I3542" t="s">
        <v>8247</v>
      </c>
      <c r="J3542">
        <v>1466899491</v>
      </c>
      <c r="K3542" s="7">
        <f>(((J3542/60)/60)/24)+DATE(1970,1,1)</f>
        <v>42547.003368055557</v>
      </c>
      <c r="L3542">
        <v>1464307491</v>
      </c>
      <c r="M3542" s="7">
        <f>(((L3542/60)/60)/24)+DATE(1970,1,1)</f>
        <v>42517.003368055557</v>
      </c>
      <c r="N3542" t="b">
        <v>0</v>
      </c>
      <c r="O3542">
        <v>8</v>
      </c>
      <c r="P3542" s="5">
        <f>E3542/O3542</f>
        <v>46.125</v>
      </c>
      <c r="Q3542" s="18" t="str">
        <f>LEFT(T3542, FIND("/",T3542)-1)</f>
        <v>theater</v>
      </c>
      <c r="R3542" s="18" t="str">
        <f>RIGHT(T3542, LEN(T3542)-FIND("/",T3542))</f>
        <v>plays</v>
      </c>
      <c r="S3542" t="b">
        <v>1</v>
      </c>
      <c r="T3542" t="s">
        <v>8271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3">
        <v>1200</v>
      </c>
      <c r="E3543" s="13">
        <v>1260</v>
      </c>
      <c r="F3543" s="16">
        <f>(E3543)/D3543</f>
        <v>1.05</v>
      </c>
      <c r="G3543" s="11" t="s">
        <v>8219</v>
      </c>
      <c r="H3543" t="s">
        <v>8225</v>
      </c>
      <c r="I3543" t="s">
        <v>8247</v>
      </c>
      <c r="J3543">
        <v>1441042275</v>
      </c>
      <c r="K3543" s="7">
        <f>(((J3543/60)/60)/24)+DATE(1970,1,1)</f>
        <v>42247.730034722219</v>
      </c>
      <c r="L3543">
        <v>1438882275</v>
      </c>
      <c r="M3543" s="7">
        <f>(((L3543/60)/60)/24)+DATE(1970,1,1)</f>
        <v>42222.730034722219</v>
      </c>
      <c r="N3543" t="b">
        <v>0</v>
      </c>
      <c r="O3543">
        <v>32</v>
      </c>
      <c r="P3543" s="5">
        <f>E3543/O3543</f>
        <v>39.375</v>
      </c>
      <c r="Q3543" s="18" t="str">
        <f>LEFT(T3543, FIND("/",T3543)-1)</f>
        <v>theater</v>
      </c>
      <c r="R3543" s="18" t="str">
        <f>RIGHT(T3543, LEN(T3543)-FIND("/",T3543))</f>
        <v>plays</v>
      </c>
      <c r="S3543" t="b">
        <v>1</v>
      </c>
      <c r="T3543" t="s">
        <v>8271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3">
        <v>5500</v>
      </c>
      <c r="E3544" s="13">
        <v>5623</v>
      </c>
      <c r="F3544" s="16">
        <f>(E3544)/D3544</f>
        <v>1.0223636363636364</v>
      </c>
      <c r="G3544" s="11" t="s">
        <v>8219</v>
      </c>
      <c r="H3544" t="s">
        <v>8224</v>
      </c>
      <c r="I3544" t="s">
        <v>8246</v>
      </c>
      <c r="J3544">
        <v>1410099822</v>
      </c>
      <c r="K3544" s="7">
        <f>(((J3544/60)/60)/24)+DATE(1970,1,1)</f>
        <v>41889.599791666667</v>
      </c>
      <c r="L3544">
        <v>1404915822</v>
      </c>
      <c r="M3544" s="7">
        <f>(((L3544/60)/60)/24)+DATE(1970,1,1)</f>
        <v>41829.599791666667</v>
      </c>
      <c r="N3544" t="b">
        <v>0</v>
      </c>
      <c r="O3544">
        <v>85</v>
      </c>
      <c r="P3544" s="5">
        <f>E3544/O3544</f>
        <v>66.152941176470591</v>
      </c>
      <c r="Q3544" s="18" t="str">
        <f>LEFT(T3544, FIND("/",T3544)-1)</f>
        <v>theater</v>
      </c>
      <c r="R3544" s="18" t="str">
        <f>RIGHT(T3544, LEN(T3544)-FIND("/",T3544))</f>
        <v>plays</v>
      </c>
      <c r="S3544" t="b">
        <v>1</v>
      </c>
      <c r="T3544" t="s">
        <v>8271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3">
        <v>1500</v>
      </c>
      <c r="E3545" s="13">
        <v>1570</v>
      </c>
      <c r="F3545" s="16">
        <f>(E3545)/D3545</f>
        <v>1.0466666666666666</v>
      </c>
      <c r="G3545" s="11" t="s">
        <v>8219</v>
      </c>
      <c r="H3545" t="s">
        <v>8236</v>
      </c>
      <c r="I3545" t="s">
        <v>8249</v>
      </c>
      <c r="J3545">
        <v>1435255659</v>
      </c>
      <c r="K3545" s="7">
        <f>(((J3545/60)/60)/24)+DATE(1970,1,1)</f>
        <v>42180.755312499998</v>
      </c>
      <c r="L3545">
        <v>1432663659</v>
      </c>
      <c r="M3545" s="7">
        <f>(((L3545/60)/60)/24)+DATE(1970,1,1)</f>
        <v>42150.755312499998</v>
      </c>
      <c r="N3545" t="b">
        <v>0</v>
      </c>
      <c r="O3545">
        <v>29</v>
      </c>
      <c r="P3545" s="5">
        <f>E3545/O3545</f>
        <v>54.137931034482762</v>
      </c>
      <c r="Q3545" s="18" t="str">
        <f>LEFT(T3545, FIND("/",T3545)-1)</f>
        <v>theater</v>
      </c>
      <c r="R3545" s="18" t="str">
        <f>RIGHT(T3545, LEN(T3545)-FIND("/",T3545))</f>
        <v>plays</v>
      </c>
      <c r="S3545" t="b">
        <v>1</v>
      </c>
      <c r="T3545" t="s">
        <v>8271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3">
        <v>2500</v>
      </c>
      <c r="E3546" s="13">
        <v>2500</v>
      </c>
      <c r="F3546" s="16">
        <f>(E3546)/D3546</f>
        <v>1</v>
      </c>
      <c r="G3546" s="11" t="s">
        <v>8219</v>
      </c>
      <c r="H3546" t="s">
        <v>8224</v>
      </c>
      <c r="I3546" t="s">
        <v>8246</v>
      </c>
      <c r="J3546">
        <v>1425758257</v>
      </c>
      <c r="K3546" s="7">
        <f>(((J3546/60)/60)/24)+DATE(1970,1,1)</f>
        <v>42070.831678240742</v>
      </c>
      <c r="L3546">
        <v>1423166257</v>
      </c>
      <c r="M3546" s="7">
        <f>(((L3546/60)/60)/24)+DATE(1970,1,1)</f>
        <v>42040.831678240742</v>
      </c>
      <c r="N3546" t="b">
        <v>0</v>
      </c>
      <c r="O3546">
        <v>24</v>
      </c>
      <c r="P3546" s="5">
        <f>E3546/O3546</f>
        <v>104.16666666666667</v>
      </c>
      <c r="Q3546" s="18" t="str">
        <f>LEFT(T3546, FIND("/",T3546)-1)</f>
        <v>theater</v>
      </c>
      <c r="R3546" s="18" t="str">
        <f>RIGHT(T3546, LEN(T3546)-FIND("/",T3546))</f>
        <v>plays</v>
      </c>
      <c r="S3546" t="b">
        <v>1</v>
      </c>
      <c r="T3546" t="s">
        <v>8271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3">
        <v>250</v>
      </c>
      <c r="E3547" s="13">
        <v>251</v>
      </c>
      <c r="F3547" s="16">
        <f>(E3547)/D3547</f>
        <v>1.004</v>
      </c>
      <c r="G3547" s="11" t="s">
        <v>8219</v>
      </c>
      <c r="H3547" t="s">
        <v>8224</v>
      </c>
      <c r="I3547" t="s">
        <v>8246</v>
      </c>
      <c r="J3547">
        <v>1428780159</v>
      </c>
      <c r="K3547" s="7">
        <f>(((J3547/60)/60)/24)+DATE(1970,1,1)</f>
        <v>42105.807395833333</v>
      </c>
      <c r="L3547">
        <v>1426188159</v>
      </c>
      <c r="M3547" s="7">
        <f>(((L3547/60)/60)/24)+DATE(1970,1,1)</f>
        <v>42075.807395833333</v>
      </c>
      <c r="N3547" t="b">
        <v>0</v>
      </c>
      <c r="O3547">
        <v>8</v>
      </c>
      <c r="P3547" s="5">
        <f>E3547/O3547</f>
        <v>31.375</v>
      </c>
      <c r="Q3547" s="18" t="str">
        <f>LEFT(T3547, FIND("/",T3547)-1)</f>
        <v>theater</v>
      </c>
      <c r="R3547" s="18" t="str">
        <f>RIGHT(T3547, LEN(T3547)-FIND("/",T3547))</f>
        <v>plays</v>
      </c>
      <c r="S3547" t="b">
        <v>1</v>
      </c>
      <c r="T3547" t="s">
        <v>8271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3">
        <v>1100</v>
      </c>
      <c r="E3548" s="13">
        <v>1125</v>
      </c>
      <c r="F3548" s="16">
        <f>(E3548)/D3548</f>
        <v>1.0227272727272727</v>
      </c>
      <c r="G3548" s="11" t="s">
        <v>8219</v>
      </c>
      <c r="H3548" t="s">
        <v>8224</v>
      </c>
      <c r="I3548" t="s">
        <v>8246</v>
      </c>
      <c r="J3548">
        <v>1427860740</v>
      </c>
      <c r="K3548" s="7">
        <f>(((J3548/60)/60)/24)+DATE(1970,1,1)</f>
        <v>42095.165972222225</v>
      </c>
      <c r="L3548">
        <v>1426002684</v>
      </c>
      <c r="M3548" s="7">
        <f>(((L3548/60)/60)/24)+DATE(1970,1,1)</f>
        <v>42073.660694444443</v>
      </c>
      <c r="N3548" t="b">
        <v>0</v>
      </c>
      <c r="O3548">
        <v>19</v>
      </c>
      <c r="P3548" s="5">
        <f>E3548/O3548</f>
        <v>59.210526315789473</v>
      </c>
      <c r="Q3548" s="18" t="str">
        <f>LEFT(T3548, FIND("/",T3548)-1)</f>
        <v>theater</v>
      </c>
      <c r="R3548" s="18" t="str">
        <f>RIGHT(T3548, LEN(T3548)-FIND("/",T3548))</f>
        <v>plays</v>
      </c>
      <c r="S3548" t="b">
        <v>1</v>
      </c>
      <c r="T3548" t="s">
        <v>8271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3">
        <v>35000</v>
      </c>
      <c r="E3549" s="13">
        <v>40043.25</v>
      </c>
      <c r="F3549" s="16">
        <f>(E3549)/D3549</f>
        <v>1.1440928571428572</v>
      </c>
      <c r="G3549" s="11" t="s">
        <v>8219</v>
      </c>
      <c r="H3549" t="s">
        <v>8224</v>
      </c>
      <c r="I3549" t="s">
        <v>8246</v>
      </c>
      <c r="J3549">
        <v>1463198340</v>
      </c>
      <c r="K3549" s="7">
        <f>(((J3549/60)/60)/24)+DATE(1970,1,1)</f>
        <v>42504.165972222225</v>
      </c>
      <c r="L3549">
        <v>1461117201</v>
      </c>
      <c r="M3549" s="7">
        <f>(((L3549/60)/60)/24)+DATE(1970,1,1)</f>
        <v>42480.078715277778</v>
      </c>
      <c r="N3549" t="b">
        <v>0</v>
      </c>
      <c r="O3549">
        <v>336</v>
      </c>
      <c r="P3549" s="5">
        <f>E3549/O3549</f>
        <v>119.17633928571429</v>
      </c>
      <c r="Q3549" s="18" t="str">
        <f>LEFT(T3549, FIND("/",T3549)-1)</f>
        <v>theater</v>
      </c>
      <c r="R3549" s="18" t="str">
        <f>RIGHT(T3549, LEN(T3549)-FIND("/",T3549))</f>
        <v>plays</v>
      </c>
      <c r="S3549" t="b">
        <v>1</v>
      </c>
      <c r="T3549" t="s">
        <v>8271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3">
        <v>2100</v>
      </c>
      <c r="E3550" s="13">
        <v>2140</v>
      </c>
      <c r="F3550" s="16">
        <f>(E3550)/D3550</f>
        <v>1.019047619047619</v>
      </c>
      <c r="G3550" s="11" t="s">
        <v>8219</v>
      </c>
      <c r="H3550" t="s">
        <v>8224</v>
      </c>
      <c r="I3550" t="s">
        <v>8246</v>
      </c>
      <c r="J3550">
        <v>1457139600</v>
      </c>
      <c r="K3550" s="7">
        <f>(((J3550/60)/60)/24)+DATE(1970,1,1)</f>
        <v>42434.041666666672</v>
      </c>
      <c r="L3550">
        <v>1455230214</v>
      </c>
      <c r="M3550" s="7">
        <f>(((L3550/60)/60)/24)+DATE(1970,1,1)</f>
        <v>42411.942291666666</v>
      </c>
      <c r="N3550" t="b">
        <v>0</v>
      </c>
      <c r="O3550">
        <v>13</v>
      </c>
      <c r="P3550" s="5">
        <f>E3550/O3550</f>
        <v>164.61538461538461</v>
      </c>
      <c r="Q3550" s="18" t="str">
        <f>LEFT(T3550, FIND("/",T3550)-1)</f>
        <v>theater</v>
      </c>
      <c r="R3550" s="18" t="str">
        <f>RIGHT(T3550, LEN(T3550)-FIND("/",T3550))</f>
        <v>plays</v>
      </c>
      <c r="S3550" t="b">
        <v>1</v>
      </c>
      <c r="T3550" t="s">
        <v>8271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3">
        <v>1000</v>
      </c>
      <c r="E3551" s="13">
        <v>1020</v>
      </c>
      <c r="F3551" s="16">
        <f>(E3551)/D3551</f>
        <v>1.02</v>
      </c>
      <c r="G3551" s="11" t="s">
        <v>8219</v>
      </c>
      <c r="H3551" t="s">
        <v>8225</v>
      </c>
      <c r="I3551" t="s">
        <v>8247</v>
      </c>
      <c r="J3551">
        <v>1441358873</v>
      </c>
      <c r="K3551" s="7">
        <f>(((J3551/60)/60)/24)+DATE(1970,1,1)</f>
        <v>42251.394363425927</v>
      </c>
      <c r="L3551">
        <v>1438939673</v>
      </c>
      <c r="M3551" s="7">
        <f>(((L3551/60)/60)/24)+DATE(1970,1,1)</f>
        <v>42223.394363425927</v>
      </c>
      <c r="N3551" t="b">
        <v>0</v>
      </c>
      <c r="O3551">
        <v>42</v>
      </c>
      <c r="P3551" s="5">
        <f>E3551/O3551</f>
        <v>24.285714285714285</v>
      </c>
      <c r="Q3551" s="18" t="str">
        <f>LEFT(T3551, FIND("/",T3551)-1)</f>
        <v>theater</v>
      </c>
      <c r="R3551" s="18" t="str">
        <f>RIGHT(T3551, LEN(T3551)-FIND("/",T3551))</f>
        <v>plays</v>
      </c>
      <c r="S3551" t="b">
        <v>1</v>
      </c>
      <c r="T3551" t="s">
        <v>8271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3">
        <v>2500</v>
      </c>
      <c r="E3552" s="13">
        <v>2620</v>
      </c>
      <c r="F3552" s="16">
        <f>(E3552)/D3552</f>
        <v>1.048</v>
      </c>
      <c r="G3552" s="11" t="s">
        <v>8219</v>
      </c>
      <c r="H3552" t="s">
        <v>8225</v>
      </c>
      <c r="I3552" t="s">
        <v>8247</v>
      </c>
      <c r="J3552">
        <v>1462224398</v>
      </c>
      <c r="K3552" s="7">
        <f>(((J3552/60)/60)/24)+DATE(1970,1,1)</f>
        <v>42492.893495370372</v>
      </c>
      <c r="L3552">
        <v>1459632398</v>
      </c>
      <c r="M3552" s="7">
        <f>(((L3552/60)/60)/24)+DATE(1970,1,1)</f>
        <v>42462.893495370372</v>
      </c>
      <c r="N3552" t="b">
        <v>0</v>
      </c>
      <c r="O3552">
        <v>64</v>
      </c>
      <c r="P3552" s="5">
        <f>E3552/O3552</f>
        <v>40.9375</v>
      </c>
      <c r="Q3552" s="18" t="str">
        <f>LEFT(T3552, FIND("/",T3552)-1)</f>
        <v>theater</v>
      </c>
      <c r="R3552" s="18" t="str">
        <f>RIGHT(T3552, LEN(T3552)-FIND("/",T3552))</f>
        <v>plays</v>
      </c>
      <c r="S3552" t="b">
        <v>1</v>
      </c>
      <c r="T3552" t="s">
        <v>8271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3">
        <v>1500</v>
      </c>
      <c r="E3553" s="13">
        <v>1527.5</v>
      </c>
      <c r="F3553" s="16">
        <f>(E3553)/D3553</f>
        <v>1.0183333333333333</v>
      </c>
      <c r="G3553" s="11" t="s">
        <v>8219</v>
      </c>
      <c r="H3553" t="s">
        <v>8224</v>
      </c>
      <c r="I3553" t="s">
        <v>8246</v>
      </c>
      <c r="J3553">
        <v>1400796420</v>
      </c>
      <c r="K3553" s="7">
        <f>(((J3553/60)/60)/24)+DATE(1970,1,1)</f>
        <v>41781.921527777777</v>
      </c>
      <c r="L3553">
        <v>1398342170</v>
      </c>
      <c r="M3553" s="7">
        <f>(((L3553/60)/60)/24)+DATE(1970,1,1)</f>
        <v>41753.515856481477</v>
      </c>
      <c r="N3553" t="b">
        <v>0</v>
      </c>
      <c r="O3553">
        <v>25</v>
      </c>
      <c r="P3553" s="5">
        <f>E3553/O3553</f>
        <v>61.1</v>
      </c>
      <c r="Q3553" s="18" t="str">
        <f>LEFT(T3553, FIND("/",T3553)-1)</f>
        <v>theater</v>
      </c>
      <c r="R3553" s="18" t="str">
        <f>RIGHT(T3553, LEN(T3553)-FIND("/",T3553))</f>
        <v>plays</v>
      </c>
      <c r="S3553" t="b">
        <v>1</v>
      </c>
      <c r="T3553" t="s">
        <v>8271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3">
        <v>773</v>
      </c>
      <c r="E3554" s="13">
        <v>773</v>
      </c>
      <c r="F3554" s="16">
        <f>(E3554)/D3554</f>
        <v>1</v>
      </c>
      <c r="G3554" s="11" t="s">
        <v>8219</v>
      </c>
      <c r="H3554" t="s">
        <v>8225</v>
      </c>
      <c r="I3554" t="s">
        <v>8247</v>
      </c>
      <c r="J3554">
        <v>1403964324</v>
      </c>
      <c r="K3554" s="7">
        <f>(((J3554/60)/60)/24)+DATE(1970,1,1)</f>
        <v>41818.587083333332</v>
      </c>
      <c r="L3554">
        <v>1401372324</v>
      </c>
      <c r="M3554" s="7">
        <f>(((L3554/60)/60)/24)+DATE(1970,1,1)</f>
        <v>41788.587083333332</v>
      </c>
      <c r="N3554" t="b">
        <v>0</v>
      </c>
      <c r="O3554">
        <v>20</v>
      </c>
      <c r="P3554" s="5">
        <f>E3554/O3554</f>
        <v>38.65</v>
      </c>
      <c r="Q3554" s="18" t="str">
        <f>LEFT(T3554, FIND("/",T3554)-1)</f>
        <v>theater</v>
      </c>
      <c r="R3554" s="18" t="str">
        <f>RIGHT(T3554, LEN(T3554)-FIND("/",T3554))</f>
        <v>plays</v>
      </c>
      <c r="S3554" t="b">
        <v>1</v>
      </c>
      <c r="T3554" t="s">
        <v>8271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3">
        <v>5500</v>
      </c>
      <c r="E3555" s="13">
        <v>5845</v>
      </c>
      <c r="F3555" s="16">
        <f>(E3555)/D3555</f>
        <v>1.0627272727272727</v>
      </c>
      <c r="G3555" s="11" t="s">
        <v>8219</v>
      </c>
      <c r="H3555" t="s">
        <v>8224</v>
      </c>
      <c r="I3555" t="s">
        <v>8246</v>
      </c>
      <c r="J3555">
        <v>1439337600</v>
      </c>
      <c r="K3555" s="7">
        <f>(((J3555/60)/60)/24)+DATE(1970,1,1)</f>
        <v>42228</v>
      </c>
      <c r="L3555">
        <v>1436575280</v>
      </c>
      <c r="M3555" s="7">
        <f>(((L3555/60)/60)/24)+DATE(1970,1,1)</f>
        <v>42196.028703703705</v>
      </c>
      <c r="N3555" t="b">
        <v>0</v>
      </c>
      <c r="O3555">
        <v>104</v>
      </c>
      <c r="P3555" s="5">
        <f>E3555/O3555</f>
        <v>56.20192307692308</v>
      </c>
      <c r="Q3555" s="18" t="str">
        <f>LEFT(T3555, FIND("/",T3555)-1)</f>
        <v>theater</v>
      </c>
      <c r="R3555" s="18" t="str">
        <f>RIGHT(T3555, LEN(T3555)-FIND("/",T3555))</f>
        <v>plays</v>
      </c>
      <c r="S3555" t="b">
        <v>1</v>
      </c>
      <c r="T3555" t="s">
        <v>8271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3">
        <v>5000</v>
      </c>
      <c r="E3556" s="13">
        <v>5671.11</v>
      </c>
      <c r="F3556" s="16">
        <f>(E3556)/D3556</f>
        <v>1.1342219999999998</v>
      </c>
      <c r="G3556" s="11" t="s">
        <v>8219</v>
      </c>
      <c r="H3556" t="s">
        <v>8224</v>
      </c>
      <c r="I3556" t="s">
        <v>8246</v>
      </c>
      <c r="J3556">
        <v>1423674000</v>
      </c>
      <c r="K3556" s="7">
        <f>(((J3556/60)/60)/24)+DATE(1970,1,1)</f>
        <v>42046.708333333328</v>
      </c>
      <c r="L3556">
        <v>1421025159</v>
      </c>
      <c r="M3556" s="7">
        <f>(((L3556/60)/60)/24)+DATE(1970,1,1)</f>
        <v>42016.050451388888</v>
      </c>
      <c r="N3556" t="b">
        <v>0</v>
      </c>
      <c r="O3556">
        <v>53</v>
      </c>
      <c r="P3556" s="5">
        <f>E3556/O3556</f>
        <v>107.00207547169811</v>
      </c>
      <c r="Q3556" s="18" t="str">
        <f>LEFT(T3556, FIND("/",T3556)-1)</f>
        <v>theater</v>
      </c>
      <c r="R3556" s="18" t="str">
        <f>RIGHT(T3556, LEN(T3556)-FIND("/",T3556))</f>
        <v>plays</v>
      </c>
      <c r="S3556" t="b">
        <v>1</v>
      </c>
      <c r="T3556" t="s">
        <v>8271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3">
        <v>2400</v>
      </c>
      <c r="E3557" s="13">
        <v>2400</v>
      </c>
      <c r="F3557" s="16">
        <f>(E3557)/D3557</f>
        <v>1</v>
      </c>
      <c r="G3557" s="11" t="s">
        <v>8219</v>
      </c>
      <c r="H3557" t="s">
        <v>8237</v>
      </c>
      <c r="I3557" t="s">
        <v>8249</v>
      </c>
      <c r="J3557">
        <v>1479382594</v>
      </c>
      <c r="K3557" s="7">
        <f>(((J3557/60)/60)/24)+DATE(1970,1,1)</f>
        <v>42691.483726851846</v>
      </c>
      <c r="L3557">
        <v>1476786994</v>
      </c>
      <c r="M3557" s="7">
        <f>(((L3557/60)/60)/24)+DATE(1970,1,1)</f>
        <v>42661.442060185189</v>
      </c>
      <c r="N3557" t="b">
        <v>0</v>
      </c>
      <c r="O3557">
        <v>14</v>
      </c>
      <c r="P3557" s="5">
        <f>E3557/O3557</f>
        <v>171.42857142857142</v>
      </c>
      <c r="Q3557" s="18" t="str">
        <f>LEFT(T3557, FIND("/",T3557)-1)</f>
        <v>theater</v>
      </c>
      <c r="R3557" s="18" t="str">
        <f>RIGHT(T3557, LEN(T3557)-FIND("/",T3557))</f>
        <v>plays</v>
      </c>
      <c r="S3557" t="b">
        <v>1</v>
      </c>
      <c r="T3557" t="s">
        <v>8271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3">
        <v>2200</v>
      </c>
      <c r="E3558" s="13">
        <v>2210</v>
      </c>
      <c r="F3558" s="16">
        <f>(E3558)/D3558</f>
        <v>1.0045454545454546</v>
      </c>
      <c r="G3558" s="11" t="s">
        <v>8219</v>
      </c>
      <c r="H3558" t="s">
        <v>8225</v>
      </c>
      <c r="I3558" t="s">
        <v>8247</v>
      </c>
      <c r="J3558">
        <v>1408289724</v>
      </c>
      <c r="K3558" s="7">
        <f>(((J3558/60)/60)/24)+DATE(1970,1,1)</f>
        <v>41868.649583333332</v>
      </c>
      <c r="L3558">
        <v>1403105724</v>
      </c>
      <c r="M3558" s="7">
        <f>(((L3558/60)/60)/24)+DATE(1970,1,1)</f>
        <v>41808.649583333332</v>
      </c>
      <c r="N3558" t="b">
        <v>0</v>
      </c>
      <c r="O3558">
        <v>20</v>
      </c>
      <c r="P3558" s="5">
        <f>E3558/O3558</f>
        <v>110.5</v>
      </c>
      <c r="Q3558" s="18" t="str">
        <f>LEFT(T3558, FIND("/",T3558)-1)</f>
        <v>theater</v>
      </c>
      <c r="R3558" s="18" t="str">
        <f>RIGHT(T3558, LEN(T3558)-FIND("/",T3558))</f>
        <v>plays</v>
      </c>
      <c r="S3558" t="b">
        <v>1</v>
      </c>
      <c r="T3558" t="s">
        <v>8271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3">
        <v>100000</v>
      </c>
      <c r="E3559" s="13">
        <v>100036</v>
      </c>
      <c r="F3559" s="16">
        <f>(E3559)/D3559</f>
        <v>1.0003599999999999</v>
      </c>
      <c r="G3559" s="11" t="s">
        <v>8219</v>
      </c>
      <c r="H3559" t="s">
        <v>8224</v>
      </c>
      <c r="I3559" t="s">
        <v>8246</v>
      </c>
      <c r="J3559">
        <v>1399271911</v>
      </c>
      <c r="K3559" s="7">
        <f>(((J3559/60)/60)/24)+DATE(1970,1,1)</f>
        <v>41764.276747685188</v>
      </c>
      <c r="L3559">
        <v>1396334311</v>
      </c>
      <c r="M3559" s="7">
        <f>(((L3559/60)/60)/24)+DATE(1970,1,1)</f>
        <v>41730.276747685188</v>
      </c>
      <c r="N3559" t="b">
        <v>0</v>
      </c>
      <c r="O3559">
        <v>558</v>
      </c>
      <c r="P3559" s="5">
        <f>E3559/O3559</f>
        <v>179.27598566308242</v>
      </c>
      <c r="Q3559" s="18" t="str">
        <f>LEFT(T3559, FIND("/",T3559)-1)</f>
        <v>theater</v>
      </c>
      <c r="R3559" s="18" t="str">
        <f>RIGHT(T3559, LEN(T3559)-FIND("/",T3559))</f>
        <v>plays</v>
      </c>
      <c r="S3559" t="b">
        <v>1</v>
      </c>
      <c r="T3559" t="s">
        <v>8271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3">
        <v>350</v>
      </c>
      <c r="E3560" s="13">
        <v>504</v>
      </c>
      <c r="F3560" s="16">
        <f>(E3560)/D3560</f>
        <v>1.44</v>
      </c>
      <c r="G3560" s="11" t="s">
        <v>8219</v>
      </c>
      <c r="H3560" t="s">
        <v>8225</v>
      </c>
      <c r="I3560" t="s">
        <v>8247</v>
      </c>
      <c r="J3560">
        <v>1435352400</v>
      </c>
      <c r="K3560" s="7">
        <f>(((J3560/60)/60)/24)+DATE(1970,1,1)</f>
        <v>42181.875</v>
      </c>
      <c r="L3560">
        <v>1431718575</v>
      </c>
      <c r="M3560" s="7">
        <f>(((L3560/60)/60)/24)+DATE(1970,1,1)</f>
        <v>42139.816840277781</v>
      </c>
      <c r="N3560" t="b">
        <v>0</v>
      </c>
      <c r="O3560">
        <v>22</v>
      </c>
      <c r="P3560" s="5">
        <f>E3560/O3560</f>
        <v>22.90909090909091</v>
      </c>
      <c r="Q3560" s="18" t="str">
        <f>LEFT(T3560, FIND("/",T3560)-1)</f>
        <v>theater</v>
      </c>
      <c r="R3560" s="18" t="str">
        <f>RIGHT(T3560, LEN(T3560)-FIND("/",T3560))</f>
        <v>plays</v>
      </c>
      <c r="S3560" t="b">
        <v>1</v>
      </c>
      <c r="T3560" t="s">
        <v>8271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3">
        <v>1000</v>
      </c>
      <c r="E3561" s="13">
        <v>1035</v>
      </c>
      <c r="F3561" s="16">
        <f>(E3561)/D3561</f>
        <v>1.0349999999999999</v>
      </c>
      <c r="G3561" s="11" t="s">
        <v>8219</v>
      </c>
      <c r="H3561" t="s">
        <v>8226</v>
      </c>
      <c r="I3561" t="s">
        <v>8248</v>
      </c>
      <c r="J3561">
        <v>1438333080</v>
      </c>
      <c r="K3561" s="7">
        <f>(((J3561/60)/60)/24)+DATE(1970,1,1)</f>
        <v>42216.373611111107</v>
      </c>
      <c r="L3561">
        <v>1436408308</v>
      </c>
      <c r="M3561" s="7">
        <f>(((L3561/60)/60)/24)+DATE(1970,1,1)</f>
        <v>42194.096157407403</v>
      </c>
      <c r="N3561" t="b">
        <v>0</v>
      </c>
      <c r="O3561">
        <v>24</v>
      </c>
      <c r="P3561" s="5">
        <f>E3561/O3561</f>
        <v>43.125</v>
      </c>
      <c r="Q3561" s="18" t="str">
        <f>LEFT(T3561, FIND("/",T3561)-1)</f>
        <v>theater</v>
      </c>
      <c r="R3561" s="18" t="str">
        <f>RIGHT(T3561, LEN(T3561)-FIND("/",T3561))</f>
        <v>plays</v>
      </c>
      <c r="S3561" t="b">
        <v>1</v>
      </c>
      <c r="T3561" t="s">
        <v>8271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3">
        <v>3200</v>
      </c>
      <c r="E3562" s="13">
        <v>3470</v>
      </c>
      <c r="F3562" s="16">
        <f>(E3562)/D3562</f>
        <v>1.0843750000000001</v>
      </c>
      <c r="G3562" s="11" t="s">
        <v>8219</v>
      </c>
      <c r="H3562" t="s">
        <v>8229</v>
      </c>
      <c r="I3562" t="s">
        <v>8251</v>
      </c>
      <c r="J3562">
        <v>1432694700</v>
      </c>
      <c r="K3562" s="7">
        <f>(((J3562/60)/60)/24)+DATE(1970,1,1)</f>
        <v>42151.114583333328</v>
      </c>
      <c r="L3562">
        <v>1429651266</v>
      </c>
      <c r="M3562" s="7">
        <f>(((L3562/60)/60)/24)+DATE(1970,1,1)</f>
        <v>42115.889652777783</v>
      </c>
      <c r="N3562" t="b">
        <v>0</v>
      </c>
      <c r="O3562">
        <v>74</v>
      </c>
      <c r="P3562" s="5">
        <f>E3562/O3562</f>
        <v>46.891891891891895</v>
      </c>
      <c r="Q3562" s="18" t="str">
        <f>LEFT(T3562, FIND("/",T3562)-1)</f>
        <v>theater</v>
      </c>
      <c r="R3562" s="18" t="str">
        <f>RIGHT(T3562, LEN(T3562)-FIND("/",T3562))</f>
        <v>plays</v>
      </c>
      <c r="S3562" t="b">
        <v>1</v>
      </c>
      <c r="T3562" t="s">
        <v>8271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3">
        <v>2500</v>
      </c>
      <c r="E3563" s="13">
        <v>2560</v>
      </c>
      <c r="F3563" s="16">
        <f>(E3563)/D3563</f>
        <v>1.024</v>
      </c>
      <c r="G3563" s="11" t="s">
        <v>8219</v>
      </c>
      <c r="H3563" t="s">
        <v>8224</v>
      </c>
      <c r="I3563" t="s">
        <v>8246</v>
      </c>
      <c r="J3563">
        <v>1438799760</v>
      </c>
      <c r="K3563" s="7">
        <f>(((J3563/60)/60)/24)+DATE(1970,1,1)</f>
        <v>42221.774999999994</v>
      </c>
      <c r="L3563">
        <v>1437236378</v>
      </c>
      <c r="M3563" s="7">
        <f>(((L3563/60)/60)/24)+DATE(1970,1,1)</f>
        <v>42203.680300925931</v>
      </c>
      <c r="N3563" t="b">
        <v>0</v>
      </c>
      <c r="O3563">
        <v>54</v>
      </c>
      <c r="P3563" s="5">
        <f>E3563/O3563</f>
        <v>47.407407407407405</v>
      </c>
      <c r="Q3563" s="18" t="str">
        <f>LEFT(T3563, FIND("/",T3563)-1)</f>
        <v>theater</v>
      </c>
      <c r="R3563" s="18" t="str">
        <f>RIGHT(T3563, LEN(T3563)-FIND("/",T3563))</f>
        <v>plays</v>
      </c>
      <c r="S3563" t="b">
        <v>1</v>
      </c>
      <c r="T3563" t="s">
        <v>8271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3">
        <v>315</v>
      </c>
      <c r="E3564" s="13">
        <v>469</v>
      </c>
      <c r="F3564" s="16">
        <f>(E3564)/D3564</f>
        <v>1.4888888888888889</v>
      </c>
      <c r="G3564" s="11" t="s">
        <v>8219</v>
      </c>
      <c r="H3564" t="s">
        <v>8225</v>
      </c>
      <c r="I3564" t="s">
        <v>8247</v>
      </c>
      <c r="J3564">
        <v>1457906400</v>
      </c>
      <c r="K3564" s="7">
        <f>(((J3564/60)/60)/24)+DATE(1970,1,1)</f>
        <v>42442.916666666672</v>
      </c>
      <c r="L3564">
        <v>1457115427</v>
      </c>
      <c r="M3564" s="7">
        <f>(((L3564/60)/60)/24)+DATE(1970,1,1)</f>
        <v>42433.761886574073</v>
      </c>
      <c r="N3564" t="b">
        <v>0</v>
      </c>
      <c r="O3564">
        <v>31</v>
      </c>
      <c r="P3564" s="5">
        <f>E3564/O3564</f>
        <v>15.129032258064516</v>
      </c>
      <c r="Q3564" s="18" t="str">
        <f>LEFT(T3564, FIND("/",T3564)-1)</f>
        <v>theater</v>
      </c>
      <c r="R3564" s="18" t="str">
        <f>RIGHT(T3564, LEN(T3564)-FIND("/",T3564))</f>
        <v>plays</v>
      </c>
      <c r="S3564" t="b">
        <v>1</v>
      </c>
      <c r="T3564" t="s">
        <v>8271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3">
        <v>500</v>
      </c>
      <c r="E3565" s="13">
        <v>527.45000000000005</v>
      </c>
      <c r="F3565" s="16">
        <f>(E3565)/D3565</f>
        <v>1.0549000000000002</v>
      </c>
      <c r="G3565" s="11" t="s">
        <v>8219</v>
      </c>
      <c r="H3565" t="s">
        <v>8225</v>
      </c>
      <c r="I3565" t="s">
        <v>8247</v>
      </c>
      <c r="J3565">
        <v>1470078000</v>
      </c>
      <c r="K3565" s="7">
        <f>(((J3565/60)/60)/24)+DATE(1970,1,1)</f>
        <v>42583.791666666672</v>
      </c>
      <c r="L3565">
        <v>1467648456</v>
      </c>
      <c r="M3565" s="7">
        <f>(((L3565/60)/60)/24)+DATE(1970,1,1)</f>
        <v>42555.671944444446</v>
      </c>
      <c r="N3565" t="b">
        <v>0</v>
      </c>
      <c r="O3565">
        <v>25</v>
      </c>
      <c r="P3565" s="5">
        <f>E3565/O3565</f>
        <v>21.098000000000003</v>
      </c>
      <c r="Q3565" s="18" t="str">
        <f>LEFT(T3565, FIND("/",T3565)-1)</f>
        <v>theater</v>
      </c>
      <c r="R3565" s="18" t="str">
        <f>RIGHT(T3565, LEN(T3565)-FIND("/",T3565))</f>
        <v>plays</v>
      </c>
      <c r="S3565" t="b">
        <v>1</v>
      </c>
      <c r="T3565" t="s">
        <v>8271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3">
        <v>1000</v>
      </c>
      <c r="E3566" s="13">
        <v>1005</v>
      </c>
      <c r="F3566" s="16">
        <f>(E3566)/D3566</f>
        <v>1.0049999999999999</v>
      </c>
      <c r="G3566" s="11" t="s">
        <v>8219</v>
      </c>
      <c r="H3566" t="s">
        <v>8225</v>
      </c>
      <c r="I3566" t="s">
        <v>8247</v>
      </c>
      <c r="J3566">
        <v>1444060800</v>
      </c>
      <c r="K3566" s="7">
        <f>(((J3566/60)/60)/24)+DATE(1970,1,1)</f>
        <v>42282.666666666672</v>
      </c>
      <c r="L3566">
        <v>1440082649</v>
      </c>
      <c r="M3566" s="7">
        <f>(((L3566/60)/60)/24)+DATE(1970,1,1)</f>
        <v>42236.623252314821</v>
      </c>
      <c r="N3566" t="b">
        <v>0</v>
      </c>
      <c r="O3566">
        <v>17</v>
      </c>
      <c r="P3566" s="5">
        <f>E3566/O3566</f>
        <v>59.117647058823529</v>
      </c>
      <c r="Q3566" s="18" t="str">
        <f>LEFT(T3566, FIND("/",T3566)-1)</f>
        <v>theater</v>
      </c>
      <c r="R3566" s="18" t="str">
        <f>RIGHT(T3566, LEN(T3566)-FIND("/",T3566))</f>
        <v>plays</v>
      </c>
      <c r="S3566" t="b">
        <v>1</v>
      </c>
      <c r="T3566" t="s">
        <v>8271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3">
        <v>900</v>
      </c>
      <c r="E3567" s="13">
        <v>1175</v>
      </c>
      <c r="F3567" s="16">
        <f>(E3567)/D3567</f>
        <v>1.3055555555555556</v>
      </c>
      <c r="G3567" s="11" t="s">
        <v>8219</v>
      </c>
      <c r="H3567" t="s">
        <v>8224</v>
      </c>
      <c r="I3567" t="s">
        <v>8246</v>
      </c>
      <c r="J3567">
        <v>1420048208</v>
      </c>
      <c r="K3567" s="7">
        <f>(((J3567/60)/60)/24)+DATE(1970,1,1)</f>
        <v>42004.743148148147</v>
      </c>
      <c r="L3567">
        <v>1417456208</v>
      </c>
      <c r="M3567" s="7">
        <f>(((L3567/60)/60)/24)+DATE(1970,1,1)</f>
        <v>41974.743148148147</v>
      </c>
      <c r="N3567" t="b">
        <v>0</v>
      </c>
      <c r="O3567">
        <v>12</v>
      </c>
      <c r="P3567" s="5">
        <f>E3567/O3567</f>
        <v>97.916666666666671</v>
      </c>
      <c r="Q3567" s="18" t="str">
        <f>LEFT(T3567, FIND("/",T3567)-1)</f>
        <v>theater</v>
      </c>
      <c r="R3567" s="18" t="str">
        <f>RIGHT(T3567, LEN(T3567)-FIND("/",T3567))</f>
        <v>plays</v>
      </c>
      <c r="S3567" t="b">
        <v>1</v>
      </c>
      <c r="T3567" t="s">
        <v>8271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3">
        <v>2000</v>
      </c>
      <c r="E3568" s="13">
        <v>2095</v>
      </c>
      <c r="F3568" s="16">
        <f>(E3568)/D3568</f>
        <v>1.0475000000000001</v>
      </c>
      <c r="G3568" s="11" t="s">
        <v>8219</v>
      </c>
      <c r="H3568" t="s">
        <v>8225</v>
      </c>
      <c r="I3568" t="s">
        <v>8247</v>
      </c>
      <c r="J3568">
        <v>1422015083</v>
      </c>
      <c r="K3568" s="7">
        <f>(((J3568/60)/60)/24)+DATE(1970,1,1)</f>
        <v>42027.507905092592</v>
      </c>
      <c r="L3568">
        <v>1419423083</v>
      </c>
      <c r="M3568" s="7">
        <f>(((L3568/60)/60)/24)+DATE(1970,1,1)</f>
        <v>41997.507905092592</v>
      </c>
      <c r="N3568" t="b">
        <v>0</v>
      </c>
      <c r="O3568">
        <v>38</v>
      </c>
      <c r="P3568" s="5">
        <f>E3568/O3568</f>
        <v>55.131578947368418</v>
      </c>
      <c r="Q3568" s="18" t="str">
        <f>LEFT(T3568, FIND("/",T3568)-1)</f>
        <v>theater</v>
      </c>
      <c r="R3568" s="18" t="str">
        <f>RIGHT(T3568, LEN(T3568)-FIND("/",T3568))</f>
        <v>plays</v>
      </c>
      <c r="S3568" t="b">
        <v>1</v>
      </c>
      <c r="T3568" t="s">
        <v>8271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3">
        <v>1000</v>
      </c>
      <c r="E3569" s="13">
        <v>1088</v>
      </c>
      <c r="F3569" s="16">
        <f>(E3569)/D3569</f>
        <v>1.0880000000000001</v>
      </c>
      <c r="G3569" s="11" t="s">
        <v>8219</v>
      </c>
      <c r="H3569" t="s">
        <v>8225</v>
      </c>
      <c r="I3569" t="s">
        <v>8247</v>
      </c>
      <c r="J3569">
        <v>1433964444</v>
      </c>
      <c r="K3569" s="7">
        <f>(((J3569/60)/60)/24)+DATE(1970,1,1)</f>
        <v>42165.810694444444</v>
      </c>
      <c r="L3569">
        <v>1431372444</v>
      </c>
      <c r="M3569" s="7">
        <f>(((L3569/60)/60)/24)+DATE(1970,1,1)</f>
        <v>42135.810694444444</v>
      </c>
      <c r="N3569" t="b">
        <v>0</v>
      </c>
      <c r="O3569">
        <v>41</v>
      </c>
      <c r="P3569" s="5">
        <f>E3569/O3569</f>
        <v>26.536585365853657</v>
      </c>
      <c r="Q3569" s="18" t="str">
        <f>LEFT(T3569, FIND("/",T3569)-1)</f>
        <v>theater</v>
      </c>
      <c r="R3569" s="18" t="str">
        <f>RIGHT(T3569, LEN(T3569)-FIND("/",T3569))</f>
        <v>plays</v>
      </c>
      <c r="S3569" t="b">
        <v>1</v>
      </c>
      <c r="T3569" t="s">
        <v>8271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3">
        <v>1000</v>
      </c>
      <c r="E3570" s="13">
        <v>1110</v>
      </c>
      <c r="F3570" s="16">
        <f>(E3570)/D3570</f>
        <v>1.1100000000000001</v>
      </c>
      <c r="G3570" s="11" t="s">
        <v>8219</v>
      </c>
      <c r="H3570" t="s">
        <v>8224</v>
      </c>
      <c r="I3570" t="s">
        <v>8246</v>
      </c>
      <c r="J3570">
        <v>1410975994</v>
      </c>
      <c r="K3570" s="7">
        <f>(((J3570/60)/60)/24)+DATE(1970,1,1)</f>
        <v>41899.740671296298</v>
      </c>
      <c r="L3570">
        <v>1408383994</v>
      </c>
      <c r="M3570" s="7">
        <f>(((L3570/60)/60)/24)+DATE(1970,1,1)</f>
        <v>41869.740671296298</v>
      </c>
      <c r="N3570" t="b">
        <v>0</v>
      </c>
      <c r="O3570">
        <v>19</v>
      </c>
      <c r="P3570" s="5">
        <f>E3570/O3570</f>
        <v>58.421052631578945</v>
      </c>
      <c r="Q3570" s="18" t="str">
        <f>LEFT(T3570, FIND("/",T3570)-1)</f>
        <v>theater</v>
      </c>
      <c r="R3570" s="18" t="str">
        <f>RIGHT(T3570, LEN(T3570)-FIND("/",T3570))</f>
        <v>plays</v>
      </c>
      <c r="S3570" t="b">
        <v>1</v>
      </c>
      <c r="T3570" t="s">
        <v>8271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3">
        <v>5000</v>
      </c>
      <c r="E3571" s="13">
        <v>5024</v>
      </c>
      <c r="F3571" s="16">
        <f>(E3571)/D3571</f>
        <v>1.0047999999999999</v>
      </c>
      <c r="G3571" s="11" t="s">
        <v>8219</v>
      </c>
      <c r="H3571" t="s">
        <v>8224</v>
      </c>
      <c r="I3571" t="s">
        <v>8246</v>
      </c>
      <c r="J3571">
        <v>1420734696</v>
      </c>
      <c r="K3571" s="7">
        <f>(((J3571/60)/60)/24)+DATE(1970,1,1)</f>
        <v>42012.688611111109</v>
      </c>
      <c r="L3571">
        <v>1418142696</v>
      </c>
      <c r="M3571" s="7">
        <f>(((L3571/60)/60)/24)+DATE(1970,1,1)</f>
        <v>41982.688611111109</v>
      </c>
      <c r="N3571" t="b">
        <v>0</v>
      </c>
      <c r="O3571">
        <v>41</v>
      </c>
      <c r="P3571" s="5">
        <f>E3571/O3571</f>
        <v>122.53658536585365</v>
      </c>
      <c r="Q3571" s="18" t="str">
        <f>LEFT(T3571, FIND("/",T3571)-1)</f>
        <v>theater</v>
      </c>
      <c r="R3571" s="18" t="str">
        <f>RIGHT(T3571, LEN(T3571)-FIND("/",T3571))</f>
        <v>plays</v>
      </c>
      <c r="S3571" t="b">
        <v>1</v>
      </c>
      <c r="T3571" t="s">
        <v>8271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3">
        <v>2000</v>
      </c>
      <c r="E3572" s="13">
        <v>2287</v>
      </c>
      <c r="F3572" s="16">
        <f>(E3572)/D3572</f>
        <v>1.1435</v>
      </c>
      <c r="G3572" s="11" t="s">
        <v>8219</v>
      </c>
      <c r="H3572" t="s">
        <v>8224</v>
      </c>
      <c r="I3572" t="s">
        <v>8246</v>
      </c>
      <c r="J3572">
        <v>1420009200</v>
      </c>
      <c r="K3572" s="7">
        <f>(((J3572/60)/60)/24)+DATE(1970,1,1)</f>
        <v>42004.291666666672</v>
      </c>
      <c r="L3572">
        <v>1417593483</v>
      </c>
      <c r="M3572" s="7">
        <f>(((L3572/60)/60)/24)+DATE(1970,1,1)</f>
        <v>41976.331979166673</v>
      </c>
      <c r="N3572" t="b">
        <v>0</v>
      </c>
      <c r="O3572">
        <v>26</v>
      </c>
      <c r="P3572" s="5">
        <f>E3572/O3572</f>
        <v>87.961538461538467</v>
      </c>
      <c r="Q3572" s="18" t="str">
        <f>LEFT(T3572, FIND("/",T3572)-1)</f>
        <v>theater</v>
      </c>
      <c r="R3572" s="18" t="str">
        <f>RIGHT(T3572, LEN(T3572)-FIND("/",T3572))</f>
        <v>plays</v>
      </c>
      <c r="S3572" t="b">
        <v>1</v>
      </c>
      <c r="T3572" t="s">
        <v>8271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3">
        <v>1500</v>
      </c>
      <c r="E3573" s="13">
        <v>1831</v>
      </c>
      <c r="F3573" s="16">
        <f>(E3573)/D3573</f>
        <v>1.2206666666666666</v>
      </c>
      <c r="G3573" s="11" t="s">
        <v>8219</v>
      </c>
      <c r="H3573" t="s">
        <v>8225</v>
      </c>
      <c r="I3573" t="s">
        <v>8247</v>
      </c>
      <c r="J3573">
        <v>1414701413</v>
      </c>
      <c r="K3573" s="7">
        <f>(((J3573/60)/60)/24)+DATE(1970,1,1)</f>
        <v>41942.858946759261</v>
      </c>
      <c r="L3573">
        <v>1412109413</v>
      </c>
      <c r="M3573" s="7">
        <f>(((L3573/60)/60)/24)+DATE(1970,1,1)</f>
        <v>41912.858946759261</v>
      </c>
      <c r="N3573" t="b">
        <v>0</v>
      </c>
      <c r="O3573">
        <v>25</v>
      </c>
      <c r="P3573" s="5">
        <f>E3573/O3573</f>
        <v>73.239999999999995</v>
      </c>
      <c r="Q3573" s="18" t="str">
        <f>LEFT(T3573, FIND("/",T3573)-1)</f>
        <v>theater</v>
      </c>
      <c r="R3573" s="18" t="str">
        <f>RIGHT(T3573, LEN(T3573)-FIND("/",T3573))</f>
        <v>plays</v>
      </c>
      <c r="S3573" t="b">
        <v>1</v>
      </c>
      <c r="T3573" t="s">
        <v>8271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3">
        <v>500</v>
      </c>
      <c r="E3574" s="13">
        <v>500</v>
      </c>
      <c r="F3574" s="16">
        <f>(E3574)/D3574</f>
        <v>1</v>
      </c>
      <c r="G3574" s="11" t="s">
        <v>8219</v>
      </c>
      <c r="H3574" t="s">
        <v>8225</v>
      </c>
      <c r="I3574" t="s">
        <v>8247</v>
      </c>
      <c r="J3574">
        <v>1434894082</v>
      </c>
      <c r="K3574" s="7">
        <f>(((J3574/60)/60)/24)+DATE(1970,1,1)</f>
        <v>42176.570393518516</v>
      </c>
      <c r="L3574">
        <v>1432302082</v>
      </c>
      <c r="M3574" s="7">
        <f>(((L3574/60)/60)/24)+DATE(1970,1,1)</f>
        <v>42146.570393518516</v>
      </c>
      <c r="N3574" t="b">
        <v>0</v>
      </c>
      <c r="O3574">
        <v>9</v>
      </c>
      <c r="P3574" s="5">
        <f>E3574/O3574</f>
        <v>55.555555555555557</v>
      </c>
      <c r="Q3574" s="18" t="str">
        <f>LEFT(T3574, FIND("/",T3574)-1)</f>
        <v>theater</v>
      </c>
      <c r="R3574" s="18" t="str">
        <f>RIGHT(T3574, LEN(T3574)-FIND("/",T3574))</f>
        <v>plays</v>
      </c>
      <c r="S3574" t="b">
        <v>1</v>
      </c>
      <c r="T3574" t="s">
        <v>8271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3">
        <v>3000</v>
      </c>
      <c r="E3575" s="13">
        <v>3084</v>
      </c>
      <c r="F3575" s="16">
        <f>(E3575)/D3575</f>
        <v>1.028</v>
      </c>
      <c r="G3575" s="11" t="s">
        <v>8219</v>
      </c>
      <c r="H3575" t="s">
        <v>8225</v>
      </c>
      <c r="I3575" t="s">
        <v>8247</v>
      </c>
      <c r="J3575">
        <v>1415440846</v>
      </c>
      <c r="K3575" s="7">
        <f>(((J3575/60)/60)/24)+DATE(1970,1,1)</f>
        <v>41951.417199074072</v>
      </c>
      <c r="L3575">
        <v>1412845246</v>
      </c>
      <c r="M3575" s="7">
        <f>(((L3575/60)/60)/24)+DATE(1970,1,1)</f>
        <v>41921.375532407408</v>
      </c>
      <c r="N3575" t="b">
        <v>0</v>
      </c>
      <c r="O3575">
        <v>78</v>
      </c>
      <c r="P3575" s="5">
        <f>E3575/O3575</f>
        <v>39.53846153846154</v>
      </c>
      <c r="Q3575" s="18" t="str">
        <f>LEFT(T3575, FIND("/",T3575)-1)</f>
        <v>theater</v>
      </c>
      <c r="R3575" s="18" t="str">
        <f>RIGHT(T3575, LEN(T3575)-FIND("/",T3575))</f>
        <v>plays</v>
      </c>
      <c r="S3575" t="b">
        <v>1</v>
      </c>
      <c r="T3575" t="s">
        <v>8271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3">
        <v>5800</v>
      </c>
      <c r="E3576" s="13">
        <v>6155</v>
      </c>
      <c r="F3576" s="16">
        <f>(E3576)/D3576</f>
        <v>1.0612068965517241</v>
      </c>
      <c r="G3576" s="11" t="s">
        <v>8219</v>
      </c>
      <c r="H3576" t="s">
        <v>8224</v>
      </c>
      <c r="I3576" t="s">
        <v>8246</v>
      </c>
      <c r="J3576">
        <v>1415921848</v>
      </c>
      <c r="K3576" s="7">
        <f>(((J3576/60)/60)/24)+DATE(1970,1,1)</f>
        <v>41956.984351851846</v>
      </c>
      <c r="L3576">
        <v>1413326248</v>
      </c>
      <c r="M3576" s="7">
        <f>(((L3576/60)/60)/24)+DATE(1970,1,1)</f>
        <v>41926.942685185182</v>
      </c>
      <c r="N3576" t="b">
        <v>0</v>
      </c>
      <c r="O3576">
        <v>45</v>
      </c>
      <c r="P3576" s="5">
        <f>E3576/O3576</f>
        <v>136.77777777777777</v>
      </c>
      <c r="Q3576" s="18" t="str">
        <f>LEFT(T3576, FIND("/",T3576)-1)</f>
        <v>theater</v>
      </c>
      <c r="R3576" s="18" t="str">
        <f>RIGHT(T3576, LEN(T3576)-FIND("/",T3576))</f>
        <v>plays</v>
      </c>
      <c r="S3576" t="b">
        <v>1</v>
      </c>
      <c r="T3576" t="s">
        <v>8271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3">
        <v>10000</v>
      </c>
      <c r="E3577" s="13">
        <v>10133</v>
      </c>
      <c r="F3577" s="16">
        <f>(E3577)/D3577</f>
        <v>1.0133000000000001</v>
      </c>
      <c r="G3577" s="11" t="s">
        <v>8219</v>
      </c>
      <c r="H3577" t="s">
        <v>8224</v>
      </c>
      <c r="I3577" t="s">
        <v>8246</v>
      </c>
      <c r="J3577">
        <v>1470887940</v>
      </c>
      <c r="K3577" s="7">
        <f>(((J3577/60)/60)/24)+DATE(1970,1,1)</f>
        <v>42593.165972222225</v>
      </c>
      <c r="L3577">
        <v>1468176527</v>
      </c>
      <c r="M3577" s="7">
        <f>(((L3577/60)/60)/24)+DATE(1970,1,1)</f>
        <v>42561.783877314811</v>
      </c>
      <c r="N3577" t="b">
        <v>0</v>
      </c>
      <c r="O3577">
        <v>102</v>
      </c>
      <c r="P3577" s="5">
        <f>E3577/O3577</f>
        <v>99.343137254901961</v>
      </c>
      <c r="Q3577" s="18" t="str">
        <f>LEFT(T3577, FIND("/",T3577)-1)</f>
        <v>theater</v>
      </c>
      <c r="R3577" s="18" t="str">
        <f>RIGHT(T3577, LEN(T3577)-FIND("/",T3577))</f>
        <v>plays</v>
      </c>
      <c r="S3577" t="b">
        <v>1</v>
      </c>
      <c r="T3577" t="s">
        <v>8271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3">
        <v>100</v>
      </c>
      <c r="E3578" s="13">
        <v>100</v>
      </c>
      <c r="F3578" s="16">
        <f>(E3578)/D3578</f>
        <v>1</v>
      </c>
      <c r="G3578" s="11" t="s">
        <v>8219</v>
      </c>
      <c r="H3578" t="s">
        <v>8224</v>
      </c>
      <c r="I3578" t="s">
        <v>8246</v>
      </c>
      <c r="J3578">
        <v>1480947054</v>
      </c>
      <c r="K3578" s="7">
        <f>(((J3578/60)/60)/24)+DATE(1970,1,1)</f>
        <v>42709.590902777782</v>
      </c>
      <c r="L3578">
        <v>1475759454</v>
      </c>
      <c r="M3578" s="7">
        <f>(((L3578/60)/60)/24)+DATE(1970,1,1)</f>
        <v>42649.54923611111</v>
      </c>
      <c r="N3578" t="b">
        <v>0</v>
      </c>
      <c r="O3578">
        <v>5</v>
      </c>
      <c r="P3578" s="5">
        <f>E3578/O3578</f>
        <v>20</v>
      </c>
      <c r="Q3578" s="18" t="str">
        <f>LEFT(T3578, FIND("/",T3578)-1)</f>
        <v>theater</v>
      </c>
      <c r="R3578" s="18" t="str">
        <f>RIGHT(T3578, LEN(T3578)-FIND("/",T3578))</f>
        <v>plays</v>
      </c>
      <c r="S3578" t="b">
        <v>1</v>
      </c>
      <c r="T3578" t="s">
        <v>8271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3">
        <v>600</v>
      </c>
      <c r="E3579" s="13">
        <v>780</v>
      </c>
      <c r="F3579" s="16">
        <f>(E3579)/D3579</f>
        <v>1.3</v>
      </c>
      <c r="G3579" s="11" t="s">
        <v>8219</v>
      </c>
      <c r="H3579" t="s">
        <v>8224</v>
      </c>
      <c r="I3579" t="s">
        <v>8246</v>
      </c>
      <c r="J3579">
        <v>1430029680</v>
      </c>
      <c r="K3579" s="7">
        <f>(((J3579/60)/60)/24)+DATE(1970,1,1)</f>
        <v>42120.26944444445</v>
      </c>
      <c r="L3579">
        <v>1427741583</v>
      </c>
      <c r="M3579" s="7">
        <f>(((L3579/60)/60)/24)+DATE(1970,1,1)</f>
        <v>42093.786840277782</v>
      </c>
      <c r="N3579" t="b">
        <v>0</v>
      </c>
      <c r="O3579">
        <v>27</v>
      </c>
      <c r="P3579" s="5">
        <f>E3579/O3579</f>
        <v>28.888888888888889</v>
      </c>
      <c r="Q3579" s="18" t="str">
        <f>LEFT(T3579, FIND("/",T3579)-1)</f>
        <v>theater</v>
      </c>
      <c r="R3579" s="18" t="str">
        <f>RIGHT(T3579, LEN(T3579)-FIND("/",T3579))</f>
        <v>plays</v>
      </c>
      <c r="S3579" t="b">
        <v>1</v>
      </c>
      <c r="T3579" t="s">
        <v>8271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3">
        <v>1500</v>
      </c>
      <c r="E3580" s="13">
        <v>1500.2</v>
      </c>
      <c r="F3580" s="16">
        <f>(E3580)/D3580</f>
        <v>1.0001333333333333</v>
      </c>
      <c r="G3580" s="11" t="s">
        <v>8219</v>
      </c>
      <c r="H3580" t="s">
        <v>8225</v>
      </c>
      <c r="I3580" t="s">
        <v>8247</v>
      </c>
      <c r="J3580">
        <v>1462037777</v>
      </c>
      <c r="K3580" s="7">
        <f>(((J3580/60)/60)/24)+DATE(1970,1,1)</f>
        <v>42490.733530092592</v>
      </c>
      <c r="L3580">
        <v>1459445777</v>
      </c>
      <c r="M3580" s="7">
        <f>(((L3580/60)/60)/24)+DATE(1970,1,1)</f>
        <v>42460.733530092592</v>
      </c>
      <c r="N3580" t="b">
        <v>0</v>
      </c>
      <c r="O3580">
        <v>37</v>
      </c>
      <c r="P3580" s="5">
        <f>E3580/O3580</f>
        <v>40.545945945945945</v>
      </c>
      <c r="Q3580" s="18" t="str">
        <f>LEFT(T3580, FIND("/",T3580)-1)</f>
        <v>theater</v>
      </c>
      <c r="R3580" s="18" t="str">
        <f>RIGHT(T3580, LEN(T3580)-FIND("/",T3580))</f>
        <v>plays</v>
      </c>
      <c r="S3580" t="b">
        <v>1</v>
      </c>
      <c r="T3580" t="s">
        <v>8271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3">
        <v>500</v>
      </c>
      <c r="E3581" s="13">
        <v>500</v>
      </c>
      <c r="F3581" s="16">
        <f>(E3581)/D3581</f>
        <v>1</v>
      </c>
      <c r="G3581" s="11" t="s">
        <v>8219</v>
      </c>
      <c r="H3581" t="s">
        <v>8225</v>
      </c>
      <c r="I3581" t="s">
        <v>8247</v>
      </c>
      <c r="J3581">
        <v>1459444656</v>
      </c>
      <c r="K3581" s="7">
        <f>(((J3581/60)/60)/24)+DATE(1970,1,1)</f>
        <v>42460.720555555556</v>
      </c>
      <c r="L3581">
        <v>1456856256</v>
      </c>
      <c r="M3581" s="7">
        <f>(((L3581/60)/60)/24)+DATE(1970,1,1)</f>
        <v>42430.762222222227</v>
      </c>
      <c r="N3581" t="b">
        <v>0</v>
      </c>
      <c r="O3581">
        <v>14</v>
      </c>
      <c r="P3581" s="5">
        <f>E3581/O3581</f>
        <v>35.714285714285715</v>
      </c>
      <c r="Q3581" s="18" t="str">
        <f>LEFT(T3581, FIND("/",T3581)-1)</f>
        <v>theater</v>
      </c>
      <c r="R3581" s="18" t="str">
        <f>RIGHT(T3581, LEN(T3581)-FIND("/",T3581))</f>
        <v>plays</v>
      </c>
      <c r="S3581" t="b">
        <v>1</v>
      </c>
      <c r="T3581" t="s">
        <v>8271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3">
        <v>900</v>
      </c>
      <c r="E3582" s="13">
        <v>1025</v>
      </c>
      <c r="F3582" s="16">
        <f>(E3582)/D3582</f>
        <v>1.1388888888888888</v>
      </c>
      <c r="G3582" s="11" t="s">
        <v>8219</v>
      </c>
      <c r="H3582" t="s">
        <v>8224</v>
      </c>
      <c r="I3582" t="s">
        <v>8246</v>
      </c>
      <c r="J3582">
        <v>1425185940</v>
      </c>
      <c r="K3582" s="7">
        <f>(((J3582/60)/60)/24)+DATE(1970,1,1)</f>
        <v>42064.207638888889</v>
      </c>
      <c r="L3582">
        <v>1421900022</v>
      </c>
      <c r="M3582" s="7">
        <f>(((L3582/60)/60)/24)+DATE(1970,1,1)</f>
        <v>42026.176180555558</v>
      </c>
      <c r="N3582" t="b">
        <v>0</v>
      </c>
      <c r="O3582">
        <v>27</v>
      </c>
      <c r="P3582" s="5">
        <f>E3582/O3582</f>
        <v>37.962962962962962</v>
      </c>
      <c r="Q3582" s="18" t="str">
        <f>LEFT(T3582, FIND("/",T3582)-1)</f>
        <v>theater</v>
      </c>
      <c r="R3582" s="18" t="str">
        <f>RIGHT(T3582, LEN(T3582)-FIND("/",T3582))</f>
        <v>plays</v>
      </c>
      <c r="S3582" t="b">
        <v>1</v>
      </c>
      <c r="T3582" t="s">
        <v>8271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3">
        <v>1500</v>
      </c>
      <c r="E3583" s="13">
        <v>1500</v>
      </c>
      <c r="F3583" s="16">
        <f>(E3583)/D3583</f>
        <v>1</v>
      </c>
      <c r="G3583" s="11" t="s">
        <v>8219</v>
      </c>
      <c r="H3583" t="s">
        <v>8225</v>
      </c>
      <c r="I3583" t="s">
        <v>8247</v>
      </c>
      <c r="J3583">
        <v>1406719110</v>
      </c>
      <c r="K3583" s="7">
        <f>(((J3583/60)/60)/24)+DATE(1970,1,1)</f>
        <v>41850.471180555556</v>
      </c>
      <c r="L3583">
        <v>1405509510</v>
      </c>
      <c r="M3583" s="7">
        <f>(((L3583/60)/60)/24)+DATE(1970,1,1)</f>
        <v>41836.471180555556</v>
      </c>
      <c r="N3583" t="b">
        <v>0</v>
      </c>
      <c r="O3583">
        <v>45</v>
      </c>
      <c r="P3583" s="5">
        <f>E3583/O3583</f>
        <v>33.333333333333336</v>
      </c>
      <c r="Q3583" s="18" t="str">
        <f>LEFT(T3583, FIND("/",T3583)-1)</f>
        <v>theater</v>
      </c>
      <c r="R3583" s="18" t="str">
        <f>RIGHT(T3583, LEN(T3583)-FIND("/",T3583))</f>
        <v>plays</v>
      </c>
      <c r="S3583" t="b">
        <v>1</v>
      </c>
      <c r="T3583" t="s">
        <v>8271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3">
        <v>1000</v>
      </c>
      <c r="E3584" s="13">
        <v>2870</v>
      </c>
      <c r="F3584" s="16">
        <f>(E3584)/D3584</f>
        <v>2.87</v>
      </c>
      <c r="G3584" s="11" t="s">
        <v>8219</v>
      </c>
      <c r="H3584" t="s">
        <v>8224</v>
      </c>
      <c r="I3584" t="s">
        <v>8246</v>
      </c>
      <c r="J3584">
        <v>1459822682</v>
      </c>
      <c r="K3584" s="7">
        <f>(((J3584/60)/60)/24)+DATE(1970,1,1)</f>
        <v>42465.095856481479</v>
      </c>
      <c r="L3584">
        <v>1458613082</v>
      </c>
      <c r="M3584" s="7">
        <f>(((L3584/60)/60)/24)+DATE(1970,1,1)</f>
        <v>42451.095856481479</v>
      </c>
      <c r="N3584" t="b">
        <v>0</v>
      </c>
      <c r="O3584">
        <v>49</v>
      </c>
      <c r="P3584" s="5">
        <f>E3584/O3584</f>
        <v>58.571428571428569</v>
      </c>
      <c r="Q3584" s="18" t="str">
        <f>LEFT(T3584, FIND("/",T3584)-1)</f>
        <v>theater</v>
      </c>
      <c r="R3584" s="18" t="str">
        <f>RIGHT(T3584, LEN(T3584)-FIND("/",T3584))</f>
        <v>plays</v>
      </c>
      <c r="S3584" t="b">
        <v>1</v>
      </c>
      <c r="T3584" t="s">
        <v>8271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3">
        <v>3000</v>
      </c>
      <c r="E3585" s="13">
        <v>3255</v>
      </c>
      <c r="F3585" s="16">
        <f>(E3585)/D3585</f>
        <v>1.085</v>
      </c>
      <c r="G3585" s="11" t="s">
        <v>8219</v>
      </c>
      <c r="H3585" t="s">
        <v>8224</v>
      </c>
      <c r="I3585" t="s">
        <v>8246</v>
      </c>
      <c r="J3585">
        <v>1460970805</v>
      </c>
      <c r="K3585" s="7">
        <f>(((J3585/60)/60)/24)+DATE(1970,1,1)</f>
        <v>42478.384317129632</v>
      </c>
      <c r="L3585">
        <v>1455790405</v>
      </c>
      <c r="M3585" s="7">
        <f>(((L3585/60)/60)/24)+DATE(1970,1,1)</f>
        <v>42418.425983796296</v>
      </c>
      <c r="N3585" t="b">
        <v>0</v>
      </c>
      <c r="O3585">
        <v>24</v>
      </c>
      <c r="P3585" s="5">
        <f>E3585/O3585</f>
        <v>135.625</v>
      </c>
      <c r="Q3585" s="18" t="str">
        <f>LEFT(T3585, FIND("/",T3585)-1)</f>
        <v>theater</v>
      </c>
      <c r="R3585" s="18" t="str">
        <f>RIGHT(T3585, LEN(T3585)-FIND("/",T3585))</f>
        <v>plays</v>
      </c>
      <c r="S3585" t="b">
        <v>1</v>
      </c>
      <c r="T3585" t="s">
        <v>8271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3">
        <v>3000</v>
      </c>
      <c r="E3586" s="13">
        <v>3465</v>
      </c>
      <c r="F3586" s="16">
        <f>(E3586)/D3586</f>
        <v>1.155</v>
      </c>
      <c r="G3586" s="11" t="s">
        <v>8219</v>
      </c>
      <c r="H3586" t="s">
        <v>8225</v>
      </c>
      <c r="I3586" t="s">
        <v>8247</v>
      </c>
      <c r="J3586">
        <v>1436772944</v>
      </c>
      <c r="K3586" s="7">
        <f>(((J3586/60)/60)/24)+DATE(1970,1,1)</f>
        <v>42198.316481481481</v>
      </c>
      <c r="L3586">
        <v>1434180944</v>
      </c>
      <c r="M3586" s="7">
        <f>(((L3586/60)/60)/24)+DATE(1970,1,1)</f>
        <v>42168.316481481481</v>
      </c>
      <c r="N3586" t="b">
        <v>0</v>
      </c>
      <c r="O3586">
        <v>112</v>
      </c>
      <c r="P3586" s="5">
        <f>E3586/O3586</f>
        <v>30.9375</v>
      </c>
      <c r="Q3586" s="18" t="str">
        <f>LEFT(T3586, FIND("/",T3586)-1)</f>
        <v>theater</v>
      </c>
      <c r="R3586" s="18" t="str">
        <f>RIGHT(T3586, LEN(T3586)-FIND("/",T3586))</f>
        <v>plays</v>
      </c>
      <c r="S3586" t="b">
        <v>1</v>
      </c>
      <c r="T3586" t="s">
        <v>8271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3">
        <v>3400</v>
      </c>
      <c r="E3587" s="13">
        <v>4050</v>
      </c>
      <c r="F3587" s="16">
        <f>(E3587)/D3587</f>
        <v>1.1911764705882353</v>
      </c>
      <c r="G3587" s="11" t="s">
        <v>8219</v>
      </c>
      <c r="H3587" t="s">
        <v>8224</v>
      </c>
      <c r="I3587" t="s">
        <v>8246</v>
      </c>
      <c r="J3587">
        <v>1419181890</v>
      </c>
      <c r="K3587" s="7">
        <f>(((J3587/60)/60)/24)+DATE(1970,1,1)</f>
        <v>41994.716319444444</v>
      </c>
      <c r="L3587">
        <v>1416589890</v>
      </c>
      <c r="M3587" s="7">
        <f>(((L3587/60)/60)/24)+DATE(1970,1,1)</f>
        <v>41964.716319444444</v>
      </c>
      <c r="N3587" t="b">
        <v>0</v>
      </c>
      <c r="O3587">
        <v>23</v>
      </c>
      <c r="P3587" s="5">
        <f>E3587/O3587</f>
        <v>176.08695652173913</v>
      </c>
      <c r="Q3587" s="18" t="str">
        <f>LEFT(T3587, FIND("/",T3587)-1)</f>
        <v>theater</v>
      </c>
      <c r="R3587" s="18" t="str">
        <f>RIGHT(T3587, LEN(T3587)-FIND("/",T3587))</f>
        <v>plays</v>
      </c>
      <c r="S3587" t="b">
        <v>1</v>
      </c>
      <c r="T3587" t="s">
        <v>8271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3">
        <v>7500</v>
      </c>
      <c r="E3588" s="13">
        <v>8207</v>
      </c>
      <c r="F3588" s="16">
        <f>(E3588)/D3588</f>
        <v>1.0942666666666667</v>
      </c>
      <c r="G3588" s="11" t="s">
        <v>8219</v>
      </c>
      <c r="H3588" t="s">
        <v>8224</v>
      </c>
      <c r="I3588" t="s">
        <v>8246</v>
      </c>
      <c r="J3588">
        <v>1474649070</v>
      </c>
      <c r="K3588" s="7">
        <f>(((J3588/60)/60)/24)+DATE(1970,1,1)</f>
        <v>42636.697569444441</v>
      </c>
      <c r="L3588">
        <v>1469465070</v>
      </c>
      <c r="M3588" s="7">
        <f>(((L3588/60)/60)/24)+DATE(1970,1,1)</f>
        <v>42576.697569444441</v>
      </c>
      <c r="N3588" t="b">
        <v>0</v>
      </c>
      <c r="O3588">
        <v>54</v>
      </c>
      <c r="P3588" s="5">
        <f>E3588/O3588</f>
        <v>151.9814814814815</v>
      </c>
      <c r="Q3588" s="18" t="str">
        <f>LEFT(T3588, FIND("/",T3588)-1)</f>
        <v>theater</v>
      </c>
      <c r="R3588" s="18" t="str">
        <f>RIGHT(T3588, LEN(T3588)-FIND("/",T3588))</f>
        <v>plays</v>
      </c>
      <c r="S3588" t="b">
        <v>1</v>
      </c>
      <c r="T3588" t="s">
        <v>8271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3">
        <v>500</v>
      </c>
      <c r="E3589" s="13">
        <v>633</v>
      </c>
      <c r="F3589" s="16">
        <f>(E3589)/D3589</f>
        <v>1.266</v>
      </c>
      <c r="G3589" s="11" t="s">
        <v>8219</v>
      </c>
      <c r="H3589" t="s">
        <v>8225</v>
      </c>
      <c r="I3589" t="s">
        <v>8247</v>
      </c>
      <c r="J3589">
        <v>1467054000</v>
      </c>
      <c r="K3589" s="7">
        <f>(((J3589/60)/60)/24)+DATE(1970,1,1)</f>
        <v>42548.791666666672</v>
      </c>
      <c r="L3589">
        <v>1463144254</v>
      </c>
      <c r="M3589" s="7">
        <f>(((L3589/60)/60)/24)+DATE(1970,1,1)</f>
        <v>42503.539976851855</v>
      </c>
      <c r="N3589" t="b">
        <v>0</v>
      </c>
      <c r="O3589">
        <v>28</v>
      </c>
      <c r="P3589" s="5">
        <f>E3589/O3589</f>
        <v>22.607142857142858</v>
      </c>
      <c r="Q3589" s="18" t="str">
        <f>LEFT(T3589, FIND("/",T3589)-1)</f>
        <v>theater</v>
      </c>
      <c r="R3589" s="18" t="str">
        <f>RIGHT(T3589, LEN(T3589)-FIND("/",T3589))</f>
        <v>plays</v>
      </c>
      <c r="S3589" t="b">
        <v>1</v>
      </c>
      <c r="T3589" t="s">
        <v>8271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3">
        <v>200</v>
      </c>
      <c r="E3590" s="13">
        <v>201</v>
      </c>
      <c r="F3590" s="16">
        <f>(E3590)/D3590</f>
        <v>1.0049999999999999</v>
      </c>
      <c r="G3590" s="11" t="s">
        <v>8219</v>
      </c>
      <c r="H3590" t="s">
        <v>8225</v>
      </c>
      <c r="I3590" t="s">
        <v>8247</v>
      </c>
      <c r="J3590">
        <v>1430348400</v>
      </c>
      <c r="K3590" s="7">
        <f>(((J3590/60)/60)/24)+DATE(1970,1,1)</f>
        <v>42123.958333333328</v>
      </c>
      <c r="L3590">
        <v>1428436410</v>
      </c>
      <c r="M3590" s="7">
        <f>(((L3590/60)/60)/24)+DATE(1970,1,1)</f>
        <v>42101.828819444447</v>
      </c>
      <c r="N3590" t="b">
        <v>0</v>
      </c>
      <c r="O3590">
        <v>11</v>
      </c>
      <c r="P3590" s="5">
        <f>E3590/O3590</f>
        <v>18.272727272727273</v>
      </c>
      <c r="Q3590" s="18" t="str">
        <f>LEFT(T3590, FIND("/",T3590)-1)</f>
        <v>theater</v>
      </c>
      <c r="R3590" s="18" t="str">
        <f>RIGHT(T3590, LEN(T3590)-FIND("/",T3590))</f>
        <v>plays</v>
      </c>
      <c r="S3590" t="b">
        <v>1</v>
      </c>
      <c r="T3590" t="s">
        <v>8271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3">
        <v>4000</v>
      </c>
      <c r="E3591" s="13">
        <v>5100</v>
      </c>
      <c r="F3591" s="16">
        <f>(E3591)/D3591</f>
        <v>1.2749999999999999</v>
      </c>
      <c r="G3591" s="11" t="s">
        <v>8219</v>
      </c>
      <c r="H3591" t="s">
        <v>8224</v>
      </c>
      <c r="I3591" t="s">
        <v>8246</v>
      </c>
      <c r="J3591">
        <v>1432654347</v>
      </c>
      <c r="K3591" s="7">
        <f>(((J3591/60)/60)/24)+DATE(1970,1,1)</f>
        <v>42150.647534722222</v>
      </c>
      <c r="L3591">
        <v>1430494347</v>
      </c>
      <c r="M3591" s="7">
        <f>(((L3591/60)/60)/24)+DATE(1970,1,1)</f>
        <v>42125.647534722222</v>
      </c>
      <c r="N3591" t="b">
        <v>0</v>
      </c>
      <c r="O3591">
        <v>62</v>
      </c>
      <c r="P3591" s="5">
        <f>E3591/O3591</f>
        <v>82.258064516129039</v>
      </c>
      <c r="Q3591" s="18" t="str">
        <f>LEFT(T3591, FIND("/",T3591)-1)</f>
        <v>theater</v>
      </c>
      <c r="R3591" s="18" t="str">
        <f>RIGHT(T3591, LEN(T3591)-FIND("/",T3591))</f>
        <v>plays</v>
      </c>
      <c r="S3591" t="b">
        <v>1</v>
      </c>
      <c r="T3591" t="s">
        <v>8271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3">
        <v>5000</v>
      </c>
      <c r="E3592" s="13">
        <v>5003</v>
      </c>
      <c r="F3592" s="16">
        <f>(E3592)/D3592</f>
        <v>1.0005999999999999</v>
      </c>
      <c r="G3592" s="11" t="s">
        <v>8219</v>
      </c>
      <c r="H3592" t="s">
        <v>8225</v>
      </c>
      <c r="I3592" t="s">
        <v>8247</v>
      </c>
      <c r="J3592">
        <v>1413792034</v>
      </c>
      <c r="K3592" s="7">
        <f>(((J3592/60)/60)/24)+DATE(1970,1,1)</f>
        <v>41932.333726851852</v>
      </c>
      <c r="L3592">
        <v>1411200034</v>
      </c>
      <c r="M3592" s="7">
        <f>(((L3592/60)/60)/24)+DATE(1970,1,1)</f>
        <v>41902.333726851852</v>
      </c>
      <c r="N3592" t="b">
        <v>0</v>
      </c>
      <c r="O3592">
        <v>73</v>
      </c>
      <c r="P3592" s="5">
        <f>E3592/O3592</f>
        <v>68.534246575342465</v>
      </c>
      <c r="Q3592" s="18" t="str">
        <f>LEFT(T3592, FIND("/",T3592)-1)</f>
        <v>theater</v>
      </c>
      <c r="R3592" s="18" t="str">
        <f>RIGHT(T3592, LEN(T3592)-FIND("/",T3592))</f>
        <v>plays</v>
      </c>
      <c r="S3592" t="b">
        <v>1</v>
      </c>
      <c r="T3592" t="s">
        <v>8271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3">
        <v>700</v>
      </c>
      <c r="E3593" s="13">
        <v>1225</v>
      </c>
      <c r="F3593" s="16">
        <f>(E3593)/D3593</f>
        <v>1.75</v>
      </c>
      <c r="G3593" s="11" t="s">
        <v>8219</v>
      </c>
      <c r="H3593" t="s">
        <v>8224</v>
      </c>
      <c r="I3593" t="s">
        <v>8246</v>
      </c>
      <c r="J3593">
        <v>1422075540</v>
      </c>
      <c r="K3593" s="7">
        <f>(((J3593/60)/60)/24)+DATE(1970,1,1)</f>
        <v>42028.207638888889</v>
      </c>
      <c r="L3593">
        <v>1419979544</v>
      </c>
      <c r="M3593" s="7">
        <f>(((L3593/60)/60)/24)+DATE(1970,1,1)</f>
        <v>42003.948425925926</v>
      </c>
      <c r="N3593" t="b">
        <v>0</v>
      </c>
      <c r="O3593">
        <v>18</v>
      </c>
      <c r="P3593" s="5">
        <f>E3593/O3593</f>
        <v>68.055555555555557</v>
      </c>
      <c r="Q3593" s="18" t="str">
        <f>LEFT(T3593, FIND("/",T3593)-1)</f>
        <v>theater</v>
      </c>
      <c r="R3593" s="18" t="str">
        <f>RIGHT(T3593, LEN(T3593)-FIND("/",T3593))</f>
        <v>plays</v>
      </c>
      <c r="S3593" t="b">
        <v>1</v>
      </c>
      <c r="T3593" t="s">
        <v>8271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3">
        <v>2000</v>
      </c>
      <c r="E3594" s="13">
        <v>2545</v>
      </c>
      <c r="F3594" s="16">
        <f>(E3594)/D3594</f>
        <v>1.2725</v>
      </c>
      <c r="G3594" s="11" t="s">
        <v>8219</v>
      </c>
      <c r="H3594" t="s">
        <v>8224</v>
      </c>
      <c r="I3594" t="s">
        <v>8246</v>
      </c>
      <c r="J3594">
        <v>1423630740</v>
      </c>
      <c r="K3594" s="7">
        <f>(((J3594/60)/60)/24)+DATE(1970,1,1)</f>
        <v>42046.207638888889</v>
      </c>
      <c r="L3594">
        <v>1418673307</v>
      </c>
      <c r="M3594" s="7">
        <f>(((L3594/60)/60)/24)+DATE(1970,1,1)</f>
        <v>41988.829942129625</v>
      </c>
      <c r="N3594" t="b">
        <v>0</v>
      </c>
      <c r="O3594">
        <v>35</v>
      </c>
      <c r="P3594" s="5">
        <f>E3594/O3594</f>
        <v>72.714285714285708</v>
      </c>
      <c r="Q3594" s="18" t="str">
        <f>LEFT(T3594, FIND("/",T3594)-1)</f>
        <v>theater</v>
      </c>
      <c r="R3594" s="18" t="str">
        <f>RIGHT(T3594, LEN(T3594)-FIND("/",T3594))</f>
        <v>plays</v>
      </c>
      <c r="S3594" t="b">
        <v>1</v>
      </c>
      <c r="T3594" t="s">
        <v>8271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3">
        <v>3000</v>
      </c>
      <c r="E3595" s="13">
        <v>3319</v>
      </c>
      <c r="F3595" s="16">
        <f>(E3595)/D3595</f>
        <v>1.1063333333333334</v>
      </c>
      <c r="G3595" s="11" t="s">
        <v>8219</v>
      </c>
      <c r="H3595" t="s">
        <v>8224</v>
      </c>
      <c r="I3595" t="s">
        <v>8246</v>
      </c>
      <c r="J3595">
        <v>1420489560</v>
      </c>
      <c r="K3595" s="7">
        <f>(((J3595/60)/60)/24)+DATE(1970,1,1)</f>
        <v>42009.851388888885</v>
      </c>
      <c r="L3595">
        <v>1417469639</v>
      </c>
      <c r="M3595" s="7">
        <f>(((L3595/60)/60)/24)+DATE(1970,1,1)</f>
        <v>41974.898599537039</v>
      </c>
      <c r="N3595" t="b">
        <v>0</v>
      </c>
      <c r="O3595">
        <v>43</v>
      </c>
      <c r="P3595" s="5">
        <f>E3595/O3595</f>
        <v>77.186046511627907</v>
      </c>
      <c r="Q3595" s="18" t="str">
        <f>LEFT(T3595, FIND("/",T3595)-1)</f>
        <v>theater</v>
      </c>
      <c r="R3595" s="18" t="str">
        <f>RIGHT(T3595, LEN(T3595)-FIND("/",T3595))</f>
        <v>plays</v>
      </c>
      <c r="S3595" t="b">
        <v>1</v>
      </c>
      <c r="T3595" t="s">
        <v>8271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3">
        <v>1600</v>
      </c>
      <c r="E3596" s="13">
        <v>2015</v>
      </c>
      <c r="F3596" s="16">
        <f>(E3596)/D3596</f>
        <v>1.2593749999999999</v>
      </c>
      <c r="G3596" s="11" t="s">
        <v>8219</v>
      </c>
      <c r="H3596" t="s">
        <v>8224</v>
      </c>
      <c r="I3596" t="s">
        <v>8246</v>
      </c>
      <c r="J3596">
        <v>1472952982</v>
      </c>
      <c r="K3596" s="7">
        <f>(((J3596/60)/60)/24)+DATE(1970,1,1)</f>
        <v>42617.066921296297</v>
      </c>
      <c r="L3596">
        <v>1470792982</v>
      </c>
      <c r="M3596" s="7">
        <f>(((L3596/60)/60)/24)+DATE(1970,1,1)</f>
        <v>42592.066921296297</v>
      </c>
      <c r="N3596" t="b">
        <v>0</v>
      </c>
      <c r="O3596">
        <v>36</v>
      </c>
      <c r="P3596" s="5">
        <f>E3596/O3596</f>
        <v>55.972222222222221</v>
      </c>
      <c r="Q3596" s="18" t="str">
        <f>LEFT(T3596, FIND("/",T3596)-1)</f>
        <v>theater</v>
      </c>
      <c r="R3596" s="18" t="str">
        <f>RIGHT(T3596, LEN(T3596)-FIND("/",T3596))</f>
        <v>plays</v>
      </c>
      <c r="S3596" t="b">
        <v>1</v>
      </c>
      <c r="T3596" t="s">
        <v>8271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3">
        <v>2600</v>
      </c>
      <c r="E3597" s="13">
        <v>3081</v>
      </c>
      <c r="F3597" s="16">
        <f>(E3597)/D3597</f>
        <v>1.1850000000000001</v>
      </c>
      <c r="G3597" s="11" t="s">
        <v>8219</v>
      </c>
      <c r="H3597" t="s">
        <v>8224</v>
      </c>
      <c r="I3597" t="s">
        <v>8246</v>
      </c>
      <c r="J3597">
        <v>1426229940</v>
      </c>
      <c r="K3597" s="7">
        <f>(((J3597/60)/60)/24)+DATE(1970,1,1)</f>
        <v>42076.290972222225</v>
      </c>
      <c r="L3597">
        <v>1423959123</v>
      </c>
      <c r="M3597" s="7">
        <f>(((L3597/60)/60)/24)+DATE(1970,1,1)</f>
        <v>42050.008368055554</v>
      </c>
      <c r="N3597" t="b">
        <v>0</v>
      </c>
      <c r="O3597">
        <v>62</v>
      </c>
      <c r="P3597" s="5">
        <f>E3597/O3597</f>
        <v>49.693548387096776</v>
      </c>
      <c r="Q3597" s="18" t="str">
        <f>LEFT(T3597, FIND("/",T3597)-1)</f>
        <v>theater</v>
      </c>
      <c r="R3597" s="18" t="str">
        <f>RIGHT(T3597, LEN(T3597)-FIND("/",T3597))</f>
        <v>plays</v>
      </c>
      <c r="S3597" t="b">
        <v>1</v>
      </c>
      <c r="T3597" t="s">
        <v>8271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3">
        <v>1100</v>
      </c>
      <c r="E3598" s="13">
        <v>1185</v>
      </c>
      <c r="F3598" s="16">
        <f>(E3598)/D3598</f>
        <v>1.0772727272727274</v>
      </c>
      <c r="G3598" s="11" t="s">
        <v>8219</v>
      </c>
      <c r="H3598" t="s">
        <v>8229</v>
      </c>
      <c r="I3598" t="s">
        <v>8251</v>
      </c>
      <c r="J3598">
        <v>1409072982</v>
      </c>
      <c r="K3598" s="7">
        <f>(((J3598/60)/60)/24)+DATE(1970,1,1)</f>
        <v>41877.715069444443</v>
      </c>
      <c r="L3598">
        <v>1407258582</v>
      </c>
      <c r="M3598" s="7">
        <f>(((L3598/60)/60)/24)+DATE(1970,1,1)</f>
        <v>41856.715069444443</v>
      </c>
      <c r="N3598" t="b">
        <v>0</v>
      </c>
      <c r="O3598">
        <v>15</v>
      </c>
      <c r="P3598" s="5">
        <f>E3598/O3598</f>
        <v>79</v>
      </c>
      <c r="Q3598" s="18" t="str">
        <f>LEFT(T3598, FIND("/",T3598)-1)</f>
        <v>theater</v>
      </c>
      <c r="R3598" s="18" t="str">
        <f>RIGHT(T3598, LEN(T3598)-FIND("/",T3598))</f>
        <v>plays</v>
      </c>
      <c r="S3598" t="b">
        <v>1</v>
      </c>
      <c r="T3598" t="s">
        <v>8271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3">
        <v>2500</v>
      </c>
      <c r="E3599" s="13">
        <v>2565</v>
      </c>
      <c r="F3599" s="16">
        <f>(E3599)/D3599</f>
        <v>1.026</v>
      </c>
      <c r="G3599" s="11" t="s">
        <v>8219</v>
      </c>
      <c r="H3599" t="s">
        <v>8224</v>
      </c>
      <c r="I3599" t="s">
        <v>8246</v>
      </c>
      <c r="J3599">
        <v>1456984740</v>
      </c>
      <c r="K3599" s="7">
        <f>(((J3599/60)/60)/24)+DATE(1970,1,1)</f>
        <v>42432.249305555553</v>
      </c>
      <c r="L3599">
        <v>1455717790</v>
      </c>
      <c r="M3599" s="7">
        <f>(((L3599/60)/60)/24)+DATE(1970,1,1)</f>
        <v>42417.585532407407</v>
      </c>
      <c r="N3599" t="b">
        <v>0</v>
      </c>
      <c r="O3599">
        <v>33</v>
      </c>
      <c r="P3599" s="5">
        <f>E3599/O3599</f>
        <v>77.727272727272734</v>
      </c>
      <c r="Q3599" s="18" t="str">
        <f>LEFT(T3599, FIND("/",T3599)-1)</f>
        <v>theater</v>
      </c>
      <c r="R3599" s="18" t="str">
        <f>RIGHT(T3599, LEN(T3599)-FIND("/",T3599))</f>
        <v>plays</v>
      </c>
      <c r="S3599" t="b">
        <v>1</v>
      </c>
      <c r="T3599" t="s">
        <v>8271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3">
        <v>1000</v>
      </c>
      <c r="E3600" s="13">
        <v>1101</v>
      </c>
      <c r="F3600" s="16">
        <f>(E3600)/D3600</f>
        <v>1.101</v>
      </c>
      <c r="G3600" s="11" t="s">
        <v>8219</v>
      </c>
      <c r="H3600" t="s">
        <v>8224</v>
      </c>
      <c r="I3600" t="s">
        <v>8246</v>
      </c>
      <c r="J3600">
        <v>1409720340</v>
      </c>
      <c r="K3600" s="7">
        <f>(((J3600/60)/60)/24)+DATE(1970,1,1)</f>
        <v>41885.207638888889</v>
      </c>
      <c r="L3600">
        <v>1408129822</v>
      </c>
      <c r="M3600" s="7">
        <f>(((L3600/60)/60)/24)+DATE(1970,1,1)</f>
        <v>41866.79886574074</v>
      </c>
      <c r="N3600" t="b">
        <v>0</v>
      </c>
      <c r="O3600">
        <v>27</v>
      </c>
      <c r="P3600" s="5">
        <f>E3600/O3600</f>
        <v>40.777777777777779</v>
      </c>
      <c r="Q3600" s="18" t="str">
        <f>LEFT(T3600, FIND("/",T3600)-1)</f>
        <v>theater</v>
      </c>
      <c r="R3600" s="18" t="str">
        <f>RIGHT(T3600, LEN(T3600)-FIND("/",T3600))</f>
        <v>plays</v>
      </c>
      <c r="S3600" t="b">
        <v>1</v>
      </c>
      <c r="T3600" t="s">
        <v>8271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3">
        <v>500</v>
      </c>
      <c r="E3601" s="13">
        <v>1010</v>
      </c>
      <c r="F3601" s="16">
        <f>(E3601)/D3601</f>
        <v>2.02</v>
      </c>
      <c r="G3601" s="11" t="s">
        <v>8219</v>
      </c>
      <c r="H3601" t="s">
        <v>8224</v>
      </c>
      <c r="I3601" t="s">
        <v>8246</v>
      </c>
      <c r="J3601">
        <v>1440892800</v>
      </c>
      <c r="K3601" s="7">
        <f>(((J3601/60)/60)/24)+DATE(1970,1,1)</f>
        <v>42246</v>
      </c>
      <c r="L3601">
        <v>1438715077</v>
      </c>
      <c r="M3601" s="7">
        <f>(((L3601/60)/60)/24)+DATE(1970,1,1)</f>
        <v>42220.79487268519</v>
      </c>
      <c r="N3601" t="b">
        <v>0</v>
      </c>
      <c r="O3601">
        <v>17</v>
      </c>
      <c r="P3601" s="5">
        <f>E3601/O3601</f>
        <v>59.411764705882355</v>
      </c>
      <c r="Q3601" s="18" t="str">
        <f>LEFT(T3601, FIND("/",T3601)-1)</f>
        <v>theater</v>
      </c>
      <c r="R3601" s="18" t="str">
        <f>RIGHT(T3601, LEN(T3601)-FIND("/",T3601))</f>
        <v>plays</v>
      </c>
      <c r="S3601" t="b">
        <v>1</v>
      </c>
      <c r="T3601" t="s">
        <v>8271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3">
        <v>10</v>
      </c>
      <c r="E3602" s="13">
        <v>13</v>
      </c>
      <c r="F3602" s="16">
        <f>(E3602)/D3602</f>
        <v>1.3</v>
      </c>
      <c r="G3602" s="11" t="s">
        <v>8219</v>
      </c>
      <c r="H3602" t="s">
        <v>8224</v>
      </c>
      <c r="I3602" t="s">
        <v>8246</v>
      </c>
      <c r="J3602">
        <v>1476390164</v>
      </c>
      <c r="K3602" s="7">
        <f>(((J3602/60)/60)/24)+DATE(1970,1,1)</f>
        <v>42656.849120370374</v>
      </c>
      <c r="L3602">
        <v>1473970964</v>
      </c>
      <c r="M3602" s="7">
        <f>(((L3602/60)/60)/24)+DATE(1970,1,1)</f>
        <v>42628.849120370374</v>
      </c>
      <c r="N3602" t="b">
        <v>0</v>
      </c>
      <c r="O3602">
        <v>4</v>
      </c>
      <c r="P3602" s="5">
        <f>E3602/O3602</f>
        <v>3.25</v>
      </c>
      <c r="Q3602" s="18" t="str">
        <f>LEFT(T3602, FIND("/",T3602)-1)</f>
        <v>theater</v>
      </c>
      <c r="R3602" s="18" t="str">
        <f>RIGHT(T3602, LEN(T3602)-FIND("/",T3602))</f>
        <v>plays</v>
      </c>
      <c r="S3602" t="b">
        <v>1</v>
      </c>
      <c r="T3602" t="s">
        <v>8271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3">
        <v>2000</v>
      </c>
      <c r="E3603" s="13">
        <v>2087</v>
      </c>
      <c r="F3603" s="16">
        <f>(E3603)/D3603</f>
        <v>1.0435000000000001</v>
      </c>
      <c r="G3603" s="11" t="s">
        <v>8219</v>
      </c>
      <c r="H3603" t="s">
        <v>8225</v>
      </c>
      <c r="I3603" t="s">
        <v>8247</v>
      </c>
      <c r="J3603">
        <v>1421452682</v>
      </c>
      <c r="K3603" s="7">
        <f>(((J3603/60)/60)/24)+DATE(1970,1,1)</f>
        <v>42020.99863425926</v>
      </c>
      <c r="L3603">
        <v>1418860682</v>
      </c>
      <c r="M3603" s="7">
        <f>(((L3603/60)/60)/24)+DATE(1970,1,1)</f>
        <v>41990.99863425926</v>
      </c>
      <c r="N3603" t="b">
        <v>0</v>
      </c>
      <c r="O3603">
        <v>53</v>
      </c>
      <c r="P3603" s="5">
        <f>E3603/O3603</f>
        <v>39.377358490566039</v>
      </c>
      <c r="Q3603" s="18" t="str">
        <f>LEFT(T3603, FIND("/",T3603)-1)</f>
        <v>theater</v>
      </c>
      <c r="R3603" s="18" t="str">
        <f>RIGHT(T3603, LEN(T3603)-FIND("/",T3603))</f>
        <v>plays</v>
      </c>
      <c r="S3603" t="b">
        <v>1</v>
      </c>
      <c r="T3603" t="s">
        <v>8271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3">
        <v>4000</v>
      </c>
      <c r="E3604" s="13">
        <v>4002</v>
      </c>
      <c r="F3604" s="16">
        <f>(E3604)/D3604</f>
        <v>1.0004999999999999</v>
      </c>
      <c r="G3604" s="11" t="s">
        <v>8219</v>
      </c>
      <c r="H3604" t="s">
        <v>8224</v>
      </c>
      <c r="I3604" t="s">
        <v>8246</v>
      </c>
      <c r="J3604">
        <v>1463520479</v>
      </c>
      <c r="K3604" s="7">
        <f>(((J3604/60)/60)/24)+DATE(1970,1,1)</f>
        <v>42507.894432870366</v>
      </c>
      <c r="L3604">
        <v>1458336479</v>
      </c>
      <c r="M3604" s="7">
        <f>(((L3604/60)/60)/24)+DATE(1970,1,1)</f>
        <v>42447.894432870366</v>
      </c>
      <c r="N3604" t="b">
        <v>0</v>
      </c>
      <c r="O3604">
        <v>49</v>
      </c>
      <c r="P3604" s="5">
        <f>E3604/O3604</f>
        <v>81.673469387755105</v>
      </c>
      <c r="Q3604" s="18" t="str">
        <f>LEFT(T3604, FIND("/",T3604)-1)</f>
        <v>theater</v>
      </c>
      <c r="R3604" s="18" t="str">
        <f>RIGHT(T3604, LEN(T3604)-FIND("/",T3604))</f>
        <v>plays</v>
      </c>
      <c r="S3604" t="b">
        <v>1</v>
      </c>
      <c r="T3604" t="s">
        <v>8271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3">
        <v>1500</v>
      </c>
      <c r="E3605" s="13">
        <v>2560</v>
      </c>
      <c r="F3605" s="16">
        <f>(E3605)/D3605</f>
        <v>1.7066666666666668</v>
      </c>
      <c r="G3605" s="11" t="s">
        <v>8219</v>
      </c>
      <c r="H3605" t="s">
        <v>8224</v>
      </c>
      <c r="I3605" t="s">
        <v>8246</v>
      </c>
      <c r="J3605">
        <v>1446759880</v>
      </c>
      <c r="K3605" s="7">
        <f>(((J3605/60)/60)/24)+DATE(1970,1,1)</f>
        <v>42313.906018518523</v>
      </c>
      <c r="L3605">
        <v>1444164280</v>
      </c>
      <c r="M3605" s="7">
        <f>(((L3605/60)/60)/24)+DATE(1970,1,1)</f>
        <v>42283.864351851851</v>
      </c>
      <c r="N3605" t="b">
        <v>0</v>
      </c>
      <c r="O3605">
        <v>57</v>
      </c>
      <c r="P3605" s="5">
        <f>E3605/O3605</f>
        <v>44.912280701754383</v>
      </c>
      <c r="Q3605" s="18" t="str">
        <f>LEFT(T3605, FIND("/",T3605)-1)</f>
        <v>theater</v>
      </c>
      <c r="R3605" s="18" t="str">
        <f>RIGHT(T3605, LEN(T3605)-FIND("/",T3605))</f>
        <v>plays</v>
      </c>
      <c r="S3605" t="b">
        <v>1</v>
      </c>
      <c r="T3605" t="s">
        <v>8271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3">
        <v>3000</v>
      </c>
      <c r="E3606" s="13">
        <v>3385</v>
      </c>
      <c r="F3606" s="16">
        <f>(E3606)/D3606</f>
        <v>1.1283333333333334</v>
      </c>
      <c r="G3606" s="11" t="s">
        <v>8219</v>
      </c>
      <c r="H3606" t="s">
        <v>8224</v>
      </c>
      <c r="I3606" t="s">
        <v>8246</v>
      </c>
      <c r="J3606">
        <v>1461913140</v>
      </c>
      <c r="K3606" s="7">
        <f>(((J3606/60)/60)/24)+DATE(1970,1,1)</f>
        <v>42489.290972222225</v>
      </c>
      <c r="L3606">
        <v>1461370956</v>
      </c>
      <c r="M3606" s="7">
        <f>(((L3606/60)/60)/24)+DATE(1970,1,1)</f>
        <v>42483.015694444446</v>
      </c>
      <c r="N3606" t="b">
        <v>0</v>
      </c>
      <c r="O3606">
        <v>69</v>
      </c>
      <c r="P3606" s="5">
        <f>E3606/O3606</f>
        <v>49.05797101449275</v>
      </c>
      <c r="Q3606" s="18" t="str">
        <f>LEFT(T3606, FIND("/",T3606)-1)</f>
        <v>theater</v>
      </c>
      <c r="R3606" s="18" t="str">
        <f>RIGHT(T3606, LEN(T3606)-FIND("/",T3606))</f>
        <v>plays</v>
      </c>
      <c r="S3606" t="b">
        <v>1</v>
      </c>
      <c r="T3606" t="s">
        <v>8271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3">
        <v>250</v>
      </c>
      <c r="E3607" s="13">
        <v>460</v>
      </c>
      <c r="F3607" s="16">
        <f>(E3607)/D3607</f>
        <v>1.84</v>
      </c>
      <c r="G3607" s="11" t="s">
        <v>8219</v>
      </c>
      <c r="H3607" t="s">
        <v>8225</v>
      </c>
      <c r="I3607" t="s">
        <v>8247</v>
      </c>
      <c r="J3607">
        <v>1455390126</v>
      </c>
      <c r="K3607" s="7">
        <f>(((J3607/60)/60)/24)+DATE(1970,1,1)</f>
        <v>42413.793124999997</v>
      </c>
      <c r="L3607">
        <v>1452798126</v>
      </c>
      <c r="M3607" s="7">
        <f>(((L3607/60)/60)/24)+DATE(1970,1,1)</f>
        <v>42383.793124999997</v>
      </c>
      <c r="N3607" t="b">
        <v>0</v>
      </c>
      <c r="O3607">
        <v>15</v>
      </c>
      <c r="P3607" s="5">
        <f>E3607/O3607</f>
        <v>30.666666666666668</v>
      </c>
      <c r="Q3607" s="18" t="str">
        <f>LEFT(T3607, FIND("/",T3607)-1)</f>
        <v>theater</v>
      </c>
      <c r="R3607" s="18" t="str">
        <f>RIGHT(T3607, LEN(T3607)-FIND("/",T3607))</f>
        <v>plays</v>
      </c>
      <c r="S3607" t="b">
        <v>1</v>
      </c>
      <c r="T3607" t="s">
        <v>8271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3">
        <v>3000</v>
      </c>
      <c r="E3608" s="13">
        <v>3908</v>
      </c>
      <c r="F3608" s="16">
        <f>(E3608)/D3608</f>
        <v>1.3026666666666666</v>
      </c>
      <c r="G3608" s="11" t="s">
        <v>8219</v>
      </c>
      <c r="H3608" t="s">
        <v>8225</v>
      </c>
      <c r="I3608" t="s">
        <v>8247</v>
      </c>
      <c r="J3608">
        <v>1471185057</v>
      </c>
      <c r="K3608" s="7">
        <f>(((J3608/60)/60)/24)+DATE(1970,1,1)</f>
        <v>42596.604826388888</v>
      </c>
      <c r="L3608">
        <v>1468593057</v>
      </c>
      <c r="M3608" s="7">
        <f>(((L3608/60)/60)/24)+DATE(1970,1,1)</f>
        <v>42566.604826388888</v>
      </c>
      <c r="N3608" t="b">
        <v>0</v>
      </c>
      <c r="O3608">
        <v>64</v>
      </c>
      <c r="P3608" s="5">
        <f>E3608/O3608</f>
        <v>61.0625</v>
      </c>
      <c r="Q3608" s="18" t="str">
        <f>LEFT(T3608, FIND("/",T3608)-1)</f>
        <v>theater</v>
      </c>
      <c r="R3608" s="18" t="str">
        <f>RIGHT(T3608, LEN(T3608)-FIND("/",T3608))</f>
        <v>plays</v>
      </c>
      <c r="S3608" t="b">
        <v>1</v>
      </c>
      <c r="T3608" t="s">
        <v>8271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3">
        <v>550</v>
      </c>
      <c r="E3609" s="13">
        <v>580</v>
      </c>
      <c r="F3609" s="16">
        <f>(E3609)/D3609</f>
        <v>1.0545454545454545</v>
      </c>
      <c r="G3609" s="11" t="s">
        <v>8219</v>
      </c>
      <c r="H3609" t="s">
        <v>8225</v>
      </c>
      <c r="I3609" t="s">
        <v>8247</v>
      </c>
      <c r="J3609">
        <v>1450137600</v>
      </c>
      <c r="K3609" s="7">
        <f>(((J3609/60)/60)/24)+DATE(1970,1,1)</f>
        <v>42353</v>
      </c>
      <c r="L3609">
        <v>1448924882</v>
      </c>
      <c r="M3609" s="7">
        <f>(((L3609/60)/60)/24)+DATE(1970,1,1)</f>
        <v>42338.963912037041</v>
      </c>
      <c r="N3609" t="b">
        <v>0</v>
      </c>
      <c r="O3609">
        <v>20</v>
      </c>
      <c r="P3609" s="5">
        <f>E3609/O3609</f>
        <v>29</v>
      </c>
      <c r="Q3609" s="18" t="str">
        <f>LEFT(T3609, FIND("/",T3609)-1)</f>
        <v>theater</v>
      </c>
      <c r="R3609" s="18" t="str">
        <f>RIGHT(T3609, LEN(T3609)-FIND("/",T3609))</f>
        <v>plays</v>
      </c>
      <c r="S3609" t="b">
        <v>1</v>
      </c>
      <c r="T3609" t="s">
        <v>8271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3">
        <v>800</v>
      </c>
      <c r="E3610" s="13">
        <v>800</v>
      </c>
      <c r="F3610" s="16">
        <f>(E3610)/D3610</f>
        <v>1</v>
      </c>
      <c r="G3610" s="11" t="s">
        <v>8219</v>
      </c>
      <c r="H3610" t="s">
        <v>8225</v>
      </c>
      <c r="I3610" t="s">
        <v>8247</v>
      </c>
      <c r="J3610">
        <v>1466172000</v>
      </c>
      <c r="K3610" s="7">
        <f>(((J3610/60)/60)/24)+DATE(1970,1,1)</f>
        <v>42538.583333333328</v>
      </c>
      <c r="L3610">
        <v>1463418090</v>
      </c>
      <c r="M3610" s="7">
        <f>(((L3610/60)/60)/24)+DATE(1970,1,1)</f>
        <v>42506.709375000006</v>
      </c>
      <c r="N3610" t="b">
        <v>0</v>
      </c>
      <c r="O3610">
        <v>27</v>
      </c>
      <c r="P3610" s="5">
        <f>E3610/O3610</f>
        <v>29.62962962962963</v>
      </c>
      <c r="Q3610" s="18" t="str">
        <f>LEFT(T3610, FIND("/",T3610)-1)</f>
        <v>theater</v>
      </c>
      <c r="R3610" s="18" t="str">
        <f>RIGHT(T3610, LEN(T3610)-FIND("/",T3610))</f>
        <v>plays</v>
      </c>
      <c r="S3610" t="b">
        <v>1</v>
      </c>
      <c r="T3610" t="s">
        <v>8271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3">
        <v>1960</v>
      </c>
      <c r="E3611" s="13">
        <v>3005</v>
      </c>
      <c r="F3611" s="16">
        <f>(E3611)/D3611</f>
        <v>1.5331632653061225</v>
      </c>
      <c r="G3611" s="11" t="s">
        <v>8219</v>
      </c>
      <c r="H3611" t="s">
        <v>8225</v>
      </c>
      <c r="I3611" t="s">
        <v>8247</v>
      </c>
      <c r="J3611">
        <v>1459378085</v>
      </c>
      <c r="K3611" s="7">
        <f>(((J3611/60)/60)/24)+DATE(1970,1,1)</f>
        <v>42459.950057870374</v>
      </c>
      <c r="L3611">
        <v>1456789685</v>
      </c>
      <c r="M3611" s="7">
        <f>(((L3611/60)/60)/24)+DATE(1970,1,1)</f>
        <v>42429.991724537031</v>
      </c>
      <c r="N3611" t="b">
        <v>0</v>
      </c>
      <c r="O3611">
        <v>21</v>
      </c>
      <c r="P3611" s="5">
        <f>E3611/O3611</f>
        <v>143.0952380952381</v>
      </c>
      <c r="Q3611" s="18" t="str">
        <f>LEFT(T3611, FIND("/",T3611)-1)</f>
        <v>theater</v>
      </c>
      <c r="R3611" s="18" t="str">
        <f>RIGHT(T3611, LEN(T3611)-FIND("/",T3611))</f>
        <v>plays</v>
      </c>
      <c r="S3611" t="b">
        <v>1</v>
      </c>
      <c r="T3611" t="s">
        <v>8271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3">
        <v>1000</v>
      </c>
      <c r="E3612" s="13">
        <v>1623</v>
      </c>
      <c r="F3612" s="16">
        <f>(E3612)/D3612</f>
        <v>1.623</v>
      </c>
      <c r="G3612" s="11" t="s">
        <v>8219</v>
      </c>
      <c r="H3612" t="s">
        <v>8225</v>
      </c>
      <c r="I3612" t="s">
        <v>8247</v>
      </c>
      <c r="J3612">
        <v>1439806936</v>
      </c>
      <c r="K3612" s="7">
        <f>(((J3612/60)/60)/24)+DATE(1970,1,1)</f>
        <v>42233.432129629626</v>
      </c>
      <c r="L3612">
        <v>1437214936</v>
      </c>
      <c r="M3612" s="7">
        <f>(((L3612/60)/60)/24)+DATE(1970,1,1)</f>
        <v>42203.432129629626</v>
      </c>
      <c r="N3612" t="b">
        <v>0</v>
      </c>
      <c r="O3612">
        <v>31</v>
      </c>
      <c r="P3612" s="5">
        <f>E3612/O3612</f>
        <v>52.354838709677416</v>
      </c>
      <c r="Q3612" s="18" t="str">
        <f>LEFT(T3612, FIND("/",T3612)-1)</f>
        <v>theater</v>
      </c>
      <c r="R3612" s="18" t="str">
        <f>RIGHT(T3612, LEN(T3612)-FIND("/",T3612))</f>
        <v>plays</v>
      </c>
      <c r="S3612" t="b">
        <v>1</v>
      </c>
      <c r="T3612" t="s">
        <v>8271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3">
        <v>2500</v>
      </c>
      <c r="E3613" s="13">
        <v>3400</v>
      </c>
      <c r="F3613" s="16">
        <f>(E3613)/D3613</f>
        <v>1.36</v>
      </c>
      <c r="G3613" s="11" t="s">
        <v>8219</v>
      </c>
      <c r="H3613" t="s">
        <v>8225</v>
      </c>
      <c r="I3613" t="s">
        <v>8247</v>
      </c>
      <c r="J3613">
        <v>1428483201</v>
      </c>
      <c r="K3613" s="7">
        <f>(((J3613/60)/60)/24)+DATE(1970,1,1)</f>
        <v>42102.370381944449</v>
      </c>
      <c r="L3613">
        <v>1425891201</v>
      </c>
      <c r="M3613" s="7">
        <f>(((L3613/60)/60)/24)+DATE(1970,1,1)</f>
        <v>42072.370381944449</v>
      </c>
      <c r="N3613" t="b">
        <v>0</v>
      </c>
      <c r="O3613">
        <v>51</v>
      </c>
      <c r="P3613" s="5">
        <f>E3613/O3613</f>
        <v>66.666666666666671</v>
      </c>
      <c r="Q3613" s="18" t="str">
        <f>LEFT(T3613, FIND("/",T3613)-1)</f>
        <v>theater</v>
      </c>
      <c r="R3613" s="18" t="str">
        <f>RIGHT(T3613, LEN(T3613)-FIND("/",T3613))</f>
        <v>plays</v>
      </c>
      <c r="S3613" t="b">
        <v>1</v>
      </c>
      <c r="T3613" t="s">
        <v>8271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3">
        <v>5000</v>
      </c>
      <c r="E3614" s="13">
        <v>7220</v>
      </c>
      <c r="F3614" s="16">
        <f>(E3614)/D3614</f>
        <v>1.444</v>
      </c>
      <c r="G3614" s="11" t="s">
        <v>8219</v>
      </c>
      <c r="H3614" t="s">
        <v>8229</v>
      </c>
      <c r="I3614" t="s">
        <v>8251</v>
      </c>
      <c r="J3614">
        <v>1402334811</v>
      </c>
      <c r="K3614" s="7">
        <f>(((J3614/60)/60)/24)+DATE(1970,1,1)</f>
        <v>41799.726979166669</v>
      </c>
      <c r="L3614">
        <v>1401470811</v>
      </c>
      <c r="M3614" s="7">
        <f>(((L3614/60)/60)/24)+DATE(1970,1,1)</f>
        <v>41789.726979166669</v>
      </c>
      <c r="N3614" t="b">
        <v>0</v>
      </c>
      <c r="O3614">
        <v>57</v>
      </c>
      <c r="P3614" s="5">
        <f>E3614/O3614</f>
        <v>126.66666666666667</v>
      </c>
      <c r="Q3614" s="18" t="str">
        <f>LEFT(T3614, FIND("/",T3614)-1)</f>
        <v>theater</v>
      </c>
      <c r="R3614" s="18" t="str">
        <f>RIGHT(T3614, LEN(T3614)-FIND("/",T3614))</f>
        <v>plays</v>
      </c>
      <c r="S3614" t="b">
        <v>1</v>
      </c>
      <c r="T3614" t="s">
        <v>8271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3">
        <v>1250</v>
      </c>
      <c r="E3615" s="13">
        <v>1250</v>
      </c>
      <c r="F3615" s="16">
        <f>(E3615)/D3615</f>
        <v>1</v>
      </c>
      <c r="G3615" s="11" t="s">
        <v>8219</v>
      </c>
      <c r="H3615" t="s">
        <v>8224</v>
      </c>
      <c r="I3615" t="s">
        <v>8246</v>
      </c>
      <c r="J3615">
        <v>1403964574</v>
      </c>
      <c r="K3615" s="7">
        <f>(((J3615/60)/60)/24)+DATE(1970,1,1)</f>
        <v>41818.58997685185</v>
      </c>
      <c r="L3615">
        <v>1401372574</v>
      </c>
      <c r="M3615" s="7">
        <f>(((L3615/60)/60)/24)+DATE(1970,1,1)</f>
        <v>41788.58997685185</v>
      </c>
      <c r="N3615" t="b">
        <v>0</v>
      </c>
      <c r="O3615">
        <v>20</v>
      </c>
      <c r="P3615" s="5">
        <f>E3615/O3615</f>
        <v>62.5</v>
      </c>
      <c r="Q3615" s="18" t="str">
        <f>LEFT(T3615, FIND("/",T3615)-1)</f>
        <v>theater</v>
      </c>
      <c r="R3615" s="18" t="str">
        <f>RIGHT(T3615, LEN(T3615)-FIND("/",T3615))</f>
        <v>plays</v>
      </c>
      <c r="S3615" t="b">
        <v>1</v>
      </c>
      <c r="T3615" t="s">
        <v>8271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3">
        <v>2500</v>
      </c>
      <c r="E3616" s="13">
        <v>2520</v>
      </c>
      <c r="F3616" s="16">
        <f>(E3616)/D3616</f>
        <v>1.008</v>
      </c>
      <c r="G3616" s="11" t="s">
        <v>8219</v>
      </c>
      <c r="H3616" t="s">
        <v>8224</v>
      </c>
      <c r="I3616" t="s">
        <v>8246</v>
      </c>
      <c r="J3616">
        <v>1434675616</v>
      </c>
      <c r="K3616" s="7">
        <f>(((J3616/60)/60)/24)+DATE(1970,1,1)</f>
        <v>42174.041851851856</v>
      </c>
      <c r="L3616">
        <v>1432083616</v>
      </c>
      <c r="M3616" s="7">
        <f>(((L3616/60)/60)/24)+DATE(1970,1,1)</f>
        <v>42144.041851851856</v>
      </c>
      <c r="N3616" t="b">
        <v>0</v>
      </c>
      <c r="O3616">
        <v>71</v>
      </c>
      <c r="P3616" s="5">
        <f>E3616/O3616</f>
        <v>35.492957746478872</v>
      </c>
      <c r="Q3616" s="18" t="str">
        <f>LEFT(T3616, FIND("/",T3616)-1)</f>
        <v>theater</v>
      </c>
      <c r="R3616" s="18" t="str">
        <f>RIGHT(T3616, LEN(T3616)-FIND("/",T3616))</f>
        <v>plays</v>
      </c>
      <c r="S3616" t="b">
        <v>1</v>
      </c>
      <c r="T3616" t="s">
        <v>8271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3">
        <v>2500</v>
      </c>
      <c r="E3617" s="13">
        <v>2670</v>
      </c>
      <c r="F3617" s="16">
        <f>(E3617)/D3617</f>
        <v>1.0680000000000001</v>
      </c>
      <c r="G3617" s="11" t="s">
        <v>8219</v>
      </c>
      <c r="H3617" t="s">
        <v>8225</v>
      </c>
      <c r="I3617" t="s">
        <v>8247</v>
      </c>
      <c r="J3617">
        <v>1449756896</v>
      </c>
      <c r="K3617" s="7">
        <f>(((J3617/60)/60)/24)+DATE(1970,1,1)</f>
        <v>42348.593703703707</v>
      </c>
      <c r="L3617">
        <v>1447164896</v>
      </c>
      <c r="M3617" s="7">
        <f>(((L3617/60)/60)/24)+DATE(1970,1,1)</f>
        <v>42318.593703703707</v>
      </c>
      <c r="N3617" t="b">
        <v>0</v>
      </c>
      <c r="O3617">
        <v>72</v>
      </c>
      <c r="P3617" s="5">
        <f>E3617/O3617</f>
        <v>37.083333333333336</v>
      </c>
      <c r="Q3617" s="18" t="str">
        <f>LEFT(T3617, FIND("/",T3617)-1)</f>
        <v>theater</v>
      </c>
      <c r="R3617" s="18" t="str">
        <f>RIGHT(T3617, LEN(T3617)-FIND("/",T3617))</f>
        <v>plays</v>
      </c>
      <c r="S3617" t="b">
        <v>1</v>
      </c>
      <c r="T3617" t="s">
        <v>8271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3">
        <v>2500</v>
      </c>
      <c r="E3618" s="13">
        <v>3120</v>
      </c>
      <c r="F3618" s="16">
        <f>(E3618)/D3618</f>
        <v>1.248</v>
      </c>
      <c r="G3618" s="11" t="s">
        <v>8219</v>
      </c>
      <c r="H3618" t="s">
        <v>8225</v>
      </c>
      <c r="I3618" t="s">
        <v>8247</v>
      </c>
      <c r="J3618">
        <v>1426801664</v>
      </c>
      <c r="K3618" s="7">
        <f>(((J3618/60)/60)/24)+DATE(1970,1,1)</f>
        <v>42082.908148148148</v>
      </c>
      <c r="L3618">
        <v>1424213264</v>
      </c>
      <c r="M3618" s="7">
        <f>(((L3618/60)/60)/24)+DATE(1970,1,1)</f>
        <v>42052.949814814812</v>
      </c>
      <c r="N3618" t="b">
        <v>0</v>
      </c>
      <c r="O3618">
        <v>45</v>
      </c>
      <c r="P3618" s="5">
        <f>E3618/O3618</f>
        <v>69.333333333333329</v>
      </c>
      <c r="Q3618" s="18" t="str">
        <f>LEFT(T3618, FIND("/",T3618)-1)</f>
        <v>theater</v>
      </c>
      <c r="R3618" s="18" t="str">
        <f>RIGHT(T3618, LEN(T3618)-FIND("/",T3618))</f>
        <v>plays</v>
      </c>
      <c r="S3618" t="b">
        <v>1</v>
      </c>
      <c r="T3618" t="s">
        <v>8271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3">
        <v>740</v>
      </c>
      <c r="E3619" s="13">
        <v>880</v>
      </c>
      <c r="F3619" s="16">
        <f>(E3619)/D3619</f>
        <v>1.1891891891891893</v>
      </c>
      <c r="G3619" s="11" t="s">
        <v>8219</v>
      </c>
      <c r="H3619" t="s">
        <v>8225</v>
      </c>
      <c r="I3619" t="s">
        <v>8247</v>
      </c>
      <c r="J3619">
        <v>1488240000</v>
      </c>
      <c r="K3619" s="7">
        <f>(((J3619/60)/60)/24)+DATE(1970,1,1)</f>
        <v>42794</v>
      </c>
      <c r="L3619">
        <v>1486996729</v>
      </c>
      <c r="M3619" s="7">
        <f>(((L3619/60)/60)/24)+DATE(1970,1,1)</f>
        <v>42779.610289351855</v>
      </c>
      <c r="N3619" t="b">
        <v>0</v>
      </c>
      <c r="O3619">
        <v>51</v>
      </c>
      <c r="P3619" s="5">
        <f>E3619/O3619</f>
        <v>17.254901960784313</v>
      </c>
      <c r="Q3619" s="18" t="str">
        <f>LEFT(T3619, FIND("/",T3619)-1)</f>
        <v>theater</v>
      </c>
      <c r="R3619" s="18" t="str">
        <f>RIGHT(T3619, LEN(T3619)-FIND("/",T3619))</f>
        <v>plays</v>
      </c>
      <c r="S3619" t="b">
        <v>1</v>
      </c>
      <c r="T3619" t="s">
        <v>8271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3">
        <v>2000</v>
      </c>
      <c r="E3620" s="13">
        <v>2020</v>
      </c>
      <c r="F3620" s="16">
        <f>(E3620)/D3620</f>
        <v>1.01</v>
      </c>
      <c r="G3620" s="11" t="s">
        <v>8219</v>
      </c>
      <c r="H3620" t="s">
        <v>8225</v>
      </c>
      <c r="I3620" t="s">
        <v>8247</v>
      </c>
      <c r="J3620">
        <v>1433343850</v>
      </c>
      <c r="K3620" s="7">
        <f>(((J3620/60)/60)/24)+DATE(1970,1,1)</f>
        <v>42158.627893518518</v>
      </c>
      <c r="L3620">
        <v>1430751850</v>
      </c>
      <c r="M3620" s="7">
        <f>(((L3620/60)/60)/24)+DATE(1970,1,1)</f>
        <v>42128.627893518518</v>
      </c>
      <c r="N3620" t="b">
        <v>0</v>
      </c>
      <c r="O3620">
        <v>56</v>
      </c>
      <c r="P3620" s="5">
        <f>E3620/O3620</f>
        <v>36.071428571428569</v>
      </c>
      <c r="Q3620" s="18" t="str">
        <f>LEFT(T3620, FIND("/",T3620)-1)</f>
        <v>theater</v>
      </c>
      <c r="R3620" s="18" t="str">
        <f>RIGHT(T3620, LEN(T3620)-FIND("/",T3620))</f>
        <v>plays</v>
      </c>
      <c r="S3620" t="b">
        <v>1</v>
      </c>
      <c r="T3620" t="s">
        <v>8271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3">
        <v>1000</v>
      </c>
      <c r="E3621" s="13">
        <v>1130</v>
      </c>
      <c r="F3621" s="16">
        <f>(E3621)/D3621</f>
        <v>1.1299999999999999</v>
      </c>
      <c r="G3621" s="11" t="s">
        <v>8219</v>
      </c>
      <c r="H3621" t="s">
        <v>8224</v>
      </c>
      <c r="I3621" t="s">
        <v>8246</v>
      </c>
      <c r="J3621">
        <v>1479592800</v>
      </c>
      <c r="K3621" s="7">
        <f>(((J3621/60)/60)/24)+DATE(1970,1,1)</f>
        <v>42693.916666666672</v>
      </c>
      <c r="L3621">
        <v>1476760226</v>
      </c>
      <c r="M3621" s="7">
        <f>(((L3621/60)/60)/24)+DATE(1970,1,1)</f>
        <v>42661.132245370376</v>
      </c>
      <c r="N3621" t="b">
        <v>0</v>
      </c>
      <c r="O3621">
        <v>17</v>
      </c>
      <c r="P3621" s="5">
        <f>E3621/O3621</f>
        <v>66.470588235294116</v>
      </c>
      <c r="Q3621" s="18" t="str">
        <f>LEFT(T3621, FIND("/",T3621)-1)</f>
        <v>theater</v>
      </c>
      <c r="R3621" s="18" t="str">
        <f>RIGHT(T3621, LEN(T3621)-FIND("/",T3621))</f>
        <v>plays</v>
      </c>
      <c r="S3621" t="b">
        <v>1</v>
      </c>
      <c r="T3621" t="s">
        <v>8271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3">
        <v>10500</v>
      </c>
      <c r="E3622" s="13">
        <v>11045</v>
      </c>
      <c r="F3622" s="16">
        <f>(E3622)/D3622</f>
        <v>1.0519047619047619</v>
      </c>
      <c r="G3622" s="11" t="s">
        <v>8219</v>
      </c>
      <c r="H3622" t="s">
        <v>8224</v>
      </c>
      <c r="I3622" t="s">
        <v>8246</v>
      </c>
      <c r="J3622">
        <v>1425528000</v>
      </c>
      <c r="K3622" s="7">
        <f>(((J3622/60)/60)/24)+DATE(1970,1,1)</f>
        <v>42068.166666666672</v>
      </c>
      <c r="L3622">
        <v>1422916261</v>
      </c>
      <c r="M3622" s="7">
        <f>(((L3622/60)/60)/24)+DATE(1970,1,1)</f>
        <v>42037.938206018516</v>
      </c>
      <c r="N3622" t="b">
        <v>0</v>
      </c>
      <c r="O3622">
        <v>197</v>
      </c>
      <c r="P3622" s="5">
        <f>E3622/O3622</f>
        <v>56.065989847715734</v>
      </c>
      <c r="Q3622" s="18" t="str">
        <f>LEFT(T3622, FIND("/",T3622)-1)</f>
        <v>theater</v>
      </c>
      <c r="R3622" s="18" t="str">
        <f>RIGHT(T3622, LEN(T3622)-FIND("/",T3622))</f>
        <v>plays</v>
      </c>
      <c r="S3622" t="b">
        <v>1</v>
      </c>
      <c r="T3622" t="s">
        <v>8271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3">
        <v>3000</v>
      </c>
      <c r="E3623" s="13">
        <v>3292</v>
      </c>
      <c r="F3623" s="16">
        <f>(E3623)/D3623</f>
        <v>1.0973333333333333</v>
      </c>
      <c r="G3623" s="11" t="s">
        <v>8219</v>
      </c>
      <c r="H3623" t="s">
        <v>8224</v>
      </c>
      <c r="I3623" t="s">
        <v>8246</v>
      </c>
      <c r="J3623">
        <v>1475269200</v>
      </c>
      <c r="K3623" s="7">
        <f>(((J3623/60)/60)/24)+DATE(1970,1,1)</f>
        <v>42643.875</v>
      </c>
      <c r="L3623">
        <v>1473200844</v>
      </c>
      <c r="M3623" s="7">
        <f>(((L3623/60)/60)/24)+DATE(1970,1,1)</f>
        <v>42619.935694444444</v>
      </c>
      <c r="N3623" t="b">
        <v>0</v>
      </c>
      <c r="O3623">
        <v>70</v>
      </c>
      <c r="P3623" s="5">
        <f>E3623/O3623</f>
        <v>47.028571428571432</v>
      </c>
      <c r="Q3623" s="18" t="str">
        <f>LEFT(T3623, FIND("/",T3623)-1)</f>
        <v>theater</v>
      </c>
      <c r="R3623" s="18" t="str">
        <f>RIGHT(T3623, LEN(T3623)-FIND("/",T3623))</f>
        <v>plays</v>
      </c>
      <c r="S3623" t="b">
        <v>1</v>
      </c>
      <c r="T3623" t="s">
        <v>8271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3">
        <v>1000</v>
      </c>
      <c r="E3624" s="13">
        <v>1000.99</v>
      </c>
      <c r="F3624" s="16">
        <f>(E3624)/D3624</f>
        <v>1.00099</v>
      </c>
      <c r="G3624" s="11" t="s">
        <v>8219</v>
      </c>
      <c r="H3624" t="s">
        <v>8224</v>
      </c>
      <c r="I3624" t="s">
        <v>8246</v>
      </c>
      <c r="J3624">
        <v>1411874580</v>
      </c>
      <c r="K3624" s="7">
        <f>(((J3624/60)/60)/24)+DATE(1970,1,1)</f>
        <v>41910.140972222223</v>
      </c>
      <c r="L3624">
        <v>1409030371</v>
      </c>
      <c r="M3624" s="7">
        <f>(((L3624/60)/60)/24)+DATE(1970,1,1)</f>
        <v>41877.221886574072</v>
      </c>
      <c r="N3624" t="b">
        <v>0</v>
      </c>
      <c r="O3624">
        <v>21</v>
      </c>
      <c r="P3624" s="5">
        <f>E3624/O3624</f>
        <v>47.666190476190479</v>
      </c>
      <c r="Q3624" s="18" t="str">
        <f>LEFT(T3624, FIND("/",T3624)-1)</f>
        <v>theater</v>
      </c>
      <c r="R3624" s="18" t="str">
        <f>RIGHT(T3624, LEN(T3624)-FIND("/",T3624))</f>
        <v>plays</v>
      </c>
      <c r="S3624" t="b">
        <v>1</v>
      </c>
      <c r="T3624" t="s">
        <v>8271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3">
        <v>2500</v>
      </c>
      <c r="E3625" s="13">
        <v>3000</v>
      </c>
      <c r="F3625" s="16">
        <f>(E3625)/D3625</f>
        <v>1.2</v>
      </c>
      <c r="G3625" s="11" t="s">
        <v>8219</v>
      </c>
      <c r="H3625" t="s">
        <v>8224</v>
      </c>
      <c r="I3625" t="s">
        <v>8246</v>
      </c>
      <c r="J3625">
        <v>1406358000</v>
      </c>
      <c r="K3625" s="7">
        <f>(((J3625/60)/60)/24)+DATE(1970,1,1)</f>
        <v>41846.291666666664</v>
      </c>
      <c r="L3625">
        <v>1404841270</v>
      </c>
      <c r="M3625" s="7">
        <f>(((L3625/60)/60)/24)+DATE(1970,1,1)</f>
        <v>41828.736921296295</v>
      </c>
      <c r="N3625" t="b">
        <v>0</v>
      </c>
      <c r="O3625">
        <v>34</v>
      </c>
      <c r="P3625" s="5">
        <f>E3625/O3625</f>
        <v>88.235294117647058</v>
      </c>
      <c r="Q3625" s="18" t="str">
        <f>LEFT(T3625, FIND("/",T3625)-1)</f>
        <v>theater</v>
      </c>
      <c r="R3625" s="18" t="str">
        <f>RIGHT(T3625, LEN(T3625)-FIND("/",T3625))</f>
        <v>plays</v>
      </c>
      <c r="S3625" t="b">
        <v>1</v>
      </c>
      <c r="T3625" t="s">
        <v>8271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3">
        <v>3000</v>
      </c>
      <c r="E3626" s="13">
        <v>3148</v>
      </c>
      <c r="F3626" s="16">
        <f>(E3626)/D3626</f>
        <v>1.0493333333333332</v>
      </c>
      <c r="G3626" s="11" t="s">
        <v>8219</v>
      </c>
      <c r="H3626" t="s">
        <v>8224</v>
      </c>
      <c r="I3626" t="s">
        <v>8246</v>
      </c>
      <c r="J3626">
        <v>1471977290</v>
      </c>
      <c r="K3626" s="7">
        <f>(((J3626/60)/60)/24)+DATE(1970,1,1)</f>
        <v>42605.774189814809</v>
      </c>
      <c r="L3626">
        <v>1466793290</v>
      </c>
      <c r="M3626" s="7">
        <f>(((L3626/60)/60)/24)+DATE(1970,1,1)</f>
        <v>42545.774189814809</v>
      </c>
      <c r="N3626" t="b">
        <v>0</v>
      </c>
      <c r="O3626">
        <v>39</v>
      </c>
      <c r="P3626" s="5">
        <f>E3626/O3626</f>
        <v>80.717948717948715</v>
      </c>
      <c r="Q3626" s="18" t="str">
        <f>LEFT(T3626, FIND("/",T3626)-1)</f>
        <v>theater</v>
      </c>
      <c r="R3626" s="18" t="str">
        <f>RIGHT(T3626, LEN(T3626)-FIND("/",T3626))</f>
        <v>plays</v>
      </c>
      <c r="S3626" t="b">
        <v>1</v>
      </c>
      <c r="T3626" t="s">
        <v>8271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3">
        <v>3000</v>
      </c>
      <c r="E3627" s="13">
        <v>3080</v>
      </c>
      <c r="F3627" s="16">
        <f>(E3627)/D3627</f>
        <v>1.0266666666666666</v>
      </c>
      <c r="G3627" s="11" t="s">
        <v>8219</v>
      </c>
      <c r="H3627" t="s">
        <v>8225</v>
      </c>
      <c r="I3627" t="s">
        <v>8247</v>
      </c>
      <c r="J3627">
        <v>1435851577</v>
      </c>
      <c r="K3627" s="7">
        <f>(((J3627/60)/60)/24)+DATE(1970,1,1)</f>
        <v>42187.652511574073</v>
      </c>
      <c r="L3627">
        <v>1433259577</v>
      </c>
      <c r="M3627" s="7">
        <f>(((L3627/60)/60)/24)+DATE(1970,1,1)</f>
        <v>42157.652511574073</v>
      </c>
      <c r="N3627" t="b">
        <v>0</v>
      </c>
      <c r="O3627">
        <v>78</v>
      </c>
      <c r="P3627" s="5">
        <f>E3627/O3627</f>
        <v>39.487179487179489</v>
      </c>
      <c r="Q3627" s="18" t="str">
        <f>LEFT(T3627, FIND("/",T3627)-1)</f>
        <v>theater</v>
      </c>
      <c r="R3627" s="18" t="str">
        <f>RIGHT(T3627, LEN(T3627)-FIND("/",T3627))</f>
        <v>plays</v>
      </c>
      <c r="S3627" t="b">
        <v>1</v>
      </c>
      <c r="T3627" t="s">
        <v>8271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3">
        <v>4000</v>
      </c>
      <c r="E3628" s="13">
        <v>4073</v>
      </c>
      <c r="F3628" s="16">
        <f>(E3628)/D3628</f>
        <v>1.0182500000000001</v>
      </c>
      <c r="G3628" s="11" t="s">
        <v>8219</v>
      </c>
      <c r="H3628" t="s">
        <v>8225</v>
      </c>
      <c r="I3628" t="s">
        <v>8247</v>
      </c>
      <c r="J3628">
        <v>1408204857</v>
      </c>
      <c r="K3628" s="7">
        <f>(((J3628/60)/60)/24)+DATE(1970,1,1)</f>
        <v>41867.667326388888</v>
      </c>
      <c r="L3628">
        <v>1406390457</v>
      </c>
      <c r="M3628" s="7">
        <f>(((L3628/60)/60)/24)+DATE(1970,1,1)</f>
        <v>41846.667326388888</v>
      </c>
      <c r="N3628" t="b">
        <v>0</v>
      </c>
      <c r="O3628">
        <v>48</v>
      </c>
      <c r="P3628" s="5">
        <f>E3628/O3628</f>
        <v>84.854166666666671</v>
      </c>
      <c r="Q3628" s="18" t="str">
        <f>LEFT(T3628, FIND("/",T3628)-1)</f>
        <v>theater</v>
      </c>
      <c r="R3628" s="18" t="str">
        <f>RIGHT(T3628, LEN(T3628)-FIND("/",T3628))</f>
        <v>plays</v>
      </c>
      <c r="S3628" t="b">
        <v>1</v>
      </c>
      <c r="T3628" t="s">
        <v>8271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3">
        <v>2000</v>
      </c>
      <c r="E3629" s="13">
        <v>2000</v>
      </c>
      <c r="F3629" s="16">
        <f>(E3629)/D3629</f>
        <v>1</v>
      </c>
      <c r="G3629" s="11" t="s">
        <v>8219</v>
      </c>
      <c r="H3629" t="s">
        <v>8224</v>
      </c>
      <c r="I3629" t="s">
        <v>8246</v>
      </c>
      <c r="J3629">
        <v>1463803140</v>
      </c>
      <c r="K3629" s="7">
        <f>(((J3629/60)/60)/24)+DATE(1970,1,1)</f>
        <v>42511.165972222225</v>
      </c>
      <c r="L3629">
        <v>1459446487</v>
      </c>
      <c r="M3629" s="7">
        <f>(((L3629/60)/60)/24)+DATE(1970,1,1)</f>
        <v>42460.741747685184</v>
      </c>
      <c r="N3629" t="b">
        <v>0</v>
      </c>
      <c r="O3629">
        <v>29</v>
      </c>
      <c r="P3629" s="5">
        <f>E3629/O3629</f>
        <v>68.965517241379317</v>
      </c>
      <c r="Q3629" s="18" t="str">
        <f>LEFT(T3629, FIND("/",T3629)-1)</f>
        <v>theater</v>
      </c>
      <c r="R3629" s="18" t="str">
        <f>RIGHT(T3629, LEN(T3629)-FIND("/",T3629))</f>
        <v>plays</v>
      </c>
      <c r="S3629" t="b">
        <v>1</v>
      </c>
      <c r="T3629" t="s">
        <v>8271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3">
        <v>100000</v>
      </c>
      <c r="E3630" s="13">
        <v>0</v>
      </c>
      <c r="F3630" s="16">
        <f>(E3630)/D3630</f>
        <v>0</v>
      </c>
      <c r="G3630" s="11" t="s">
        <v>8221</v>
      </c>
      <c r="H3630" t="s">
        <v>8224</v>
      </c>
      <c r="I3630" t="s">
        <v>8246</v>
      </c>
      <c r="J3630">
        <v>1450040396</v>
      </c>
      <c r="K3630" s="7">
        <f>(((J3630/60)/60)/24)+DATE(1970,1,1)</f>
        <v>42351.874953703707</v>
      </c>
      <c r="L3630">
        <v>1444852796</v>
      </c>
      <c r="M3630" s="7">
        <f>(((L3630/60)/60)/24)+DATE(1970,1,1)</f>
        <v>42291.833287037036</v>
      </c>
      <c r="N3630" t="b">
        <v>0</v>
      </c>
      <c r="O3630">
        <v>0</v>
      </c>
      <c r="P3630" s="5" t="e">
        <f>E3630/O3630</f>
        <v>#DIV/0!</v>
      </c>
      <c r="Q3630" s="18" t="str">
        <f>LEFT(T3630, FIND("/",T3630)-1)</f>
        <v>theater</v>
      </c>
      <c r="R3630" s="18" t="str">
        <f>RIGHT(T3630, LEN(T3630)-FIND("/",T3630))</f>
        <v>musical</v>
      </c>
      <c r="S3630" t="b">
        <v>0</v>
      </c>
      <c r="T3630" t="s">
        <v>8305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3">
        <v>1000000</v>
      </c>
      <c r="E3631" s="13">
        <v>2</v>
      </c>
      <c r="F3631" s="16">
        <f>(E3631)/D3631</f>
        <v>1.9999999999999999E-6</v>
      </c>
      <c r="G3631" s="11" t="s">
        <v>8221</v>
      </c>
      <c r="H3631" t="s">
        <v>8224</v>
      </c>
      <c r="I3631" t="s">
        <v>8246</v>
      </c>
      <c r="J3631">
        <v>1462467600</v>
      </c>
      <c r="K3631" s="7">
        <f>(((J3631/60)/60)/24)+DATE(1970,1,1)</f>
        <v>42495.708333333328</v>
      </c>
      <c r="L3631">
        <v>1457403364</v>
      </c>
      <c r="M3631" s="7">
        <f>(((L3631/60)/60)/24)+DATE(1970,1,1)</f>
        <v>42437.094490740739</v>
      </c>
      <c r="N3631" t="b">
        <v>0</v>
      </c>
      <c r="O3631">
        <v>2</v>
      </c>
      <c r="P3631" s="5">
        <f>E3631/O3631</f>
        <v>1</v>
      </c>
      <c r="Q3631" s="18" t="str">
        <f>LEFT(T3631, FIND("/",T3631)-1)</f>
        <v>theater</v>
      </c>
      <c r="R3631" s="18" t="str">
        <f>RIGHT(T3631, LEN(T3631)-FIND("/",T3631))</f>
        <v>musical</v>
      </c>
      <c r="S3631" t="b">
        <v>0</v>
      </c>
      <c r="T3631" t="s">
        <v>8305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3">
        <v>3000</v>
      </c>
      <c r="E3632" s="13">
        <v>1</v>
      </c>
      <c r="F3632" s="16">
        <f>(E3632)/D3632</f>
        <v>3.3333333333333332E-4</v>
      </c>
      <c r="G3632" s="11" t="s">
        <v>8221</v>
      </c>
      <c r="H3632" t="s">
        <v>8225</v>
      </c>
      <c r="I3632" t="s">
        <v>8247</v>
      </c>
      <c r="J3632">
        <v>1417295990</v>
      </c>
      <c r="K3632" s="7">
        <f>(((J3632/60)/60)/24)+DATE(1970,1,1)</f>
        <v>41972.888773148152</v>
      </c>
      <c r="L3632">
        <v>1414700390</v>
      </c>
      <c r="M3632" s="7">
        <f>(((L3632/60)/60)/24)+DATE(1970,1,1)</f>
        <v>41942.84710648148</v>
      </c>
      <c r="N3632" t="b">
        <v>0</v>
      </c>
      <c r="O3632">
        <v>1</v>
      </c>
      <c r="P3632" s="5">
        <f>E3632/O3632</f>
        <v>1</v>
      </c>
      <c r="Q3632" s="18" t="str">
        <f>LEFT(T3632, FIND("/",T3632)-1)</f>
        <v>theater</v>
      </c>
      <c r="R3632" s="18" t="str">
        <f>RIGHT(T3632, LEN(T3632)-FIND("/",T3632))</f>
        <v>musical</v>
      </c>
      <c r="S3632" t="b">
        <v>0</v>
      </c>
      <c r="T3632" t="s">
        <v>8305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3">
        <v>17100</v>
      </c>
      <c r="E3633" s="13">
        <v>8725</v>
      </c>
      <c r="F3633" s="16">
        <f>(E3633)/D3633</f>
        <v>0.51023391812865493</v>
      </c>
      <c r="G3633" s="11" t="s">
        <v>8221</v>
      </c>
      <c r="H3633" t="s">
        <v>8224</v>
      </c>
      <c r="I3633" t="s">
        <v>8246</v>
      </c>
      <c r="J3633">
        <v>1411444740</v>
      </c>
      <c r="K3633" s="7">
        <f>(((J3633/60)/60)/24)+DATE(1970,1,1)</f>
        <v>41905.165972222225</v>
      </c>
      <c r="L3633">
        <v>1409335497</v>
      </c>
      <c r="M3633" s="7">
        <f>(((L3633/60)/60)/24)+DATE(1970,1,1)</f>
        <v>41880.753437499996</v>
      </c>
      <c r="N3633" t="b">
        <v>0</v>
      </c>
      <c r="O3633">
        <v>59</v>
      </c>
      <c r="P3633" s="5">
        <f>E3633/O3633</f>
        <v>147.88135593220338</v>
      </c>
      <c r="Q3633" s="18" t="str">
        <f>LEFT(T3633, FIND("/",T3633)-1)</f>
        <v>theater</v>
      </c>
      <c r="R3633" s="18" t="str">
        <f>RIGHT(T3633, LEN(T3633)-FIND("/",T3633))</f>
        <v>musical</v>
      </c>
      <c r="S3633" t="b">
        <v>0</v>
      </c>
      <c r="T3633" t="s">
        <v>8305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3">
        <v>500</v>
      </c>
      <c r="E3634" s="13">
        <v>100</v>
      </c>
      <c r="F3634" s="16">
        <f>(E3634)/D3634</f>
        <v>0.2</v>
      </c>
      <c r="G3634" s="11" t="s">
        <v>8221</v>
      </c>
      <c r="H3634" t="s">
        <v>8225</v>
      </c>
      <c r="I3634" t="s">
        <v>8247</v>
      </c>
      <c r="J3634">
        <v>1416781749</v>
      </c>
      <c r="K3634" s="7">
        <f>(((J3634/60)/60)/24)+DATE(1970,1,1)</f>
        <v>41966.936909722222</v>
      </c>
      <c r="L3634">
        <v>1415053749</v>
      </c>
      <c r="M3634" s="7">
        <f>(((L3634/60)/60)/24)+DATE(1970,1,1)</f>
        <v>41946.936909722222</v>
      </c>
      <c r="N3634" t="b">
        <v>0</v>
      </c>
      <c r="O3634">
        <v>1</v>
      </c>
      <c r="P3634" s="5">
        <f>E3634/O3634</f>
        <v>100</v>
      </c>
      <c r="Q3634" s="18" t="str">
        <f>LEFT(T3634, FIND("/",T3634)-1)</f>
        <v>theater</v>
      </c>
      <c r="R3634" s="18" t="str">
        <f>RIGHT(T3634, LEN(T3634)-FIND("/",T3634))</f>
        <v>musical</v>
      </c>
      <c r="S3634" t="b">
        <v>0</v>
      </c>
      <c r="T3634" t="s">
        <v>8305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3">
        <v>5000</v>
      </c>
      <c r="E3635" s="13">
        <v>1762</v>
      </c>
      <c r="F3635" s="16">
        <f>(E3635)/D3635</f>
        <v>0.35239999999999999</v>
      </c>
      <c r="G3635" s="11" t="s">
        <v>8221</v>
      </c>
      <c r="H3635" t="s">
        <v>8224</v>
      </c>
      <c r="I3635" t="s">
        <v>8246</v>
      </c>
      <c r="J3635">
        <v>1479517200</v>
      </c>
      <c r="K3635" s="7">
        <f>(((J3635/60)/60)/24)+DATE(1970,1,1)</f>
        <v>42693.041666666672</v>
      </c>
      <c r="L3635">
        <v>1475765867</v>
      </c>
      <c r="M3635" s="7">
        <f>(((L3635/60)/60)/24)+DATE(1970,1,1)</f>
        <v>42649.623460648145</v>
      </c>
      <c r="N3635" t="b">
        <v>0</v>
      </c>
      <c r="O3635">
        <v>31</v>
      </c>
      <c r="P3635" s="5">
        <f>E3635/O3635</f>
        <v>56.838709677419352</v>
      </c>
      <c r="Q3635" s="18" t="str">
        <f>LEFT(T3635, FIND("/",T3635)-1)</f>
        <v>theater</v>
      </c>
      <c r="R3635" s="18" t="str">
        <f>RIGHT(T3635, LEN(T3635)-FIND("/",T3635))</f>
        <v>musical</v>
      </c>
      <c r="S3635" t="b">
        <v>0</v>
      </c>
      <c r="T3635" t="s">
        <v>8305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3">
        <v>75000</v>
      </c>
      <c r="E3636" s="13">
        <v>3185</v>
      </c>
      <c r="F3636" s="16">
        <f>(E3636)/D3636</f>
        <v>4.2466666666666666E-2</v>
      </c>
      <c r="G3636" s="11" t="s">
        <v>8221</v>
      </c>
      <c r="H3636" t="s">
        <v>8229</v>
      </c>
      <c r="I3636" t="s">
        <v>8251</v>
      </c>
      <c r="J3636">
        <v>1484366340</v>
      </c>
      <c r="K3636" s="7">
        <f>(((J3636/60)/60)/24)+DATE(1970,1,1)</f>
        <v>42749.165972222225</v>
      </c>
      <c r="L3636">
        <v>1480219174</v>
      </c>
      <c r="M3636" s="7">
        <f>(((L3636/60)/60)/24)+DATE(1970,1,1)</f>
        <v>42701.166365740741</v>
      </c>
      <c r="N3636" t="b">
        <v>0</v>
      </c>
      <c r="O3636">
        <v>18</v>
      </c>
      <c r="P3636" s="5">
        <f>E3636/O3636</f>
        <v>176.94444444444446</v>
      </c>
      <c r="Q3636" s="18" t="str">
        <f>LEFT(T3636, FIND("/",T3636)-1)</f>
        <v>theater</v>
      </c>
      <c r="R3636" s="18" t="str">
        <f>RIGHT(T3636, LEN(T3636)-FIND("/",T3636))</f>
        <v>musical</v>
      </c>
      <c r="S3636" t="b">
        <v>0</v>
      </c>
      <c r="T3636" t="s">
        <v>8305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3">
        <v>3500</v>
      </c>
      <c r="E3637" s="13">
        <v>1276</v>
      </c>
      <c r="F3637" s="16">
        <f>(E3637)/D3637</f>
        <v>0.36457142857142855</v>
      </c>
      <c r="G3637" s="11" t="s">
        <v>8221</v>
      </c>
      <c r="H3637" t="s">
        <v>8224</v>
      </c>
      <c r="I3637" t="s">
        <v>8246</v>
      </c>
      <c r="J3637">
        <v>1461186676</v>
      </c>
      <c r="K3637" s="7">
        <f>(((J3637/60)/60)/24)+DATE(1970,1,1)</f>
        <v>42480.88282407407</v>
      </c>
      <c r="L3637">
        <v>1458594676</v>
      </c>
      <c r="M3637" s="7">
        <f>(((L3637/60)/60)/24)+DATE(1970,1,1)</f>
        <v>42450.88282407407</v>
      </c>
      <c r="N3637" t="b">
        <v>0</v>
      </c>
      <c r="O3637">
        <v>10</v>
      </c>
      <c r="P3637" s="5">
        <f>E3637/O3637</f>
        <v>127.6</v>
      </c>
      <c r="Q3637" s="18" t="str">
        <f>LEFT(T3637, FIND("/",T3637)-1)</f>
        <v>theater</v>
      </c>
      <c r="R3637" s="18" t="str">
        <f>RIGHT(T3637, LEN(T3637)-FIND("/",T3637))</f>
        <v>musical</v>
      </c>
      <c r="S3637" t="b">
        <v>0</v>
      </c>
      <c r="T3637" t="s">
        <v>8305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3">
        <v>150000</v>
      </c>
      <c r="E3638" s="13">
        <v>0</v>
      </c>
      <c r="F3638" s="16">
        <f>(E3638)/D3638</f>
        <v>0</v>
      </c>
      <c r="G3638" s="11" t="s">
        <v>8221</v>
      </c>
      <c r="H3638" t="s">
        <v>8224</v>
      </c>
      <c r="I3638" t="s">
        <v>8246</v>
      </c>
      <c r="J3638">
        <v>1442248829</v>
      </c>
      <c r="K3638" s="7">
        <f>(((J3638/60)/60)/24)+DATE(1970,1,1)</f>
        <v>42261.694780092599</v>
      </c>
      <c r="L3638">
        <v>1439224829</v>
      </c>
      <c r="M3638" s="7">
        <f>(((L3638/60)/60)/24)+DATE(1970,1,1)</f>
        <v>42226.694780092599</v>
      </c>
      <c r="N3638" t="b">
        <v>0</v>
      </c>
      <c r="O3638">
        <v>0</v>
      </c>
      <c r="P3638" s="5" t="e">
        <f>E3638/O3638</f>
        <v>#DIV/0!</v>
      </c>
      <c r="Q3638" s="18" t="str">
        <f>LEFT(T3638, FIND("/",T3638)-1)</f>
        <v>theater</v>
      </c>
      <c r="R3638" s="18" t="str">
        <f>RIGHT(T3638, LEN(T3638)-FIND("/",T3638))</f>
        <v>musical</v>
      </c>
      <c r="S3638" t="b">
        <v>0</v>
      </c>
      <c r="T3638" t="s">
        <v>8305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3">
        <v>3000</v>
      </c>
      <c r="E3639" s="13">
        <v>926</v>
      </c>
      <c r="F3639" s="16">
        <f>(E3639)/D3639</f>
        <v>0.30866666666666664</v>
      </c>
      <c r="G3639" s="11" t="s">
        <v>8221</v>
      </c>
      <c r="H3639" t="s">
        <v>8224</v>
      </c>
      <c r="I3639" t="s">
        <v>8246</v>
      </c>
      <c r="J3639">
        <v>1420130935</v>
      </c>
      <c r="K3639" s="7">
        <f>(((J3639/60)/60)/24)+DATE(1970,1,1)</f>
        <v>42005.700636574074</v>
      </c>
      <c r="L3639">
        <v>1417538935</v>
      </c>
      <c r="M3639" s="7">
        <f>(((L3639/60)/60)/24)+DATE(1970,1,1)</f>
        <v>41975.700636574074</v>
      </c>
      <c r="N3639" t="b">
        <v>0</v>
      </c>
      <c r="O3639">
        <v>14</v>
      </c>
      <c r="P3639" s="5">
        <f>E3639/O3639</f>
        <v>66.142857142857139</v>
      </c>
      <c r="Q3639" s="18" t="str">
        <f>LEFT(T3639, FIND("/",T3639)-1)</f>
        <v>theater</v>
      </c>
      <c r="R3639" s="18" t="str">
        <f>RIGHT(T3639, LEN(T3639)-FIND("/",T3639))</f>
        <v>musical</v>
      </c>
      <c r="S3639" t="b">
        <v>0</v>
      </c>
      <c r="T3639" t="s">
        <v>8305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3">
        <v>3300</v>
      </c>
      <c r="E3640" s="13">
        <v>216</v>
      </c>
      <c r="F3640" s="16">
        <f>(E3640)/D3640</f>
        <v>6.545454545454546E-2</v>
      </c>
      <c r="G3640" s="11" t="s">
        <v>8221</v>
      </c>
      <c r="H3640" t="s">
        <v>8229</v>
      </c>
      <c r="I3640" t="s">
        <v>8251</v>
      </c>
      <c r="J3640">
        <v>1429456132</v>
      </c>
      <c r="K3640" s="7">
        <f>(((J3640/60)/60)/24)+DATE(1970,1,1)</f>
        <v>42113.631157407406</v>
      </c>
      <c r="L3640">
        <v>1424275732</v>
      </c>
      <c r="M3640" s="7">
        <f>(((L3640/60)/60)/24)+DATE(1970,1,1)</f>
        <v>42053.672824074078</v>
      </c>
      <c r="N3640" t="b">
        <v>0</v>
      </c>
      <c r="O3640">
        <v>2</v>
      </c>
      <c r="P3640" s="5">
        <f>E3640/O3640</f>
        <v>108</v>
      </c>
      <c r="Q3640" s="18" t="str">
        <f>LEFT(T3640, FIND("/",T3640)-1)</f>
        <v>theater</v>
      </c>
      <c r="R3640" s="18" t="str">
        <f>RIGHT(T3640, LEN(T3640)-FIND("/",T3640))</f>
        <v>musical</v>
      </c>
      <c r="S3640" t="b">
        <v>0</v>
      </c>
      <c r="T3640" t="s">
        <v>8305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3">
        <v>25000</v>
      </c>
      <c r="E3641" s="13">
        <v>1</v>
      </c>
      <c r="F3641" s="16">
        <f>(E3641)/D3641</f>
        <v>4.0000000000000003E-5</v>
      </c>
      <c r="G3641" s="11" t="s">
        <v>8221</v>
      </c>
      <c r="H3641" t="s">
        <v>8224</v>
      </c>
      <c r="I3641" t="s">
        <v>8246</v>
      </c>
      <c r="J3641">
        <v>1475853060</v>
      </c>
      <c r="K3641" s="7">
        <f>(((J3641/60)/60)/24)+DATE(1970,1,1)</f>
        <v>42650.632638888885</v>
      </c>
      <c r="L3641">
        <v>1470672906</v>
      </c>
      <c r="M3641" s="7">
        <f>(((L3641/60)/60)/24)+DATE(1970,1,1)</f>
        <v>42590.677152777775</v>
      </c>
      <c r="N3641" t="b">
        <v>0</v>
      </c>
      <c r="O3641">
        <v>1</v>
      </c>
      <c r="P3641" s="5">
        <f>E3641/O3641</f>
        <v>1</v>
      </c>
      <c r="Q3641" s="18" t="str">
        <f>LEFT(T3641, FIND("/",T3641)-1)</f>
        <v>theater</v>
      </c>
      <c r="R3641" s="18" t="str">
        <f>RIGHT(T3641, LEN(T3641)-FIND("/",T3641))</f>
        <v>musical</v>
      </c>
      <c r="S3641" t="b">
        <v>0</v>
      </c>
      <c r="T3641" t="s">
        <v>8305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3">
        <v>1000</v>
      </c>
      <c r="E3642" s="13">
        <v>55</v>
      </c>
      <c r="F3642" s="16">
        <f>(E3642)/D3642</f>
        <v>5.5E-2</v>
      </c>
      <c r="G3642" s="11" t="s">
        <v>8221</v>
      </c>
      <c r="H3642" t="s">
        <v>8224</v>
      </c>
      <c r="I3642" t="s">
        <v>8246</v>
      </c>
      <c r="J3642">
        <v>1431283530</v>
      </c>
      <c r="K3642" s="7">
        <f>(((J3642/60)/60)/24)+DATE(1970,1,1)</f>
        <v>42134.781597222223</v>
      </c>
      <c r="L3642">
        <v>1428691530</v>
      </c>
      <c r="M3642" s="7">
        <f>(((L3642/60)/60)/24)+DATE(1970,1,1)</f>
        <v>42104.781597222223</v>
      </c>
      <c r="N3642" t="b">
        <v>0</v>
      </c>
      <c r="O3642">
        <v>3</v>
      </c>
      <c r="P3642" s="5">
        <f>E3642/O3642</f>
        <v>18.333333333333332</v>
      </c>
      <c r="Q3642" s="18" t="str">
        <f>LEFT(T3642, FIND("/",T3642)-1)</f>
        <v>theater</v>
      </c>
      <c r="R3642" s="18" t="str">
        <f>RIGHT(T3642, LEN(T3642)-FIND("/",T3642))</f>
        <v>musical</v>
      </c>
      <c r="S3642" t="b">
        <v>0</v>
      </c>
      <c r="T3642" t="s">
        <v>8305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3">
        <v>3000</v>
      </c>
      <c r="E3643" s="13">
        <v>0</v>
      </c>
      <c r="F3643" s="16">
        <f>(E3643)/D3643</f>
        <v>0</v>
      </c>
      <c r="G3643" s="11" t="s">
        <v>8221</v>
      </c>
      <c r="H3643" t="s">
        <v>8224</v>
      </c>
      <c r="I3643" t="s">
        <v>8246</v>
      </c>
      <c r="J3643">
        <v>1412485200</v>
      </c>
      <c r="K3643" s="7">
        <f>(((J3643/60)/60)/24)+DATE(1970,1,1)</f>
        <v>41917.208333333336</v>
      </c>
      <c r="L3643">
        <v>1410966179</v>
      </c>
      <c r="M3643" s="7">
        <f>(((L3643/60)/60)/24)+DATE(1970,1,1)</f>
        <v>41899.627071759263</v>
      </c>
      <c r="N3643" t="b">
        <v>0</v>
      </c>
      <c r="O3643">
        <v>0</v>
      </c>
      <c r="P3643" s="5" t="e">
        <f>E3643/O3643</f>
        <v>#DIV/0!</v>
      </c>
      <c r="Q3643" s="18" t="str">
        <f>LEFT(T3643, FIND("/",T3643)-1)</f>
        <v>theater</v>
      </c>
      <c r="R3643" s="18" t="str">
        <f>RIGHT(T3643, LEN(T3643)-FIND("/",T3643))</f>
        <v>musical</v>
      </c>
      <c r="S3643" t="b">
        <v>0</v>
      </c>
      <c r="T3643" t="s">
        <v>8305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3">
        <v>700</v>
      </c>
      <c r="E3644" s="13">
        <v>15</v>
      </c>
      <c r="F3644" s="16">
        <f>(E3644)/D3644</f>
        <v>2.1428571428571429E-2</v>
      </c>
      <c r="G3644" s="11" t="s">
        <v>8221</v>
      </c>
      <c r="H3644" t="s">
        <v>8236</v>
      </c>
      <c r="I3644" t="s">
        <v>8249</v>
      </c>
      <c r="J3644">
        <v>1448902800</v>
      </c>
      <c r="K3644" s="7">
        <f>(((J3644/60)/60)/24)+DATE(1970,1,1)</f>
        <v>42338.708333333328</v>
      </c>
      <c r="L3644">
        <v>1445369727</v>
      </c>
      <c r="M3644" s="7">
        <f>(((L3644/60)/60)/24)+DATE(1970,1,1)</f>
        <v>42297.816284722227</v>
      </c>
      <c r="N3644" t="b">
        <v>0</v>
      </c>
      <c r="O3644">
        <v>2</v>
      </c>
      <c r="P3644" s="5">
        <f>E3644/O3644</f>
        <v>7.5</v>
      </c>
      <c r="Q3644" s="18" t="str">
        <f>LEFT(T3644, FIND("/",T3644)-1)</f>
        <v>theater</v>
      </c>
      <c r="R3644" s="18" t="str">
        <f>RIGHT(T3644, LEN(T3644)-FIND("/",T3644))</f>
        <v>musical</v>
      </c>
      <c r="S3644" t="b">
        <v>0</v>
      </c>
      <c r="T3644" t="s">
        <v>8305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3">
        <v>25000</v>
      </c>
      <c r="E3645" s="13">
        <v>0</v>
      </c>
      <c r="F3645" s="16">
        <f>(E3645)/D3645</f>
        <v>0</v>
      </c>
      <c r="G3645" s="11" t="s">
        <v>8221</v>
      </c>
      <c r="H3645" t="s">
        <v>8224</v>
      </c>
      <c r="I3645" t="s">
        <v>8246</v>
      </c>
      <c r="J3645">
        <v>1447734439</v>
      </c>
      <c r="K3645" s="7">
        <f>(((J3645/60)/60)/24)+DATE(1970,1,1)</f>
        <v>42325.185636574075</v>
      </c>
      <c r="L3645">
        <v>1444274839</v>
      </c>
      <c r="M3645" s="7">
        <f>(((L3645/60)/60)/24)+DATE(1970,1,1)</f>
        <v>42285.143969907411</v>
      </c>
      <c r="N3645" t="b">
        <v>0</v>
      </c>
      <c r="O3645">
        <v>0</v>
      </c>
      <c r="P3645" s="5" t="e">
        <f>E3645/O3645</f>
        <v>#DIV/0!</v>
      </c>
      <c r="Q3645" s="18" t="str">
        <f>LEFT(T3645, FIND("/",T3645)-1)</f>
        <v>theater</v>
      </c>
      <c r="R3645" s="18" t="str">
        <f>RIGHT(T3645, LEN(T3645)-FIND("/",T3645))</f>
        <v>musical</v>
      </c>
      <c r="S3645" t="b">
        <v>0</v>
      </c>
      <c r="T3645" t="s">
        <v>8305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3">
        <v>5000</v>
      </c>
      <c r="E3646" s="13">
        <v>821</v>
      </c>
      <c r="F3646" s="16">
        <f>(E3646)/D3646</f>
        <v>0.16420000000000001</v>
      </c>
      <c r="G3646" s="11" t="s">
        <v>8221</v>
      </c>
      <c r="H3646" t="s">
        <v>8224</v>
      </c>
      <c r="I3646" t="s">
        <v>8246</v>
      </c>
      <c r="J3646">
        <v>1457413140</v>
      </c>
      <c r="K3646" s="7">
        <f>(((J3646/60)/60)/24)+DATE(1970,1,1)</f>
        <v>42437.207638888889</v>
      </c>
      <c r="L3646">
        <v>1454996887</v>
      </c>
      <c r="M3646" s="7">
        <f>(((L3646/60)/60)/24)+DATE(1970,1,1)</f>
        <v>42409.241747685184</v>
      </c>
      <c r="N3646" t="b">
        <v>0</v>
      </c>
      <c r="O3646">
        <v>12</v>
      </c>
      <c r="P3646" s="5">
        <f>E3646/O3646</f>
        <v>68.416666666666671</v>
      </c>
      <c r="Q3646" s="18" t="str">
        <f>LEFT(T3646, FIND("/",T3646)-1)</f>
        <v>theater</v>
      </c>
      <c r="R3646" s="18" t="str">
        <f>RIGHT(T3646, LEN(T3646)-FIND("/",T3646))</f>
        <v>musical</v>
      </c>
      <c r="S3646" t="b">
        <v>0</v>
      </c>
      <c r="T3646" t="s">
        <v>8305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3">
        <v>1000</v>
      </c>
      <c r="E3647" s="13">
        <v>1</v>
      </c>
      <c r="F3647" s="16">
        <f>(E3647)/D3647</f>
        <v>1E-3</v>
      </c>
      <c r="G3647" s="11" t="s">
        <v>8221</v>
      </c>
      <c r="H3647" t="s">
        <v>8229</v>
      </c>
      <c r="I3647" t="s">
        <v>8251</v>
      </c>
      <c r="J3647">
        <v>1479773838</v>
      </c>
      <c r="K3647" s="7">
        <f>(((J3647/60)/60)/24)+DATE(1970,1,1)</f>
        <v>42696.012013888889</v>
      </c>
      <c r="L3647">
        <v>1477178238</v>
      </c>
      <c r="M3647" s="7">
        <f>(((L3647/60)/60)/24)+DATE(1970,1,1)</f>
        <v>42665.970347222217</v>
      </c>
      <c r="N3647" t="b">
        <v>0</v>
      </c>
      <c r="O3647">
        <v>1</v>
      </c>
      <c r="P3647" s="5">
        <f>E3647/O3647</f>
        <v>1</v>
      </c>
      <c r="Q3647" s="18" t="str">
        <f>LEFT(T3647, FIND("/",T3647)-1)</f>
        <v>theater</v>
      </c>
      <c r="R3647" s="18" t="str">
        <f>RIGHT(T3647, LEN(T3647)-FIND("/",T3647))</f>
        <v>musical</v>
      </c>
      <c r="S3647" t="b">
        <v>0</v>
      </c>
      <c r="T3647" t="s">
        <v>8305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3">
        <v>10000</v>
      </c>
      <c r="E3648" s="13">
        <v>481</v>
      </c>
      <c r="F3648" s="16">
        <f>(E3648)/D3648</f>
        <v>4.8099999999999997E-2</v>
      </c>
      <c r="G3648" s="11" t="s">
        <v>8221</v>
      </c>
      <c r="H3648" t="s">
        <v>8224</v>
      </c>
      <c r="I3648" t="s">
        <v>8246</v>
      </c>
      <c r="J3648">
        <v>1434497400</v>
      </c>
      <c r="K3648" s="7">
        <f>(((J3648/60)/60)/24)+DATE(1970,1,1)</f>
        <v>42171.979166666672</v>
      </c>
      <c r="L3648">
        <v>1431770802</v>
      </c>
      <c r="M3648" s="7">
        <f>(((L3648/60)/60)/24)+DATE(1970,1,1)</f>
        <v>42140.421319444446</v>
      </c>
      <c r="N3648" t="b">
        <v>0</v>
      </c>
      <c r="O3648">
        <v>8</v>
      </c>
      <c r="P3648" s="5">
        <f>E3648/O3648</f>
        <v>60.125</v>
      </c>
      <c r="Q3648" s="18" t="str">
        <f>LEFT(T3648, FIND("/",T3648)-1)</f>
        <v>theater</v>
      </c>
      <c r="R3648" s="18" t="str">
        <f>RIGHT(T3648, LEN(T3648)-FIND("/",T3648))</f>
        <v>musical</v>
      </c>
      <c r="S3648" t="b">
        <v>0</v>
      </c>
      <c r="T3648" t="s">
        <v>8305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3">
        <v>500</v>
      </c>
      <c r="E3649" s="13">
        <v>30</v>
      </c>
      <c r="F3649" s="16">
        <f>(E3649)/D3649</f>
        <v>0.06</v>
      </c>
      <c r="G3649" s="11" t="s">
        <v>8221</v>
      </c>
      <c r="H3649" t="s">
        <v>8225</v>
      </c>
      <c r="I3649" t="s">
        <v>8247</v>
      </c>
      <c r="J3649">
        <v>1475258327</v>
      </c>
      <c r="K3649" s="7">
        <f>(((J3649/60)/60)/24)+DATE(1970,1,1)</f>
        <v>42643.749155092592</v>
      </c>
      <c r="L3649">
        <v>1471370327</v>
      </c>
      <c r="M3649" s="7">
        <f>(((L3649/60)/60)/24)+DATE(1970,1,1)</f>
        <v>42598.749155092592</v>
      </c>
      <c r="N3649" t="b">
        <v>0</v>
      </c>
      <c r="O3649">
        <v>2</v>
      </c>
      <c r="P3649" s="5">
        <f>E3649/O3649</f>
        <v>15</v>
      </c>
      <c r="Q3649" s="18" t="str">
        <f>LEFT(T3649, FIND("/",T3649)-1)</f>
        <v>theater</v>
      </c>
      <c r="R3649" s="18" t="str">
        <f>RIGHT(T3649, LEN(T3649)-FIND("/",T3649))</f>
        <v>musical</v>
      </c>
      <c r="S3649" t="b">
        <v>0</v>
      </c>
      <c r="T3649" t="s">
        <v>8305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3">
        <v>40000</v>
      </c>
      <c r="E3650" s="13">
        <v>40153</v>
      </c>
      <c r="F3650" s="16">
        <f>(E3650)/D3650</f>
        <v>1.003825</v>
      </c>
      <c r="G3650" s="11" t="s">
        <v>8219</v>
      </c>
      <c r="H3650" t="s">
        <v>8224</v>
      </c>
      <c r="I3650" t="s">
        <v>8246</v>
      </c>
      <c r="J3650">
        <v>1412492445</v>
      </c>
      <c r="K3650" s="7">
        <f>(((J3650/60)/60)/24)+DATE(1970,1,1)</f>
        <v>41917.292187500003</v>
      </c>
      <c r="L3650">
        <v>1409900445</v>
      </c>
      <c r="M3650" s="7">
        <f>(((L3650/60)/60)/24)+DATE(1970,1,1)</f>
        <v>41887.292187500003</v>
      </c>
      <c r="N3650" t="b">
        <v>0</v>
      </c>
      <c r="O3650">
        <v>73</v>
      </c>
      <c r="P3650" s="5">
        <f>E3650/O3650</f>
        <v>550.04109589041093</v>
      </c>
      <c r="Q3650" s="18" t="str">
        <f>LEFT(T3650, FIND("/",T3650)-1)</f>
        <v>theater</v>
      </c>
      <c r="R3650" s="18" t="str">
        <f>RIGHT(T3650, LEN(T3650)-FIND("/",T3650))</f>
        <v>plays</v>
      </c>
      <c r="S3650" t="b">
        <v>1</v>
      </c>
      <c r="T3650" t="s">
        <v>8271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3">
        <v>750</v>
      </c>
      <c r="E3651" s="13">
        <v>780</v>
      </c>
      <c r="F3651" s="16">
        <f>(E3651)/D3651</f>
        <v>1.04</v>
      </c>
      <c r="G3651" s="11" t="s">
        <v>8219</v>
      </c>
      <c r="H3651" t="s">
        <v>8229</v>
      </c>
      <c r="I3651" t="s">
        <v>8251</v>
      </c>
      <c r="J3651">
        <v>1402938394</v>
      </c>
      <c r="K3651" s="7">
        <f>(((J3651/60)/60)/24)+DATE(1970,1,1)</f>
        <v>41806.712893518517</v>
      </c>
      <c r="L3651">
        <v>1400691994</v>
      </c>
      <c r="M3651" s="7">
        <f>(((L3651/60)/60)/24)+DATE(1970,1,1)</f>
        <v>41780.712893518517</v>
      </c>
      <c r="N3651" t="b">
        <v>0</v>
      </c>
      <c r="O3651">
        <v>8</v>
      </c>
      <c r="P3651" s="5">
        <f>E3651/O3651</f>
        <v>97.5</v>
      </c>
      <c r="Q3651" s="18" t="str">
        <f>LEFT(T3651, FIND("/",T3651)-1)</f>
        <v>theater</v>
      </c>
      <c r="R3651" s="18" t="str">
        <f>RIGHT(T3651, LEN(T3651)-FIND("/",T3651))</f>
        <v>plays</v>
      </c>
      <c r="S3651" t="b">
        <v>1</v>
      </c>
      <c r="T3651" t="s">
        <v>8271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3">
        <v>500</v>
      </c>
      <c r="E3652" s="13">
        <v>500</v>
      </c>
      <c r="F3652" s="16">
        <f>(E3652)/D3652</f>
        <v>1</v>
      </c>
      <c r="G3652" s="11" t="s">
        <v>8219</v>
      </c>
      <c r="H3652" t="s">
        <v>8225</v>
      </c>
      <c r="I3652" t="s">
        <v>8247</v>
      </c>
      <c r="J3652">
        <v>1454412584</v>
      </c>
      <c r="K3652" s="7">
        <f>(((J3652/60)/60)/24)+DATE(1970,1,1)</f>
        <v>42402.478981481487</v>
      </c>
      <c r="L3652">
        <v>1452598184</v>
      </c>
      <c r="M3652" s="7">
        <f>(((L3652/60)/60)/24)+DATE(1970,1,1)</f>
        <v>42381.478981481487</v>
      </c>
      <c r="N3652" t="b">
        <v>0</v>
      </c>
      <c r="O3652">
        <v>17</v>
      </c>
      <c r="P3652" s="5">
        <f>E3652/O3652</f>
        <v>29.411764705882351</v>
      </c>
      <c r="Q3652" s="18" t="str">
        <f>LEFT(T3652, FIND("/",T3652)-1)</f>
        <v>theater</v>
      </c>
      <c r="R3652" s="18" t="str">
        <f>RIGHT(T3652, LEN(T3652)-FIND("/",T3652))</f>
        <v>plays</v>
      </c>
      <c r="S3652" t="b">
        <v>1</v>
      </c>
      <c r="T3652" t="s">
        <v>8271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3">
        <v>500</v>
      </c>
      <c r="E3653" s="13">
        <v>520</v>
      </c>
      <c r="F3653" s="16">
        <f>(E3653)/D3653</f>
        <v>1.04</v>
      </c>
      <c r="G3653" s="11" t="s">
        <v>8219</v>
      </c>
      <c r="H3653" t="s">
        <v>8224</v>
      </c>
      <c r="I3653" t="s">
        <v>8246</v>
      </c>
      <c r="J3653">
        <v>1407686340</v>
      </c>
      <c r="K3653" s="7">
        <f>(((J3653/60)/60)/24)+DATE(1970,1,1)</f>
        <v>41861.665972222225</v>
      </c>
      <c r="L3653">
        <v>1404833442</v>
      </c>
      <c r="M3653" s="7">
        <f>(((L3653/60)/60)/24)+DATE(1970,1,1)</f>
        <v>41828.646319444444</v>
      </c>
      <c r="N3653" t="b">
        <v>0</v>
      </c>
      <c r="O3653">
        <v>9</v>
      </c>
      <c r="P3653" s="5">
        <f>E3653/O3653</f>
        <v>57.777777777777779</v>
      </c>
      <c r="Q3653" s="18" t="str">
        <f>LEFT(T3653, FIND("/",T3653)-1)</f>
        <v>theater</v>
      </c>
      <c r="R3653" s="18" t="str">
        <f>RIGHT(T3653, LEN(T3653)-FIND("/",T3653))</f>
        <v>plays</v>
      </c>
      <c r="S3653" t="b">
        <v>1</v>
      </c>
      <c r="T3653" t="s">
        <v>8271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3">
        <v>300</v>
      </c>
      <c r="E3654" s="13">
        <v>752</v>
      </c>
      <c r="F3654" s="16">
        <f>(E3654)/D3654</f>
        <v>2.5066666666666668</v>
      </c>
      <c r="G3654" s="11" t="s">
        <v>8219</v>
      </c>
      <c r="H3654" t="s">
        <v>8229</v>
      </c>
      <c r="I3654" t="s">
        <v>8251</v>
      </c>
      <c r="J3654">
        <v>1472097540</v>
      </c>
      <c r="K3654" s="7">
        <f>(((J3654/60)/60)/24)+DATE(1970,1,1)</f>
        <v>42607.165972222225</v>
      </c>
      <c r="L3654">
        <v>1471188502</v>
      </c>
      <c r="M3654" s="7">
        <f>(((L3654/60)/60)/24)+DATE(1970,1,1)</f>
        <v>42596.644699074073</v>
      </c>
      <c r="N3654" t="b">
        <v>0</v>
      </c>
      <c r="O3654">
        <v>17</v>
      </c>
      <c r="P3654" s="5">
        <f>E3654/O3654</f>
        <v>44.235294117647058</v>
      </c>
      <c r="Q3654" s="18" t="str">
        <f>LEFT(T3654, FIND("/",T3654)-1)</f>
        <v>theater</v>
      </c>
      <c r="R3654" s="18" t="str">
        <f>RIGHT(T3654, LEN(T3654)-FIND("/",T3654))</f>
        <v>plays</v>
      </c>
      <c r="S3654" t="b">
        <v>1</v>
      </c>
      <c r="T3654" t="s">
        <v>8271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3">
        <v>2000</v>
      </c>
      <c r="E3655" s="13">
        <v>2010</v>
      </c>
      <c r="F3655" s="16">
        <f>(E3655)/D3655</f>
        <v>1.0049999999999999</v>
      </c>
      <c r="G3655" s="11" t="s">
        <v>8219</v>
      </c>
      <c r="H3655" t="s">
        <v>8225</v>
      </c>
      <c r="I3655" t="s">
        <v>8247</v>
      </c>
      <c r="J3655">
        <v>1438764207</v>
      </c>
      <c r="K3655" s="7">
        <f>(((J3655/60)/60)/24)+DATE(1970,1,1)</f>
        <v>42221.363506944443</v>
      </c>
      <c r="L3655">
        <v>1436172207</v>
      </c>
      <c r="M3655" s="7">
        <f>(((L3655/60)/60)/24)+DATE(1970,1,1)</f>
        <v>42191.363506944443</v>
      </c>
      <c r="N3655" t="b">
        <v>0</v>
      </c>
      <c r="O3655">
        <v>33</v>
      </c>
      <c r="P3655" s="5">
        <f>E3655/O3655</f>
        <v>60.909090909090907</v>
      </c>
      <c r="Q3655" s="18" t="str">
        <f>LEFT(T3655, FIND("/",T3655)-1)</f>
        <v>theater</v>
      </c>
      <c r="R3655" s="18" t="str">
        <f>RIGHT(T3655, LEN(T3655)-FIND("/",T3655))</f>
        <v>plays</v>
      </c>
      <c r="S3655" t="b">
        <v>1</v>
      </c>
      <c r="T3655" t="s">
        <v>8271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3">
        <v>1500</v>
      </c>
      <c r="E3656" s="13">
        <v>2616</v>
      </c>
      <c r="F3656" s="16">
        <f>(E3656)/D3656</f>
        <v>1.744</v>
      </c>
      <c r="G3656" s="11" t="s">
        <v>8219</v>
      </c>
      <c r="H3656" t="s">
        <v>8225</v>
      </c>
      <c r="I3656" t="s">
        <v>8247</v>
      </c>
      <c r="J3656">
        <v>1459702800</v>
      </c>
      <c r="K3656" s="7">
        <f>(((J3656/60)/60)/24)+DATE(1970,1,1)</f>
        <v>42463.708333333328</v>
      </c>
      <c r="L3656">
        <v>1457690386</v>
      </c>
      <c r="M3656" s="7">
        <f>(((L3656/60)/60)/24)+DATE(1970,1,1)</f>
        <v>42440.416504629626</v>
      </c>
      <c r="N3656" t="b">
        <v>0</v>
      </c>
      <c r="O3656">
        <v>38</v>
      </c>
      <c r="P3656" s="5">
        <f>E3656/O3656</f>
        <v>68.84210526315789</v>
      </c>
      <c r="Q3656" s="18" t="str">
        <f>LEFT(T3656, FIND("/",T3656)-1)</f>
        <v>theater</v>
      </c>
      <c r="R3656" s="18" t="str">
        <f>RIGHT(T3656, LEN(T3656)-FIND("/",T3656))</f>
        <v>plays</v>
      </c>
      <c r="S3656" t="b">
        <v>1</v>
      </c>
      <c r="T3656" t="s">
        <v>8271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3">
        <v>5000</v>
      </c>
      <c r="E3657" s="13">
        <v>5813</v>
      </c>
      <c r="F3657" s="16">
        <f>(E3657)/D3657</f>
        <v>1.1626000000000001</v>
      </c>
      <c r="G3657" s="11" t="s">
        <v>8219</v>
      </c>
      <c r="H3657" t="s">
        <v>8224</v>
      </c>
      <c r="I3657" t="s">
        <v>8246</v>
      </c>
      <c r="J3657">
        <v>1437202740</v>
      </c>
      <c r="K3657" s="7">
        <f>(((J3657/60)/60)/24)+DATE(1970,1,1)</f>
        <v>42203.290972222225</v>
      </c>
      <c r="L3657">
        <v>1434654998</v>
      </c>
      <c r="M3657" s="7">
        <f>(((L3657/60)/60)/24)+DATE(1970,1,1)</f>
        <v>42173.803217592591</v>
      </c>
      <c r="N3657" t="b">
        <v>0</v>
      </c>
      <c r="O3657">
        <v>79</v>
      </c>
      <c r="P3657" s="5">
        <f>E3657/O3657</f>
        <v>73.582278481012665</v>
      </c>
      <c r="Q3657" s="18" t="str">
        <f>LEFT(T3657, FIND("/",T3657)-1)</f>
        <v>theater</v>
      </c>
      <c r="R3657" s="18" t="str">
        <f>RIGHT(T3657, LEN(T3657)-FIND("/",T3657))</f>
        <v>plays</v>
      </c>
      <c r="S3657" t="b">
        <v>1</v>
      </c>
      <c r="T3657" t="s">
        <v>8271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3">
        <v>5000</v>
      </c>
      <c r="E3658" s="13">
        <v>5291</v>
      </c>
      <c r="F3658" s="16">
        <f>(E3658)/D3658</f>
        <v>1.0582</v>
      </c>
      <c r="G3658" s="11" t="s">
        <v>8219</v>
      </c>
      <c r="H3658" t="s">
        <v>8240</v>
      </c>
      <c r="I3658" t="s">
        <v>8257</v>
      </c>
      <c r="J3658">
        <v>1485989940</v>
      </c>
      <c r="K3658" s="7">
        <f>(((J3658/60)/60)/24)+DATE(1970,1,1)</f>
        <v>42767.957638888889</v>
      </c>
      <c r="L3658">
        <v>1483393836</v>
      </c>
      <c r="M3658" s="7">
        <f>(((L3658/60)/60)/24)+DATE(1970,1,1)</f>
        <v>42737.910138888896</v>
      </c>
      <c r="N3658" t="b">
        <v>0</v>
      </c>
      <c r="O3658">
        <v>46</v>
      </c>
      <c r="P3658" s="5">
        <f>E3658/O3658</f>
        <v>115.02173913043478</v>
      </c>
      <c r="Q3658" s="18" t="str">
        <f>LEFT(T3658, FIND("/",T3658)-1)</f>
        <v>theater</v>
      </c>
      <c r="R3658" s="18" t="str">
        <f>RIGHT(T3658, LEN(T3658)-FIND("/",T3658))</f>
        <v>plays</v>
      </c>
      <c r="S3658" t="b">
        <v>1</v>
      </c>
      <c r="T3658" t="s">
        <v>8271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3">
        <v>2000</v>
      </c>
      <c r="E3659" s="13">
        <v>2215</v>
      </c>
      <c r="F3659" s="16">
        <f>(E3659)/D3659</f>
        <v>1.1074999999999999</v>
      </c>
      <c r="G3659" s="11" t="s">
        <v>8219</v>
      </c>
      <c r="H3659" t="s">
        <v>8232</v>
      </c>
      <c r="I3659" t="s">
        <v>8253</v>
      </c>
      <c r="J3659">
        <v>1464817320</v>
      </c>
      <c r="K3659" s="7">
        <f>(((J3659/60)/60)/24)+DATE(1970,1,1)</f>
        <v>42522.904166666667</v>
      </c>
      <c r="L3659">
        <v>1462806419</v>
      </c>
      <c r="M3659" s="7">
        <f>(((L3659/60)/60)/24)+DATE(1970,1,1)</f>
        <v>42499.629849537043</v>
      </c>
      <c r="N3659" t="b">
        <v>0</v>
      </c>
      <c r="O3659">
        <v>20</v>
      </c>
      <c r="P3659" s="5">
        <f>E3659/O3659</f>
        <v>110.75</v>
      </c>
      <c r="Q3659" s="18" t="str">
        <f>LEFT(T3659, FIND("/",T3659)-1)</f>
        <v>theater</v>
      </c>
      <c r="R3659" s="18" t="str">
        <f>RIGHT(T3659, LEN(T3659)-FIND("/",T3659))</f>
        <v>plays</v>
      </c>
      <c r="S3659" t="b">
        <v>1</v>
      </c>
      <c r="T3659" t="s">
        <v>8271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3">
        <v>1500</v>
      </c>
      <c r="E3660" s="13">
        <v>1510</v>
      </c>
      <c r="F3660" s="16">
        <f>(E3660)/D3660</f>
        <v>1.0066666666666666</v>
      </c>
      <c r="G3660" s="11" t="s">
        <v>8219</v>
      </c>
      <c r="H3660" t="s">
        <v>8224</v>
      </c>
      <c r="I3660" t="s">
        <v>8246</v>
      </c>
      <c r="J3660">
        <v>1404273540</v>
      </c>
      <c r="K3660" s="7">
        <f>(((J3660/60)/60)/24)+DATE(1970,1,1)</f>
        <v>41822.165972222225</v>
      </c>
      <c r="L3660">
        <v>1400272580</v>
      </c>
      <c r="M3660" s="7">
        <f>(((L3660/60)/60)/24)+DATE(1970,1,1)</f>
        <v>41775.858564814815</v>
      </c>
      <c r="N3660" t="b">
        <v>0</v>
      </c>
      <c r="O3660">
        <v>20</v>
      </c>
      <c r="P3660" s="5">
        <f>E3660/O3660</f>
        <v>75.5</v>
      </c>
      <c r="Q3660" s="18" t="str">
        <f>LEFT(T3660, FIND("/",T3660)-1)</f>
        <v>theater</v>
      </c>
      <c r="R3660" s="18" t="str">
        <f>RIGHT(T3660, LEN(T3660)-FIND("/",T3660))</f>
        <v>plays</v>
      </c>
      <c r="S3660" t="b">
        <v>1</v>
      </c>
      <c r="T3660" t="s">
        <v>8271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3">
        <v>3000</v>
      </c>
      <c r="E3661" s="13">
        <v>3061</v>
      </c>
      <c r="F3661" s="16">
        <f>(E3661)/D3661</f>
        <v>1.0203333333333333</v>
      </c>
      <c r="G3661" s="11" t="s">
        <v>8219</v>
      </c>
      <c r="H3661" t="s">
        <v>8224</v>
      </c>
      <c r="I3661" t="s">
        <v>8246</v>
      </c>
      <c r="J3661">
        <v>1426775940</v>
      </c>
      <c r="K3661" s="7">
        <f>(((J3661/60)/60)/24)+DATE(1970,1,1)</f>
        <v>42082.610416666663</v>
      </c>
      <c r="L3661">
        <v>1424414350</v>
      </c>
      <c r="M3661" s="7">
        <f>(((L3661/60)/60)/24)+DATE(1970,1,1)</f>
        <v>42055.277199074073</v>
      </c>
      <c r="N3661" t="b">
        <v>0</v>
      </c>
      <c r="O3661">
        <v>13</v>
      </c>
      <c r="P3661" s="5">
        <f>E3661/O3661</f>
        <v>235.46153846153845</v>
      </c>
      <c r="Q3661" s="18" t="str">
        <f>LEFT(T3661, FIND("/",T3661)-1)</f>
        <v>theater</v>
      </c>
      <c r="R3661" s="18" t="str">
        <f>RIGHT(T3661, LEN(T3661)-FIND("/",T3661))</f>
        <v>plays</v>
      </c>
      <c r="S3661" t="b">
        <v>1</v>
      </c>
      <c r="T3661" t="s">
        <v>8271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3">
        <v>250</v>
      </c>
      <c r="E3662" s="13">
        <v>250</v>
      </c>
      <c r="F3662" s="16">
        <f>(E3662)/D3662</f>
        <v>1</v>
      </c>
      <c r="G3662" s="11" t="s">
        <v>8219</v>
      </c>
      <c r="H3662" t="s">
        <v>8225</v>
      </c>
      <c r="I3662" t="s">
        <v>8247</v>
      </c>
      <c r="J3662">
        <v>1419368925</v>
      </c>
      <c r="K3662" s="7">
        <f>(((J3662/60)/60)/24)+DATE(1970,1,1)</f>
        <v>41996.881076388891</v>
      </c>
      <c r="L3662">
        <v>1417208925</v>
      </c>
      <c r="M3662" s="7">
        <f>(((L3662/60)/60)/24)+DATE(1970,1,1)</f>
        <v>41971.881076388891</v>
      </c>
      <c r="N3662" t="b">
        <v>0</v>
      </c>
      <c r="O3662">
        <v>22</v>
      </c>
      <c r="P3662" s="5">
        <f>E3662/O3662</f>
        <v>11.363636363636363</v>
      </c>
      <c r="Q3662" s="18" t="str">
        <f>LEFT(T3662, FIND("/",T3662)-1)</f>
        <v>theater</v>
      </c>
      <c r="R3662" s="18" t="str">
        <f>RIGHT(T3662, LEN(T3662)-FIND("/",T3662))</f>
        <v>plays</v>
      </c>
      <c r="S3662" t="b">
        <v>1</v>
      </c>
      <c r="T3662" t="s">
        <v>8271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3">
        <v>3000</v>
      </c>
      <c r="E3663" s="13">
        <v>3330</v>
      </c>
      <c r="F3663" s="16">
        <f>(E3663)/D3663</f>
        <v>1.1100000000000001</v>
      </c>
      <c r="G3663" s="11" t="s">
        <v>8219</v>
      </c>
      <c r="H3663" t="s">
        <v>8224</v>
      </c>
      <c r="I3663" t="s">
        <v>8246</v>
      </c>
      <c r="J3663">
        <v>1460260800</v>
      </c>
      <c r="K3663" s="7">
        <f>(((J3663/60)/60)/24)+DATE(1970,1,1)</f>
        <v>42470.166666666672</v>
      </c>
      <c r="L3663">
        <v>1458336672</v>
      </c>
      <c r="M3663" s="7">
        <f>(((L3663/60)/60)/24)+DATE(1970,1,1)</f>
        <v>42447.896666666667</v>
      </c>
      <c r="N3663" t="b">
        <v>0</v>
      </c>
      <c r="O3663">
        <v>36</v>
      </c>
      <c r="P3663" s="5">
        <f>E3663/O3663</f>
        <v>92.5</v>
      </c>
      <c r="Q3663" s="18" t="str">
        <f>LEFT(T3663, FIND("/",T3663)-1)</f>
        <v>theater</v>
      </c>
      <c r="R3663" s="18" t="str">
        <f>RIGHT(T3663, LEN(T3663)-FIND("/",T3663))</f>
        <v>plays</v>
      </c>
      <c r="S3663" t="b">
        <v>1</v>
      </c>
      <c r="T3663" t="s">
        <v>8271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3">
        <v>8000</v>
      </c>
      <c r="E3664" s="13">
        <v>8114</v>
      </c>
      <c r="F3664" s="16">
        <f>(E3664)/D3664</f>
        <v>1.0142500000000001</v>
      </c>
      <c r="G3664" s="11" t="s">
        <v>8219</v>
      </c>
      <c r="H3664" t="s">
        <v>8229</v>
      </c>
      <c r="I3664" t="s">
        <v>8251</v>
      </c>
      <c r="J3664">
        <v>1427775414</v>
      </c>
      <c r="K3664" s="7">
        <f>(((J3664/60)/60)/24)+DATE(1970,1,1)</f>
        <v>42094.178402777776</v>
      </c>
      <c r="L3664">
        <v>1425187014</v>
      </c>
      <c r="M3664" s="7">
        <f>(((L3664/60)/60)/24)+DATE(1970,1,1)</f>
        <v>42064.220069444447</v>
      </c>
      <c r="N3664" t="b">
        <v>0</v>
      </c>
      <c r="O3664">
        <v>40</v>
      </c>
      <c r="P3664" s="5">
        <f>E3664/O3664</f>
        <v>202.85</v>
      </c>
      <c r="Q3664" s="18" t="str">
        <f>LEFT(T3664, FIND("/",T3664)-1)</f>
        <v>theater</v>
      </c>
      <c r="R3664" s="18" t="str">
        <f>RIGHT(T3664, LEN(T3664)-FIND("/",T3664))</f>
        <v>plays</v>
      </c>
      <c r="S3664" t="b">
        <v>1</v>
      </c>
      <c r="T3664" t="s">
        <v>8271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3">
        <v>225</v>
      </c>
      <c r="E3665" s="13">
        <v>234</v>
      </c>
      <c r="F3665" s="16">
        <f>(E3665)/D3665</f>
        <v>1.04</v>
      </c>
      <c r="G3665" s="11" t="s">
        <v>8219</v>
      </c>
      <c r="H3665" t="s">
        <v>8225</v>
      </c>
      <c r="I3665" t="s">
        <v>8247</v>
      </c>
      <c r="J3665">
        <v>1482321030</v>
      </c>
      <c r="K3665" s="7">
        <f>(((J3665/60)/60)/24)+DATE(1970,1,1)</f>
        <v>42725.493402777778</v>
      </c>
      <c r="L3665">
        <v>1477133430</v>
      </c>
      <c r="M3665" s="7">
        <f>(((L3665/60)/60)/24)+DATE(1970,1,1)</f>
        <v>42665.451736111107</v>
      </c>
      <c r="N3665" t="b">
        <v>0</v>
      </c>
      <c r="O3665">
        <v>9</v>
      </c>
      <c r="P3665" s="5">
        <f>E3665/O3665</f>
        <v>26</v>
      </c>
      <c r="Q3665" s="18" t="str">
        <f>LEFT(T3665, FIND("/",T3665)-1)</f>
        <v>theater</v>
      </c>
      <c r="R3665" s="18" t="str">
        <f>RIGHT(T3665, LEN(T3665)-FIND("/",T3665))</f>
        <v>plays</v>
      </c>
      <c r="S3665" t="b">
        <v>1</v>
      </c>
      <c r="T3665" t="s">
        <v>8271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3">
        <v>800</v>
      </c>
      <c r="E3666" s="13">
        <v>875</v>
      </c>
      <c r="F3666" s="16">
        <f>(E3666)/D3666</f>
        <v>1.09375</v>
      </c>
      <c r="G3666" s="11" t="s">
        <v>8219</v>
      </c>
      <c r="H3666" t="s">
        <v>8224</v>
      </c>
      <c r="I3666" t="s">
        <v>8246</v>
      </c>
      <c r="J3666">
        <v>1466056689</v>
      </c>
      <c r="K3666" s="7">
        <f>(((J3666/60)/60)/24)+DATE(1970,1,1)</f>
        <v>42537.248715277776</v>
      </c>
      <c r="L3666">
        <v>1464847089</v>
      </c>
      <c r="M3666" s="7">
        <f>(((L3666/60)/60)/24)+DATE(1970,1,1)</f>
        <v>42523.248715277776</v>
      </c>
      <c r="N3666" t="b">
        <v>0</v>
      </c>
      <c r="O3666">
        <v>19</v>
      </c>
      <c r="P3666" s="5">
        <f>E3666/O3666</f>
        <v>46.05263157894737</v>
      </c>
      <c r="Q3666" s="18" t="str">
        <f>LEFT(T3666, FIND("/",T3666)-1)</f>
        <v>theater</v>
      </c>
      <c r="R3666" s="18" t="str">
        <f>RIGHT(T3666, LEN(T3666)-FIND("/",T3666))</f>
        <v>plays</v>
      </c>
      <c r="S3666" t="b">
        <v>1</v>
      </c>
      <c r="T3666" t="s">
        <v>8271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3">
        <v>620</v>
      </c>
      <c r="E3667" s="13">
        <v>714</v>
      </c>
      <c r="F3667" s="16">
        <f>(E3667)/D3667</f>
        <v>1.1516129032258065</v>
      </c>
      <c r="G3667" s="11" t="s">
        <v>8219</v>
      </c>
      <c r="H3667" t="s">
        <v>8230</v>
      </c>
      <c r="I3667" t="s">
        <v>8249</v>
      </c>
      <c r="J3667">
        <v>1446062040</v>
      </c>
      <c r="K3667" s="7">
        <f>(((J3667/60)/60)/24)+DATE(1970,1,1)</f>
        <v>42305.829166666663</v>
      </c>
      <c r="L3667">
        <v>1445109822</v>
      </c>
      <c r="M3667" s="7">
        <f>(((L3667/60)/60)/24)+DATE(1970,1,1)</f>
        <v>42294.808124999996</v>
      </c>
      <c r="N3667" t="b">
        <v>0</v>
      </c>
      <c r="O3667">
        <v>14</v>
      </c>
      <c r="P3667" s="5">
        <f>E3667/O3667</f>
        <v>51</v>
      </c>
      <c r="Q3667" s="18" t="str">
        <f>LEFT(T3667, FIND("/",T3667)-1)</f>
        <v>theater</v>
      </c>
      <c r="R3667" s="18" t="str">
        <f>RIGHT(T3667, LEN(T3667)-FIND("/",T3667))</f>
        <v>plays</v>
      </c>
      <c r="S3667" t="b">
        <v>1</v>
      </c>
      <c r="T3667" t="s">
        <v>8271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3">
        <v>1200</v>
      </c>
      <c r="E3668" s="13">
        <v>1200</v>
      </c>
      <c r="F3668" s="16">
        <f>(E3668)/D3668</f>
        <v>1</v>
      </c>
      <c r="G3668" s="11" t="s">
        <v>8219</v>
      </c>
      <c r="H3668" t="s">
        <v>8224</v>
      </c>
      <c r="I3668" t="s">
        <v>8246</v>
      </c>
      <c r="J3668">
        <v>1406185200</v>
      </c>
      <c r="K3668" s="7">
        <f>(((J3668/60)/60)/24)+DATE(1970,1,1)</f>
        <v>41844.291666666664</v>
      </c>
      <c r="L3668">
        <v>1404337382</v>
      </c>
      <c r="M3668" s="7">
        <f>(((L3668/60)/60)/24)+DATE(1970,1,1)</f>
        <v>41822.90488425926</v>
      </c>
      <c r="N3668" t="b">
        <v>0</v>
      </c>
      <c r="O3668">
        <v>38</v>
      </c>
      <c r="P3668" s="5">
        <f>E3668/O3668</f>
        <v>31.578947368421051</v>
      </c>
      <c r="Q3668" s="18" t="str">
        <f>LEFT(T3668, FIND("/",T3668)-1)</f>
        <v>theater</v>
      </c>
      <c r="R3668" s="18" t="str">
        <f>RIGHT(T3668, LEN(T3668)-FIND("/",T3668))</f>
        <v>plays</v>
      </c>
      <c r="S3668" t="b">
        <v>1</v>
      </c>
      <c r="T3668" t="s">
        <v>8271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3">
        <v>3000</v>
      </c>
      <c r="E3669" s="13">
        <v>3095.11</v>
      </c>
      <c r="F3669" s="16">
        <f>(E3669)/D3669</f>
        <v>1.0317033333333334</v>
      </c>
      <c r="G3669" s="11" t="s">
        <v>8219</v>
      </c>
      <c r="H3669" t="s">
        <v>8225</v>
      </c>
      <c r="I3669" t="s">
        <v>8247</v>
      </c>
      <c r="J3669">
        <v>1437261419</v>
      </c>
      <c r="K3669" s="7">
        <f>(((J3669/60)/60)/24)+DATE(1970,1,1)</f>
        <v>42203.970127314817</v>
      </c>
      <c r="L3669">
        <v>1434669419</v>
      </c>
      <c r="M3669" s="7">
        <f>(((L3669/60)/60)/24)+DATE(1970,1,1)</f>
        <v>42173.970127314817</v>
      </c>
      <c r="N3669" t="b">
        <v>0</v>
      </c>
      <c r="O3669">
        <v>58</v>
      </c>
      <c r="P3669" s="5">
        <f>E3669/O3669</f>
        <v>53.363965517241382</v>
      </c>
      <c r="Q3669" s="18" t="str">
        <f>LEFT(T3669, FIND("/",T3669)-1)</f>
        <v>theater</v>
      </c>
      <c r="R3669" s="18" t="str">
        <f>RIGHT(T3669, LEN(T3669)-FIND("/",T3669))</f>
        <v>plays</v>
      </c>
      <c r="S3669" t="b">
        <v>1</v>
      </c>
      <c r="T3669" t="s">
        <v>8271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3">
        <v>1000</v>
      </c>
      <c r="E3670" s="13">
        <v>1035</v>
      </c>
      <c r="F3670" s="16">
        <f>(E3670)/D3670</f>
        <v>1.0349999999999999</v>
      </c>
      <c r="G3670" s="11" t="s">
        <v>8219</v>
      </c>
      <c r="H3670" t="s">
        <v>8224</v>
      </c>
      <c r="I3670" t="s">
        <v>8246</v>
      </c>
      <c r="J3670">
        <v>1437676380</v>
      </c>
      <c r="K3670" s="7">
        <f>(((J3670/60)/60)/24)+DATE(1970,1,1)</f>
        <v>42208.772916666669</v>
      </c>
      <c r="L3670">
        <v>1435670452</v>
      </c>
      <c r="M3670" s="7">
        <f>(((L3670/60)/60)/24)+DATE(1970,1,1)</f>
        <v>42185.556157407409</v>
      </c>
      <c r="N3670" t="b">
        <v>0</v>
      </c>
      <c r="O3670">
        <v>28</v>
      </c>
      <c r="P3670" s="5">
        <f>E3670/O3670</f>
        <v>36.964285714285715</v>
      </c>
      <c r="Q3670" s="18" t="str">
        <f>LEFT(T3670, FIND("/",T3670)-1)</f>
        <v>theater</v>
      </c>
      <c r="R3670" s="18" t="str">
        <f>RIGHT(T3670, LEN(T3670)-FIND("/",T3670))</f>
        <v>plays</v>
      </c>
      <c r="S3670" t="b">
        <v>1</v>
      </c>
      <c r="T3670" t="s">
        <v>8271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3">
        <v>1000</v>
      </c>
      <c r="E3671" s="13">
        <v>1382</v>
      </c>
      <c r="F3671" s="16">
        <f>(E3671)/D3671</f>
        <v>1.3819999999999999</v>
      </c>
      <c r="G3671" s="11" t="s">
        <v>8219</v>
      </c>
      <c r="H3671" t="s">
        <v>8225</v>
      </c>
      <c r="I3671" t="s">
        <v>8247</v>
      </c>
      <c r="J3671">
        <v>1434039137</v>
      </c>
      <c r="K3671" s="7">
        <f>(((J3671/60)/60)/24)+DATE(1970,1,1)</f>
        <v>42166.675196759257</v>
      </c>
      <c r="L3671">
        <v>1431447137</v>
      </c>
      <c r="M3671" s="7">
        <f>(((L3671/60)/60)/24)+DATE(1970,1,1)</f>
        <v>42136.675196759257</v>
      </c>
      <c r="N3671" t="b">
        <v>0</v>
      </c>
      <c r="O3671">
        <v>17</v>
      </c>
      <c r="P3671" s="5">
        <f>E3671/O3671</f>
        <v>81.294117647058826</v>
      </c>
      <c r="Q3671" s="18" t="str">
        <f>LEFT(T3671, FIND("/",T3671)-1)</f>
        <v>theater</v>
      </c>
      <c r="R3671" s="18" t="str">
        <f>RIGHT(T3671, LEN(T3671)-FIND("/",T3671))</f>
        <v>plays</v>
      </c>
      <c r="S3671" t="b">
        <v>1</v>
      </c>
      <c r="T3671" t="s">
        <v>8271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3">
        <v>220</v>
      </c>
      <c r="E3672" s="13">
        <v>241</v>
      </c>
      <c r="F3672" s="16">
        <f>(E3672)/D3672</f>
        <v>1.0954545454545455</v>
      </c>
      <c r="G3672" s="11" t="s">
        <v>8219</v>
      </c>
      <c r="H3672" t="s">
        <v>8225</v>
      </c>
      <c r="I3672" t="s">
        <v>8247</v>
      </c>
      <c r="J3672">
        <v>1433113200</v>
      </c>
      <c r="K3672" s="7">
        <f>(((J3672/60)/60)/24)+DATE(1970,1,1)</f>
        <v>42155.958333333328</v>
      </c>
      <c r="L3672">
        <v>1431951611</v>
      </c>
      <c r="M3672" s="7">
        <f>(((L3672/60)/60)/24)+DATE(1970,1,1)</f>
        <v>42142.514016203699</v>
      </c>
      <c r="N3672" t="b">
        <v>0</v>
      </c>
      <c r="O3672">
        <v>12</v>
      </c>
      <c r="P3672" s="5">
        <f>E3672/O3672</f>
        <v>20.083333333333332</v>
      </c>
      <c r="Q3672" s="18" t="str">
        <f>LEFT(T3672, FIND("/",T3672)-1)</f>
        <v>theater</v>
      </c>
      <c r="R3672" s="18" t="str">
        <f>RIGHT(T3672, LEN(T3672)-FIND("/",T3672))</f>
        <v>plays</v>
      </c>
      <c r="S3672" t="b">
        <v>1</v>
      </c>
      <c r="T3672" t="s">
        <v>8271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3">
        <v>3500</v>
      </c>
      <c r="E3673" s="13">
        <v>3530</v>
      </c>
      <c r="F3673" s="16">
        <f>(E3673)/D3673</f>
        <v>1.0085714285714287</v>
      </c>
      <c r="G3673" s="11" t="s">
        <v>8219</v>
      </c>
      <c r="H3673" t="s">
        <v>8224</v>
      </c>
      <c r="I3673" t="s">
        <v>8246</v>
      </c>
      <c r="J3673">
        <v>1405915140</v>
      </c>
      <c r="K3673" s="7">
        <f>(((J3673/60)/60)/24)+DATE(1970,1,1)</f>
        <v>41841.165972222225</v>
      </c>
      <c r="L3673">
        <v>1404140667</v>
      </c>
      <c r="M3673" s="7">
        <f>(((L3673/60)/60)/24)+DATE(1970,1,1)</f>
        <v>41820.62809027778</v>
      </c>
      <c r="N3673" t="b">
        <v>0</v>
      </c>
      <c r="O3673">
        <v>40</v>
      </c>
      <c r="P3673" s="5">
        <f>E3673/O3673</f>
        <v>88.25</v>
      </c>
      <c r="Q3673" s="18" t="str">
        <f>LEFT(T3673, FIND("/",T3673)-1)</f>
        <v>theater</v>
      </c>
      <c r="R3673" s="18" t="str">
        <f>RIGHT(T3673, LEN(T3673)-FIND("/",T3673))</f>
        <v>plays</v>
      </c>
      <c r="S3673" t="b">
        <v>1</v>
      </c>
      <c r="T3673" t="s">
        <v>8271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3">
        <v>3000</v>
      </c>
      <c r="E3674" s="13">
        <v>3046</v>
      </c>
      <c r="F3674" s="16">
        <f>(E3674)/D3674</f>
        <v>1.0153333333333334</v>
      </c>
      <c r="G3674" s="11" t="s">
        <v>8219</v>
      </c>
      <c r="H3674" t="s">
        <v>8225</v>
      </c>
      <c r="I3674" t="s">
        <v>8247</v>
      </c>
      <c r="J3674">
        <v>1411771384</v>
      </c>
      <c r="K3674" s="7">
        <f>(((J3674/60)/60)/24)+DATE(1970,1,1)</f>
        <v>41908.946574074071</v>
      </c>
      <c r="L3674">
        <v>1409179384</v>
      </c>
      <c r="M3674" s="7">
        <f>(((L3674/60)/60)/24)+DATE(1970,1,1)</f>
        <v>41878.946574074071</v>
      </c>
      <c r="N3674" t="b">
        <v>0</v>
      </c>
      <c r="O3674">
        <v>57</v>
      </c>
      <c r="P3674" s="5">
        <f>E3674/O3674</f>
        <v>53.438596491228068</v>
      </c>
      <c r="Q3674" s="18" t="str">
        <f>LEFT(T3674, FIND("/",T3674)-1)</f>
        <v>theater</v>
      </c>
      <c r="R3674" s="18" t="str">
        <f>RIGHT(T3674, LEN(T3674)-FIND("/",T3674))</f>
        <v>plays</v>
      </c>
      <c r="S3674" t="b">
        <v>1</v>
      </c>
      <c r="T3674" t="s">
        <v>8271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3">
        <v>4000</v>
      </c>
      <c r="E3675" s="13">
        <v>4545</v>
      </c>
      <c r="F3675" s="16">
        <f>(E3675)/D3675</f>
        <v>1.13625</v>
      </c>
      <c r="G3675" s="11" t="s">
        <v>8219</v>
      </c>
      <c r="H3675" t="s">
        <v>8225</v>
      </c>
      <c r="I3675" t="s">
        <v>8247</v>
      </c>
      <c r="J3675">
        <v>1415191920</v>
      </c>
      <c r="K3675" s="7">
        <f>(((J3675/60)/60)/24)+DATE(1970,1,1)</f>
        <v>41948.536111111112</v>
      </c>
      <c r="L3675">
        <v>1412233497</v>
      </c>
      <c r="M3675" s="7">
        <f>(((L3675/60)/60)/24)+DATE(1970,1,1)</f>
        <v>41914.295104166667</v>
      </c>
      <c r="N3675" t="b">
        <v>0</v>
      </c>
      <c r="O3675">
        <v>114</v>
      </c>
      <c r="P3675" s="5">
        <f>E3675/O3675</f>
        <v>39.868421052631582</v>
      </c>
      <c r="Q3675" s="18" t="str">
        <f>LEFT(T3675, FIND("/",T3675)-1)</f>
        <v>theater</v>
      </c>
      <c r="R3675" s="18" t="str">
        <f>RIGHT(T3675, LEN(T3675)-FIND("/",T3675))</f>
        <v>plays</v>
      </c>
      <c r="S3675" t="b">
        <v>1</v>
      </c>
      <c r="T3675" t="s">
        <v>8271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3">
        <v>4500</v>
      </c>
      <c r="E3676" s="13">
        <v>4500</v>
      </c>
      <c r="F3676" s="16">
        <f>(E3676)/D3676</f>
        <v>1</v>
      </c>
      <c r="G3676" s="11" t="s">
        <v>8219</v>
      </c>
      <c r="H3676" t="s">
        <v>8236</v>
      </c>
      <c r="I3676" t="s">
        <v>8249</v>
      </c>
      <c r="J3676">
        <v>1472936229</v>
      </c>
      <c r="K3676" s="7">
        <f>(((J3676/60)/60)/24)+DATE(1970,1,1)</f>
        <v>42616.873020833329</v>
      </c>
      <c r="L3676">
        <v>1467752229</v>
      </c>
      <c r="M3676" s="7">
        <f>(((L3676/60)/60)/24)+DATE(1970,1,1)</f>
        <v>42556.873020833329</v>
      </c>
      <c r="N3676" t="b">
        <v>0</v>
      </c>
      <c r="O3676">
        <v>31</v>
      </c>
      <c r="P3676" s="5">
        <f>E3676/O3676</f>
        <v>145.16129032258064</v>
      </c>
      <c r="Q3676" s="18" t="str">
        <f>LEFT(T3676, FIND("/",T3676)-1)</f>
        <v>theater</v>
      </c>
      <c r="R3676" s="18" t="str">
        <f>RIGHT(T3676, LEN(T3676)-FIND("/",T3676))</f>
        <v>plays</v>
      </c>
      <c r="S3676" t="b">
        <v>1</v>
      </c>
      <c r="T3676" t="s">
        <v>8271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3">
        <v>50</v>
      </c>
      <c r="E3677" s="13">
        <v>70</v>
      </c>
      <c r="F3677" s="16">
        <f>(E3677)/D3677</f>
        <v>1.4</v>
      </c>
      <c r="G3677" s="11" t="s">
        <v>8219</v>
      </c>
      <c r="H3677" t="s">
        <v>8225</v>
      </c>
      <c r="I3677" t="s">
        <v>8247</v>
      </c>
      <c r="J3677">
        <v>1463353200</v>
      </c>
      <c r="K3677" s="7">
        <f>(((J3677/60)/60)/24)+DATE(1970,1,1)</f>
        <v>42505.958333333328</v>
      </c>
      <c r="L3677">
        <v>1462285182</v>
      </c>
      <c r="M3677" s="7">
        <f>(((L3677/60)/60)/24)+DATE(1970,1,1)</f>
        <v>42493.597013888888</v>
      </c>
      <c r="N3677" t="b">
        <v>0</v>
      </c>
      <c r="O3677">
        <v>3</v>
      </c>
      <c r="P3677" s="5">
        <f>E3677/O3677</f>
        <v>23.333333333333332</v>
      </c>
      <c r="Q3677" s="18" t="str">
        <f>LEFT(T3677, FIND("/",T3677)-1)</f>
        <v>theater</v>
      </c>
      <c r="R3677" s="18" t="str">
        <f>RIGHT(T3677, LEN(T3677)-FIND("/",T3677))</f>
        <v>plays</v>
      </c>
      <c r="S3677" t="b">
        <v>1</v>
      </c>
      <c r="T3677" t="s">
        <v>8271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3">
        <v>800</v>
      </c>
      <c r="E3678" s="13">
        <v>1030</v>
      </c>
      <c r="F3678" s="16">
        <f>(E3678)/D3678</f>
        <v>1.2875000000000001</v>
      </c>
      <c r="G3678" s="11" t="s">
        <v>8219</v>
      </c>
      <c r="H3678" t="s">
        <v>8224</v>
      </c>
      <c r="I3678" t="s">
        <v>8246</v>
      </c>
      <c r="J3678">
        <v>1410550484</v>
      </c>
      <c r="K3678" s="7">
        <f>(((J3678/60)/60)/24)+DATE(1970,1,1)</f>
        <v>41894.815787037034</v>
      </c>
      <c r="L3678">
        <v>1408995284</v>
      </c>
      <c r="M3678" s="7">
        <f>(((L3678/60)/60)/24)+DATE(1970,1,1)</f>
        <v>41876.815787037034</v>
      </c>
      <c r="N3678" t="b">
        <v>0</v>
      </c>
      <c r="O3678">
        <v>16</v>
      </c>
      <c r="P3678" s="5">
        <f>E3678/O3678</f>
        <v>64.375</v>
      </c>
      <c r="Q3678" s="18" t="str">
        <f>LEFT(T3678, FIND("/",T3678)-1)</f>
        <v>theater</v>
      </c>
      <c r="R3678" s="18" t="str">
        <f>RIGHT(T3678, LEN(T3678)-FIND("/",T3678))</f>
        <v>plays</v>
      </c>
      <c r="S3678" t="b">
        <v>1</v>
      </c>
      <c r="T3678" t="s">
        <v>8271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3">
        <v>12000</v>
      </c>
      <c r="E3679" s="13">
        <v>12348.5</v>
      </c>
      <c r="F3679" s="16">
        <f>(E3679)/D3679</f>
        <v>1.0290416666666666</v>
      </c>
      <c r="G3679" s="11" t="s">
        <v>8219</v>
      </c>
      <c r="H3679" t="s">
        <v>8224</v>
      </c>
      <c r="I3679" t="s">
        <v>8246</v>
      </c>
      <c r="J3679">
        <v>1404359940</v>
      </c>
      <c r="K3679" s="7">
        <f>(((J3679/60)/60)/24)+DATE(1970,1,1)</f>
        <v>41823.165972222225</v>
      </c>
      <c r="L3679">
        <v>1402580818</v>
      </c>
      <c r="M3679" s="7">
        <f>(((L3679/60)/60)/24)+DATE(1970,1,1)</f>
        <v>41802.574282407404</v>
      </c>
      <c r="N3679" t="b">
        <v>0</v>
      </c>
      <c r="O3679">
        <v>199</v>
      </c>
      <c r="P3679" s="5">
        <f>E3679/O3679</f>
        <v>62.052763819095475</v>
      </c>
      <c r="Q3679" s="18" t="str">
        <f>LEFT(T3679, FIND("/",T3679)-1)</f>
        <v>theater</v>
      </c>
      <c r="R3679" s="18" t="str">
        <f>RIGHT(T3679, LEN(T3679)-FIND("/",T3679))</f>
        <v>plays</v>
      </c>
      <c r="S3679" t="b">
        <v>1</v>
      </c>
      <c r="T3679" t="s">
        <v>8271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3">
        <v>2000</v>
      </c>
      <c r="E3680" s="13">
        <v>2050</v>
      </c>
      <c r="F3680" s="16">
        <f>(E3680)/D3680</f>
        <v>1.0249999999999999</v>
      </c>
      <c r="G3680" s="11" t="s">
        <v>8219</v>
      </c>
      <c r="H3680" t="s">
        <v>8225</v>
      </c>
      <c r="I3680" t="s">
        <v>8247</v>
      </c>
      <c r="J3680">
        <v>1433076298</v>
      </c>
      <c r="K3680" s="7">
        <f>(((J3680/60)/60)/24)+DATE(1970,1,1)</f>
        <v>42155.531226851846</v>
      </c>
      <c r="L3680">
        <v>1430052298</v>
      </c>
      <c r="M3680" s="7">
        <f>(((L3680/60)/60)/24)+DATE(1970,1,1)</f>
        <v>42120.531226851846</v>
      </c>
      <c r="N3680" t="b">
        <v>0</v>
      </c>
      <c r="O3680">
        <v>31</v>
      </c>
      <c r="P3680" s="5">
        <f>E3680/O3680</f>
        <v>66.129032258064512</v>
      </c>
      <c r="Q3680" s="18" t="str">
        <f>LEFT(T3680, FIND("/",T3680)-1)</f>
        <v>theater</v>
      </c>
      <c r="R3680" s="18" t="str">
        <f>RIGHT(T3680, LEN(T3680)-FIND("/",T3680))</f>
        <v>plays</v>
      </c>
      <c r="S3680" t="b">
        <v>1</v>
      </c>
      <c r="T3680" t="s">
        <v>8271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3">
        <v>2000</v>
      </c>
      <c r="E3681" s="13">
        <v>2202</v>
      </c>
      <c r="F3681" s="16">
        <f>(E3681)/D3681</f>
        <v>1.101</v>
      </c>
      <c r="G3681" s="11" t="s">
        <v>8219</v>
      </c>
      <c r="H3681" t="s">
        <v>8224</v>
      </c>
      <c r="I3681" t="s">
        <v>8246</v>
      </c>
      <c r="J3681">
        <v>1404190740</v>
      </c>
      <c r="K3681" s="7">
        <f>(((J3681/60)/60)/24)+DATE(1970,1,1)</f>
        <v>41821.207638888889</v>
      </c>
      <c r="L3681">
        <v>1401214581</v>
      </c>
      <c r="M3681" s="7">
        <f>(((L3681/60)/60)/24)+DATE(1970,1,1)</f>
        <v>41786.761354166665</v>
      </c>
      <c r="N3681" t="b">
        <v>0</v>
      </c>
      <c r="O3681">
        <v>30</v>
      </c>
      <c r="P3681" s="5">
        <f>E3681/O3681</f>
        <v>73.400000000000006</v>
      </c>
      <c r="Q3681" s="18" t="str">
        <f>LEFT(T3681, FIND("/",T3681)-1)</f>
        <v>theater</v>
      </c>
      <c r="R3681" s="18" t="str">
        <f>RIGHT(T3681, LEN(T3681)-FIND("/",T3681))</f>
        <v>plays</v>
      </c>
      <c r="S3681" t="b">
        <v>1</v>
      </c>
      <c r="T3681" t="s">
        <v>8271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3">
        <v>3000</v>
      </c>
      <c r="E3682" s="13">
        <v>3383</v>
      </c>
      <c r="F3682" s="16">
        <f>(E3682)/D3682</f>
        <v>1.1276666666666666</v>
      </c>
      <c r="G3682" s="11" t="s">
        <v>8219</v>
      </c>
      <c r="H3682" t="s">
        <v>8224</v>
      </c>
      <c r="I3682" t="s">
        <v>8246</v>
      </c>
      <c r="J3682">
        <v>1475664834</v>
      </c>
      <c r="K3682" s="7">
        <f>(((J3682/60)/60)/24)+DATE(1970,1,1)</f>
        <v>42648.454097222217</v>
      </c>
      <c r="L3682">
        <v>1473850434</v>
      </c>
      <c r="M3682" s="7">
        <f>(((L3682/60)/60)/24)+DATE(1970,1,1)</f>
        <v>42627.454097222217</v>
      </c>
      <c r="N3682" t="b">
        <v>0</v>
      </c>
      <c r="O3682">
        <v>34</v>
      </c>
      <c r="P3682" s="5">
        <f>E3682/O3682</f>
        <v>99.5</v>
      </c>
      <c r="Q3682" s="18" t="str">
        <f>LEFT(T3682, FIND("/",T3682)-1)</f>
        <v>theater</v>
      </c>
      <c r="R3682" s="18" t="str">
        <f>RIGHT(T3682, LEN(T3682)-FIND("/",T3682))</f>
        <v>plays</v>
      </c>
      <c r="S3682" t="b">
        <v>1</v>
      </c>
      <c r="T3682" t="s">
        <v>8271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3">
        <v>1000</v>
      </c>
      <c r="E3683" s="13">
        <v>1119</v>
      </c>
      <c r="F3683" s="16">
        <f>(E3683)/D3683</f>
        <v>1.119</v>
      </c>
      <c r="G3683" s="11" t="s">
        <v>8219</v>
      </c>
      <c r="H3683" t="s">
        <v>8224</v>
      </c>
      <c r="I3683" t="s">
        <v>8246</v>
      </c>
      <c r="J3683">
        <v>1452872290</v>
      </c>
      <c r="K3683" s="7">
        <f>(((J3683/60)/60)/24)+DATE(1970,1,1)</f>
        <v>42384.651504629626</v>
      </c>
      <c r="L3683">
        <v>1452008290</v>
      </c>
      <c r="M3683" s="7">
        <f>(((L3683/60)/60)/24)+DATE(1970,1,1)</f>
        <v>42374.651504629626</v>
      </c>
      <c r="N3683" t="b">
        <v>0</v>
      </c>
      <c r="O3683">
        <v>18</v>
      </c>
      <c r="P3683" s="5">
        <f>E3683/O3683</f>
        <v>62.166666666666664</v>
      </c>
      <c r="Q3683" s="18" t="str">
        <f>LEFT(T3683, FIND("/",T3683)-1)</f>
        <v>theater</v>
      </c>
      <c r="R3683" s="18" t="str">
        <f>RIGHT(T3683, LEN(T3683)-FIND("/",T3683))</f>
        <v>plays</v>
      </c>
      <c r="S3683" t="b">
        <v>1</v>
      </c>
      <c r="T3683" t="s">
        <v>8271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3">
        <v>3000</v>
      </c>
      <c r="E3684" s="13">
        <v>4176</v>
      </c>
      <c r="F3684" s="16">
        <f>(E3684)/D3684</f>
        <v>1.3919999999999999</v>
      </c>
      <c r="G3684" s="11" t="s">
        <v>8219</v>
      </c>
      <c r="H3684" t="s">
        <v>8224</v>
      </c>
      <c r="I3684" t="s">
        <v>8246</v>
      </c>
      <c r="J3684">
        <v>1402901940</v>
      </c>
      <c r="K3684" s="7">
        <f>(((J3684/60)/60)/24)+DATE(1970,1,1)</f>
        <v>41806.290972222225</v>
      </c>
      <c r="L3684">
        <v>1399998418</v>
      </c>
      <c r="M3684" s="7">
        <f>(((L3684/60)/60)/24)+DATE(1970,1,1)</f>
        <v>41772.685393518521</v>
      </c>
      <c r="N3684" t="b">
        <v>0</v>
      </c>
      <c r="O3684">
        <v>67</v>
      </c>
      <c r="P3684" s="5">
        <f>E3684/O3684</f>
        <v>62.328358208955223</v>
      </c>
      <c r="Q3684" s="18" t="str">
        <f>LEFT(T3684, FIND("/",T3684)-1)</f>
        <v>theater</v>
      </c>
      <c r="R3684" s="18" t="str">
        <f>RIGHT(T3684, LEN(T3684)-FIND("/",T3684))</f>
        <v>plays</v>
      </c>
      <c r="S3684" t="b">
        <v>1</v>
      </c>
      <c r="T3684" t="s">
        <v>8271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3">
        <v>3500</v>
      </c>
      <c r="E3685" s="13">
        <v>3880</v>
      </c>
      <c r="F3685" s="16">
        <f>(E3685)/D3685</f>
        <v>1.1085714285714285</v>
      </c>
      <c r="G3685" s="11" t="s">
        <v>8219</v>
      </c>
      <c r="H3685" t="s">
        <v>8224</v>
      </c>
      <c r="I3685" t="s">
        <v>8246</v>
      </c>
      <c r="J3685">
        <v>1476931696</v>
      </c>
      <c r="K3685" s="7">
        <f>(((J3685/60)/60)/24)+DATE(1970,1,1)</f>
        <v>42663.116851851853</v>
      </c>
      <c r="L3685">
        <v>1474339696</v>
      </c>
      <c r="M3685" s="7">
        <f>(((L3685/60)/60)/24)+DATE(1970,1,1)</f>
        <v>42633.116851851853</v>
      </c>
      <c r="N3685" t="b">
        <v>0</v>
      </c>
      <c r="O3685">
        <v>66</v>
      </c>
      <c r="P3685" s="5">
        <f>E3685/O3685</f>
        <v>58.787878787878789</v>
      </c>
      <c r="Q3685" s="18" t="str">
        <f>LEFT(T3685, FIND("/",T3685)-1)</f>
        <v>theater</v>
      </c>
      <c r="R3685" s="18" t="str">
        <f>RIGHT(T3685, LEN(T3685)-FIND("/",T3685))</f>
        <v>plays</v>
      </c>
      <c r="S3685" t="b">
        <v>1</v>
      </c>
      <c r="T3685" t="s">
        <v>8271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3">
        <v>750</v>
      </c>
      <c r="E3686" s="13">
        <v>1043</v>
      </c>
      <c r="F3686" s="16">
        <f>(E3686)/D3686</f>
        <v>1.3906666666666667</v>
      </c>
      <c r="G3686" s="11" t="s">
        <v>8219</v>
      </c>
      <c r="H3686" t="s">
        <v>8224</v>
      </c>
      <c r="I3686" t="s">
        <v>8246</v>
      </c>
      <c r="J3686">
        <v>1441167586</v>
      </c>
      <c r="K3686" s="7">
        <f>(((J3686/60)/60)/24)+DATE(1970,1,1)</f>
        <v>42249.180393518516</v>
      </c>
      <c r="L3686">
        <v>1438575586</v>
      </c>
      <c r="M3686" s="7">
        <f>(((L3686/60)/60)/24)+DATE(1970,1,1)</f>
        <v>42219.180393518516</v>
      </c>
      <c r="N3686" t="b">
        <v>0</v>
      </c>
      <c r="O3686">
        <v>23</v>
      </c>
      <c r="P3686" s="5">
        <f>E3686/O3686</f>
        <v>45.347826086956523</v>
      </c>
      <c r="Q3686" s="18" t="str">
        <f>LEFT(T3686, FIND("/",T3686)-1)</f>
        <v>theater</v>
      </c>
      <c r="R3686" s="18" t="str">
        <f>RIGHT(T3686, LEN(T3686)-FIND("/",T3686))</f>
        <v>plays</v>
      </c>
      <c r="S3686" t="b">
        <v>1</v>
      </c>
      <c r="T3686" t="s">
        <v>8271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3">
        <v>5000</v>
      </c>
      <c r="E3687" s="13">
        <v>5285</v>
      </c>
      <c r="F3687" s="16">
        <f>(E3687)/D3687</f>
        <v>1.0569999999999999</v>
      </c>
      <c r="G3687" s="11" t="s">
        <v>8219</v>
      </c>
      <c r="H3687" t="s">
        <v>8224</v>
      </c>
      <c r="I3687" t="s">
        <v>8246</v>
      </c>
      <c r="J3687">
        <v>1400533200</v>
      </c>
      <c r="K3687" s="7">
        <f>(((J3687/60)/60)/24)+DATE(1970,1,1)</f>
        <v>41778.875</v>
      </c>
      <c r="L3687">
        <v>1398348859</v>
      </c>
      <c r="M3687" s="7">
        <f>(((L3687/60)/60)/24)+DATE(1970,1,1)</f>
        <v>41753.593275462961</v>
      </c>
      <c r="N3687" t="b">
        <v>0</v>
      </c>
      <c r="O3687">
        <v>126</v>
      </c>
      <c r="P3687" s="5">
        <f>E3687/O3687</f>
        <v>41.944444444444443</v>
      </c>
      <c r="Q3687" s="18" t="str">
        <f>LEFT(T3687, FIND("/",T3687)-1)</f>
        <v>theater</v>
      </c>
      <c r="R3687" s="18" t="str">
        <f>RIGHT(T3687, LEN(T3687)-FIND("/",T3687))</f>
        <v>plays</v>
      </c>
      <c r="S3687" t="b">
        <v>1</v>
      </c>
      <c r="T3687" t="s">
        <v>8271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3">
        <v>350</v>
      </c>
      <c r="E3688" s="13">
        <v>355</v>
      </c>
      <c r="F3688" s="16">
        <f>(E3688)/D3688</f>
        <v>1.0142857142857142</v>
      </c>
      <c r="G3688" s="11" t="s">
        <v>8219</v>
      </c>
      <c r="H3688" t="s">
        <v>8224</v>
      </c>
      <c r="I3688" t="s">
        <v>8246</v>
      </c>
      <c r="J3688">
        <v>1440820740</v>
      </c>
      <c r="K3688" s="7">
        <f>(((J3688/60)/60)/24)+DATE(1970,1,1)</f>
        <v>42245.165972222225</v>
      </c>
      <c r="L3688">
        <v>1439567660</v>
      </c>
      <c r="M3688" s="7">
        <f>(((L3688/60)/60)/24)+DATE(1970,1,1)</f>
        <v>42230.662731481483</v>
      </c>
      <c r="N3688" t="b">
        <v>0</v>
      </c>
      <c r="O3688">
        <v>6</v>
      </c>
      <c r="P3688" s="5">
        <f>E3688/O3688</f>
        <v>59.166666666666664</v>
      </c>
      <c r="Q3688" s="18" t="str">
        <f>LEFT(T3688, FIND("/",T3688)-1)</f>
        <v>theater</v>
      </c>
      <c r="R3688" s="18" t="str">
        <f>RIGHT(T3688, LEN(T3688)-FIND("/",T3688))</f>
        <v>plays</v>
      </c>
      <c r="S3688" t="b">
        <v>1</v>
      </c>
      <c r="T3688" t="s">
        <v>8271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3">
        <v>5000</v>
      </c>
      <c r="E3689" s="13">
        <v>5012.25</v>
      </c>
      <c r="F3689" s="16">
        <f>(E3689)/D3689</f>
        <v>1.0024500000000001</v>
      </c>
      <c r="G3689" s="11" t="s">
        <v>8219</v>
      </c>
      <c r="H3689" t="s">
        <v>8224</v>
      </c>
      <c r="I3689" t="s">
        <v>8246</v>
      </c>
      <c r="J3689">
        <v>1403846055</v>
      </c>
      <c r="K3689" s="7">
        <f>(((J3689/60)/60)/24)+DATE(1970,1,1)</f>
        <v>41817.218229166669</v>
      </c>
      <c r="L3689">
        <v>1401254055</v>
      </c>
      <c r="M3689" s="7">
        <f>(((L3689/60)/60)/24)+DATE(1970,1,1)</f>
        <v>41787.218229166669</v>
      </c>
      <c r="N3689" t="b">
        <v>0</v>
      </c>
      <c r="O3689">
        <v>25</v>
      </c>
      <c r="P3689" s="5">
        <f>E3689/O3689</f>
        <v>200.49</v>
      </c>
      <c r="Q3689" s="18" t="str">
        <f>LEFT(T3689, FIND("/",T3689)-1)</f>
        <v>theater</v>
      </c>
      <c r="R3689" s="18" t="str">
        <f>RIGHT(T3689, LEN(T3689)-FIND("/",T3689))</f>
        <v>plays</v>
      </c>
      <c r="S3689" t="b">
        <v>1</v>
      </c>
      <c r="T3689" t="s">
        <v>8271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3">
        <v>3000</v>
      </c>
      <c r="E3690" s="13">
        <v>3275</v>
      </c>
      <c r="F3690" s="16">
        <f>(E3690)/D3690</f>
        <v>1.0916666666666666</v>
      </c>
      <c r="G3690" s="11" t="s">
        <v>8219</v>
      </c>
      <c r="H3690" t="s">
        <v>8225</v>
      </c>
      <c r="I3690" t="s">
        <v>8247</v>
      </c>
      <c r="J3690">
        <v>1407524004</v>
      </c>
      <c r="K3690" s="7">
        <f>(((J3690/60)/60)/24)+DATE(1970,1,1)</f>
        <v>41859.787083333329</v>
      </c>
      <c r="L3690">
        <v>1404932004</v>
      </c>
      <c r="M3690" s="7">
        <f>(((L3690/60)/60)/24)+DATE(1970,1,1)</f>
        <v>41829.787083333329</v>
      </c>
      <c r="N3690" t="b">
        <v>0</v>
      </c>
      <c r="O3690">
        <v>39</v>
      </c>
      <c r="P3690" s="5">
        <f>E3690/O3690</f>
        <v>83.974358974358978</v>
      </c>
      <c r="Q3690" s="18" t="str">
        <f>LEFT(T3690, FIND("/",T3690)-1)</f>
        <v>theater</v>
      </c>
      <c r="R3690" s="18" t="str">
        <f>RIGHT(T3690, LEN(T3690)-FIND("/",T3690))</f>
        <v>plays</v>
      </c>
      <c r="S3690" t="b">
        <v>1</v>
      </c>
      <c r="T3690" t="s">
        <v>8271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3">
        <v>3000</v>
      </c>
      <c r="E3691" s="13">
        <v>3550</v>
      </c>
      <c r="F3691" s="16">
        <f>(E3691)/D3691</f>
        <v>1.1833333333333333</v>
      </c>
      <c r="G3691" s="11" t="s">
        <v>8219</v>
      </c>
      <c r="H3691" t="s">
        <v>8224</v>
      </c>
      <c r="I3691" t="s">
        <v>8246</v>
      </c>
      <c r="J3691">
        <v>1434925500</v>
      </c>
      <c r="K3691" s="7">
        <f>(((J3691/60)/60)/24)+DATE(1970,1,1)</f>
        <v>42176.934027777781</v>
      </c>
      <c r="L3691">
        <v>1432410639</v>
      </c>
      <c r="M3691" s="7">
        <f>(((L3691/60)/60)/24)+DATE(1970,1,1)</f>
        <v>42147.826840277776</v>
      </c>
      <c r="N3691" t="b">
        <v>0</v>
      </c>
      <c r="O3691">
        <v>62</v>
      </c>
      <c r="P3691" s="5">
        <f>E3691/O3691</f>
        <v>57.258064516129032</v>
      </c>
      <c r="Q3691" s="18" t="str">
        <f>LEFT(T3691, FIND("/",T3691)-1)</f>
        <v>theater</v>
      </c>
      <c r="R3691" s="18" t="str">
        <f>RIGHT(T3691, LEN(T3691)-FIND("/",T3691))</f>
        <v>plays</v>
      </c>
      <c r="S3691" t="b">
        <v>1</v>
      </c>
      <c r="T3691" t="s">
        <v>8271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3">
        <v>1500</v>
      </c>
      <c r="E3692" s="13">
        <v>1800</v>
      </c>
      <c r="F3692" s="16">
        <f>(E3692)/D3692</f>
        <v>1.2</v>
      </c>
      <c r="G3692" s="11" t="s">
        <v>8219</v>
      </c>
      <c r="H3692" t="s">
        <v>8224</v>
      </c>
      <c r="I3692" t="s">
        <v>8246</v>
      </c>
      <c r="J3692">
        <v>1417101683</v>
      </c>
      <c r="K3692" s="7">
        <f>(((J3692/60)/60)/24)+DATE(1970,1,1)</f>
        <v>41970.639849537038</v>
      </c>
      <c r="L3692">
        <v>1414506083</v>
      </c>
      <c r="M3692" s="7">
        <f>(((L3692/60)/60)/24)+DATE(1970,1,1)</f>
        <v>41940.598182870373</v>
      </c>
      <c r="N3692" t="b">
        <v>0</v>
      </c>
      <c r="O3692">
        <v>31</v>
      </c>
      <c r="P3692" s="5">
        <f>E3692/O3692</f>
        <v>58.064516129032256</v>
      </c>
      <c r="Q3692" s="18" t="str">
        <f>LEFT(T3692, FIND("/",T3692)-1)</f>
        <v>theater</v>
      </c>
      <c r="R3692" s="18" t="str">
        <f>RIGHT(T3692, LEN(T3692)-FIND("/",T3692))</f>
        <v>plays</v>
      </c>
      <c r="S3692" t="b">
        <v>1</v>
      </c>
      <c r="T3692" t="s">
        <v>8271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3">
        <v>40000</v>
      </c>
      <c r="E3693" s="13">
        <v>51184</v>
      </c>
      <c r="F3693" s="16">
        <f>(E3693)/D3693</f>
        <v>1.2796000000000001</v>
      </c>
      <c r="G3693" s="11" t="s">
        <v>8219</v>
      </c>
      <c r="H3693" t="s">
        <v>8224</v>
      </c>
      <c r="I3693" t="s">
        <v>8246</v>
      </c>
      <c r="J3693">
        <v>1425272340</v>
      </c>
      <c r="K3693" s="7">
        <f>(((J3693/60)/60)/24)+DATE(1970,1,1)</f>
        <v>42065.207638888889</v>
      </c>
      <c r="L3693">
        <v>1421426929</v>
      </c>
      <c r="M3693" s="7">
        <f>(((L3693/60)/60)/24)+DATE(1970,1,1)</f>
        <v>42020.700567129628</v>
      </c>
      <c r="N3693" t="b">
        <v>0</v>
      </c>
      <c r="O3693">
        <v>274</v>
      </c>
      <c r="P3693" s="5">
        <f>E3693/O3693</f>
        <v>186.80291970802921</v>
      </c>
      <c r="Q3693" s="18" t="str">
        <f>LEFT(T3693, FIND("/",T3693)-1)</f>
        <v>theater</v>
      </c>
      <c r="R3693" s="18" t="str">
        <f>RIGHT(T3693, LEN(T3693)-FIND("/",T3693))</f>
        <v>plays</v>
      </c>
      <c r="S3693" t="b">
        <v>1</v>
      </c>
      <c r="T3693" t="s">
        <v>8271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3">
        <v>1000</v>
      </c>
      <c r="E3694" s="13">
        <v>1260</v>
      </c>
      <c r="F3694" s="16">
        <f>(E3694)/D3694</f>
        <v>1.26</v>
      </c>
      <c r="G3694" s="11" t="s">
        <v>8219</v>
      </c>
      <c r="H3694" t="s">
        <v>8224</v>
      </c>
      <c r="I3694" t="s">
        <v>8246</v>
      </c>
      <c r="J3694">
        <v>1411084800</v>
      </c>
      <c r="K3694" s="7">
        <f>(((J3694/60)/60)/24)+DATE(1970,1,1)</f>
        <v>41901</v>
      </c>
      <c r="L3694">
        <v>1410304179</v>
      </c>
      <c r="M3694" s="7">
        <f>(((L3694/60)/60)/24)+DATE(1970,1,1)</f>
        <v>41891.96503472222</v>
      </c>
      <c r="N3694" t="b">
        <v>0</v>
      </c>
      <c r="O3694">
        <v>17</v>
      </c>
      <c r="P3694" s="5">
        <f>E3694/O3694</f>
        <v>74.117647058823536</v>
      </c>
      <c r="Q3694" s="18" t="str">
        <f>LEFT(T3694, FIND("/",T3694)-1)</f>
        <v>theater</v>
      </c>
      <c r="R3694" s="18" t="str">
        <f>RIGHT(T3694, LEN(T3694)-FIND("/",T3694))</f>
        <v>plays</v>
      </c>
      <c r="S3694" t="b">
        <v>1</v>
      </c>
      <c r="T3694" t="s">
        <v>8271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3">
        <v>333</v>
      </c>
      <c r="E3695" s="13">
        <v>430</v>
      </c>
      <c r="F3695" s="16">
        <f>(E3695)/D3695</f>
        <v>1.2912912912912913</v>
      </c>
      <c r="G3695" s="11" t="s">
        <v>8219</v>
      </c>
      <c r="H3695" t="s">
        <v>8225</v>
      </c>
      <c r="I3695" t="s">
        <v>8247</v>
      </c>
      <c r="J3695">
        <v>1448922600</v>
      </c>
      <c r="K3695" s="7">
        <f>(((J3695/60)/60)/24)+DATE(1970,1,1)</f>
        <v>42338.9375</v>
      </c>
      <c r="L3695">
        <v>1446352529</v>
      </c>
      <c r="M3695" s="7">
        <f>(((L3695/60)/60)/24)+DATE(1970,1,1)</f>
        <v>42309.191307870366</v>
      </c>
      <c r="N3695" t="b">
        <v>0</v>
      </c>
      <c r="O3695">
        <v>14</v>
      </c>
      <c r="P3695" s="5">
        <f>E3695/O3695</f>
        <v>30.714285714285715</v>
      </c>
      <c r="Q3695" s="18" t="str">
        <f>LEFT(T3695, FIND("/",T3695)-1)</f>
        <v>theater</v>
      </c>
      <c r="R3695" s="18" t="str">
        <f>RIGHT(T3695, LEN(T3695)-FIND("/",T3695))</f>
        <v>plays</v>
      </c>
      <c r="S3695" t="b">
        <v>1</v>
      </c>
      <c r="T3695" t="s">
        <v>8271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3">
        <v>3500</v>
      </c>
      <c r="E3696" s="13">
        <v>3760</v>
      </c>
      <c r="F3696" s="16">
        <f>(E3696)/D3696</f>
        <v>1.0742857142857143</v>
      </c>
      <c r="G3696" s="11" t="s">
        <v>8219</v>
      </c>
      <c r="H3696" t="s">
        <v>8224</v>
      </c>
      <c r="I3696" t="s">
        <v>8246</v>
      </c>
      <c r="J3696">
        <v>1465178400</v>
      </c>
      <c r="K3696" s="7">
        <f>(((J3696/60)/60)/24)+DATE(1970,1,1)</f>
        <v>42527.083333333328</v>
      </c>
      <c r="L3696">
        <v>1461985967</v>
      </c>
      <c r="M3696" s="7">
        <f>(((L3696/60)/60)/24)+DATE(1970,1,1)</f>
        <v>42490.133877314816</v>
      </c>
      <c r="N3696" t="b">
        <v>0</v>
      </c>
      <c r="O3696">
        <v>60</v>
      </c>
      <c r="P3696" s="5">
        <f>E3696/O3696</f>
        <v>62.666666666666664</v>
      </c>
      <c r="Q3696" s="18" t="str">
        <f>LEFT(T3696, FIND("/",T3696)-1)</f>
        <v>theater</v>
      </c>
      <c r="R3696" s="18" t="str">
        <f>RIGHT(T3696, LEN(T3696)-FIND("/",T3696))</f>
        <v>plays</v>
      </c>
      <c r="S3696" t="b">
        <v>1</v>
      </c>
      <c r="T3696" t="s">
        <v>8271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3">
        <v>4000</v>
      </c>
      <c r="E3697" s="13">
        <v>4005</v>
      </c>
      <c r="F3697" s="16">
        <f>(E3697)/D3697</f>
        <v>1.00125</v>
      </c>
      <c r="G3697" s="11" t="s">
        <v>8219</v>
      </c>
      <c r="H3697" t="s">
        <v>8224</v>
      </c>
      <c r="I3697" t="s">
        <v>8246</v>
      </c>
      <c r="J3697">
        <v>1421009610</v>
      </c>
      <c r="K3697" s="7">
        <f>(((J3697/60)/60)/24)+DATE(1970,1,1)</f>
        <v>42015.870486111111</v>
      </c>
      <c r="L3697">
        <v>1419281610</v>
      </c>
      <c r="M3697" s="7">
        <f>(((L3697/60)/60)/24)+DATE(1970,1,1)</f>
        <v>41995.870486111111</v>
      </c>
      <c r="N3697" t="b">
        <v>0</v>
      </c>
      <c r="O3697">
        <v>33</v>
      </c>
      <c r="P3697" s="5">
        <f>E3697/O3697</f>
        <v>121.36363636363636</v>
      </c>
      <c r="Q3697" s="18" t="str">
        <f>LEFT(T3697, FIND("/",T3697)-1)</f>
        <v>theater</v>
      </c>
      <c r="R3697" s="18" t="str">
        <f>RIGHT(T3697, LEN(T3697)-FIND("/",T3697))</f>
        <v>plays</v>
      </c>
      <c r="S3697" t="b">
        <v>1</v>
      </c>
      <c r="T3697" t="s">
        <v>8271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3">
        <v>2000</v>
      </c>
      <c r="E3698" s="13">
        <v>3100</v>
      </c>
      <c r="F3698" s="16">
        <f>(E3698)/D3698</f>
        <v>1.55</v>
      </c>
      <c r="G3698" s="11" t="s">
        <v>8219</v>
      </c>
      <c r="H3698" t="s">
        <v>8225</v>
      </c>
      <c r="I3698" t="s">
        <v>8247</v>
      </c>
      <c r="J3698">
        <v>1423838916</v>
      </c>
      <c r="K3698" s="7">
        <f>(((J3698/60)/60)/24)+DATE(1970,1,1)</f>
        <v>42048.617083333331</v>
      </c>
      <c r="L3698">
        <v>1418654916</v>
      </c>
      <c r="M3698" s="7">
        <f>(((L3698/60)/60)/24)+DATE(1970,1,1)</f>
        <v>41988.617083333331</v>
      </c>
      <c r="N3698" t="b">
        <v>0</v>
      </c>
      <c r="O3698">
        <v>78</v>
      </c>
      <c r="P3698" s="5">
        <f>E3698/O3698</f>
        <v>39.743589743589745</v>
      </c>
      <c r="Q3698" s="18" t="str">
        <f>LEFT(T3698, FIND("/",T3698)-1)</f>
        <v>theater</v>
      </c>
      <c r="R3698" s="18" t="str">
        <f>RIGHT(T3698, LEN(T3698)-FIND("/",T3698))</f>
        <v>plays</v>
      </c>
      <c r="S3698" t="b">
        <v>1</v>
      </c>
      <c r="T3698" t="s">
        <v>8271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3">
        <v>2000</v>
      </c>
      <c r="E3699" s="13">
        <v>2160</v>
      </c>
      <c r="F3699" s="16">
        <f>(E3699)/D3699</f>
        <v>1.08</v>
      </c>
      <c r="G3699" s="11" t="s">
        <v>8219</v>
      </c>
      <c r="H3699" t="s">
        <v>8225</v>
      </c>
      <c r="I3699" t="s">
        <v>8247</v>
      </c>
      <c r="J3699">
        <v>1462878648</v>
      </c>
      <c r="K3699" s="7">
        <f>(((J3699/60)/60)/24)+DATE(1970,1,1)</f>
        <v>42500.465833333335</v>
      </c>
      <c r="L3699">
        <v>1461064248</v>
      </c>
      <c r="M3699" s="7">
        <f>(((L3699/60)/60)/24)+DATE(1970,1,1)</f>
        <v>42479.465833333335</v>
      </c>
      <c r="N3699" t="b">
        <v>0</v>
      </c>
      <c r="O3699">
        <v>30</v>
      </c>
      <c r="P3699" s="5">
        <f>E3699/O3699</f>
        <v>72</v>
      </c>
      <c r="Q3699" s="18" t="str">
        <f>LEFT(T3699, FIND("/",T3699)-1)</f>
        <v>theater</v>
      </c>
      <c r="R3699" s="18" t="str">
        <f>RIGHT(T3699, LEN(T3699)-FIND("/",T3699))</f>
        <v>plays</v>
      </c>
      <c r="S3699" t="b">
        <v>1</v>
      </c>
      <c r="T3699" t="s">
        <v>8271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3">
        <v>5000</v>
      </c>
      <c r="E3700" s="13">
        <v>5526</v>
      </c>
      <c r="F3700" s="16">
        <f>(E3700)/D3700</f>
        <v>1.1052</v>
      </c>
      <c r="G3700" s="11" t="s">
        <v>8219</v>
      </c>
      <c r="H3700" t="s">
        <v>8224</v>
      </c>
      <c r="I3700" t="s">
        <v>8246</v>
      </c>
      <c r="J3700">
        <v>1456946487</v>
      </c>
      <c r="K3700" s="7">
        <f>(((J3700/60)/60)/24)+DATE(1970,1,1)</f>
        <v>42431.806562500002</v>
      </c>
      <c r="L3700">
        <v>1454354487</v>
      </c>
      <c r="M3700" s="7">
        <f>(((L3700/60)/60)/24)+DATE(1970,1,1)</f>
        <v>42401.806562500002</v>
      </c>
      <c r="N3700" t="b">
        <v>0</v>
      </c>
      <c r="O3700">
        <v>136</v>
      </c>
      <c r="P3700" s="5">
        <f>E3700/O3700</f>
        <v>40.632352941176471</v>
      </c>
      <c r="Q3700" s="18" t="str">
        <f>LEFT(T3700, FIND("/",T3700)-1)</f>
        <v>theater</v>
      </c>
      <c r="R3700" s="18" t="str">
        <f>RIGHT(T3700, LEN(T3700)-FIND("/",T3700))</f>
        <v>plays</v>
      </c>
      <c r="S3700" t="b">
        <v>1</v>
      </c>
      <c r="T3700" t="s">
        <v>8271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3">
        <v>2500</v>
      </c>
      <c r="E3701" s="13">
        <v>2520</v>
      </c>
      <c r="F3701" s="16">
        <f>(E3701)/D3701</f>
        <v>1.008</v>
      </c>
      <c r="G3701" s="11" t="s">
        <v>8219</v>
      </c>
      <c r="H3701" t="s">
        <v>8224</v>
      </c>
      <c r="I3701" t="s">
        <v>8246</v>
      </c>
      <c r="J3701">
        <v>1413383216</v>
      </c>
      <c r="K3701" s="7">
        <f>(((J3701/60)/60)/24)+DATE(1970,1,1)</f>
        <v>41927.602037037039</v>
      </c>
      <c r="L3701">
        <v>1410791216</v>
      </c>
      <c r="M3701" s="7">
        <f>(((L3701/60)/60)/24)+DATE(1970,1,1)</f>
        <v>41897.602037037039</v>
      </c>
      <c r="N3701" t="b">
        <v>0</v>
      </c>
      <c r="O3701">
        <v>40</v>
      </c>
      <c r="P3701" s="5">
        <f>E3701/O3701</f>
        <v>63</v>
      </c>
      <c r="Q3701" s="18" t="str">
        <f>LEFT(T3701, FIND("/",T3701)-1)</f>
        <v>theater</v>
      </c>
      <c r="R3701" s="18" t="str">
        <f>RIGHT(T3701, LEN(T3701)-FIND("/",T3701))</f>
        <v>plays</v>
      </c>
      <c r="S3701" t="b">
        <v>1</v>
      </c>
      <c r="T3701" t="s">
        <v>8271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3">
        <v>500</v>
      </c>
      <c r="E3702" s="13">
        <v>606</v>
      </c>
      <c r="F3702" s="16">
        <f>(E3702)/D3702</f>
        <v>1.212</v>
      </c>
      <c r="G3702" s="11" t="s">
        <v>8219</v>
      </c>
      <c r="H3702" t="s">
        <v>8224</v>
      </c>
      <c r="I3702" t="s">
        <v>8246</v>
      </c>
      <c r="J3702">
        <v>1412092800</v>
      </c>
      <c r="K3702" s="7">
        <f>(((J3702/60)/60)/24)+DATE(1970,1,1)</f>
        <v>41912.666666666664</v>
      </c>
      <c r="L3702">
        <v>1409493800</v>
      </c>
      <c r="M3702" s="7">
        <f>(((L3702/60)/60)/24)+DATE(1970,1,1)</f>
        <v>41882.585648148146</v>
      </c>
      <c r="N3702" t="b">
        <v>0</v>
      </c>
      <c r="O3702">
        <v>18</v>
      </c>
      <c r="P3702" s="5">
        <f>E3702/O3702</f>
        <v>33.666666666666664</v>
      </c>
      <c r="Q3702" s="18" t="str">
        <f>LEFT(T3702, FIND("/",T3702)-1)</f>
        <v>theater</v>
      </c>
      <c r="R3702" s="18" t="str">
        <f>RIGHT(T3702, LEN(T3702)-FIND("/",T3702))</f>
        <v>plays</v>
      </c>
      <c r="S3702" t="b">
        <v>1</v>
      </c>
      <c r="T3702" t="s">
        <v>8271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3">
        <v>1500</v>
      </c>
      <c r="E3703" s="13">
        <v>1505</v>
      </c>
      <c r="F3703" s="16">
        <f>(E3703)/D3703</f>
        <v>1.0033333333333334</v>
      </c>
      <c r="G3703" s="11" t="s">
        <v>8219</v>
      </c>
      <c r="H3703" t="s">
        <v>8225</v>
      </c>
      <c r="I3703" t="s">
        <v>8247</v>
      </c>
      <c r="J3703">
        <v>1433422793</v>
      </c>
      <c r="K3703" s="7">
        <f>(((J3703/60)/60)/24)+DATE(1970,1,1)</f>
        <v>42159.541585648149</v>
      </c>
      <c r="L3703">
        <v>1430830793</v>
      </c>
      <c r="M3703" s="7">
        <f>(((L3703/60)/60)/24)+DATE(1970,1,1)</f>
        <v>42129.541585648149</v>
      </c>
      <c r="N3703" t="b">
        <v>0</v>
      </c>
      <c r="O3703">
        <v>39</v>
      </c>
      <c r="P3703" s="5">
        <f>E3703/O3703</f>
        <v>38.589743589743591</v>
      </c>
      <c r="Q3703" s="18" t="str">
        <f>LEFT(T3703, FIND("/",T3703)-1)</f>
        <v>theater</v>
      </c>
      <c r="R3703" s="18" t="str">
        <f>RIGHT(T3703, LEN(T3703)-FIND("/",T3703))</f>
        <v>plays</v>
      </c>
      <c r="S3703" t="b">
        <v>1</v>
      </c>
      <c r="T3703" t="s">
        <v>8271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3">
        <v>3000</v>
      </c>
      <c r="E3704" s="13">
        <v>3275</v>
      </c>
      <c r="F3704" s="16">
        <f>(E3704)/D3704</f>
        <v>1.0916666666666666</v>
      </c>
      <c r="G3704" s="11" t="s">
        <v>8219</v>
      </c>
      <c r="H3704" t="s">
        <v>8225</v>
      </c>
      <c r="I3704" t="s">
        <v>8247</v>
      </c>
      <c r="J3704">
        <v>1468191540</v>
      </c>
      <c r="K3704" s="7">
        <f>(((J3704/60)/60)/24)+DATE(1970,1,1)</f>
        <v>42561.957638888889</v>
      </c>
      <c r="L3704">
        <v>1464958484</v>
      </c>
      <c r="M3704" s="7">
        <f>(((L3704/60)/60)/24)+DATE(1970,1,1)</f>
        <v>42524.53800925926</v>
      </c>
      <c r="N3704" t="b">
        <v>0</v>
      </c>
      <c r="O3704">
        <v>21</v>
      </c>
      <c r="P3704" s="5">
        <f>E3704/O3704</f>
        <v>155.95238095238096</v>
      </c>
      <c r="Q3704" s="18" t="str">
        <f>LEFT(T3704, FIND("/",T3704)-1)</f>
        <v>theater</v>
      </c>
      <c r="R3704" s="18" t="str">
        <f>RIGHT(T3704, LEN(T3704)-FIND("/",T3704))</f>
        <v>plays</v>
      </c>
      <c r="S3704" t="b">
        <v>1</v>
      </c>
      <c r="T3704" t="s">
        <v>8271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3">
        <v>1050</v>
      </c>
      <c r="E3705" s="13">
        <v>1296</v>
      </c>
      <c r="F3705" s="16">
        <f>(E3705)/D3705</f>
        <v>1.2342857142857142</v>
      </c>
      <c r="G3705" s="11" t="s">
        <v>8219</v>
      </c>
      <c r="H3705" t="s">
        <v>8224</v>
      </c>
      <c r="I3705" t="s">
        <v>8246</v>
      </c>
      <c r="J3705">
        <v>1471071540</v>
      </c>
      <c r="K3705" s="7">
        <f>(((J3705/60)/60)/24)+DATE(1970,1,1)</f>
        <v>42595.290972222225</v>
      </c>
      <c r="L3705">
        <v>1467720388</v>
      </c>
      <c r="M3705" s="7">
        <f>(((L3705/60)/60)/24)+DATE(1970,1,1)</f>
        <v>42556.504490740743</v>
      </c>
      <c r="N3705" t="b">
        <v>0</v>
      </c>
      <c r="O3705">
        <v>30</v>
      </c>
      <c r="P3705" s="5">
        <f>E3705/O3705</f>
        <v>43.2</v>
      </c>
      <c r="Q3705" s="18" t="str">
        <f>LEFT(T3705, FIND("/",T3705)-1)</f>
        <v>theater</v>
      </c>
      <c r="R3705" s="18" t="str">
        <f>RIGHT(T3705, LEN(T3705)-FIND("/",T3705))</f>
        <v>plays</v>
      </c>
      <c r="S3705" t="b">
        <v>1</v>
      </c>
      <c r="T3705" t="s">
        <v>8271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3">
        <v>300</v>
      </c>
      <c r="E3706" s="13">
        <v>409.01</v>
      </c>
      <c r="F3706" s="16">
        <f>(E3706)/D3706</f>
        <v>1.3633666666666666</v>
      </c>
      <c r="G3706" s="11" t="s">
        <v>8219</v>
      </c>
      <c r="H3706" t="s">
        <v>8225</v>
      </c>
      <c r="I3706" t="s">
        <v>8247</v>
      </c>
      <c r="J3706">
        <v>1464712394</v>
      </c>
      <c r="K3706" s="7">
        <f>(((J3706/60)/60)/24)+DATE(1970,1,1)</f>
        <v>42521.689745370371</v>
      </c>
      <c r="L3706">
        <v>1459528394</v>
      </c>
      <c r="M3706" s="7">
        <f>(((L3706/60)/60)/24)+DATE(1970,1,1)</f>
        <v>42461.689745370371</v>
      </c>
      <c r="N3706" t="b">
        <v>0</v>
      </c>
      <c r="O3706">
        <v>27</v>
      </c>
      <c r="P3706" s="5">
        <f>E3706/O3706</f>
        <v>15.148518518518518</v>
      </c>
      <c r="Q3706" s="18" t="str">
        <f>LEFT(T3706, FIND("/",T3706)-1)</f>
        <v>theater</v>
      </c>
      <c r="R3706" s="18" t="str">
        <f>RIGHT(T3706, LEN(T3706)-FIND("/",T3706))</f>
        <v>plays</v>
      </c>
      <c r="S3706" t="b">
        <v>1</v>
      </c>
      <c r="T3706" t="s">
        <v>8271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3">
        <v>2827</v>
      </c>
      <c r="E3707" s="13">
        <v>2925</v>
      </c>
      <c r="F3707" s="16">
        <f>(E3707)/D3707</f>
        <v>1.0346657233816767</v>
      </c>
      <c r="G3707" s="11" t="s">
        <v>8219</v>
      </c>
      <c r="H3707" t="s">
        <v>8224</v>
      </c>
      <c r="I3707" t="s">
        <v>8246</v>
      </c>
      <c r="J3707">
        <v>1403546400</v>
      </c>
      <c r="K3707" s="7">
        <f>(((J3707/60)/60)/24)+DATE(1970,1,1)</f>
        <v>41813.75</v>
      </c>
      <c r="L3707">
        <v>1401714114</v>
      </c>
      <c r="M3707" s="7">
        <f>(((L3707/60)/60)/24)+DATE(1970,1,1)</f>
        <v>41792.542986111112</v>
      </c>
      <c r="N3707" t="b">
        <v>0</v>
      </c>
      <c r="O3707">
        <v>35</v>
      </c>
      <c r="P3707" s="5">
        <f>E3707/O3707</f>
        <v>83.571428571428569</v>
      </c>
      <c r="Q3707" s="18" t="str">
        <f>LEFT(T3707, FIND("/",T3707)-1)</f>
        <v>theater</v>
      </c>
      <c r="R3707" s="18" t="str">
        <f>RIGHT(T3707, LEN(T3707)-FIND("/",T3707))</f>
        <v>plays</v>
      </c>
      <c r="S3707" t="b">
        <v>1</v>
      </c>
      <c r="T3707" t="s">
        <v>8271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3">
        <v>1500</v>
      </c>
      <c r="E3708" s="13">
        <v>1820</v>
      </c>
      <c r="F3708" s="16">
        <f>(E3708)/D3708</f>
        <v>1.2133333333333334</v>
      </c>
      <c r="G3708" s="11" t="s">
        <v>8219</v>
      </c>
      <c r="H3708" t="s">
        <v>8224</v>
      </c>
      <c r="I3708" t="s">
        <v>8246</v>
      </c>
      <c r="J3708">
        <v>1410558949</v>
      </c>
      <c r="K3708" s="7">
        <f>(((J3708/60)/60)/24)+DATE(1970,1,1)</f>
        <v>41894.913761574076</v>
      </c>
      <c r="L3708">
        <v>1409262949</v>
      </c>
      <c r="M3708" s="7">
        <f>(((L3708/60)/60)/24)+DATE(1970,1,1)</f>
        <v>41879.913761574076</v>
      </c>
      <c r="N3708" t="b">
        <v>0</v>
      </c>
      <c r="O3708">
        <v>13</v>
      </c>
      <c r="P3708" s="5">
        <f>E3708/O3708</f>
        <v>140</v>
      </c>
      <c r="Q3708" s="18" t="str">
        <f>LEFT(T3708, FIND("/",T3708)-1)</f>
        <v>theater</v>
      </c>
      <c r="R3708" s="18" t="str">
        <f>RIGHT(T3708, LEN(T3708)-FIND("/",T3708))</f>
        <v>plays</v>
      </c>
      <c r="S3708" t="b">
        <v>1</v>
      </c>
      <c r="T3708" t="s">
        <v>8271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3">
        <v>1000</v>
      </c>
      <c r="E3709" s="13">
        <v>1860</v>
      </c>
      <c r="F3709" s="16">
        <f>(E3709)/D3709</f>
        <v>1.86</v>
      </c>
      <c r="G3709" s="11" t="s">
        <v>8219</v>
      </c>
      <c r="H3709" t="s">
        <v>8224</v>
      </c>
      <c r="I3709" t="s">
        <v>8246</v>
      </c>
      <c r="J3709">
        <v>1469165160</v>
      </c>
      <c r="K3709" s="7">
        <f>(((J3709/60)/60)/24)+DATE(1970,1,1)</f>
        <v>42573.226388888885</v>
      </c>
      <c r="L3709">
        <v>1467335378</v>
      </c>
      <c r="M3709" s="7">
        <f>(((L3709/60)/60)/24)+DATE(1970,1,1)</f>
        <v>42552.048356481479</v>
      </c>
      <c r="N3709" t="b">
        <v>0</v>
      </c>
      <c r="O3709">
        <v>23</v>
      </c>
      <c r="P3709" s="5">
        <f>E3709/O3709</f>
        <v>80.869565217391298</v>
      </c>
      <c r="Q3709" s="18" t="str">
        <f>LEFT(T3709, FIND("/",T3709)-1)</f>
        <v>theater</v>
      </c>
      <c r="R3709" s="18" t="str">
        <f>RIGHT(T3709, LEN(T3709)-FIND("/",T3709))</f>
        <v>plays</v>
      </c>
      <c r="S3709" t="b">
        <v>1</v>
      </c>
      <c r="T3709" t="s">
        <v>8271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3">
        <v>700</v>
      </c>
      <c r="E3710" s="13">
        <v>2100</v>
      </c>
      <c r="F3710" s="16">
        <f>(E3710)/D3710</f>
        <v>3</v>
      </c>
      <c r="G3710" s="11" t="s">
        <v>8219</v>
      </c>
      <c r="H3710" t="s">
        <v>8224</v>
      </c>
      <c r="I3710" t="s">
        <v>8246</v>
      </c>
      <c r="J3710">
        <v>1404444286</v>
      </c>
      <c r="K3710" s="7">
        <f>(((J3710/60)/60)/24)+DATE(1970,1,1)</f>
        <v>41824.142199074071</v>
      </c>
      <c r="L3710">
        <v>1403234686</v>
      </c>
      <c r="M3710" s="7">
        <f>(((L3710/60)/60)/24)+DATE(1970,1,1)</f>
        <v>41810.142199074071</v>
      </c>
      <c r="N3710" t="b">
        <v>0</v>
      </c>
      <c r="O3710">
        <v>39</v>
      </c>
      <c r="P3710" s="5">
        <f>E3710/O3710</f>
        <v>53.846153846153847</v>
      </c>
      <c r="Q3710" s="18" t="str">
        <f>LEFT(T3710, FIND("/",T3710)-1)</f>
        <v>theater</v>
      </c>
      <c r="R3710" s="18" t="str">
        <f>RIGHT(T3710, LEN(T3710)-FIND("/",T3710))</f>
        <v>plays</v>
      </c>
      <c r="S3710" t="b">
        <v>1</v>
      </c>
      <c r="T3710" t="s">
        <v>8271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3">
        <v>1000</v>
      </c>
      <c r="E3711" s="13">
        <v>1082.5</v>
      </c>
      <c r="F3711" s="16">
        <f>(E3711)/D3711</f>
        <v>1.0825</v>
      </c>
      <c r="G3711" s="11" t="s">
        <v>8219</v>
      </c>
      <c r="H3711" t="s">
        <v>8225</v>
      </c>
      <c r="I3711" t="s">
        <v>8247</v>
      </c>
      <c r="J3711">
        <v>1403715546</v>
      </c>
      <c r="K3711" s="7">
        <f>(((J3711/60)/60)/24)+DATE(1970,1,1)</f>
        <v>41815.707708333335</v>
      </c>
      <c r="L3711">
        <v>1401123546</v>
      </c>
      <c r="M3711" s="7">
        <f>(((L3711/60)/60)/24)+DATE(1970,1,1)</f>
        <v>41785.707708333335</v>
      </c>
      <c r="N3711" t="b">
        <v>0</v>
      </c>
      <c r="O3711">
        <v>35</v>
      </c>
      <c r="P3711" s="5">
        <f>E3711/O3711</f>
        <v>30.928571428571427</v>
      </c>
      <c r="Q3711" s="18" t="str">
        <f>LEFT(T3711, FIND("/",T3711)-1)</f>
        <v>theater</v>
      </c>
      <c r="R3711" s="18" t="str">
        <f>RIGHT(T3711, LEN(T3711)-FIND("/",T3711))</f>
        <v>plays</v>
      </c>
      <c r="S3711" t="b">
        <v>1</v>
      </c>
      <c r="T3711" t="s">
        <v>8271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3">
        <v>1300</v>
      </c>
      <c r="E3712" s="13">
        <v>1835</v>
      </c>
      <c r="F3712" s="16">
        <f>(E3712)/D3712</f>
        <v>1.4115384615384616</v>
      </c>
      <c r="G3712" s="11" t="s">
        <v>8219</v>
      </c>
      <c r="H3712" t="s">
        <v>8224</v>
      </c>
      <c r="I3712" t="s">
        <v>8246</v>
      </c>
      <c r="J3712">
        <v>1428068988</v>
      </c>
      <c r="K3712" s="7">
        <f>(((J3712/60)/60)/24)+DATE(1970,1,1)</f>
        <v>42097.576249999998</v>
      </c>
      <c r="L3712">
        <v>1425908988</v>
      </c>
      <c r="M3712" s="7">
        <f>(((L3712/60)/60)/24)+DATE(1970,1,1)</f>
        <v>42072.576249999998</v>
      </c>
      <c r="N3712" t="b">
        <v>0</v>
      </c>
      <c r="O3712">
        <v>27</v>
      </c>
      <c r="P3712" s="5">
        <f>E3712/O3712</f>
        <v>67.962962962962962</v>
      </c>
      <c r="Q3712" s="18" t="str">
        <f>LEFT(T3712, FIND("/",T3712)-1)</f>
        <v>theater</v>
      </c>
      <c r="R3712" s="18" t="str">
        <f>RIGHT(T3712, LEN(T3712)-FIND("/",T3712))</f>
        <v>plays</v>
      </c>
      <c r="S3712" t="b">
        <v>1</v>
      </c>
      <c r="T3712" t="s">
        <v>8271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3">
        <v>500</v>
      </c>
      <c r="E3713" s="13">
        <v>570</v>
      </c>
      <c r="F3713" s="16">
        <f>(E3713)/D3713</f>
        <v>1.1399999999999999</v>
      </c>
      <c r="G3713" s="11" t="s">
        <v>8219</v>
      </c>
      <c r="H3713" t="s">
        <v>8224</v>
      </c>
      <c r="I3713" t="s">
        <v>8246</v>
      </c>
      <c r="J3713">
        <v>1402848000</v>
      </c>
      <c r="K3713" s="7">
        <f>(((J3713/60)/60)/24)+DATE(1970,1,1)</f>
        <v>41805.666666666664</v>
      </c>
      <c r="L3713">
        <v>1400606573</v>
      </c>
      <c r="M3713" s="7">
        <f>(((L3713/60)/60)/24)+DATE(1970,1,1)</f>
        <v>41779.724224537036</v>
      </c>
      <c r="N3713" t="b">
        <v>0</v>
      </c>
      <c r="O3713">
        <v>21</v>
      </c>
      <c r="P3713" s="5">
        <f>E3713/O3713</f>
        <v>27.142857142857142</v>
      </c>
      <c r="Q3713" s="18" t="str">
        <f>LEFT(T3713, FIND("/",T3713)-1)</f>
        <v>theater</v>
      </c>
      <c r="R3713" s="18" t="str">
        <f>RIGHT(T3713, LEN(T3713)-FIND("/",T3713))</f>
        <v>plays</v>
      </c>
      <c r="S3713" t="b">
        <v>1</v>
      </c>
      <c r="T3713" t="s">
        <v>8271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3">
        <v>7500</v>
      </c>
      <c r="E3714" s="13">
        <v>11530</v>
      </c>
      <c r="F3714" s="16">
        <f>(E3714)/D3714</f>
        <v>1.5373333333333334</v>
      </c>
      <c r="G3714" s="11" t="s">
        <v>8219</v>
      </c>
      <c r="H3714" t="s">
        <v>8224</v>
      </c>
      <c r="I3714" t="s">
        <v>8246</v>
      </c>
      <c r="J3714">
        <v>1433055540</v>
      </c>
      <c r="K3714" s="7">
        <f>(((J3714/60)/60)/24)+DATE(1970,1,1)</f>
        <v>42155.290972222225</v>
      </c>
      <c r="L3714">
        <v>1431230867</v>
      </c>
      <c r="M3714" s="7">
        <f>(((L3714/60)/60)/24)+DATE(1970,1,1)</f>
        <v>42134.172071759262</v>
      </c>
      <c r="N3714" t="b">
        <v>0</v>
      </c>
      <c r="O3714">
        <v>104</v>
      </c>
      <c r="P3714" s="5">
        <f>E3714/O3714</f>
        <v>110.86538461538461</v>
      </c>
      <c r="Q3714" s="18" t="str">
        <f>LEFT(T3714, FIND("/",T3714)-1)</f>
        <v>theater</v>
      </c>
      <c r="R3714" s="18" t="str">
        <f>RIGHT(T3714, LEN(T3714)-FIND("/",T3714))</f>
        <v>plays</v>
      </c>
      <c r="S3714" t="b">
        <v>1</v>
      </c>
      <c r="T3714" t="s">
        <v>8271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3">
        <v>2000</v>
      </c>
      <c r="E3715" s="13">
        <v>2030</v>
      </c>
      <c r="F3715" s="16">
        <f>(E3715)/D3715</f>
        <v>1.0149999999999999</v>
      </c>
      <c r="G3715" s="11" t="s">
        <v>8219</v>
      </c>
      <c r="H3715" t="s">
        <v>8224</v>
      </c>
      <c r="I3715" t="s">
        <v>8246</v>
      </c>
      <c r="J3715">
        <v>1465062166</v>
      </c>
      <c r="K3715" s="7">
        <f>(((J3715/60)/60)/24)+DATE(1970,1,1)</f>
        <v>42525.738032407404</v>
      </c>
      <c r="L3715">
        <v>1463334166</v>
      </c>
      <c r="M3715" s="7">
        <f>(((L3715/60)/60)/24)+DATE(1970,1,1)</f>
        <v>42505.738032407404</v>
      </c>
      <c r="N3715" t="b">
        <v>0</v>
      </c>
      <c r="O3715">
        <v>19</v>
      </c>
      <c r="P3715" s="5">
        <f>E3715/O3715</f>
        <v>106.84210526315789</v>
      </c>
      <c r="Q3715" s="18" t="str">
        <f>LEFT(T3715, FIND("/",T3715)-1)</f>
        <v>theater</v>
      </c>
      <c r="R3715" s="18" t="str">
        <f>RIGHT(T3715, LEN(T3715)-FIND("/",T3715))</f>
        <v>plays</v>
      </c>
      <c r="S3715" t="b">
        <v>1</v>
      </c>
      <c r="T3715" t="s">
        <v>8271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3">
        <v>10000</v>
      </c>
      <c r="E3716" s="13">
        <v>10235</v>
      </c>
      <c r="F3716" s="16">
        <f>(E3716)/D3716</f>
        <v>1.0235000000000001</v>
      </c>
      <c r="G3716" s="11" t="s">
        <v>8219</v>
      </c>
      <c r="H3716" t="s">
        <v>8224</v>
      </c>
      <c r="I3716" t="s">
        <v>8246</v>
      </c>
      <c r="J3716">
        <v>1432612740</v>
      </c>
      <c r="K3716" s="7">
        <f>(((J3716/60)/60)/24)+DATE(1970,1,1)</f>
        <v>42150.165972222225</v>
      </c>
      <c r="L3716">
        <v>1429881667</v>
      </c>
      <c r="M3716" s="7">
        <f>(((L3716/60)/60)/24)+DATE(1970,1,1)</f>
        <v>42118.556331018524</v>
      </c>
      <c r="N3716" t="b">
        <v>0</v>
      </c>
      <c r="O3716">
        <v>97</v>
      </c>
      <c r="P3716" s="5">
        <f>E3716/O3716</f>
        <v>105.51546391752578</v>
      </c>
      <c r="Q3716" s="18" t="str">
        <f>LEFT(T3716, FIND("/",T3716)-1)</f>
        <v>theater</v>
      </c>
      <c r="R3716" s="18" t="str">
        <f>RIGHT(T3716, LEN(T3716)-FIND("/",T3716))</f>
        <v>plays</v>
      </c>
      <c r="S3716" t="b">
        <v>1</v>
      </c>
      <c r="T3716" t="s">
        <v>8271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3">
        <v>3500</v>
      </c>
      <c r="E3717" s="13">
        <v>3590</v>
      </c>
      <c r="F3717" s="16">
        <f>(E3717)/D3717</f>
        <v>1.0257142857142858</v>
      </c>
      <c r="G3717" s="11" t="s">
        <v>8219</v>
      </c>
      <c r="H3717" t="s">
        <v>8225</v>
      </c>
      <c r="I3717" t="s">
        <v>8247</v>
      </c>
      <c r="J3717">
        <v>1427806320</v>
      </c>
      <c r="K3717" s="7">
        <f>(((J3717/60)/60)/24)+DATE(1970,1,1)</f>
        <v>42094.536111111112</v>
      </c>
      <c r="L3717">
        <v>1422834819</v>
      </c>
      <c r="M3717" s="7">
        <f>(((L3717/60)/60)/24)+DATE(1970,1,1)</f>
        <v>42036.995590277773</v>
      </c>
      <c r="N3717" t="b">
        <v>0</v>
      </c>
      <c r="O3717">
        <v>27</v>
      </c>
      <c r="P3717" s="5">
        <f>E3717/O3717</f>
        <v>132.96296296296296</v>
      </c>
      <c r="Q3717" s="18" t="str">
        <f>LEFT(T3717, FIND("/",T3717)-1)</f>
        <v>theater</v>
      </c>
      <c r="R3717" s="18" t="str">
        <f>RIGHT(T3717, LEN(T3717)-FIND("/",T3717))</f>
        <v>plays</v>
      </c>
      <c r="S3717" t="b">
        <v>1</v>
      </c>
      <c r="T3717" t="s">
        <v>8271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3">
        <v>800</v>
      </c>
      <c r="E3718" s="13">
        <v>1246</v>
      </c>
      <c r="F3718" s="16">
        <f>(E3718)/D3718</f>
        <v>1.5575000000000001</v>
      </c>
      <c r="G3718" s="11" t="s">
        <v>8219</v>
      </c>
      <c r="H3718" t="s">
        <v>8224</v>
      </c>
      <c r="I3718" t="s">
        <v>8246</v>
      </c>
      <c r="J3718">
        <v>1453411109</v>
      </c>
      <c r="K3718" s="7">
        <f>(((J3718/60)/60)/24)+DATE(1970,1,1)</f>
        <v>42390.887835648144</v>
      </c>
      <c r="L3718">
        <v>1450819109</v>
      </c>
      <c r="M3718" s="7">
        <f>(((L3718/60)/60)/24)+DATE(1970,1,1)</f>
        <v>42360.887835648144</v>
      </c>
      <c r="N3718" t="b">
        <v>0</v>
      </c>
      <c r="O3718">
        <v>24</v>
      </c>
      <c r="P3718" s="5">
        <f>E3718/O3718</f>
        <v>51.916666666666664</v>
      </c>
      <c r="Q3718" s="18" t="str">
        <f>LEFT(T3718, FIND("/",T3718)-1)</f>
        <v>theater</v>
      </c>
      <c r="R3718" s="18" t="str">
        <f>RIGHT(T3718, LEN(T3718)-FIND("/",T3718))</f>
        <v>plays</v>
      </c>
      <c r="S3718" t="b">
        <v>1</v>
      </c>
      <c r="T3718" t="s">
        <v>8271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3">
        <v>4000</v>
      </c>
      <c r="E3719" s="13">
        <v>4030</v>
      </c>
      <c r="F3719" s="16">
        <f>(E3719)/D3719</f>
        <v>1.0075000000000001</v>
      </c>
      <c r="G3719" s="11" t="s">
        <v>8219</v>
      </c>
      <c r="H3719" t="s">
        <v>8225</v>
      </c>
      <c r="I3719" t="s">
        <v>8247</v>
      </c>
      <c r="J3719">
        <v>1431204449</v>
      </c>
      <c r="K3719" s="7">
        <f>(((J3719/60)/60)/24)+DATE(1970,1,1)</f>
        <v>42133.866307870368</v>
      </c>
      <c r="L3719">
        <v>1428526049</v>
      </c>
      <c r="M3719" s="7">
        <f>(((L3719/60)/60)/24)+DATE(1970,1,1)</f>
        <v>42102.866307870368</v>
      </c>
      <c r="N3719" t="b">
        <v>0</v>
      </c>
      <c r="O3719">
        <v>13</v>
      </c>
      <c r="P3719" s="5">
        <f>E3719/O3719</f>
        <v>310</v>
      </c>
      <c r="Q3719" s="18" t="str">
        <f>LEFT(T3719, FIND("/",T3719)-1)</f>
        <v>theater</v>
      </c>
      <c r="R3719" s="18" t="str">
        <f>RIGHT(T3719, LEN(T3719)-FIND("/",T3719))</f>
        <v>plays</v>
      </c>
      <c r="S3719" t="b">
        <v>1</v>
      </c>
      <c r="T3719" t="s">
        <v>8271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3">
        <v>500</v>
      </c>
      <c r="E3720" s="13">
        <v>1197</v>
      </c>
      <c r="F3720" s="16">
        <f>(E3720)/D3720</f>
        <v>2.3940000000000001</v>
      </c>
      <c r="G3720" s="11" t="s">
        <v>8219</v>
      </c>
      <c r="H3720" t="s">
        <v>8225</v>
      </c>
      <c r="I3720" t="s">
        <v>8247</v>
      </c>
      <c r="J3720">
        <v>1425057075</v>
      </c>
      <c r="K3720" s="7">
        <f>(((J3720/60)/60)/24)+DATE(1970,1,1)</f>
        <v>42062.716145833328</v>
      </c>
      <c r="L3720">
        <v>1422465075</v>
      </c>
      <c r="M3720" s="7">
        <f>(((L3720/60)/60)/24)+DATE(1970,1,1)</f>
        <v>42032.716145833328</v>
      </c>
      <c r="N3720" t="b">
        <v>0</v>
      </c>
      <c r="O3720">
        <v>46</v>
      </c>
      <c r="P3720" s="5">
        <f>E3720/O3720</f>
        <v>26.021739130434781</v>
      </c>
      <c r="Q3720" s="18" t="str">
        <f>LEFT(T3720, FIND("/",T3720)-1)</f>
        <v>theater</v>
      </c>
      <c r="R3720" s="18" t="str">
        <f>RIGHT(T3720, LEN(T3720)-FIND("/",T3720))</f>
        <v>plays</v>
      </c>
      <c r="S3720" t="b">
        <v>1</v>
      </c>
      <c r="T3720" t="s">
        <v>8271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3">
        <v>200</v>
      </c>
      <c r="E3721" s="13">
        <v>420</v>
      </c>
      <c r="F3721" s="16">
        <f>(E3721)/D3721</f>
        <v>2.1</v>
      </c>
      <c r="G3721" s="11" t="s">
        <v>8219</v>
      </c>
      <c r="H3721" t="s">
        <v>8225</v>
      </c>
      <c r="I3721" t="s">
        <v>8247</v>
      </c>
      <c r="J3721">
        <v>1434994266</v>
      </c>
      <c r="K3721" s="7">
        <f>(((J3721/60)/60)/24)+DATE(1970,1,1)</f>
        <v>42177.729930555557</v>
      </c>
      <c r="L3721">
        <v>1432402266</v>
      </c>
      <c r="M3721" s="7">
        <f>(((L3721/60)/60)/24)+DATE(1970,1,1)</f>
        <v>42147.729930555557</v>
      </c>
      <c r="N3721" t="b">
        <v>0</v>
      </c>
      <c r="O3721">
        <v>4</v>
      </c>
      <c r="P3721" s="5">
        <f>E3721/O3721</f>
        <v>105</v>
      </c>
      <c r="Q3721" s="18" t="str">
        <f>LEFT(T3721, FIND("/",T3721)-1)</f>
        <v>theater</v>
      </c>
      <c r="R3721" s="18" t="str">
        <f>RIGHT(T3721, LEN(T3721)-FIND("/",T3721))</f>
        <v>plays</v>
      </c>
      <c r="S3721" t="b">
        <v>1</v>
      </c>
      <c r="T3721" t="s">
        <v>8271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3">
        <v>3300</v>
      </c>
      <c r="E3722" s="13">
        <v>3449</v>
      </c>
      <c r="F3722" s="16">
        <f>(E3722)/D3722</f>
        <v>1.0451515151515152</v>
      </c>
      <c r="G3722" s="11" t="s">
        <v>8219</v>
      </c>
      <c r="H3722" t="s">
        <v>8224</v>
      </c>
      <c r="I3722" t="s">
        <v>8246</v>
      </c>
      <c r="J3722">
        <v>1435881006</v>
      </c>
      <c r="K3722" s="7">
        <f>(((J3722/60)/60)/24)+DATE(1970,1,1)</f>
        <v>42187.993125000001</v>
      </c>
      <c r="L3722">
        <v>1433980206</v>
      </c>
      <c r="M3722" s="7">
        <f>(((L3722/60)/60)/24)+DATE(1970,1,1)</f>
        <v>42165.993125000001</v>
      </c>
      <c r="N3722" t="b">
        <v>0</v>
      </c>
      <c r="O3722">
        <v>40</v>
      </c>
      <c r="P3722" s="5">
        <f>E3722/O3722</f>
        <v>86.224999999999994</v>
      </c>
      <c r="Q3722" s="18" t="str">
        <f>LEFT(T3722, FIND("/",T3722)-1)</f>
        <v>theater</v>
      </c>
      <c r="R3722" s="18" t="str">
        <f>RIGHT(T3722, LEN(T3722)-FIND("/",T3722))</f>
        <v>plays</v>
      </c>
      <c r="S3722" t="b">
        <v>1</v>
      </c>
      <c r="T3722" t="s">
        <v>8271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3">
        <v>5000</v>
      </c>
      <c r="E3723" s="13">
        <v>5040</v>
      </c>
      <c r="F3723" s="16">
        <f>(E3723)/D3723</f>
        <v>1.008</v>
      </c>
      <c r="G3723" s="11" t="s">
        <v>8219</v>
      </c>
      <c r="H3723" t="s">
        <v>8224</v>
      </c>
      <c r="I3723" t="s">
        <v>8246</v>
      </c>
      <c r="J3723">
        <v>1415230084</v>
      </c>
      <c r="K3723" s="7">
        <f>(((J3723/60)/60)/24)+DATE(1970,1,1)</f>
        <v>41948.977824074071</v>
      </c>
      <c r="L3723">
        <v>1413412084</v>
      </c>
      <c r="M3723" s="7">
        <f>(((L3723/60)/60)/24)+DATE(1970,1,1)</f>
        <v>41927.936157407406</v>
      </c>
      <c r="N3723" t="b">
        <v>0</v>
      </c>
      <c r="O3723">
        <v>44</v>
      </c>
      <c r="P3723" s="5">
        <f>E3723/O3723</f>
        <v>114.54545454545455</v>
      </c>
      <c r="Q3723" s="18" t="str">
        <f>LEFT(T3723, FIND("/",T3723)-1)</f>
        <v>theater</v>
      </c>
      <c r="R3723" s="18" t="str">
        <f>RIGHT(T3723, LEN(T3723)-FIND("/",T3723))</f>
        <v>plays</v>
      </c>
      <c r="S3723" t="b">
        <v>1</v>
      </c>
      <c r="T3723" t="s">
        <v>8271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3">
        <v>1500</v>
      </c>
      <c r="E3724" s="13">
        <v>1668</v>
      </c>
      <c r="F3724" s="16">
        <f>(E3724)/D3724</f>
        <v>1.1120000000000001</v>
      </c>
      <c r="G3724" s="11" t="s">
        <v>8219</v>
      </c>
      <c r="H3724" t="s">
        <v>8229</v>
      </c>
      <c r="I3724" t="s">
        <v>8251</v>
      </c>
      <c r="J3724">
        <v>1455231540</v>
      </c>
      <c r="K3724" s="7">
        <f>(((J3724/60)/60)/24)+DATE(1970,1,1)</f>
        <v>42411.957638888889</v>
      </c>
      <c r="L3724">
        <v>1452614847</v>
      </c>
      <c r="M3724" s="7">
        <f>(((L3724/60)/60)/24)+DATE(1970,1,1)</f>
        <v>42381.671840277777</v>
      </c>
      <c r="N3724" t="b">
        <v>0</v>
      </c>
      <c r="O3724">
        <v>35</v>
      </c>
      <c r="P3724" s="5">
        <f>E3724/O3724</f>
        <v>47.657142857142858</v>
      </c>
      <c r="Q3724" s="18" t="str">
        <f>LEFT(T3724, FIND("/",T3724)-1)</f>
        <v>theater</v>
      </c>
      <c r="R3724" s="18" t="str">
        <f>RIGHT(T3724, LEN(T3724)-FIND("/",T3724))</f>
        <v>plays</v>
      </c>
      <c r="S3724" t="b">
        <v>1</v>
      </c>
      <c r="T3724" t="s">
        <v>8271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3">
        <v>4500</v>
      </c>
      <c r="E3725" s="13">
        <v>4592</v>
      </c>
      <c r="F3725" s="16">
        <f>(E3725)/D3725</f>
        <v>1.0204444444444445</v>
      </c>
      <c r="G3725" s="11" t="s">
        <v>8219</v>
      </c>
      <c r="H3725" t="s">
        <v>8225</v>
      </c>
      <c r="I3725" t="s">
        <v>8247</v>
      </c>
      <c r="J3725">
        <v>1417374262</v>
      </c>
      <c r="K3725" s="7">
        <f>(((J3725/60)/60)/24)+DATE(1970,1,1)</f>
        <v>41973.794699074075</v>
      </c>
      <c r="L3725">
        <v>1414778662</v>
      </c>
      <c r="M3725" s="7">
        <f>(((L3725/60)/60)/24)+DATE(1970,1,1)</f>
        <v>41943.753032407411</v>
      </c>
      <c r="N3725" t="b">
        <v>0</v>
      </c>
      <c r="O3725">
        <v>63</v>
      </c>
      <c r="P3725" s="5">
        <f>E3725/O3725</f>
        <v>72.888888888888886</v>
      </c>
      <c r="Q3725" s="18" t="str">
        <f>LEFT(T3725, FIND("/",T3725)-1)</f>
        <v>theater</v>
      </c>
      <c r="R3725" s="18" t="str">
        <f>RIGHT(T3725, LEN(T3725)-FIND("/",T3725))</f>
        <v>plays</v>
      </c>
      <c r="S3725" t="b">
        <v>1</v>
      </c>
      <c r="T3725" t="s">
        <v>8271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3">
        <v>4300</v>
      </c>
      <c r="E3726" s="13">
        <v>4409.55</v>
      </c>
      <c r="F3726" s="16">
        <f>(E3726)/D3726</f>
        <v>1.0254767441860466</v>
      </c>
      <c r="G3726" s="11" t="s">
        <v>8219</v>
      </c>
      <c r="H3726" t="s">
        <v>8225</v>
      </c>
      <c r="I3726" t="s">
        <v>8247</v>
      </c>
      <c r="J3726">
        <v>1462402800</v>
      </c>
      <c r="K3726" s="7">
        <f>(((J3726/60)/60)/24)+DATE(1970,1,1)</f>
        <v>42494.958333333328</v>
      </c>
      <c r="L3726">
        <v>1459856860</v>
      </c>
      <c r="M3726" s="7">
        <f>(((L3726/60)/60)/24)+DATE(1970,1,1)</f>
        <v>42465.491435185191</v>
      </c>
      <c r="N3726" t="b">
        <v>0</v>
      </c>
      <c r="O3726">
        <v>89</v>
      </c>
      <c r="P3726" s="5">
        <f>E3726/O3726</f>
        <v>49.545505617977533</v>
      </c>
      <c r="Q3726" s="18" t="str">
        <f>LEFT(T3726, FIND("/",T3726)-1)</f>
        <v>theater</v>
      </c>
      <c r="R3726" s="18" t="str">
        <f>RIGHT(T3726, LEN(T3726)-FIND("/",T3726))</f>
        <v>plays</v>
      </c>
      <c r="S3726" t="b">
        <v>1</v>
      </c>
      <c r="T3726" t="s">
        <v>8271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3">
        <v>300</v>
      </c>
      <c r="E3727" s="13">
        <v>381</v>
      </c>
      <c r="F3727" s="16">
        <f>(E3727)/D3727</f>
        <v>1.27</v>
      </c>
      <c r="G3727" s="11" t="s">
        <v>8219</v>
      </c>
      <c r="H3727" t="s">
        <v>8225</v>
      </c>
      <c r="I3727" t="s">
        <v>8247</v>
      </c>
      <c r="J3727">
        <v>1455831000</v>
      </c>
      <c r="K3727" s="7">
        <f>(((J3727/60)/60)/24)+DATE(1970,1,1)</f>
        <v>42418.895833333328</v>
      </c>
      <c r="L3727">
        <v>1454366467</v>
      </c>
      <c r="M3727" s="7">
        <f>(((L3727/60)/60)/24)+DATE(1970,1,1)</f>
        <v>42401.945219907408</v>
      </c>
      <c r="N3727" t="b">
        <v>0</v>
      </c>
      <c r="O3727">
        <v>15</v>
      </c>
      <c r="P3727" s="5">
        <f>E3727/O3727</f>
        <v>25.4</v>
      </c>
      <c r="Q3727" s="18" t="str">
        <f>LEFT(T3727, FIND("/",T3727)-1)</f>
        <v>theater</v>
      </c>
      <c r="R3727" s="18" t="str">
        <f>RIGHT(T3727, LEN(T3727)-FIND("/",T3727))</f>
        <v>plays</v>
      </c>
      <c r="S3727" t="b">
        <v>1</v>
      </c>
      <c r="T3727" t="s">
        <v>8271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3">
        <v>850</v>
      </c>
      <c r="E3728" s="13">
        <v>2879</v>
      </c>
      <c r="F3728" s="16">
        <f>(E3728)/D3728</f>
        <v>3.3870588235294119</v>
      </c>
      <c r="G3728" s="11" t="s">
        <v>8219</v>
      </c>
      <c r="H3728" t="s">
        <v>8224</v>
      </c>
      <c r="I3728" t="s">
        <v>8246</v>
      </c>
      <c r="J3728">
        <v>1461963600</v>
      </c>
      <c r="K3728" s="7">
        <f>(((J3728/60)/60)/24)+DATE(1970,1,1)</f>
        <v>42489.875</v>
      </c>
      <c r="L3728">
        <v>1459567371</v>
      </c>
      <c r="M3728" s="7">
        <f>(((L3728/60)/60)/24)+DATE(1970,1,1)</f>
        <v>42462.140868055561</v>
      </c>
      <c r="N3728" t="b">
        <v>0</v>
      </c>
      <c r="O3728">
        <v>46</v>
      </c>
      <c r="P3728" s="5">
        <f>E3728/O3728</f>
        <v>62.586956521739133</v>
      </c>
      <c r="Q3728" s="18" t="str">
        <f>LEFT(T3728, FIND("/",T3728)-1)</f>
        <v>theater</v>
      </c>
      <c r="R3728" s="18" t="str">
        <f>RIGHT(T3728, LEN(T3728)-FIND("/",T3728))</f>
        <v>plays</v>
      </c>
      <c r="S3728" t="b">
        <v>1</v>
      </c>
      <c r="T3728" t="s">
        <v>8271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3">
        <v>2000</v>
      </c>
      <c r="E3729" s="13">
        <v>2015</v>
      </c>
      <c r="F3729" s="16">
        <f>(E3729)/D3729</f>
        <v>1.0075000000000001</v>
      </c>
      <c r="G3729" s="11" t="s">
        <v>8219</v>
      </c>
      <c r="H3729" t="s">
        <v>8224</v>
      </c>
      <c r="I3729" t="s">
        <v>8246</v>
      </c>
      <c r="J3729">
        <v>1476939300</v>
      </c>
      <c r="K3729" s="7">
        <f>(((J3729/60)/60)/24)+DATE(1970,1,1)</f>
        <v>42663.204861111109</v>
      </c>
      <c r="L3729">
        <v>1474273294</v>
      </c>
      <c r="M3729" s="7">
        <f>(((L3729/60)/60)/24)+DATE(1970,1,1)</f>
        <v>42632.348310185189</v>
      </c>
      <c r="N3729" t="b">
        <v>0</v>
      </c>
      <c r="O3729">
        <v>33</v>
      </c>
      <c r="P3729" s="5">
        <f>E3729/O3729</f>
        <v>61.060606060606062</v>
      </c>
      <c r="Q3729" s="18" t="str">
        <f>LEFT(T3729, FIND("/",T3729)-1)</f>
        <v>theater</v>
      </c>
      <c r="R3729" s="18" t="str">
        <f>RIGHT(T3729, LEN(T3729)-FIND("/",T3729))</f>
        <v>plays</v>
      </c>
      <c r="S3729" t="b">
        <v>1</v>
      </c>
      <c r="T3729" t="s">
        <v>8271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3">
        <v>20000</v>
      </c>
      <c r="E3730" s="13">
        <v>1862</v>
      </c>
      <c r="F3730" s="16">
        <f>(E3730)/D3730</f>
        <v>9.3100000000000002E-2</v>
      </c>
      <c r="G3730" s="11" t="s">
        <v>8221</v>
      </c>
      <c r="H3730" t="s">
        <v>8224</v>
      </c>
      <c r="I3730" t="s">
        <v>8246</v>
      </c>
      <c r="J3730">
        <v>1439957176</v>
      </c>
      <c r="K3730" s="7">
        <f>(((J3730/60)/60)/24)+DATE(1970,1,1)</f>
        <v>42235.171018518522</v>
      </c>
      <c r="L3730">
        <v>1437365176</v>
      </c>
      <c r="M3730" s="7">
        <f>(((L3730/60)/60)/24)+DATE(1970,1,1)</f>
        <v>42205.171018518522</v>
      </c>
      <c r="N3730" t="b">
        <v>0</v>
      </c>
      <c r="O3730">
        <v>31</v>
      </c>
      <c r="P3730" s="5">
        <f>E3730/O3730</f>
        <v>60.064516129032256</v>
      </c>
      <c r="Q3730" s="18" t="str">
        <f>LEFT(T3730, FIND("/",T3730)-1)</f>
        <v>theater</v>
      </c>
      <c r="R3730" s="18" t="str">
        <f>RIGHT(T3730, LEN(T3730)-FIND("/",T3730))</f>
        <v>plays</v>
      </c>
      <c r="S3730" t="b">
        <v>0</v>
      </c>
      <c r="T3730" t="s">
        <v>8271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3">
        <v>5000</v>
      </c>
      <c r="E3731" s="13">
        <v>362</v>
      </c>
      <c r="F3731" s="16">
        <f>(E3731)/D3731</f>
        <v>7.2400000000000006E-2</v>
      </c>
      <c r="G3731" s="11" t="s">
        <v>8221</v>
      </c>
      <c r="H3731" t="s">
        <v>8224</v>
      </c>
      <c r="I3731" t="s">
        <v>8246</v>
      </c>
      <c r="J3731">
        <v>1427082912</v>
      </c>
      <c r="K3731" s="7">
        <f>(((J3731/60)/60)/24)+DATE(1970,1,1)</f>
        <v>42086.16333333333</v>
      </c>
      <c r="L3731">
        <v>1423198512</v>
      </c>
      <c r="M3731" s="7">
        <f>(((L3731/60)/60)/24)+DATE(1970,1,1)</f>
        <v>42041.205000000002</v>
      </c>
      <c r="N3731" t="b">
        <v>0</v>
      </c>
      <c r="O3731">
        <v>5</v>
      </c>
      <c r="P3731" s="5">
        <f>E3731/O3731</f>
        <v>72.400000000000006</v>
      </c>
      <c r="Q3731" s="18" t="str">
        <f>LEFT(T3731, FIND("/",T3731)-1)</f>
        <v>theater</v>
      </c>
      <c r="R3731" s="18" t="str">
        <f>RIGHT(T3731, LEN(T3731)-FIND("/",T3731))</f>
        <v>plays</v>
      </c>
      <c r="S3731" t="b">
        <v>0</v>
      </c>
      <c r="T3731" t="s">
        <v>8271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3">
        <v>1000</v>
      </c>
      <c r="E3732" s="13">
        <v>100</v>
      </c>
      <c r="F3732" s="16">
        <f>(E3732)/D3732</f>
        <v>0.1</v>
      </c>
      <c r="G3732" s="11" t="s">
        <v>8221</v>
      </c>
      <c r="H3732" t="s">
        <v>8224</v>
      </c>
      <c r="I3732" t="s">
        <v>8246</v>
      </c>
      <c r="J3732">
        <v>1439828159</v>
      </c>
      <c r="K3732" s="7">
        <f>(((J3732/60)/60)/24)+DATE(1970,1,1)</f>
        <v>42233.677766203706</v>
      </c>
      <c r="L3732">
        <v>1437236159</v>
      </c>
      <c r="M3732" s="7">
        <f>(((L3732/60)/60)/24)+DATE(1970,1,1)</f>
        <v>42203.677766203706</v>
      </c>
      <c r="N3732" t="b">
        <v>0</v>
      </c>
      <c r="O3732">
        <v>1</v>
      </c>
      <c r="P3732" s="5">
        <f>E3732/O3732</f>
        <v>100</v>
      </c>
      <c r="Q3732" s="18" t="str">
        <f>LEFT(T3732, FIND("/",T3732)-1)</f>
        <v>theater</v>
      </c>
      <c r="R3732" s="18" t="str">
        <f>RIGHT(T3732, LEN(T3732)-FIND("/",T3732))</f>
        <v>plays</v>
      </c>
      <c r="S3732" t="b">
        <v>0</v>
      </c>
      <c r="T3732" t="s">
        <v>8271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3">
        <v>5500</v>
      </c>
      <c r="E3733" s="13">
        <v>620</v>
      </c>
      <c r="F3733" s="16">
        <f>(E3733)/D3733</f>
        <v>0.11272727272727273</v>
      </c>
      <c r="G3733" s="11" t="s">
        <v>8221</v>
      </c>
      <c r="H3733" t="s">
        <v>8224</v>
      </c>
      <c r="I3733" t="s">
        <v>8246</v>
      </c>
      <c r="J3733">
        <v>1420860180</v>
      </c>
      <c r="K3733" s="7">
        <f>(((J3733/60)/60)/24)+DATE(1970,1,1)</f>
        <v>42014.140972222223</v>
      </c>
      <c r="L3733">
        <v>1418234646</v>
      </c>
      <c r="M3733" s="7">
        <f>(((L3733/60)/60)/24)+DATE(1970,1,1)</f>
        <v>41983.752847222218</v>
      </c>
      <c r="N3733" t="b">
        <v>0</v>
      </c>
      <c r="O3733">
        <v>12</v>
      </c>
      <c r="P3733" s="5">
        <f>E3733/O3733</f>
        <v>51.666666666666664</v>
      </c>
      <c r="Q3733" s="18" t="str">
        <f>LEFT(T3733, FIND("/",T3733)-1)</f>
        <v>theater</v>
      </c>
      <c r="R3733" s="18" t="str">
        <f>RIGHT(T3733, LEN(T3733)-FIND("/",T3733))</f>
        <v>plays</v>
      </c>
      <c r="S3733" t="b">
        <v>0</v>
      </c>
      <c r="T3733" t="s">
        <v>8271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3">
        <v>850</v>
      </c>
      <c r="E3734" s="13">
        <v>131</v>
      </c>
      <c r="F3734" s="16">
        <f>(E3734)/D3734</f>
        <v>0.15411764705882353</v>
      </c>
      <c r="G3734" s="11" t="s">
        <v>8221</v>
      </c>
      <c r="H3734" t="s">
        <v>8233</v>
      </c>
      <c r="I3734" t="s">
        <v>8249</v>
      </c>
      <c r="J3734">
        <v>1422100800</v>
      </c>
      <c r="K3734" s="7">
        <f>(((J3734/60)/60)/24)+DATE(1970,1,1)</f>
        <v>42028.5</v>
      </c>
      <c r="L3734">
        <v>1416932133</v>
      </c>
      <c r="M3734" s="7">
        <f>(((L3734/60)/60)/24)+DATE(1970,1,1)</f>
        <v>41968.677465277782</v>
      </c>
      <c r="N3734" t="b">
        <v>0</v>
      </c>
      <c r="O3734">
        <v>4</v>
      </c>
      <c r="P3734" s="5">
        <f>E3734/O3734</f>
        <v>32.75</v>
      </c>
      <c r="Q3734" s="18" t="str">
        <f>LEFT(T3734, FIND("/",T3734)-1)</f>
        <v>theater</v>
      </c>
      <c r="R3734" s="18" t="str">
        <f>RIGHT(T3734, LEN(T3734)-FIND("/",T3734))</f>
        <v>plays</v>
      </c>
      <c r="S3734" t="b">
        <v>0</v>
      </c>
      <c r="T3734" t="s">
        <v>8271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3">
        <v>1500</v>
      </c>
      <c r="E3735" s="13">
        <v>0</v>
      </c>
      <c r="F3735" s="16">
        <f>(E3735)/D3735</f>
        <v>0</v>
      </c>
      <c r="G3735" s="11" t="s">
        <v>8221</v>
      </c>
      <c r="H3735" t="s">
        <v>8224</v>
      </c>
      <c r="I3735" t="s">
        <v>8246</v>
      </c>
      <c r="J3735">
        <v>1429396200</v>
      </c>
      <c r="K3735" s="7">
        <f>(((J3735/60)/60)/24)+DATE(1970,1,1)</f>
        <v>42112.9375</v>
      </c>
      <c r="L3735">
        <v>1428539708</v>
      </c>
      <c r="M3735" s="7">
        <f>(((L3735/60)/60)/24)+DATE(1970,1,1)</f>
        <v>42103.024398148147</v>
      </c>
      <c r="N3735" t="b">
        <v>0</v>
      </c>
      <c r="O3735">
        <v>0</v>
      </c>
      <c r="P3735" s="5" t="e">
        <f>E3735/O3735</f>
        <v>#DIV/0!</v>
      </c>
      <c r="Q3735" s="18" t="str">
        <f>LEFT(T3735, FIND("/",T3735)-1)</f>
        <v>theater</v>
      </c>
      <c r="R3735" s="18" t="str">
        <f>RIGHT(T3735, LEN(T3735)-FIND("/",T3735))</f>
        <v>plays</v>
      </c>
      <c r="S3735" t="b">
        <v>0</v>
      </c>
      <c r="T3735" t="s">
        <v>8271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3">
        <v>1500</v>
      </c>
      <c r="E3736" s="13">
        <v>427</v>
      </c>
      <c r="F3736" s="16">
        <f>(E3736)/D3736</f>
        <v>0.28466666666666668</v>
      </c>
      <c r="G3736" s="11" t="s">
        <v>8221</v>
      </c>
      <c r="H3736" t="s">
        <v>8224</v>
      </c>
      <c r="I3736" t="s">
        <v>8246</v>
      </c>
      <c r="J3736">
        <v>1432589896</v>
      </c>
      <c r="K3736" s="7">
        <f>(((J3736/60)/60)/24)+DATE(1970,1,1)</f>
        <v>42149.901574074072</v>
      </c>
      <c r="L3736">
        <v>1427405896</v>
      </c>
      <c r="M3736" s="7">
        <f>(((L3736/60)/60)/24)+DATE(1970,1,1)</f>
        <v>42089.901574074072</v>
      </c>
      <c r="N3736" t="b">
        <v>0</v>
      </c>
      <c r="O3736">
        <v>7</v>
      </c>
      <c r="P3736" s="5">
        <f>E3736/O3736</f>
        <v>61</v>
      </c>
      <c r="Q3736" s="18" t="str">
        <f>LEFT(T3736, FIND("/",T3736)-1)</f>
        <v>theater</v>
      </c>
      <c r="R3736" s="18" t="str">
        <f>RIGHT(T3736, LEN(T3736)-FIND("/",T3736))</f>
        <v>plays</v>
      </c>
      <c r="S3736" t="b">
        <v>0</v>
      </c>
      <c r="T3736" t="s">
        <v>8271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3">
        <v>150</v>
      </c>
      <c r="E3737" s="13">
        <v>20</v>
      </c>
      <c r="F3737" s="16">
        <f>(E3737)/D3737</f>
        <v>0.13333333333333333</v>
      </c>
      <c r="G3737" s="11" t="s">
        <v>8221</v>
      </c>
      <c r="H3737" t="s">
        <v>8225</v>
      </c>
      <c r="I3737" t="s">
        <v>8247</v>
      </c>
      <c r="J3737">
        <v>1432831089</v>
      </c>
      <c r="K3737" s="7">
        <f>(((J3737/60)/60)/24)+DATE(1970,1,1)</f>
        <v>42152.693159722221</v>
      </c>
      <c r="L3737">
        <v>1430239089</v>
      </c>
      <c r="M3737" s="7">
        <f>(((L3737/60)/60)/24)+DATE(1970,1,1)</f>
        <v>42122.693159722221</v>
      </c>
      <c r="N3737" t="b">
        <v>0</v>
      </c>
      <c r="O3737">
        <v>2</v>
      </c>
      <c r="P3737" s="5">
        <f>E3737/O3737</f>
        <v>10</v>
      </c>
      <c r="Q3737" s="18" t="str">
        <f>LEFT(T3737, FIND("/",T3737)-1)</f>
        <v>theater</v>
      </c>
      <c r="R3737" s="18" t="str">
        <f>RIGHT(T3737, LEN(T3737)-FIND("/",T3737))</f>
        <v>plays</v>
      </c>
      <c r="S3737" t="b">
        <v>0</v>
      </c>
      <c r="T3737" t="s">
        <v>8271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3">
        <v>1500</v>
      </c>
      <c r="E3738" s="13">
        <v>10</v>
      </c>
      <c r="F3738" s="16">
        <f>(E3738)/D3738</f>
        <v>6.6666666666666671E-3</v>
      </c>
      <c r="G3738" s="11" t="s">
        <v>8221</v>
      </c>
      <c r="H3738" t="s">
        <v>8225</v>
      </c>
      <c r="I3738" t="s">
        <v>8247</v>
      </c>
      <c r="J3738">
        <v>1427133600</v>
      </c>
      <c r="K3738" s="7">
        <f>(((J3738/60)/60)/24)+DATE(1970,1,1)</f>
        <v>42086.75</v>
      </c>
      <c r="L3738">
        <v>1423847093</v>
      </c>
      <c r="M3738" s="7">
        <f>(((L3738/60)/60)/24)+DATE(1970,1,1)</f>
        <v>42048.711724537032</v>
      </c>
      <c r="N3738" t="b">
        <v>0</v>
      </c>
      <c r="O3738">
        <v>1</v>
      </c>
      <c r="P3738" s="5">
        <f>E3738/O3738</f>
        <v>10</v>
      </c>
      <c r="Q3738" s="18" t="str">
        <f>LEFT(T3738, FIND("/",T3738)-1)</f>
        <v>theater</v>
      </c>
      <c r="R3738" s="18" t="str">
        <f>RIGHT(T3738, LEN(T3738)-FIND("/",T3738))</f>
        <v>plays</v>
      </c>
      <c r="S3738" t="b">
        <v>0</v>
      </c>
      <c r="T3738" t="s">
        <v>8271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3">
        <v>700</v>
      </c>
      <c r="E3739" s="13">
        <v>150</v>
      </c>
      <c r="F3739" s="16">
        <f>(E3739)/D3739</f>
        <v>0.21428571428571427</v>
      </c>
      <c r="G3739" s="11" t="s">
        <v>8221</v>
      </c>
      <c r="H3739" t="s">
        <v>8224</v>
      </c>
      <c r="I3739" t="s">
        <v>8246</v>
      </c>
      <c r="J3739">
        <v>1447311540</v>
      </c>
      <c r="K3739" s="7">
        <f>(((J3739/60)/60)/24)+DATE(1970,1,1)</f>
        <v>42320.290972222225</v>
      </c>
      <c r="L3739">
        <v>1445358903</v>
      </c>
      <c r="M3739" s="7">
        <f>(((L3739/60)/60)/24)+DATE(1970,1,1)</f>
        <v>42297.691006944442</v>
      </c>
      <c r="N3739" t="b">
        <v>0</v>
      </c>
      <c r="O3739">
        <v>4</v>
      </c>
      <c r="P3739" s="5">
        <f>E3739/O3739</f>
        <v>37.5</v>
      </c>
      <c r="Q3739" s="18" t="str">
        <f>LEFT(T3739, FIND("/",T3739)-1)</f>
        <v>theater</v>
      </c>
      <c r="R3739" s="18" t="str">
        <f>RIGHT(T3739, LEN(T3739)-FIND("/",T3739))</f>
        <v>plays</v>
      </c>
      <c r="S3739" t="b">
        <v>0</v>
      </c>
      <c r="T3739" t="s">
        <v>8271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3">
        <v>1500</v>
      </c>
      <c r="E3740" s="13">
        <v>270</v>
      </c>
      <c r="F3740" s="16">
        <f>(E3740)/D3740</f>
        <v>0.18</v>
      </c>
      <c r="G3740" s="11" t="s">
        <v>8221</v>
      </c>
      <c r="H3740" t="s">
        <v>8225</v>
      </c>
      <c r="I3740" t="s">
        <v>8247</v>
      </c>
      <c r="J3740">
        <v>1405461600</v>
      </c>
      <c r="K3740" s="7">
        <f>(((J3740/60)/60)/24)+DATE(1970,1,1)</f>
        <v>41835.916666666664</v>
      </c>
      <c r="L3740">
        <v>1403562705</v>
      </c>
      <c r="M3740" s="7">
        <f>(((L3740/60)/60)/24)+DATE(1970,1,1)</f>
        <v>41813.938715277778</v>
      </c>
      <c r="N3740" t="b">
        <v>0</v>
      </c>
      <c r="O3740">
        <v>6</v>
      </c>
      <c r="P3740" s="5">
        <f>E3740/O3740</f>
        <v>45</v>
      </c>
      <c r="Q3740" s="18" t="str">
        <f>LEFT(T3740, FIND("/",T3740)-1)</f>
        <v>theater</v>
      </c>
      <c r="R3740" s="18" t="str">
        <f>RIGHT(T3740, LEN(T3740)-FIND("/",T3740))</f>
        <v>plays</v>
      </c>
      <c r="S3740" t="b">
        <v>0</v>
      </c>
      <c r="T3740" t="s">
        <v>8271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3">
        <v>4000</v>
      </c>
      <c r="E3741" s="13">
        <v>805</v>
      </c>
      <c r="F3741" s="16">
        <f>(E3741)/D3741</f>
        <v>0.20125000000000001</v>
      </c>
      <c r="G3741" s="11" t="s">
        <v>8221</v>
      </c>
      <c r="H3741" t="s">
        <v>8225</v>
      </c>
      <c r="I3741" t="s">
        <v>8247</v>
      </c>
      <c r="J3741">
        <v>1468752468</v>
      </c>
      <c r="K3741" s="7">
        <f>(((J3741/60)/60)/24)+DATE(1970,1,1)</f>
        <v>42568.449861111112</v>
      </c>
      <c r="L3741">
        <v>1467024468</v>
      </c>
      <c r="M3741" s="7">
        <f>(((L3741/60)/60)/24)+DATE(1970,1,1)</f>
        <v>42548.449861111112</v>
      </c>
      <c r="N3741" t="b">
        <v>0</v>
      </c>
      <c r="O3741">
        <v>8</v>
      </c>
      <c r="P3741" s="5">
        <f>E3741/O3741</f>
        <v>100.625</v>
      </c>
      <c r="Q3741" s="18" t="str">
        <f>LEFT(T3741, FIND("/",T3741)-1)</f>
        <v>theater</v>
      </c>
      <c r="R3741" s="18" t="str">
        <f>RIGHT(T3741, LEN(T3741)-FIND("/",T3741))</f>
        <v>plays</v>
      </c>
      <c r="S3741" t="b">
        <v>0</v>
      </c>
      <c r="T3741" t="s">
        <v>8271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3">
        <v>2000</v>
      </c>
      <c r="E3742" s="13">
        <v>358</v>
      </c>
      <c r="F3742" s="16">
        <f>(E3742)/D3742</f>
        <v>0.17899999999999999</v>
      </c>
      <c r="G3742" s="11" t="s">
        <v>8221</v>
      </c>
      <c r="H3742" t="s">
        <v>8224</v>
      </c>
      <c r="I3742" t="s">
        <v>8246</v>
      </c>
      <c r="J3742">
        <v>1407808438</v>
      </c>
      <c r="K3742" s="7">
        <f>(((J3742/60)/60)/24)+DATE(1970,1,1)</f>
        <v>41863.079143518517</v>
      </c>
      <c r="L3742">
        <v>1405217355</v>
      </c>
      <c r="M3742" s="7">
        <f>(((L3742/60)/60)/24)+DATE(1970,1,1)</f>
        <v>41833.089756944442</v>
      </c>
      <c r="N3742" t="b">
        <v>0</v>
      </c>
      <c r="O3742">
        <v>14</v>
      </c>
      <c r="P3742" s="5">
        <f>E3742/O3742</f>
        <v>25.571428571428573</v>
      </c>
      <c r="Q3742" s="18" t="str">
        <f>LEFT(T3742, FIND("/",T3742)-1)</f>
        <v>theater</v>
      </c>
      <c r="R3742" s="18" t="str">
        <f>RIGHT(T3742, LEN(T3742)-FIND("/",T3742))</f>
        <v>plays</v>
      </c>
      <c r="S3742" t="b">
        <v>0</v>
      </c>
      <c r="T3742" t="s">
        <v>8271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3">
        <v>20000</v>
      </c>
      <c r="E3743" s="13">
        <v>0</v>
      </c>
      <c r="F3743" s="16">
        <f>(E3743)/D3743</f>
        <v>0</v>
      </c>
      <c r="G3743" s="11" t="s">
        <v>8221</v>
      </c>
      <c r="H3743" t="s">
        <v>8224</v>
      </c>
      <c r="I3743" t="s">
        <v>8246</v>
      </c>
      <c r="J3743">
        <v>1450389950</v>
      </c>
      <c r="K3743" s="7">
        <f>(((J3743/60)/60)/24)+DATE(1970,1,1)</f>
        <v>42355.920717592591</v>
      </c>
      <c r="L3743">
        <v>1447797950</v>
      </c>
      <c r="M3743" s="7">
        <f>(((L3743/60)/60)/24)+DATE(1970,1,1)</f>
        <v>42325.920717592591</v>
      </c>
      <c r="N3743" t="b">
        <v>0</v>
      </c>
      <c r="O3743">
        <v>0</v>
      </c>
      <c r="P3743" s="5" t="e">
        <f>E3743/O3743</f>
        <v>#DIV/0!</v>
      </c>
      <c r="Q3743" s="18" t="str">
        <f>LEFT(T3743, FIND("/",T3743)-1)</f>
        <v>theater</v>
      </c>
      <c r="R3743" s="18" t="str">
        <f>RIGHT(T3743, LEN(T3743)-FIND("/",T3743))</f>
        <v>plays</v>
      </c>
      <c r="S3743" t="b">
        <v>0</v>
      </c>
      <c r="T3743" t="s">
        <v>8271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3">
        <v>5000</v>
      </c>
      <c r="E3744" s="13">
        <v>100</v>
      </c>
      <c r="F3744" s="16">
        <f>(E3744)/D3744</f>
        <v>0.02</v>
      </c>
      <c r="G3744" s="11" t="s">
        <v>8221</v>
      </c>
      <c r="H3744" t="s">
        <v>8224</v>
      </c>
      <c r="I3744" t="s">
        <v>8246</v>
      </c>
      <c r="J3744">
        <v>1409980144</v>
      </c>
      <c r="K3744" s="7">
        <f>(((J3744/60)/60)/24)+DATE(1970,1,1)</f>
        <v>41888.214629629627</v>
      </c>
      <c r="L3744">
        <v>1407388144</v>
      </c>
      <c r="M3744" s="7">
        <f>(((L3744/60)/60)/24)+DATE(1970,1,1)</f>
        <v>41858.214629629627</v>
      </c>
      <c r="N3744" t="b">
        <v>0</v>
      </c>
      <c r="O3744">
        <v>4</v>
      </c>
      <c r="P3744" s="5">
        <f>E3744/O3744</f>
        <v>25</v>
      </c>
      <c r="Q3744" s="18" t="str">
        <f>LEFT(T3744, FIND("/",T3744)-1)</f>
        <v>theater</v>
      </c>
      <c r="R3744" s="18" t="str">
        <f>RIGHT(T3744, LEN(T3744)-FIND("/",T3744))</f>
        <v>plays</v>
      </c>
      <c r="S3744" t="b">
        <v>0</v>
      </c>
      <c r="T3744" t="s">
        <v>8271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3">
        <v>2200</v>
      </c>
      <c r="E3745" s="13">
        <v>0</v>
      </c>
      <c r="F3745" s="16">
        <f>(E3745)/D3745</f>
        <v>0</v>
      </c>
      <c r="G3745" s="11" t="s">
        <v>8221</v>
      </c>
      <c r="H3745" t="s">
        <v>8224</v>
      </c>
      <c r="I3745" t="s">
        <v>8246</v>
      </c>
      <c r="J3745">
        <v>1404406964</v>
      </c>
      <c r="K3745" s="7">
        <f>(((J3745/60)/60)/24)+DATE(1970,1,1)</f>
        <v>41823.710231481484</v>
      </c>
      <c r="L3745">
        <v>1401814964</v>
      </c>
      <c r="M3745" s="7">
        <f>(((L3745/60)/60)/24)+DATE(1970,1,1)</f>
        <v>41793.710231481484</v>
      </c>
      <c r="N3745" t="b">
        <v>0</v>
      </c>
      <c r="O3745">
        <v>0</v>
      </c>
      <c r="P3745" s="5" t="e">
        <f>E3745/O3745</f>
        <v>#DIV/0!</v>
      </c>
      <c r="Q3745" s="18" t="str">
        <f>LEFT(T3745, FIND("/",T3745)-1)</f>
        <v>theater</v>
      </c>
      <c r="R3745" s="18" t="str">
        <f>RIGHT(T3745, LEN(T3745)-FIND("/",T3745))</f>
        <v>plays</v>
      </c>
      <c r="S3745" t="b">
        <v>0</v>
      </c>
      <c r="T3745" t="s">
        <v>8271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3">
        <v>1200</v>
      </c>
      <c r="E3746" s="13">
        <v>0</v>
      </c>
      <c r="F3746" s="16">
        <f>(E3746)/D3746</f>
        <v>0</v>
      </c>
      <c r="G3746" s="11" t="s">
        <v>8221</v>
      </c>
      <c r="H3746" t="s">
        <v>8224</v>
      </c>
      <c r="I3746" t="s">
        <v>8246</v>
      </c>
      <c r="J3746">
        <v>1404532740</v>
      </c>
      <c r="K3746" s="7">
        <f>(((J3746/60)/60)/24)+DATE(1970,1,1)</f>
        <v>41825.165972222225</v>
      </c>
      <c r="L3746">
        <v>1401823952</v>
      </c>
      <c r="M3746" s="7">
        <f>(((L3746/60)/60)/24)+DATE(1970,1,1)</f>
        <v>41793.814259259263</v>
      </c>
      <c r="N3746" t="b">
        <v>0</v>
      </c>
      <c r="O3746">
        <v>0</v>
      </c>
      <c r="P3746" s="5" t="e">
        <f>E3746/O3746</f>
        <v>#DIV/0!</v>
      </c>
      <c r="Q3746" s="18" t="str">
        <f>LEFT(T3746, FIND("/",T3746)-1)</f>
        <v>theater</v>
      </c>
      <c r="R3746" s="18" t="str">
        <f>RIGHT(T3746, LEN(T3746)-FIND("/",T3746))</f>
        <v>plays</v>
      </c>
      <c r="S3746" t="b">
        <v>0</v>
      </c>
      <c r="T3746" t="s">
        <v>8271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3">
        <v>100</v>
      </c>
      <c r="E3747" s="13">
        <v>10</v>
      </c>
      <c r="F3747" s="16">
        <f>(E3747)/D3747</f>
        <v>0.1</v>
      </c>
      <c r="G3747" s="11" t="s">
        <v>8221</v>
      </c>
      <c r="H3747" t="s">
        <v>8224</v>
      </c>
      <c r="I3747" t="s">
        <v>8246</v>
      </c>
      <c r="J3747">
        <v>1407689102</v>
      </c>
      <c r="K3747" s="7">
        <f>(((J3747/60)/60)/24)+DATE(1970,1,1)</f>
        <v>41861.697939814818</v>
      </c>
      <c r="L3747">
        <v>1405097102</v>
      </c>
      <c r="M3747" s="7">
        <f>(((L3747/60)/60)/24)+DATE(1970,1,1)</f>
        <v>41831.697939814818</v>
      </c>
      <c r="N3747" t="b">
        <v>0</v>
      </c>
      <c r="O3747">
        <v>1</v>
      </c>
      <c r="P3747" s="5">
        <f>E3747/O3747</f>
        <v>10</v>
      </c>
      <c r="Q3747" s="18" t="str">
        <f>LEFT(T3747, FIND("/",T3747)-1)</f>
        <v>theater</v>
      </c>
      <c r="R3747" s="18" t="str">
        <f>RIGHT(T3747, LEN(T3747)-FIND("/",T3747))</f>
        <v>plays</v>
      </c>
      <c r="S3747" t="b">
        <v>0</v>
      </c>
      <c r="T3747" t="s">
        <v>8271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3">
        <v>8500</v>
      </c>
      <c r="E3748" s="13">
        <v>202</v>
      </c>
      <c r="F3748" s="16">
        <f>(E3748)/D3748</f>
        <v>2.3764705882352941E-2</v>
      </c>
      <c r="G3748" s="11" t="s">
        <v>8221</v>
      </c>
      <c r="H3748" t="s">
        <v>8224</v>
      </c>
      <c r="I3748" t="s">
        <v>8246</v>
      </c>
      <c r="J3748">
        <v>1475918439</v>
      </c>
      <c r="K3748" s="7">
        <f>(((J3748/60)/60)/24)+DATE(1970,1,1)</f>
        <v>42651.389340277776</v>
      </c>
      <c r="L3748">
        <v>1473326439</v>
      </c>
      <c r="M3748" s="7">
        <f>(((L3748/60)/60)/24)+DATE(1970,1,1)</f>
        <v>42621.389340277776</v>
      </c>
      <c r="N3748" t="b">
        <v>0</v>
      </c>
      <c r="O3748">
        <v>1</v>
      </c>
      <c r="P3748" s="5">
        <f>E3748/O3748</f>
        <v>202</v>
      </c>
      <c r="Q3748" s="18" t="str">
        <f>LEFT(T3748, FIND("/",T3748)-1)</f>
        <v>theater</v>
      </c>
      <c r="R3748" s="18" t="str">
        <f>RIGHT(T3748, LEN(T3748)-FIND("/",T3748))</f>
        <v>plays</v>
      </c>
      <c r="S3748" t="b">
        <v>0</v>
      </c>
      <c r="T3748" t="s">
        <v>8271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3">
        <v>2500</v>
      </c>
      <c r="E3749" s="13">
        <v>25</v>
      </c>
      <c r="F3749" s="16">
        <f>(E3749)/D3749</f>
        <v>0.01</v>
      </c>
      <c r="G3749" s="11" t="s">
        <v>8221</v>
      </c>
      <c r="H3749" t="s">
        <v>8225</v>
      </c>
      <c r="I3749" t="s">
        <v>8247</v>
      </c>
      <c r="J3749">
        <v>1436137140</v>
      </c>
      <c r="K3749" s="7">
        <f>(((J3749/60)/60)/24)+DATE(1970,1,1)</f>
        <v>42190.957638888889</v>
      </c>
      <c r="L3749">
        <v>1433833896</v>
      </c>
      <c r="M3749" s="7">
        <f>(((L3749/60)/60)/24)+DATE(1970,1,1)</f>
        <v>42164.299722222218</v>
      </c>
      <c r="N3749" t="b">
        <v>0</v>
      </c>
      <c r="O3749">
        <v>1</v>
      </c>
      <c r="P3749" s="5">
        <f>E3749/O3749</f>
        <v>25</v>
      </c>
      <c r="Q3749" s="18" t="str">
        <f>LEFT(T3749, FIND("/",T3749)-1)</f>
        <v>theater</v>
      </c>
      <c r="R3749" s="18" t="str">
        <f>RIGHT(T3749, LEN(T3749)-FIND("/",T3749))</f>
        <v>plays</v>
      </c>
      <c r="S3749" t="b">
        <v>0</v>
      </c>
      <c r="T3749" t="s">
        <v>8271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3">
        <v>5000</v>
      </c>
      <c r="E3750" s="13">
        <v>5176</v>
      </c>
      <c r="F3750" s="16">
        <f>(E3750)/D3750</f>
        <v>1.0351999999999999</v>
      </c>
      <c r="G3750" s="11" t="s">
        <v>8219</v>
      </c>
      <c r="H3750" t="s">
        <v>8224</v>
      </c>
      <c r="I3750" t="s">
        <v>8246</v>
      </c>
      <c r="J3750">
        <v>1455602340</v>
      </c>
      <c r="K3750" s="7">
        <f>(((J3750/60)/60)/24)+DATE(1970,1,1)</f>
        <v>42416.249305555553</v>
      </c>
      <c r="L3750">
        <v>1453827436</v>
      </c>
      <c r="M3750" s="7">
        <f>(((L3750/60)/60)/24)+DATE(1970,1,1)</f>
        <v>42395.706435185188</v>
      </c>
      <c r="N3750" t="b">
        <v>0</v>
      </c>
      <c r="O3750">
        <v>52</v>
      </c>
      <c r="P3750" s="5">
        <f>E3750/O3750</f>
        <v>99.538461538461533</v>
      </c>
      <c r="Q3750" s="18" t="str">
        <f>LEFT(T3750, FIND("/",T3750)-1)</f>
        <v>theater</v>
      </c>
      <c r="R3750" s="18" t="str">
        <f>RIGHT(T3750, LEN(T3750)-FIND("/",T3750))</f>
        <v>musical</v>
      </c>
      <c r="S3750" t="b">
        <v>1</v>
      </c>
      <c r="T3750" t="s">
        <v>8305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3">
        <v>500</v>
      </c>
      <c r="E3751" s="13">
        <v>525</v>
      </c>
      <c r="F3751" s="16">
        <f>(E3751)/D3751</f>
        <v>1.05</v>
      </c>
      <c r="G3751" s="11" t="s">
        <v>8219</v>
      </c>
      <c r="H3751" t="s">
        <v>8224</v>
      </c>
      <c r="I3751" t="s">
        <v>8246</v>
      </c>
      <c r="J3751">
        <v>1461902340</v>
      </c>
      <c r="K3751" s="7">
        <f>(((J3751/60)/60)/24)+DATE(1970,1,1)</f>
        <v>42489.165972222225</v>
      </c>
      <c r="L3751">
        <v>1459220588</v>
      </c>
      <c r="M3751" s="7">
        <f>(((L3751/60)/60)/24)+DATE(1970,1,1)</f>
        <v>42458.127175925925</v>
      </c>
      <c r="N3751" t="b">
        <v>0</v>
      </c>
      <c r="O3751">
        <v>7</v>
      </c>
      <c r="P3751" s="5">
        <f>E3751/O3751</f>
        <v>75</v>
      </c>
      <c r="Q3751" s="18" t="str">
        <f>LEFT(T3751, FIND("/",T3751)-1)</f>
        <v>theater</v>
      </c>
      <c r="R3751" s="18" t="str">
        <f>RIGHT(T3751, LEN(T3751)-FIND("/",T3751))</f>
        <v>musical</v>
      </c>
      <c r="S3751" t="b">
        <v>1</v>
      </c>
      <c r="T3751" t="s">
        <v>8305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3">
        <v>6000</v>
      </c>
      <c r="E3752" s="13">
        <v>6027</v>
      </c>
      <c r="F3752" s="16">
        <f>(E3752)/D3752</f>
        <v>1.0044999999999999</v>
      </c>
      <c r="G3752" s="11" t="s">
        <v>8219</v>
      </c>
      <c r="H3752" t="s">
        <v>8224</v>
      </c>
      <c r="I3752" t="s">
        <v>8246</v>
      </c>
      <c r="J3752">
        <v>1423555140</v>
      </c>
      <c r="K3752" s="7">
        <f>(((J3752/60)/60)/24)+DATE(1970,1,1)</f>
        <v>42045.332638888889</v>
      </c>
      <c r="L3752">
        <v>1421105608</v>
      </c>
      <c r="M3752" s="7">
        <f>(((L3752/60)/60)/24)+DATE(1970,1,1)</f>
        <v>42016.981574074074</v>
      </c>
      <c r="N3752" t="b">
        <v>0</v>
      </c>
      <c r="O3752">
        <v>28</v>
      </c>
      <c r="P3752" s="5">
        <f>E3752/O3752</f>
        <v>215.25</v>
      </c>
      <c r="Q3752" s="18" t="str">
        <f>LEFT(T3752, FIND("/",T3752)-1)</f>
        <v>theater</v>
      </c>
      <c r="R3752" s="18" t="str">
        <f>RIGHT(T3752, LEN(T3752)-FIND("/",T3752))</f>
        <v>musical</v>
      </c>
      <c r="S3752" t="b">
        <v>1</v>
      </c>
      <c r="T3752" t="s">
        <v>8305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3">
        <v>1000</v>
      </c>
      <c r="E3753" s="13">
        <v>1326</v>
      </c>
      <c r="F3753" s="16">
        <f>(E3753)/D3753</f>
        <v>1.3260000000000001</v>
      </c>
      <c r="G3753" s="11" t="s">
        <v>8219</v>
      </c>
      <c r="H3753" t="s">
        <v>8224</v>
      </c>
      <c r="I3753" t="s">
        <v>8246</v>
      </c>
      <c r="J3753">
        <v>1459641073</v>
      </c>
      <c r="K3753" s="7">
        <f>(((J3753/60)/60)/24)+DATE(1970,1,1)</f>
        <v>42462.993900462956</v>
      </c>
      <c r="L3753">
        <v>1454460673</v>
      </c>
      <c r="M3753" s="7">
        <f>(((L3753/60)/60)/24)+DATE(1970,1,1)</f>
        <v>42403.035567129627</v>
      </c>
      <c r="N3753" t="b">
        <v>0</v>
      </c>
      <c r="O3753">
        <v>11</v>
      </c>
      <c r="P3753" s="5">
        <f>E3753/O3753</f>
        <v>120.54545454545455</v>
      </c>
      <c r="Q3753" s="18" t="str">
        <f>LEFT(T3753, FIND("/",T3753)-1)</f>
        <v>theater</v>
      </c>
      <c r="R3753" s="18" t="str">
        <f>RIGHT(T3753, LEN(T3753)-FIND("/",T3753))</f>
        <v>musical</v>
      </c>
      <c r="S3753" t="b">
        <v>1</v>
      </c>
      <c r="T3753" t="s">
        <v>8305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3">
        <v>500</v>
      </c>
      <c r="E3754" s="13">
        <v>565</v>
      </c>
      <c r="F3754" s="16">
        <f>(E3754)/D3754</f>
        <v>1.1299999999999999</v>
      </c>
      <c r="G3754" s="11" t="s">
        <v>8219</v>
      </c>
      <c r="H3754" t="s">
        <v>8225</v>
      </c>
      <c r="I3754" t="s">
        <v>8247</v>
      </c>
      <c r="J3754">
        <v>1476651600</v>
      </c>
      <c r="K3754" s="7">
        <f>(((J3754/60)/60)/24)+DATE(1970,1,1)</f>
        <v>42659.875</v>
      </c>
      <c r="L3754">
        <v>1473189335</v>
      </c>
      <c r="M3754" s="7">
        <f>(((L3754/60)/60)/24)+DATE(1970,1,1)</f>
        <v>42619.802488425921</v>
      </c>
      <c r="N3754" t="b">
        <v>0</v>
      </c>
      <c r="O3754">
        <v>15</v>
      </c>
      <c r="P3754" s="5">
        <f>E3754/O3754</f>
        <v>37.666666666666664</v>
      </c>
      <c r="Q3754" s="18" t="str">
        <f>LEFT(T3754, FIND("/",T3754)-1)</f>
        <v>theater</v>
      </c>
      <c r="R3754" s="18" t="str">
        <f>RIGHT(T3754, LEN(T3754)-FIND("/",T3754))</f>
        <v>musical</v>
      </c>
      <c r="S3754" t="b">
        <v>1</v>
      </c>
      <c r="T3754" t="s">
        <v>8305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3">
        <v>5000</v>
      </c>
      <c r="E3755" s="13">
        <v>5167</v>
      </c>
      <c r="F3755" s="16">
        <f>(E3755)/D3755</f>
        <v>1.0334000000000001</v>
      </c>
      <c r="G3755" s="11" t="s">
        <v>8219</v>
      </c>
      <c r="H3755" t="s">
        <v>8224</v>
      </c>
      <c r="I3755" t="s">
        <v>8246</v>
      </c>
      <c r="J3755">
        <v>1433289600</v>
      </c>
      <c r="K3755" s="7">
        <f>(((J3755/60)/60)/24)+DATE(1970,1,1)</f>
        <v>42158</v>
      </c>
      <c r="L3755">
        <v>1430768800</v>
      </c>
      <c r="M3755" s="7">
        <f>(((L3755/60)/60)/24)+DATE(1970,1,1)</f>
        <v>42128.824074074073</v>
      </c>
      <c r="N3755" t="b">
        <v>0</v>
      </c>
      <c r="O3755">
        <v>30</v>
      </c>
      <c r="P3755" s="5">
        <f>E3755/O3755</f>
        <v>172.23333333333332</v>
      </c>
      <c r="Q3755" s="18" t="str">
        <f>LEFT(T3755, FIND("/",T3755)-1)</f>
        <v>theater</v>
      </c>
      <c r="R3755" s="18" t="str">
        <f>RIGHT(T3755, LEN(T3755)-FIND("/",T3755))</f>
        <v>musical</v>
      </c>
      <c r="S3755" t="b">
        <v>1</v>
      </c>
      <c r="T3755" t="s">
        <v>8305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3">
        <v>2500</v>
      </c>
      <c r="E3756" s="13">
        <v>3000</v>
      </c>
      <c r="F3756" s="16">
        <f>(E3756)/D3756</f>
        <v>1.2</v>
      </c>
      <c r="G3756" s="11" t="s">
        <v>8219</v>
      </c>
      <c r="H3756" t="s">
        <v>8224</v>
      </c>
      <c r="I3756" t="s">
        <v>8246</v>
      </c>
      <c r="J3756">
        <v>1406350740</v>
      </c>
      <c r="K3756" s="7">
        <f>(((J3756/60)/60)/24)+DATE(1970,1,1)</f>
        <v>41846.207638888889</v>
      </c>
      <c r="L3756">
        <v>1403125737</v>
      </c>
      <c r="M3756" s="7">
        <f>(((L3756/60)/60)/24)+DATE(1970,1,1)</f>
        <v>41808.881215277775</v>
      </c>
      <c r="N3756" t="b">
        <v>0</v>
      </c>
      <c r="O3756">
        <v>27</v>
      </c>
      <c r="P3756" s="5">
        <f>E3756/O3756</f>
        <v>111.11111111111111</v>
      </c>
      <c r="Q3756" s="18" t="str">
        <f>LEFT(T3756, FIND("/",T3756)-1)</f>
        <v>theater</v>
      </c>
      <c r="R3756" s="18" t="str">
        <f>RIGHT(T3756, LEN(T3756)-FIND("/",T3756))</f>
        <v>musical</v>
      </c>
      <c r="S3756" t="b">
        <v>1</v>
      </c>
      <c r="T3756" t="s">
        <v>8305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3">
        <v>550</v>
      </c>
      <c r="E3757" s="13">
        <v>713</v>
      </c>
      <c r="F3757" s="16">
        <f>(E3757)/D3757</f>
        <v>1.2963636363636364</v>
      </c>
      <c r="G3757" s="11" t="s">
        <v>8219</v>
      </c>
      <c r="H3757" t="s">
        <v>8225</v>
      </c>
      <c r="I3757" t="s">
        <v>8247</v>
      </c>
      <c r="J3757">
        <v>1460753307</v>
      </c>
      <c r="K3757" s="7">
        <f>(((J3757/60)/60)/24)+DATE(1970,1,1)</f>
        <v>42475.866979166662</v>
      </c>
      <c r="L3757">
        <v>1458161307</v>
      </c>
      <c r="M3757" s="7">
        <f>(((L3757/60)/60)/24)+DATE(1970,1,1)</f>
        <v>42445.866979166662</v>
      </c>
      <c r="N3757" t="b">
        <v>0</v>
      </c>
      <c r="O3757">
        <v>28</v>
      </c>
      <c r="P3757" s="5">
        <f>E3757/O3757</f>
        <v>25.464285714285715</v>
      </c>
      <c r="Q3757" s="18" t="str">
        <f>LEFT(T3757, FIND("/",T3757)-1)</f>
        <v>theater</v>
      </c>
      <c r="R3757" s="18" t="str">
        <f>RIGHT(T3757, LEN(T3757)-FIND("/",T3757))</f>
        <v>musical</v>
      </c>
      <c r="S3757" t="b">
        <v>1</v>
      </c>
      <c r="T3757" t="s">
        <v>8305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3">
        <v>4500</v>
      </c>
      <c r="E3758" s="13">
        <v>4550</v>
      </c>
      <c r="F3758" s="16">
        <f>(E3758)/D3758</f>
        <v>1.0111111111111111</v>
      </c>
      <c r="G3758" s="11" t="s">
        <v>8219</v>
      </c>
      <c r="H3758" t="s">
        <v>8224</v>
      </c>
      <c r="I3758" t="s">
        <v>8246</v>
      </c>
      <c r="J3758">
        <v>1402515198</v>
      </c>
      <c r="K3758" s="7">
        <f>(((J3758/60)/60)/24)+DATE(1970,1,1)</f>
        <v>41801.814791666664</v>
      </c>
      <c r="L3758">
        <v>1399923198</v>
      </c>
      <c r="M3758" s="7">
        <f>(((L3758/60)/60)/24)+DATE(1970,1,1)</f>
        <v>41771.814791666664</v>
      </c>
      <c r="N3758" t="b">
        <v>0</v>
      </c>
      <c r="O3758">
        <v>17</v>
      </c>
      <c r="P3758" s="5">
        <f>E3758/O3758</f>
        <v>267.64705882352939</v>
      </c>
      <c r="Q3758" s="18" t="str">
        <f>LEFT(T3758, FIND("/",T3758)-1)</f>
        <v>theater</v>
      </c>
      <c r="R3758" s="18" t="str">
        <f>RIGHT(T3758, LEN(T3758)-FIND("/",T3758))</f>
        <v>musical</v>
      </c>
      <c r="S3758" t="b">
        <v>1</v>
      </c>
      <c r="T3758" t="s">
        <v>8305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3">
        <v>3500</v>
      </c>
      <c r="E3759" s="13">
        <v>3798</v>
      </c>
      <c r="F3759" s="16">
        <f>(E3759)/D3759</f>
        <v>1.0851428571428572</v>
      </c>
      <c r="G3759" s="11" t="s">
        <v>8219</v>
      </c>
      <c r="H3759" t="s">
        <v>8224</v>
      </c>
      <c r="I3759" t="s">
        <v>8246</v>
      </c>
      <c r="J3759">
        <v>1417465515</v>
      </c>
      <c r="K3759" s="7">
        <f>(((J3759/60)/60)/24)+DATE(1970,1,1)</f>
        <v>41974.850868055553</v>
      </c>
      <c r="L3759">
        <v>1415737515</v>
      </c>
      <c r="M3759" s="7">
        <f>(((L3759/60)/60)/24)+DATE(1970,1,1)</f>
        <v>41954.850868055553</v>
      </c>
      <c r="N3759" t="b">
        <v>0</v>
      </c>
      <c r="O3759">
        <v>50</v>
      </c>
      <c r="P3759" s="5">
        <f>E3759/O3759</f>
        <v>75.959999999999994</v>
      </c>
      <c r="Q3759" s="18" t="str">
        <f>LEFT(T3759, FIND("/",T3759)-1)</f>
        <v>theater</v>
      </c>
      <c r="R3759" s="18" t="str">
        <f>RIGHT(T3759, LEN(T3759)-FIND("/",T3759))</f>
        <v>musical</v>
      </c>
      <c r="S3759" t="b">
        <v>1</v>
      </c>
      <c r="T3759" t="s">
        <v>8305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3">
        <v>1500</v>
      </c>
      <c r="E3760" s="13">
        <v>1535</v>
      </c>
      <c r="F3760" s="16">
        <f>(E3760)/D3760</f>
        <v>1.0233333333333334</v>
      </c>
      <c r="G3760" s="11" t="s">
        <v>8219</v>
      </c>
      <c r="H3760" t="s">
        <v>8224</v>
      </c>
      <c r="I3760" t="s">
        <v>8246</v>
      </c>
      <c r="J3760">
        <v>1400475600</v>
      </c>
      <c r="K3760" s="7">
        <f>(((J3760/60)/60)/24)+DATE(1970,1,1)</f>
        <v>41778.208333333336</v>
      </c>
      <c r="L3760">
        <v>1397819938</v>
      </c>
      <c r="M3760" s="7">
        <f>(((L3760/60)/60)/24)+DATE(1970,1,1)</f>
        <v>41747.471504629626</v>
      </c>
      <c r="N3760" t="b">
        <v>0</v>
      </c>
      <c r="O3760">
        <v>26</v>
      </c>
      <c r="P3760" s="5">
        <f>E3760/O3760</f>
        <v>59.03846153846154</v>
      </c>
      <c r="Q3760" s="18" t="str">
        <f>LEFT(T3760, FIND("/",T3760)-1)</f>
        <v>theater</v>
      </c>
      <c r="R3760" s="18" t="str">
        <f>RIGHT(T3760, LEN(T3760)-FIND("/",T3760))</f>
        <v>musical</v>
      </c>
      <c r="S3760" t="b">
        <v>1</v>
      </c>
      <c r="T3760" t="s">
        <v>8305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3">
        <v>4000</v>
      </c>
      <c r="E3761" s="13">
        <v>4409.7700000000004</v>
      </c>
      <c r="F3761" s="16">
        <f>(E3761)/D3761</f>
        <v>1.1024425000000002</v>
      </c>
      <c r="G3761" s="11" t="s">
        <v>8219</v>
      </c>
      <c r="H3761" t="s">
        <v>8224</v>
      </c>
      <c r="I3761" t="s">
        <v>8246</v>
      </c>
      <c r="J3761">
        <v>1440556553</v>
      </c>
      <c r="K3761" s="7">
        <f>(((J3761/60)/60)/24)+DATE(1970,1,1)</f>
        <v>42242.108252314814</v>
      </c>
      <c r="L3761">
        <v>1435372553</v>
      </c>
      <c r="M3761" s="7">
        <f>(((L3761/60)/60)/24)+DATE(1970,1,1)</f>
        <v>42182.108252314814</v>
      </c>
      <c r="N3761" t="b">
        <v>0</v>
      </c>
      <c r="O3761">
        <v>88</v>
      </c>
      <c r="P3761" s="5">
        <f>E3761/O3761</f>
        <v>50.111022727272733</v>
      </c>
      <c r="Q3761" s="18" t="str">
        <f>LEFT(T3761, FIND("/",T3761)-1)</f>
        <v>theater</v>
      </c>
      <c r="R3761" s="18" t="str">
        <f>RIGHT(T3761, LEN(T3761)-FIND("/",T3761))</f>
        <v>musical</v>
      </c>
      <c r="S3761" t="b">
        <v>1</v>
      </c>
      <c r="T3761" t="s">
        <v>8305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3">
        <v>5000</v>
      </c>
      <c r="E3762" s="13">
        <v>5050.7700000000004</v>
      </c>
      <c r="F3762" s="16">
        <f>(E3762)/D3762</f>
        <v>1.010154</v>
      </c>
      <c r="G3762" s="11" t="s">
        <v>8219</v>
      </c>
      <c r="H3762" t="s">
        <v>8224</v>
      </c>
      <c r="I3762" t="s">
        <v>8246</v>
      </c>
      <c r="J3762">
        <v>1399293386</v>
      </c>
      <c r="K3762" s="7">
        <f>(((J3762/60)/60)/24)+DATE(1970,1,1)</f>
        <v>41764.525300925925</v>
      </c>
      <c r="L3762">
        <v>1397133386</v>
      </c>
      <c r="M3762" s="7">
        <f>(((L3762/60)/60)/24)+DATE(1970,1,1)</f>
        <v>41739.525300925925</v>
      </c>
      <c r="N3762" t="b">
        <v>0</v>
      </c>
      <c r="O3762">
        <v>91</v>
      </c>
      <c r="P3762" s="5">
        <f>E3762/O3762</f>
        <v>55.502967032967035</v>
      </c>
      <c r="Q3762" s="18" t="str">
        <f>LEFT(T3762, FIND("/",T3762)-1)</f>
        <v>theater</v>
      </c>
      <c r="R3762" s="18" t="str">
        <f>RIGHT(T3762, LEN(T3762)-FIND("/",T3762))</f>
        <v>musical</v>
      </c>
      <c r="S3762" t="b">
        <v>1</v>
      </c>
      <c r="T3762" t="s">
        <v>8305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3">
        <v>500</v>
      </c>
      <c r="E3763" s="13">
        <v>500</v>
      </c>
      <c r="F3763" s="16">
        <f>(E3763)/D3763</f>
        <v>1</v>
      </c>
      <c r="G3763" s="11" t="s">
        <v>8219</v>
      </c>
      <c r="H3763" t="s">
        <v>8225</v>
      </c>
      <c r="I3763" t="s">
        <v>8247</v>
      </c>
      <c r="J3763">
        <v>1439247600</v>
      </c>
      <c r="K3763" s="7">
        <f>(((J3763/60)/60)/24)+DATE(1970,1,1)</f>
        <v>42226.958333333328</v>
      </c>
      <c r="L3763">
        <v>1434625937</v>
      </c>
      <c r="M3763" s="7">
        <f>(((L3763/60)/60)/24)+DATE(1970,1,1)</f>
        <v>42173.466863425929</v>
      </c>
      <c r="N3763" t="b">
        <v>0</v>
      </c>
      <c r="O3763">
        <v>3</v>
      </c>
      <c r="P3763" s="5">
        <f>E3763/O3763</f>
        <v>166.66666666666666</v>
      </c>
      <c r="Q3763" s="18" t="str">
        <f>LEFT(T3763, FIND("/",T3763)-1)</f>
        <v>theater</v>
      </c>
      <c r="R3763" s="18" t="str">
        <f>RIGHT(T3763, LEN(T3763)-FIND("/",T3763))</f>
        <v>musical</v>
      </c>
      <c r="S3763" t="b">
        <v>1</v>
      </c>
      <c r="T3763" t="s">
        <v>8305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3">
        <v>1250</v>
      </c>
      <c r="E3764" s="13">
        <v>1328</v>
      </c>
      <c r="F3764" s="16">
        <f>(E3764)/D3764</f>
        <v>1.0624</v>
      </c>
      <c r="G3764" s="11" t="s">
        <v>8219</v>
      </c>
      <c r="H3764" t="s">
        <v>8225</v>
      </c>
      <c r="I3764" t="s">
        <v>8247</v>
      </c>
      <c r="J3764">
        <v>1438543889</v>
      </c>
      <c r="K3764" s="7">
        <f>(((J3764/60)/60)/24)+DATE(1970,1,1)</f>
        <v>42218.813530092593</v>
      </c>
      <c r="L3764">
        <v>1436383889</v>
      </c>
      <c r="M3764" s="7">
        <f>(((L3764/60)/60)/24)+DATE(1970,1,1)</f>
        <v>42193.813530092593</v>
      </c>
      <c r="N3764" t="b">
        <v>0</v>
      </c>
      <c r="O3764">
        <v>28</v>
      </c>
      <c r="P3764" s="5">
        <f>E3764/O3764</f>
        <v>47.428571428571431</v>
      </c>
      <c r="Q3764" s="18" t="str">
        <f>LEFT(T3764, FIND("/",T3764)-1)</f>
        <v>theater</v>
      </c>
      <c r="R3764" s="18" t="str">
        <f>RIGHT(T3764, LEN(T3764)-FIND("/",T3764))</f>
        <v>musical</v>
      </c>
      <c r="S3764" t="b">
        <v>1</v>
      </c>
      <c r="T3764" t="s">
        <v>8305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3">
        <v>5000</v>
      </c>
      <c r="E3765" s="13">
        <v>5000</v>
      </c>
      <c r="F3765" s="16">
        <f>(E3765)/D3765</f>
        <v>1</v>
      </c>
      <c r="G3765" s="11" t="s">
        <v>8219</v>
      </c>
      <c r="H3765" t="s">
        <v>8224</v>
      </c>
      <c r="I3765" t="s">
        <v>8246</v>
      </c>
      <c r="J3765">
        <v>1427907626</v>
      </c>
      <c r="K3765" s="7">
        <f>(((J3765/60)/60)/24)+DATE(1970,1,1)</f>
        <v>42095.708634259259</v>
      </c>
      <c r="L3765">
        <v>1425319226</v>
      </c>
      <c r="M3765" s="7">
        <f>(((L3765/60)/60)/24)+DATE(1970,1,1)</f>
        <v>42065.750300925924</v>
      </c>
      <c r="N3765" t="b">
        <v>0</v>
      </c>
      <c r="O3765">
        <v>77</v>
      </c>
      <c r="P3765" s="5">
        <f>E3765/O3765</f>
        <v>64.935064935064929</v>
      </c>
      <c r="Q3765" s="18" t="str">
        <f>LEFT(T3765, FIND("/",T3765)-1)</f>
        <v>theater</v>
      </c>
      <c r="R3765" s="18" t="str">
        <f>RIGHT(T3765, LEN(T3765)-FIND("/",T3765))</f>
        <v>musical</v>
      </c>
      <c r="S3765" t="b">
        <v>1</v>
      </c>
      <c r="T3765" t="s">
        <v>8305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3">
        <v>1500</v>
      </c>
      <c r="E3766" s="13">
        <v>1500</v>
      </c>
      <c r="F3766" s="16">
        <f>(E3766)/D3766</f>
        <v>1</v>
      </c>
      <c r="G3766" s="11" t="s">
        <v>8219</v>
      </c>
      <c r="H3766" t="s">
        <v>8224</v>
      </c>
      <c r="I3766" t="s">
        <v>8246</v>
      </c>
      <c r="J3766">
        <v>1464482160</v>
      </c>
      <c r="K3766" s="7">
        <f>(((J3766/60)/60)/24)+DATE(1970,1,1)</f>
        <v>42519.024999999994</v>
      </c>
      <c r="L3766">
        <v>1462824832</v>
      </c>
      <c r="M3766" s="7">
        <f>(((L3766/60)/60)/24)+DATE(1970,1,1)</f>
        <v>42499.842962962968</v>
      </c>
      <c r="N3766" t="b">
        <v>0</v>
      </c>
      <c r="O3766">
        <v>27</v>
      </c>
      <c r="P3766" s="5">
        <f>E3766/O3766</f>
        <v>55.555555555555557</v>
      </c>
      <c r="Q3766" s="18" t="str">
        <f>LEFT(T3766, FIND("/",T3766)-1)</f>
        <v>theater</v>
      </c>
      <c r="R3766" s="18" t="str">
        <f>RIGHT(T3766, LEN(T3766)-FIND("/",T3766))</f>
        <v>musical</v>
      </c>
      <c r="S3766" t="b">
        <v>1</v>
      </c>
      <c r="T3766" t="s">
        <v>8305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3">
        <v>7000</v>
      </c>
      <c r="E3767" s="13">
        <v>7942</v>
      </c>
      <c r="F3767" s="16">
        <f>(E3767)/D3767</f>
        <v>1.1345714285714286</v>
      </c>
      <c r="G3767" s="11" t="s">
        <v>8219</v>
      </c>
      <c r="H3767" t="s">
        <v>8224</v>
      </c>
      <c r="I3767" t="s">
        <v>8246</v>
      </c>
      <c r="J3767">
        <v>1406745482</v>
      </c>
      <c r="K3767" s="7">
        <f>(((J3767/60)/60)/24)+DATE(1970,1,1)</f>
        <v>41850.776412037041</v>
      </c>
      <c r="L3767">
        <v>1404153482</v>
      </c>
      <c r="M3767" s="7">
        <f>(((L3767/60)/60)/24)+DATE(1970,1,1)</f>
        <v>41820.776412037041</v>
      </c>
      <c r="N3767" t="b">
        <v>0</v>
      </c>
      <c r="O3767">
        <v>107</v>
      </c>
      <c r="P3767" s="5">
        <f>E3767/O3767</f>
        <v>74.224299065420567</v>
      </c>
      <c r="Q3767" s="18" t="str">
        <f>LEFT(T3767, FIND("/",T3767)-1)</f>
        <v>theater</v>
      </c>
      <c r="R3767" s="18" t="str">
        <f>RIGHT(T3767, LEN(T3767)-FIND("/",T3767))</f>
        <v>musical</v>
      </c>
      <c r="S3767" t="b">
        <v>1</v>
      </c>
      <c r="T3767" t="s">
        <v>8305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3">
        <v>10000</v>
      </c>
      <c r="E3768" s="13">
        <v>10265.01</v>
      </c>
      <c r="F3768" s="16">
        <f>(E3768)/D3768</f>
        <v>1.0265010000000001</v>
      </c>
      <c r="G3768" s="11" t="s">
        <v>8219</v>
      </c>
      <c r="H3768" t="s">
        <v>8224</v>
      </c>
      <c r="I3768" t="s">
        <v>8246</v>
      </c>
      <c r="J3768">
        <v>1404360045</v>
      </c>
      <c r="K3768" s="7">
        <f>(((J3768/60)/60)/24)+DATE(1970,1,1)</f>
        <v>41823.167187500003</v>
      </c>
      <c r="L3768">
        <v>1401336045</v>
      </c>
      <c r="M3768" s="7">
        <f>(((L3768/60)/60)/24)+DATE(1970,1,1)</f>
        <v>41788.167187500003</v>
      </c>
      <c r="N3768" t="b">
        <v>0</v>
      </c>
      <c r="O3768">
        <v>96</v>
      </c>
      <c r="P3768" s="5">
        <f>E3768/O3768</f>
        <v>106.9271875</v>
      </c>
      <c r="Q3768" s="18" t="str">
        <f>LEFT(T3768, FIND("/",T3768)-1)</f>
        <v>theater</v>
      </c>
      <c r="R3768" s="18" t="str">
        <f>RIGHT(T3768, LEN(T3768)-FIND("/",T3768))</f>
        <v>musical</v>
      </c>
      <c r="S3768" t="b">
        <v>1</v>
      </c>
      <c r="T3768" t="s">
        <v>8305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3">
        <v>2000</v>
      </c>
      <c r="E3769" s="13">
        <v>2335</v>
      </c>
      <c r="F3769" s="16">
        <f>(E3769)/D3769</f>
        <v>1.1675</v>
      </c>
      <c r="G3769" s="11" t="s">
        <v>8219</v>
      </c>
      <c r="H3769" t="s">
        <v>8224</v>
      </c>
      <c r="I3769" t="s">
        <v>8246</v>
      </c>
      <c r="J3769">
        <v>1425185940</v>
      </c>
      <c r="K3769" s="7">
        <f>(((J3769/60)/60)/24)+DATE(1970,1,1)</f>
        <v>42064.207638888889</v>
      </c>
      <c r="L3769">
        <v>1423960097</v>
      </c>
      <c r="M3769" s="7">
        <f>(((L3769/60)/60)/24)+DATE(1970,1,1)</f>
        <v>42050.019641203704</v>
      </c>
      <c r="N3769" t="b">
        <v>0</v>
      </c>
      <c r="O3769">
        <v>56</v>
      </c>
      <c r="P3769" s="5">
        <f>E3769/O3769</f>
        <v>41.696428571428569</v>
      </c>
      <c r="Q3769" s="18" t="str">
        <f>LEFT(T3769, FIND("/",T3769)-1)</f>
        <v>theater</v>
      </c>
      <c r="R3769" s="18" t="str">
        <f>RIGHT(T3769, LEN(T3769)-FIND("/",T3769))</f>
        <v>musical</v>
      </c>
      <c r="S3769" t="b">
        <v>1</v>
      </c>
      <c r="T3769" t="s">
        <v>8305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3">
        <v>4000</v>
      </c>
      <c r="E3770" s="13">
        <v>4306.1099999999997</v>
      </c>
      <c r="F3770" s="16">
        <f>(E3770)/D3770</f>
        <v>1.0765274999999999</v>
      </c>
      <c r="G3770" s="11" t="s">
        <v>8219</v>
      </c>
      <c r="H3770" t="s">
        <v>8224</v>
      </c>
      <c r="I3770" t="s">
        <v>8246</v>
      </c>
      <c r="J3770">
        <v>1402594090</v>
      </c>
      <c r="K3770" s="7">
        <f>(((J3770/60)/60)/24)+DATE(1970,1,1)</f>
        <v>41802.727893518517</v>
      </c>
      <c r="L3770">
        <v>1400002090</v>
      </c>
      <c r="M3770" s="7">
        <f>(((L3770/60)/60)/24)+DATE(1970,1,1)</f>
        <v>41772.727893518517</v>
      </c>
      <c r="N3770" t="b">
        <v>0</v>
      </c>
      <c r="O3770">
        <v>58</v>
      </c>
      <c r="P3770" s="5">
        <f>E3770/O3770</f>
        <v>74.243275862068955</v>
      </c>
      <c r="Q3770" s="18" t="str">
        <f>LEFT(T3770, FIND("/",T3770)-1)</f>
        <v>theater</v>
      </c>
      <c r="R3770" s="18" t="str">
        <f>RIGHT(T3770, LEN(T3770)-FIND("/",T3770))</f>
        <v>musical</v>
      </c>
      <c r="S3770" t="b">
        <v>1</v>
      </c>
      <c r="T3770" t="s">
        <v>8305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3">
        <v>1100</v>
      </c>
      <c r="E3771" s="13">
        <v>1100</v>
      </c>
      <c r="F3771" s="16">
        <f>(E3771)/D3771</f>
        <v>1</v>
      </c>
      <c r="G3771" s="11" t="s">
        <v>8219</v>
      </c>
      <c r="H3771" t="s">
        <v>8224</v>
      </c>
      <c r="I3771" t="s">
        <v>8246</v>
      </c>
      <c r="J3771">
        <v>1460730079</v>
      </c>
      <c r="K3771" s="7">
        <f>(((J3771/60)/60)/24)+DATE(1970,1,1)</f>
        <v>42475.598136574074</v>
      </c>
      <c r="L3771">
        <v>1458138079</v>
      </c>
      <c r="M3771" s="7">
        <f>(((L3771/60)/60)/24)+DATE(1970,1,1)</f>
        <v>42445.598136574074</v>
      </c>
      <c r="N3771" t="b">
        <v>0</v>
      </c>
      <c r="O3771">
        <v>15</v>
      </c>
      <c r="P3771" s="5">
        <f>E3771/O3771</f>
        <v>73.333333333333329</v>
      </c>
      <c r="Q3771" s="18" t="str">
        <f>LEFT(T3771, FIND("/",T3771)-1)</f>
        <v>theater</v>
      </c>
      <c r="R3771" s="18" t="str">
        <f>RIGHT(T3771, LEN(T3771)-FIND("/",T3771))</f>
        <v>musical</v>
      </c>
      <c r="S3771" t="b">
        <v>1</v>
      </c>
      <c r="T3771" t="s">
        <v>8305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3">
        <v>2000</v>
      </c>
      <c r="E3772" s="13">
        <v>2000</v>
      </c>
      <c r="F3772" s="16">
        <f>(E3772)/D3772</f>
        <v>1</v>
      </c>
      <c r="G3772" s="11" t="s">
        <v>8219</v>
      </c>
      <c r="H3772" t="s">
        <v>8225</v>
      </c>
      <c r="I3772" t="s">
        <v>8247</v>
      </c>
      <c r="J3772">
        <v>1434234010</v>
      </c>
      <c r="K3772" s="7">
        <f>(((J3772/60)/60)/24)+DATE(1970,1,1)</f>
        <v>42168.930671296301</v>
      </c>
      <c r="L3772">
        <v>1431642010</v>
      </c>
      <c r="M3772" s="7">
        <f>(((L3772/60)/60)/24)+DATE(1970,1,1)</f>
        <v>42138.930671296301</v>
      </c>
      <c r="N3772" t="b">
        <v>0</v>
      </c>
      <c r="O3772">
        <v>20</v>
      </c>
      <c r="P3772" s="5">
        <f>E3772/O3772</f>
        <v>100</v>
      </c>
      <c r="Q3772" s="18" t="str">
        <f>LEFT(T3772, FIND("/",T3772)-1)</f>
        <v>theater</v>
      </c>
      <c r="R3772" s="18" t="str">
        <f>RIGHT(T3772, LEN(T3772)-FIND("/",T3772))</f>
        <v>musical</v>
      </c>
      <c r="S3772" t="b">
        <v>1</v>
      </c>
      <c r="T3772" t="s">
        <v>8305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3">
        <v>1000</v>
      </c>
      <c r="E3773" s="13">
        <v>1460</v>
      </c>
      <c r="F3773" s="16">
        <f>(E3773)/D3773</f>
        <v>1.46</v>
      </c>
      <c r="G3773" s="11" t="s">
        <v>8219</v>
      </c>
      <c r="H3773" t="s">
        <v>8224</v>
      </c>
      <c r="I3773" t="s">
        <v>8246</v>
      </c>
      <c r="J3773">
        <v>1463529600</v>
      </c>
      <c r="K3773" s="7">
        <f>(((J3773/60)/60)/24)+DATE(1970,1,1)</f>
        <v>42508</v>
      </c>
      <c r="L3773">
        <v>1462307652</v>
      </c>
      <c r="M3773" s="7">
        <f>(((L3773/60)/60)/24)+DATE(1970,1,1)</f>
        <v>42493.857083333336</v>
      </c>
      <c r="N3773" t="b">
        <v>0</v>
      </c>
      <c r="O3773">
        <v>38</v>
      </c>
      <c r="P3773" s="5">
        <f>E3773/O3773</f>
        <v>38.421052631578945</v>
      </c>
      <c r="Q3773" s="18" t="str">
        <f>LEFT(T3773, FIND("/",T3773)-1)</f>
        <v>theater</v>
      </c>
      <c r="R3773" s="18" t="str">
        <f>RIGHT(T3773, LEN(T3773)-FIND("/",T3773))</f>
        <v>musical</v>
      </c>
      <c r="S3773" t="b">
        <v>1</v>
      </c>
      <c r="T3773" t="s">
        <v>8305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3">
        <v>5000</v>
      </c>
      <c r="E3774" s="13">
        <v>5510</v>
      </c>
      <c r="F3774" s="16">
        <f>(E3774)/D3774</f>
        <v>1.1020000000000001</v>
      </c>
      <c r="G3774" s="11" t="s">
        <v>8219</v>
      </c>
      <c r="H3774" t="s">
        <v>8224</v>
      </c>
      <c r="I3774" t="s">
        <v>8246</v>
      </c>
      <c r="J3774">
        <v>1480399200</v>
      </c>
      <c r="K3774" s="7">
        <f>(((J3774/60)/60)/24)+DATE(1970,1,1)</f>
        <v>42703.25</v>
      </c>
      <c r="L3774">
        <v>1478616506</v>
      </c>
      <c r="M3774" s="7">
        <f>(((L3774/60)/60)/24)+DATE(1970,1,1)</f>
        <v>42682.616967592592</v>
      </c>
      <c r="N3774" t="b">
        <v>0</v>
      </c>
      <c r="O3774">
        <v>33</v>
      </c>
      <c r="P3774" s="5">
        <f>E3774/O3774</f>
        <v>166.96969696969697</v>
      </c>
      <c r="Q3774" s="18" t="str">
        <f>LEFT(T3774, FIND("/",T3774)-1)</f>
        <v>theater</v>
      </c>
      <c r="R3774" s="18" t="str">
        <f>RIGHT(T3774, LEN(T3774)-FIND("/",T3774))</f>
        <v>musical</v>
      </c>
      <c r="S3774" t="b">
        <v>1</v>
      </c>
      <c r="T3774" t="s">
        <v>8305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3">
        <v>5000</v>
      </c>
      <c r="E3775" s="13">
        <v>5410</v>
      </c>
      <c r="F3775" s="16">
        <f>(E3775)/D3775</f>
        <v>1.0820000000000001</v>
      </c>
      <c r="G3775" s="11" t="s">
        <v>8219</v>
      </c>
      <c r="H3775" t="s">
        <v>8224</v>
      </c>
      <c r="I3775" t="s">
        <v>8246</v>
      </c>
      <c r="J3775">
        <v>1479175680</v>
      </c>
      <c r="K3775" s="7">
        <f>(((J3775/60)/60)/24)+DATE(1970,1,1)</f>
        <v>42689.088888888888</v>
      </c>
      <c r="L3775">
        <v>1476317247</v>
      </c>
      <c r="M3775" s="7">
        <f>(((L3775/60)/60)/24)+DATE(1970,1,1)</f>
        <v>42656.005173611105</v>
      </c>
      <c r="N3775" t="b">
        <v>0</v>
      </c>
      <c r="O3775">
        <v>57</v>
      </c>
      <c r="P3775" s="5">
        <f>E3775/O3775</f>
        <v>94.912280701754383</v>
      </c>
      <c r="Q3775" s="18" t="str">
        <f>LEFT(T3775, FIND("/",T3775)-1)</f>
        <v>theater</v>
      </c>
      <c r="R3775" s="18" t="str">
        <f>RIGHT(T3775, LEN(T3775)-FIND("/",T3775))</f>
        <v>musical</v>
      </c>
      <c r="S3775" t="b">
        <v>1</v>
      </c>
      <c r="T3775" t="s">
        <v>8305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3">
        <v>2500</v>
      </c>
      <c r="E3776" s="13">
        <v>2500</v>
      </c>
      <c r="F3776" s="16">
        <f>(E3776)/D3776</f>
        <v>1</v>
      </c>
      <c r="G3776" s="11" t="s">
        <v>8219</v>
      </c>
      <c r="H3776" t="s">
        <v>8229</v>
      </c>
      <c r="I3776" t="s">
        <v>8251</v>
      </c>
      <c r="J3776">
        <v>1428606055</v>
      </c>
      <c r="K3776" s="7">
        <f>(((J3776/60)/60)/24)+DATE(1970,1,1)</f>
        <v>42103.792303240742</v>
      </c>
      <c r="L3776">
        <v>1427223655</v>
      </c>
      <c r="M3776" s="7">
        <f>(((L3776/60)/60)/24)+DATE(1970,1,1)</f>
        <v>42087.792303240742</v>
      </c>
      <c r="N3776" t="b">
        <v>0</v>
      </c>
      <c r="O3776">
        <v>25</v>
      </c>
      <c r="P3776" s="5">
        <f>E3776/O3776</f>
        <v>100</v>
      </c>
      <c r="Q3776" s="18" t="str">
        <f>LEFT(T3776, FIND("/",T3776)-1)</f>
        <v>theater</v>
      </c>
      <c r="R3776" s="18" t="str">
        <f>RIGHT(T3776, LEN(T3776)-FIND("/",T3776))</f>
        <v>musical</v>
      </c>
      <c r="S3776" t="b">
        <v>1</v>
      </c>
      <c r="T3776" t="s">
        <v>8305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3">
        <v>2000</v>
      </c>
      <c r="E3777" s="13">
        <v>2005</v>
      </c>
      <c r="F3777" s="16">
        <f>(E3777)/D3777</f>
        <v>1.0024999999999999</v>
      </c>
      <c r="G3777" s="11" t="s">
        <v>8219</v>
      </c>
      <c r="H3777" t="s">
        <v>8224</v>
      </c>
      <c r="I3777" t="s">
        <v>8246</v>
      </c>
      <c r="J3777">
        <v>1428552000</v>
      </c>
      <c r="K3777" s="7">
        <f>(((J3777/60)/60)/24)+DATE(1970,1,1)</f>
        <v>42103.166666666672</v>
      </c>
      <c r="L3777">
        <v>1426199843</v>
      </c>
      <c r="M3777" s="7">
        <f>(((L3777/60)/60)/24)+DATE(1970,1,1)</f>
        <v>42075.942627314813</v>
      </c>
      <c r="N3777" t="b">
        <v>0</v>
      </c>
      <c r="O3777">
        <v>14</v>
      </c>
      <c r="P3777" s="5">
        <f>E3777/O3777</f>
        <v>143.21428571428572</v>
      </c>
      <c r="Q3777" s="18" t="str">
        <f>LEFT(T3777, FIND("/",T3777)-1)</f>
        <v>theater</v>
      </c>
      <c r="R3777" s="18" t="str">
        <f>RIGHT(T3777, LEN(T3777)-FIND("/",T3777))</f>
        <v>musical</v>
      </c>
      <c r="S3777" t="b">
        <v>1</v>
      </c>
      <c r="T3777" t="s">
        <v>8305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3">
        <v>8000</v>
      </c>
      <c r="E3778" s="13">
        <v>8537</v>
      </c>
      <c r="F3778" s="16">
        <f>(E3778)/D3778</f>
        <v>1.0671250000000001</v>
      </c>
      <c r="G3778" s="11" t="s">
        <v>8219</v>
      </c>
      <c r="H3778" t="s">
        <v>8224</v>
      </c>
      <c r="I3778" t="s">
        <v>8246</v>
      </c>
      <c r="J3778">
        <v>1406854800</v>
      </c>
      <c r="K3778" s="7">
        <f>(((J3778/60)/60)/24)+DATE(1970,1,1)</f>
        <v>41852.041666666664</v>
      </c>
      <c r="L3778">
        <v>1403599778</v>
      </c>
      <c r="M3778" s="7">
        <f>(((L3778/60)/60)/24)+DATE(1970,1,1)</f>
        <v>41814.367800925924</v>
      </c>
      <c r="N3778" t="b">
        <v>0</v>
      </c>
      <c r="O3778">
        <v>94</v>
      </c>
      <c r="P3778" s="5">
        <f>E3778/O3778</f>
        <v>90.819148936170208</v>
      </c>
      <c r="Q3778" s="18" t="str">
        <f>LEFT(T3778, FIND("/",T3778)-1)</f>
        <v>theater</v>
      </c>
      <c r="R3778" s="18" t="str">
        <f>RIGHT(T3778, LEN(T3778)-FIND("/",T3778))</f>
        <v>musical</v>
      </c>
      <c r="S3778" t="b">
        <v>1</v>
      </c>
      <c r="T3778" t="s">
        <v>8305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3">
        <v>2000</v>
      </c>
      <c r="E3779" s="13">
        <v>2864</v>
      </c>
      <c r="F3779" s="16">
        <f>(E3779)/D3779</f>
        <v>1.4319999999999999</v>
      </c>
      <c r="G3779" s="11" t="s">
        <v>8219</v>
      </c>
      <c r="H3779" t="s">
        <v>8224</v>
      </c>
      <c r="I3779" t="s">
        <v>8246</v>
      </c>
      <c r="J3779">
        <v>1411790400</v>
      </c>
      <c r="K3779" s="7">
        <f>(((J3779/60)/60)/24)+DATE(1970,1,1)</f>
        <v>41909.166666666664</v>
      </c>
      <c r="L3779">
        <v>1409884821</v>
      </c>
      <c r="M3779" s="7">
        <f>(((L3779/60)/60)/24)+DATE(1970,1,1)</f>
        <v>41887.111354166671</v>
      </c>
      <c r="N3779" t="b">
        <v>0</v>
      </c>
      <c r="O3779">
        <v>59</v>
      </c>
      <c r="P3779" s="5">
        <f>E3779/O3779</f>
        <v>48.542372881355931</v>
      </c>
      <c r="Q3779" s="18" t="str">
        <f>LEFT(T3779, FIND("/",T3779)-1)</f>
        <v>theater</v>
      </c>
      <c r="R3779" s="18" t="str">
        <f>RIGHT(T3779, LEN(T3779)-FIND("/",T3779))</f>
        <v>musical</v>
      </c>
      <c r="S3779" t="b">
        <v>1</v>
      </c>
      <c r="T3779" t="s">
        <v>8305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3">
        <v>2400</v>
      </c>
      <c r="E3780" s="13">
        <v>2521</v>
      </c>
      <c r="F3780" s="16">
        <f>(E3780)/D3780</f>
        <v>1.0504166666666668</v>
      </c>
      <c r="G3780" s="11" t="s">
        <v>8219</v>
      </c>
      <c r="H3780" t="s">
        <v>8224</v>
      </c>
      <c r="I3780" t="s">
        <v>8246</v>
      </c>
      <c r="J3780">
        <v>1423942780</v>
      </c>
      <c r="K3780" s="7">
        <f>(((J3780/60)/60)/24)+DATE(1970,1,1)</f>
        <v>42049.819212962961</v>
      </c>
      <c r="L3780">
        <v>1418758780</v>
      </c>
      <c r="M3780" s="7">
        <f>(((L3780/60)/60)/24)+DATE(1970,1,1)</f>
        <v>41989.819212962961</v>
      </c>
      <c r="N3780" t="b">
        <v>0</v>
      </c>
      <c r="O3780">
        <v>36</v>
      </c>
      <c r="P3780" s="5">
        <f>E3780/O3780</f>
        <v>70.027777777777771</v>
      </c>
      <c r="Q3780" s="18" t="str">
        <f>LEFT(T3780, FIND("/",T3780)-1)</f>
        <v>theater</v>
      </c>
      <c r="R3780" s="18" t="str">
        <f>RIGHT(T3780, LEN(T3780)-FIND("/",T3780))</f>
        <v>musical</v>
      </c>
      <c r="S3780" t="b">
        <v>1</v>
      </c>
      <c r="T3780" t="s">
        <v>8305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3">
        <v>15000</v>
      </c>
      <c r="E3781" s="13">
        <v>15597</v>
      </c>
      <c r="F3781" s="16">
        <f>(E3781)/D3781</f>
        <v>1.0398000000000001</v>
      </c>
      <c r="G3781" s="11" t="s">
        <v>8219</v>
      </c>
      <c r="H3781" t="s">
        <v>8224</v>
      </c>
      <c r="I3781" t="s">
        <v>8246</v>
      </c>
      <c r="J3781">
        <v>1459010340</v>
      </c>
      <c r="K3781" s="7">
        <f>(((J3781/60)/60)/24)+DATE(1970,1,1)</f>
        <v>42455.693750000006</v>
      </c>
      <c r="L3781">
        <v>1456421940</v>
      </c>
      <c r="M3781" s="7">
        <f>(((L3781/60)/60)/24)+DATE(1970,1,1)</f>
        <v>42425.735416666663</v>
      </c>
      <c r="N3781" t="b">
        <v>0</v>
      </c>
      <c r="O3781">
        <v>115</v>
      </c>
      <c r="P3781" s="5">
        <f>E3781/O3781</f>
        <v>135.62608695652173</v>
      </c>
      <c r="Q3781" s="18" t="str">
        <f>LEFT(T3781, FIND("/",T3781)-1)</f>
        <v>theater</v>
      </c>
      <c r="R3781" s="18" t="str">
        <f>RIGHT(T3781, LEN(T3781)-FIND("/",T3781))</f>
        <v>musical</v>
      </c>
      <c r="S3781" t="b">
        <v>1</v>
      </c>
      <c r="T3781" t="s">
        <v>8305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3">
        <v>2500</v>
      </c>
      <c r="E3782" s="13">
        <v>3000</v>
      </c>
      <c r="F3782" s="16">
        <f>(E3782)/D3782</f>
        <v>1.2</v>
      </c>
      <c r="G3782" s="11" t="s">
        <v>8219</v>
      </c>
      <c r="H3782" t="s">
        <v>8224</v>
      </c>
      <c r="I3782" t="s">
        <v>8246</v>
      </c>
      <c r="J3782">
        <v>1436817960</v>
      </c>
      <c r="K3782" s="7">
        <f>(((J3782/60)/60)/24)+DATE(1970,1,1)</f>
        <v>42198.837499999994</v>
      </c>
      <c r="L3782">
        <v>1433999785</v>
      </c>
      <c r="M3782" s="7">
        <f>(((L3782/60)/60)/24)+DATE(1970,1,1)</f>
        <v>42166.219733796301</v>
      </c>
      <c r="N3782" t="b">
        <v>0</v>
      </c>
      <c r="O3782">
        <v>30</v>
      </c>
      <c r="P3782" s="5">
        <f>E3782/O3782</f>
        <v>100</v>
      </c>
      <c r="Q3782" s="18" t="str">
        <f>LEFT(T3782, FIND("/",T3782)-1)</f>
        <v>theater</v>
      </c>
      <c r="R3782" s="18" t="str">
        <f>RIGHT(T3782, LEN(T3782)-FIND("/",T3782))</f>
        <v>musical</v>
      </c>
      <c r="S3782" t="b">
        <v>1</v>
      </c>
      <c r="T3782" t="s">
        <v>8305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3">
        <v>4500</v>
      </c>
      <c r="E3783" s="13">
        <v>4935</v>
      </c>
      <c r="F3783" s="16">
        <f>(E3783)/D3783</f>
        <v>1.0966666666666667</v>
      </c>
      <c r="G3783" s="11" t="s">
        <v>8219</v>
      </c>
      <c r="H3783" t="s">
        <v>8224</v>
      </c>
      <c r="I3783" t="s">
        <v>8246</v>
      </c>
      <c r="J3783">
        <v>1410210685</v>
      </c>
      <c r="K3783" s="7">
        <f>(((J3783/60)/60)/24)+DATE(1970,1,1)</f>
        <v>41890.882928240739</v>
      </c>
      <c r="L3783">
        <v>1408050685</v>
      </c>
      <c r="M3783" s="7">
        <f>(((L3783/60)/60)/24)+DATE(1970,1,1)</f>
        <v>41865.882928240739</v>
      </c>
      <c r="N3783" t="b">
        <v>0</v>
      </c>
      <c r="O3783">
        <v>52</v>
      </c>
      <c r="P3783" s="5">
        <f>E3783/O3783</f>
        <v>94.90384615384616</v>
      </c>
      <c r="Q3783" s="18" t="str">
        <f>LEFT(T3783, FIND("/",T3783)-1)</f>
        <v>theater</v>
      </c>
      <c r="R3783" s="18" t="str">
        <f>RIGHT(T3783, LEN(T3783)-FIND("/",T3783))</f>
        <v>musical</v>
      </c>
      <c r="S3783" t="b">
        <v>1</v>
      </c>
      <c r="T3783" t="s">
        <v>8305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3">
        <v>2000</v>
      </c>
      <c r="E3784" s="13">
        <v>2035</v>
      </c>
      <c r="F3784" s="16">
        <f>(E3784)/D3784</f>
        <v>1.0175000000000001</v>
      </c>
      <c r="G3784" s="11" t="s">
        <v>8219</v>
      </c>
      <c r="H3784" t="s">
        <v>8225</v>
      </c>
      <c r="I3784" t="s">
        <v>8247</v>
      </c>
      <c r="J3784">
        <v>1469401200</v>
      </c>
      <c r="K3784" s="7">
        <f>(((J3784/60)/60)/24)+DATE(1970,1,1)</f>
        <v>42575.958333333328</v>
      </c>
      <c r="L3784">
        <v>1466887297</v>
      </c>
      <c r="M3784" s="7">
        <f>(((L3784/60)/60)/24)+DATE(1970,1,1)</f>
        <v>42546.862233796302</v>
      </c>
      <c r="N3784" t="b">
        <v>0</v>
      </c>
      <c r="O3784">
        <v>27</v>
      </c>
      <c r="P3784" s="5">
        <f>E3784/O3784</f>
        <v>75.370370370370367</v>
      </c>
      <c r="Q3784" s="18" t="str">
        <f>LEFT(T3784, FIND("/",T3784)-1)</f>
        <v>theater</v>
      </c>
      <c r="R3784" s="18" t="str">
        <f>RIGHT(T3784, LEN(T3784)-FIND("/",T3784))</f>
        <v>musical</v>
      </c>
      <c r="S3784" t="b">
        <v>1</v>
      </c>
      <c r="T3784" t="s">
        <v>8305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3">
        <v>1200</v>
      </c>
      <c r="E3785" s="13">
        <v>1547</v>
      </c>
      <c r="F3785" s="16">
        <f>(E3785)/D3785</f>
        <v>1.2891666666666666</v>
      </c>
      <c r="G3785" s="11" t="s">
        <v>8219</v>
      </c>
      <c r="H3785" t="s">
        <v>8224</v>
      </c>
      <c r="I3785" t="s">
        <v>8246</v>
      </c>
      <c r="J3785">
        <v>1458057600</v>
      </c>
      <c r="K3785" s="7">
        <f>(((J3785/60)/60)/24)+DATE(1970,1,1)</f>
        <v>42444.666666666672</v>
      </c>
      <c r="L3785">
        <v>1455938520</v>
      </c>
      <c r="M3785" s="7">
        <f>(((L3785/60)/60)/24)+DATE(1970,1,1)</f>
        <v>42420.140277777777</v>
      </c>
      <c r="N3785" t="b">
        <v>0</v>
      </c>
      <c r="O3785">
        <v>24</v>
      </c>
      <c r="P3785" s="5">
        <f>E3785/O3785</f>
        <v>64.458333333333329</v>
      </c>
      <c r="Q3785" s="18" t="str">
        <f>LEFT(T3785, FIND("/",T3785)-1)</f>
        <v>theater</v>
      </c>
      <c r="R3785" s="18" t="str">
        <f>RIGHT(T3785, LEN(T3785)-FIND("/",T3785))</f>
        <v>musical</v>
      </c>
      <c r="S3785" t="b">
        <v>1</v>
      </c>
      <c r="T3785" t="s">
        <v>8305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3">
        <v>1000</v>
      </c>
      <c r="E3786" s="13">
        <v>1150</v>
      </c>
      <c r="F3786" s="16">
        <f>(E3786)/D3786</f>
        <v>1.1499999999999999</v>
      </c>
      <c r="G3786" s="11" t="s">
        <v>8219</v>
      </c>
      <c r="H3786" t="s">
        <v>8229</v>
      </c>
      <c r="I3786" t="s">
        <v>8251</v>
      </c>
      <c r="J3786">
        <v>1468193532</v>
      </c>
      <c r="K3786" s="7">
        <f>(((J3786/60)/60)/24)+DATE(1970,1,1)</f>
        <v>42561.980694444443</v>
      </c>
      <c r="L3786">
        <v>1465601532</v>
      </c>
      <c r="M3786" s="7">
        <f>(((L3786/60)/60)/24)+DATE(1970,1,1)</f>
        <v>42531.980694444443</v>
      </c>
      <c r="N3786" t="b">
        <v>0</v>
      </c>
      <c r="O3786">
        <v>10</v>
      </c>
      <c r="P3786" s="5">
        <f>E3786/O3786</f>
        <v>115</v>
      </c>
      <c r="Q3786" s="18" t="str">
        <f>LEFT(T3786, FIND("/",T3786)-1)</f>
        <v>theater</v>
      </c>
      <c r="R3786" s="18" t="str">
        <f>RIGHT(T3786, LEN(T3786)-FIND("/",T3786))</f>
        <v>musical</v>
      </c>
      <c r="S3786" t="b">
        <v>1</v>
      </c>
      <c r="T3786" t="s">
        <v>8305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3">
        <v>2000</v>
      </c>
      <c r="E3787" s="13">
        <v>3015</v>
      </c>
      <c r="F3787" s="16">
        <f>(E3787)/D3787</f>
        <v>1.5075000000000001</v>
      </c>
      <c r="G3787" s="11" t="s">
        <v>8219</v>
      </c>
      <c r="H3787" t="s">
        <v>8225</v>
      </c>
      <c r="I3787" t="s">
        <v>8247</v>
      </c>
      <c r="J3787">
        <v>1470132180</v>
      </c>
      <c r="K3787" s="7">
        <f>(((J3787/60)/60)/24)+DATE(1970,1,1)</f>
        <v>42584.418749999997</v>
      </c>
      <c r="L3787">
        <v>1467040769</v>
      </c>
      <c r="M3787" s="7">
        <f>(((L3787/60)/60)/24)+DATE(1970,1,1)</f>
        <v>42548.63853009259</v>
      </c>
      <c r="N3787" t="b">
        <v>0</v>
      </c>
      <c r="O3787">
        <v>30</v>
      </c>
      <c r="P3787" s="5">
        <f>E3787/O3787</f>
        <v>100.5</v>
      </c>
      <c r="Q3787" s="18" t="str">
        <f>LEFT(T3787, FIND("/",T3787)-1)</f>
        <v>theater</v>
      </c>
      <c r="R3787" s="18" t="str">
        <f>RIGHT(T3787, LEN(T3787)-FIND("/",T3787))</f>
        <v>musical</v>
      </c>
      <c r="S3787" t="b">
        <v>1</v>
      </c>
      <c r="T3787" t="s">
        <v>8305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3">
        <v>6000</v>
      </c>
      <c r="E3788" s="13">
        <v>6658</v>
      </c>
      <c r="F3788" s="16">
        <f>(E3788)/D3788</f>
        <v>1.1096666666666666</v>
      </c>
      <c r="G3788" s="11" t="s">
        <v>8219</v>
      </c>
      <c r="H3788" t="s">
        <v>8224</v>
      </c>
      <c r="I3788" t="s">
        <v>8246</v>
      </c>
      <c r="J3788">
        <v>1464310475</v>
      </c>
      <c r="K3788" s="7">
        <f>(((J3788/60)/60)/24)+DATE(1970,1,1)</f>
        <v>42517.037905092591</v>
      </c>
      <c r="L3788">
        <v>1461718475</v>
      </c>
      <c r="M3788" s="7">
        <f>(((L3788/60)/60)/24)+DATE(1970,1,1)</f>
        <v>42487.037905092591</v>
      </c>
      <c r="N3788" t="b">
        <v>0</v>
      </c>
      <c r="O3788">
        <v>71</v>
      </c>
      <c r="P3788" s="5">
        <f>E3788/O3788</f>
        <v>93.774647887323937</v>
      </c>
      <c r="Q3788" s="18" t="str">
        <f>LEFT(T3788, FIND("/",T3788)-1)</f>
        <v>theater</v>
      </c>
      <c r="R3788" s="18" t="str">
        <f>RIGHT(T3788, LEN(T3788)-FIND("/",T3788))</f>
        <v>musical</v>
      </c>
      <c r="S3788" t="b">
        <v>1</v>
      </c>
      <c r="T3788" t="s">
        <v>8305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3">
        <v>350</v>
      </c>
      <c r="E3789" s="13">
        <v>351</v>
      </c>
      <c r="F3789" s="16">
        <f>(E3789)/D3789</f>
        <v>1.0028571428571429</v>
      </c>
      <c r="G3789" s="11" t="s">
        <v>8219</v>
      </c>
      <c r="H3789" t="s">
        <v>8224</v>
      </c>
      <c r="I3789" t="s">
        <v>8246</v>
      </c>
      <c r="J3789">
        <v>1436587140</v>
      </c>
      <c r="K3789" s="7">
        <f>(((J3789/60)/60)/24)+DATE(1970,1,1)</f>
        <v>42196.165972222225</v>
      </c>
      <c r="L3789">
        <v>1434113406</v>
      </c>
      <c r="M3789" s="7">
        <f>(((L3789/60)/60)/24)+DATE(1970,1,1)</f>
        <v>42167.534791666665</v>
      </c>
      <c r="N3789" t="b">
        <v>0</v>
      </c>
      <c r="O3789">
        <v>10</v>
      </c>
      <c r="P3789" s="5">
        <f>E3789/O3789</f>
        <v>35.1</v>
      </c>
      <c r="Q3789" s="18" t="str">
        <f>LEFT(T3789, FIND("/",T3789)-1)</f>
        <v>theater</v>
      </c>
      <c r="R3789" s="18" t="str">
        <f>RIGHT(T3789, LEN(T3789)-FIND("/",T3789))</f>
        <v>musical</v>
      </c>
      <c r="S3789" t="b">
        <v>1</v>
      </c>
      <c r="T3789" t="s">
        <v>8305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3">
        <v>75000</v>
      </c>
      <c r="E3790" s="13">
        <v>500</v>
      </c>
      <c r="F3790" s="16">
        <f>(E3790)/D3790</f>
        <v>6.6666666666666671E-3</v>
      </c>
      <c r="G3790" s="11" t="s">
        <v>8221</v>
      </c>
      <c r="H3790" t="s">
        <v>8224</v>
      </c>
      <c r="I3790" t="s">
        <v>8246</v>
      </c>
      <c r="J3790">
        <v>1450887480</v>
      </c>
      <c r="K3790" s="7">
        <f>(((J3790/60)/60)/24)+DATE(1970,1,1)</f>
        <v>42361.679166666669</v>
      </c>
      <c r="L3790">
        <v>1448469719</v>
      </c>
      <c r="M3790" s="7">
        <f>(((L3790/60)/60)/24)+DATE(1970,1,1)</f>
        <v>42333.695821759262</v>
      </c>
      <c r="N3790" t="b">
        <v>0</v>
      </c>
      <c r="O3790">
        <v>1</v>
      </c>
      <c r="P3790" s="5">
        <f>E3790/O3790</f>
        <v>500</v>
      </c>
      <c r="Q3790" s="18" t="str">
        <f>LEFT(T3790, FIND("/",T3790)-1)</f>
        <v>theater</v>
      </c>
      <c r="R3790" s="18" t="str">
        <f>RIGHT(T3790, LEN(T3790)-FIND("/",T3790))</f>
        <v>musical</v>
      </c>
      <c r="S3790" t="b">
        <v>0</v>
      </c>
      <c r="T3790" t="s">
        <v>8305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3">
        <v>3550</v>
      </c>
      <c r="E3791" s="13">
        <v>116</v>
      </c>
      <c r="F3791" s="16">
        <f>(E3791)/D3791</f>
        <v>3.267605633802817E-2</v>
      </c>
      <c r="G3791" s="11" t="s">
        <v>8221</v>
      </c>
      <c r="H3791" t="s">
        <v>8225</v>
      </c>
      <c r="I3791" t="s">
        <v>8247</v>
      </c>
      <c r="J3791">
        <v>1434395418</v>
      </c>
      <c r="K3791" s="7">
        <f>(((J3791/60)/60)/24)+DATE(1970,1,1)</f>
        <v>42170.798819444448</v>
      </c>
      <c r="L3791">
        <v>1431630618</v>
      </c>
      <c r="M3791" s="7">
        <f>(((L3791/60)/60)/24)+DATE(1970,1,1)</f>
        <v>42138.798819444448</v>
      </c>
      <c r="N3791" t="b">
        <v>0</v>
      </c>
      <c r="O3791">
        <v>4</v>
      </c>
      <c r="P3791" s="5">
        <f>E3791/O3791</f>
        <v>29</v>
      </c>
      <c r="Q3791" s="18" t="str">
        <f>LEFT(T3791, FIND("/",T3791)-1)</f>
        <v>theater</v>
      </c>
      <c r="R3791" s="18" t="str">
        <f>RIGHT(T3791, LEN(T3791)-FIND("/",T3791))</f>
        <v>musical</v>
      </c>
      <c r="S3791" t="b">
        <v>0</v>
      </c>
      <c r="T3791" t="s">
        <v>8305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3">
        <v>15000</v>
      </c>
      <c r="E3792" s="13">
        <v>0</v>
      </c>
      <c r="F3792" s="16">
        <f>(E3792)/D3792</f>
        <v>0</v>
      </c>
      <c r="G3792" s="11" t="s">
        <v>8221</v>
      </c>
      <c r="H3792" t="s">
        <v>8224</v>
      </c>
      <c r="I3792" t="s">
        <v>8246</v>
      </c>
      <c r="J3792">
        <v>1479834023</v>
      </c>
      <c r="K3792" s="7">
        <f>(((J3792/60)/60)/24)+DATE(1970,1,1)</f>
        <v>42696.708599537036</v>
      </c>
      <c r="L3792">
        <v>1477238423</v>
      </c>
      <c r="M3792" s="7">
        <f>(((L3792/60)/60)/24)+DATE(1970,1,1)</f>
        <v>42666.666932870372</v>
      </c>
      <c r="N3792" t="b">
        <v>0</v>
      </c>
      <c r="O3792">
        <v>0</v>
      </c>
      <c r="P3792" s="5" t="e">
        <f>E3792/O3792</f>
        <v>#DIV/0!</v>
      </c>
      <c r="Q3792" s="18" t="str">
        <f>LEFT(T3792, FIND("/",T3792)-1)</f>
        <v>theater</v>
      </c>
      <c r="R3792" s="18" t="str">
        <f>RIGHT(T3792, LEN(T3792)-FIND("/",T3792))</f>
        <v>musical</v>
      </c>
      <c r="S3792" t="b">
        <v>0</v>
      </c>
      <c r="T3792" t="s">
        <v>8305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3">
        <v>1500</v>
      </c>
      <c r="E3793" s="13">
        <v>0</v>
      </c>
      <c r="F3793" s="16">
        <f>(E3793)/D3793</f>
        <v>0</v>
      </c>
      <c r="G3793" s="11" t="s">
        <v>8221</v>
      </c>
      <c r="H3793" t="s">
        <v>8224</v>
      </c>
      <c r="I3793" t="s">
        <v>8246</v>
      </c>
      <c r="J3793">
        <v>1404664592</v>
      </c>
      <c r="K3793" s="7">
        <f>(((J3793/60)/60)/24)+DATE(1970,1,1)</f>
        <v>41826.692037037035</v>
      </c>
      <c r="L3793">
        <v>1399480592</v>
      </c>
      <c r="M3793" s="7">
        <f>(((L3793/60)/60)/24)+DATE(1970,1,1)</f>
        <v>41766.692037037035</v>
      </c>
      <c r="N3793" t="b">
        <v>0</v>
      </c>
      <c r="O3793">
        <v>0</v>
      </c>
      <c r="P3793" s="5" t="e">
        <f>E3793/O3793</f>
        <v>#DIV/0!</v>
      </c>
      <c r="Q3793" s="18" t="str">
        <f>LEFT(T3793, FIND("/",T3793)-1)</f>
        <v>theater</v>
      </c>
      <c r="R3793" s="18" t="str">
        <f>RIGHT(T3793, LEN(T3793)-FIND("/",T3793))</f>
        <v>musical</v>
      </c>
      <c r="S3793" t="b">
        <v>0</v>
      </c>
      <c r="T3793" t="s">
        <v>8305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3">
        <v>12500</v>
      </c>
      <c r="E3794" s="13">
        <v>35</v>
      </c>
      <c r="F3794" s="16">
        <f>(E3794)/D3794</f>
        <v>2.8E-3</v>
      </c>
      <c r="G3794" s="11" t="s">
        <v>8221</v>
      </c>
      <c r="H3794" t="s">
        <v>8224</v>
      </c>
      <c r="I3794" t="s">
        <v>8246</v>
      </c>
      <c r="J3794">
        <v>1436957022</v>
      </c>
      <c r="K3794" s="7">
        <f>(((J3794/60)/60)/24)+DATE(1970,1,1)</f>
        <v>42200.447013888886</v>
      </c>
      <c r="L3794">
        <v>1434365022</v>
      </c>
      <c r="M3794" s="7">
        <f>(((L3794/60)/60)/24)+DATE(1970,1,1)</f>
        <v>42170.447013888886</v>
      </c>
      <c r="N3794" t="b">
        <v>0</v>
      </c>
      <c r="O3794">
        <v>2</v>
      </c>
      <c r="P3794" s="5">
        <f>E3794/O3794</f>
        <v>17.5</v>
      </c>
      <c r="Q3794" s="18" t="str">
        <f>LEFT(T3794, FIND("/",T3794)-1)</f>
        <v>theater</v>
      </c>
      <c r="R3794" s="18" t="str">
        <f>RIGHT(T3794, LEN(T3794)-FIND("/",T3794))</f>
        <v>musical</v>
      </c>
      <c r="S3794" t="b">
        <v>0</v>
      </c>
      <c r="T3794" t="s">
        <v>8305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3">
        <v>7000</v>
      </c>
      <c r="E3795" s="13">
        <v>4176</v>
      </c>
      <c r="F3795" s="16">
        <f>(E3795)/D3795</f>
        <v>0.59657142857142853</v>
      </c>
      <c r="G3795" s="11" t="s">
        <v>8221</v>
      </c>
      <c r="H3795" t="s">
        <v>8224</v>
      </c>
      <c r="I3795" t="s">
        <v>8246</v>
      </c>
      <c r="J3795">
        <v>1418769129</v>
      </c>
      <c r="K3795" s="7">
        <f>(((J3795/60)/60)/24)+DATE(1970,1,1)</f>
        <v>41989.938993055555</v>
      </c>
      <c r="L3795">
        <v>1416954729</v>
      </c>
      <c r="M3795" s="7">
        <f>(((L3795/60)/60)/24)+DATE(1970,1,1)</f>
        <v>41968.938993055555</v>
      </c>
      <c r="N3795" t="b">
        <v>0</v>
      </c>
      <c r="O3795">
        <v>24</v>
      </c>
      <c r="P3795" s="5">
        <f>E3795/O3795</f>
        <v>174</v>
      </c>
      <c r="Q3795" s="18" t="str">
        <f>LEFT(T3795, FIND("/",T3795)-1)</f>
        <v>theater</v>
      </c>
      <c r="R3795" s="18" t="str">
        <f>RIGHT(T3795, LEN(T3795)-FIND("/",T3795))</f>
        <v>musical</v>
      </c>
      <c r="S3795" t="b">
        <v>0</v>
      </c>
      <c r="T3795" t="s">
        <v>8305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3">
        <v>5000</v>
      </c>
      <c r="E3796" s="13">
        <v>50</v>
      </c>
      <c r="F3796" s="16">
        <f>(E3796)/D3796</f>
        <v>0.01</v>
      </c>
      <c r="G3796" s="11" t="s">
        <v>8221</v>
      </c>
      <c r="H3796" t="s">
        <v>8225</v>
      </c>
      <c r="I3796" t="s">
        <v>8247</v>
      </c>
      <c r="J3796">
        <v>1433685354</v>
      </c>
      <c r="K3796" s="7">
        <f>(((J3796/60)/60)/24)+DATE(1970,1,1)</f>
        <v>42162.58048611111</v>
      </c>
      <c r="L3796">
        <v>1431093354</v>
      </c>
      <c r="M3796" s="7">
        <f>(((L3796/60)/60)/24)+DATE(1970,1,1)</f>
        <v>42132.58048611111</v>
      </c>
      <c r="N3796" t="b">
        <v>0</v>
      </c>
      <c r="O3796">
        <v>1</v>
      </c>
      <c r="P3796" s="5">
        <f>E3796/O3796</f>
        <v>50</v>
      </c>
      <c r="Q3796" s="18" t="str">
        <f>LEFT(T3796, FIND("/",T3796)-1)</f>
        <v>theater</v>
      </c>
      <c r="R3796" s="18" t="str">
        <f>RIGHT(T3796, LEN(T3796)-FIND("/",T3796))</f>
        <v>musical</v>
      </c>
      <c r="S3796" t="b">
        <v>0</v>
      </c>
      <c r="T3796" t="s">
        <v>8305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3">
        <v>600</v>
      </c>
      <c r="E3797" s="13">
        <v>10</v>
      </c>
      <c r="F3797" s="16">
        <f>(E3797)/D3797</f>
        <v>1.6666666666666666E-2</v>
      </c>
      <c r="G3797" s="11" t="s">
        <v>8221</v>
      </c>
      <c r="H3797" t="s">
        <v>8225</v>
      </c>
      <c r="I3797" t="s">
        <v>8247</v>
      </c>
      <c r="J3797">
        <v>1440801000</v>
      </c>
      <c r="K3797" s="7">
        <f>(((J3797/60)/60)/24)+DATE(1970,1,1)</f>
        <v>42244.9375</v>
      </c>
      <c r="L3797">
        <v>1437042490</v>
      </c>
      <c r="M3797" s="7">
        <f>(((L3797/60)/60)/24)+DATE(1970,1,1)</f>
        <v>42201.436226851853</v>
      </c>
      <c r="N3797" t="b">
        <v>0</v>
      </c>
      <c r="O3797">
        <v>2</v>
      </c>
      <c r="P3797" s="5">
        <f>E3797/O3797</f>
        <v>5</v>
      </c>
      <c r="Q3797" s="18" t="str">
        <f>LEFT(T3797, FIND("/",T3797)-1)</f>
        <v>theater</v>
      </c>
      <c r="R3797" s="18" t="str">
        <f>RIGHT(T3797, LEN(T3797)-FIND("/",T3797))</f>
        <v>musical</v>
      </c>
      <c r="S3797" t="b">
        <v>0</v>
      </c>
      <c r="T3797" t="s">
        <v>8305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3">
        <v>22500</v>
      </c>
      <c r="E3798" s="13">
        <v>1</v>
      </c>
      <c r="F3798" s="16">
        <f>(E3798)/D3798</f>
        <v>4.4444444444444447E-5</v>
      </c>
      <c r="G3798" s="11" t="s">
        <v>8221</v>
      </c>
      <c r="H3798" t="s">
        <v>8224</v>
      </c>
      <c r="I3798" t="s">
        <v>8246</v>
      </c>
      <c r="J3798">
        <v>1484354556</v>
      </c>
      <c r="K3798" s="7">
        <f>(((J3798/60)/60)/24)+DATE(1970,1,1)</f>
        <v>42749.029583333337</v>
      </c>
      <c r="L3798">
        <v>1479170556</v>
      </c>
      <c r="M3798" s="7">
        <f>(((L3798/60)/60)/24)+DATE(1970,1,1)</f>
        <v>42689.029583333337</v>
      </c>
      <c r="N3798" t="b">
        <v>0</v>
      </c>
      <c r="O3798">
        <v>1</v>
      </c>
      <c r="P3798" s="5">
        <f>E3798/O3798</f>
        <v>1</v>
      </c>
      <c r="Q3798" s="18" t="str">
        <f>LEFT(T3798, FIND("/",T3798)-1)</f>
        <v>theater</v>
      </c>
      <c r="R3798" s="18" t="str">
        <f>RIGHT(T3798, LEN(T3798)-FIND("/",T3798))</f>
        <v>musical</v>
      </c>
      <c r="S3798" t="b">
        <v>0</v>
      </c>
      <c r="T3798" t="s">
        <v>8305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3">
        <v>6000</v>
      </c>
      <c r="E3799" s="13">
        <v>5380</v>
      </c>
      <c r="F3799" s="16">
        <f>(E3799)/D3799</f>
        <v>0.89666666666666661</v>
      </c>
      <c r="G3799" s="11" t="s">
        <v>8221</v>
      </c>
      <c r="H3799" t="s">
        <v>8224</v>
      </c>
      <c r="I3799" t="s">
        <v>8246</v>
      </c>
      <c r="J3799">
        <v>1429564165</v>
      </c>
      <c r="K3799" s="7">
        <f>(((J3799/60)/60)/24)+DATE(1970,1,1)</f>
        <v>42114.881539351853</v>
      </c>
      <c r="L3799">
        <v>1426972165</v>
      </c>
      <c r="M3799" s="7">
        <f>(((L3799/60)/60)/24)+DATE(1970,1,1)</f>
        <v>42084.881539351853</v>
      </c>
      <c r="N3799" t="b">
        <v>0</v>
      </c>
      <c r="O3799">
        <v>37</v>
      </c>
      <c r="P3799" s="5">
        <f>E3799/O3799</f>
        <v>145.40540540540542</v>
      </c>
      <c r="Q3799" s="18" t="str">
        <f>LEFT(T3799, FIND("/",T3799)-1)</f>
        <v>theater</v>
      </c>
      <c r="R3799" s="18" t="str">
        <f>RIGHT(T3799, LEN(T3799)-FIND("/",T3799))</f>
        <v>musical</v>
      </c>
      <c r="S3799" t="b">
        <v>0</v>
      </c>
      <c r="T3799" t="s">
        <v>8305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3">
        <v>70000</v>
      </c>
      <c r="E3800" s="13">
        <v>1025</v>
      </c>
      <c r="F3800" s="16">
        <f>(E3800)/D3800</f>
        <v>1.4642857142857143E-2</v>
      </c>
      <c r="G3800" s="11" t="s">
        <v>8221</v>
      </c>
      <c r="H3800" t="s">
        <v>8224</v>
      </c>
      <c r="I3800" t="s">
        <v>8246</v>
      </c>
      <c r="J3800">
        <v>1407691248</v>
      </c>
      <c r="K3800" s="7">
        <f>(((J3800/60)/60)/24)+DATE(1970,1,1)</f>
        <v>41861.722777777781</v>
      </c>
      <c r="L3800">
        <v>1405099248</v>
      </c>
      <c r="M3800" s="7">
        <f>(((L3800/60)/60)/24)+DATE(1970,1,1)</f>
        <v>41831.722777777781</v>
      </c>
      <c r="N3800" t="b">
        <v>0</v>
      </c>
      <c r="O3800">
        <v>5</v>
      </c>
      <c r="P3800" s="5">
        <f>E3800/O3800</f>
        <v>205</v>
      </c>
      <c r="Q3800" s="18" t="str">
        <f>LEFT(T3800, FIND("/",T3800)-1)</f>
        <v>theater</v>
      </c>
      <c r="R3800" s="18" t="str">
        <f>RIGHT(T3800, LEN(T3800)-FIND("/",T3800))</f>
        <v>musical</v>
      </c>
      <c r="S3800" t="b">
        <v>0</v>
      </c>
      <c r="T3800" t="s">
        <v>8305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3">
        <v>10000</v>
      </c>
      <c r="E3801" s="13">
        <v>402</v>
      </c>
      <c r="F3801" s="16">
        <f>(E3801)/D3801</f>
        <v>4.02E-2</v>
      </c>
      <c r="G3801" s="11" t="s">
        <v>8221</v>
      </c>
      <c r="H3801" t="s">
        <v>8224</v>
      </c>
      <c r="I3801" t="s">
        <v>8246</v>
      </c>
      <c r="J3801">
        <v>1457734843</v>
      </c>
      <c r="K3801" s="7">
        <f>(((J3801/60)/60)/24)+DATE(1970,1,1)</f>
        <v>42440.93105324074</v>
      </c>
      <c r="L3801">
        <v>1455142843</v>
      </c>
      <c r="M3801" s="7">
        <f>(((L3801/60)/60)/24)+DATE(1970,1,1)</f>
        <v>42410.93105324074</v>
      </c>
      <c r="N3801" t="b">
        <v>0</v>
      </c>
      <c r="O3801">
        <v>4</v>
      </c>
      <c r="P3801" s="5">
        <f>E3801/O3801</f>
        <v>100.5</v>
      </c>
      <c r="Q3801" s="18" t="str">
        <f>LEFT(T3801, FIND("/",T3801)-1)</f>
        <v>theater</v>
      </c>
      <c r="R3801" s="18" t="str">
        <f>RIGHT(T3801, LEN(T3801)-FIND("/",T3801))</f>
        <v>musical</v>
      </c>
      <c r="S3801" t="b">
        <v>0</v>
      </c>
      <c r="T3801" t="s">
        <v>8305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3">
        <v>22000</v>
      </c>
      <c r="E3802" s="13">
        <v>881</v>
      </c>
      <c r="F3802" s="16">
        <f>(E3802)/D3802</f>
        <v>4.0045454545454544E-2</v>
      </c>
      <c r="G3802" s="11" t="s">
        <v>8221</v>
      </c>
      <c r="H3802" t="s">
        <v>8224</v>
      </c>
      <c r="I3802" t="s">
        <v>8246</v>
      </c>
      <c r="J3802">
        <v>1420952340</v>
      </c>
      <c r="K3802" s="7">
        <f>(((J3802/60)/60)/24)+DATE(1970,1,1)</f>
        <v>42015.207638888889</v>
      </c>
      <c r="L3802">
        <v>1418146883</v>
      </c>
      <c r="M3802" s="7">
        <f>(((L3802/60)/60)/24)+DATE(1970,1,1)</f>
        <v>41982.737071759257</v>
      </c>
      <c r="N3802" t="b">
        <v>0</v>
      </c>
      <c r="O3802">
        <v>16</v>
      </c>
      <c r="P3802" s="5">
        <f>E3802/O3802</f>
        <v>55.0625</v>
      </c>
      <c r="Q3802" s="18" t="str">
        <f>LEFT(T3802, FIND("/",T3802)-1)</f>
        <v>theater</v>
      </c>
      <c r="R3802" s="18" t="str">
        <f>RIGHT(T3802, LEN(T3802)-FIND("/",T3802))</f>
        <v>musical</v>
      </c>
      <c r="S3802" t="b">
        <v>0</v>
      </c>
      <c r="T3802" t="s">
        <v>8305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3">
        <v>5000</v>
      </c>
      <c r="E3803" s="13">
        <v>426</v>
      </c>
      <c r="F3803" s="16">
        <f>(E3803)/D3803</f>
        <v>8.5199999999999998E-2</v>
      </c>
      <c r="G3803" s="11" t="s">
        <v>8221</v>
      </c>
      <c r="H3803" t="s">
        <v>8224</v>
      </c>
      <c r="I3803" t="s">
        <v>8246</v>
      </c>
      <c r="J3803">
        <v>1420215216</v>
      </c>
      <c r="K3803" s="7">
        <f>(((J3803/60)/60)/24)+DATE(1970,1,1)</f>
        <v>42006.676111111112</v>
      </c>
      <c r="L3803">
        <v>1417536816</v>
      </c>
      <c r="M3803" s="7">
        <f>(((L3803/60)/60)/24)+DATE(1970,1,1)</f>
        <v>41975.676111111112</v>
      </c>
      <c r="N3803" t="b">
        <v>0</v>
      </c>
      <c r="O3803">
        <v>9</v>
      </c>
      <c r="P3803" s="5">
        <f>E3803/O3803</f>
        <v>47.333333333333336</v>
      </c>
      <c r="Q3803" s="18" t="str">
        <f>LEFT(T3803, FIND("/",T3803)-1)</f>
        <v>theater</v>
      </c>
      <c r="R3803" s="18" t="str">
        <f>RIGHT(T3803, LEN(T3803)-FIND("/",T3803))</f>
        <v>musical</v>
      </c>
      <c r="S3803" t="b">
        <v>0</v>
      </c>
      <c r="T3803" t="s">
        <v>8305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3">
        <v>3000</v>
      </c>
      <c r="E3804" s="13">
        <v>0</v>
      </c>
      <c r="F3804" s="16">
        <f>(E3804)/D3804</f>
        <v>0</v>
      </c>
      <c r="G3804" s="11" t="s">
        <v>8221</v>
      </c>
      <c r="H3804" t="s">
        <v>8224</v>
      </c>
      <c r="I3804" t="s">
        <v>8246</v>
      </c>
      <c r="J3804">
        <v>1445482906</v>
      </c>
      <c r="K3804" s="7">
        <f>(((J3804/60)/60)/24)+DATE(1970,1,1)</f>
        <v>42299.126226851848</v>
      </c>
      <c r="L3804">
        <v>1442890906</v>
      </c>
      <c r="M3804" s="7">
        <f>(((L3804/60)/60)/24)+DATE(1970,1,1)</f>
        <v>42269.126226851848</v>
      </c>
      <c r="N3804" t="b">
        <v>0</v>
      </c>
      <c r="O3804">
        <v>0</v>
      </c>
      <c r="P3804" s="5" t="e">
        <f>E3804/O3804</f>
        <v>#DIV/0!</v>
      </c>
      <c r="Q3804" s="18" t="str">
        <f>LEFT(T3804, FIND("/",T3804)-1)</f>
        <v>theater</v>
      </c>
      <c r="R3804" s="18" t="str">
        <f>RIGHT(T3804, LEN(T3804)-FIND("/",T3804))</f>
        <v>musical</v>
      </c>
      <c r="S3804" t="b">
        <v>0</v>
      </c>
      <c r="T3804" t="s">
        <v>8305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3">
        <v>12000</v>
      </c>
      <c r="E3805" s="13">
        <v>2358</v>
      </c>
      <c r="F3805" s="16">
        <f>(E3805)/D3805</f>
        <v>0.19650000000000001</v>
      </c>
      <c r="G3805" s="11" t="s">
        <v>8221</v>
      </c>
      <c r="H3805" t="s">
        <v>8224</v>
      </c>
      <c r="I3805" t="s">
        <v>8246</v>
      </c>
      <c r="J3805">
        <v>1457133568</v>
      </c>
      <c r="K3805" s="7">
        <f>(((J3805/60)/60)/24)+DATE(1970,1,1)</f>
        <v>42433.971851851849</v>
      </c>
      <c r="L3805">
        <v>1454541568</v>
      </c>
      <c r="M3805" s="7">
        <f>(((L3805/60)/60)/24)+DATE(1970,1,1)</f>
        <v>42403.971851851849</v>
      </c>
      <c r="N3805" t="b">
        <v>0</v>
      </c>
      <c r="O3805">
        <v>40</v>
      </c>
      <c r="P3805" s="5">
        <f>E3805/O3805</f>
        <v>58.95</v>
      </c>
      <c r="Q3805" s="18" t="str">
        <f>LEFT(T3805, FIND("/",T3805)-1)</f>
        <v>theater</v>
      </c>
      <c r="R3805" s="18" t="str">
        <f>RIGHT(T3805, LEN(T3805)-FIND("/",T3805))</f>
        <v>musical</v>
      </c>
      <c r="S3805" t="b">
        <v>0</v>
      </c>
      <c r="T3805" t="s">
        <v>8305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3">
        <v>8000</v>
      </c>
      <c r="E3806" s="13">
        <v>0</v>
      </c>
      <c r="F3806" s="16">
        <f>(E3806)/D3806</f>
        <v>0</v>
      </c>
      <c r="G3806" s="11" t="s">
        <v>8221</v>
      </c>
      <c r="H3806" t="s">
        <v>8224</v>
      </c>
      <c r="I3806" t="s">
        <v>8246</v>
      </c>
      <c r="J3806">
        <v>1469948400</v>
      </c>
      <c r="K3806" s="7">
        <f>(((J3806/60)/60)/24)+DATE(1970,1,1)</f>
        <v>42582.291666666672</v>
      </c>
      <c r="L3806">
        <v>1465172024</v>
      </c>
      <c r="M3806" s="7">
        <f>(((L3806/60)/60)/24)+DATE(1970,1,1)</f>
        <v>42527.00953703704</v>
      </c>
      <c r="N3806" t="b">
        <v>0</v>
      </c>
      <c r="O3806">
        <v>0</v>
      </c>
      <c r="P3806" s="5" t="e">
        <f>E3806/O3806</f>
        <v>#DIV/0!</v>
      </c>
      <c r="Q3806" s="18" t="str">
        <f>LEFT(T3806, FIND("/",T3806)-1)</f>
        <v>theater</v>
      </c>
      <c r="R3806" s="18" t="str">
        <f>RIGHT(T3806, LEN(T3806)-FIND("/",T3806))</f>
        <v>musical</v>
      </c>
      <c r="S3806" t="b">
        <v>0</v>
      </c>
      <c r="T3806" t="s">
        <v>8305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3">
        <v>150000</v>
      </c>
      <c r="E3807" s="13">
        <v>3</v>
      </c>
      <c r="F3807" s="16">
        <f>(E3807)/D3807</f>
        <v>2.0000000000000002E-5</v>
      </c>
      <c r="G3807" s="11" t="s">
        <v>8221</v>
      </c>
      <c r="H3807" t="s">
        <v>8224</v>
      </c>
      <c r="I3807" t="s">
        <v>8246</v>
      </c>
      <c r="J3807">
        <v>1411852640</v>
      </c>
      <c r="K3807" s="7">
        <f>(((J3807/60)/60)/24)+DATE(1970,1,1)</f>
        <v>41909.887037037035</v>
      </c>
      <c r="L3807">
        <v>1406668640</v>
      </c>
      <c r="M3807" s="7">
        <f>(((L3807/60)/60)/24)+DATE(1970,1,1)</f>
        <v>41849.887037037035</v>
      </c>
      <c r="N3807" t="b">
        <v>0</v>
      </c>
      <c r="O3807">
        <v>2</v>
      </c>
      <c r="P3807" s="5">
        <f>E3807/O3807</f>
        <v>1.5</v>
      </c>
      <c r="Q3807" s="18" t="str">
        <f>LEFT(T3807, FIND("/",T3807)-1)</f>
        <v>theater</v>
      </c>
      <c r="R3807" s="18" t="str">
        <f>RIGHT(T3807, LEN(T3807)-FIND("/",T3807))</f>
        <v>musical</v>
      </c>
      <c r="S3807" t="b">
        <v>0</v>
      </c>
      <c r="T3807" t="s">
        <v>8305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3">
        <v>7500</v>
      </c>
      <c r="E3808" s="13">
        <v>5</v>
      </c>
      <c r="F3808" s="16">
        <f>(E3808)/D3808</f>
        <v>6.6666666666666664E-4</v>
      </c>
      <c r="G3808" s="11" t="s">
        <v>8221</v>
      </c>
      <c r="H3808" t="s">
        <v>8226</v>
      </c>
      <c r="I3808" t="s">
        <v>8248</v>
      </c>
      <c r="J3808">
        <v>1404022381</v>
      </c>
      <c r="K3808" s="7">
        <f>(((J3808/60)/60)/24)+DATE(1970,1,1)</f>
        <v>41819.259039351848</v>
      </c>
      <c r="L3808">
        <v>1402294381</v>
      </c>
      <c r="M3808" s="7">
        <f>(((L3808/60)/60)/24)+DATE(1970,1,1)</f>
        <v>41799.259039351848</v>
      </c>
      <c r="N3808" t="b">
        <v>0</v>
      </c>
      <c r="O3808">
        <v>1</v>
      </c>
      <c r="P3808" s="5">
        <f>E3808/O3808</f>
        <v>5</v>
      </c>
      <c r="Q3808" s="18" t="str">
        <f>LEFT(T3808, FIND("/",T3808)-1)</f>
        <v>theater</v>
      </c>
      <c r="R3808" s="18" t="str">
        <f>RIGHT(T3808, LEN(T3808)-FIND("/",T3808))</f>
        <v>musical</v>
      </c>
      <c r="S3808" t="b">
        <v>0</v>
      </c>
      <c r="T3808" t="s">
        <v>8305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3">
        <v>1500</v>
      </c>
      <c r="E3809" s="13">
        <v>455</v>
      </c>
      <c r="F3809" s="16">
        <f>(E3809)/D3809</f>
        <v>0.30333333333333334</v>
      </c>
      <c r="G3809" s="11" t="s">
        <v>8221</v>
      </c>
      <c r="H3809" t="s">
        <v>8224</v>
      </c>
      <c r="I3809" t="s">
        <v>8246</v>
      </c>
      <c r="J3809">
        <v>1428097739</v>
      </c>
      <c r="K3809" s="7">
        <f>(((J3809/60)/60)/24)+DATE(1970,1,1)</f>
        <v>42097.909016203703</v>
      </c>
      <c r="L3809">
        <v>1427492939</v>
      </c>
      <c r="M3809" s="7">
        <f>(((L3809/60)/60)/24)+DATE(1970,1,1)</f>
        <v>42090.909016203703</v>
      </c>
      <c r="N3809" t="b">
        <v>0</v>
      </c>
      <c r="O3809">
        <v>9</v>
      </c>
      <c r="P3809" s="5">
        <f>E3809/O3809</f>
        <v>50.555555555555557</v>
      </c>
      <c r="Q3809" s="18" t="str">
        <f>LEFT(T3809, FIND("/",T3809)-1)</f>
        <v>theater</v>
      </c>
      <c r="R3809" s="18" t="str">
        <f>RIGHT(T3809, LEN(T3809)-FIND("/",T3809))</f>
        <v>musical</v>
      </c>
      <c r="S3809" t="b">
        <v>0</v>
      </c>
      <c r="T3809" t="s">
        <v>8305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3">
        <v>1000</v>
      </c>
      <c r="E3810" s="13">
        <v>1000</v>
      </c>
      <c r="F3810" s="16">
        <f>(E3810)/D3810</f>
        <v>1</v>
      </c>
      <c r="G3810" s="11" t="s">
        <v>8219</v>
      </c>
      <c r="H3810" t="s">
        <v>8225</v>
      </c>
      <c r="I3810" t="s">
        <v>8247</v>
      </c>
      <c r="J3810">
        <v>1429955619</v>
      </c>
      <c r="K3810" s="7">
        <f>(((J3810/60)/60)/24)+DATE(1970,1,1)</f>
        <v>42119.412256944444</v>
      </c>
      <c r="L3810">
        <v>1424775219</v>
      </c>
      <c r="M3810" s="7">
        <f>(((L3810/60)/60)/24)+DATE(1970,1,1)</f>
        <v>42059.453923611116</v>
      </c>
      <c r="N3810" t="b">
        <v>0</v>
      </c>
      <c r="O3810">
        <v>24</v>
      </c>
      <c r="P3810" s="5">
        <f>E3810/O3810</f>
        <v>41.666666666666664</v>
      </c>
      <c r="Q3810" s="18" t="str">
        <f>LEFT(T3810, FIND("/",T3810)-1)</f>
        <v>theater</v>
      </c>
      <c r="R3810" s="18" t="str">
        <f>RIGHT(T3810, LEN(T3810)-FIND("/",T3810))</f>
        <v>plays</v>
      </c>
      <c r="S3810" t="b">
        <v>1</v>
      </c>
      <c r="T3810" t="s">
        <v>8271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3">
        <v>2000</v>
      </c>
      <c r="E3811" s="13">
        <v>2025</v>
      </c>
      <c r="F3811" s="16">
        <f>(E3811)/D3811</f>
        <v>1.0125</v>
      </c>
      <c r="G3811" s="11" t="s">
        <v>8219</v>
      </c>
      <c r="H3811" t="s">
        <v>8225</v>
      </c>
      <c r="I3811" t="s">
        <v>8247</v>
      </c>
      <c r="J3811">
        <v>1406761200</v>
      </c>
      <c r="K3811" s="7">
        <f>(((J3811/60)/60)/24)+DATE(1970,1,1)</f>
        <v>41850.958333333336</v>
      </c>
      <c r="L3811">
        <v>1402403907</v>
      </c>
      <c r="M3811" s="7">
        <f>(((L3811/60)/60)/24)+DATE(1970,1,1)</f>
        <v>41800.526701388888</v>
      </c>
      <c r="N3811" t="b">
        <v>0</v>
      </c>
      <c r="O3811">
        <v>38</v>
      </c>
      <c r="P3811" s="5">
        <f>E3811/O3811</f>
        <v>53.289473684210527</v>
      </c>
      <c r="Q3811" s="18" t="str">
        <f>LEFT(T3811, FIND("/",T3811)-1)</f>
        <v>theater</v>
      </c>
      <c r="R3811" s="18" t="str">
        <f>RIGHT(T3811, LEN(T3811)-FIND("/",T3811))</f>
        <v>plays</v>
      </c>
      <c r="S3811" t="b">
        <v>1</v>
      </c>
      <c r="T3811" t="s">
        <v>8271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3">
        <v>1500</v>
      </c>
      <c r="E3812" s="13">
        <v>1826</v>
      </c>
      <c r="F3812" s="16">
        <f>(E3812)/D3812</f>
        <v>1.2173333333333334</v>
      </c>
      <c r="G3812" s="11" t="s">
        <v>8219</v>
      </c>
      <c r="H3812" t="s">
        <v>8224</v>
      </c>
      <c r="I3812" t="s">
        <v>8246</v>
      </c>
      <c r="J3812">
        <v>1426965758</v>
      </c>
      <c r="K3812" s="7">
        <f>(((J3812/60)/60)/24)+DATE(1970,1,1)</f>
        <v>42084.807384259257</v>
      </c>
      <c r="L3812">
        <v>1424377358</v>
      </c>
      <c r="M3812" s="7">
        <f>(((L3812/60)/60)/24)+DATE(1970,1,1)</f>
        <v>42054.849050925928</v>
      </c>
      <c r="N3812" t="b">
        <v>0</v>
      </c>
      <c r="O3812">
        <v>26</v>
      </c>
      <c r="P3812" s="5">
        <f>E3812/O3812</f>
        <v>70.230769230769226</v>
      </c>
      <c r="Q3812" s="18" t="str">
        <f>LEFT(T3812, FIND("/",T3812)-1)</f>
        <v>theater</v>
      </c>
      <c r="R3812" s="18" t="str">
        <f>RIGHT(T3812, LEN(T3812)-FIND("/",T3812))</f>
        <v>plays</v>
      </c>
      <c r="S3812" t="b">
        <v>1</v>
      </c>
      <c r="T3812" t="s">
        <v>8271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3">
        <v>250</v>
      </c>
      <c r="E3813" s="13">
        <v>825</v>
      </c>
      <c r="F3813" s="16">
        <f>(E3813)/D3813</f>
        <v>3.3</v>
      </c>
      <c r="G3813" s="11" t="s">
        <v>8219</v>
      </c>
      <c r="H3813" t="s">
        <v>8225</v>
      </c>
      <c r="I3813" t="s">
        <v>8247</v>
      </c>
      <c r="J3813">
        <v>1464692400</v>
      </c>
      <c r="K3813" s="7">
        <f>(((J3813/60)/60)/24)+DATE(1970,1,1)</f>
        <v>42521.458333333328</v>
      </c>
      <c r="L3813">
        <v>1461769373</v>
      </c>
      <c r="M3813" s="7">
        <f>(((L3813/60)/60)/24)+DATE(1970,1,1)</f>
        <v>42487.62700231481</v>
      </c>
      <c r="N3813" t="b">
        <v>0</v>
      </c>
      <c r="O3813">
        <v>19</v>
      </c>
      <c r="P3813" s="5">
        <f>E3813/O3813</f>
        <v>43.421052631578945</v>
      </c>
      <c r="Q3813" s="18" t="str">
        <f>LEFT(T3813, FIND("/",T3813)-1)</f>
        <v>theater</v>
      </c>
      <c r="R3813" s="18" t="str">
        <f>RIGHT(T3813, LEN(T3813)-FIND("/",T3813))</f>
        <v>plays</v>
      </c>
      <c r="S3813" t="b">
        <v>1</v>
      </c>
      <c r="T3813" t="s">
        <v>8271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3">
        <v>2000</v>
      </c>
      <c r="E3814" s="13">
        <v>2191</v>
      </c>
      <c r="F3814" s="16">
        <f>(E3814)/D3814</f>
        <v>1.0954999999999999</v>
      </c>
      <c r="G3814" s="11" t="s">
        <v>8219</v>
      </c>
      <c r="H3814" t="s">
        <v>8229</v>
      </c>
      <c r="I3814" t="s">
        <v>8251</v>
      </c>
      <c r="J3814">
        <v>1433131140</v>
      </c>
      <c r="K3814" s="7">
        <f>(((J3814/60)/60)/24)+DATE(1970,1,1)</f>
        <v>42156.165972222225</v>
      </c>
      <c r="L3814">
        <v>1429120908</v>
      </c>
      <c r="M3814" s="7">
        <f>(((L3814/60)/60)/24)+DATE(1970,1,1)</f>
        <v>42109.751250000001</v>
      </c>
      <c r="N3814" t="b">
        <v>0</v>
      </c>
      <c r="O3814">
        <v>11</v>
      </c>
      <c r="P3814" s="5">
        <f>E3814/O3814</f>
        <v>199.18181818181819</v>
      </c>
      <c r="Q3814" s="18" t="str">
        <f>LEFT(T3814, FIND("/",T3814)-1)</f>
        <v>theater</v>
      </c>
      <c r="R3814" s="18" t="str">
        <f>RIGHT(T3814, LEN(T3814)-FIND("/",T3814))</f>
        <v>plays</v>
      </c>
      <c r="S3814" t="b">
        <v>1</v>
      </c>
      <c r="T3814" t="s">
        <v>8271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3">
        <v>2100</v>
      </c>
      <c r="E3815" s="13">
        <v>2119.9899999999998</v>
      </c>
      <c r="F3815" s="16">
        <f>(E3815)/D3815</f>
        <v>1.0095190476190474</v>
      </c>
      <c r="G3815" s="11" t="s">
        <v>8219</v>
      </c>
      <c r="H3815" t="s">
        <v>8224</v>
      </c>
      <c r="I3815" t="s">
        <v>8246</v>
      </c>
      <c r="J3815">
        <v>1465940580</v>
      </c>
      <c r="K3815" s="7">
        <f>(((J3815/60)/60)/24)+DATE(1970,1,1)</f>
        <v>42535.904861111107</v>
      </c>
      <c r="L3815">
        <v>1462603021</v>
      </c>
      <c r="M3815" s="7">
        <f>(((L3815/60)/60)/24)+DATE(1970,1,1)</f>
        <v>42497.275706018518</v>
      </c>
      <c r="N3815" t="b">
        <v>0</v>
      </c>
      <c r="O3815">
        <v>27</v>
      </c>
      <c r="P3815" s="5">
        <f>E3815/O3815</f>
        <v>78.518148148148143</v>
      </c>
      <c r="Q3815" s="18" t="str">
        <f>LEFT(T3815, FIND("/",T3815)-1)</f>
        <v>theater</v>
      </c>
      <c r="R3815" s="18" t="str">
        <f>RIGHT(T3815, LEN(T3815)-FIND("/",T3815))</f>
        <v>plays</v>
      </c>
      <c r="S3815" t="b">
        <v>1</v>
      </c>
      <c r="T3815" t="s">
        <v>8271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3">
        <v>1500</v>
      </c>
      <c r="E3816" s="13">
        <v>2102</v>
      </c>
      <c r="F3816" s="16">
        <f>(E3816)/D3816</f>
        <v>1.4013333333333333</v>
      </c>
      <c r="G3816" s="11" t="s">
        <v>8219</v>
      </c>
      <c r="H3816" t="s">
        <v>8224</v>
      </c>
      <c r="I3816" t="s">
        <v>8246</v>
      </c>
      <c r="J3816">
        <v>1427860740</v>
      </c>
      <c r="K3816" s="7">
        <f>(((J3816/60)/60)/24)+DATE(1970,1,1)</f>
        <v>42095.165972222225</v>
      </c>
      <c r="L3816">
        <v>1424727712</v>
      </c>
      <c r="M3816" s="7">
        <f>(((L3816/60)/60)/24)+DATE(1970,1,1)</f>
        <v>42058.904074074075</v>
      </c>
      <c r="N3816" t="b">
        <v>0</v>
      </c>
      <c r="O3816">
        <v>34</v>
      </c>
      <c r="P3816" s="5">
        <f>E3816/O3816</f>
        <v>61.823529411764703</v>
      </c>
      <c r="Q3816" s="18" t="str">
        <f>LEFT(T3816, FIND("/",T3816)-1)</f>
        <v>theater</v>
      </c>
      <c r="R3816" s="18" t="str">
        <f>RIGHT(T3816, LEN(T3816)-FIND("/",T3816))</f>
        <v>plays</v>
      </c>
      <c r="S3816" t="b">
        <v>1</v>
      </c>
      <c r="T3816" t="s">
        <v>8271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3">
        <v>1000</v>
      </c>
      <c r="E3817" s="13">
        <v>1000.01</v>
      </c>
      <c r="F3817" s="16">
        <f>(E3817)/D3817</f>
        <v>1.0000100000000001</v>
      </c>
      <c r="G3817" s="11" t="s">
        <v>8219</v>
      </c>
      <c r="H3817" t="s">
        <v>8225</v>
      </c>
      <c r="I3817" t="s">
        <v>8247</v>
      </c>
      <c r="J3817">
        <v>1440111600</v>
      </c>
      <c r="K3817" s="7">
        <f>(((J3817/60)/60)/24)+DATE(1970,1,1)</f>
        <v>42236.958333333328</v>
      </c>
      <c r="L3817">
        <v>1437545657</v>
      </c>
      <c r="M3817" s="7">
        <f>(((L3817/60)/60)/24)+DATE(1970,1,1)</f>
        <v>42207.259918981479</v>
      </c>
      <c r="N3817" t="b">
        <v>0</v>
      </c>
      <c r="O3817">
        <v>20</v>
      </c>
      <c r="P3817" s="5">
        <f>E3817/O3817</f>
        <v>50.000500000000002</v>
      </c>
      <c r="Q3817" s="18" t="str">
        <f>LEFT(T3817, FIND("/",T3817)-1)</f>
        <v>theater</v>
      </c>
      <c r="R3817" s="18" t="str">
        <f>RIGHT(T3817, LEN(T3817)-FIND("/",T3817))</f>
        <v>plays</v>
      </c>
      <c r="S3817" t="b">
        <v>1</v>
      </c>
      <c r="T3817" t="s">
        <v>8271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3">
        <v>1500</v>
      </c>
      <c r="E3818" s="13">
        <v>1788.57</v>
      </c>
      <c r="F3818" s="16">
        <f>(E3818)/D3818</f>
        <v>1.19238</v>
      </c>
      <c r="G3818" s="11" t="s">
        <v>8219</v>
      </c>
      <c r="H3818" t="s">
        <v>8224</v>
      </c>
      <c r="I3818" t="s">
        <v>8246</v>
      </c>
      <c r="J3818">
        <v>1405614823</v>
      </c>
      <c r="K3818" s="7">
        <f>(((J3818/60)/60)/24)+DATE(1970,1,1)</f>
        <v>41837.690081018518</v>
      </c>
      <c r="L3818">
        <v>1403022823</v>
      </c>
      <c r="M3818" s="7">
        <f>(((L3818/60)/60)/24)+DATE(1970,1,1)</f>
        <v>41807.690081018518</v>
      </c>
      <c r="N3818" t="b">
        <v>0</v>
      </c>
      <c r="O3818">
        <v>37</v>
      </c>
      <c r="P3818" s="5">
        <f>E3818/O3818</f>
        <v>48.339729729729726</v>
      </c>
      <c r="Q3818" s="18" t="str">
        <f>LEFT(T3818, FIND("/",T3818)-1)</f>
        <v>theater</v>
      </c>
      <c r="R3818" s="18" t="str">
        <f>RIGHT(T3818, LEN(T3818)-FIND("/",T3818))</f>
        <v>plays</v>
      </c>
      <c r="S3818" t="b">
        <v>1</v>
      </c>
      <c r="T3818" t="s">
        <v>8271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3">
        <v>2000</v>
      </c>
      <c r="E3819" s="13">
        <v>2145</v>
      </c>
      <c r="F3819" s="16">
        <f>(E3819)/D3819</f>
        <v>1.0725</v>
      </c>
      <c r="G3819" s="11" t="s">
        <v>8219</v>
      </c>
      <c r="H3819" t="s">
        <v>8224</v>
      </c>
      <c r="I3819" t="s">
        <v>8246</v>
      </c>
      <c r="J3819">
        <v>1445659140</v>
      </c>
      <c r="K3819" s="7">
        <f>(((J3819/60)/60)/24)+DATE(1970,1,1)</f>
        <v>42301.165972222225</v>
      </c>
      <c r="L3819">
        <v>1444236216</v>
      </c>
      <c r="M3819" s="7">
        <f>(((L3819/60)/60)/24)+DATE(1970,1,1)</f>
        <v>42284.69694444444</v>
      </c>
      <c r="N3819" t="b">
        <v>0</v>
      </c>
      <c r="O3819">
        <v>20</v>
      </c>
      <c r="P3819" s="5">
        <f>E3819/O3819</f>
        <v>107.25</v>
      </c>
      <c r="Q3819" s="18" t="str">
        <f>LEFT(T3819, FIND("/",T3819)-1)</f>
        <v>theater</v>
      </c>
      <c r="R3819" s="18" t="str">
        <f>RIGHT(T3819, LEN(T3819)-FIND("/",T3819))</f>
        <v>plays</v>
      </c>
      <c r="S3819" t="b">
        <v>1</v>
      </c>
      <c r="T3819" t="s">
        <v>8271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3">
        <v>250</v>
      </c>
      <c r="E3820" s="13">
        <v>570</v>
      </c>
      <c r="F3820" s="16">
        <f>(E3820)/D3820</f>
        <v>2.2799999999999998</v>
      </c>
      <c r="G3820" s="11" t="s">
        <v>8219</v>
      </c>
      <c r="H3820" t="s">
        <v>8224</v>
      </c>
      <c r="I3820" t="s">
        <v>8246</v>
      </c>
      <c r="J3820">
        <v>1426187582</v>
      </c>
      <c r="K3820" s="7">
        <f>(((J3820/60)/60)/24)+DATE(1970,1,1)</f>
        <v>42075.800717592589</v>
      </c>
      <c r="L3820">
        <v>1423599182</v>
      </c>
      <c r="M3820" s="7">
        <f>(((L3820/60)/60)/24)+DATE(1970,1,1)</f>
        <v>42045.84238425926</v>
      </c>
      <c r="N3820" t="b">
        <v>0</v>
      </c>
      <c r="O3820">
        <v>10</v>
      </c>
      <c r="P3820" s="5">
        <f>E3820/O3820</f>
        <v>57</v>
      </c>
      <c r="Q3820" s="18" t="str">
        <f>LEFT(T3820, FIND("/",T3820)-1)</f>
        <v>theater</v>
      </c>
      <c r="R3820" s="18" t="str">
        <f>RIGHT(T3820, LEN(T3820)-FIND("/",T3820))</f>
        <v>plays</v>
      </c>
      <c r="S3820" t="b">
        <v>1</v>
      </c>
      <c r="T3820" t="s">
        <v>8271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3">
        <v>1000</v>
      </c>
      <c r="E3821" s="13">
        <v>1064</v>
      </c>
      <c r="F3821" s="16">
        <f>(E3821)/D3821</f>
        <v>1.0640000000000001</v>
      </c>
      <c r="G3821" s="11" t="s">
        <v>8219</v>
      </c>
      <c r="H3821" t="s">
        <v>8224</v>
      </c>
      <c r="I3821" t="s">
        <v>8246</v>
      </c>
      <c r="J3821">
        <v>1437166920</v>
      </c>
      <c r="K3821" s="7">
        <f>(((J3821/60)/60)/24)+DATE(1970,1,1)</f>
        <v>42202.876388888893</v>
      </c>
      <c r="L3821">
        <v>1435554104</v>
      </c>
      <c r="M3821" s="7">
        <f>(((L3821/60)/60)/24)+DATE(1970,1,1)</f>
        <v>42184.209537037037</v>
      </c>
      <c r="N3821" t="b">
        <v>0</v>
      </c>
      <c r="O3821">
        <v>26</v>
      </c>
      <c r="P3821" s="5">
        <f>E3821/O3821</f>
        <v>40.92307692307692</v>
      </c>
      <c r="Q3821" s="18" t="str">
        <f>LEFT(T3821, FIND("/",T3821)-1)</f>
        <v>theater</v>
      </c>
      <c r="R3821" s="18" t="str">
        <f>RIGHT(T3821, LEN(T3821)-FIND("/",T3821))</f>
        <v>plays</v>
      </c>
      <c r="S3821" t="b">
        <v>1</v>
      </c>
      <c r="T3821" t="s">
        <v>8271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3">
        <v>300</v>
      </c>
      <c r="E3822" s="13">
        <v>430</v>
      </c>
      <c r="F3822" s="16">
        <f>(E3822)/D3822</f>
        <v>1.4333333333333333</v>
      </c>
      <c r="G3822" s="11" t="s">
        <v>8219</v>
      </c>
      <c r="H3822" t="s">
        <v>8225</v>
      </c>
      <c r="I3822" t="s">
        <v>8247</v>
      </c>
      <c r="J3822">
        <v>1436110717</v>
      </c>
      <c r="K3822" s="7">
        <f>(((J3822/60)/60)/24)+DATE(1970,1,1)</f>
        <v>42190.651817129634</v>
      </c>
      <c r="L3822">
        <v>1433518717</v>
      </c>
      <c r="M3822" s="7">
        <f>(((L3822/60)/60)/24)+DATE(1970,1,1)</f>
        <v>42160.651817129634</v>
      </c>
      <c r="N3822" t="b">
        <v>0</v>
      </c>
      <c r="O3822">
        <v>20</v>
      </c>
      <c r="P3822" s="5">
        <f>E3822/O3822</f>
        <v>21.5</v>
      </c>
      <c r="Q3822" s="18" t="str">
        <f>LEFT(T3822, FIND("/",T3822)-1)</f>
        <v>theater</v>
      </c>
      <c r="R3822" s="18" t="str">
        <f>RIGHT(T3822, LEN(T3822)-FIND("/",T3822))</f>
        <v>plays</v>
      </c>
      <c r="S3822" t="b">
        <v>1</v>
      </c>
      <c r="T3822" t="s">
        <v>8271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3">
        <v>3500</v>
      </c>
      <c r="E3823" s="13">
        <v>3659</v>
      </c>
      <c r="F3823" s="16">
        <f>(E3823)/D3823</f>
        <v>1.0454285714285714</v>
      </c>
      <c r="G3823" s="11" t="s">
        <v>8219</v>
      </c>
      <c r="H3823" t="s">
        <v>8224</v>
      </c>
      <c r="I3823" t="s">
        <v>8246</v>
      </c>
      <c r="J3823">
        <v>1451881207</v>
      </c>
      <c r="K3823" s="7">
        <f>(((J3823/60)/60)/24)+DATE(1970,1,1)</f>
        <v>42373.180636574078</v>
      </c>
      <c r="L3823">
        <v>1449116407</v>
      </c>
      <c r="M3823" s="7">
        <f>(((L3823/60)/60)/24)+DATE(1970,1,1)</f>
        <v>42341.180636574078</v>
      </c>
      <c r="N3823" t="b">
        <v>0</v>
      </c>
      <c r="O3823">
        <v>46</v>
      </c>
      <c r="P3823" s="5">
        <f>E3823/O3823</f>
        <v>79.543478260869563</v>
      </c>
      <c r="Q3823" s="18" t="str">
        <f>LEFT(T3823, FIND("/",T3823)-1)</f>
        <v>theater</v>
      </c>
      <c r="R3823" s="18" t="str">
        <f>RIGHT(T3823, LEN(T3823)-FIND("/",T3823))</f>
        <v>plays</v>
      </c>
      <c r="S3823" t="b">
        <v>1</v>
      </c>
      <c r="T3823" t="s">
        <v>8271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3">
        <v>5000</v>
      </c>
      <c r="E3824" s="13">
        <v>5501</v>
      </c>
      <c r="F3824" s="16">
        <f>(E3824)/D3824</f>
        <v>1.1002000000000001</v>
      </c>
      <c r="G3824" s="11" t="s">
        <v>8219</v>
      </c>
      <c r="H3824" t="s">
        <v>8236</v>
      </c>
      <c r="I3824" t="s">
        <v>8249</v>
      </c>
      <c r="J3824">
        <v>1453244340</v>
      </c>
      <c r="K3824" s="7">
        <f>(((J3824/60)/60)/24)+DATE(1970,1,1)</f>
        <v>42388.957638888889</v>
      </c>
      <c r="L3824">
        <v>1448136417</v>
      </c>
      <c r="M3824" s="7">
        <f>(((L3824/60)/60)/24)+DATE(1970,1,1)</f>
        <v>42329.838159722218</v>
      </c>
      <c r="N3824" t="b">
        <v>0</v>
      </c>
      <c r="O3824">
        <v>76</v>
      </c>
      <c r="P3824" s="5">
        <f>E3824/O3824</f>
        <v>72.381578947368425</v>
      </c>
      <c r="Q3824" s="18" t="str">
        <f>LEFT(T3824, FIND("/",T3824)-1)</f>
        <v>theater</v>
      </c>
      <c r="R3824" s="18" t="str">
        <f>RIGHT(T3824, LEN(T3824)-FIND("/",T3824))</f>
        <v>plays</v>
      </c>
      <c r="S3824" t="b">
        <v>1</v>
      </c>
      <c r="T3824" t="s">
        <v>8271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3">
        <v>2500</v>
      </c>
      <c r="E3825" s="13">
        <v>2650</v>
      </c>
      <c r="F3825" s="16">
        <f>(E3825)/D3825</f>
        <v>1.06</v>
      </c>
      <c r="G3825" s="11" t="s">
        <v>8219</v>
      </c>
      <c r="H3825" t="s">
        <v>8224</v>
      </c>
      <c r="I3825" t="s">
        <v>8246</v>
      </c>
      <c r="J3825">
        <v>1437364740</v>
      </c>
      <c r="K3825" s="7">
        <f>(((J3825/60)/60)/24)+DATE(1970,1,1)</f>
        <v>42205.165972222225</v>
      </c>
      <c r="L3825">
        <v>1434405044</v>
      </c>
      <c r="M3825" s="7">
        <f>(((L3825/60)/60)/24)+DATE(1970,1,1)</f>
        <v>42170.910231481481</v>
      </c>
      <c r="N3825" t="b">
        <v>0</v>
      </c>
      <c r="O3825">
        <v>41</v>
      </c>
      <c r="P3825" s="5">
        <f>E3825/O3825</f>
        <v>64.634146341463421</v>
      </c>
      <c r="Q3825" s="18" t="str">
        <f>LEFT(T3825, FIND("/",T3825)-1)</f>
        <v>theater</v>
      </c>
      <c r="R3825" s="18" t="str">
        <f>RIGHT(T3825, LEN(T3825)-FIND("/",T3825))</f>
        <v>plays</v>
      </c>
      <c r="S3825" t="b">
        <v>1</v>
      </c>
      <c r="T3825" t="s">
        <v>8271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3">
        <v>250</v>
      </c>
      <c r="E3826" s="13">
        <v>270</v>
      </c>
      <c r="F3826" s="16">
        <f>(E3826)/D3826</f>
        <v>1.08</v>
      </c>
      <c r="G3826" s="11" t="s">
        <v>8219</v>
      </c>
      <c r="H3826" t="s">
        <v>8225</v>
      </c>
      <c r="I3826" t="s">
        <v>8247</v>
      </c>
      <c r="J3826">
        <v>1470058860</v>
      </c>
      <c r="K3826" s="7">
        <f>(((J3826/60)/60)/24)+DATE(1970,1,1)</f>
        <v>42583.570138888885</v>
      </c>
      <c r="L3826">
        <v>1469026903</v>
      </c>
      <c r="M3826" s="7">
        <f>(((L3826/60)/60)/24)+DATE(1970,1,1)</f>
        <v>42571.626192129625</v>
      </c>
      <c r="N3826" t="b">
        <v>0</v>
      </c>
      <c r="O3826">
        <v>7</v>
      </c>
      <c r="P3826" s="5">
        <f>E3826/O3826</f>
        <v>38.571428571428569</v>
      </c>
      <c r="Q3826" s="18" t="str">
        <f>LEFT(T3826, FIND("/",T3826)-1)</f>
        <v>theater</v>
      </c>
      <c r="R3826" s="18" t="str">
        <f>RIGHT(T3826, LEN(T3826)-FIND("/",T3826))</f>
        <v>plays</v>
      </c>
      <c r="S3826" t="b">
        <v>1</v>
      </c>
      <c r="T3826" t="s">
        <v>8271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3">
        <v>5000</v>
      </c>
      <c r="E3827" s="13">
        <v>5271</v>
      </c>
      <c r="F3827" s="16">
        <f>(E3827)/D3827</f>
        <v>1.0542</v>
      </c>
      <c r="G3827" s="11" t="s">
        <v>8219</v>
      </c>
      <c r="H3827" t="s">
        <v>8224</v>
      </c>
      <c r="I3827" t="s">
        <v>8246</v>
      </c>
      <c r="J3827">
        <v>1434505214</v>
      </c>
      <c r="K3827" s="7">
        <f>(((J3827/60)/60)/24)+DATE(1970,1,1)</f>
        <v>42172.069606481484</v>
      </c>
      <c r="L3827">
        <v>1432690814</v>
      </c>
      <c r="M3827" s="7">
        <f>(((L3827/60)/60)/24)+DATE(1970,1,1)</f>
        <v>42151.069606481484</v>
      </c>
      <c r="N3827" t="b">
        <v>0</v>
      </c>
      <c r="O3827">
        <v>49</v>
      </c>
      <c r="P3827" s="5">
        <f>E3827/O3827</f>
        <v>107.57142857142857</v>
      </c>
      <c r="Q3827" s="18" t="str">
        <f>LEFT(T3827, FIND("/",T3827)-1)</f>
        <v>theater</v>
      </c>
      <c r="R3827" s="18" t="str">
        <f>RIGHT(T3827, LEN(T3827)-FIND("/",T3827))</f>
        <v>plays</v>
      </c>
      <c r="S3827" t="b">
        <v>1</v>
      </c>
      <c r="T3827" t="s">
        <v>8271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3">
        <v>600</v>
      </c>
      <c r="E3828" s="13">
        <v>715</v>
      </c>
      <c r="F3828" s="16">
        <f>(E3828)/D3828</f>
        <v>1.1916666666666667</v>
      </c>
      <c r="G3828" s="11" t="s">
        <v>8219</v>
      </c>
      <c r="H3828" t="s">
        <v>8225</v>
      </c>
      <c r="I3828" t="s">
        <v>8247</v>
      </c>
      <c r="J3828">
        <v>1430993394</v>
      </c>
      <c r="K3828" s="7">
        <f>(((J3828/60)/60)/24)+DATE(1970,1,1)</f>
        <v>42131.423541666663</v>
      </c>
      <c r="L3828">
        <v>1428401394</v>
      </c>
      <c r="M3828" s="7">
        <f>(((L3828/60)/60)/24)+DATE(1970,1,1)</f>
        <v>42101.423541666663</v>
      </c>
      <c r="N3828" t="b">
        <v>0</v>
      </c>
      <c r="O3828">
        <v>26</v>
      </c>
      <c r="P3828" s="5">
        <f>E3828/O3828</f>
        <v>27.5</v>
      </c>
      <c r="Q3828" s="18" t="str">
        <f>LEFT(T3828, FIND("/",T3828)-1)</f>
        <v>theater</v>
      </c>
      <c r="R3828" s="18" t="str">
        <f>RIGHT(T3828, LEN(T3828)-FIND("/",T3828))</f>
        <v>plays</v>
      </c>
      <c r="S3828" t="b">
        <v>1</v>
      </c>
      <c r="T3828" t="s">
        <v>8271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3">
        <v>3000</v>
      </c>
      <c r="E3829" s="13">
        <v>4580</v>
      </c>
      <c r="F3829" s="16">
        <f>(E3829)/D3829</f>
        <v>1.5266666666666666</v>
      </c>
      <c r="G3829" s="11" t="s">
        <v>8219</v>
      </c>
      <c r="H3829" t="s">
        <v>8225</v>
      </c>
      <c r="I3829" t="s">
        <v>8247</v>
      </c>
      <c r="J3829">
        <v>1427414400</v>
      </c>
      <c r="K3829" s="7">
        <f>(((J3829/60)/60)/24)+DATE(1970,1,1)</f>
        <v>42090</v>
      </c>
      <c r="L3829">
        <v>1422656201</v>
      </c>
      <c r="M3829" s="7">
        <f>(((L3829/60)/60)/24)+DATE(1970,1,1)</f>
        <v>42034.928252314814</v>
      </c>
      <c r="N3829" t="b">
        <v>0</v>
      </c>
      <c r="O3829">
        <v>65</v>
      </c>
      <c r="P3829" s="5">
        <f>E3829/O3829</f>
        <v>70.461538461538467</v>
      </c>
      <c r="Q3829" s="18" t="str">
        <f>LEFT(T3829, FIND("/",T3829)-1)</f>
        <v>theater</v>
      </c>
      <c r="R3829" s="18" t="str">
        <f>RIGHT(T3829, LEN(T3829)-FIND("/",T3829))</f>
        <v>plays</v>
      </c>
      <c r="S3829" t="b">
        <v>1</v>
      </c>
      <c r="T3829" t="s">
        <v>8271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3">
        <v>5000</v>
      </c>
      <c r="E3830" s="13">
        <v>5000</v>
      </c>
      <c r="F3830" s="16">
        <f>(E3830)/D3830</f>
        <v>1</v>
      </c>
      <c r="G3830" s="11" t="s">
        <v>8219</v>
      </c>
      <c r="H3830" t="s">
        <v>8224</v>
      </c>
      <c r="I3830" t="s">
        <v>8246</v>
      </c>
      <c r="J3830">
        <v>1420033187</v>
      </c>
      <c r="K3830" s="7">
        <f>(((J3830/60)/60)/24)+DATE(1970,1,1)</f>
        <v>42004.569293981483</v>
      </c>
      <c r="L3830">
        <v>1414845587</v>
      </c>
      <c r="M3830" s="7">
        <f>(((L3830/60)/60)/24)+DATE(1970,1,1)</f>
        <v>41944.527627314819</v>
      </c>
      <c r="N3830" t="b">
        <v>0</v>
      </c>
      <c r="O3830">
        <v>28</v>
      </c>
      <c r="P3830" s="5">
        <f>E3830/O3830</f>
        <v>178.57142857142858</v>
      </c>
      <c r="Q3830" s="18" t="str">
        <f>LEFT(T3830, FIND("/",T3830)-1)</f>
        <v>theater</v>
      </c>
      <c r="R3830" s="18" t="str">
        <f>RIGHT(T3830, LEN(T3830)-FIND("/",T3830))</f>
        <v>plays</v>
      </c>
      <c r="S3830" t="b">
        <v>1</v>
      </c>
      <c r="T3830" t="s">
        <v>8271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3">
        <v>500</v>
      </c>
      <c r="E3831" s="13">
        <v>501</v>
      </c>
      <c r="F3831" s="16">
        <f>(E3831)/D3831</f>
        <v>1.002</v>
      </c>
      <c r="G3831" s="11" t="s">
        <v>8219</v>
      </c>
      <c r="H3831" t="s">
        <v>8224</v>
      </c>
      <c r="I3831" t="s">
        <v>8246</v>
      </c>
      <c r="J3831">
        <v>1472676371</v>
      </c>
      <c r="K3831" s="7">
        <f>(((J3831/60)/60)/24)+DATE(1970,1,1)</f>
        <v>42613.865405092598</v>
      </c>
      <c r="L3831">
        <v>1470948371</v>
      </c>
      <c r="M3831" s="7">
        <f>(((L3831/60)/60)/24)+DATE(1970,1,1)</f>
        <v>42593.865405092598</v>
      </c>
      <c r="N3831" t="b">
        <v>0</v>
      </c>
      <c r="O3831">
        <v>8</v>
      </c>
      <c r="P3831" s="5">
        <f>E3831/O3831</f>
        <v>62.625</v>
      </c>
      <c r="Q3831" s="18" t="str">
        <f>LEFT(T3831, FIND("/",T3831)-1)</f>
        <v>theater</v>
      </c>
      <c r="R3831" s="18" t="str">
        <f>RIGHT(T3831, LEN(T3831)-FIND("/",T3831))</f>
        <v>plays</v>
      </c>
      <c r="S3831" t="b">
        <v>1</v>
      </c>
      <c r="T3831" t="s">
        <v>8271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3">
        <v>100</v>
      </c>
      <c r="E3832" s="13">
        <v>225</v>
      </c>
      <c r="F3832" s="16">
        <f>(E3832)/D3832</f>
        <v>2.25</v>
      </c>
      <c r="G3832" s="11" t="s">
        <v>8219</v>
      </c>
      <c r="H3832" t="s">
        <v>8224</v>
      </c>
      <c r="I3832" t="s">
        <v>8246</v>
      </c>
      <c r="J3832">
        <v>1464371211</v>
      </c>
      <c r="K3832" s="7">
        <f>(((J3832/60)/60)/24)+DATE(1970,1,1)</f>
        <v>42517.740868055553</v>
      </c>
      <c r="L3832">
        <v>1463161611</v>
      </c>
      <c r="M3832" s="7">
        <f>(((L3832/60)/60)/24)+DATE(1970,1,1)</f>
        <v>42503.740868055553</v>
      </c>
      <c r="N3832" t="b">
        <v>0</v>
      </c>
      <c r="O3832">
        <v>3</v>
      </c>
      <c r="P3832" s="5">
        <f>E3832/O3832</f>
        <v>75</v>
      </c>
      <c r="Q3832" s="18" t="str">
        <f>LEFT(T3832, FIND("/",T3832)-1)</f>
        <v>theater</v>
      </c>
      <c r="R3832" s="18" t="str">
        <f>RIGHT(T3832, LEN(T3832)-FIND("/",T3832))</f>
        <v>plays</v>
      </c>
      <c r="S3832" t="b">
        <v>1</v>
      </c>
      <c r="T3832" t="s">
        <v>8271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3">
        <v>500</v>
      </c>
      <c r="E3833" s="13">
        <v>530.11</v>
      </c>
      <c r="F3833" s="16">
        <f>(E3833)/D3833</f>
        <v>1.0602199999999999</v>
      </c>
      <c r="G3833" s="11" t="s">
        <v>8219</v>
      </c>
      <c r="H3833" t="s">
        <v>8224</v>
      </c>
      <c r="I3833" t="s">
        <v>8246</v>
      </c>
      <c r="J3833">
        <v>1415222545</v>
      </c>
      <c r="K3833" s="7">
        <f>(((J3833/60)/60)/24)+DATE(1970,1,1)</f>
        <v>41948.890567129631</v>
      </c>
      <c r="L3833">
        <v>1413404545</v>
      </c>
      <c r="M3833" s="7">
        <f>(((L3833/60)/60)/24)+DATE(1970,1,1)</f>
        <v>41927.848900462966</v>
      </c>
      <c r="N3833" t="b">
        <v>0</v>
      </c>
      <c r="O3833">
        <v>9</v>
      </c>
      <c r="P3833" s="5">
        <f>E3833/O3833</f>
        <v>58.901111111111113</v>
      </c>
      <c r="Q3833" s="18" t="str">
        <f>LEFT(T3833, FIND("/",T3833)-1)</f>
        <v>theater</v>
      </c>
      <c r="R3833" s="18" t="str">
        <f>RIGHT(T3833, LEN(T3833)-FIND("/",T3833))</f>
        <v>plays</v>
      </c>
      <c r="S3833" t="b">
        <v>1</v>
      </c>
      <c r="T3833" t="s">
        <v>8271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3">
        <v>1200</v>
      </c>
      <c r="E3834" s="13">
        <v>1256</v>
      </c>
      <c r="F3834" s="16">
        <f>(E3834)/D3834</f>
        <v>1.0466666666666666</v>
      </c>
      <c r="G3834" s="11" t="s">
        <v>8219</v>
      </c>
      <c r="H3834" t="s">
        <v>8224</v>
      </c>
      <c r="I3834" t="s">
        <v>8246</v>
      </c>
      <c r="J3834">
        <v>1455936335</v>
      </c>
      <c r="K3834" s="7">
        <f>(((J3834/60)/60)/24)+DATE(1970,1,1)</f>
        <v>42420.114988425921</v>
      </c>
      <c r="L3834">
        <v>1452048335</v>
      </c>
      <c r="M3834" s="7">
        <f>(((L3834/60)/60)/24)+DATE(1970,1,1)</f>
        <v>42375.114988425921</v>
      </c>
      <c r="N3834" t="b">
        <v>0</v>
      </c>
      <c r="O3834">
        <v>9</v>
      </c>
      <c r="P3834" s="5">
        <f>E3834/O3834</f>
        <v>139.55555555555554</v>
      </c>
      <c r="Q3834" s="18" t="str">
        <f>LEFT(T3834, FIND("/",T3834)-1)</f>
        <v>theater</v>
      </c>
      <c r="R3834" s="18" t="str">
        <f>RIGHT(T3834, LEN(T3834)-FIND("/",T3834))</f>
        <v>plays</v>
      </c>
      <c r="S3834" t="b">
        <v>1</v>
      </c>
      <c r="T3834" t="s">
        <v>8271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3">
        <v>1200</v>
      </c>
      <c r="E3835" s="13">
        <v>1400</v>
      </c>
      <c r="F3835" s="16">
        <f>(E3835)/D3835</f>
        <v>1.1666666666666667</v>
      </c>
      <c r="G3835" s="11" t="s">
        <v>8219</v>
      </c>
      <c r="H3835" t="s">
        <v>8229</v>
      </c>
      <c r="I3835" t="s">
        <v>8251</v>
      </c>
      <c r="J3835">
        <v>1417460940</v>
      </c>
      <c r="K3835" s="7">
        <f>(((J3835/60)/60)/24)+DATE(1970,1,1)</f>
        <v>41974.797916666663</v>
      </c>
      <c r="L3835">
        <v>1416516972</v>
      </c>
      <c r="M3835" s="7">
        <f>(((L3835/60)/60)/24)+DATE(1970,1,1)</f>
        <v>41963.872361111105</v>
      </c>
      <c r="N3835" t="b">
        <v>0</v>
      </c>
      <c r="O3835">
        <v>20</v>
      </c>
      <c r="P3835" s="5">
        <f>E3835/O3835</f>
        <v>70</v>
      </c>
      <c r="Q3835" s="18" t="str">
        <f>LEFT(T3835, FIND("/",T3835)-1)</f>
        <v>theater</v>
      </c>
      <c r="R3835" s="18" t="str">
        <f>RIGHT(T3835, LEN(T3835)-FIND("/",T3835))</f>
        <v>plays</v>
      </c>
      <c r="S3835" t="b">
        <v>1</v>
      </c>
      <c r="T3835" t="s">
        <v>8271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3">
        <v>3000</v>
      </c>
      <c r="E3836" s="13">
        <v>3271</v>
      </c>
      <c r="F3836" s="16">
        <f>(E3836)/D3836</f>
        <v>1.0903333333333334</v>
      </c>
      <c r="G3836" s="11" t="s">
        <v>8219</v>
      </c>
      <c r="H3836" t="s">
        <v>8225</v>
      </c>
      <c r="I3836" t="s">
        <v>8247</v>
      </c>
      <c r="J3836">
        <v>1434624067</v>
      </c>
      <c r="K3836" s="7">
        <f>(((J3836/60)/60)/24)+DATE(1970,1,1)</f>
        <v>42173.445219907408</v>
      </c>
      <c r="L3836">
        <v>1432032067</v>
      </c>
      <c r="M3836" s="7">
        <f>(((L3836/60)/60)/24)+DATE(1970,1,1)</f>
        <v>42143.445219907408</v>
      </c>
      <c r="N3836" t="b">
        <v>0</v>
      </c>
      <c r="O3836">
        <v>57</v>
      </c>
      <c r="P3836" s="5">
        <f>E3836/O3836</f>
        <v>57.385964912280699</v>
      </c>
      <c r="Q3836" s="18" t="str">
        <f>LEFT(T3836, FIND("/",T3836)-1)</f>
        <v>theater</v>
      </c>
      <c r="R3836" s="18" t="str">
        <f>RIGHT(T3836, LEN(T3836)-FIND("/",T3836))</f>
        <v>plays</v>
      </c>
      <c r="S3836" t="b">
        <v>1</v>
      </c>
      <c r="T3836" t="s">
        <v>8271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3">
        <v>200</v>
      </c>
      <c r="E3837" s="13">
        <v>320</v>
      </c>
      <c r="F3837" s="16">
        <f>(E3837)/D3837</f>
        <v>1.6</v>
      </c>
      <c r="G3837" s="11" t="s">
        <v>8219</v>
      </c>
      <c r="H3837" t="s">
        <v>8225</v>
      </c>
      <c r="I3837" t="s">
        <v>8247</v>
      </c>
      <c r="J3837">
        <v>1461278208</v>
      </c>
      <c r="K3837" s="7">
        <f>(((J3837/60)/60)/24)+DATE(1970,1,1)</f>
        <v>42481.94222222222</v>
      </c>
      <c r="L3837">
        <v>1459463808</v>
      </c>
      <c r="M3837" s="7">
        <f>(((L3837/60)/60)/24)+DATE(1970,1,1)</f>
        <v>42460.94222222222</v>
      </c>
      <c r="N3837" t="b">
        <v>0</v>
      </c>
      <c r="O3837">
        <v>8</v>
      </c>
      <c r="P3837" s="5">
        <f>E3837/O3837</f>
        <v>40</v>
      </c>
      <c r="Q3837" s="18" t="str">
        <f>LEFT(T3837, FIND("/",T3837)-1)</f>
        <v>theater</v>
      </c>
      <c r="R3837" s="18" t="str">
        <f>RIGHT(T3837, LEN(T3837)-FIND("/",T3837))</f>
        <v>plays</v>
      </c>
      <c r="S3837" t="b">
        <v>1</v>
      </c>
      <c r="T3837" t="s">
        <v>8271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3">
        <v>800</v>
      </c>
      <c r="E3838" s="13">
        <v>900</v>
      </c>
      <c r="F3838" s="16">
        <f>(E3838)/D3838</f>
        <v>1.125</v>
      </c>
      <c r="G3838" s="11" t="s">
        <v>8219</v>
      </c>
      <c r="H3838" t="s">
        <v>8224</v>
      </c>
      <c r="I3838" t="s">
        <v>8246</v>
      </c>
      <c r="J3838">
        <v>1470197340</v>
      </c>
      <c r="K3838" s="7">
        <f>(((J3838/60)/60)/24)+DATE(1970,1,1)</f>
        <v>42585.172916666663</v>
      </c>
      <c r="L3838">
        <v>1467497652</v>
      </c>
      <c r="M3838" s="7">
        <f>(((L3838/60)/60)/24)+DATE(1970,1,1)</f>
        <v>42553.926527777774</v>
      </c>
      <c r="N3838" t="b">
        <v>0</v>
      </c>
      <c r="O3838">
        <v>14</v>
      </c>
      <c r="P3838" s="5">
        <f>E3838/O3838</f>
        <v>64.285714285714292</v>
      </c>
      <c r="Q3838" s="18" t="str">
        <f>LEFT(T3838, FIND("/",T3838)-1)</f>
        <v>theater</v>
      </c>
      <c r="R3838" s="18" t="str">
        <f>RIGHT(T3838, LEN(T3838)-FIND("/",T3838))</f>
        <v>plays</v>
      </c>
      <c r="S3838" t="b">
        <v>1</v>
      </c>
      <c r="T3838" t="s">
        <v>8271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3">
        <v>2000</v>
      </c>
      <c r="E3839" s="13">
        <v>2042</v>
      </c>
      <c r="F3839" s="16">
        <f>(E3839)/D3839</f>
        <v>1.0209999999999999</v>
      </c>
      <c r="G3839" s="11" t="s">
        <v>8219</v>
      </c>
      <c r="H3839" t="s">
        <v>8225</v>
      </c>
      <c r="I3839" t="s">
        <v>8247</v>
      </c>
      <c r="J3839">
        <v>1435947758</v>
      </c>
      <c r="K3839" s="7">
        <f>(((J3839/60)/60)/24)+DATE(1970,1,1)</f>
        <v>42188.765717592592</v>
      </c>
      <c r="L3839">
        <v>1432837358</v>
      </c>
      <c r="M3839" s="7">
        <f>(((L3839/60)/60)/24)+DATE(1970,1,1)</f>
        <v>42152.765717592592</v>
      </c>
      <c r="N3839" t="b">
        <v>0</v>
      </c>
      <c r="O3839">
        <v>17</v>
      </c>
      <c r="P3839" s="5">
        <f>E3839/O3839</f>
        <v>120.11764705882354</v>
      </c>
      <c r="Q3839" s="18" t="str">
        <f>LEFT(T3839, FIND("/",T3839)-1)</f>
        <v>theater</v>
      </c>
      <c r="R3839" s="18" t="str">
        <f>RIGHT(T3839, LEN(T3839)-FIND("/",T3839))</f>
        <v>plays</v>
      </c>
      <c r="S3839" t="b">
        <v>1</v>
      </c>
      <c r="T3839" t="s">
        <v>8271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3">
        <v>100000</v>
      </c>
      <c r="E3840" s="13">
        <v>100824</v>
      </c>
      <c r="F3840" s="16">
        <f>(E3840)/D3840</f>
        <v>1.00824</v>
      </c>
      <c r="G3840" s="11" t="s">
        <v>8219</v>
      </c>
      <c r="H3840" t="s">
        <v>8235</v>
      </c>
      <c r="I3840" t="s">
        <v>8255</v>
      </c>
      <c r="J3840">
        <v>1432314209</v>
      </c>
      <c r="K3840" s="7">
        <f>(((J3840/60)/60)/24)+DATE(1970,1,1)</f>
        <v>42146.710752314815</v>
      </c>
      <c r="L3840">
        <v>1429722209</v>
      </c>
      <c r="M3840" s="7">
        <f>(((L3840/60)/60)/24)+DATE(1970,1,1)</f>
        <v>42116.710752314815</v>
      </c>
      <c r="N3840" t="b">
        <v>0</v>
      </c>
      <c r="O3840">
        <v>100</v>
      </c>
      <c r="P3840" s="5">
        <f>E3840/O3840</f>
        <v>1008.24</v>
      </c>
      <c r="Q3840" s="18" t="str">
        <f>LEFT(T3840, FIND("/",T3840)-1)</f>
        <v>theater</v>
      </c>
      <c r="R3840" s="18" t="str">
        <f>RIGHT(T3840, LEN(T3840)-FIND("/",T3840))</f>
        <v>plays</v>
      </c>
      <c r="S3840" t="b">
        <v>1</v>
      </c>
      <c r="T3840" t="s">
        <v>8271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3">
        <v>2000</v>
      </c>
      <c r="E3841" s="13">
        <v>2025</v>
      </c>
      <c r="F3841" s="16">
        <f>(E3841)/D3841</f>
        <v>1.0125</v>
      </c>
      <c r="G3841" s="11" t="s">
        <v>8219</v>
      </c>
      <c r="H3841" t="s">
        <v>8224</v>
      </c>
      <c r="I3841" t="s">
        <v>8246</v>
      </c>
      <c r="J3841">
        <v>1438226724</v>
      </c>
      <c r="K3841" s="7">
        <f>(((J3841/60)/60)/24)+DATE(1970,1,1)</f>
        <v>42215.142638888887</v>
      </c>
      <c r="L3841">
        <v>1433042724</v>
      </c>
      <c r="M3841" s="7">
        <f>(((L3841/60)/60)/24)+DATE(1970,1,1)</f>
        <v>42155.142638888887</v>
      </c>
      <c r="N3841" t="b">
        <v>0</v>
      </c>
      <c r="O3841">
        <v>32</v>
      </c>
      <c r="P3841" s="5">
        <f>E3841/O3841</f>
        <v>63.28125</v>
      </c>
      <c r="Q3841" s="18" t="str">
        <f>LEFT(T3841, FIND("/",T3841)-1)</f>
        <v>theater</v>
      </c>
      <c r="R3841" s="18" t="str">
        <f>RIGHT(T3841, LEN(T3841)-FIND("/",T3841))</f>
        <v>plays</v>
      </c>
      <c r="S3841" t="b">
        <v>1</v>
      </c>
      <c r="T3841" t="s">
        <v>8271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3">
        <v>1</v>
      </c>
      <c r="E3842" s="13">
        <v>65</v>
      </c>
      <c r="F3842" s="16">
        <f>(E3842)/D3842</f>
        <v>65</v>
      </c>
      <c r="G3842" s="11" t="s">
        <v>8219</v>
      </c>
      <c r="H3842" t="s">
        <v>8225</v>
      </c>
      <c r="I3842" t="s">
        <v>8247</v>
      </c>
      <c r="J3842">
        <v>1459180229</v>
      </c>
      <c r="K3842" s="7">
        <f>(((J3842/60)/60)/24)+DATE(1970,1,1)</f>
        <v>42457.660057870366</v>
      </c>
      <c r="L3842">
        <v>1457023829</v>
      </c>
      <c r="M3842" s="7">
        <f>(((L3842/60)/60)/24)+DATE(1970,1,1)</f>
        <v>42432.701724537037</v>
      </c>
      <c r="N3842" t="b">
        <v>0</v>
      </c>
      <c r="O3842">
        <v>3</v>
      </c>
      <c r="P3842" s="5">
        <f>E3842/O3842</f>
        <v>21.666666666666668</v>
      </c>
      <c r="Q3842" s="18" t="str">
        <f>LEFT(T3842, FIND("/",T3842)-1)</f>
        <v>theater</v>
      </c>
      <c r="R3842" s="18" t="str">
        <f>RIGHT(T3842, LEN(T3842)-FIND("/",T3842))</f>
        <v>plays</v>
      </c>
      <c r="S3842" t="b">
        <v>1</v>
      </c>
      <c r="T3842" t="s">
        <v>8271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3">
        <v>10000</v>
      </c>
      <c r="E3843" s="13">
        <v>872</v>
      </c>
      <c r="F3843" s="16">
        <f>(E3843)/D3843</f>
        <v>8.72E-2</v>
      </c>
      <c r="G3843" s="11" t="s">
        <v>8221</v>
      </c>
      <c r="H3843" t="s">
        <v>8224</v>
      </c>
      <c r="I3843" t="s">
        <v>8246</v>
      </c>
      <c r="J3843">
        <v>1405882287</v>
      </c>
      <c r="K3843" s="7">
        <f>(((J3843/60)/60)/24)+DATE(1970,1,1)</f>
        <v>41840.785729166666</v>
      </c>
      <c r="L3843">
        <v>1400698287</v>
      </c>
      <c r="M3843" s="7">
        <f>(((L3843/60)/60)/24)+DATE(1970,1,1)</f>
        <v>41780.785729166666</v>
      </c>
      <c r="N3843" t="b">
        <v>1</v>
      </c>
      <c r="O3843">
        <v>34</v>
      </c>
      <c r="P3843" s="5">
        <f>E3843/O3843</f>
        <v>25.647058823529413</v>
      </c>
      <c r="Q3843" s="18" t="str">
        <f>LEFT(T3843, FIND("/",T3843)-1)</f>
        <v>theater</v>
      </c>
      <c r="R3843" s="18" t="str">
        <f>RIGHT(T3843, LEN(T3843)-FIND("/",T3843))</f>
        <v>plays</v>
      </c>
      <c r="S3843" t="b">
        <v>0</v>
      </c>
      <c r="T3843" t="s">
        <v>8271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3">
        <v>5000</v>
      </c>
      <c r="E3844" s="13">
        <v>1097</v>
      </c>
      <c r="F3844" s="16">
        <f>(E3844)/D3844</f>
        <v>0.21940000000000001</v>
      </c>
      <c r="G3844" s="11" t="s">
        <v>8221</v>
      </c>
      <c r="H3844" t="s">
        <v>8225</v>
      </c>
      <c r="I3844" t="s">
        <v>8247</v>
      </c>
      <c r="J3844">
        <v>1399809052</v>
      </c>
      <c r="K3844" s="7">
        <f>(((J3844/60)/60)/24)+DATE(1970,1,1)</f>
        <v>41770.493657407409</v>
      </c>
      <c r="L3844">
        <v>1397217052</v>
      </c>
      <c r="M3844" s="7">
        <f>(((L3844/60)/60)/24)+DATE(1970,1,1)</f>
        <v>41740.493657407409</v>
      </c>
      <c r="N3844" t="b">
        <v>1</v>
      </c>
      <c r="O3844">
        <v>23</v>
      </c>
      <c r="P3844" s="5">
        <f>E3844/O3844</f>
        <v>47.695652173913047</v>
      </c>
      <c r="Q3844" s="18" t="str">
        <f>LEFT(T3844, FIND("/",T3844)-1)</f>
        <v>theater</v>
      </c>
      <c r="R3844" s="18" t="str">
        <f>RIGHT(T3844, LEN(T3844)-FIND("/",T3844))</f>
        <v>plays</v>
      </c>
      <c r="S3844" t="b">
        <v>0</v>
      </c>
      <c r="T3844" t="s">
        <v>8271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3">
        <v>5000</v>
      </c>
      <c r="E3845" s="13">
        <v>1065</v>
      </c>
      <c r="F3845" s="16">
        <f>(E3845)/D3845</f>
        <v>0.21299999999999999</v>
      </c>
      <c r="G3845" s="11" t="s">
        <v>8221</v>
      </c>
      <c r="H3845" t="s">
        <v>8224</v>
      </c>
      <c r="I3845" t="s">
        <v>8246</v>
      </c>
      <c r="J3845">
        <v>1401587064</v>
      </c>
      <c r="K3845" s="7">
        <f>(((J3845/60)/60)/24)+DATE(1970,1,1)</f>
        <v>41791.072500000002</v>
      </c>
      <c r="L3845">
        <v>1399427064</v>
      </c>
      <c r="M3845" s="7">
        <f>(((L3845/60)/60)/24)+DATE(1970,1,1)</f>
        <v>41766.072500000002</v>
      </c>
      <c r="N3845" t="b">
        <v>1</v>
      </c>
      <c r="O3845">
        <v>19</v>
      </c>
      <c r="P3845" s="5">
        <f>E3845/O3845</f>
        <v>56.05263157894737</v>
      </c>
      <c r="Q3845" s="18" t="str">
        <f>LEFT(T3845, FIND("/",T3845)-1)</f>
        <v>theater</v>
      </c>
      <c r="R3845" s="18" t="str">
        <f>RIGHT(T3845, LEN(T3845)-FIND("/",T3845))</f>
        <v>plays</v>
      </c>
      <c r="S3845" t="b">
        <v>0</v>
      </c>
      <c r="T3845" t="s">
        <v>8271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3">
        <v>9800</v>
      </c>
      <c r="E3846" s="13">
        <v>4066</v>
      </c>
      <c r="F3846" s="16">
        <f>(E3846)/D3846</f>
        <v>0.41489795918367345</v>
      </c>
      <c r="G3846" s="11" t="s">
        <v>8221</v>
      </c>
      <c r="H3846" t="s">
        <v>8224</v>
      </c>
      <c r="I3846" t="s">
        <v>8246</v>
      </c>
      <c r="J3846">
        <v>1401778740</v>
      </c>
      <c r="K3846" s="7">
        <f>(((J3846/60)/60)/24)+DATE(1970,1,1)</f>
        <v>41793.290972222225</v>
      </c>
      <c r="L3846">
        <v>1399474134</v>
      </c>
      <c r="M3846" s="7">
        <f>(((L3846/60)/60)/24)+DATE(1970,1,1)</f>
        <v>41766.617291666669</v>
      </c>
      <c r="N3846" t="b">
        <v>1</v>
      </c>
      <c r="O3846">
        <v>50</v>
      </c>
      <c r="P3846" s="5">
        <f>E3846/O3846</f>
        <v>81.319999999999993</v>
      </c>
      <c r="Q3846" s="18" t="str">
        <f>LEFT(T3846, FIND("/",T3846)-1)</f>
        <v>theater</v>
      </c>
      <c r="R3846" s="18" t="str">
        <f>RIGHT(T3846, LEN(T3846)-FIND("/",T3846))</f>
        <v>plays</v>
      </c>
      <c r="S3846" t="b">
        <v>0</v>
      </c>
      <c r="T3846" t="s">
        <v>8271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3">
        <v>40000</v>
      </c>
      <c r="E3847" s="13">
        <v>842</v>
      </c>
      <c r="F3847" s="16">
        <f>(E3847)/D3847</f>
        <v>2.1049999999999999E-2</v>
      </c>
      <c r="G3847" s="11" t="s">
        <v>8221</v>
      </c>
      <c r="H3847" t="s">
        <v>8224</v>
      </c>
      <c r="I3847" t="s">
        <v>8246</v>
      </c>
      <c r="J3847">
        <v>1443711774</v>
      </c>
      <c r="K3847" s="7">
        <f>(((J3847/60)/60)/24)+DATE(1970,1,1)</f>
        <v>42278.627013888887</v>
      </c>
      <c r="L3847">
        <v>1441119774</v>
      </c>
      <c r="M3847" s="7">
        <f>(((L3847/60)/60)/24)+DATE(1970,1,1)</f>
        <v>42248.627013888887</v>
      </c>
      <c r="N3847" t="b">
        <v>1</v>
      </c>
      <c r="O3847">
        <v>12</v>
      </c>
      <c r="P3847" s="5">
        <f>E3847/O3847</f>
        <v>70.166666666666671</v>
      </c>
      <c r="Q3847" s="18" t="str">
        <f>LEFT(T3847, FIND("/",T3847)-1)</f>
        <v>theater</v>
      </c>
      <c r="R3847" s="18" t="str">
        <f>RIGHT(T3847, LEN(T3847)-FIND("/",T3847))</f>
        <v>plays</v>
      </c>
      <c r="S3847" t="b">
        <v>0</v>
      </c>
      <c r="T3847" t="s">
        <v>8271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3">
        <v>7000</v>
      </c>
      <c r="E3848" s="13">
        <v>189</v>
      </c>
      <c r="F3848" s="16">
        <f>(E3848)/D3848</f>
        <v>2.7E-2</v>
      </c>
      <c r="G3848" s="11" t="s">
        <v>8221</v>
      </c>
      <c r="H3848" t="s">
        <v>8224</v>
      </c>
      <c r="I3848" t="s">
        <v>8246</v>
      </c>
      <c r="J3848">
        <v>1412405940</v>
      </c>
      <c r="K3848" s="7">
        <f>(((J3848/60)/60)/24)+DATE(1970,1,1)</f>
        <v>41916.290972222225</v>
      </c>
      <c r="L3848">
        <v>1409721542</v>
      </c>
      <c r="M3848" s="7">
        <f>(((L3848/60)/60)/24)+DATE(1970,1,1)</f>
        <v>41885.221550925926</v>
      </c>
      <c r="N3848" t="b">
        <v>1</v>
      </c>
      <c r="O3848">
        <v>8</v>
      </c>
      <c r="P3848" s="5">
        <f>E3848/O3848</f>
        <v>23.625</v>
      </c>
      <c r="Q3848" s="18" t="str">
        <f>LEFT(T3848, FIND("/",T3848)-1)</f>
        <v>theater</v>
      </c>
      <c r="R3848" s="18" t="str">
        <f>RIGHT(T3848, LEN(T3848)-FIND("/",T3848))</f>
        <v>plays</v>
      </c>
      <c r="S3848" t="b">
        <v>0</v>
      </c>
      <c r="T3848" t="s">
        <v>8271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3">
        <v>10500</v>
      </c>
      <c r="E3849" s="13">
        <v>1697</v>
      </c>
      <c r="F3849" s="16">
        <f>(E3849)/D3849</f>
        <v>0.16161904761904761</v>
      </c>
      <c r="G3849" s="11" t="s">
        <v>8221</v>
      </c>
      <c r="H3849" t="s">
        <v>8224</v>
      </c>
      <c r="I3849" t="s">
        <v>8246</v>
      </c>
      <c r="J3849">
        <v>1437283391</v>
      </c>
      <c r="K3849" s="7">
        <f>(((J3849/60)/60)/24)+DATE(1970,1,1)</f>
        <v>42204.224432870367</v>
      </c>
      <c r="L3849">
        <v>1433395391</v>
      </c>
      <c r="M3849" s="7">
        <f>(((L3849/60)/60)/24)+DATE(1970,1,1)</f>
        <v>42159.224432870367</v>
      </c>
      <c r="N3849" t="b">
        <v>1</v>
      </c>
      <c r="O3849">
        <v>9</v>
      </c>
      <c r="P3849" s="5">
        <f>E3849/O3849</f>
        <v>188.55555555555554</v>
      </c>
      <c r="Q3849" s="18" t="str">
        <f>LEFT(T3849, FIND("/",T3849)-1)</f>
        <v>theater</v>
      </c>
      <c r="R3849" s="18" t="str">
        <f>RIGHT(T3849, LEN(T3849)-FIND("/",T3849))</f>
        <v>plays</v>
      </c>
      <c r="S3849" t="b">
        <v>0</v>
      </c>
      <c r="T3849" t="s">
        <v>8271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3">
        <v>13000</v>
      </c>
      <c r="E3850" s="13">
        <v>2129</v>
      </c>
      <c r="F3850" s="16">
        <f>(E3850)/D3850</f>
        <v>0.16376923076923078</v>
      </c>
      <c r="G3850" s="11" t="s">
        <v>8221</v>
      </c>
      <c r="H3850" t="s">
        <v>8224</v>
      </c>
      <c r="I3850" t="s">
        <v>8246</v>
      </c>
      <c r="J3850">
        <v>1445196989</v>
      </c>
      <c r="K3850" s="7">
        <f>(((J3850/60)/60)/24)+DATE(1970,1,1)</f>
        <v>42295.817002314812</v>
      </c>
      <c r="L3850">
        <v>1442604989</v>
      </c>
      <c r="M3850" s="7">
        <f>(((L3850/60)/60)/24)+DATE(1970,1,1)</f>
        <v>42265.817002314812</v>
      </c>
      <c r="N3850" t="b">
        <v>1</v>
      </c>
      <c r="O3850">
        <v>43</v>
      </c>
      <c r="P3850" s="5">
        <f>E3850/O3850</f>
        <v>49.511627906976742</v>
      </c>
      <c r="Q3850" s="18" t="str">
        <f>LEFT(T3850, FIND("/",T3850)-1)</f>
        <v>theater</v>
      </c>
      <c r="R3850" s="18" t="str">
        <f>RIGHT(T3850, LEN(T3850)-FIND("/",T3850))</f>
        <v>plays</v>
      </c>
      <c r="S3850" t="b">
        <v>0</v>
      </c>
      <c r="T3850" t="s">
        <v>8271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3">
        <v>30000</v>
      </c>
      <c r="E3851" s="13">
        <v>2113</v>
      </c>
      <c r="F3851" s="16">
        <f>(E3851)/D3851</f>
        <v>7.0433333333333334E-2</v>
      </c>
      <c r="G3851" s="11" t="s">
        <v>8221</v>
      </c>
      <c r="H3851" t="s">
        <v>8236</v>
      </c>
      <c r="I3851" t="s">
        <v>8249</v>
      </c>
      <c r="J3851">
        <v>1434047084</v>
      </c>
      <c r="K3851" s="7">
        <f>(((J3851/60)/60)/24)+DATE(1970,1,1)</f>
        <v>42166.767175925925</v>
      </c>
      <c r="L3851">
        <v>1431455084</v>
      </c>
      <c r="M3851" s="7">
        <f>(((L3851/60)/60)/24)+DATE(1970,1,1)</f>
        <v>42136.767175925925</v>
      </c>
      <c r="N3851" t="b">
        <v>1</v>
      </c>
      <c r="O3851">
        <v>28</v>
      </c>
      <c r="P3851" s="5">
        <f>E3851/O3851</f>
        <v>75.464285714285708</v>
      </c>
      <c r="Q3851" s="18" t="str">
        <f>LEFT(T3851, FIND("/",T3851)-1)</f>
        <v>theater</v>
      </c>
      <c r="R3851" s="18" t="str">
        <f>RIGHT(T3851, LEN(T3851)-FIND("/",T3851))</f>
        <v>plays</v>
      </c>
      <c r="S3851" t="b">
        <v>0</v>
      </c>
      <c r="T3851" t="s">
        <v>8271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3">
        <v>1000</v>
      </c>
      <c r="E3852" s="13">
        <v>38</v>
      </c>
      <c r="F3852" s="16">
        <f>(E3852)/D3852</f>
        <v>3.7999999999999999E-2</v>
      </c>
      <c r="G3852" s="11" t="s">
        <v>8221</v>
      </c>
      <c r="H3852" t="s">
        <v>8224</v>
      </c>
      <c r="I3852" t="s">
        <v>8246</v>
      </c>
      <c r="J3852">
        <v>1420081143</v>
      </c>
      <c r="K3852" s="7">
        <f>(((J3852/60)/60)/24)+DATE(1970,1,1)</f>
        <v>42005.124340277776</v>
      </c>
      <c r="L3852">
        <v>1417489143</v>
      </c>
      <c r="M3852" s="7">
        <f>(((L3852/60)/60)/24)+DATE(1970,1,1)</f>
        <v>41975.124340277776</v>
      </c>
      <c r="N3852" t="b">
        <v>1</v>
      </c>
      <c r="O3852">
        <v>4</v>
      </c>
      <c r="P3852" s="5">
        <f>E3852/O3852</f>
        <v>9.5</v>
      </c>
      <c r="Q3852" s="18" t="str">
        <f>LEFT(T3852, FIND("/",T3852)-1)</f>
        <v>theater</v>
      </c>
      <c r="R3852" s="18" t="str">
        <f>RIGHT(T3852, LEN(T3852)-FIND("/",T3852))</f>
        <v>plays</v>
      </c>
      <c r="S3852" t="b">
        <v>0</v>
      </c>
      <c r="T3852" t="s">
        <v>8271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3">
        <v>2500</v>
      </c>
      <c r="E3853" s="13">
        <v>852</v>
      </c>
      <c r="F3853" s="16">
        <f>(E3853)/D3853</f>
        <v>0.34079999999999999</v>
      </c>
      <c r="G3853" s="11" t="s">
        <v>8221</v>
      </c>
      <c r="H3853" t="s">
        <v>8225</v>
      </c>
      <c r="I3853" t="s">
        <v>8247</v>
      </c>
      <c r="J3853">
        <v>1437129179</v>
      </c>
      <c r="K3853" s="7">
        <f>(((J3853/60)/60)/24)+DATE(1970,1,1)</f>
        <v>42202.439571759256</v>
      </c>
      <c r="L3853">
        <v>1434537179</v>
      </c>
      <c r="M3853" s="7">
        <f>(((L3853/60)/60)/24)+DATE(1970,1,1)</f>
        <v>42172.439571759256</v>
      </c>
      <c r="N3853" t="b">
        <v>1</v>
      </c>
      <c r="O3853">
        <v>24</v>
      </c>
      <c r="P3853" s="5">
        <f>E3853/O3853</f>
        <v>35.5</v>
      </c>
      <c r="Q3853" s="18" t="str">
        <f>LEFT(T3853, FIND("/",T3853)-1)</f>
        <v>theater</v>
      </c>
      <c r="R3853" s="18" t="str">
        <f>RIGHT(T3853, LEN(T3853)-FIND("/",T3853))</f>
        <v>plays</v>
      </c>
      <c r="S3853" t="b">
        <v>0</v>
      </c>
      <c r="T3853" t="s">
        <v>8271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3">
        <v>10000</v>
      </c>
      <c r="E3854" s="13">
        <v>20</v>
      </c>
      <c r="F3854" s="16">
        <f>(E3854)/D3854</f>
        <v>2E-3</v>
      </c>
      <c r="G3854" s="11" t="s">
        <v>8221</v>
      </c>
      <c r="H3854" t="s">
        <v>8224</v>
      </c>
      <c r="I3854" t="s">
        <v>8246</v>
      </c>
      <c r="J3854">
        <v>1427427276</v>
      </c>
      <c r="K3854" s="7">
        <f>(((J3854/60)/60)/24)+DATE(1970,1,1)</f>
        <v>42090.149027777778</v>
      </c>
      <c r="L3854">
        <v>1425270876</v>
      </c>
      <c r="M3854" s="7">
        <f>(((L3854/60)/60)/24)+DATE(1970,1,1)</f>
        <v>42065.190694444449</v>
      </c>
      <c r="N3854" t="b">
        <v>0</v>
      </c>
      <c r="O3854">
        <v>2</v>
      </c>
      <c r="P3854" s="5">
        <f>E3854/O3854</f>
        <v>10</v>
      </c>
      <c r="Q3854" s="18" t="str">
        <f>LEFT(T3854, FIND("/",T3854)-1)</f>
        <v>theater</v>
      </c>
      <c r="R3854" s="18" t="str">
        <f>RIGHT(T3854, LEN(T3854)-FIND("/",T3854))</f>
        <v>plays</v>
      </c>
      <c r="S3854" t="b">
        <v>0</v>
      </c>
      <c r="T3854" t="s">
        <v>8271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3">
        <v>100000</v>
      </c>
      <c r="E3855" s="13">
        <v>26</v>
      </c>
      <c r="F3855" s="16">
        <f>(E3855)/D3855</f>
        <v>2.5999999999999998E-4</v>
      </c>
      <c r="G3855" s="11" t="s">
        <v>8221</v>
      </c>
      <c r="H3855" t="s">
        <v>8224</v>
      </c>
      <c r="I3855" t="s">
        <v>8246</v>
      </c>
      <c r="J3855">
        <v>1409602178</v>
      </c>
      <c r="K3855" s="7">
        <f>(((J3855/60)/60)/24)+DATE(1970,1,1)</f>
        <v>41883.84002314815</v>
      </c>
      <c r="L3855">
        <v>1406578178</v>
      </c>
      <c r="M3855" s="7">
        <f>(((L3855/60)/60)/24)+DATE(1970,1,1)</f>
        <v>41848.84002314815</v>
      </c>
      <c r="N3855" t="b">
        <v>0</v>
      </c>
      <c r="O3855">
        <v>2</v>
      </c>
      <c r="P3855" s="5">
        <f>E3855/O3855</f>
        <v>13</v>
      </c>
      <c r="Q3855" s="18" t="str">
        <f>LEFT(T3855, FIND("/",T3855)-1)</f>
        <v>theater</v>
      </c>
      <c r="R3855" s="18" t="str">
        <f>RIGHT(T3855, LEN(T3855)-FIND("/",T3855))</f>
        <v>plays</v>
      </c>
      <c r="S3855" t="b">
        <v>0</v>
      </c>
      <c r="T3855" t="s">
        <v>8271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3">
        <v>11000</v>
      </c>
      <c r="E3856" s="13">
        <v>1788</v>
      </c>
      <c r="F3856" s="16">
        <f>(E3856)/D3856</f>
        <v>0.16254545454545455</v>
      </c>
      <c r="G3856" s="11" t="s">
        <v>8221</v>
      </c>
      <c r="H3856" t="s">
        <v>8224</v>
      </c>
      <c r="I3856" t="s">
        <v>8246</v>
      </c>
      <c r="J3856">
        <v>1431206058</v>
      </c>
      <c r="K3856" s="7">
        <f>(((J3856/60)/60)/24)+DATE(1970,1,1)</f>
        <v>42133.884930555556</v>
      </c>
      <c r="L3856">
        <v>1428614058</v>
      </c>
      <c r="M3856" s="7">
        <f>(((L3856/60)/60)/24)+DATE(1970,1,1)</f>
        <v>42103.884930555556</v>
      </c>
      <c r="N3856" t="b">
        <v>0</v>
      </c>
      <c r="O3856">
        <v>20</v>
      </c>
      <c r="P3856" s="5">
        <f>E3856/O3856</f>
        <v>89.4</v>
      </c>
      <c r="Q3856" s="18" t="str">
        <f>LEFT(T3856, FIND("/",T3856)-1)</f>
        <v>theater</v>
      </c>
      <c r="R3856" s="18" t="str">
        <f>RIGHT(T3856, LEN(T3856)-FIND("/",T3856))</f>
        <v>plays</v>
      </c>
      <c r="S3856" t="b">
        <v>0</v>
      </c>
      <c r="T3856" t="s">
        <v>8271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3">
        <v>1000</v>
      </c>
      <c r="E3857" s="13">
        <v>25</v>
      </c>
      <c r="F3857" s="16">
        <f>(E3857)/D3857</f>
        <v>2.5000000000000001E-2</v>
      </c>
      <c r="G3857" s="11" t="s">
        <v>8221</v>
      </c>
      <c r="H3857" t="s">
        <v>8224</v>
      </c>
      <c r="I3857" t="s">
        <v>8246</v>
      </c>
      <c r="J3857">
        <v>1427408271</v>
      </c>
      <c r="K3857" s="7">
        <f>(((J3857/60)/60)/24)+DATE(1970,1,1)</f>
        <v>42089.929062499999</v>
      </c>
      <c r="L3857">
        <v>1424819871</v>
      </c>
      <c r="M3857" s="7">
        <f>(((L3857/60)/60)/24)+DATE(1970,1,1)</f>
        <v>42059.970729166671</v>
      </c>
      <c r="N3857" t="b">
        <v>0</v>
      </c>
      <c r="O3857">
        <v>1</v>
      </c>
      <c r="P3857" s="5">
        <f>E3857/O3857</f>
        <v>25</v>
      </c>
      <c r="Q3857" s="18" t="str">
        <f>LEFT(T3857, FIND("/",T3857)-1)</f>
        <v>theater</v>
      </c>
      <c r="R3857" s="18" t="str">
        <f>RIGHT(T3857, LEN(T3857)-FIND("/",T3857))</f>
        <v>plays</v>
      </c>
      <c r="S3857" t="b">
        <v>0</v>
      </c>
      <c r="T3857" t="s">
        <v>8271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3">
        <v>5000</v>
      </c>
      <c r="E3858" s="13">
        <v>1</v>
      </c>
      <c r="F3858" s="16">
        <f>(E3858)/D3858</f>
        <v>2.0000000000000001E-4</v>
      </c>
      <c r="G3858" s="11" t="s">
        <v>8221</v>
      </c>
      <c r="H3858" t="s">
        <v>8224</v>
      </c>
      <c r="I3858" t="s">
        <v>8246</v>
      </c>
      <c r="J3858">
        <v>1425833403</v>
      </c>
      <c r="K3858" s="7">
        <f>(((J3858/60)/60)/24)+DATE(1970,1,1)</f>
        <v>42071.701423611114</v>
      </c>
      <c r="L3858">
        <v>1423245003</v>
      </c>
      <c r="M3858" s="7">
        <f>(((L3858/60)/60)/24)+DATE(1970,1,1)</f>
        <v>42041.743090277778</v>
      </c>
      <c r="N3858" t="b">
        <v>0</v>
      </c>
      <c r="O3858">
        <v>1</v>
      </c>
      <c r="P3858" s="5">
        <f>E3858/O3858</f>
        <v>1</v>
      </c>
      <c r="Q3858" s="18" t="str">
        <f>LEFT(T3858, FIND("/",T3858)-1)</f>
        <v>theater</v>
      </c>
      <c r="R3858" s="18" t="str">
        <f>RIGHT(T3858, LEN(T3858)-FIND("/",T3858))</f>
        <v>plays</v>
      </c>
      <c r="S3858" t="b">
        <v>0</v>
      </c>
      <c r="T3858" t="s">
        <v>8271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3">
        <v>5000</v>
      </c>
      <c r="E3859" s="13">
        <v>260</v>
      </c>
      <c r="F3859" s="16">
        <f>(E3859)/D3859</f>
        <v>5.1999999999999998E-2</v>
      </c>
      <c r="G3859" s="11" t="s">
        <v>8221</v>
      </c>
      <c r="H3859" t="s">
        <v>8224</v>
      </c>
      <c r="I3859" t="s">
        <v>8246</v>
      </c>
      <c r="J3859">
        <v>1406913120</v>
      </c>
      <c r="K3859" s="7">
        <f>(((J3859/60)/60)/24)+DATE(1970,1,1)</f>
        <v>41852.716666666667</v>
      </c>
      <c r="L3859">
        <v>1404927690</v>
      </c>
      <c r="M3859" s="7">
        <f>(((L3859/60)/60)/24)+DATE(1970,1,1)</f>
        <v>41829.73715277778</v>
      </c>
      <c r="N3859" t="b">
        <v>0</v>
      </c>
      <c r="O3859">
        <v>4</v>
      </c>
      <c r="P3859" s="5">
        <f>E3859/O3859</f>
        <v>65</v>
      </c>
      <c r="Q3859" s="18" t="str">
        <f>LEFT(T3859, FIND("/",T3859)-1)</f>
        <v>theater</v>
      </c>
      <c r="R3859" s="18" t="str">
        <f>RIGHT(T3859, LEN(T3859)-FIND("/",T3859))</f>
        <v>plays</v>
      </c>
      <c r="S3859" t="b">
        <v>0</v>
      </c>
      <c r="T3859" t="s">
        <v>8271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3">
        <v>500</v>
      </c>
      <c r="E3860" s="13">
        <v>10</v>
      </c>
      <c r="F3860" s="16">
        <f>(E3860)/D3860</f>
        <v>0.02</v>
      </c>
      <c r="G3860" s="11" t="s">
        <v>8221</v>
      </c>
      <c r="H3860" t="s">
        <v>8225</v>
      </c>
      <c r="I3860" t="s">
        <v>8247</v>
      </c>
      <c r="J3860">
        <v>1432328400</v>
      </c>
      <c r="K3860" s="7">
        <f>(((J3860/60)/60)/24)+DATE(1970,1,1)</f>
        <v>42146.875</v>
      </c>
      <c r="L3860">
        <v>1430734844</v>
      </c>
      <c r="M3860" s="7">
        <f>(((L3860/60)/60)/24)+DATE(1970,1,1)</f>
        <v>42128.431064814817</v>
      </c>
      <c r="N3860" t="b">
        <v>0</v>
      </c>
      <c r="O3860">
        <v>1</v>
      </c>
      <c r="P3860" s="5">
        <f>E3860/O3860</f>
        <v>10</v>
      </c>
      <c r="Q3860" s="18" t="str">
        <f>LEFT(T3860, FIND("/",T3860)-1)</f>
        <v>theater</v>
      </c>
      <c r="R3860" s="18" t="str">
        <f>RIGHT(T3860, LEN(T3860)-FIND("/",T3860))</f>
        <v>plays</v>
      </c>
      <c r="S3860" t="b">
        <v>0</v>
      </c>
      <c r="T3860" t="s">
        <v>8271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3">
        <v>2500</v>
      </c>
      <c r="E3861" s="13">
        <v>1</v>
      </c>
      <c r="F3861" s="16">
        <f>(E3861)/D3861</f>
        <v>4.0000000000000002E-4</v>
      </c>
      <c r="G3861" s="11" t="s">
        <v>8221</v>
      </c>
      <c r="H3861" t="s">
        <v>8224</v>
      </c>
      <c r="I3861" t="s">
        <v>8246</v>
      </c>
      <c r="J3861">
        <v>1403730000</v>
      </c>
      <c r="K3861" s="7">
        <f>(((J3861/60)/60)/24)+DATE(1970,1,1)</f>
        <v>41815.875</v>
      </c>
      <c r="L3861">
        <v>1401485207</v>
      </c>
      <c r="M3861" s="7">
        <f>(((L3861/60)/60)/24)+DATE(1970,1,1)</f>
        <v>41789.893599537041</v>
      </c>
      <c r="N3861" t="b">
        <v>0</v>
      </c>
      <c r="O3861">
        <v>1</v>
      </c>
      <c r="P3861" s="5">
        <f>E3861/O3861</f>
        <v>1</v>
      </c>
      <c r="Q3861" s="18" t="str">
        <f>LEFT(T3861, FIND("/",T3861)-1)</f>
        <v>theater</v>
      </c>
      <c r="R3861" s="18" t="str">
        <f>RIGHT(T3861, LEN(T3861)-FIND("/",T3861))</f>
        <v>plays</v>
      </c>
      <c r="S3861" t="b">
        <v>0</v>
      </c>
      <c r="T3861" t="s">
        <v>8271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3">
        <v>6000</v>
      </c>
      <c r="E3862" s="13">
        <v>1060</v>
      </c>
      <c r="F3862" s="16">
        <f>(E3862)/D3862</f>
        <v>0.17666666666666667</v>
      </c>
      <c r="G3862" s="11" t="s">
        <v>8221</v>
      </c>
      <c r="H3862" t="s">
        <v>8224</v>
      </c>
      <c r="I3862" t="s">
        <v>8246</v>
      </c>
      <c r="J3862">
        <v>1407858710</v>
      </c>
      <c r="K3862" s="7">
        <f>(((J3862/60)/60)/24)+DATE(1970,1,1)</f>
        <v>41863.660995370366</v>
      </c>
      <c r="L3862">
        <v>1405266710</v>
      </c>
      <c r="M3862" s="7">
        <f>(((L3862/60)/60)/24)+DATE(1970,1,1)</f>
        <v>41833.660995370366</v>
      </c>
      <c r="N3862" t="b">
        <v>0</v>
      </c>
      <c r="O3862">
        <v>13</v>
      </c>
      <c r="P3862" s="5">
        <f>E3862/O3862</f>
        <v>81.538461538461533</v>
      </c>
      <c r="Q3862" s="18" t="str">
        <f>LEFT(T3862, FIND("/",T3862)-1)</f>
        <v>theater</v>
      </c>
      <c r="R3862" s="18" t="str">
        <f>RIGHT(T3862, LEN(T3862)-FIND("/",T3862))</f>
        <v>plays</v>
      </c>
      <c r="S3862" t="b">
        <v>0</v>
      </c>
      <c r="T3862" t="s">
        <v>8271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3">
        <v>2000</v>
      </c>
      <c r="E3863" s="13">
        <v>100</v>
      </c>
      <c r="F3863" s="16">
        <f>(E3863)/D3863</f>
        <v>0.05</v>
      </c>
      <c r="G3863" s="11" t="s">
        <v>8221</v>
      </c>
      <c r="H3863" t="s">
        <v>8224</v>
      </c>
      <c r="I3863" t="s">
        <v>8246</v>
      </c>
      <c r="J3863">
        <v>1415828820</v>
      </c>
      <c r="K3863" s="7">
        <f>(((J3863/60)/60)/24)+DATE(1970,1,1)</f>
        <v>41955.907638888893</v>
      </c>
      <c r="L3863">
        <v>1412258977</v>
      </c>
      <c r="M3863" s="7">
        <f>(((L3863/60)/60)/24)+DATE(1970,1,1)</f>
        <v>41914.590011574073</v>
      </c>
      <c r="N3863" t="b">
        <v>0</v>
      </c>
      <c r="O3863">
        <v>1</v>
      </c>
      <c r="P3863" s="5">
        <f>E3863/O3863</f>
        <v>100</v>
      </c>
      <c r="Q3863" s="18" t="str">
        <f>LEFT(T3863, FIND("/",T3863)-1)</f>
        <v>theater</v>
      </c>
      <c r="R3863" s="18" t="str">
        <f>RIGHT(T3863, LEN(T3863)-FIND("/",T3863))</f>
        <v>plays</v>
      </c>
      <c r="S3863" t="b">
        <v>0</v>
      </c>
      <c r="T3863" t="s">
        <v>8271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3">
        <v>7500</v>
      </c>
      <c r="E3864" s="13">
        <v>1</v>
      </c>
      <c r="F3864" s="16">
        <f>(E3864)/D3864</f>
        <v>1.3333333333333334E-4</v>
      </c>
      <c r="G3864" s="11" t="s">
        <v>8221</v>
      </c>
      <c r="H3864" t="s">
        <v>8224</v>
      </c>
      <c r="I3864" t="s">
        <v>8246</v>
      </c>
      <c r="J3864">
        <v>1473699540</v>
      </c>
      <c r="K3864" s="7">
        <f>(((J3864/60)/60)/24)+DATE(1970,1,1)</f>
        <v>42625.707638888889</v>
      </c>
      <c r="L3864">
        <v>1472451356</v>
      </c>
      <c r="M3864" s="7">
        <f>(((L3864/60)/60)/24)+DATE(1970,1,1)</f>
        <v>42611.261064814811</v>
      </c>
      <c r="N3864" t="b">
        <v>0</v>
      </c>
      <c r="O3864">
        <v>1</v>
      </c>
      <c r="P3864" s="5">
        <f>E3864/O3864</f>
        <v>1</v>
      </c>
      <c r="Q3864" s="18" t="str">
        <f>LEFT(T3864, FIND("/",T3864)-1)</f>
        <v>theater</v>
      </c>
      <c r="R3864" s="18" t="str">
        <f>RIGHT(T3864, LEN(T3864)-FIND("/",T3864))</f>
        <v>plays</v>
      </c>
      <c r="S3864" t="b">
        <v>0</v>
      </c>
      <c r="T3864" t="s">
        <v>8271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3">
        <v>6000</v>
      </c>
      <c r="E3865" s="13">
        <v>0</v>
      </c>
      <c r="F3865" s="16">
        <f>(E3865)/D3865</f>
        <v>0</v>
      </c>
      <c r="G3865" s="11" t="s">
        <v>8221</v>
      </c>
      <c r="H3865" t="s">
        <v>8224</v>
      </c>
      <c r="I3865" t="s">
        <v>8246</v>
      </c>
      <c r="J3865">
        <v>1446739905</v>
      </c>
      <c r="K3865" s="7">
        <f>(((J3865/60)/60)/24)+DATE(1970,1,1)</f>
        <v>42313.674826388888</v>
      </c>
      <c r="L3865">
        <v>1441552305</v>
      </c>
      <c r="M3865" s="7">
        <f>(((L3865/60)/60)/24)+DATE(1970,1,1)</f>
        <v>42253.633159722223</v>
      </c>
      <c r="N3865" t="b">
        <v>0</v>
      </c>
      <c r="O3865">
        <v>0</v>
      </c>
      <c r="P3865" s="5" t="e">
        <f>E3865/O3865</f>
        <v>#DIV/0!</v>
      </c>
      <c r="Q3865" s="18" t="str">
        <f>LEFT(T3865, FIND("/",T3865)-1)</f>
        <v>theater</v>
      </c>
      <c r="R3865" s="18" t="str">
        <f>RIGHT(T3865, LEN(T3865)-FIND("/",T3865))</f>
        <v>plays</v>
      </c>
      <c r="S3865" t="b">
        <v>0</v>
      </c>
      <c r="T3865" t="s">
        <v>8271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3">
        <v>5000</v>
      </c>
      <c r="E3866" s="13">
        <v>60</v>
      </c>
      <c r="F3866" s="16">
        <f>(E3866)/D3866</f>
        <v>1.2E-2</v>
      </c>
      <c r="G3866" s="11" t="s">
        <v>8221</v>
      </c>
      <c r="H3866" t="s">
        <v>8224</v>
      </c>
      <c r="I3866" t="s">
        <v>8246</v>
      </c>
      <c r="J3866">
        <v>1447799054</v>
      </c>
      <c r="K3866" s="7">
        <f>(((J3866/60)/60)/24)+DATE(1970,1,1)</f>
        <v>42325.933495370366</v>
      </c>
      <c r="L3866">
        <v>1445203454</v>
      </c>
      <c r="M3866" s="7">
        <f>(((L3866/60)/60)/24)+DATE(1970,1,1)</f>
        <v>42295.891828703709</v>
      </c>
      <c r="N3866" t="b">
        <v>0</v>
      </c>
      <c r="O3866">
        <v>3</v>
      </c>
      <c r="P3866" s="5">
        <f>E3866/O3866</f>
        <v>20</v>
      </c>
      <c r="Q3866" s="18" t="str">
        <f>LEFT(T3866, FIND("/",T3866)-1)</f>
        <v>theater</v>
      </c>
      <c r="R3866" s="18" t="str">
        <f>RIGHT(T3866, LEN(T3866)-FIND("/",T3866))</f>
        <v>plays</v>
      </c>
      <c r="S3866" t="b">
        <v>0</v>
      </c>
      <c r="T3866" t="s">
        <v>8271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3">
        <v>2413</v>
      </c>
      <c r="E3867" s="13">
        <v>650</v>
      </c>
      <c r="F3867" s="16">
        <f>(E3867)/D3867</f>
        <v>0.26937422295897223</v>
      </c>
      <c r="G3867" s="11" t="s">
        <v>8221</v>
      </c>
      <c r="H3867" t="s">
        <v>8229</v>
      </c>
      <c r="I3867" t="s">
        <v>8251</v>
      </c>
      <c r="J3867">
        <v>1409376600</v>
      </c>
      <c r="K3867" s="7">
        <f>(((J3867/60)/60)/24)+DATE(1970,1,1)</f>
        <v>41881.229166666664</v>
      </c>
      <c r="L3867">
        <v>1405957098</v>
      </c>
      <c r="M3867" s="7">
        <f>(((L3867/60)/60)/24)+DATE(1970,1,1)</f>
        <v>41841.651597222226</v>
      </c>
      <c r="N3867" t="b">
        <v>0</v>
      </c>
      <c r="O3867">
        <v>14</v>
      </c>
      <c r="P3867" s="5">
        <f>E3867/O3867</f>
        <v>46.428571428571431</v>
      </c>
      <c r="Q3867" s="18" t="str">
        <f>LEFT(T3867, FIND("/",T3867)-1)</f>
        <v>theater</v>
      </c>
      <c r="R3867" s="18" t="str">
        <f>RIGHT(T3867, LEN(T3867)-FIND("/",T3867))</f>
        <v>plays</v>
      </c>
      <c r="S3867" t="b">
        <v>0</v>
      </c>
      <c r="T3867" t="s">
        <v>8271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3">
        <v>2000</v>
      </c>
      <c r="E3868" s="13">
        <v>11</v>
      </c>
      <c r="F3868" s="16">
        <f>(E3868)/D3868</f>
        <v>5.4999999999999997E-3</v>
      </c>
      <c r="G3868" s="11" t="s">
        <v>8221</v>
      </c>
      <c r="H3868" t="s">
        <v>8224</v>
      </c>
      <c r="I3868" t="s">
        <v>8246</v>
      </c>
      <c r="J3868">
        <v>1458703740</v>
      </c>
      <c r="K3868" s="7">
        <f>(((J3868/60)/60)/24)+DATE(1970,1,1)</f>
        <v>42452.145138888889</v>
      </c>
      <c r="L3868">
        <v>1454453021</v>
      </c>
      <c r="M3868" s="7">
        <f>(((L3868/60)/60)/24)+DATE(1970,1,1)</f>
        <v>42402.947002314817</v>
      </c>
      <c r="N3868" t="b">
        <v>0</v>
      </c>
      <c r="O3868">
        <v>2</v>
      </c>
      <c r="P3868" s="5">
        <f>E3868/O3868</f>
        <v>5.5</v>
      </c>
      <c r="Q3868" s="18" t="str">
        <f>LEFT(T3868, FIND("/",T3868)-1)</f>
        <v>theater</v>
      </c>
      <c r="R3868" s="18" t="str">
        <f>RIGHT(T3868, LEN(T3868)-FIND("/",T3868))</f>
        <v>plays</v>
      </c>
      <c r="S3868" t="b">
        <v>0</v>
      </c>
      <c r="T3868" t="s">
        <v>8271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3">
        <v>2000</v>
      </c>
      <c r="E3869" s="13">
        <v>251</v>
      </c>
      <c r="F3869" s="16">
        <f>(E3869)/D3869</f>
        <v>0.1255</v>
      </c>
      <c r="G3869" s="11" t="s">
        <v>8221</v>
      </c>
      <c r="H3869" t="s">
        <v>8224</v>
      </c>
      <c r="I3869" t="s">
        <v>8246</v>
      </c>
      <c r="J3869">
        <v>1466278339</v>
      </c>
      <c r="K3869" s="7">
        <f>(((J3869/60)/60)/24)+DATE(1970,1,1)</f>
        <v>42539.814108796301</v>
      </c>
      <c r="L3869">
        <v>1463686339</v>
      </c>
      <c r="M3869" s="7">
        <f>(((L3869/60)/60)/24)+DATE(1970,1,1)</f>
        <v>42509.814108796301</v>
      </c>
      <c r="N3869" t="b">
        <v>0</v>
      </c>
      <c r="O3869">
        <v>5</v>
      </c>
      <c r="P3869" s="5">
        <f>E3869/O3869</f>
        <v>50.2</v>
      </c>
      <c r="Q3869" s="18" t="str">
        <f>LEFT(T3869, FIND("/",T3869)-1)</f>
        <v>theater</v>
      </c>
      <c r="R3869" s="18" t="str">
        <f>RIGHT(T3869, LEN(T3869)-FIND("/",T3869))</f>
        <v>plays</v>
      </c>
      <c r="S3869" t="b">
        <v>0</v>
      </c>
      <c r="T3869" t="s">
        <v>8271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3">
        <v>5000</v>
      </c>
      <c r="E3870" s="13">
        <v>10</v>
      </c>
      <c r="F3870" s="16">
        <f>(E3870)/D3870</f>
        <v>2E-3</v>
      </c>
      <c r="G3870" s="11" t="s">
        <v>8220</v>
      </c>
      <c r="H3870" t="s">
        <v>8225</v>
      </c>
      <c r="I3870" t="s">
        <v>8247</v>
      </c>
      <c r="J3870">
        <v>1410191405</v>
      </c>
      <c r="K3870" s="7">
        <f>(((J3870/60)/60)/24)+DATE(1970,1,1)</f>
        <v>41890.659780092588</v>
      </c>
      <c r="L3870">
        <v>1408031405</v>
      </c>
      <c r="M3870" s="7">
        <f>(((L3870/60)/60)/24)+DATE(1970,1,1)</f>
        <v>41865.659780092588</v>
      </c>
      <c r="N3870" t="b">
        <v>0</v>
      </c>
      <c r="O3870">
        <v>1</v>
      </c>
      <c r="P3870" s="5">
        <f>E3870/O3870</f>
        <v>10</v>
      </c>
      <c r="Q3870" s="18" t="str">
        <f>LEFT(T3870, FIND("/",T3870)-1)</f>
        <v>theater</v>
      </c>
      <c r="R3870" s="18" t="str">
        <f>RIGHT(T3870, LEN(T3870)-FIND("/",T3870))</f>
        <v>musical</v>
      </c>
      <c r="S3870" t="b">
        <v>0</v>
      </c>
      <c r="T3870" t="s">
        <v>8305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3">
        <v>13111</v>
      </c>
      <c r="E3871" s="13">
        <v>452</v>
      </c>
      <c r="F3871" s="16">
        <f>(E3871)/D3871</f>
        <v>3.44748684310884E-2</v>
      </c>
      <c r="G3871" s="11" t="s">
        <v>8220</v>
      </c>
      <c r="H3871" t="s">
        <v>8224</v>
      </c>
      <c r="I3871" t="s">
        <v>8246</v>
      </c>
      <c r="J3871">
        <v>1426302660</v>
      </c>
      <c r="K3871" s="7">
        <f>(((J3871/60)/60)/24)+DATE(1970,1,1)</f>
        <v>42077.132638888885</v>
      </c>
      <c r="L3871">
        <v>1423761792</v>
      </c>
      <c r="M3871" s="7">
        <f>(((L3871/60)/60)/24)+DATE(1970,1,1)</f>
        <v>42047.724444444444</v>
      </c>
      <c r="N3871" t="b">
        <v>0</v>
      </c>
      <c r="O3871">
        <v>15</v>
      </c>
      <c r="P3871" s="5">
        <f>E3871/O3871</f>
        <v>30.133333333333333</v>
      </c>
      <c r="Q3871" s="18" t="str">
        <f>LEFT(T3871, FIND("/",T3871)-1)</f>
        <v>theater</v>
      </c>
      <c r="R3871" s="18" t="str">
        <f>RIGHT(T3871, LEN(T3871)-FIND("/",T3871))</f>
        <v>musical</v>
      </c>
      <c r="S3871" t="b">
        <v>0</v>
      </c>
      <c r="T3871" t="s">
        <v>8305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3">
        <v>10000</v>
      </c>
      <c r="E3872" s="13">
        <v>1500</v>
      </c>
      <c r="F3872" s="16">
        <f>(E3872)/D3872</f>
        <v>0.15</v>
      </c>
      <c r="G3872" s="11" t="s">
        <v>8220</v>
      </c>
      <c r="H3872" t="s">
        <v>8224</v>
      </c>
      <c r="I3872" t="s">
        <v>8246</v>
      </c>
      <c r="J3872">
        <v>1404360478</v>
      </c>
      <c r="K3872" s="7">
        <f>(((J3872/60)/60)/24)+DATE(1970,1,1)</f>
        <v>41823.17219907407</v>
      </c>
      <c r="L3872">
        <v>1401768478</v>
      </c>
      <c r="M3872" s="7">
        <f>(((L3872/60)/60)/24)+DATE(1970,1,1)</f>
        <v>41793.17219907407</v>
      </c>
      <c r="N3872" t="b">
        <v>0</v>
      </c>
      <c r="O3872">
        <v>10</v>
      </c>
      <c r="P3872" s="5">
        <f>E3872/O3872</f>
        <v>150</v>
      </c>
      <c r="Q3872" s="18" t="str">
        <f>LEFT(T3872, FIND("/",T3872)-1)</f>
        <v>theater</v>
      </c>
      <c r="R3872" s="18" t="str">
        <f>RIGHT(T3872, LEN(T3872)-FIND("/",T3872))</f>
        <v>musical</v>
      </c>
      <c r="S3872" t="b">
        <v>0</v>
      </c>
      <c r="T3872" t="s">
        <v>8305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3">
        <v>1500</v>
      </c>
      <c r="E3873" s="13">
        <v>40</v>
      </c>
      <c r="F3873" s="16">
        <f>(E3873)/D3873</f>
        <v>2.6666666666666668E-2</v>
      </c>
      <c r="G3873" s="11" t="s">
        <v>8220</v>
      </c>
      <c r="H3873" t="s">
        <v>8224</v>
      </c>
      <c r="I3873" t="s">
        <v>8246</v>
      </c>
      <c r="J3873">
        <v>1490809450</v>
      </c>
      <c r="K3873" s="7">
        <f>(((J3873/60)/60)/24)+DATE(1970,1,1)</f>
        <v>42823.739004629635</v>
      </c>
      <c r="L3873">
        <v>1485629050</v>
      </c>
      <c r="M3873" s="7">
        <f>(((L3873/60)/60)/24)+DATE(1970,1,1)</f>
        <v>42763.780671296292</v>
      </c>
      <c r="N3873" t="b">
        <v>0</v>
      </c>
      <c r="O3873">
        <v>3</v>
      </c>
      <c r="P3873" s="5">
        <f>E3873/O3873</f>
        <v>13.333333333333334</v>
      </c>
      <c r="Q3873" s="18" t="str">
        <f>LEFT(T3873, FIND("/",T3873)-1)</f>
        <v>theater</v>
      </c>
      <c r="R3873" s="18" t="str">
        <f>RIGHT(T3873, LEN(T3873)-FIND("/",T3873))</f>
        <v>musical</v>
      </c>
      <c r="S3873" t="b">
        <v>0</v>
      </c>
      <c r="T3873" t="s">
        <v>8305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3">
        <v>15000</v>
      </c>
      <c r="E3874" s="13">
        <v>0</v>
      </c>
      <c r="F3874" s="16">
        <f>(E3874)/D3874</f>
        <v>0</v>
      </c>
      <c r="G3874" s="11" t="s">
        <v>8220</v>
      </c>
      <c r="H3874" t="s">
        <v>8224</v>
      </c>
      <c r="I3874" t="s">
        <v>8246</v>
      </c>
      <c r="J3874">
        <v>1439522996</v>
      </c>
      <c r="K3874" s="7">
        <f>(((J3874/60)/60)/24)+DATE(1970,1,1)</f>
        <v>42230.145787037036</v>
      </c>
      <c r="L3874">
        <v>1435202996</v>
      </c>
      <c r="M3874" s="7">
        <f>(((L3874/60)/60)/24)+DATE(1970,1,1)</f>
        <v>42180.145787037036</v>
      </c>
      <c r="N3874" t="b">
        <v>0</v>
      </c>
      <c r="O3874">
        <v>0</v>
      </c>
      <c r="P3874" s="5" t="e">
        <f>E3874/O3874</f>
        <v>#DIV/0!</v>
      </c>
      <c r="Q3874" s="18" t="str">
        <f>LEFT(T3874, FIND("/",T3874)-1)</f>
        <v>theater</v>
      </c>
      <c r="R3874" s="18" t="str">
        <f>RIGHT(T3874, LEN(T3874)-FIND("/",T3874))</f>
        <v>musical</v>
      </c>
      <c r="S3874" t="b">
        <v>0</v>
      </c>
      <c r="T3874" t="s">
        <v>8305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3">
        <v>5500</v>
      </c>
      <c r="E3875" s="13">
        <v>0</v>
      </c>
      <c r="F3875" s="16">
        <f>(E3875)/D3875</f>
        <v>0</v>
      </c>
      <c r="G3875" s="11" t="s">
        <v>8220</v>
      </c>
      <c r="H3875" t="s">
        <v>8224</v>
      </c>
      <c r="I3875" t="s">
        <v>8246</v>
      </c>
      <c r="J3875">
        <v>1444322535</v>
      </c>
      <c r="K3875" s="7">
        <f>(((J3875/60)/60)/24)+DATE(1970,1,1)</f>
        <v>42285.696006944447</v>
      </c>
      <c r="L3875">
        <v>1441730535</v>
      </c>
      <c r="M3875" s="7">
        <f>(((L3875/60)/60)/24)+DATE(1970,1,1)</f>
        <v>42255.696006944447</v>
      </c>
      <c r="N3875" t="b">
        <v>0</v>
      </c>
      <c r="O3875">
        <v>0</v>
      </c>
      <c r="P3875" s="5" t="e">
        <f>E3875/O3875</f>
        <v>#DIV/0!</v>
      </c>
      <c r="Q3875" s="18" t="str">
        <f>LEFT(T3875, FIND("/",T3875)-1)</f>
        <v>theater</v>
      </c>
      <c r="R3875" s="18" t="str">
        <f>RIGHT(T3875, LEN(T3875)-FIND("/",T3875))</f>
        <v>musical</v>
      </c>
      <c r="S3875" t="b">
        <v>0</v>
      </c>
      <c r="T3875" t="s">
        <v>8305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3">
        <v>620</v>
      </c>
      <c r="E3876" s="13">
        <v>0</v>
      </c>
      <c r="F3876" s="16">
        <f>(E3876)/D3876</f>
        <v>0</v>
      </c>
      <c r="G3876" s="11" t="s">
        <v>8220</v>
      </c>
      <c r="H3876" t="s">
        <v>8228</v>
      </c>
      <c r="I3876" t="s">
        <v>8250</v>
      </c>
      <c r="J3876">
        <v>1422061200</v>
      </c>
      <c r="K3876" s="7">
        <f>(((J3876/60)/60)/24)+DATE(1970,1,1)</f>
        <v>42028.041666666672</v>
      </c>
      <c r="L3876">
        <v>1420244622</v>
      </c>
      <c r="M3876" s="7">
        <f>(((L3876/60)/60)/24)+DATE(1970,1,1)</f>
        <v>42007.016458333332</v>
      </c>
      <c r="N3876" t="b">
        <v>0</v>
      </c>
      <c r="O3876">
        <v>0</v>
      </c>
      <c r="P3876" s="5" t="e">
        <f>E3876/O3876</f>
        <v>#DIV/0!</v>
      </c>
      <c r="Q3876" s="18" t="str">
        <f>LEFT(T3876, FIND("/",T3876)-1)</f>
        <v>theater</v>
      </c>
      <c r="R3876" s="18" t="str">
        <f>RIGHT(T3876, LEN(T3876)-FIND("/",T3876))</f>
        <v>musical</v>
      </c>
      <c r="S3876" t="b">
        <v>0</v>
      </c>
      <c r="T3876" t="s">
        <v>8305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3">
        <v>30000</v>
      </c>
      <c r="E3877" s="13">
        <v>0</v>
      </c>
      <c r="F3877" s="16">
        <f>(E3877)/D3877</f>
        <v>0</v>
      </c>
      <c r="G3877" s="11" t="s">
        <v>8220</v>
      </c>
      <c r="H3877" t="s">
        <v>8232</v>
      </c>
      <c r="I3877" t="s">
        <v>8253</v>
      </c>
      <c r="J3877">
        <v>1472896800</v>
      </c>
      <c r="K3877" s="7">
        <f>(((J3877/60)/60)/24)+DATE(1970,1,1)</f>
        <v>42616.416666666672</v>
      </c>
      <c r="L3877">
        <v>1472804365</v>
      </c>
      <c r="M3877" s="7">
        <f>(((L3877/60)/60)/24)+DATE(1970,1,1)</f>
        <v>42615.346817129626</v>
      </c>
      <c r="N3877" t="b">
        <v>0</v>
      </c>
      <c r="O3877">
        <v>0</v>
      </c>
      <c r="P3877" s="5" t="e">
        <f>E3877/O3877</f>
        <v>#DIV/0!</v>
      </c>
      <c r="Q3877" s="18" t="str">
        <f>LEFT(T3877, FIND("/",T3877)-1)</f>
        <v>theater</v>
      </c>
      <c r="R3877" s="18" t="str">
        <f>RIGHT(T3877, LEN(T3877)-FIND("/",T3877))</f>
        <v>musical</v>
      </c>
      <c r="S3877" t="b">
        <v>0</v>
      </c>
      <c r="T3877" t="s">
        <v>8305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3">
        <v>3900</v>
      </c>
      <c r="E3878" s="13">
        <v>2059</v>
      </c>
      <c r="F3878" s="16">
        <f>(E3878)/D3878</f>
        <v>0.52794871794871789</v>
      </c>
      <c r="G3878" s="11" t="s">
        <v>8220</v>
      </c>
      <c r="H3878" t="s">
        <v>8225</v>
      </c>
      <c r="I3878" t="s">
        <v>8247</v>
      </c>
      <c r="J3878">
        <v>1454425128</v>
      </c>
      <c r="K3878" s="7">
        <f>(((J3878/60)/60)/24)+DATE(1970,1,1)</f>
        <v>42402.624166666668</v>
      </c>
      <c r="L3878">
        <v>1451833128</v>
      </c>
      <c r="M3878" s="7">
        <f>(((L3878/60)/60)/24)+DATE(1970,1,1)</f>
        <v>42372.624166666668</v>
      </c>
      <c r="N3878" t="b">
        <v>0</v>
      </c>
      <c r="O3878">
        <v>46</v>
      </c>
      <c r="P3878" s="5">
        <f>E3878/O3878</f>
        <v>44.760869565217391</v>
      </c>
      <c r="Q3878" s="18" t="str">
        <f>LEFT(T3878, FIND("/",T3878)-1)</f>
        <v>theater</v>
      </c>
      <c r="R3878" s="18" t="str">
        <f>RIGHT(T3878, LEN(T3878)-FIND("/",T3878))</f>
        <v>musical</v>
      </c>
      <c r="S3878" t="b">
        <v>0</v>
      </c>
      <c r="T3878" t="s">
        <v>8305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3">
        <v>25000</v>
      </c>
      <c r="E3879" s="13">
        <v>1241</v>
      </c>
      <c r="F3879" s="16">
        <f>(E3879)/D3879</f>
        <v>4.9639999999999997E-2</v>
      </c>
      <c r="G3879" s="11" t="s">
        <v>8220</v>
      </c>
      <c r="H3879" t="s">
        <v>8224</v>
      </c>
      <c r="I3879" t="s">
        <v>8246</v>
      </c>
      <c r="J3879">
        <v>1481213752</v>
      </c>
      <c r="K3879" s="7">
        <f>(((J3879/60)/60)/24)+DATE(1970,1,1)</f>
        <v>42712.67768518519</v>
      </c>
      <c r="L3879">
        <v>1478621752</v>
      </c>
      <c r="M3879" s="7">
        <f>(((L3879/60)/60)/24)+DATE(1970,1,1)</f>
        <v>42682.67768518519</v>
      </c>
      <c r="N3879" t="b">
        <v>0</v>
      </c>
      <c r="O3879">
        <v>14</v>
      </c>
      <c r="P3879" s="5">
        <f>E3879/O3879</f>
        <v>88.642857142857139</v>
      </c>
      <c r="Q3879" s="18" t="str">
        <f>LEFT(T3879, FIND("/",T3879)-1)</f>
        <v>theater</v>
      </c>
      <c r="R3879" s="18" t="str">
        <f>RIGHT(T3879, LEN(T3879)-FIND("/",T3879))</f>
        <v>musical</v>
      </c>
      <c r="S3879" t="b">
        <v>0</v>
      </c>
      <c r="T3879" t="s">
        <v>8305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3">
        <v>18000</v>
      </c>
      <c r="E3880" s="13">
        <v>10</v>
      </c>
      <c r="F3880" s="16">
        <f>(E3880)/D3880</f>
        <v>5.5555555555555556E-4</v>
      </c>
      <c r="G3880" s="11" t="s">
        <v>8220</v>
      </c>
      <c r="H3880" t="s">
        <v>8224</v>
      </c>
      <c r="I3880" t="s">
        <v>8246</v>
      </c>
      <c r="J3880">
        <v>1435636740</v>
      </c>
      <c r="K3880" s="7">
        <f>(((J3880/60)/60)/24)+DATE(1970,1,1)</f>
        <v>42185.165972222225</v>
      </c>
      <c r="L3880">
        <v>1433014746</v>
      </c>
      <c r="M3880" s="7">
        <f>(((L3880/60)/60)/24)+DATE(1970,1,1)</f>
        <v>42154.818819444445</v>
      </c>
      <c r="N3880" t="b">
        <v>0</v>
      </c>
      <c r="O3880">
        <v>1</v>
      </c>
      <c r="P3880" s="5">
        <f>E3880/O3880</f>
        <v>10</v>
      </c>
      <c r="Q3880" s="18" t="str">
        <f>LEFT(T3880, FIND("/",T3880)-1)</f>
        <v>theater</v>
      </c>
      <c r="R3880" s="18" t="str">
        <f>RIGHT(T3880, LEN(T3880)-FIND("/",T3880))</f>
        <v>musical</v>
      </c>
      <c r="S3880" t="b">
        <v>0</v>
      </c>
      <c r="T3880" t="s">
        <v>8305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3">
        <v>15000</v>
      </c>
      <c r="E3881" s="13">
        <v>0</v>
      </c>
      <c r="F3881" s="16">
        <f>(E3881)/D3881</f>
        <v>0</v>
      </c>
      <c r="G3881" s="11" t="s">
        <v>8220</v>
      </c>
      <c r="H3881" t="s">
        <v>8225</v>
      </c>
      <c r="I3881" t="s">
        <v>8247</v>
      </c>
      <c r="J3881">
        <v>1422218396</v>
      </c>
      <c r="K3881" s="7">
        <f>(((J3881/60)/60)/24)+DATE(1970,1,1)</f>
        <v>42029.861064814817</v>
      </c>
      <c r="L3881">
        <v>1419626396</v>
      </c>
      <c r="M3881" s="7">
        <f>(((L3881/60)/60)/24)+DATE(1970,1,1)</f>
        <v>41999.861064814817</v>
      </c>
      <c r="N3881" t="b">
        <v>0</v>
      </c>
      <c r="O3881">
        <v>0</v>
      </c>
      <c r="P3881" s="5" t="e">
        <f>E3881/O3881</f>
        <v>#DIV/0!</v>
      </c>
      <c r="Q3881" s="18" t="str">
        <f>LEFT(T3881, FIND("/",T3881)-1)</f>
        <v>theater</v>
      </c>
      <c r="R3881" s="18" t="str">
        <f>RIGHT(T3881, LEN(T3881)-FIND("/",T3881))</f>
        <v>musical</v>
      </c>
      <c r="S3881" t="b">
        <v>0</v>
      </c>
      <c r="T3881" t="s">
        <v>8305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3">
        <v>7500</v>
      </c>
      <c r="E3882" s="13">
        <v>980</v>
      </c>
      <c r="F3882" s="16">
        <f>(E3882)/D3882</f>
        <v>0.13066666666666665</v>
      </c>
      <c r="G3882" s="11" t="s">
        <v>8220</v>
      </c>
      <c r="H3882" t="s">
        <v>8225</v>
      </c>
      <c r="I3882" t="s">
        <v>8247</v>
      </c>
      <c r="J3882">
        <v>1406761200</v>
      </c>
      <c r="K3882" s="7">
        <f>(((J3882/60)/60)/24)+DATE(1970,1,1)</f>
        <v>41850.958333333336</v>
      </c>
      <c r="L3882">
        <v>1403724820</v>
      </c>
      <c r="M3882" s="7">
        <f>(((L3882/60)/60)/24)+DATE(1970,1,1)</f>
        <v>41815.815046296295</v>
      </c>
      <c r="N3882" t="b">
        <v>0</v>
      </c>
      <c r="O3882">
        <v>17</v>
      </c>
      <c r="P3882" s="5">
        <f>E3882/O3882</f>
        <v>57.647058823529413</v>
      </c>
      <c r="Q3882" s="18" t="str">
        <f>LEFT(T3882, FIND("/",T3882)-1)</f>
        <v>theater</v>
      </c>
      <c r="R3882" s="18" t="str">
        <f>RIGHT(T3882, LEN(T3882)-FIND("/",T3882))</f>
        <v>musical</v>
      </c>
      <c r="S3882" t="b">
        <v>0</v>
      </c>
      <c r="T3882" t="s">
        <v>8305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3">
        <v>500</v>
      </c>
      <c r="E3883" s="13">
        <v>25</v>
      </c>
      <c r="F3883" s="16">
        <f>(E3883)/D3883</f>
        <v>0.05</v>
      </c>
      <c r="G3883" s="11" t="s">
        <v>8220</v>
      </c>
      <c r="H3883" t="s">
        <v>8224</v>
      </c>
      <c r="I3883" t="s">
        <v>8246</v>
      </c>
      <c r="J3883">
        <v>1487550399</v>
      </c>
      <c r="K3883" s="7">
        <f>(((J3883/60)/60)/24)+DATE(1970,1,1)</f>
        <v>42786.018506944441</v>
      </c>
      <c r="L3883">
        <v>1484958399</v>
      </c>
      <c r="M3883" s="7">
        <f>(((L3883/60)/60)/24)+DATE(1970,1,1)</f>
        <v>42756.018506944441</v>
      </c>
      <c r="N3883" t="b">
        <v>0</v>
      </c>
      <c r="O3883">
        <v>1</v>
      </c>
      <c r="P3883" s="5">
        <f>E3883/O3883</f>
        <v>25</v>
      </c>
      <c r="Q3883" s="18" t="str">
        <f>LEFT(T3883, FIND("/",T3883)-1)</f>
        <v>theater</v>
      </c>
      <c r="R3883" s="18" t="str">
        <f>RIGHT(T3883, LEN(T3883)-FIND("/",T3883))</f>
        <v>musical</v>
      </c>
      <c r="S3883" t="b">
        <v>0</v>
      </c>
      <c r="T3883" t="s">
        <v>8305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3">
        <v>30000</v>
      </c>
      <c r="E3884" s="13">
        <v>0</v>
      </c>
      <c r="F3884" s="16">
        <f>(E3884)/D3884</f>
        <v>0</v>
      </c>
      <c r="G3884" s="11" t="s">
        <v>8220</v>
      </c>
      <c r="H3884" t="s">
        <v>8226</v>
      </c>
      <c r="I3884" t="s">
        <v>8248</v>
      </c>
      <c r="J3884">
        <v>1454281380</v>
      </c>
      <c r="K3884" s="7">
        <f>(((J3884/60)/60)/24)+DATE(1970,1,1)</f>
        <v>42400.960416666669</v>
      </c>
      <c r="L3884">
        <v>1451950570</v>
      </c>
      <c r="M3884" s="7">
        <f>(((L3884/60)/60)/24)+DATE(1970,1,1)</f>
        <v>42373.983449074076</v>
      </c>
      <c r="N3884" t="b">
        <v>0</v>
      </c>
      <c r="O3884">
        <v>0</v>
      </c>
      <c r="P3884" s="5" t="e">
        <f>E3884/O3884</f>
        <v>#DIV/0!</v>
      </c>
      <c r="Q3884" s="18" t="str">
        <f>LEFT(T3884, FIND("/",T3884)-1)</f>
        <v>theater</v>
      </c>
      <c r="R3884" s="18" t="str">
        <f>RIGHT(T3884, LEN(T3884)-FIND("/",T3884))</f>
        <v>musical</v>
      </c>
      <c r="S3884" t="b">
        <v>0</v>
      </c>
      <c r="T3884" t="s">
        <v>8305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3">
        <v>15000</v>
      </c>
      <c r="E3885" s="13">
        <v>0</v>
      </c>
      <c r="F3885" s="16">
        <f>(E3885)/D3885</f>
        <v>0</v>
      </c>
      <c r="G3885" s="11" t="s">
        <v>8220</v>
      </c>
      <c r="H3885" t="s">
        <v>8225</v>
      </c>
      <c r="I3885" t="s">
        <v>8247</v>
      </c>
      <c r="J3885">
        <v>1409668069</v>
      </c>
      <c r="K3885" s="7">
        <f>(((J3885/60)/60)/24)+DATE(1970,1,1)</f>
        <v>41884.602650462963</v>
      </c>
      <c r="L3885">
        <v>1407076069</v>
      </c>
      <c r="M3885" s="7">
        <f>(((L3885/60)/60)/24)+DATE(1970,1,1)</f>
        <v>41854.602650462963</v>
      </c>
      <c r="N3885" t="b">
        <v>0</v>
      </c>
      <c r="O3885">
        <v>0</v>
      </c>
      <c r="P3885" s="5" t="e">
        <f>E3885/O3885</f>
        <v>#DIV/0!</v>
      </c>
      <c r="Q3885" s="18" t="str">
        <f>LEFT(T3885, FIND("/",T3885)-1)</f>
        <v>theater</v>
      </c>
      <c r="R3885" s="18" t="str">
        <f>RIGHT(T3885, LEN(T3885)-FIND("/",T3885))</f>
        <v>musical</v>
      </c>
      <c r="S3885" t="b">
        <v>0</v>
      </c>
      <c r="T3885" t="s">
        <v>8305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3">
        <v>10000</v>
      </c>
      <c r="E3886" s="13">
        <v>0</v>
      </c>
      <c r="F3886" s="16">
        <f>(E3886)/D3886</f>
        <v>0</v>
      </c>
      <c r="G3886" s="11" t="s">
        <v>8220</v>
      </c>
      <c r="H3886" t="s">
        <v>8224</v>
      </c>
      <c r="I3886" t="s">
        <v>8246</v>
      </c>
      <c r="J3886">
        <v>1427479192</v>
      </c>
      <c r="K3886" s="7">
        <f>(((J3886/60)/60)/24)+DATE(1970,1,1)</f>
        <v>42090.749907407408</v>
      </c>
      <c r="L3886">
        <v>1425322792</v>
      </c>
      <c r="M3886" s="7">
        <f>(((L3886/60)/60)/24)+DATE(1970,1,1)</f>
        <v>42065.791574074072</v>
      </c>
      <c r="N3886" t="b">
        <v>0</v>
      </c>
      <c r="O3886">
        <v>0</v>
      </c>
      <c r="P3886" s="5" t="e">
        <f>E3886/O3886</f>
        <v>#DIV/0!</v>
      </c>
      <c r="Q3886" s="18" t="str">
        <f>LEFT(T3886, FIND("/",T3886)-1)</f>
        <v>theater</v>
      </c>
      <c r="R3886" s="18" t="str">
        <f>RIGHT(T3886, LEN(T3886)-FIND("/",T3886))</f>
        <v>musical</v>
      </c>
      <c r="S3886" t="b">
        <v>0</v>
      </c>
      <c r="T3886" t="s">
        <v>8305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3">
        <v>375000</v>
      </c>
      <c r="E3887" s="13">
        <v>0</v>
      </c>
      <c r="F3887" s="16">
        <f>(E3887)/D3887</f>
        <v>0</v>
      </c>
      <c r="G3887" s="11" t="s">
        <v>8220</v>
      </c>
      <c r="H3887" t="s">
        <v>8224</v>
      </c>
      <c r="I3887" t="s">
        <v>8246</v>
      </c>
      <c r="J3887">
        <v>1462834191</v>
      </c>
      <c r="K3887" s="7">
        <f>(((J3887/60)/60)/24)+DATE(1970,1,1)</f>
        <v>42499.951284722221</v>
      </c>
      <c r="L3887">
        <v>1460242191</v>
      </c>
      <c r="M3887" s="7">
        <f>(((L3887/60)/60)/24)+DATE(1970,1,1)</f>
        <v>42469.951284722221</v>
      </c>
      <c r="N3887" t="b">
        <v>0</v>
      </c>
      <c r="O3887">
        <v>0</v>
      </c>
      <c r="P3887" s="5" t="e">
        <f>E3887/O3887</f>
        <v>#DIV/0!</v>
      </c>
      <c r="Q3887" s="18" t="str">
        <f>LEFT(T3887, FIND("/",T3887)-1)</f>
        <v>theater</v>
      </c>
      <c r="R3887" s="18" t="str">
        <f>RIGHT(T3887, LEN(T3887)-FIND("/",T3887))</f>
        <v>musical</v>
      </c>
      <c r="S3887" t="b">
        <v>0</v>
      </c>
      <c r="T3887" t="s">
        <v>8305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3">
        <v>10000</v>
      </c>
      <c r="E3888" s="13">
        <v>0</v>
      </c>
      <c r="F3888" s="16">
        <f>(E3888)/D3888</f>
        <v>0</v>
      </c>
      <c r="G3888" s="11" t="s">
        <v>8220</v>
      </c>
      <c r="H3888" t="s">
        <v>8226</v>
      </c>
      <c r="I3888" t="s">
        <v>8248</v>
      </c>
      <c r="J3888">
        <v>1418275702</v>
      </c>
      <c r="K3888" s="7">
        <f>(((J3888/60)/60)/24)+DATE(1970,1,1)</f>
        <v>41984.228032407409</v>
      </c>
      <c r="L3888">
        <v>1415683702</v>
      </c>
      <c r="M3888" s="7">
        <f>(((L3888/60)/60)/24)+DATE(1970,1,1)</f>
        <v>41954.228032407409</v>
      </c>
      <c r="N3888" t="b">
        <v>0</v>
      </c>
      <c r="O3888">
        <v>0</v>
      </c>
      <c r="P3888" s="5" t="e">
        <f>E3888/O3888</f>
        <v>#DIV/0!</v>
      </c>
      <c r="Q3888" s="18" t="str">
        <f>LEFT(T3888, FIND("/",T3888)-1)</f>
        <v>theater</v>
      </c>
      <c r="R3888" s="18" t="str">
        <f>RIGHT(T3888, LEN(T3888)-FIND("/",T3888))</f>
        <v>musical</v>
      </c>
      <c r="S3888" t="b">
        <v>0</v>
      </c>
      <c r="T3888" t="s">
        <v>8305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3">
        <v>2000</v>
      </c>
      <c r="E3889" s="13">
        <v>35</v>
      </c>
      <c r="F3889" s="16">
        <f>(E3889)/D3889</f>
        <v>1.7500000000000002E-2</v>
      </c>
      <c r="G3889" s="11" t="s">
        <v>8220</v>
      </c>
      <c r="H3889" t="s">
        <v>8224</v>
      </c>
      <c r="I3889" t="s">
        <v>8246</v>
      </c>
      <c r="J3889">
        <v>1430517600</v>
      </c>
      <c r="K3889" s="7">
        <f>(((J3889/60)/60)/24)+DATE(1970,1,1)</f>
        <v>42125.916666666672</v>
      </c>
      <c r="L3889">
        <v>1426538129</v>
      </c>
      <c r="M3889" s="7">
        <f>(((L3889/60)/60)/24)+DATE(1970,1,1)</f>
        <v>42079.857974537037</v>
      </c>
      <c r="N3889" t="b">
        <v>0</v>
      </c>
      <c r="O3889">
        <v>2</v>
      </c>
      <c r="P3889" s="5">
        <f>E3889/O3889</f>
        <v>17.5</v>
      </c>
      <c r="Q3889" s="18" t="str">
        <f>LEFT(T3889, FIND("/",T3889)-1)</f>
        <v>theater</v>
      </c>
      <c r="R3889" s="18" t="str">
        <f>RIGHT(T3889, LEN(T3889)-FIND("/",T3889))</f>
        <v>musical</v>
      </c>
      <c r="S3889" t="b">
        <v>0</v>
      </c>
      <c r="T3889" t="s">
        <v>8305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3">
        <v>2000</v>
      </c>
      <c r="E3890" s="13">
        <v>542</v>
      </c>
      <c r="F3890" s="16">
        <f>(E3890)/D3890</f>
        <v>0.27100000000000002</v>
      </c>
      <c r="G3890" s="11" t="s">
        <v>8221</v>
      </c>
      <c r="H3890" t="s">
        <v>8225</v>
      </c>
      <c r="I3890" t="s">
        <v>8247</v>
      </c>
      <c r="J3890">
        <v>1488114358</v>
      </c>
      <c r="K3890" s="7">
        <f>(((J3890/60)/60)/24)+DATE(1970,1,1)</f>
        <v>42792.545810185184</v>
      </c>
      <c r="L3890">
        <v>1485522358</v>
      </c>
      <c r="M3890" s="7">
        <f>(((L3890/60)/60)/24)+DATE(1970,1,1)</f>
        <v>42762.545810185184</v>
      </c>
      <c r="N3890" t="b">
        <v>0</v>
      </c>
      <c r="O3890">
        <v>14</v>
      </c>
      <c r="P3890" s="5">
        <f>E3890/O3890</f>
        <v>38.714285714285715</v>
      </c>
      <c r="Q3890" s="18" t="str">
        <f>LEFT(T3890, FIND("/",T3890)-1)</f>
        <v>theater</v>
      </c>
      <c r="R3890" s="18" t="str">
        <f>RIGHT(T3890, LEN(T3890)-FIND("/",T3890))</f>
        <v>plays</v>
      </c>
      <c r="S3890" t="b">
        <v>0</v>
      </c>
      <c r="T3890" t="s">
        <v>8271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3">
        <v>8000</v>
      </c>
      <c r="E3891" s="13">
        <v>118</v>
      </c>
      <c r="F3891" s="16">
        <f>(E3891)/D3891</f>
        <v>1.4749999999999999E-2</v>
      </c>
      <c r="G3891" s="11" t="s">
        <v>8221</v>
      </c>
      <c r="H3891" t="s">
        <v>8224</v>
      </c>
      <c r="I3891" t="s">
        <v>8246</v>
      </c>
      <c r="J3891">
        <v>1420413960</v>
      </c>
      <c r="K3891" s="7">
        <f>(((J3891/60)/60)/24)+DATE(1970,1,1)</f>
        <v>42008.976388888885</v>
      </c>
      <c r="L3891">
        <v>1417651630</v>
      </c>
      <c r="M3891" s="7">
        <f>(((L3891/60)/60)/24)+DATE(1970,1,1)</f>
        <v>41977.004976851851</v>
      </c>
      <c r="N3891" t="b">
        <v>0</v>
      </c>
      <c r="O3891">
        <v>9</v>
      </c>
      <c r="P3891" s="5">
        <f>E3891/O3891</f>
        <v>13.111111111111111</v>
      </c>
      <c r="Q3891" s="18" t="str">
        <f>LEFT(T3891, FIND("/",T3891)-1)</f>
        <v>theater</v>
      </c>
      <c r="R3891" s="18" t="str">
        <f>RIGHT(T3891, LEN(T3891)-FIND("/",T3891))</f>
        <v>plays</v>
      </c>
      <c r="S3891" t="b">
        <v>0</v>
      </c>
      <c r="T3891" t="s">
        <v>8271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3">
        <v>15000</v>
      </c>
      <c r="E3892" s="13">
        <v>2524</v>
      </c>
      <c r="F3892" s="16">
        <f>(E3892)/D3892</f>
        <v>0.16826666666666668</v>
      </c>
      <c r="G3892" s="11" t="s">
        <v>8221</v>
      </c>
      <c r="H3892" t="s">
        <v>8224</v>
      </c>
      <c r="I3892" t="s">
        <v>8246</v>
      </c>
      <c r="J3892">
        <v>1439662344</v>
      </c>
      <c r="K3892" s="7">
        <f>(((J3892/60)/60)/24)+DATE(1970,1,1)</f>
        <v>42231.758611111116</v>
      </c>
      <c r="L3892">
        <v>1434478344</v>
      </c>
      <c r="M3892" s="7">
        <f>(((L3892/60)/60)/24)+DATE(1970,1,1)</f>
        <v>42171.758611111116</v>
      </c>
      <c r="N3892" t="b">
        <v>0</v>
      </c>
      <c r="O3892">
        <v>8</v>
      </c>
      <c r="P3892" s="5">
        <f>E3892/O3892</f>
        <v>315.5</v>
      </c>
      <c r="Q3892" s="18" t="str">
        <f>LEFT(T3892, FIND("/",T3892)-1)</f>
        <v>theater</v>
      </c>
      <c r="R3892" s="18" t="str">
        <f>RIGHT(T3892, LEN(T3892)-FIND("/",T3892))</f>
        <v>plays</v>
      </c>
      <c r="S3892" t="b">
        <v>0</v>
      </c>
      <c r="T3892" t="s">
        <v>8271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3">
        <v>800</v>
      </c>
      <c r="E3893" s="13">
        <v>260</v>
      </c>
      <c r="F3893" s="16">
        <f>(E3893)/D3893</f>
        <v>0.32500000000000001</v>
      </c>
      <c r="G3893" s="11" t="s">
        <v>8221</v>
      </c>
      <c r="H3893" t="s">
        <v>8224</v>
      </c>
      <c r="I3893" t="s">
        <v>8246</v>
      </c>
      <c r="J3893">
        <v>1427086740</v>
      </c>
      <c r="K3893" s="7">
        <f>(((J3893/60)/60)/24)+DATE(1970,1,1)</f>
        <v>42086.207638888889</v>
      </c>
      <c r="L3893">
        <v>1424488244</v>
      </c>
      <c r="M3893" s="7">
        <f>(((L3893/60)/60)/24)+DATE(1970,1,1)</f>
        <v>42056.1324537037</v>
      </c>
      <c r="N3893" t="b">
        <v>0</v>
      </c>
      <c r="O3893">
        <v>7</v>
      </c>
      <c r="P3893" s="5">
        <f>E3893/O3893</f>
        <v>37.142857142857146</v>
      </c>
      <c r="Q3893" s="18" t="str">
        <f>LEFT(T3893, FIND("/",T3893)-1)</f>
        <v>theater</v>
      </c>
      <c r="R3893" s="18" t="str">
        <f>RIGHT(T3893, LEN(T3893)-FIND("/",T3893))</f>
        <v>plays</v>
      </c>
      <c r="S3893" t="b">
        <v>0</v>
      </c>
      <c r="T3893" t="s">
        <v>8271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3">
        <v>1000</v>
      </c>
      <c r="E3894" s="13">
        <v>0</v>
      </c>
      <c r="F3894" s="16">
        <f>(E3894)/D3894</f>
        <v>0</v>
      </c>
      <c r="G3894" s="11" t="s">
        <v>8221</v>
      </c>
      <c r="H3894" t="s">
        <v>8224</v>
      </c>
      <c r="I3894" t="s">
        <v>8246</v>
      </c>
      <c r="J3894">
        <v>1408863600</v>
      </c>
      <c r="K3894" s="7">
        <f>(((J3894/60)/60)/24)+DATE(1970,1,1)</f>
        <v>41875.291666666664</v>
      </c>
      <c r="L3894">
        <v>1408203557</v>
      </c>
      <c r="M3894" s="7">
        <f>(((L3894/60)/60)/24)+DATE(1970,1,1)</f>
        <v>41867.652280092596</v>
      </c>
      <c r="N3894" t="b">
        <v>0</v>
      </c>
      <c r="O3894">
        <v>0</v>
      </c>
      <c r="P3894" s="5" t="e">
        <f>E3894/O3894</f>
        <v>#DIV/0!</v>
      </c>
      <c r="Q3894" s="18" t="str">
        <f>LEFT(T3894, FIND("/",T3894)-1)</f>
        <v>theater</v>
      </c>
      <c r="R3894" s="18" t="str">
        <f>RIGHT(T3894, LEN(T3894)-FIND("/",T3894))</f>
        <v>plays</v>
      </c>
      <c r="S3894" t="b">
        <v>0</v>
      </c>
      <c r="T3894" t="s">
        <v>8271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3">
        <v>50000</v>
      </c>
      <c r="E3895" s="13">
        <v>10775</v>
      </c>
      <c r="F3895" s="16">
        <f>(E3895)/D3895</f>
        <v>0.2155</v>
      </c>
      <c r="G3895" s="11" t="s">
        <v>8221</v>
      </c>
      <c r="H3895" t="s">
        <v>8224</v>
      </c>
      <c r="I3895" t="s">
        <v>8246</v>
      </c>
      <c r="J3895">
        <v>1404194400</v>
      </c>
      <c r="K3895" s="7">
        <f>(((J3895/60)/60)/24)+DATE(1970,1,1)</f>
        <v>41821.25</v>
      </c>
      <c r="L3895">
        <v>1400600840</v>
      </c>
      <c r="M3895" s="7">
        <f>(((L3895/60)/60)/24)+DATE(1970,1,1)</f>
        <v>41779.657870370371</v>
      </c>
      <c r="N3895" t="b">
        <v>0</v>
      </c>
      <c r="O3895">
        <v>84</v>
      </c>
      <c r="P3895" s="5">
        <f>E3895/O3895</f>
        <v>128.27380952380952</v>
      </c>
      <c r="Q3895" s="18" t="str">
        <f>LEFT(T3895, FIND("/",T3895)-1)</f>
        <v>theater</v>
      </c>
      <c r="R3895" s="18" t="str">
        <f>RIGHT(T3895, LEN(T3895)-FIND("/",T3895))</f>
        <v>plays</v>
      </c>
      <c r="S3895" t="b">
        <v>0</v>
      </c>
      <c r="T3895" t="s">
        <v>8271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3">
        <v>15000</v>
      </c>
      <c r="E3896" s="13">
        <v>520</v>
      </c>
      <c r="F3896" s="16">
        <f>(E3896)/D3896</f>
        <v>3.4666666666666665E-2</v>
      </c>
      <c r="G3896" s="11" t="s">
        <v>8221</v>
      </c>
      <c r="H3896" t="s">
        <v>8224</v>
      </c>
      <c r="I3896" t="s">
        <v>8246</v>
      </c>
      <c r="J3896">
        <v>1481000340</v>
      </c>
      <c r="K3896" s="7">
        <f>(((J3896/60)/60)/24)+DATE(1970,1,1)</f>
        <v>42710.207638888889</v>
      </c>
      <c r="L3896">
        <v>1478386812</v>
      </c>
      <c r="M3896" s="7">
        <f>(((L3896/60)/60)/24)+DATE(1970,1,1)</f>
        <v>42679.958472222221</v>
      </c>
      <c r="N3896" t="b">
        <v>0</v>
      </c>
      <c r="O3896">
        <v>11</v>
      </c>
      <c r="P3896" s="5">
        <f>E3896/O3896</f>
        <v>47.272727272727273</v>
      </c>
      <c r="Q3896" s="18" t="str">
        <f>LEFT(T3896, FIND("/",T3896)-1)</f>
        <v>theater</v>
      </c>
      <c r="R3896" s="18" t="str">
        <f>RIGHT(T3896, LEN(T3896)-FIND("/",T3896))</f>
        <v>plays</v>
      </c>
      <c r="S3896" t="b">
        <v>0</v>
      </c>
      <c r="T3896" t="s">
        <v>8271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3">
        <v>1000</v>
      </c>
      <c r="E3897" s="13">
        <v>50</v>
      </c>
      <c r="F3897" s="16">
        <f>(E3897)/D3897</f>
        <v>0.05</v>
      </c>
      <c r="G3897" s="11" t="s">
        <v>8221</v>
      </c>
      <c r="H3897" t="s">
        <v>8224</v>
      </c>
      <c r="I3897" t="s">
        <v>8246</v>
      </c>
      <c r="J3897">
        <v>1425103218</v>
      </c>
      <c r="K3897" s="7">
        <f>(((J3897/60)/60)/24)+DATE(1970,1,1)</f>
        <v>42063.250208333338</v>
      </c>
      <c r="L3897">
        <v>1422424818</v>
      </c>
      <c r="M3897" s="7">
        <f>(((L3897/60)/60)/24)+DATE(1970,1,1)</f>
        <v>42032.250208333338</v>
      </c>
      <c r="N3897" t="b">
        <v>0</v>
      </c>
      <c r="O3897">
        <v>1</v>
      </c>
      <c r="P3897" s="5">
        <f>E3897/O3897</f>
        <v>50</v>
      </c>
      <c r="Q3897" s="18" t="str">
        <f>LEFT(T3897, FIND("/",T3897)-1)</f>
        <v>theater</v>
      </c>
      <c r="R3897" s="18" t="str">
        <f>RIGHT(T3897, LEN(T3897)-FIND("/",T3897))</f>
        <v>plays</v>
      </c>
      <c r="S3897" t="b">
        <v>0</v>
      </c>
      <c r="T3897" t="s">
        <v>8271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3">
        <v>1600</v>
      </c>
      <c r="E3898" s="13">
        <v>170</v>
      </c>
      <c r="F3898" s="16">
        <f>(E3898)/D3898</f>
        <v>0.10625</v>
      </c>
      <c r="G3898" s="11" t="s">
        <v>8221</v>
      </c>
      <c r="H3898" t="s">
        <v>8224</v>
      </c>
      <c r="I3898" t="s">
        <v>8246</v>
      </c>
      <c r="J3898">
        <v>1402979778</v>
      </c>
      <c r="K3898" s="7">
        <f>(((J3898/60)/60)/24)+DATE(1970,1,1)</f>
        <v>41807.191875000004</v>
      </c>
      <c r="L3898">
        <v>1401770178</v>
      </c>
      <c r="M3898" s="7">
        <f>(((L3898/60)/60)/24)+DATE(1970,1,1)</f>
        <v>41793.191875000004</v>
      </c>
      <c r="N3898" t="b">
        <v>0</v>
      </c>
      <c r="O3898">
        <v>4</v>
      </c>
      <c r="P3898" s="5">
        <f>E3898/O3898</f>
        <v>42.5</v>
      </c>
      <c r="Q3898" s="18" t="str">
        <f>LEFT(T3898, FIND("/",T3898)-1)</f>
        <v>theater</v>
      </c>
      <c r="R3898" s="18" t="str">
        <f>RIGHT(T3898, LEN(T3898)-FIND("/",T3898))</f>
        <v>plays</v>
      </c>
      <c r="S3898" t="b">
        <v>0</v>
      </c>
      <c r="T3898" t="s">
        <v>8271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3">
        <v>2500</v>
      </c>
      <c r="E3899" s="13">
        <v>440</v>
      </c>
      <c r="F3899" s="16">
        <f>(E3899)/D3899</f>
        <v>0.17599999999999999</v>
      </c>
      <c r="G3899" s="11" t="s">
        <v>8221</v>
      </c>
      <c r="H3899" t="s">
        <v>8228</v>
      </c>
      <c r="I3899" t="s">
        <v>8250</v>
      </c>
      <c r="J3899">
        <v>1420750683</v>
      </c>
      <c r="K3899" s="7">
        <f>(((J3899/60)/60)/24)+DATE(1970,1,1)</f>
        <v>42012.87364583333</v>
      </c>
      <c r="L3899">
        <v>1418158683</v>
      </c>
      <c r="M3899" s="7">
        <f>(((L3899/60)/60)/24)+DATE(1970,1,1)</f>
        <v>41982.87364583333</v>
      </c>
      <c r="N3899" t="b">
        <v>0</v>
      </c>
      <c r="O3899">
        <v>10</v>
      </c>
      <c r="P3899" s="5">
        <f>E3899/O3899</f>
        <v>44</v>
      </c>
      <c r="Q3899" s="18" t="str">
        <f>LEFT(T3899, FIND("/",T3899)-1)</f>
        <v>theater</v>
      </c>
      <c r="R3899" s="18" t="str">
        <f>RIGHT(T3899, LEN(T3899)-FIND("/",T3899))</f>
        <v>plays</v>
      </c>
      <c r="S3899" t="b">
        <v>0</v>
      </c>
      <c r="T3899" t="s">
        <v>8271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3">
        <v>2500</v>
      </c>
      <c r="E3900" s="13">
        <v>814</v>
      </c>
      <c r="F3900" s="16">
        <f>(E3900)/D3900</f>
        <v>0.3256</v>
      </c>
      <c r="G3900" s="11" t="s">
        <v>8221</v>
      </c>
      <c r="H3900" t="s">
        <v>8225</v>
      </c>
      <c r="I3900" t="s">
        <v>8247</v>
      </c>
      <c r="J3900">
        <v>1439827200</v>
      </c>
      <c r="K3900" s="7">
        <f>(((J3900/60)/60)/24)+DATE(1970,1,1)</f>
        <v>42233.666666666672</v>
      </c>
      <c r="L3900">
        <v>1436355270</v>
      </c>
      <c r="M3900" s="7">
        <f>(((L3900/60)/60)/24)+DATE(1970,1,1)</f>
        <v>42193.482291666667</v>
      </c>
      <c r="N3900" t="b">
        <v>0</v>
      </c>
      <c r="O3900">
        <v>16</v>
      </c>
      <c r="P3900" s="5">
        <f>E3900/O3900</f>
        <v>50.875</v>
      </c>
      <c r="Q3900" s="18" t="str">
        <f>LEFT(T3900, FIND("/",T3900)-1)</f>
        <v>theater</v>
      </c>
      <c r="R3900" s="18" t="str">
        <f>RIGHT(T3900, LEN(T3900)-FIND("/",T3900))</f>
        <v>plays</v>
      </c>
      <c r="S3900" t="b">
        <v>0</v>
      </c>
      <c r="T3900" t="s">
        <v>8271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3">
        <v>10000</v>
      </c>
      <c r="E3901" s="13">
        <v>125</v>
      </c>
      <c r="F3901" s="16">
        <f>(E3901)/D3901</f>
        <v>1.2500000000000001E-2</v>
      </c>
      <c r="G3901" s="11" t="s">
        <v>8221</v>
      </c>
      <c r="H3901" t="s">
        <v>8224</v>
      </c>
      <c r="I3901" t="s">
        <v>8246</v>
      </c>
      <c r="J3901">
        <v>1407868561</v>
      </c>
      <c r="K3901" s="7">
        <f>(((J3901/60)/60)/24)+DATE(1970,1,1)</f>
        <v>41863.775011574071</v>
      </c>
      <c r="L3901">
        <v>1406140561</v>
      </c>
      <c r="M3901" s="7">
        <f>(((L3901/60)/60)/24)+DATE(1970,1,1)</f>
        <v>41843.775011574071</v>
      </c>
      <c r="N3901" t="b">
        <v>0</v>
      </c>
      <c r="O3901">
        <v>2</v>
      </c>
      <c r="P3901" s="5">
        <f>E3901/O3901</f>
        <v>62.5</v>
      </c>
      <c r="Q3901" s="18" t="str">
        <f>LEFT(T3901, FIND("/",T3901)-1)</f>
        <v>theater</v>
      </c>
      <c r="R3901" s="18" t="str">
        <f>RIGHT(T3901, LEN(T3901)-FIND("/",T3901))</f>
        <v>plays</v>
      </c>
      <c r="S3901" t="b">
        <v>0</v>
      </c>
      <c r="T3901" t="s">
        <v>8271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3">
        <v>2500</v>
      </c>
      <c r="E3902" s="13">
        <v>135</v>
      </c>
      <c r="F3902" s="16">
        <f>(E3902)/D3902</f>
        <v>5.3999999999999999E-2</v>
      </c>
      <c r="G3902" s="11" t="s">
        <v>8221</v>
      </c>
      <c r="H3902" t="s">
        <v>8224</v>
      </c>
      <c r="I3902" t="s">
        <v>8246</v>
      </c>
      <c r="J3902">
        <v>1433988791</v>
      </c>
      <c r="K3902" s="7">
        <f>(((J3902/60)/60)/24)+DATE(1970,1,1)</f>
        <v>42166.092488425929</v>
      </c>
      <c r="L3902">
        <v>1431396791</v>
      </c>
      <c r="M3902" s="7">
        <f>(((L3902/60)/60)/24)+DATE(1970,1,1)</f>
        <v>42136.092488425929</v>
      </c>
      <c r="N3902" t="b">
        <v>0</v>
      </c>
      <c r="O3902">
        <v>5</v>
      </c>
      <c r="P3902" s="5">
        <f>E3902/O3902</f>
        <v>27</v>
      </c>
      <c r="Q3902" s="18" t="str">
        <f>LEFT(T3902, FIND("/",T3902)-1)</f>
        <v>theater</v>
      </c>
      <c r="R3902" s="18" t="str">
        <f>RIGHT(T3902, LEN(T3902)-FIND("/",T3902))</f>
        <v>plays</v>
      </c>
      <c r="S3902" t="b">
        <v>0</v>
      </c>
      <c r="T3902" t="s">
        <v>8271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3">
        <v>3000</v>
      </c>
      <c r="E3903" s="13">
        <v>25</v>
      </c>
      <c r="F3903" s="16">
        <f>(E3903)/D3903</f>
        <v>8.3333333333333332E-3</v>
      </c>
      <c r="G3903" s="11" t="s">
        <v>8221</v>
      </c>
      <c r="H3903" t="s">
        <v>8224</v>
      </c>
      <c r="I3903" t="s">
        <v>8246</v>
      </c>
      <c r="J3903">
        <v>1450554599</v>
      </c>
      <c r="K3903" s="7">
        <f>(((J3903/60)/60)/24)+DATE(1970,1,1)</f>
        <v>42357.826377314821</v>
      </c>
      <c r="L3903">
        <v>1447098599</v>
      </c>
      <c r="M3903" s="7">
        <f>(((L3903/60)/60)/24)+DATE(1970,1,1)</f>
        <v>42317.826377314821</v>
      </c>
      <c r="N3903" t="b">
        <v>0</v>
      </c>
      <c r="O3903">
        <v>1</v>
      </c>
      <c r="P3903" s="5">
        <f>E3903/O3903</f>
        <v>25</v>
      </c>
      <c r="Q3903" s="18" t="str">
        <f>LEFT(T3903, FIND("/",T3903)-1)</f>
        <v>theater</v>
      </c>
      <c r="R3903" s="18" t="str">
        <f>RIGHT(T3903, LEN(T3903)-FIND("/",T3903))</f>
        <v>plays</v>
      </c>
      <c r="S3903" t="b">
        <v>0</v>
      </c>
      <c r="T3903" t="s">
        <v>8271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3">
        <v>3000</v>
      </c>
      <c r="E3904" s="13">
        <v>1465</v>
      </c>
      <c r="F3904" s="16">
        <f>(E3904)/D3904</f>
        <v>0.48833333333333334</v>
      </c>
      <c r="G3904" s="11" t="s">
        <v>8221</v>
      </c>
      <c r="H3904" t="s">
        <v>8225</v>
      </c>
      <c r="I3904" t="s">
        <v>8247</v>
      </c>
      <c r="J3904">
        <v>1479125642</v>
      </c>
      <c r="K3904" s="7">
        <f>(((J3904/60)/60)/24)+DATE(1970,1,1)</f>
        <v>42688.509745370371</v>
      </c>
      <c r="L3904">
        <v>1476962042</v>
      </c>
      <c r="M3904" s="7">
        <f>(((L3904/60)/60)/24)+DATE(1970,1,1)</f>
        <v>42663.468078703707</v>
      </c>
      <c r="N3904" t="b">
        <v>0</v>
      </c>
      <c r="O3904">
        <v>31</v>
      </c>
      <c r="P3904" s="5">
        <f>E3904/O3904</f>
        <v>47.258064516129032</v>
      </c>
      <c r="Q3904" s="18" t="str">
        <f>LEFT(T3904, FIND("/",T3904)-1)</f>
        <v>theater</v>
      </c>
      <c r="R3904" s="18" t="str">
        <f>RIGHT(T3904, LEN(T3904)-FIND("/",T3904))</f>
        <v>plays</v>
      </c>
      <c r="S3904" t="b">
        <v>0</v>
      </c>
      <c r="T3904" t="s">
        <v>8271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3">
        <v>1500</v>
      </c>
      <c r="E3905" s="13">
        <v>0</v>
      </c>
      <c r="F3905" s="16">
        <f>(E3905)/D3905</f>
        <v>0</v>
      </c>
      <c r="G3905" s="11" t="s">
        <v>8221</v>
      </c>
      <c r="H3905" t="s">
        <v>8224</v>
      </c>
      <c r="I3905" t="s">
        <v>8246</v>
      </c>
      <c r="J3905">
        <v>1439581080</v>
      </c>
      <c r="K3905" s="7">
        <f>(((J3905/60)/60)/24)+DATE(1970,1,1)</f>
        <v>42230.818055555559</v>
      </c>
      <c r="L3905">
        <v>1435709765</v>
      </c>
      <c r="M3905" s="7">
        <f>(((L3905/60)/60)/24)+DATE(1970,1,1)</f>
        <v>42186.01116898148</v>
      </c>
      <c r="N3905" t="b">
        <v>0</v>
      </c>
      <c r="O3905">
        <v>0</v>
      </c>
      <c r="P3905" s="5" t="e">
        <f>E3905/O3905</f>
        <v>#DIV/0!</v>
      </c>
      <c r="Q3905" s="18" t="str">
        <f>LEFT(T3905, FIND("/",T3905)-1)</f>
        <v>theater</v>
      </c>
      <c r="R3905" s="18" t="str">
        <f>RIGHT(T3905, LEN(T3905)-FIND("/",T3905))</f>
        <v>plays</v>
      </c>
      <c r="S3905" t="b">
        <v>0</v>
      </c>
      <c r="T3905" t="s">
        <v>8271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3">
        <v>10000</v>
      </c>
      <c r="E3906" s="13">
        <v>3</v>
      </c>
      <c r="F3906" s="16">
        <f>(E3906)/D3906</f>
        <v>2.9999999999999997E-4</v>
      </c>
      <c r="G3906" s="11" t="s">
        <v>8221</v>
      </c>
      <c r="H3906" t="s">
        <v>8224</v>
      </c>
      <c r="I3906" t="s">
        <v>8246</v>
      </c>
      <c r="J3906">
        <v>1429074240</v>
      </c>
      <c r="K3906" s="7">
        <f>(((J3906/60)/60)/24)+DATE(1970,1,1)</f>
        <v>42109.211111111115</v>
      </c>
      <c r="L3906">
        <v>1427866200</v>
      </c>
      <c r="M3906" s="7">
        <f>(((L3906/60)/60)/24)+DATE(1970,1,1)</f>
        <v>42095.229166666672</v>
      </c>
      <c r="N3906" t="b">
        <v>0</v>
      </c>
      <c r="O3906">
        <v>2</v>
      </c>
      <c r="P3906" s="5">
        <f>E3906/O3906</f>
        <v>1.5</v>
      </c>
      <c r="Q3906" s="18" t="str">
        <f>LEFT(T3906, FIND("/",T3906)-1)</f>
        <v>theater</v>
      </c>
      <c r="R3906" s="18" t="str">
        <f>RIGHT(T3906, LEN(T3906)-FIND("/",T3906))</f>
        <v>plays</v>
      </c>
      <c r="S3906" t="b">
        <v>0</v>
      </c>
      <c r="T3906" t="s">
        <v>8271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3">
        <v>1500</v>
      </c>
      <c r="E3907" s="13">
        <v>173</v>
      </c>
      <c r="F3907" s="16">
        <f>(E3907)/D3907</f>
        <v>0.11533333333333333</v>
      </c>
      <c r="G3907" s="11" t="s">
        <v>8221</v>
      </c>
      <c r="H3907" t="s">
        <v>8225</v>
      </c>
      <c r="I3907" t="s">
        <v>8247</v>
      </c>
      <c r="J3907">
        <v>1434063600</v>
      </c>
      <c r="K3907" s="7">
        <f>(((J3907/60)/60)/24)+DATE(1970,1,1)</f>
        <v>42166.958333333328</v>
      </c>
      <c r="L3907">
        <v>1430405903</v>
      </c>
      <c r="M3907" s="7">
        <f>(((L3907/60)/60)/24)+DATE(1970,1,1)</f>
        <v>42124.623877314814</v>
      </c>
      <c r="N3907" t="b">
        <v>0</v>
      </c>
      <c r="O3907">
        <v>7</v>
      </c>
      <c r="P3907" s="5">
        <f>E3907/O3907</f>
        <v>24.714285714285715</v>
      </c>
      <c r="Q3907" s="18" t="str">
        <f>LEFT(T3907, FIND("/",T3907)-1)</f>
        <v>theater</v>
      </c>
      <c r="R3907" s="18" t="str">
        <f>RIGHT(T3907, LEN(T3907)-FIND("/",T3907))</f>
        <v>plays</v>
      </c>
      <c r="S3907" t="b">
        <v>0</v>
      </c>
      <c r="T3907" t="s">
        <v>8271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3">
        <v>1500</v>
      </c>
      <c r="E3908" s="13">
        <v>1010</v>
      </c>
      <c r="F3908" s="16">
        <f>(E3908)/D3908</f>
        <v>0.67333333333333334</v>
      </c>
      <c r="G3908" s="11" t="s">
        <v>8221</v>
      </c>
      <c r="H3908" t="s">
        <v>8225</v>
      </c>
      <c r="I3908" t="s">
        <v>8247</v>
      </c>
      <c r="J3908">
        <v>1435325100</v>
      </c>
      <c r="K3908" s="7">
        <f>(((J3908/60)/60)/24)+DATE(1970,1,1)</f>
        <v>42181.559027777781</v>
      </c>
      <c r="L3908">
        <v>1432072893</v>
      </c>
      <c r="M3908" s="7">
        <f>(((L3908/60)/60)/24)+DATE(1970,1,1)</f>
        <v>42143.917743055557</v>
      </c>
      <c r="N3908" t="b">
        <v>0</v>
      </c>
      <c r="O3908">
        <v>16</v>
      </c>
      <c r="P3908" s="5">
        <f>E3908/O3908</f>
        <v>63.125</v>
      </c>
      <c r="Q3908" s="18" t="str">
        <f>LEFT(T3908, FIND("/",T3908)-1)</f>
        <v>theater</v>
      </c>
      <c r="R3908" s="18" t="str">
        <f>RIGHT(T3908, LEN(T3908)-FIND("/",T3908))</f>
        <v>plays</v>
      </c>
      <c r="S3908" t="b">
        <v>0</v>
      </c>
      <c r="T3908" t="s">
        <v>8271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3">
        <v>1000</v>
      </c>
      <c r="E3909" s="13">
        <v>153</v>
      </c>
      <c r="F3909" s="16">
        <f>(E3909)/D3909</f>
        <v>0.153</v>
      </c>
      <c r="G3909" s="11" t="s">
        <v>8221</v>
      </c>
      <c r="H3909" t="s">
        <v>8224</v>
      </c>
      <c r="I3909" t="s">
        <v>8246</v>
      </c>
      <c r="J3909">
        <v>1414354080</v>
      </c>
      <c r="K3909" s="7">
        <f>(((J3909/60)/60)/24)+DATE(1970,1,1)</f>
        <v>41938.838888888888</v>
      </c>
      <c r="L3909">
        <v>1411587606</v>
      </c>
      <c r="M3909" s="7">
        <f>(((L3909/60)/60)/24)+DATE(1970,1,1)</f>
        <v>41906.819513888891</v>
      </c>
      <c r="N3909" t="b">
        <v>0</v>
      </c>
      <c r="O3909">
        <v>4</v>
      </c>
      <c r="P3909" s="5">
        <f>E3909/O3909</f>
        <v>38.25</v>
      </c>
      <c r="Q3909" s="18" t="str">
        <f>LEFT(T3909, FIND("/",T3909)-1)</f>
        <v>theater</v>
      </c>
      <c r="R3909" s="18" t="str">
        <f>RIGHT(T3909, LEN(T3909)-FIND("/",T3909))</f>
        <v>plays</v>
      </c>
      <c r="S3909" t="b">
        <v>0</v>
      </c>
      <c r="T3909" t="s">
        <v>8271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3">
        <v>750</v>
      </c>
      <c r="E3910" s="13">
        <v>65</v>
      </c>
      <c r="F3910" s="16">
        <f>(E3910)/D3910</f>
        <v>8.666666666666667E-2</v>
      </c>
      <c r="G3910" s="11" t="s">
        <v>8221</v>
      </c>
      <c r="H3910" t="s">
        <v>8224</v>
      </c>
      <c r="I3910" t="s">
        <v>8246</v>
      </c>
      <c r="J3910">
        <v>1406603696</v>
      </c>
      <c r="K3910" s="7">
        <f>(((J3910/60)/60)/24)+DATE(1970,1,1)</f>
        <v>41849.135370370372</v>
      </c>
      <c r="L3910">
        <v>1405307696</v>
      </c>
      <c r="M3910" s="7">
        <f>(((L3910/60)/60)/24)+DATE(1970,1,1)</f>
        <v>41834.135370370372</v>
      </c>
      <c r="N3910" t="b">
        <v>0</v>
      </c>
      <c r="O3910">
        <v>4</v>
      </c>
      <c r="P3910" s="5">
        <f>E3910/O3910</f>
        <v>16.25</v>
      </c>
      <c r="Q3910" s="18" t="str">
        <f>LEFT(T3910, FIND("/",T3910)-1)</f>
        <v>theater</v>
      </c>
      <c r="R3910" s="18" t="str">
        <f>RIGHT(T3910, LEN(T3910)-FIND("/",T3910))</f>
        <v>plays</v>
      </c>
      <c r="S3910" t="b">
        <v>0</v>
      </c>
      <c r="T3910" t="s">
        <v>8271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3">
        <v>60000</v>
      </c>
      <c r="E3911" s="13">
        <v>135</v>
      </c>
      <c r="F3911" s="16">
        <f>(E3911)/D3911</f>
        <v>2.2499999999999998E-3</v>
      </c>
      <c r="G3911" s="11" t="s">
        <v>8221</v>
      </c>
      <c r="H3911" t="s">
        <v>8224</v>
      </c>
      <c r="I3911" t="s">
        <v>8246</v>
      </c>
      <c r="J3911">
        <v>1410424642</v>
      </c>
      <c r="K3911" s="7">
        <f>(((J3911/60)/60)/24)+DATE(1970,1,1)</f>
        <v>41893.359282407408</v>
      </c>
      <c r="L3911">
        <v>1407832642</v>
      </c>
      <c r="M3911" s="7">
        <f>(((L3911/60)/60)/24)+DATE(1970,1,1)</f>
        <v>41863.359282407408</v>
      </c>
      <c r="N3911" t="b">
        <v>0</v>
      </c>
      <c r="O3911">
        <v>4</v>
      </c>
      <c r="P3911" s="5">
        <f>E3911/O3911</f>
        <v>33.75</v>
      </c>
      <c r="Q3911" s="18" t="str">
        <f>LEFT(T3911, FIND("/",T3911)-1)</f>
        <v>theater</v>
      </c>
      <c r="R3911" s="18" t="str">
        <f>RIGHT(T3911, LEN(T3911)-FIND("/",T3911))</f>
        <v>plays</v>
      </c>
      <c r="S3911" t="b">
        <v>0</v>
      </c>
      <c r="T3911" t="s">
        <v>8271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3">
        <v>6000</v>
      </c>
      <c r="E3912" s="13">
        <v>185</v>
      </c>
      <c r="F3912" s="16">
        <f>(E3912)/D3912</f>
        <v>3.0833333333333334E-2</v>
      </c>
      <c r="G3912" s="11" t="s">
        <v>8221</v>
      </c>
      <c r="H3912" t="s">
        <v>8224</v>
      </c>
      <c r="I3912" t="s">
        <v>8246</v>
      </c>
      <c r="J3912">
        <v>1441649397</v>
      </c>
      <c r="K3912" s="7">
        <f>(((J3912/60)/60)/24)+DATE(1970,1,1)</f>
        <v>42254.756909722222</v>
      </c>
      <c r="L3912">
        <v>1439057397</v>
      </c>
      <c r="M3912" s="7">
        <f>(((L3912/60)/60)/24)+DATE(1970,1,1)</f>
        <v>42224.756909722222</v>
      </c>
      <c r="N3912" t="b">
        <v>0</v>
      </c>
      <c r="O3912">
        <v>3</v>
      </c>
      <c r="P3912" s="5">
        <f>E3912/O3912</f>
        <v>61.666666666666664</v>
      </c>
      <c r="Q3912" s="18" t="str">
        <f>LEFT(T3912, FIND("/",T3912)-1)</f>
        <v>theater</v>
      </c>
      <c r="R3912" s="18" t="str">
        <f>RIGHT(T3912, LEN(T3912)-FIND("/",T3912))</f>
        <v>plays</v>
      </c>
      <c r="S3912" t="b">
        <v>0</v>
      </c>
      <c r="T3912" t="s">
        <v>8271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3">
        <v>8000</v>
      </c>
      <c r="E3913" s="13">
        <v>2993</v>
      </c>
      <c r="F3913" s="16">
        <f>(E3913)/D3913</f>
        <v>0.37412499999999999</v>
      </c>
      <c r="G3913" s="11" t="s">
        <v>8221</v>
      </c>
      <c r="H3913" t="s">
        <v>8224</v>
      </c>
      <c r="I3913" t="s">
        <v>8246</v>
      </c>
      <c r="J3913">
        <v>1417033777</v>
      </c>
      <c r="K3913" s="7">
        <f>(((J3913/60)/60)/24)+DATE(1970,1,1)</f>
        <v>41969.853900462964</v>
      </c>
      <c r="L3913">
        <v>1414438177</v>
      </c>
      <c r="M3913" s="7">
        <f>(((L3913/60)/60)/24)+DATE(1970,1,1)</f>
        <v>41939.8122337963</v>
      </c>
      <c r="N3913" t="b">
        <v>0</v>
      </c>
      <c r="O3913">
        <v>36</v>
      </c>
      <c r="P3913" s="5">
        <f>E3913/O3913</f>
        <v>83.138888888888886</v>
      </c>
      <c r="Q3913" s="18" t="str">
        <f>LEFT(T3913, FIND("/",T3913)-1)</f>
        <v>theater</v>
      </c>
      <c r="R3913" s="18" t="str">
        <f>RIGHT(T3913, LEN(T3913)-FIND("/",T3913))</f>
        <v>plays</v>
      </c>
      <c r="S3913" t="b">
        <v>0</v>
      </c>
      <c r="T3913" t="s">
        <v>8271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3">
        <v>15000</v>
      </c>
      <c r="E3914" s="13">
        <v>1</v>
      </c>
      <c r="F3914" s="16">
        <f>(E3914)/D3914</f>
        <v>6.666666666666667E-5</v>
      </c>
      <c r="G3914" s="11" t="s">
        <v>8221</v>
      </c>
      <c r="H3914" t="s">
        <v>8224</v>
      </c>
      <c r="I3914" t="s">
        <v>8246</v>
      </c>
      <c r="J3914">
        <v>1429936500</v>
      </c>
      <c r="K3914" s="7">
        <f>(((J3914/60)/60)/24)+DATE(1970,1,1)</f>
        <v>42119.190972222219</v>
      </c>
      <c r="L3914">
        <v>1424759330</v>
      </c>
      <c r="M3914" s="7">
        <f>(((L3914/60)/60)/24)+DATE(1970,1,1)</f>
        <v>42059.270023148143</v>
      </c>
      <c r="N3914" t="b">
        <v>0</v>
      </c>
      <c r="O3914">
        <v>1</v>
      </c>
      <c r="P3914" s="5">
        <f>E3914/O3914</f>
        <v>1</v>
      </c>
      <c r="Q3914" s="18" t="str">
        <f>LEFT(T3914, FIND("/",T3914)-1)</f>
        <v>theater</v>
      </c>
      <c r="R3914" s="18" t="str">
        <f>RIGHT(T3914, LEN(T3914)-FIND("/",T3914))</f>
        <v>plays</v>
      </c>
      <c r="S3914" t="b">
        <v>0</v>
      </c>
      <c r="T3914" t="s">
        <v>8271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3">
        <v>10000</v>
      </c>
      <c r="E3915" s="13">
        <v>1000</v>
      </c>
      <c r="F3915" s="16">
        <f>(E3915)/D3915</f>
        <v>0.1</v>
      </c>
      <c r="G3915" s="11" t="s">
        <v>8221</v>
      </c>
      <c r="H3915" t="s">
        <v>8224</v>
      </c>
      <c r="I3915" t="s">
        <v>8246</v>
      </c>
      <c r="J3915">
        <v>1448863449</v>
      </c>
      <c r="K3915" s="7">
        <f>(((J3915/60)/60)/24)+DATE(1970,1,1)</f>
        <v>42338.252881944441</v>
      </c>
      <c r="L3915">
        <v>1446267849</v>
      </c>
      <c r="M3915" s="7">
        <f>(((L3915/60)/60)/24)+DATE(1970,1,1)</f>
        <v>42308.211215277777</v>
      </c>
      <c r="N3915" t="b">
        <v>0</v>
      </c>
      <c r="O3915">
        <v>7</v>
      </c>
      <c r="P3915" s="5">
        <f>E3915/O3915</f>
        <v>142.85714285714286</v>
      </c>
      <c r="Q3915" s="18" t="str">
        <f>LEFT(T3915, FIND("/",T3915)-1)</f>
        <v>theater</v>
      </c>
      <c r="R3915" s="18" t="str">
        <f>RIGHT(T3915, LEN(T3915)-FIND("/",T3915))</f>
        <v>plays</v>
      </c>
      <c r="S3915" t="b">
        <v>0</v>
      </c>
      <c r="T3915" t="s">
        <v>8271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3">
        <v>2500</v>
      </c>
      <c r="E3916" s="13">
        <v>909</v>
      </c>
      <c r="F3916" s="16">
        <f>(E3916)/D3916</f>
        <v>0.36359999999999998</v>
      </c>
      <c r="G3916" s="11" t="s">
        <v>8221</v>
      </c>
      <c r="H3916" t="s">
        <v>8225</v>
      </c>
      <c r="I3916" t="s">
        <v>8247</v>
      </c>
      <c r="J3916">
        <v>1431298740</v>
      </c>
      <c r="K3916" s="7">
        <f>(((J3916/60)/60)/24)+DATE(1970,1,1)</f>
        <v>42134.957638888889</v>
      </c>
      <c r="L3916">
        <v>1429558756</v>
      </c>
      <c r="M3916" s="7">
        <f>(((L3916/60)/60)/24)+DATE(1970,1,1)</f>
        <v>42114.818935185183</v>
      </c>
      <c r="N3916" t="b">
        <v>0</v>
      </c>
      <c r="O3916">
        <v>27</v>
      </c>
      <c r="P3916" s="5">
        <f>E3916/O3916</f>
        <v>33.666666666666664</v>
      </c>
      <c r="Q3916" s="18" t="str">
        <f>LEFT(T3916, FIND("/",T3916)-1)</f>
        <v>theater</v>
      </c>
      <c r="R3916" s="18" t="str">
        <f>RIGHT(T3916, LEN(T3916)-FIND("/",T3916))</f>
        <v>plays</v>
      </c>
      <c r="S3916" t="b">
        <v>0</v>
      </c>
      <c r="T3916" t="s">
        <v>8271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3">
        <v>1500</v>
      </c>
      <c r="E3917" s="13">
        <v>5</v>
      </c>
      <c r="F3917" s="16">
        <f>(E3917)/D3917</f>
        <v>3.3333333333333335E-3</v>
      </c>
      <c r="G3917" s="11" t="s">
        <v>8221</v>
      </c>
      <c r="H3917" t="s">
        <v>8225</v>
      </c>
      <c r="I3917" t="s">
        <v>8247</v>
      </c>
      <c r="J3917">
        <v>1464824309</v>
      </c>
      <c r="K3917" s="7">
        <f>(((J3917/60)/60)/24)+DATE(1970,1,1)</f>
        <v>42522.98505787037</v>
      </c>
      <c r="L3917">
        <v>1462232309</v>
      </c>
      <c r="M3917" s="7">
        <f>(((L3917/60)/60)/24)+DATE(1970,1,1)</f>
        <v>42492.98505787037</v>
      </c>
      <c r="N3917" t="b">
        <v>0</v>
      </c>
      <c r="O3917">
        <v>1</v>
      </c>
      <c r="P3917" s="5">
        <f>E3917/O3917</f>
        <v>5</v>
      </c>
      <c r="Q3917" s="18" t="str">
        <f>LEFT(T3917, FIND("/",T3917)-1)</f>
        <v>theater</v>
      </c>
      <c r="R3917" s="18" t="str">
        <f>RIGHT(T3917, LEN(T3917)-FIND("/",T3917))</f>
        <v>plays</v>
      </c>
      <c r="S3917" t="b">
        <v>0</v>
      </c>
      <c r="T3917" t="s">
        <v>8271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3">
        <v>2000</v>
      </c>
      <c r="E3918" s="13">
        <v>0</v>
      </c>
      <c r="F3918" s="16">
        <f>(E3918)/D3918</f>
        <v>0</v>
      </c>
      <c r="G3918" s="11" t="s">
        <v>8221</v>
      </c>
      <c r="H3918" t="s">
        <v>8232</v>
      </c>
      <c r="I3918" t="s">
        <v>8253</v>
      </c>
      <c r="J3918">
        <v>1464952752</v>
      </c>
      <c r="K3918" s="7">
        <f>(((J3918/60)/60)/24)+DATE(1970,1,1)</f>
        <v>42524.471666666665</v>
      </c>
      <c r="L3918">
        <v>1462360752</v>
      </c>
      <c r="M3918" s="7">
        <f>(((L3918/60)/60)/24)+DATE(1970,1,1)</f>
        <v>42494.471666666665</v>
      </c>
      <c r="N3918" t="b">
        <v>0</v>
      </c>
      <c r="O3918">
        <v>0</v>
      </c>
      <c r="P3918" s="5" t="e">
        <f>E3918/O3918</f>
        <v>#DIV/0!</v>
      </c>
      <c r="Q3918" s="18" t="str">
        <f>LEFT(T3918, FIND("/",T3918)-1)</f>
        <v>theater</v>
      </c>
      <c r="R3918" s="18" t="str">
        <f>RIGHT(T3918, LEN(T3918)-FIND("/",T3918))</f>
        <v>plays</v>
      </c>
      <c r="S3918" t="b">
        <v>0</v>
      </c>
      <c r="T3918" t="s">
        <v>8271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3">
        <v>3500</v>
      </c>
      <c r="E3919" s="13">
        <v>10</v>
      </c>
      <c r="F3919" s="16">
        <f>(E3919)/D3919</f>
        <v>2.8571428571428571E-3</v>
      </c>
      <c r="G3919" s="11" t="s">
        <v>8221</v>
      </c>
      <c r="H3919" t="s">
        <v>8225</v>
      </c>
      <c r="I3919" t="s">
        <v>8247</v>
      </c>
      <c r="J3919">
        <v>1410439161</v>
      </c>
      <c r="K3919" s="7">
        <f>(((J3919/60)/60)/24)+DATE(1970,1,1)</f>
        <v>41893.527326388888</v>
      </c>
      <c r="L3919">
        <v>1407847161</v>
      </c>
      <c r="M3919" s="7">
        <f>(((L3919/60)/60)/24)+DATE(1970,1,1)</f>
        <v>41863.527326388888</v>
      </c>
      <c r="N3919" t="b">
        <v>0</v>
      </c>
      <c r="O3919">
        <v>1</v>
      </c>
      <c r="P3919" s="5">
        <f>E3919/O3919</f>
        <v>10</v>
      </c>
      <c r="Q3919" s="18" t="str">
        <f>LEFT(T3919, FIND("/",T3919)-1)</f>
        <v>theater</v>
      </c>
      <c r="R3919" s="18" t="str">
        <f>RIGHT(T3919, LEN(T3919)-FIND("/",T3919))</f>
        <v>plays</v>
      </c>
      <c r="S3919" t="b">
        <v>0</v>
      </c>
      <c r="T3919" t="s">
        <v>8271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3">
        <v>60000</v>
      </c>
      <c r="E3920" s="13">
        <v>120</v>
      </c>
      <c r="F3920" s="16">
        <f>(E3920)/D3920</f>
        <v>2E-3</v>
      </c>
      <c r="G3920" s="11" t="s">
        <v>8221</v>
      </c>
      <c r="H3920" t="s">
        <v>8225</v>
      </c>
      <c r="I3920" t="s">
        <v>8247</v>
      </c>
      <c r="J3920">
        <v>1407168000</v>
      </c>
      <c r="K3920" s="7">
        <f>(((J3920/60)/60)/24)+DATE(1970,1,1)</f>
        <v>41855.666666666664</v>
      </c>
      <c r="L3920">
        <v>1406131023</v>
      </c>
      <c r="M3920" s="7">
        <f>(((L3920/60)/60)/24)+DATE(1970,1,1)</f>
        <v>41843.664618055554</v>
      </c>
      <c r="N3920" t="b">
        <v>0</v>
      </c>
      <c r="O3920">
        <v>3</v>
      </c>
      <c r="P3920" s="5">
        <f>E3920/O3920</f>
        <v>40</v>
      </c>
      <c r="Q3920" s="18" t="str">
        <f>LEFT(T3920, FIND("/",T3920)-1)</f>
        <v>theater</v>
      </c>
      <c r="R3920" s="18" t="str">
        <f>RIGHT(T3920, LEN(T3920)-FIND("/",T3920))</f>
        <v>plays</v>
      </c>
      <c r="S3920" t="b">
        <v>0</v>
      </c>
      <c r="T3920" t="s">
        <v>8271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3">
        <v>5000</v>
      </c>
      <c r="E3921" s="13">
        <v>90</v>
      </c>
      <c r="F3921" s="16">
        <f>(E3921)/D3921</f>
        <v>1.7999999999999999E-2</v>
      </c>
      <c r="G3921" s="11" t="s">
        <v>8221</v>
      </c>
      <c r="H3921" t="s">
        <v>8225</v>
      </c>
      <c r="I3921" t="s">
        <v>8247</v>
      </c>
      <c r="J3921">
        <v>1453075200</v>
      </c>
      <c r="K3921" s="7">
        <f>(((J3921/60)/60)/24)+DATE(1970,1,1)</f>
        <v>42387</v>
      </c>
      <c r="L3921">
        <v>1450628773</v>
      </c>
      <c r="M3921" s="7">
        <f>(((L3921/60)/60)/24)+DATE(1970,1,1)</f>
        <v>42358.684872685189</v>
      </c>
      <c r="N3921" t="b">
        <v>0</v>
      </c>
      <c r="O3921">
        <v>3</v>
      </c>
      <c r="P3921" s="5">
        <f>E3921/O3921</f>
        <v>30</v>
      </c>
      <c r="Q3921" s="18" t="str">
        <f>LEFT(T3921, FIND("/",T3921)-1)</f>
        <v>theater</v>
      </c>
      <c r="R3921" s="18" t="str">
        <f>RIGHT(T3921, LEN(T3921)-FIND("/",T3921))</f>
        <v>plays</v>
      </c>
      <c r="S3921" t="b">
        <v>0</v>
      </c>
      <c r="T3921" t="s">
        <v>8271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3">
        <v>2500</v>
      </c>
      <c r="E3922" s="13">
        <v>135</v>
      </c>
      <c r="F3922" s="16">
        <f>(E3922)/D3922</f>
        <v>5.3999999999999999E-2</v>
      </c>
      <c r="G3922" s="11" t="s">
        <v>8221</v>
      </c>
      <c r="H3922" t="s">
        <v>8225</v>
      </c>
      <c r="I3922" t="s">
        <v>8247</v>
      </c>
      <c r="J3922">
        <v>1479032260</v>
      </c>
      <c r="K3922" s="7">
        <f>(((J3922/60)/60)/24)+DATE(1970,1,1)</f>
        <v>42687.428935185191</v>
      </c>
      <c r="L3922">
        <v>1476436660</v>
      </c>
      <c r="M3922" s="7">
        <f>(((L3922/60)/60)/24)+DATE(1970,1,1)</f>
        <v>42657.38726851852</v>
      </c>
      <c r="N3922" t="b">
        <v>0</v>
      </c>
      <c r="O3922">
        <v>3</v>
      </c>
      <c r="P3922" s="5">
        <f>E3922/O3922</f>
        <v>45</v>
      </c>
      <c r="Q3922" s="18" t="str">
        <f>LEFT(T3922, FIND("/",T3922)-1)</f>
        <v>theater</v>
      </c>
      <c r="R3922" s="18" t="str">
        <f>RIGHT(T3922, LEN(T3922)-FIND("/",T3922))</f>
        <v>plays</v>
      </c>
      <c r="S3922" t="b">
        <v>0</v>
      </c>
      <c r="T3922" t="s">
        <v>8271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3">
        <v>3000</v>
      </c>
      <c r="E3923" s="13">
        <v>0</v>
      </c>
      <c r="F3923" s="16">
        <f>(E3923)/D3923</f>
        <v>0</v>
      </c>
      <c r="G3923" s="11" t="s">
        <v>8221</v>
      </c>
      <c r="H3923" t="s">
        <v>8225</v>
      </c>
      <c r="I3923" t="s">
        <v>8247</v>
      </c>
      <c r="J3923">
        <v>1414346400</v>
      </c>
      <c r="K3923" s="7">
        <f>(((J3923/60)/60)/24)+DATE(1970,1,1)</f>
        <v>41938.75</v>
      </c>
      <c r="L3923">
        <v>1413291655</v>
      </c>
      <c r="M3923" s="7">
        <f>(((L3923/60)/60)/24)+DATE(1970,1,1)</f>
        <v>41926.542303240742</v>
      </c>
      <c r="N3923" t="b">
        <v>0</v>
      </c>
      <c r="O3923">
        <v>0</v>
      </c>
      <c r="P3923" s="5" t="e">
        <f>E3923/O3923</f>
        <v>#DIV/0!</v>
      </c>
      <c r="Q3923" s="18" t="str">
        <f>LEFT(T3923, FIND("/",T3923)-1)</f>
        <v>theater</v>
      </c>
      <c r="R3923" s="18" t="str">
        <f>RIGHT(T3923, LEN(T3923)-FIND("/",T3923))</f>
        <v>plays</v>
      </c>
      <c r="S3923" t="b">
        <v>0</v>
      </c>
      <c r="T3923" t="s">
        <v>8271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3">
        <v>750</v>
      </c>
      <c r="E3924" s="13">
        <v>61</v>
      </c>
      <c r="F3924" s="16">
        <f>(E3924)/D3924</f>
        <v>8.1333333333333327E-2</v>
      </c>
      <c r="G3924" s="11" t="s">
        <v>8221</v>
      </c>
      <c r="H3924" t="s">
        <v>8224</v>
      </c>
      <c r="I3924" t="s">
        <v>8246</v>
      </c>
      <c r="J3924">
        <v>1425337200</v>
      </c>
      <c r="K3924" s="7">
        <f>(((J3924/60)/60)/24)+DATE(1970,1,1)</f>
        <v>42065.958333333328</v>
      </c>
      <c r="L3924">
        <v>1421432810</v>
      </c>
      <c r="M3924" s="7">
        <f>(((L3924/60)/60)/24)+DATE(1970,1,1)</f>
        <v>42020.768634259264</v>
      </c>
      <c r="N3924" t="b">
        <v>0</v>
      </c>
      <c r="O3924">
        <v>6</v>
      </c>
      <c r="P3924" s="5">
        <f>E3924/O3924</f>
        <v>10.166666666666666</v>
      </c>
      <c r="Q3924" s="18" t="str">
        <f>LEFT(T3924, FIND("/",T3924)-1)</f>
        <v>theater</v>
      </c>
      <c r="R3924" s="18" t="str">
        <f>RIGHT(T3924, LEN(T3924)-FIND("/",T3924))</f>
        <v>plays</v>
      </c>
      <c r="S3924" t="b">
        <v>0</v>
      </c>
      <c r="T3924" t="s">
        <v>8271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3">
        <v>11500</v>
      </c>
      <c r="E3925" s="13">
        <v>1384</v>
      </c>
      <c r="F3925" s="16">
        <f>(E3925)/D3925</f>
        <v>0.12034782608695652</v>
      </c>
      <c r="G3925" s="11" t="s">
        <v>8221</v>
      </c>
      <c r="H3925" t="s">
        <v>8225</v>
      </c>
      <c r="I3925" t="s">
        <v>8247</v>
      </c>
      <c r="J3925">
        <v>1428622271</v>
      </c>
      <c r="K3925" s="7">
        <f>(((J3925/60)/60)/24)+DATE(1970,1,1)</f>
        <v>42103.979988425926</v>
      </c>
      <c r="L3925">
        <v>1426203071</v>
      </c>
      <c r="M3925" s="7">
        <f>(((L3925/60)/60)/24)+DATE(1970,1,1)</f>
        <v>42075.979988425926</v>
      </c>
      <c r="N3925" t="b">
        <v>0</v>
      </c>
      <c r="O3925">
        <v>17</v>
      </c>
      <c r="P3925" s="5">
        <f>E3925/O3925</f>
        <v>81.411764705882348</v>
      </c>
      <c r="Q3925" s="18" t="str">
        <f>LEFT(T3925, FIND("/",T3925)-1)</f>
        <v>theater</v>
      </c>
      <c r="R3925" s="18" t="str">
        <f>RIGHT(T3925, LEN(T3925)-FIND("/",T3925))</f>
        <v>plays</v>
      </c>
      <c r="S3925" t="b">
        <v>0</v>
      </c>
      <c r="T3925" t="s">
        <v>8271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3">
        <v>15000</v>
      </c>
      <c r="E3926" s="13">
        <v>2290</v>
      </c>
      <c r="F3926" s="16">
        <f>(E3926)/D3926</f>
        <v>0.15266666666666667</v>
      </c>
      <c r="G3926" s="11" t="s">
        <v>8221</v>
      </c>
      <c r="H3926" t="s">
        <v>8224</v>
      </c>
      <c r="I3926" t="s">
        <v>8246</v>
      </c>
      <c r="J3926">
        <v>1403823722</v>
      </c>
      <c r="K3926" s="7">
        <f>(((J3926/60)/60)/24)+DATE(1970,1,1)</f>
        <v>41816.959745370368</v>
      </c>
      <c r="L3926">
        <v>1401231722</v>
      </c>
      <c r="M3926" s="7">
        <f>(((L3926/60)/60)/24)+DATE(1970,1,1)</f>
        <v>41786.959745370368</v>
      </c>
      <c r="N3926" t="b">
        <v>0</v>
      </c>
      <c r="O3926">
        <v>40</v>
      </c>
      <c r="P3926" s="5">
        <f>E3926/O3926</f>
        <v>57.25</v>
      </c>
      <c r="Q3926" s="18" t="str">
        <f>LEFT(T3926, FIND("/",T3926)-1)</f>
        <v>theater</v>
      </c>
      <c r="R3926" s="18" t="str">
        <f>RIGHT(T3926, LEN(T3926)-FIND("/",T3926))</f>
        <v>plays</v>
      </c>
      <c r="S3926" t="b">
        <v>0</v>
      </c>
      <c r="T3926" t="s">
        <v>8271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3">
        <v>150</v>
      </c>
      <c r="E3927" s="13">
        <v>15</v>
      </c>
      <c r="F3927" s="16">
        <f>(E3927)/D3927</f>
        <v>0.1</v>
      </c>
      <c r="G3927" s="11" t="s">
        <v>8221</v>
      </c>
      <c r="H3927" t="s">
        <v>8224</v>
      </c>
      <c r="I3927" t="s">
        <v>8246</v>
      </c>
      <c r="J3927">
        <v>1406753639</v>
      </c>
      <c r="K3927" s="7">
        <f>(((J3927/60)/60)/24)+DATE(1970,1,1)</f>
        <v>41850.870821759258</v>
      </c>
      <c r="L3927">
        <v>1404161639</v>
      </c>
      <c r="M3927" s="7">
        <f>(((L3927/60)/60)/24)+DATE(1970,1,1)</f>
        <v>41820.870821759258</v>
      </c>
      <c r="N3927" t="b">
        <v>0</v>
      </c>
      <c r="O3927">
        <v>3</v>
      </c>
      <c r="P3927" s="5">
        <f>E3927/O3927</f>
        <v>5</v>
      </c>
      <c r="Q3927" s="18" t="str">
        <f>LEFT(T3927, FIND("/",T3927)-1)</f>
        <v>theater</v>
      </c>
      <c r="R3927" s="18" t="str">
        <f>RIGHT(T3927, LEN(T3927)-FIND("/",T3927))</f>
        <v>plays</v>
      </c>
      <c r="S3927" t="b">
        <v>0</v>
      </c>
      <c r="T3927" t="s">
        <v>8271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3">
        <v>5000</v>
      </c>
      <c r="E3928" s="13">
        <v>15</v>
      </c>
      <c r="F3928" s="16">
        <f>(E3928)/D3928</f>
        <v>3.0000000000000001E-3</v>
      </c>
      <c r="G3928" s="11" t="s">
        <v>8221</v>
      </c>
      <c r="H3928" t="s">
        <v>8226</v>
      </c>
      <c r="I3928" t="s">
        <v>8248</v>
      </c>
      <c r="J3928">
        <v>1419645748</v>
      </c>
      <c r="K3928" s="7">
        <f>(((J3928/60)/60)/24)+DATE(1970,1,1)</f>
        <v>42000.085046296299</v>
      </c>
      <c r="L3928">
        <v>1417053748</v>
      </c>
      <c r="M3928" s="7">
        <f>(((L3928/60)/60)/24)+DATE(1970,1,1)</f>
        <v>41970.085046296299</v>
      </c>
      <c r="N3928" t="b">
        <v>0</v>
      </c>
      <c r="O3928">
        <v>1</v>
      </c>
      <c r="P3928" s="5">
        <f>E3928/O3928</f>
        <v>15</v>
      </c>
      <c r="Q3928" s="18" t="str">
        <f>LEFT(T3928, FIND("/",T3928)-1)</f>
        <v>theater</v>
      </c>
      <c r="R3928" s="18" t="str">
        <f>RIGHT(T3928, LEN(T3928)-FIND("/",T3928))</f>
        <v>plays</v>
      </c>
      <c r="S3928" t="b">
        <v>0</v>
      </c>
      <c r="T3928" t="s">
        <v>8271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3">
        <v>2500</v>
      </c>
      <c r="E3929" s="13">
        <v>25</v>
      </c>
      <c r="F3929" s="16">
        <f>(E3929)/D3929</f>
        <v>0.01</v>
      </c>
      <c r="G3929" s="11" t="s">
        <v>8221</v>
      </c>
      <c r="H3929" t="s">
        <v>8225</v>
      </c>
      <c r="I3929" t="s">
        <v>8247</v>
      </c>
      <c r="J3929">
        <v>1407565504</v>
      </c>
      <c r="K3929" s="7">
        <f>(((J3929/60)/60)/24)+DATE(1970,1,1)</f>
        <v>41860.267407407409</v>
      </c>
      <c r="L3929">
        <v>1404973504</v>
      </c>
      <c r="M3929" s="7">
        <f>(((L3929/60)/60)/24)+DATE(1970,1,1)</f>
        <v>41830.267407407409</v>
      </c>
      <c r="N3929" t="b">
        <v>0</v>
      </c>
      <c r="O3929">
        <v>2</v>
      </c>
      <c r="P3929" s="5">
        <f>E3929/O3929</f>
        <v>12.5</v>
      </c>
      <c r="Q3929" s="18" t="str">
        <f>LEFT(T3929, FIND("/",T3929)-1)</f>
        <v>theater</v>
      </c>
      <c r="R3929" s="18" t="str">
        <f>RIGHT(T3929, LEN(T3929)-FIND("/",T3929))</f>
        <v>plays</v>
      </c>
      <c r="S3929" t="b">
        <v>0</v>
      </c>
      <c r="T3929" t="s">
        <v>8271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3">
        <v>5000</v>
      </c>
      <c r="E3930" s="13">
        <v>651</v>
      </c>
      <c r="F3930" s="16">
        <f>(E3930)/D3930</f>
        <v>0.13020000000000001</v>
      </c>
      <c r="G3930" s="11" t="s">
        <v>8221</v>
      </c>
      <c r="H3930" t="s">
        <v>8224</v>
      </c>
      <c r="I3930" t="s">
        <v>8246</v>
      </c>
      <c r="J3930">
        <v>1444971540</v>
      </c>
      <c r="K3930" s="7">
        <f>(((J3930/60)/60)/24)+DATE(1970,1,1)</f>
        <v>42293.207638888889</v>
      </c>
      <c r="L3930">
        <v>1442593427</v>
      </c>
      <c r="M3930" s="7">
        <f>(((L3930/60)/60)/24)+DATE(1970,1,1)</f>
        <v>42265.683182870373</v>
      </c>
      <c r="N3930" t="b">
        <v>0</v>
      </c>
      <c r="O3930">
        <v>7</v>
      </c>
      <c r="P3930" s="5">
        <f>E3930/O3930</f>
        <v>93</v>
      </c>
      <c r="Q3930" s="18" t="str">
        <f>LEFT(T3930, FIND("/",T3930)-1)</f>
        <v>theater</v>
      </c>
      <c r="R3930" s="18" t="str">
        <f>RIGHT(T3930, LEN(T3930)-FIND("/",T3930))</f>
        <v>plays</v>
      </c>
      <c r="S3930" t="b">
        <v>0</v>
      </c>
      <c r="T3930" t="s">
        <v>8271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3">
        <v>20000</v>
      </c>
      <c r="E3931" s="13">
        <v>453</v>
      </c>
      <c r="F3931" s="16">
        <f>(E3931)/D3931</f>
        <v>2.265E-2</v>
      </c>
      <c r="G3931" s="11" t="s">
        <v>8221</v>
      </c>
      <c r="H3931" t="s">
        <v>8224</v>
      </c>
      <c r="I3931" t="s">
        <v>8246</v>
      </c>
      <c r="J3931">
        <v>1474228265</v>
      </c>
      <c r="K3931" s="7">
        <f>(((J3931/60)/60)/24)+DATE(1970,1,1)</f>
        <v>42631.827141203699</v>
      </c>
      <c r="L3931">
        <v>1471636265</v>
      </c>
      <c r="M3931" s="7">
        <f>(((L3931/60)/60)/24)+DATE(1970,1,1)</f>
        <v>42601.827141203699</v>
      </c>
      <c r="N3931" t="b">
        <v>0</v>
      </c>
      <c r="O3931">
        <v>14</v>
      </c>
      <c r="P3931" s="5">
        <f>E3931/O3931</f>
        <v>32.357142857142854</v>
      </c>
      <c r="Q3931" s="18" t="str">
        <f>LEFT(T3931, FIND("/",T3931)-1)</f>
        <v>theater</v>
      </c>
      <c r="R3931" s="18" t="str">
        <f>RIGHT(T3931, LEN(T3931)-FIND("/",T3931))</f>
        <v>plays</v>
      </c>
      <c r="S3931" t="b">
        <v>0</v>
      </c>
      <c r="T3931" t="s">
        <v>8271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3">
        <v>10000</v>
      </c>
      <c r="E3932" s="13">
        <v>0</v>
      </c>
      <c r="F3932" s="16">
        <f>(E3932)/D3932</f>
        <v>0</v>
      </c>
      <c r="G3932" s="11" t="s">
        <v>8221</v>
      </c>
      <c r="H3932" t="s">
        <v>8226</v>
      </c>
      <c r="I3932" t="s">
        <v>8248</v>
      </c>
      <c r="J3932">
        <v>1459490400</v>
      </c>
      <c r="K3932" s="7">
        <f>(((J3932/60)/60)/24)+DATE(1970,1,1)</f>
        <v>42461.25</v>
      </c>
      <c r="L3932">
        <v>1457078868</v>
      </c>
      <c r="M3932" s="7">
        <f>(((L3932/60)/60)/24)+DATE(1970,1,1)</f>
        <v>42433.338749999995</v>
      </c>
      <c r="N3932" t="b">
        <v>0</v>
      </c>
      <c r="O3932">
        <v>0</v>
      </c>
      <c r="P3932" s="5" t="e">
        <f>E3932/O3932</f>
        <v>#DIV/0!</v>
      </c>
      <c r="Q3932" s="18" t="str">
        <f>LEFT(T3932, FIND("/",T3932)-1)</f>
        <v>theater</v>
      </c>
      <c r="R3932" s="18" t="str">
        <f>RIGHT(T3932, LEN(T3932)-FIND("/",T3932))</f>
        <v>plays</v>
      </c>
      <c r="S3932" t="b">
        <v>0</v>
      </c>
      <c r="T3932" t="s">
        <v>8271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3">
        <v>8000</v>
      </c>
      <c r="E3933" s="13">
        <v>0</v>
      </c>
      <c r="F3933" s="16">
        <f>(E3933)/D3933</f>
        <v>0</v>
      </c>
      <c r="G3933" s="11" t="s">
        <v>8221</v>
      </c>
      <c r="H3933" t="s">
        <v>8224</v>
      </c>
      <c r="I3933" t="s">
        <v>8246</v>
      </c>
      <c r="J3933">
        <v>1441510707</v>
      </c>
      <c r="K3933" s="7">
        <f>(((J3933/60)/60)/24)+DATE(1970,1,1)</f>
        <v>42253.151701388888</v>
      </c>
      <c r="L3933">
        <v>1439350707</v>
      </c>
      <c r="M3933" s="7">
        <f>(((L3933/60)/60)/24)+DATE(1970,1,1)</f>
        <v>42228.151701388888</v>
      </c>
      <c r="N3933" t="b">
        <v>0</v>
      </c>
      <c r="O3933">
        <v>0</v>
      </c>
      <c r="P3933" s="5" t="e">
        <f>E3933/O3933</f>
        <v>#DIV/0!</v>
      </c>
      <c r="Q3933" s="18" t="str">
        <f>LEFT(T3933, FIND("/",T3933)-1)</f>
        <v>theater</v>
      </c>
      <c r="R3933" s="18" t="str">
        <f>RIGHT(T3933, LEN(T3933)-FIND("/",T3933))</f>
        <v>plays</v>
      </c>
      <c r="S3933" t="b">
        <v>0</v>
      </c>
      <c r="T3933" t="s">
        <v>8271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3">
        <v>12000</v>
      </c>
      <c r="E3934" s="13">
        <v>1</v>
      </c>
      <c r="F3934" s="16">
        <f>(E3934)/D3934</f>
        <v>8.3333333333333331E-5</v>
      </c>
      <c r="G3934" s="11" t="s">
        <v>8221</v>
      </c>
      <c r="H3934" t="s">
        <v>8224</v>
      </c>
      <c r="I3934" t="s">
        <v>8246</v>
      </c>
      <c r="J3934">
        <v>1458097364</v>
      </c>
      <c r="K3934" s="7">
        <f>(((J3934/60)/60)/24)+DATE(1970,1,1)</f>
        <v>42445.126898148148</v>
      </c>
      <c r="L3934">
        <v>1455508964</v>
      </c>
      <c r="M3934" s="7">
        <f>(((L3934/60)/60)/24)+DATE(1970,1,1)</f>
        <v>42415.168564814812</v>
      </c>
      <c r="N3934" t="b">
        <v>0</v>
      </c>
      <c r="O3934">
        <v>1</v>
      </c>
      <c r="P3934" s="5">
        <f>E3934/O3934</f>
        <v>1</v>
      </c>
      <c r="Q3934" s="18" t="str">
        <f>LEFT(T3934, FIND("/",T3934)-1)</f>
        <v>theater</v>
      </c>
      <c r="R3934" s="18" t="str">
        <f>RIGHT(T3934, LEN(T3934)-FIND("/",T3934))</f>
        <v>plays</v>
      </c>
      <c r="S3934" t="b">
        <v>0</v>
      </c>
      <c r="T3934" t="s">
        <v>8271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3">
        <v>7000</v>
      </c>
      <c r="E3935" s="13">
        <v>1102</v>
      </c>
      <c r="F3935" s="16">
        <f>(E3935)/D3935</f>
        <v>0.15742857142857142</v>
      </c>
      <c r="G3935" s="11" t="s">
        <v>8221</v>
      </c>
      <c r="H3935" t="s">
        <v>8224</v>
      </c>
      <c r="I3935" t="s">
        <v>8246</v>
      </c>
      <c r="J3935">
        <v>1468716180</v>
      </c>
      <c r="K3935" s="7">
        <f>(((J3935/60)/60)/24)+DATE(1970,1,1)</f>
        <v>42568.029861111107</v>
      </c>
      <c r="L3935">
        <v>1466205262</v>
      </c>
      <c r="M3935" s="7">
        <f>(((L3935/60)/60)/24)+DATE(1970,1,1)</f>
        <v>42538.968310185184</v>
      </c>
      <c r="N3935" t="b">
        <v>0</v>
      </c>
      <c r="O3935">
        <v>12</v>
      </c>
      <c r="P3935" s="5">
        <f>E3935/O3935</f>
        <v>91.833333333333329</v>
      </c>
      <c r="Q3935" s="18" t="str">
        <f>LEFT(T3935, FIND("/",T3935)-1)</f>
        <v>theater</v>
      </c>
      <c r="R3935" s="18" t="str">
        <f>RIGHT(T3935, LEN(T3935)-FIND("/",T3935))</f>
        <v>plays</v>
      </c>
      <c r="S3935" t="b">
        <v>0</v>
      </c>
      <c r="T3935" t="s">
        <v>8271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3">
        <v>5000</v>
      </c>
      <c r="E3936" s="13">
        <v>550</v>
      </c>
      <c r="F3936" s="16">
        <f>(E3936)/D3936</f>
        <v>0.11</v>
      </c>
      <c r="G3936" s="11" t="s">
        <v>8221</v>
      </c>
      <c r="H3936" t="s">
        <v>8224</v>
      </c>
      <c r="I3936" t="s">
        <v>8246</v>
      </c>
      <c r="J3936">
        <v>1443704400</v>
      </c>
      <c r="K3936" s="7">
        <f>(((J3936/60)/60)/24)+DATE(1970,1,1)</f>
        <v>42278.541666666672</v>
      </c>
      <c r="L3936">
        <v>1439827639</v>
      </c>
      <c r="M3936" s="7">
        <f>(((L3936/60)/60)/24)+DATE(1970,1,1)</f>
        <v>42233.671747685185</v>
      </c>
      <c r="N3936" t="b">
        <v>0</v>
      </c>
      <c r="O3936">
        <v>12</v>
      </c>
      <c r="P3936" s="5">
        <f>E3936/O3936</f>
        <v>45.833333333333336</v>
      </c>
      <c r="Q3936" s="18" t="str">
        <f>LEFT(T3936, FIND("/",T3936)-1)</f>
        <v>theater</v>
      </c>
      <c r="R3936" s="18" t="str">
        <f>RIGHT(T3936, LEN(T3936)-FIND("/",T3936))</f>
        <v>plays</v>
      </c>
      <c r="S3936" t="b">
        <v>0</v>
      </c>
      <c r="T3936" t="s">
        <v>8271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3">
        <v>3000</v>
      </c>
      <c r="E3937" s="13">
        <v>1315</v>
      </c>
      <c r="F3937" s="16">
        <f>(E3937)/D3937</f>
        <v>0.43833333333333335</v>
      </c>
      <c r="G3937" s="11" t="s">
        <v>8221</v>
      </c>
      <c r="H3937" t="s">
        <v>8225</v>
      </c>
      <c r="I3937" t="s">
        <v>8247</v>
      </c>
      <c r="J3937">
        <v>1443973546</v>
      </c>
      <c r="K3937" s="7">
        <f>(((J3937/60)/60)/24)+DATE(1970,1,1)</f>
        <v>42281.656782407401</v>
      </c>
      <c r="L3937">
        <v>1438789546</v>
      </c>
      <c r="M3937" s="7">
        <f>(((L3937/60)/60)/24)+DATE(1970,1,1)</f>
        <v>42221.656782407401</v>
      </c>
      <c r="N3937" t="b">
        <v>0</v>
      </c>
      <c r="O3937">
        <v>23</v>
      </c>
      <c r="P3937" s="5">
        <f>E3937/O3937</f>
        <v>57.173913043478258</v>
      </c>
      <c r="Q3937" s="18" t="str">
        <f>LEFT(T3937, FIND("/",T3937)-1)</f>
        <v>theater</v>
      </c>
      <c r="R3937" s="18" t="str">
        <f>RIGHT(T3937, LEN(T3937)-FIND("/",T3937))</f>
        <v>plays</v>
      </c>
      <c r="S3937" t="b">
        <v>0</v>
      </c>
      <c r="T3937" t="s">
        <v>8271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3">
        <v>20000</v>
      </c>
      <c r="E3938" s="13">
        <v>0</v>
      </c>
      <c r="F3938" s="16">
        <f>(E3938)/D3938</f>
        <v>0</v>
      </c>
      <c r="G3938" s="11" t="s">
        <v>8221</v>
      </c>
      <c r="H3938" t="s">
        <v>8224</v>
      </c>
      <c r="I3938" t="s">
        <v>8246</v>
      </c>
      <c r="J3938">
        <v>1480576720</v>
      </c>
      <c r="K3938" s="7">
        <f>(((J3938/60)/60)/24)+DATE(1970,1,1)</f>
        <v>42705.304629629631</v>
      </c>
      <c r="L3938">
        <v>1477981120</v>
      </c>
      <c r="M3938" s="7">
        <f>(((L3938/60)/60)/24)+DATE(1970,1,1)</f>
        <v>42675.262962962966</v>
      </c>
      <c r="N3938" t="b">
        <v>0</v>
      </c>
      <c r="O3938">
        <v>0</v>
      </c>
      <c r="P3938" s="5" t="e">
        <f>E3938/O3938</f>
        <v>#DIV/0!</v>
      </c>
      <c r="Q3938" s="18" t="str">
        <f>LEFT(T3938, FIND("/",T3938)-1)</f>
        <v>theater</v>
      </c>
      <c r="R3938" s="18" t="str">
        <f>RIGHT(T3938, LEN(T3938)-FIND("/",T3938))</f>
        <v>plays</v>
      </c>
      <c r="S3938" t="b">
        <v>0</v>
      </c>
      <c r="T3938" t="s">
        <v>8271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3">
        <v>2885</v>
      </c>
      <c r="E3939" s="13">
        <v>2485</v>
      </c>
      <c r="F3939" s="16">
        <f>(E3939)/D3939</f>
        <v>0.86135181975736563</v>
      </c>
      <c r="G3939" s="11" t="s">
        <v>8221</v>
      </c>
      <c r="H3939" t="s">
        <v>8224</v>
      </c>
      <c r="I3939" t="s">
        <v>8246</v>
      </c>
      <c r="J3939">
        <v>1468249760</v>
      </c>
      <c r="K3939" s="7">
        <f>(((J3939/60)/60)/24)+DATE(1970,1,1)</f>
        <v>42562.631481481483</v>
      </c>
      <c r="L3939">
        <v>1465830560</v>
      </c>
      <c r="M3939" s="7">
        <f>(((L3939/60)/60)/24)+DATE(1970,1,1)</f>
        <v>42534.631481481483</v>
      </c>
      <c r="N3939" t="b">
        <v>0</v>
      </c>
      <c r="O3939">
        <v>10</v>
      </c>
      <c r="P3939" s="5">
        <f>E3939/O3939</f>
        <v>248.5</v>
      </c>
      <c r="Q3939" s="18" t="str">
        <f>LEFT(T3939, FIND("/",T3939)-1)</f>
        <v>theater</v>
      </c>
      <c r="R3939" s="18" t="str">
        <f>RIGHT(T3939, LEN(T3939)-FIND("/",T3939))</f>
        <v>plays</v>
      </c>
      <c r="S3939" t="b">
        <v>0</v>
      </c>
      <c r="T3939" t="s">
        <v>8271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3">
        <v>3255</v>
      </c>
      <c r="E3940" s="13">
        <v>397</v>
      </c>
      <c r="F3940" s="16">
        <f>(E3940)/D3940</f>
        <v>0.12196620583717357</v>
      </c>
      <c r="G3940" s="11" t="s">
        <v>8221</v>
      </c>
      <c r="H3940" t="s">
        <v>8224</v>
      </c>
      <c r="I3940" t="s">
        <v>8246</v>
      </c>
      <c r="J3940">
        <v>1435441454</v>
      </c>
      <c r="K3940" s="7">
        <f>(((J3940/60)/60)/24)+DATE(1970,1,1)</f>
        <v>42182.905717592599</v>
      </c>
      <c r="L3940">
        <v>1432763054</v>
      </c>
      <c r="M3940" s="7">
        <f>(((L3940/60)/60)/24)+DATE(1970,1,1)</f>
        <v>42151.905717592599</v>
      </c>
      <c r="N3940" t="b">
        <v>0</v>
      </c>
      <c r="O3940">
        <v>5</v>
      </c>
      <c r="P3940" s="5">
        <f>E3940/O3940</f>
        <v>79.400000000000006</v>
      </c>
      <c r="Q3940" s="18" t="str">
        <f>LEFT(T3940, FIND("/",T3940)-1)</f>
        <v>theater</v>
      </c>
      <c r="R3940" s="18" t="str">
        <f>RIGHT(T3940, LEN(T3940)-FIND("/",T3940))</f>
        <v>plays</v>
      </c>
      <c r="S3940" t="b">
        <v>0</v>
      </c>
      <c r="T3940" t="s">
        <v>8271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3">
        <v>5000</v>
      </c>
      <c r="E3941" s="13">
        <v>5</v>
      </c>
      <c r="F3941" s="16">
        <f>(E3941)/D3941</f>
        <v>1E-3</v>
      </c>
      <c r="G3941" s="11" t="s">
        <v>8221</v>
      </c>
      <c r="H3941" t="s">
        <v>8226</v>
      </c>
      <c r="I3941" t="s">
        <v>8248</v>
      </c>
      <c r="J3941">
        <v>1412656200</v>
      </c>
      <c r="K3941" s="7">
        <f>(((J3941/60)/60)/24)+DATE(1970,1,1)</f>
        <v>41919.1875</v>
      </c>
      <c r="L3941">
        <v>1412328979</v>
      </c>
      <c r="M3941" s="7">
        <f>(((L3941/60)/60)/24)+DATE(1970,1,1)</f>
        <v>41915.400219907409</v>
      </c>
      <c r="N3941" t="b">
        <v>0</v>
      </c>
      <c r="O3941">
        <v>1</v>
      </c>
      <c r="P3941" s="5">
        <f>E3941/O3941</f>
        <v>5</v>
      </c>
      <c r="Q3941" s="18" t="str">
        <f>LEFT(T3941, FIND("/",T3941)-1)</f>
        <v>theater</v>
      </c>
      <c r="R3941" s="18" t="str">
        <f>RIGHT(T3941, LEN(T3941)-FIND("/",T3941))</f>
        <v>plays</v>
      </c>
      <c r="S3941" t="b">
        <v>0</v>
      </c>
      <c r="T3941" t="s">
        <v>8271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3">
        <v>5000</v>
      </c>
      <c r="E3942" s="13">
        <v>11</v>
      </c>
      <c r="F3942" s="16">
        <f>(E3942)/D3942</f>
        <v>2.2000000000000001E-3</v>
      </c>
      <c r="G3942" s="11" t="s">
        <v>8221</v>
      </c>
      <c r="H3942" t="s">
        <v>8224</v>
      </c>
      <c r="I3942" t="s">
        <v>8246</v>
      </c>
      <c r="J3942">
        <v>1420199351</v>
      </c>
      <c r="K3942" s="7">
        <f>(((J3942/60)/60)/24)+DATE(1970,1,1)</f>
        <v>42006.492488425924</v>
      </c>
      <c r="L3942">
        <v>1416311351</v>
      </c>
      <c r="M3942" s="7">
        <f>(((L3942/60)/60)/24)+DATE(1970,1,1)</f>
        <v>41961.492488425924</v>
      </c>
      <c r="N3942" t="b">
        <v>0</v>
      </c>
      <c r="O3942">
        <v>2</v>
      </c>
      <c r="P3942" s="5">
        <f>E3942/O3942</f>
        <v>5.5</v>
      </c>
      <c r="Q3942" s="18" t="str">
        <f>LEFT(T3942, FIND("/",T3942)-1)</f>
        <v>theater</v>
      </c>
      <c r="R3942" s="18" t="str">
        <f>RIGHT(T3942, LEN(T3942)-FIND("/",T3942))</f>
        <v>plays</v>
      </c>
      <c r="S3942" t="b">
        <v>0</v>
      </c>
      <c r="T3942" t="s">
        <v>8271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3">
        <v>5500</v>
      </c>
      <c r="E3943" s="13">
        <v>50</v>
      </c>
      <c r="F3943" s="16">
        <f>(E3943)/D3943</f>
        <v>9.0909090909090905E-3</v>
      </c>
      <c r="G3943" s="11" t="s">
        <v>8221</v>
      </c>
      <c r="H3943" t="s">
        <v>8224</v>
      </c>
      <c r="I3943" t="s">
        <v>8246</v>
      </c>
      <c r="J3943">
        <v>1416877200</v>
      </c>
      <c r="K3943" s="7">
        <f>(((J3943/60)/60)/24)+DATE(1970,1,1)</f>
        <v>41968.041666666672</v>
      </c>
      <c r="L3943">
        <v>1414505137</v>
      </c>
      <c r="M3943" s="7">
        <f>(((L3943/60)/60)/24)+DATE(1970,1,1)</f>
        <v>41940.587233796294</v>
      </c>
      <c r="N3943" t="b">
        <v>0</v>
      </c>
      <c r="O3943">
        <v>2</v>
      </c>
      <c r="P3943" s="5">
        <f>E3943/O3943</f>
        <v>25</v>
      </c>
      <c r="Q3943" s="18" t="str">
        <f>LEFT(T3943, FIND("/",T3943)-1)</f>
        <v>theater</v>
      </c>
      <c r="R3943" s="18" t="str">
        <f>RIGHT(T3943, LEN(T3943)-FIND("/",T3943))</f>
        <v>plays</v>
      </c>
      <c r="S3943" t="b">
        <v>0</v>
      </c>
      <c r="T3943" t="s">
        <v>8271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3">
        <v>1200</v>
      </c>
      <c r="E3944" s="13">
        <v>0</v>
      </c>
      <c r="F3944" s="16">
        <f>(E3944)/D3944</f>
        <v>0</v>
      </c>
      <c r="G3944" s="11" t="s">
        <v>8221</v>
      </c>
      <c r="H3944" t="s">
        <v>8224</v>
      </c>
      <c r="I3944" t="s">
        <v>8246</v>
      </c>
      <c r="J3944">
        <v>1434490914</v>
      </c>
      <c r="K3944" s="7">
        <f>(((J3944/60)/60)/24)+DATE(1970,1,1)</f>
        <v>42171.904097222221</v>
      </c>
      <c r="L3944">
        <v>1429306914</v>
      </c>
      <c r="M3944" s="7">
        <f>(((L3944/60)/60)/24)+DATE(1970,1,1)</f>
        <v>42111.904097222221</v>
      </c>
      <c r="N3944" t="b">
        <v>0</v>
      </c>
      <c r="O3944">
        <v>0</v>
      </c>
      <c r="P3944" s="5" t="e">
        <f>E3944/O3944</f>
        <v>#DIV/0!</v>
      </c>
      <c r="Q3944" s="18" t="str">
        <f>LEFT(T3944, FIND("/",T3944)-1)</f>
        <v>theater</v>
      </c>
      <c r="R3944" s="18" t="str">
        <f>RIGHT(T3944, LEN(T3944)-FIND("/",T3944))</f>
        <v>plays</v>
      </c>
      <c r="S3944" t="b">
        <v>0</v>
      </c>
      <c r="T3944" t="s">
        <v>8271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3">
        <v>5000</v>
      </c>
      <c r="E3945" s="13">
        <v>1782</v>
      </c>
      <c r="F3945" s="16">
        <f>(E3945)/D3945</f>
        <v>0.35639999999999999</v>
      </c>
      <c r="G3945" s="11" t="s">
        <v>8221</v>
      </c>
      <c r="H3945" t="s">
        <v>8224</v>
      </c>
      <c r="I3945" t="s">
        <v>8246</v>
      </c>
      <c r="J3945">
        <v>1446483000</v>
      </c>
      <c r="K3945" s="7">
        <f>(((J3945/60)/60)/24)+DATE(1970,1,1)</f>
        <v>42310.701388888891</v>
      </c>
      <c r="L3945">
        <v>1443811268</v>
      </c>
      <c r="M3945" s="7">
        <f>(((L3945/60)/60)/24)+DATE(1970,1,1)</f>
        <v>42279.778564814813</v>
      </c>
      <c r="N3945" t="b">
        <v>0</v>
      </c>
      <c r="O3945">
        <v>13</v>
      </c>
      <c r="P3945" s="5">
        <f>E3945/O3945</f>
        <v>137.07692307692307</v>
      </c>
      <c r="Q3945" s="18" t="str">
        <f>LEFT(T3945, FIND("/",T3945)-1)</f>
        <v>theater</v>
      </c>
      <c r="R3945" s="18" t="str">
        <f>RIGHT(T3945, LEN(T3945)-FIND("/",T3945))</f>
        <v>plays</v>
      </c>
      <c r="S3945" t="b">
        <v>0</v>
      </c>
      <c r="T3945" t="s">
        <v>8271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3">
        <v>5000</v>
      </c>
      <c r="E3946" s="13">
        <v>0</v>
      </c>
      <c r="F3946" s="16">
        <f>(E3946)/D3946</f>
        <v>0</v>
      </c>
      <c r="G3946" s="11" t="s">
        <v>8221</v>
      </c>
      <c r="H3946" t="s">
        <v>8224</v>
      </c>
      <c r="I3946" t="s">
        <v>8246</v>
      </c>
      <c r="J3946">
        <v>1440690875</v>
      </c>
      <c r="K3946" s="7">
        <f>(((J3946/60)/60)/24)+DATE(1970,1,1)</f>
        <v>42243.662905092591</v>
      </c>
      <c r="L3946">
        <v>1438098875</v>
      </c>
      <c r="M3946" s="7">
        <f>(((L3946/60)/60)/24)+DATE(1970,1,1)</f>
        <v>42213.662905092591</v>
      </c>
      <c r="N3946" t="b">
        <v>0</v>
      </c>
      <c r="O3946">
        <v>0</v>
      </c>
      <c r="P3946" s="5" t="e">
        <f>E3946/O3946</f>
        <v>#DIV/0!</v>
      </c>
      <c r="Q3946" s="18" t="str">
        <f>LEFT(T3946, FIND("/",T3946)-1)</f>
        <v>theater</v>
      </c>
      <c r="R3946" s="18" t="str">
        <f>RIGHT(T3946, LEN(T3946)-FIND("/",T3946))</f>
        <v>plays</v>
      </c>
      <c r="S3946" t="b">
        <v>0</v>
      </c>
      <c r="T3946" t="s">
        <v>8271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3">
        <v>2000</v>
      </c>
      <c r="E3947" s="13">
        <v>5</v>
      </c>
      <c r="F3947" s="16">
        <f>(E3947)/D3947</f>
        <v>2.5000000000000001E-3</v>
      </c>
      <c r="G3947" s="11" t="s">
        <v>8221</v>
      </c>
      <c r="H3947" t="s">
        <v>8224</v>
      </c>
      <c r="I3947" t="s">
        <v>8246</v>
      </c>
      <c r="J3947">
        <v>1431717268</v>
      </c>
      <c r="K3947" s="7">
        <f>(((J3947/60)/60)/24)+DATE(1970,1,1)</f>
        <v>42139.801712962959</v>
      </c>
      <c r="L3947">
        <v>1429125268</v>
      </c>
      <c r="M3947" s="7">
        <f>(((L3947/60)/60)/24)+DATE(1970,1,1)</f>
        <v>42109.801712962959</v>
      </c>
      <c r="N3947" t="b">
        <v>0</v>
      </c>
      <c r="O3947">
        <v>1</v>
      </c>
      <c r="P3947" s="5">
        <f>E3947/O3947</f>
        <v>5</v>
      </c>
      <c r="Q3947" s="18" t="str">
        <f>LEFT(T3947, FIND("/",T3947)-1)</f>
        <v>theater</v>
      </c>
      <c r="R3947" s="18" t="str">
        <f>RIGHT(T3947, LEN(T3947)-FIND("/",T3947))</f>
        <v>plays</v>
      </c>
      <c r="S3947" t="b">
        <v>0</v>
      </c>
      <c r="T3947" t="s">
        <v>8271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3">
        <v>6000</v>
      </c>
      <c r="E3948" s="13">
        <v>195</v>
      </c>
      <c r="F3948" s="16">
        <f>(E3948)/D3948</f>
        <v>3.2500000000000001E-2</v>
      </c>
      <c r="G3948" s="11" t="s">
        <v>8221</v>
      </c>
      <c r="H3948" t="s">
        <v>8224</v>
      </c>
      <c r="I3948" t="s">
        <v>8246</v>
      </c>
      <c r="J3948">
        <v>1425110400</v>
      </c>
      <c r="K3948" s="7">
        <f>(((J3948/60)/60)/24)+DATE(1970,1,1)</f>
        <v>42063.333333333328</v>
      </c>
      <c r="L3948">
        <v>1422388822</v>
      </c>
      <c r="M3948" s="7">
        <f>(((L3948/60)/60)/24)+DATE(1970,1,1)</f>
        <v>42031.833587962959</v>
      </c>
      <c r="N3948" t="b">
        <v>0</v>
      </c>
      <c r="O3948">
        <v>5</v>
      </c>
      <c r="P3948" s="5">
        <f>E3948/O3948</f>
        <v>39</v>
      </c>
      <c r="Q3948" s="18" t="str">
        <f>LEFT(T3948, FIND("/",T3948)-1)</f>
        <v>theater</v>
      </c>
      <c r="R3948" s="18" t="str">
        <f>RIGHT(T3948, LEN(T3948)-FIND("/",T3948))</f>
        <v>plays</v>
      </c>
      <c r="S3948" t="b">
        <v>0</v>
      </c>
      <c r="T3948" t="s">
        <v>8271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3">
        <v>3000</v>
      </c>
      <c r="E3949" s="13">
        <v>101</v>
      </c>
      <c r="F3949" s="16">
        <f>(E3949)/D3949</f>
        <v>3.3666666666666664E-2</v>
      </c>
      <c r="G3949" s="11" t="s">
        <v>8221</v>
      </c>
      <c r="H3949" t="s">
        <v>8224</v>
      </c>
      <c r="I3949" t="s">
        <v>8246</v>
      </c>
      <c r="J3949">
        <v>1475378744</v>
      </c>
      <c r="K3949" s="7">
        <f>(((J3949/60)/60)/24)+DATE(1970,1,1)</f>
        <v>42645.142870370371</v>
      </c>
      <c r="L3949">
        <v>1472786744</v>
      </c>
      <c r="M3949" s="7">
        <f>(((L3949/60)/60)/24)+DATE(1970,1,1)</f>
        <v>42615.142870370371</v>
      </c>
      <c r="N3949" t="b">
        <v>0</v>
      </c>
      <c r="O3949">
        <v>2</v>
      </c>
      <c r="P3949" s="5">
        <f>E3949/O3949</f>
        <v>50.5</v>
      </c>
      <c r="Q3949" s="18" t="str">
        <f>LEFT(T3949, FIND("/",T3949)-1)</f>
        <v>theater</v>
      </c>
      <c r="R3949" s="18" t="str">
        <f>RIGHT(T3949, LEN(T3949)-FIND("/",T3949))</f>
        <v>plays</v>
      </c>
      <c r="S3949" t="b">
        <v>0</v>
      </c>
      <c r="T3949" t="s">
        <v>8271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3">
        <v>30000</v>
      </c>
      <c r="E3950" s="13">
        <v>0</v>
      </c>
      <c r="F3950" s="16">
        <f>(E3950)/D3950</f>
        <v>0</v>
      </c>
      <c r="G3950" s="11" t="s">
        <v>8221</v>
      </c>
      <c r="H3950" t="s">
        <v>8226</v>
      </c>
      <c r="I3950" t="s">
        <v>8248</v>
      </c>
      <c r="J3950">
        <v>1410076123</v>
      </c>
      <c r="K3950" s="7">
        <f>(((J3950/60)/60)/24)+DATE(1970,1,1)</f>
        <v>41889.325497685182</v>
      </c>
      <c r="L3950">
        <v>1404892123</v>
      </c>
      <c r="M3950" s="7">
        <f>(((L3950/60)/60)/24)+DATE(1970,1,1)</f>
        <v>41829.325497685182</v>
      </c>
      <c r="N3950" t="b">
        <v>0</v>
      </c>
      <c r="O3950">
        <v>0</v>
      </c>
      <c r="P3950" s="5" t="e">
        <f>E3950/O3950</f>
        <v>#DIV/0!</v>
      </c>
      <c r="Q3950" s="18" t="str">
        <f>LEFT(T3950, FIND("/",T3950)-1)</f>
        <v>theater</v>
      </c>
      <c r="R3950" s="18" t="str">
        <f>RIGHT(T3950, LEN(T3950)-FIND("/",T3950))</f>
        <v>plays</v>
      </c>
      <c r="S3950" t="b">
        <v>0</v>
      </c>
      <c r="T3950" t="s">
        <v>8271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3">
        <v>10000</v>
      </c>
      <c r="E3951" s="13">
        <v>1577</v>
      </c>
      <c r="F3951" s="16">
        <f>(E3951)/D3951</f>
        <v>0.15770000000000001</v>
      </c>
      <c r="G3951" s="11" t="s">
        <v>8221</v>
      </c>
      <c r="H3951" t="s">
        <v>8226</v>
      </c>
      <c r="I3951" t="s">
        <v>8248</v>
      </c>
      <c r="J3951">
        <v>1423623221</v>
      </c>
      <c r="K3951" s="7">
        <f>(((J3951/60)/60)/24)+DATE(1970,1,1)</f>
        <v>42046.120613425926</v>
      </c>
      <c r="L3951">
        <v>1421031221</v>
      </c>
      <c r="M3951" s="7">
        <f>(((L3951/60)/60)/24)+DATE(1970,1,1)</f>
        <v>42016.120613425926</v>
      </c>
      <c r="N3951" t="b">
        <v>0</v>
      </c>
      <c r="O3951">
        <v>32</v>
      </c>
      <c r="P3951" s="5">
        <f>E3951/O3951</f>
        <v>49.28125</v>
      </c>
      <c r="Q3951" s="18" t="str">
        <f>LEFT(T3951, FIND("/",T3951)-1)</f>
        <v>theater</v>
      </c>
      <c r="R3951" s="18" t="str">
        <f>RIGHT(T3951, LEN(T3951)-FIND("/",T3951))</f>
        <v>plays</v>
      </c>
      <c r="S3951" t="b">
        <v>0</v>
      </c>
      <c r="T3951" t="s">
        <v>8271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3">
        <v>4000</v>
      </c>
      <c r="E3952" s="13">
        <v>25</v>
      </c>
      <c r="F3952" s="16">
        <f>(E3952)/D3952</f>
        <v>6.2500000000000003E-3</v>
      </c>
      <c r="G3952" s="11" t="s">
        <v>8221</v>
      </c>
      <c r="H3952" t="s">
        <v>8224</v>
      </c>
      <c r="I3952" t="s">
        <v>8246</v>
      </c>
      <c r="J3952">
        <v>1460140500</v>
      </c>
      <c r="K3952" s="7">
        <f>(((J3952/60)/60)/24)+DATE(1970,1,1)</f>
        <v>42468.774305555555</v>
      </c>
      <c r="L3952">
        <v>1457628680</v>
      </c>
      <c r="M3952" s="7">
        <f>(((L3952/60)/60)/24)+DATE(1970,1,1)</f>
        <v>42439.702314814815</v>
      </c>
      <c r="N3952" t="b">
        <v>0</v>
      </c>
      <c r="O3952">
        <v>1</v>
      </c>
      <c r="P3952" s="5">
        <f>E3952/O3952</f>
        <v>25</v>
      </c>
      <c r="Q3952" s="18" t="str">
        <f>LEFT(T3952, FIND("/",T3952)-1)</f>
        <v>theater</v>
      </c>
      <c r="R3952" s="18" t="str">
        <f>RIGHT(T3952, LEN(T3952)-FIND("/",T3952))</f>
        <v>plays</v>
      </c>
      <c r="S3952" t="b">
        <v>0</v>
      </c>
      <c r="T3952" t="s">
        <v>8271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3">
        <v>200000</v>
      </c>
      <c r="E3953" s="13">
        <v>1</v>
      </c>
      <c r="F3953" s="16">
        <f>(E3953)/D3953</f>
        <v>5.0000000000000004E-6</v>
      </c>
      <c r="G3953" s="11" t="s">
        <v>8221</v>
      </c>
      <c r="H3953" t="s">
        <v>8241</v>
      </c>
      <c r="I3953" t="s">
        <v>8249</v>
      </c>
      <c r="J3953">
        <v>1462301342</v>
      </c>
      <c r="K3953" s="7">
        <f>(((J3953/60)/60)/24)+DATE(1970,1,1)</f>
        <v>42493.784050925926</v>
      </c>
      <c r="L3953">
        <v>1457120942</v>
      </c>
      <c r="M3953" s="7">
        <f>(((L3953/60)/60)/24)+DATE(1970,1,1)</f>
        <v>42433.825717592597</v>
      </c>
      <c r="N3953" t="b">
        <v>0</v>
      </c>
      <c r="O3953">
        <v>1</v>
      </c>
      <c r="P3953" s="5">
        <f>E3953/O3953</f>
        <v>1</v>
      </c>
      <c r="Q3953" s="18" t="str">
        <f>LEFT(T3953, FIND("/",T3953)-1)</f>
        <v>theater</v>
      </c>
      <c r="R3953" s="18" t="str">
        <f>RIGHT(T3953, LEN(T3953)-FIND("/",T3953))</f>
        <v>plays</v>
      </c>
      <c r="S3953" t="b">
        <v>0</v>
      </c>
      <c r="T3953" t="s">
        <v>8271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3">
        <v>26000</v>
      </c>
      <c r="E3954" s="13">
        <v>25</v>
      </c>
      <c r="F3954" s="16">
        <f>(E3954)/D3954</f>
        <v>9.6153846153846159E-4</v>
      </c>
      <c r="G3954" s="11" t="s">
        <v>8221</v>
      </c>
      <c r="H3954" t="s">
        <v>8224</v>
      </c>
      <c r="I3954" t="s">
        <v>8246</v>
      </c>
      <c r="J3954">
        <v>1445885890</v>
      </c>
      <c r="K3954" s="7">
        <f>(((J3954/60)/60)/24)+DATE(1970,1,1)</f>
        <v>42303.790393518517</v>
      </c>
      <c r="L3954">
        <v>1440701890</v>
      </c>
      <c r="M3954" s="7">
        <f>(((L3954/60)/60)/24)+DATE(1970,1,1)</f>
        <v>42243.790393518517</v>
      </c>
      <c r="N3954" t="b">
        <v>0</v>
      </c>
      <c r="O3954">
        <v>1</v>
      </c>
      <c r="P3954" s="5">
        <f>E3954/O3954</f>
        <v>25</v>
      </c>
      <c r="Q3954" s="18" t="str">
        <f>LEFT(T3954, FIND("/",T3954)-1)</f>
        <v>theater</v>
      </c>
      <c r="R3954" s="18" t="str">
        <f>RIGHT(T3954, LEN(T3954)-FIND("/",T3954))</f>
        <v>plays</v>
      </c>
      <c r="S3954" t="b">
        <v>0</v>
      </c>
      <c r="T3954" t="s">
        <v>8271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3">
        <v>17600</v>
      </c>
      <c r="E3955" s="13">
        <v>0</v>
      </c>
      <c r="F3955" s="16">
        <f>(E3955)/D3955</f>
        <v>0</v>
      </c>
      <c r="G3955" s="11" t="s">
        <v>8221</v>
      </c>
      <c r="H3955" t="s">
        <v>8224</v>
      </c>
      <c r="I3955" t="s">
        <v>8246</v>
      </c>
      <c r="J3955">
        <v>1469834940</v>
      </c>
      <c r="K3955" s="7">
        <f>(((J3955/60)/60)/24)+DATE(1970,1,1)</f>
        <v>42580.978472222225</v>
      </c>
      <c r="L3955">
        <v>1467162586</v>
      </c>
      <c r="M3955" s="7">
        <f>(((L3955/60)/60)/24)+DATE(1970,1,1)</f>
        <v>42550.048449074078</v>
      </c>
      <c r="N3955" t="b">
        <v>0</v>
      </c>
      <c r="O3955">
        <v>0</v>
      </c>
      <c r="P3955" s="5" t="e">
        <f>E3955/O3955</f>
        <v>#DIV/0!</v>
      </c>
      <c r="Q3955" s="18" t="str">
        <f>LEFT(T3955, FIND("/",T3955)-1)</f>
        <v>theater</v>
      </c>
      <c r="R3955" s="18" t="str">
        <f>RIGHT(T3955, LEN(T3955)-FIND("/",T3955))</f>
        <v>plays</v>
      </c>
      <c r="S3955" t="b">
        <v>0</v>
      </c>
      <c r="T3955" t="s">
        <v>8271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3">
        <v>25000</v>
      </c>
      <c r="E3956" s="13">
        <v>0</v>
      </c>
      <c r="F3956" s="16">
        <f>(E3956)/D3956</f>
        <v>0</v>
      </c>
      <c r="G3956" s="11" t="s">
        <v>8221</v>
      </c>
      <c r="H3956" t="s">
        <v>8229</v>
      </c>
      <c r="I3956" t="s">
        <v>8251</v>
      </c>
      <c r="J3956">
        <v>1405352264</v>
      </c>
      <c r="K3956" s="7">
        <f>(((J3956/60)/60)/24)+DATE(1970,1,1)</f>
        <v>41834.651203703703</v>
      </c>
      <c r="L3956">
        <v>1400168264</v>
      </c>
      <c r="M3956" s="7">
        <f>(((L3956/60)/60)/24)+DATE(1970,1,1)</f>
        <v>41774.651203703703</v>
      </c>
      <c r="N3956" t="b">
        <v>0</v>
      </c>
      <c r="O3956">
        <v>0</v>
      </c>
      <c r="P3956" s="5" t="e">
        <f>E3956/O3956</f>
        <v>#DIV/0!</v>
      </c>
      <c r="Q3956" s="18" t="str">
        <f>LEFT(T3956, FIND("/",T3956)-1)</f>
        <v>theater</v>
      </c>
      <c r="R3956" s="18" t="str">
        <f>RIGHT(T3956, LEN(T3956)-FIND("/",T3956))</f>
        <v>plays</v>
      </c>
      <c r="S3956" t="b">
        <v>0</v>
      </c>
      <c r="T3956" t="s">
        <v>8271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3">
        <v>1750</v>
      </c>
      <c r="E3957" s="13">
        <v>425</v>
      </c>
      <c r="F3957" s="16">
        <f>(E3957)/D3957</f>
        <v>0.24285714285714285</v>
      </c>
      <c r="G3957" s="11" t="s">
        <v>8221</v>
      </c>
      <c r="H3957" t="s">
        <v>8224</v>
      </c>
      <c r="I3957" t="s">
        <v>8246</v>
      </c>
      <c r="J3957">
        <v>1448745741</v>
      </c>
      <c r="K3957" s="7">
        <f>(((J3957/60)/60)/24)+DATE(1970,1,1)</f>
        <v>42336.890520833331</v>
      </c>
      <c r="L3957">
        <v>1446150141</v>
      </c>
      <c r="M3957" s="7">
        <f>(((L3957/60)/60)/24)+DATE(1970,1,1)</f>
        <v>42306.848854166667</v>
      </c>
      <c r="N3957" t="b">
        <v>0</v>
      </c>
      <c r="O3957">
        <v>8</v>
      </c>
      <c r="P3957" s="5">
        <f>E3957/O3957</f>
        <v>53.125</v>
      </c>
      <c r="Q3957" s="18" t="str">
        <f>LEFT(T3957, FIND("/",T3957)-1)</f>
        <v>theater</v>
      </c>
      <c r="R3957" s="18" t="str">
        <f>RIGHT(T3957, LEN(T3957)-FIND("/",T3957))</f>
        <v>plays</v>
      </c>
      <c r="S3957" t="b">
        <v>0</v>
      </c>
      <c r="T3957" t="s">
        <v>8271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3">
        <v>5500</v>
      </c>
      <c r="E3958" s="13">
        <v>0</v>
      </c>
      <c r="F3958" s="16">
        <f>(E3958)/D3958</f>
        <v>0</v>
      </c>
      <c r="G3958" s="11" t="s">
        <v>8221</v>
      </c>
      <c r="H3958" t="s">
        <v>8224</v>
      </c>
      <c r="I3958" t="s">
        <v>8246</v>
      </c>
      <c r="J3958">
        <v>1461543600</v>
      </c>
      <c r="K3958" s="7">
        <f>(((J3958/60)/60)/24)+DATE(1970,1,1)</f>
        <v>42485.013888888891</v>
      </c>
      <c r="L3958">
        <v>1459203727</v>
      </c>
      <c r="M3958" s="7">
        <f>(((L3958/60)/60)/24)+DATE(1970,1,1)</f>
        <v>42457.932025462964</v>
      </c>
      <c r="N3958" t="b">
        <v>0</v>
      </c>
      <c r="O3958">
        <v>0</v>
      </c>
      <c r="P3958" s="5" t="e">
        <f>E3958/O3958</f>
        <v>#DIV/0!</v>
      </c>
      <c r="Q3958" s="18" t="str">
        <f>LEFT(T3958, FIND("/",T3958)-1)</f>
        <v>theater</v>
      </c>
      <c r="R3958" s="18" t="str">
        <f>RIGHT(T3958, LEN(T3958)-FIND("/",T3958))</f>
        <v>plays</v>
      </c>
      <c r="S3958" t="b">
        <v>0</v>
      </c>
      <c r="T3958" t="s">
        <v>8271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3">
        <v>28000</v>
      </c>
      <c r="E3959" s="13">
        <v>7</v>
      </c>
      <c r="F3959" s="16">
        <f>(E3959)/D3959</f>
        <v>2.5000000000000001E-4</v>
      </c>
      <c r="G3959" s="11" t="s">
        <v>8221</v>
      </c>
      <c r="H3959" t="s">
        <v>8224</v>
      </c>
      <c r="I3959" t="s">
        <v>8246</v>
      </c>
      <c r="J3959">
        <v>1468020354</v>
      </c>
      <c r="K3959" s="7">
        <f>(((J3959/60)/60)/24)+DATE(1970,1,1)</f>
        <v>42559.976319444439</v>
      </c>
      <c r="L3959">
        <v>1464045954</v>
      </c>
      <c r="M3959" s="7">
        <f>(((L3959/60)/60)/24)+DATE(1970,1,1)</f>
        <v>42513.976319444439</v>
      </c>
      <c r="N3959" t="b">
        <v>0</v>
      </c>
      <c r="O3959">
        <v>1</v>
      </c>
      <c r="P3959" s="5">
        <f>E3959/O3959</f>
        <v>7</v>
      </c>
      <c r="Q3959" s="18" t="str">
        <f>LEFT(T3959, FIND("/",T3959)-1)</f>
        <v>theater</v>
      </c>
      <c r="R3959" s="18" t="str">
        <f>RIGHT(T3959, LEN(T3959)-FIND("/",T3959))</f>
        <v>plays</v>
      </c>
      <c r="S3959" t="b">
        <v>0</v>
      </c>
      <c r="T3959" t="s">
        <v>8271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3">
        <v>2000</v>
      </c>
      <c r="E3960" s="13">
        <v>641</v>
      </c>
      <c r="F3960" s="16">
        <f>(E3960)/D3960</f>
        <v>0.32050000000000001</v>
      </c>
      <c r="G3960" s="11" t="s">
        <v>8221</v>
      </c>
      <c r="H3960" t="s">
        <v>8224</v>
      </c>
      <c r="I3960" t="s">
        <v>8246</v>
      </c>
      <c r="J3960">
        <v>1406988000</v>
      </c>
      <c r="K3960" s="7">
        <f>(((J3960/60)/60)/24)+DATE(1970,1,1)</f>
        <v>41853.583333333336</v>
      </c>
      <c r="L3960">
        <v>1403822912</v>
      </c>
      <c r="M3960" s="7">
        <f>(((L3960/60)/60)/24)+DATE(1970,1,1)</f>
        <v>41816.950370370374</v>
      </c>
      <c r="N3960" t="b">
        <v>0</v>
      </c>
      <c r="O3960">
        <v>16</v>
      </c>
      <c r="P3960" s="5">
        <f>E3960/O3960</f>
        <v>40.0625</v>
      </c>
      <c r="Q3960" s="18" t="str">
        <f>LEFT(T3960, FIND("/",T3960)-1)</f>
        <v>theater</v>
      </c>
      <c r="R3960" s="18" t="str">
        <f>RIGHT(T3960, LEN(T3960)-FIND("/",T3960))</f>
        <v>plays</v>
      </c>
      <c r="S3960" t="b">
        <v>0</v>
      </c>
      <c r="T3960" t="s">
        <v>8271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3">
        <v>1200</v>
      </c>
      <c r="E3961" s="13">
        <v>292</v>
      </c>
      <c r="F3961" s="16">
        <f>(E3961)/D3961</f>
        <v>0.24333333333333335</v>
      </c>
      <c r="G3961" s="11" t="s">
        <v>8221</v>
      </c>
      <c r="H3961" t="s">
        <v>8224</v>
      </c>
      <c r="I3961" t="s">
        <v>8246</v>
      </c>
      <c r="J3961">
        <v>1411930556</v>
      </c>
      <c r="K3961" s="7">
        <f>(((J3961/60)/60)/24)+DATE(1970,1,1)</f>
        <v>41910.788842592592</v>
      </c>
      <c r="L3961">
        <v>1409338556</v>
      </c>
      <c r="M3961" s="7">
        <f>(((L3961/60)/60)/24)+DATE(1970,1,1)</f>
        <v>41880.788842592592</v>
      </c>
      <c r="N3961" t="b">
        <v>0</v>
      </c>
      <c r="O3961">
        <v>12</v>
      </c>
      <c r="P3961" s="5">
        <f>E3961/O3961</f>
        <v>24.333333333333332</v>
      </c>
      <c r="Q3961" s="18" t="str">
        <f>LEFT(T3961, FIND("/",T3961)-1)</f>
        <v>theater</v>
      </c>
      <c r="R3961" s="18" t="str">
        <f>RIGHT(T3961, LEN(T3961)-FIND("/",T3961))</f>
        <v>plays</v>
      </c>
      <c r="S3961" t="b">
        <v>0</v>
      </c>
      <c r="T3961" t="s">
        <v>8271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3">
        <v>3000</v>
      </c>
      <c r="E3962" s="13">
        <v>45</v>
      </c>
      <c r="F3962" s="16">
        <f>(E3962)/D3962</f>
        <v>1.4999999999999999E-2</v>
      </c>
      <c r="G3962" s="11" t="s">
        <v>8221</v>
      </c>
      <c r="H3962" t="s">
        <v>8224</v>
      </c>
      <c r="I3962" t="s">
        <v>8246</v>
      </c>
      <c r="J3962">
        <v>1451852256</v>
      </c>
      <c r="K3962" s="7">
        <f>(((J3962/60)/60)/24)+DATE(1970,1,1)</f>
        <v>42372.845555555556</v>
      </c>
      <c r="L3962">
        <v>1449260256</v>
      </c>
      <c r="M3962" s="7">
        <f>(((L3962/60)/60)/24)+DATE(1970,1,1)</f>
        <v>42342.845555555556</v>
      </c>
      <c r="N3962" t="b">
        <v>0</v>
      </c>
      <c r="O3962">
        <v>4</v>
      </c>
      <c r="P3962" s="5">
        <f>E3962/O3962</f>
        <v>11.25</v>
      </c>
      <c r="Q3962" s="18" t="str">
        <f>LEFT(T3962, FIND("/",T3962)-1)</f>
        <v>theater</v>
      </c>
      <c r="R3962" s="18" t="str">
        <f>RIGHT(T3962, LEN(T3962)-FIND("/",T3962))</f>
        <v>plays</v>
      </c>
      <c r="S3962" t="b">
        <v>0</v>
      </c>
      <c r="T3962" t="s">
        <v>8271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3">
        <v>5000</v>
      </c>
      <c r="E3963" s="13">
        <v>21</v>
      </c>
      <c r="F3963" s="16">
        <f>(E3963)/D3963</f>
        <v>4.1999999999999997E-3</v>
      </c>
      <c r="G3963" s="11" t="s">
        <v>8221</v>
      </c>
      <c r="H3963" t="s">
        <v>8225</v>
      </c>
      <c r="I3963" t="s">
        <v>8247</v>
      </c>
      <c r="J3963">
        <v>1399584210</v>
      </c>
      <c r="K3963" s="7">
        <f>(((J3963/60)/60)/24)+DATE(1970,1,1)</f>
        <v>41767.891319444447</v>
      </c>
      <c r="L3963">
        <v>1397683410</v>
      </c>
      <c r="M3963" s="7">
        <f>(((L3963/60)/60)/24)+DATE(1970,1,1)</f>
        <v>41745.891319444447</v>
      </c>
      <c r="N3963" t="b">
        <v>0</v>
      </c>
      <c r="O3963">
        <v>2</v>
      </c>
      <c r="P3963" s="5">
        <f>E3963/O3963</f>
        <v>10.5</v>
      </c>
      <c r="Q3963" s="18" t="str">
        <f>LEFT(T3963, FIND("/",T3963)-1)</f>
        <v>theater</v>
      </c>
      <c r="R3963" s="18" t="str">
        <f>RIGHT(T3963, LEN(T3963)-FIND("/",T3963))</f>
        <v>plays</v>
      </c>
      <c r="S3963" t="b">
        <v>0</v>
      </c>
      <c r="T3963" t="s">
        <v>8271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3">
        <v>1400</v>
      </c>
      <c r="E3964" s="13">
        <v>45</v>
      </c>
      <c r="F3964" s="16">
        <f>(E3964)/D3964</f>
        <v>3.214285714285714E-2</v>
      </c>
      <c r="G3964" s="11" t="s">
        <v>8221</v>
      </c>
      <c r="H3964" t="s">
        <v>8225</v>
      </c>
      <c r="I3964" t="s">
        <v>8247</v>
      </c>
      <c r="J3964">
        <v>1448722494</v>
      </c>
      <c r="K3964" s="7">
        <f>(((J3964/60)/60)/24)+DATE(1970,1,1)</f>
        <v>42336.621458333335</v>
      </c>
      <c r="L3964">
        <v>1446562494</v>
      </c>
      <c r="M3964" s="7">
        <f>(((L3964/60)/60)/24)+DATE(1970,1,1)</f>
        <v>42311.621458333335</v>
      </c>
      <c r="N3964" t="b">
        <v>0</v>
      </c>
      <c r="O3964">
        <v>3</v>
      </c>
      <c r="P3964" s="5">
        <f>E3964/O3964</f>
        <v>15</v>
      </c>
      <c r="Q3964" s="18" t="str">
        <f>LEFT(T3964, FIND("/",T3964)-1)</f>
        <v>theater</v>
      </c>
      <c r="R3964" s="18" t="str">
        <f>RIGHT(T3964, LEN(T3964)-FIND("/",T3964))</f>
        <v>plays</v>
      </c>
      <c r="S3964" t="b">
        <v>0</v>
      </c>
      <c r="T3964" t="s">
        <v>8271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3">
        <v>10000</v>
      </c>
      <c r="E3965" s="13">
        <v>0</v>
      </c>
      <c r="F3965" s="16">
        <f>(E3965)/D3965</f>
        <v>0</v>
      </c>
      <c r="G3965" s="11" t="s">
        <v>8221</v>
      </c>
      <c r="H3965" t="s">
        <v>8229</v>
      </c>
      <c r="I3965" t="s">
        <v>8251</v>
      </c>
      <c r="J3965">
        <v>1447821717</v>
      </c>
      <c r="K3965" s="7">
        <f>(((J3965/60)/60)/24)+DATE(1970,1,1)</f>
        <v>42326.195798611108</v>
      </c>
      <c r="L3965">
        <v>1445226117</v>
      </c>
      <c r="M3965" s="7">
        <f>(((L3965/60)/60)/24)+DATE(1970,1,1)</f>
        <v>42296.154131944444</v>
      </c>
      <c r="N3965" t="b">
        <v>0</v>
      </c>
      <c r="O3965">
        <v>0</v>
      </c>
      <c r="P3965" s="5" t="e">
        <f>E3965/O3965</f>
        <v>#DIV/0!</v>
      </c>
      <c r="Q3965" s="18" t="str">
        <f>LEFT(T3965, FIND("/",T3965)-1)</f>
        <v>theater</v>
      </c>
      <c r="R3965" s="18" t="str">
        <f>RIGHT(T3965, LEN(T3965)-FIND("/",T3965))</f>
        <v>plays</v>
      </c>
      <c r="S3965" t="b">
        <v>0</v>
      </c>
      <c r="T3965" t="s">
        <v>8271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3">
        <v>2000</v>
      </c>
      <c r="E3966" s="13">
        <v>126</v>
      </c>
      <c r="F3966" s="16">
        <f>(E3966)/D3966</f>
        <v>6.3E-2</v>
      </c>
      <c r="G3966" s="11" t="s">
        <v>8221</v>
      </c>
      <c r="H3966" t="s">
        <v>8224</v>
      </c>
      <c r="I3966" t="s">
        <v>8246</v>
      </c>
      <c r="J3966">
        <v>1429460386</v>
      </c>
      <c r="K3966" s="7">
        <f>(((J3966/60)/60)/24)+DATE(1970,1,1)</f>
        <v>42113.680393518516</v>
      </c>
      <c r="L3966">
        <v>1424279986</v>
      </c>
      <c r="M3966" s="7">
        <f>(((L3966/60)/60)/24)+DATE(1970,1,1)</f>
        <v>42053.722060185188</v>
      </c>
      <c r="N3966" t="b">
        <v>0</v>
      </c>
      <c r="O3966">
        <v>3</v>
      </c>
      <c r="P3966" s="5">
        <f>E3966/O3966</f>
        <v>42</v>
      </c>
      <c r="Q3966" s="18" t="str">
        <f>LEFT(T3966, FIND("/",T3966)-1)</f>
        <v>theater</v>
      </c>
      <c r="R3966" s="18" t="str">
        <f>RIGHT(T3966, LEN(T3966)-FIND("/",T3966))</f>
        <v>plays</v>
      </c>
      <c r="S3966" t="b">
        <v>0</v>
      </c>
      <c r="T3966" t="s">
        <v>8271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3">
        <v>2000</v>
      </c>
      <c r="E3967" s="13">
        <v>285</v>
      </c>
      <c r="F3967" s="16">
        <f>(E3967)/D3967</f>
        <v>0.14249999999999999</v>
      </c>
      <c r="G3967" s="11" t="s">
        <v>8221</v>
      </c>
      <c r="H3967" t="s">
        <v>8224</v>
      </c>
      <c r="I3967" t="s">
        <v>8246</v>
      </c>
      <c r="J3967">
        <v>1460608780</v>
      </c>
      <c r="K3967" s="7">
        <f>(((J3967/60)/60)/24)+DATE(1970,1,1)</f>
        <v>42474.194212962961</v>
      </c>
      <c r="L3967">
        <v>1455428380</v>
      </c>
      <c r="M3967" s="7">
        <f>(((L3967/60)/60)/24)+DATE(1970,1,1)</f>
        <v>42414.235879629632</v>
      </c>
      <c r="N3967" t="b">
        <v>0</v>
      </c>
      <c r="O3967">
        <v>4</v>
      </c>
      <c r="P3967" s="5">
        <f>E3967/O3967</f>
        <v>71.25</v>
      </c>
      <c r="Q3967" s="18" t="str">
        <f>LEFT(T3967, FIND("/",T3967)-1)</f>
        <v>theater</v>
      </c>
      <c r="R3967" s="18" t="str">
        <f>RIGHT(T3967, LEN(T3967)-FIND("/",T3967))</f>
        <v>plays</v>
      </c>
      <c r="S3967" t="b">
        <v>0</v>
      </c>
      <c r="T3967" t="s">
        <v>8271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3">
        <v>7500</v>
      </c>
      <c r="E3968" s="13">
        <v>45</v>
      </c>
      <c r="F3968" s="16">
        <f>(E3968)/D3968</f>
        <v>6.0000000000000001E-3</v>
      </c>
      <c r="G3968" s="11" t="s">
        <v>8221</v>
      </c>
      <c r="H3968" t="s">
        <v>8224</v>
      </c>
      <c r="I3968" t="s">
        <v>8246</v>
      </c>
      <c r="J3968">
        <v>1406170740</v>
      </c>
      <c r="K3968" s="7">
        <f>(((J3968/60)/60)/24)+DATE(1970,1,1)</f>
        <v>41844.124305555553</v>
      </c>
      <c r="L3968">
        <v>1402506278</v>
      </c>
      <c r="M3968" s="7">
        <f>(((L3968/60)/60)/24)+DATE(1970,1,1)</f>
        <v>41801.711550925924</v>
      </c>
      <c r="N3968" t="b">
        <v>0</v>
      </c>
      <c r="O3968">
        <v>2</v>
      </c>
      <c r="P3968" s="5">
        <f>E3968/O3968</f>
        <v>22.5</v>
      </c>
      <c r="Q3968" s="18" t="str">
        <f>LEFT(T3968, FIND("/",T3968)-1)</f>
        <v>theater</v>
      </c>
      <c r="R3968" s="18" t="str">
        <f>RIGHT(T3968, LEN(T3968)-FIND("/",T3968))</f>
        <v>plays</v>
      </c>
      <c r="S3968" t="b">
        <v>0</v>
      </c>
      <c r="T3968" t="s">
        <v>8271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3">
        <v>1700</v>
      </c>
      <c r="E3969" s="13">
        <v>410</v>
      </c>
      <c r="F3969" s="16">
        <f>(E3969)/D3969</f>
        <v>0.2411764705882353</v>
      </c>
      <c r="G3969" s="11" t="s">
        <v>8221</v>
      </c>
      <c r="H3969" t="s">
        <v>8224</v>
      </c>
      <c r="I3969" t="s">
        <v>8246</v>
      </c>
      <c r="J3969">
        <v>1488783507</v>
      </c>
      <c r="K3969" s="7">
        <f>(((J3969/60)/60)/24)+DATE(1970,1,1)</f>
        <v>42800.290590277778</v>
      </c>
      <c r="L3969">
        <v>1486191507</v>
      </c>
      <c r="M3969" s="7">
        <f>(((L3969/60)/60)/24)+DATE(1970,1,1)</f>
        <v>42770.290590277778</v>
      </c>
      <c r="N3969" t="b">
        <v>0</v>
      </c>
      <c r="O3969">
        <v>10</v>
      </c>
      <c r="P3969" s="5">
        <f>E3969/O3969</f>
        <v>41</v>
      </c>
      <c r="Q3969" s="18" t="str">
        <f>LEFT(T3969, FIND("/",T3969)-1)</f>
        <v>theater</v>
      </c>
      <c r="R3969" s="18" t="str">
        <f>RIGHT(T3969, LEN(T3969)-FIND("/",T3969))</f>
        <v>plays</v>
      </c>
      <c r="S3969" t="b">
        <v>0</v>
      </c>
      <c r="T3969" t="s">
        <v>8271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3">
        <v>5000</v>
      </c>
      <c r="E3970" s="13">
        <v>527</v>
      </c>
      <c r="F3970" s="16">
        <f>(E3970)/D3970</f>
        <v>0.10539999999999999</v>
      </c>
      <c r="G3970" s="11" t="s">
        <v>8221</v>
      </c>
      <c r="H3970" t="s">
        <v>8224</v>
      </c>
      <c r="I3970" t="s">
        <v>8246</v>
      </c>
      <c r="J3970">
        <v>1463945673</v>
      </c>
      <c r="K3970" s="7">
        <f>(((J3970/60)/60)/24)+DATE(1970,1,1)</f>
        <v>42512.815659722226</v>
      </c>
      <c r="L3970">
        <v>1458761673</v>
      </c>
      <c r="M3970" s="7">
        <f>(((L3970/60)/60)/24)+DATE(1970,1,1)</f>
        <v>42452.815659722226</v>
      </c>
      <c r="N3970" t="b">
        <v>0</v>
      </c>
      <c r="O3970">
        <v>11</v>
      </c>
      <c r="P3970" s="5">
        <f>E3970/O3970</f>
        <v>47.909090909090907</v>
      </c>
      <c r="Q3970" s="18" t="str">
        <f>LEFT(T3970, FIND("/",T3970)-1)</f>
        <v>theater</v>
      </c>
      <c r="R3970" s="18" t="str">
        <f>RIGHT(T3970, LEN(T3970)-FIND("/",T3970))</f>
        <v>plays</v>
      </c>
      <c r="S3970" t="b">
        <v>0</v>
      </c>
      <c r="T3970" t="s">
        <v>8271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3">
        <v>2825</v>
      </c>
      <c r="E3971" s="13">
        <v>211</v>
      </c>
      <c r="F3971" s="16">
        <f>(E3971)/D3971</f>
        <v>7.4690265486725665E-2</v>
      </c>
      <c r="G3971" s="11" t="s">
        <v>8221</v>
      </c>
      <c r="H3971" t="s">
        <v>8224</v>
      </c>
      <c r="I3971" t="s">
        <v>8246</v>
      </c>
      <c r="J3971">
        <v>1472442900</v>
      </c>
      <c r="K3971" s="7">
        <f>(((J3971/60)/60)/24)+DATE(1970,1,1)</f>
        <v>42611.163194444445</v>
      </c>
      <c r="L3971">
        <v>1471638646</v>
      </c>
      <c r="M3971" s="7">
        <f>(((L3971/60)/60)/24)+DATE(1970,1,1)</f>
        <v>42601.854699074072</v>
      </c>
      <c r="N3971" t="b">
        <v>0</v>
      </c>
      <c r="O3971">
        <v>6</v>
      </c>
      <c r="P3971" s="5">
        <f>E3971/O3971</f>
        <v>35.166666666666664</v>
      </c>
      <c r="Q3971" s="18" t="str">
        <f>LEFT(T3971, FIND("/",T3971)-1)</f>
        <v>theater</v>
      </c>
      <c r="R3971" s="18" t="str">
        <f>RIGHT(T3971, LEN(T3971)-FIND("/",T3971))</f>
        <v>plays</v>
      </c>
      <c r="S3971" t="b">
        <v>0</v>
      </c>
      <c r="T3971" t="s">
        <v>8271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3">
        <v>15000</v>
      </c>
      <c r="E3972" s="13">
        <v>11</v>
      </c>
      <c r="F3972" s="16">
        <f>(E3972)/D3972</f>
        <v>7.3333333333333334E-4</v>
      </c>
      <c r="G3972" s="11" t="s">
        <v>8221</v>
      </c>
      <c r="H3972" t="s">
        <v>8224</v>
      </c>
      <c r="I3972" t="s">
        <v>8246</v>
      </c>
      <c r="J3972">
        <v>1460925811</v>
      </c>
      <c r="K3972" s="7">
        <f>(((J3972/60)/60)/24)+DATE(1970,1,1)</f>
        <v>42477.863553240735</v>
      </c>
      <c r="L3972">
        <v>1458333811</v>
      </c>
      <c r="M3972" s="7">
        <f>(((L3972/60)/60)/24)+DATE(1970,1,1)</f>
        <v>42447.863553240735</v>
      </c>
      <c r="N3972" t="b">
        <v>0</v>
      </c>
      <c r="O3972">
        <v>2</v>
      </c>
      <c r="P3972" s="5">
        <f>E3972/O3972</f>
        <v>5.5</v>
      </c>
      <c r="Q3972" s="18" t="str">
        <f>LEFT(T3972, FIND("/",T3972)-1)</f>
        <v>theater</v>
      </c>
      <c r="R3972" s="18" t="str">
        <f>RIGHT(T3972, LEN(T3972)-FIND("/",T3972))</f>
        <v>plays</v>
      </c>
      <c r="S3972" t="b">
        <v>0</v>
      </c>
      <c r="T3972" t="s">
        <v>8271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3">
        <v>14000</v>
      </c>
      <c r="E3973" s="13">
        <v>136</v>
      </c>
      <c r="F3973" s="16">
        <f>(E3973)/D3973</f>
        <v>9.7142857142857135E-3</v>
      </c>
      <c r="G3973" s="11" t="s">
        <v>8221</v>
      </c>
      <c r="H3973" t="s">
        <v>8224</v>
      </c>
      <c r="I3973" t="s">
        <v>8246</v>
      </c>
      <c r="J3973">
        <v>1405947126</v>
      </c>
      <c r="K3973" s="7">
        <f>(((J3973/60)/60)/24)+DATE(1970,1,1)</f>
        <v>41841.536180555559</v>
      </c>
      <c r="L3973">
        <v>1403355126</v>
      </c>
      <c r="M3973" s="7">
        <f>(((L3973/60)/60)/24)+DATE(1970,1,1)</f>
        <v>41811.536180555559</v>
      </c>
      <c r="N3973" t="b">
        <v>0</v>
      </c>
      <c r="O3973">
        <v>6</v>
      </c>
      <c r="P3973" s="5">
        <f>E3973/O3973</f>
        <v>22.666666666666668</v>
      </c>
      <c r="Q3973" s="18" t="str">
        <f>LEFT(T3973, FIND("/",T3973)-1)</f>
        <v>theater</v>
      </c>
      <c r="R3973" s="18" t="str">
        <f>RIGHT(T3973, LEN(T3973)-FIND("/",T3973))</f>
        <v>plays</v>
      </c>
      <c r="S3973" t="b">
        <v>0</v>
      </c>
      <c r="T3973" t="s">
        <v>8271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3">
        <v>1000</v>
      </c>
      <c r="E3974" s="13">
        <v>211</v>
      </c>
      <c r="F3974" s="16">
        <f>(E3974)/D3974</f>
        <v>0.21099999999999999</v>
      </c>
      <c r="G3974" s="11" t="s">
        <v>8221</v>
      </c>
      <c r="H3974" t="s">
        <v>8224</v>
      </c>
      <c r="I3974" t="s">
        <v>8246</v>
      </c>
      <c r="J3974">
        <v>1423186634</v>
      </c>
      <c r="K3974" s="7">
        <f>(((J3974/60)/60)/24)+DATE(1970,1,1)</f>
        <v>42041.067523148144</v>
      </c>
      <c r="L3974">
        <v>1418002634</v>
      </c>
      <c r="M3974" s="7">
        <f>(((L3974/60)/60)/24)+DATE(1970,1,1)</f>
        <v>41981.067523148144</v>
      </c>
      <c r="N3974" t="b">
        <v>0</v>
      </c>
      <c r="O3974">
        <v>8</v>
      </c>
      <c r="P3974" s="5">
        <f>E3974/O3974</f>
        <v>26.375</v>
      </c>
      <c r="Q3974" s="18" t="str">
        <f>LEFT(T3974, FIND("/",T3974)-1)</f>
        <v>theater</v>
      </c>
      <c r="R3974" s="18" t="str">
        <f>RIGHT(T3974, LEN(T3974)-FIND("/",T3974))</f>
        <v>plays</v>
      </c>
      <c r="S3974" t="b">
        <v>0</v>
      </c>
      <c r="T3974" t="s">
        <v>8271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3">
        <v>5000</v>
      </c>
      <c r="E3975" s="13">
        <v>3905</v>
      </c>
      <c r="F3975" s="16">
        <f>(E3975)/D3975</f>
        <v>0.78100000000000003</v>
      </c>
      <c r="G3975" s="11" t="s">
        <v>8221</v>
      </c>
      <c r="H3975" t="s">
        <v>8224</v>
      </c>
      <c r="I3975" t="s">
        <v>8246</v>
      </c>
      <c r="J3975">
        <v>1462766400</v>
      </c>
      <c r="K3975" s="7">
        <f>(((J3975/60)/60)/24)+DATE(1970,1,1)</f>
        <v>42499.166666666672</v>
      </c>
      <c r="L3975">
        <v>1460219110</v>
      </c>
      <c r="M3975" s="7">
        <f>(((L3975/60)/60)/24)+DATE(1970,1,1)</f>
        <v>42469.68414351852</v>
      </c>
      <c r="N3975" t="b">
        <v>0</v>
      </c>
      <c r="O3975">
        <v>37</v>
      </c>
      <c r="P3975" s="5">
        <f>E3975/O3975</f>
        <v>105.54054054054055</v>
      </c>
      <c r="Q3975" s="18" t="str">
        <f>LEFT(T3975, FIND("/",T3975)-1)</f>
        <v>theater</v>
      </c>
      <c r="R3975" s="18" t="str">
        <f>RIGHT(T3975, LEN(T3975)-FIND("/",T3975))</f>
        <v>plays</v>
      </c>
      <c r="S3975" t="b">
        <v>0</v>
      </c>
      <c r="T3975" t="s">
        <v>8271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3">
        <v>1000</v>
      </c>
      <c r="E3976" s="13">
        <v>320</v>
      </c>
      <c r="F3976" s="16">
        <f>(E3976)/D3976</f>
        <v>0.32</v>
      </c>
      <c r="G3976" s="11" t="s">
        <v>8221</v>
      </c>
      <c r="H3976" t="s">
        <v>8225</v>
      </c>
      <c r="I3976" t="s">
        <v>8247</v>
      </c>
      <c r="J3976">
        <v>1464872848</v>
      </c>
      <c r="K3976" s="7">
        <f>(((J3976/60)/60)/24)+DATE(1970,1,1)</f>
        <v>42523.546851851846</v>
      </c>
      <c r="L3976">
        <v>1462280848</v>
      </c>
      <c r="M3976" s="7">
        <f>(((L3976/60)/60)/24)+DATE(1970,1,1)</f>
        <v>42493.546851851846</v>
      </c>
      <c r="N3976" t="b">
        <v>0</v>
      </c>
      <c r="O3976">
        <v>11</v>
      </c>
      <c r="P3976" s="5">
        <f>E3976/O3976</f>
        <v>29.09090909090909</v>
      </c>
      <c r="Q3976" s="18" t="str">
        <f>LEFT(T3976, FIND("/",T3976)-1)</f>
        <v>theater</v>
      </c>
      <c r="R3976" s="18" t="str">
        <f>RIGHT(T3976, LEN(T3976)-FIND("/",T3976))</f>
        <v>plays</v>
      </c>
      <c r="S3976" t="b">
        <v>0</v>
      </c>
      <c r="T3976" t="s">
        <v>8271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3">
        <v>678</v>
      </c>
      <c r="E3977" s="13">
        <v>0</v>
      </c>
      <c r="F3977" s="16">
        <f>(E3977)/D3977</f>
        <v>0</v>
      </c>
      <c r="G3977" s="11" t="s">
        <v>8221</v>
      </c>
      <c r="H3977" t="s">
        <v>8224</v>
      </c>
      <c r="I3977" t="s">
        <v>8246</v>
      </c>
      <c r="J3977">
        <v>1468442898</v>
      </c>
      <c r="K3977" s="7">
        <f>(((J3977/60)/60)/24)+DATE(1970,1,1)</f>
        <v>42564.866875</v>
      </c>
      <c r="L3977">
        <v>1465850898</v>
      </c>
      <c r="M3977" s="7">
        <f>(((L3977/60)/60)/24)+DATE(1970,1,1)</f>
        <v>42534.866875</v>
      </c>
      <c r="N3977" t="b">
        <v>0</v>
      </c>
      <c r="O3977">
        <v>0</v>
      </c>
      <c r="P3977" s="5" t="e">
        <f>E3977/O3977</f>
        <v>#DIV/0!</v>
      </c>
      <c r="Q3977" s="18" t="str">
        <f>LEFT(T3977, FIND("/",T3977)-1)</f>
        <v>theater</v>
      </c>
      <c r="R3977" s="18" t="str">
        <f>RIGHT(T3977, LEN(T3977)-FIND("/",T3977))</f>
        <v>plays</v>
      </c>
      <c r="S3977" t="b">
        <v>0</v>
      </c>
      <c r="T3977" t="s">
        <v>8271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3">
        <v>1300</v>
      </c>
      <c r="E3978" s="13">
        <v>620</v>
      </c>
      <c r="F3978" s="16">
        <f>(E3978)/D3978</f>
        <v>0.47692307692307695</v>
      </c>
      <c r="G3978" s="11" t="s">
        <v>8221</v>
      </c>
      <c r="H3978" t="s">
        <v>8224</v>
      </c>
      <c r="I3978" t="s">
        <v>8246</v>
      </c>
      <c r="J3978">
        <v>1406876400</v>
      </c>
      <c r="K3978" s="7">
        <f>(((J3978/60)/60)/24)+DATE(1970,1,1)</f>
        <v>41852.291666666664</v>
      </c>
      <c r="L3978">
        <v>1405024561</v>
      </c>
      <c r="M3978" s="7">
        <f>(((L3978/60)/60)/24)+DATE(1970,1,1)</f>
        <v>41830.858344907407</v>
      </c>
      <c r="N3978" t="b">
        <v>0</v>
      </c>
      <c r="O3978">
        <v>10</v>
      </c>
      <c r="P3978" s="5">
        <f>E3978/O3978</f>
        <v>62</v>
      </c>
      <c r="Q3978" s="18" t="str">
        <f>LEFT(T3978, FIND("/",T3978)-1)</f>
        <v>theater</v>
      </c>
      <c r="R3978" s="18" t="str">
        <f>RIGHT(T3978, LEN(T3978)-FIND("/",T3978))</f>
        <v>plays</v>
      </c>
      <c r="S3978" t="b">
        <v>0</v>
      </c>
      <c r="T3978" t="s">
        <v>8271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3">
        <v>90000</v>
      </c>
      <c r="E3979" s="13">
        <v>1305</v>
      </c>
      <c r="F3979" s="16">
        <f>(E3979)/D3979</f>
        <v>1.4500000000000001E-2</v>
      </c>
      <c r="G3979" s="11" t="s">
        <v>8221</v>
      </c>
      <c r="H3979" t="s">
        <v>8224</v>
      </c>
      <c r="I3979" t="s">
        <v>8246</v>
      </c>
      <c r="J3979">
        <v>1469213732</v>
      </c>
      <c r="K3979" s="7">
        <f>(((J3979/60)/60)/24)+DATE(1970,1,1)</f>
        <v>42573.788564814815</v>
      </c>
      <c r="L3979">
        <v>1466621732</v>
      </c>
      <c r="M3979" s="7">
        <f>(((L3979/60)/60)/24)+DATE(1970,1,1)</f>
        <v>42543.788564814815</v>
      </c>
      <c r="N3979" t="b">
        <v>0</v>
      </c>
      <c r="O3979">
        <v>6</v>
      </c>
      <c r="P3979" s="5">
        <f>E3979/O3979</f>
        <v>217.5</v>
      </c>
      <c r="Q3979" s="18" t="str">
        <f>LEFT(T3979, FIND("/",T3979)-1)</f>
        <v>theater</v>
      </c>
      <c r="R3979" s="18" t="str">
        <f>RIGHT(T3979, LEN(T3979)-FIND("/",T3979))</f>
        <v>plays</v>
      </c>
      <c r="S3979" t="b">
        <v>0</v>
      </c>
      <c r="T3979" t="s">
        <v>8271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3">
        <v>2000</v>
      </c>
      <c r="E3980" s="13">
        <v>214</v>
      </c>
      <c r="F3980" s="16">
        <f>(E3980)/D3980</f>
        <v>0.107</v>
      </c>
      <c r="G3980" s="11" t="s">
        <v>8221</v>
      </c>
      <c r="H3980" t="s">
        <v>8224</v>
      </c>
      <c r="I3980" t="s">
        <v>8246</v>
      </c>
      <c r="J3980">
        <v>1422717953</v>
      </c>
      <c r="K3980" s="7">
        <f>(((J3980/60)/60)/24)+DATE(1970,1,1)</f>
        <v>42035.642974537041</v>
      </c>
      <c r="L3980">
        <v>1417533953</v>
      </c>
      <c r="M3980" s="7">
        <f>(((L3980/60)/60)/24)+DATE(1970,1,1)</f>
        <v>41975.642974537041</v>
      </c>
      <c r="N3980" t="b">
        <v>0</v>
      </c>
      <c r="O3980">
        <v>8</v>
      </c>
      <c r="P3980" s="5">
        <f>E3980/O3980</f>
        <v>26.75</v>
      </c>
      <c r="Q3980" s="18" t="str">
        <f>LEFT(T3980, FIND("/",T3980)-1)</f>
        <v>theater</v>
      </c>
      <c r="R3980" s="18" t="str">
        <f>RIGHT(T3980, LEN(T3980)-FIND("/",T3980))</f>
        <v>plays</v>
      </c>
      <c r="S3980" t="b">
        <v>0</v>
      </c>
      <c r="T3980" t="s">
        <v>8271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3">
        <v>6000</v>
      </c>
      <c r="E3981" s="13">
        <v>110</v>
      </c>
      <c r="F3981" s="16">
        <f>(E3981)/D3981</f>
        <v>1.8333333333333333E-2</v>
      </c>
      <c r="G3981" s="11" t="s">
        <v>8221</v>
      </c>
      <c r="H3981" t="s">
        <v>8225</v>
      </c>
      <c r="I3981" t="s">
        <v>8247</v>
      </c>
      <c r="J3981">
        <v>1427659200</v>
      </c>
      <c r="K3981" s="7">
        <f>(((J3981/60)/60)/24)+DATE(1970,1,1)</f>
        <v>42092.833333333328</v>
      </c>
      <c r="L3981">
        <v>1425678057</v>
      </c>
      <c r="M3981" s="7">
        <f>(((L3981/60)/60)/24)+DATE(1970,1,1)</f>
        <v>42069.903437500005</v>
      </c>
      <c r="N3981" t="b">
        <v>0</v>
      </c>
      <c r="O3981">
        <v>6</v>
      </c>
      <c r="P3981" s="5">
        <f>E3981/O3981</f>
        <v>18.333333333333332</v>
      </c>
      <c r="Q3981" s="18" t="str">
        <f>LEFT(T3981, FIND("/",T3981)-1)</f>
        <v>theater</v>
      </c>
      <c r="R3981" s="18" t="str">
        <f>RIGHT(T3981, LEN(T3981)-FIND("/",T3981))</f>
        <v>plays</v>
      </c>
      <c r="S3981" t="b">
        <v>0</v>
      </c>
      <c r="T3981" t="s">
        <v>8271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3">
        <v>2500</v>
      </c>
      <c r="E3982" s="13">
        <v>450</v>
      </c>
      <c r="F3982" s="16">
        <f>(E3982)/D3982</f>
        <v>0.18</v>
      </c>
      <c r="G3982" s="11" t="s">
        <v>8221</v>
      </c>
      <c r="H3982" t="s">
        <v>8224</v>
      </c>
      <c r="I3982" t="s">
        <v>8246</v>
      </c>
      <c r="J3982">
        <v>1404570147</v>
      </c>
      <c r="K3982" s="7">
        <f>(((J3982/60)/60)/24)+DATE(1970,1,1)</f>
        <v>41825.598923611113</v>
      </c>
      <c r="L3982">
        <v>1401978147</v>
      </c>
      <c r="M3982" s="7">
        <f>(((L3982/60)/60)/24)+DATE(1970,1,1)</f>
        <v>41795.598923611113</v>
      </c>
      <c r="N3982" t="b">
        <v>0</v>
      </c>
      <c r="O3982">
        <v>7</v>
      </c>
      <c r="P3982" s="5">
        <f>E3982/O3982</f>
        <v>64.285714285714292</v>
      </c>
      <c r="Q3982" s="18" t="str">
        <f>LEFT(T3982, FIND("/",T3982)-1)</f>
        <v>theater</v>
      </c>
      <c r="R3982" s="18" t="str">
        <f>RIGHT(T3982, LEN(T3982)-FIND("/",T3982))</f>
        <v>plays</v>
      </c>
      <c r="S3982" t="b">
        <v>0</v>
      </c>
      <c r="T3982" t="s">
        <v>8271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3">
        <v>30000</v>
      </c>
      <c r="E3983" s="13">
        <v>1225</v>
      </c>
      <c r="F3983" s="16">
        <f>(E3983)/D3983</f>
        <v>4.0833333333333333E-2</v>
      </c>
      <c r="G3983" s="11" t="s">
        <v>8221</v>
      </c>
      <c r="H3983" t="s">
        <v>8224</v>
      </c>
      <c r="I3983" t="s">
        <v>8246</v>
      </c>
      <c r="J3983">
        <v>1468729149</v>
      </c>
      <c r="K3983" s="7">
        <f>(((J3983/60)/60)/24)+DATE(1970,1,1)</f>
        <v>42568.179965277777</v>
      </c>
      <c r="L3983">
        <v>1463545149</v>
      </c>
      <c r="M3983" s="7">
        <f>(((L3983/60)/60)/24)+DATE(1970,1,1)</f>
        <v>42508.179965277777</v>
      </c>
      <c r="N3983" t="b">
        <v>0</v>
      </c>
      <c r="O3983">
        <v>7</v>
      </c>
      <c r="P3983" s="5">
        <f>E3983/O3983</f>
        <v>175</v>
      </c>
      <c r="Q3983" s="18" t="str">
        <f>LEFT(T3983, FIND("/",T3983)-1)</f>
        <v>theater</v>
      </c>
      <c r="R3983" s="18" t="str">
        <f>RIGHT(T3983, LEN(T3983)-FIND("/",T3983))</f>
        <v>plays</v>
      </c>
      <c r="S3983" t="b">
        <v>0</v>
      </c>
      <c r="T3983" t="s">
        <v>8271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3">
        <v>850</v>
      </c>
      <c r="E3984" s="13">
        <v>170</v>
      </c>
      <c r="F3984" s="16">
        <f>(E3984)/D3984</f>
        <v>0.2</v>
      </c>
      <c r="G3984" s="11" t="s">
        <v>8221</v>
      </c>
      <c r="H3984" t="s">
        <v>8225</v>
      </c>
      <c r="I3984" t="s">
        <v>8247</v>
      </c>
      <c r="J3984">
        <v>1436297180</v>
      </c>
      <c r="K3984" s="7">
        <f>(((J3984/60)/60)/24)+DATE(1970,1,1)</f>
        <v>42192.809953703705</v>
      </c>
      <c r="L3984">
        <v>1431113180</v>
      </c>
      <c r="M3984" s="7">
        <f>(((L3984/60)/60)/24)+DATE(1970,1,1)</f>
        <v>42132.809953703705</v>
      </c>
      <c r="N3984" t="b">
        <v>0</v>
      </c>
      <c r="O3984">
        <v>5</v>
      </c>
      <c r="P3984" s="5">
        <f>E3984/O3984</f>
        <v>34</v>
      </c>
      <c r="Q3984" s="18" t="str">
        <f>LEFT(T3984, FIND("/",T3984)-1)</f>
        <v>theater</v>
      </c>
      <c r="R3984" s="18" t="str">
        <f>RIGHT(T3984, LEN(T3984)-FIND("/",T3984))</f>
        <v>plays</v>
      </c>
      <c r="S3984" t="b">
        <v>0</v>
      </c>
      <c r="T3984" t="s">
        <v>8271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3">
        <v>11140</v>
      </c>
      <c r="E3985" s="13">
        <v>3877</v>
      </c>
      <c r="F3985" s="16">
        <f>(E3985)/D3985</f>
        <v>0.34802513464991025</v>
      </c>
      <c r="G3985" s="11" t="s">
        <v>8221</v>
      </c>
      <c r="H3985" t="s">
        <v>8224</v>
      </c>
      <c r="I3985" t="s">
        <v>8246</v>
      </c>
      <c r="J3985">
        <v>1400569140</v>
      </c>
      <c r="K3985" s="7">
        <f>(((J3985/60)/60)/24)+DATE(1970,1,1)</f>
        <v>41779.290972222225</v>
      </c>
      <c r="L3985">
        <v>1397854356</v>
      </c>
      <c r="M3985" s="7">
        <f>(((L3985/60)/60)/24)+DATE(1970,1,1)</f>
        <v>41747.86986111111</v>
      </c>
      <c r="N3985" t="b">
        <v>0</v>
      </c>
      <c r="O3985">
        <v>46</v>
      </c>
      <c r="P3985" s="5">
        <f>E3985/O3985</f>
        <v>84.282608695652172</v>
      </c>
      <c r="Q3985" s="18" t="str">
        <f>LEFT(T3985, FIND("/",T3985)-1)</f>
        <v>theater</v>
      </c>
      <c r="R3985" s="18" t="str">
        <f>RIGHT(T3985, LEN(T3985)-FIND("/",T3985))</f>
        <v>plays</v>
      </c>
      <c r="S3985" t="b">
        <v>0</v>
      </c>
      <c r="T3985" t="s">
        <v>8271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3">
        <v>1500</v>
      </c>
      <c r="E3986" s="13">
        <v>95</v>
      </c>
      <c r="F3986" s="16">
        <f>(E3986)/D3986</f>
        <v>6.3333333333333339E-2</v>
      </c>
      <c r="G3986" s="11" t="s">
        <v>8221</v>
      </c>
      <c r="H3986" t="s">
        <v>8225</v>
      </c>
      <c r="I3986" t="s">
        <v>8247</v>
      </c>
      <c r="J3986">
        <v>1415404800</v>
      </c>
      <c r="K3986" s="7">
        <f>(((J3986/60)/60)/24)+DATE(1970,1,1)</f>
        <v>41951</v>
      </c>
      <c r="L3986">
        <v>1412809644</v>
      </c>
      <c r="M3986" s="7">
        <f>(((L3986/60)/60)/24)+DATE(1970,1,1)</f>
        <v>41920.963472222218</v>
      </c>
      <c r="N3986" t="b">
        <v>0</v>
      </c>
      <c r="O3986">
        <v>10</v>
      </c>
      <c r="P3986" s="5">
        <f>E3986/O3986</f>
        <v>9.5</v>
      </c>
      <c r="Q3986" s="18" t="str">
        <f>LEFT(T3986, FIND("/",T3986)-1)</f>
        <v>theater</v>
      </c>
      <c r="R3986" s="18" t="str">
        <f>RIGHT(T3986, LEN(T3986)-FIND("/",T3986))</f>
        <v>plays</v>
      </c>
      <c r="S3986" t="b">
        <v>0</v>
      </c>
      <c r="T3986" t="s">
        <v>8271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3">
        <v>2000</v>
      </c>
      <c r="E3987" s="13">
        <v>641</v>
      </c>
      <c r="F3987" s="16">
        <f>(E3987)/D3987</f>
        <v>0.32050000000000001</v>
      </c>
      <c r="G3987" s="11" t="s">
        <v>8221</v>
      </c>
      <c r="H3987" t="s">
        <v>8224</v>
      </c>
      <c r="I3987" t="s">
        <v>8246</v>
      </c>
      <c r="J3987">
        <v>1456002300</v>
      </c>
      <c r="K3987" s="7">
        <f>(((J3987/60)/60)/24)+DATE(1970,1,1)</f>
        <v>42420.878472222219</v>
      </c>
      <c r="L3987">
        <v>1454173120</v>
      </c>
      <c r="M3987" s="7">
        <f>(((L3987/60)/60)/24)+DATE(1970,1,1)</f>
        <v>42399.707407407404</v>
      </c>
      <c r="N3987" t="b">
        <v>0</v>
      </c>
      <c r="O3987">
        <v>19</v>
      </c>
      <c r="P3987" s="5">
        <f>E3987/O3987</f>
        <v>33.736842105263158</v>
      </c>
      <c r="Q3987" s="18" t="str">
        <f>LEFT(T3987, FIND("/",T3987)-1)</f>
        <v>theater</v>
      </c>
      <c r="R3987" s="18" t="str">
        <f>RIGHT(T3987, LEN(T3987)-FIND("/",T3987))</f>
        <v>plays</v>
      </c>
      <c r="S3987" t="b">
        <v>0</v>
      </c>
      <c r="T3987" t="s">
        <v>8271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3">
        <v>5000</v>
      </c>
      <c r="E3988" s="13">
        <v>488</v>
      </c>
      <c r="F3988" s="16">
        <f>(E3988)/D3988</f>
        <v>9.7600000000000006E-2</v>
      </c>
      <c r="G3988" s="11" t="s">
        <v>8221</v>
      </c>
      <c r="H3988" t="s">
        <v>8225</v>
      </c>
      <c r="I3988" t="s">
        <v>8247</v>
      </c>
      <c r="J3988">
        <v>1462539840</v>
      </c>
      <c r="K3988" s="7">
        <f>(((J3988/60)/60)/24)+DATE(1970,1,1)</f>
        <v>42496.544444444444</v>
      </c>
      <c r="L3988">
        <v>1460034594</v>
      </c>
      <c r="M3988" s="7">
        <f>(((L3988/60)/60)/24)+DATE(1970,1,1)</f>
        <v>42467.548541666663</v>
      </c>
      <c r="N3988" t="b">
        <v>0</v>
      </c>
      <c r="O3988">
        <v>13</v>
      </c>
      <c r="P3988" s="5">
        <f>E3988/O3988</f>
        <v>37.53846153846154</v>
      </c>
      <c r="Q3988" s="18" t="str">
        <f>LEFT(T3988, FIND("/",T3988)-1)</f>
        <v>theater</v>
      </c>
      <c r="R3988" s="18" t="str">
        <f>RIGHT(T3988, LEN(T3988)-FIND("/",T3988))</f>
        <v>plays</v>
      </c>
      <c r="S3988" t="b">
        <v>0</v>
      </c>
      <c r="T3988" t="s">
        <v>8271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3">
        <v>400</v>
      </c>
      <c r="E3989" s="13">
        <v>151</v>
      </c>
      <c r="F3989" s="16">
        <f>(E3989)/D3989</f>
        <v>0.3775</v>
      </c>
      <c r="G3989" s="11" t="s">
        <v>8221</v>
      </c>
      <c r="H3989" t="s">
        <v>8225</v>
      </c>
      <c r="I3989" t="s">
        <v>8247</v>
      </c>
      <c r="J3989">
        <v>1400278290</v>
      </c>
      <c r="K3989" s="7">
        <f>(((J3989/60)/60)/24)+DATE(1970,1,1)</f>
        <v>41775.92465277778</v>
      </c>
      <c r="L3989">
        <v>1399414290</v>
      </c>
      <c r="M3989" s="7">
        <f>(((L3989/60)/60)/24)+DATE(1970,1,1)</f>
        <v>41765.92465277778</v>
      </c>
      <c r="N3989" t="b">
        <v>0</v>
      </c>
      <c r="O3989">
        <v>13</v>
      </c>
      <c r="P3989" s="5">
        <f>E3989/O3989</f>
        <v>11.615384615384615</v>
      </c>
      <c r="Q3989" s="18" t="str">
        <f>LEFT(T3989, FIND("/",T3989)-1)</f>
        <v>theater</v>
      </c>
      <c r="R3989" s="18" t="str">
        <f>RIGHT(T3989, LEN(T3989)-FIND("/",T3989))</f>
        <v>plays</v>
      </c>
      <c r="S3989" t="b">
        <v>0</v>
      </c>
      <c r="T3989" t="s">
        <v>8271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3">
        <v>1500</v>
      </c>
      <c r="E3990" s="13">
        <v>32</v>
      </c>
      <c r="F3990" s="16">
        <f>(E3990)/D3990</f>
        <v>2.1333333333333333E-2</v>
      </c>
      <c r="G3990" s="11" t="s">
        <v>8221</v>
      </c>
      <c r="H3990" t="s">
        <v>8224</v>
      </c>
      <c r="I3990" t="s">
        <v>8246</v>
      </c>
      <c r="J3990">
        <v>1440813413</v>
      </c>
      <c r="K3990" s="7">
        <f>(((J3990/60)/60)/24)+DATE(1970,1,1)</f>
        <v>42245.08116898148</v>
      </c>
      <c r="L3990">
        <v>1439517413</v>
      </c>
      <c r="M3990" s="7">
        <f>(((L3990/60)/60)/24)+DATE(1970,1,1)</f>
        <v>42230.08116898148</v>
      </c>
      <c r="N3990" t="b">
        <v>0</v>
      </c>
      <c r="O3990">
        <v>4</v>
      </c>
      <c r="P3990" s="5">
        <f>E3990/O3990</f>
        <v>8</v>
      </c>
      <c r="Q3990" s="18" t="str">
        <f>LEFT(T3990, FIND("/",T3990)-1)</f>
        <v>theater</v>
      </c>
      <c r="R3990" s="18" t="str">
        <f>RIGHT(T3990, LEN(T3990)-FIND("/",T3990))</f>
        <v>plays</v>
      </c>
      <c r="S3990" t="b">
        <v>0</v>
      </c>
      <c r="T3990" t="s">
        <v>8271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3">
        <v>3000</v>
      </c>
      <c r="E3991" s="13">
        <v>0</v>
      </c>
      <c r="F3991" s="16">
        <f>(E3991)/D3991</f>
        <v>0</v>
      </c>
      <c r="G3991" s="11" t="s">
        <v>8221</v>
      </c>
      <c r="H3991" t="s">
        <v>8224</v>
      </c>
      <c r="I3991" t="s">
        <v>8246</v>
      </c>
      <c r="J3991">
        <v>1447009181</v>
      </c>
      <c r="K3991" s="7">
        <f>(((J3991/60)/60)/24)+DATE(1970,1,1)</f>
        <v>42316.791446759264</v>
      </c>
      <c r="L3991">
        <v>1444413581</v>
      </c>
      <c r="M3991" s="7">
        <f>(((L3991/60)/60)/24)+DATE(1970,1,1)</f>
        <v>42286.749780092592</v>
      </c>
      <c r="N3991" t="b">
        <v>0</v>
      </c>
      <c r="O3991">
        <v>0</v>
      </c>
      <c r="P3991" s="5" t="e">
        <f>E3991/O3991</f>
        <v>#DIV/0!</v>
      </c>
      <c r="Q3991" s="18" t="str">
        <f>LEFT(T3991, FIND("/",T3991)-1)</f>
        <v>theater</v>
      </c>
      <c r="R3991" s="18" t="str">
        <f>RIGHT(T3991, LEN(T3991)-FIND("/",T3991))</f>
        <v>plays</v>
      </c>
      <c r="S3991" t="b">
        <v>0</v>
      </c>
      <c r="T3991" t="s">
        <v>8271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3">
        <v>1650</v>
      </c>
      <c r="E3992" s="13">
        <v>69</v>
      </c>
      <c r="F3992" s="16">
        <f>(E3992)/D3992</f>
        <v>4.1818181818181817E-2</v>
      </c>
      <c r="G3992" s="11" t="s">
        <v>8221</v>
      </c>
      <c r="H3992" t="s">
        <v>8225</v>
      </c>
      <c r="I3992" t="s">
        <v>8247</v>
      </c>
      <c r="J3992">
        <v>1456934893</v>
      </c>
      <c r="K3992" s="7">
        <f>(((J3992/60)/60)/24)+DATE(1970,1,1)</f>
        <v>42431.672372685185</v>
      </c>
      <c r="L3992">
        <v>1454342893</v>
      </c>
      <c r="M3992" s="7">
        <f>(((L3992/60)/60)/24)+DATE(1970,1,1)</f>
        <v>42401.672372685185</v>
      </c>
      <c r="N3992" t="b">
        <v>0</v>
      </c>
      <c r="O3992">
        <v>3</v>
      </c>
      <c r="P3992" s="5">
        <f>E3992/O3992</f>
        <v>23</v>
      </c>
      <c r="Q3992" s="18" t="str">
        <f>LEFT(T3992, FIND("/",T3992)-1)</f>
        <v>theater</v>
      </c>
      <c r="R3992" s="18" t="str">
        <f>RIGHT(T3992, LEN(T3992)-FIND("/",T3992))</f>
        <v>plays</v>
      </c>
      <c r="S3992" t="b">
        <v>0</v>
      </c>
      <c r="T3992" t="s">
        <v>8271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3">
        <v>500</v>
      </c>
      <c r="E3993" s="13">
        <v>100</v>
      </c>
      <c r="F3993" s="16">
        <f>(E3993)/D3993</f>
        <v>0.2</v>
      </c>
      <c r="G3993" s="11" t="s">
        <v>8221</v>
      </c>
      <c r="H3993" t="s">
        <v>8224</v>
      </c>
      <c r="I3993" t="s">
        <v>8246</v>
      </c>
      <c r="J3993">
        <v>1433086082</v>
      </c>
      <c r="K3993" s="7">
        <f>(((J3993/60)/60)/24)+DATE(1970,1,1)</f>
        <v>42155.644467592589</v>
      </c>
      <c r="L3993">
        <v>1430494082</v>
      </c>
      <c r="M3993" s="7">
        <f>(((L3993/60)/60)/24)+DATE(1970,1,1)</f>
        <v>42125.644467592589</v>
      </c>
      <c r="N3993" t="b">
        <v>0</v>
      </c>
      <c r="O3993">
        <v>1</v>
      </c>
      <c r="P3993" s="5">
        <f>E3993/O3993</f>
        <v>100</v>
      </c>
      <c r="Q3993" s="18" t="str">
        <f>LEFT(T3993, FIND("/",T3993)-1)</f>
        <v>theater</v>
      </c>
      <c r="R3993" s="18" t="str">
        <f>RIGHT(T3993, LEN(T3993)-FIND("/",T3993))</f>
        <v>plays</v>
      </c>
      <c r="S3993" t="b">
        <v>0</v>
      </c>
      <c r="T3993" t="s">
        <v>8271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3">
        <v>10000</v>
      </c>
      <c r="E3994" s="13">
        <v>541</v>
      </c>
      <c r="F3994" s="16">
        <f>(E3994)/D3994</f>
        <v>5.4100000000000002E-2</v>
      </c>
      <c r="G3994" s="11" t="s">
        <v>8221</v>
      </c>
      <c r="H3994" t="s">
        <v>8224</v>
      </c>
      <c r="I3994" t="s">
        <v>8246</v>
      </c>
      <c r="J3994">
        <v>1449876859</v>
      </c>
      <c r="K3994" s="7">
        <f>(((J3994/60)/60)/24)+DATE(1970,1,1)</f>
        <v>42349.982164351852</v>
      </c>
      <c r="L3994">
        <v>1444689259</v>
      </c>
      <c r="M3994" s="7">
        <f>(((L3994/60)/60)/24)+DATE(1970,1,1)</f>
        <v>42289.94049768518</v>
      </c>
      <c r="N3994" t="b">
        <v>0</v>
      </c>
      <c r="O3994">
        <v>9</v>
      </c>
      <c r="P3994" s="5">
        <f>E3994/O3994</f>
        <v>60.111111111111114</v>
      </c>
      <c r="Q3994" s="18" t="str">
        <f>LEFT(T3994, FIND("/",T3994)-1)</f>
        <v>theater</v>
      </c>
      <c r="R3994" s="18" t="str">
        <f>RIGHT(T3994, LEN(T3994)-FIND("/",T3994))</f>
        <v>plays</v>
      </c>
      <c r="S3994" t="b">
        <v>0</v>
      </c>
      <c r="T3994" t="s">
        <v>8271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3">
        <v>50000</v>
      </c>
      <c r="E3995" s="13">
        <v>3</v>
      </c>
      <c r="F3995" s="16">
        <f>(E3995)/D3995</f>
        <v>6.0000000000000002E-5</v>
      </c>
      <c r="G3995" s="11" t="s">
        <v>8221</v>
      </c>
      <c r="H3995" t="s">
        <v>8224</v>
      </c>
      <c r="I3995" t="s">
        <v>8246</v>
      </c>
      <c r="J3995">
        <v>1431549912</v>
      </c>
      <c r="K3995" s="7">
        <f>(((J3995/60)/60)/24)+DATE(1970,1,1)</f>
        <v>42137.864722222221</v>
      </c>
      <c r="L3995">
        <v>1428957912</v>
      </c>
      <c r="M3995" s="7">
        <f>(((L3995/60)/60)/24)+DATE(1970,1,1)</f>
        <v>42107.864722222221</v>
      </c>
      <c r="N3995" t="b">
        <v>0</v>
      </c>
      <c r="O3995">
        <v>1</v>
      </c>
      <c r="P3995" s="5">
        <f>E3995/O3995</f>
        <v>3</v>
      </c>
      <c r="Q3995" s="18" t="str">
        <f>LEFT(T3995, FIND("/",T3995)-1)</f>
        <v>theater</v>
      </c>
      <c r="R3995" s="18" t="str">
        <f>RIGHT(T3995, LEN(T3995)-FIND("/",T3995))</f>
        <v>plays</v>
      </c>
      <c r="S3995" t="b">
        <v>0</v>
      </c>
      <c r="T3995" t="s">
        <v>8271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3">
        <v>2000</v>
      </c>
      <c r="E3996" s="13">
        <v>5</v>
      </c>
      <c r="F3996" s="16">
        <f>(E3996)/D3996</f>
        <v>2.5000000000000001E-3</v>
      </c>
      <c r="G3996" s="11" t="s">
        <v>8221</v>
      </c>
      <c r="H3996" t="s">
        <v>8224</v>
      </c>
      <c r="I3996" t="s">
        <v>8246</v>
      </c>
      <c r="J3996">
        <v>1405761690</v>
      </c>
      <c r="K3996" s="7">
        <f>(((J3996/60)/60)/24)+DATE(1970,1,1)</f>
        <v>41839.389930555553</v>
      </c>
      <c r="L3996">
        <v>1403169690</v>
      </c>
      <c r="M3996" s="7">
        <f>(((L3996/60)/60)/24)+DATE(1970,1,1)</f>
        <v>41809.389930555553</v>
      </c>
      <c r="N3996" t="b">
        <v>0</v>
      </c>
      <c r="O3996">
        <v>1</v>
      </c>
      <c r="P3996" s="5">
        <f>E3996/O3996</f>
        <v>5</v>
      </c>
      <c r="Q3996" s="18" t="str">
        <f>LEFT(T3996, FIND("/",T3996)-1)</f>
        <v>theater</v>
      </c>
      <c r="R3996" s="18" t="str">
        <f>RIGHT(T3996, LEN(T3996)-FIND("/",T3996))</f>
        <v>plays</v>
      </c>
      <c r="S3996" t="b">
        <v>0</v>
      </c>
      <c r="T3996" t="s">
        <v>8271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3">
        <v>200</v>
      </c>
      <c r="E3997" s="13">
        <v>70</v>
      </c>
      <c r="F3997" s="16">
        <f>(E3997)/D3997</f>
        <v>0.35</v>
      </c>
      <c r="G3997" s="11" t="s">
        <v>8221</v>
      </c>
      <c r="H3997" t="s">
        <v>8225</v>
      </c>
      <c r="I3997" t="s">
        <v>8247</v>
      </c>
      <c r="J3997">
        <v>1423913220</v>
      </c>
      <c r="K3997" s="7">
        <f>(((J3997/60)/60)/24)+DATE(1970,1,1)</f>
        <v>42049.477083333331</v>
      </c>
      <c r="L3997">
        <v>1421339077</v>
      </c>
      <c r="M3997" s="7">
        <f>(((L3997/60)/60)/24)+DATE(1970,1,1)</f>
        <v>42019.683761574073</v>
      </c>
      <c r="N3997" t="b">
        <v>0</v>
      </c>
      <c r="O3997">
        <v>4</v>
      </c>
      <c r="P3997" s="5">
        <f>E3997/O3997</f>
        <v>17.5</v>
      </c>
      <c r="Q3997" s="18" t="str">
        <f>LEFT(T3997, FIND("/",T3997)-1)</f>
        <v>theater</v>
      </c>
      <c r="R3997" s="18" t="str">
        <f>RIGHT(T3997, LEN(T3997)-FIND("/",T3997))</f>
        <v>plays</v>
      </c>
      <c r="S3997" t="b">
        <v>0</v>
      </c>
      <c r="T3997" t="s">
        <v>8271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3">
        <v>3000</v>
      </c>
      <c r="E3998" s="13">
        <v>497</v>
      </c>
      <c r="F3998" s="16">
        <f>(E3998)/D3998</f>
        <v>0.16566666666666666</v>
      </c>
      <c r="G3998" s="11" t="s">
        <v>8221</v>
      </c>
      <c r="H3998" t="s">
        <v>8224</v>
      </c>
      <c r="I3998" t="s">
        <v>8246</v>
      </c>
      <c r="J3998">
        <v>1416499440</v>
      </c>
      <c r="K3998" s="7">
        <f>(((J3998/60)/60)/24)+DATE(1970,1,1)</f>
        <v>41963.669444444444</v>
      </c>
      <c r="L3998">
        <v>1415341464</v>
      </c>
      <c r="M3998" s="7">
        <f>(((L3998/60)/60)/24)+DATE(1970,1,1)</f>
        <v>41950.26694444444</v>
      </c>
      <c r="N3998" t="b">
        <v>0</v>
      </c>
      <c r="O3998">
        <v>17</v>
      </c>
      <c r="P3998" s="5">
        <f>E3998/O3998</f>
        <v>29.235294117647058</v>
      </c>
      <c r="Q3998" s="18" t="str">
        <f>LEFT(T3998, FIND("/",T3998)-1)</f>
        <v>theater</v>
      </c>
      <c r="R3998" s="18" t="str">
        <f>RIGHT(T3998, LEN(T3998)-FIND("/",T3998))</f>
        <v>plays</v>
      </c>
      <c r="S3998" t="b">
        <v>0</v>
      </c>
      <c r="T3998" t="s">
        <v>8271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3">
        <v>3000</v>
      </c>
      <c r="E3999" s="13">
        <v>0</v>
      </c>
      <c r="F3999" s="16">
        <f>(E3999)/D3999</f>
        <v>0</v>
      </c>
      <c r="G3999" s="11" t="s">
        <v>8221</v>
      </c>
      <c r="H3999" t="s">
        <v>8225</v>
      </c>
      <c r="I3999" t="s">
        <v>8247</v>
      </c>
      <c r="J3999">
        <v>1428222221</v>
      </c>
      <c r="K3999" s="7">
        <f>(((J3999/60)/60)/24)+DATE(1970,1,1)</f>
        <v>42099.349780092598</v>
      </c>
      <c r="L3999">
        <v>1425633821</v>
      </c>
      <c r="M3999" s="7">
        <f>(((L3999/60)/60)/24)+DATE(1970,1,1)</f>
        <v>42069.391446759255</v>
      </c>
      <c r="N3999" t="b">
        <v>0</v>
      </c>
      <c r="O3999">
        <v>0</v>
      </c>
      <c r="P3999" s="5" t="e">
        <f>E3999/O3999</f>
        <v>#DIV/0!</v>
      </c>
      <c r="Q3999" s="18" t="str">
        <f>LEFT(T3999, FIND("/",T3999)-1)</f>
        <v>theater</v>
      </c>
      <c r="R3999" s="18" t="str">
        <f>RIGHT(T3999, LEN(T3999)-FIND("/",T3999))</f>
        <v>plays</v>
      </c>
      <c r="S3999" t="b">
        <v>0</v>
      </c>
      <c r="T3999" t="s">
        <v>8271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3">
        <v>1250</v>
      </c>
      <c r="E4000" s="13">
        <v>715</v>
      </c>
      <c r="F4000" s="16">
        <f>(E4000)/D4000</f>
        <v>0.57199999999999995</v>
      </c>
      <c r="G4000" s="11" t="s">
        <v>8221</v>
      </c>
      <c r="H4000" t="s">
        <v>8224</v>
      </c>
      <c r="I4000" t="s">
        <v>8246</v>
      </c>
      <c r="J4000">
        <v>1427580426</v>
      </c>
      <c r="K4000" s="7">
        <f>(((J4000/60)/60)/24)+DATE(1970,1,1)</f>
        <v>42091.921597222223</v>
      </c>
      <c r="L4000">
        <v>1424992026</v>
      </c>
      <c r="M4000" s="7">
        <f>(((L4000/60)/60)/24)+DATE(1970,1,1)</f>
        <v>42061.963263888887</v>
      </c>
      <c r="N4000" t="b">
        <v>0</v>
      </c>
      <c r="O4000">
        <v>12</v>
      </c>
      <c r="P4000" s="5">
        <f>E4000/O4000</f>
        <v>59.583333333333336</v>
      </c>
      <c r="Q4000" s="18" t="str">
        <f>LEFT(T4000, FIND("/",T4000)-1)</f>
        <v>theater</v>
      </c>
      <c r="R4000" s="18" t="str">
        <f>RIGHT(T4000, LEN(T4000)-FIND("/",T4000))</f>
        <v>plays</v>
      </c>
      <c r="S4000" t="b">
        <v>0</v>
      </c>
      <c r="T4000" t="s">
        <v>8271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3">
        <v>7000</v>
      </c>
      <c r="E4001" s="13">
        <v>1156</v>
      </c>
      <c r="F4001" s="16">
        <f>(E4001)/D4001</f>
        <v>0.16514285714285715</v>
      </c>
      <c r="G4001" s="11" t="s">
        <v>8221</v>
      </c>
      <c r="H4001" t="s">
        <v>8224</v>
      </c>
      <c r="I4001" t="s">
        <v>8246</v>
      </c>
      <c r="J4001">
        <v>1409514709</v>
      </c>
      <c r="K4001" s="7">
        <f>(((J4001/60)/60)/24)+DATE(1970,1,1)</f>
        <v>41882.827650462961</v>
      </c>
      <c r="L4001">
        <v>1406058798</v>
      </c>
      <c r="M4001" s="7">
        <f>(((L4001/60)/60)/24)+DATE(1970,1,1)</f>
        <v>41842.828680555554</v>
      </c>
      <c r="N4001" t="b">
        <v>0</v>
      </c>
      <c r="O4001">
        <v>14</v>
      </c>
      <c r="P4001" s="5">
        <f>E4001/O4001</f>
        <v>82.571428571428569</v>
      </c>
      <c r="Q4001" s="18" t="str">
        <f>LEFT(T4001, FIND("/",T4001)-1)</f>
        <v>theater</v>
      </c>
      <c r="R4001" s="18" t="str">
        <f>RIGHT(T4001, LEN(T4001)-FIND("/",T4001))</f>
        <v>plays</v>
      </c>
      <c r="S4001" t="b">
        <v>0</v>
      </c>
      <c r="T4001" t="s">
        <v>8271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3">
        <v>8000</v>
      </c>
      <c r="E4002" s="13">
        <v>10</v>
      </c>
      <c r="F4002" s="16">
        <f>(E4002)/D4002</f>
        <v>1.25E-3</v>
      </c>
      <c r="G4002" s="11" t="s">
        <v>8221</v>
      </c>
      <c r="H4002" t="s">
        <v>8224</v>
      </c>
      <c r="I4002" t="s">
        <v>8246</v>
      </c>
      <c r="J4002">
        <v>1462631358</v>
      </c>
      <c r="K4002" s="7">
        <f>(((J4002/60)/60)/24)+DATE(1970,1,1)</f>
        <v>42497.603680555556</v>
      </c>
      <c r="L4002">
        <v>1457450958</v>
      </c>
      <c r="M4002" s="7">
        <f>(((L4002/60)/60)/24)+DATE(1970,1,1)</f>
        <v>42437.64534722222</v>
      </c>
      <c r="N4002" t="b">
        <v>0</v>
      </c>
      <c r="O4002">
        <v>1</v>
      </c>
      <c r="P4002" s="5">
        <f>E4002/O4002</f>
        <v>10</v>
      </c>
      <c r="Q4002" s="18" t="str">
        <f>LEFT(T4002, FIND("/",T4002)-1)</f>
        <v>theater</v>
      </c>
      <c r="R4002" s="18" t="str">
        <f>RIGHT(T4002, LEN(T4002)-FIND("/",T4002))</f>
        <v>plays</v>
      </c>
      <c r="S4002" t="b">
        <v>0</v>
      </c>
      <c r="T4002" t="s">
        <v>8271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3">
        <v>1200</v>
      </c>
      <c r="E4003" s="13">
        <v>453</v>
      </c>
      <c r="F4003" s="16">
        <f>(E4003)/D4003</f>
        <v>0.3775</v>
      </c>
      <c r="G4003" s="11" t="s">
        <v>8221</v>
      </c>
      <c r="H4003" t="s">
        <v>8225</v>
      </c>
      <c r="I4003" t="s">
        <v>8247</v>
      </c>
      <c r="J4003">
        <v>1488394800</v>
      </c>
      <c r="K4003" s="7">
        <f>(((J4003/60)/60)/24)+DATE(1970,1,1)</f>
        <v>42795.791666666672</v>
      </c>
      <c r="L4003">
        <v>1486681708</v>
      </c>
      <c r="M4003" s="7">
        <f>(((L4003/60)/60)/24)+DATE(1970,1,1)</f>
        <v>42775.964212962965</v>
      </c>
      <c r="N4003" t="b">
        <v>0</v>
      </c>
      <c r="O4003">
        <v>14</v>
      </c>
      <c r="P4003" s="5">
        <f>E4003/O4003</f>
        <v>32.357142857142854</v>
      </c>
      <c r="Q4003" s="18" t="str">
        <f>LEFT(T4003, FIND("/",T4003)-1)</f>
        <v>theater</v>
      </c>
      <c r="R4003" s="18" t="str">
        <f>RIGHT(T4003, LEN(T4003)-FIND("/",T4003))</f>
        <v>plays</v>
      </c>
      <c r="S4003" t="b">
        <v>0</v>
      </c>
      <c r="T4003" t="s">
        <v>8271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3">
        <v>1250</v>
      </c>
      <c r="E4004" s="13">
        <v>23</v>
      </c>
      <c r="F4004" s="16">
        <f>(E4004)/D4004</f>
        <v>1.84E-2</v>
      </c>
      <c r="G4004" s="11" t="s">
        <v>8221</v>
      </c>
      <c r="H4004" t="s">
        <v>8224</v>
      </c>
      <c r="I4004" t="s">
        <v>8246</v>
      </c>
      <c r="J4004">
        <v>1411779761</v>
      </c>
      <c r="K4004" s="7">
        <f>(((J4004/60)/60)/24)+DATE(1970,1,1)</f>
        <v>41909.043530092589</v>
      </c>
      <c r="L4004">
        <v>1409187761</v>
      </c>
      <c r="M4004" s="7">
        <f>(((L4004/60)/60)/24)+DATE(1970,1,1)</f>
        <v>41879.043530092589</v>
      </c>
      <c r="N4004" t="b">
        <v>0</v>
      </c>
      <c r="O4004">
        <v>4</v>
      </c>
      <c r="P4004" s="5">
        <f>E4004/O4004</f>
        <v>5.75</v>
      </c>
      <c r="Q4004" s="18" t="str">
        <f>LEFT(T4004, FIND("/",T4004)-1)</f>
        <v>theater</v>
      </c>
      <c r="R4004" s="18" t="str">
        <f>RIGHT(T4004, LEN(T4004)-FIND("/",T4004))</f>
        <v>plays</v>
      </c>
      <c r="S4004" t="b">
        <v>0</v>
      </c>
      <c r="T4004" t="s">
        <v>8271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3">
        <v>2000</v>
      </c>
      <c r="E4005" s="13">
        <v>201</v>
      </c>
      <c r="F4005" s="16">
        <f>(E4005)/D4005</f>
        <v>0.10050000000000001</v>
      </c>
      <c r="G4005" s="11" t="s">
        <v>8221</v>
      </c>
      <c r="H4005" t="s">
        <v>8224</v>
      </c>
      <c r="I4005" t="s">
        <v>8246</v>
      </c>
      <c r="J4005">
        <v>1424009147</v>
      </c>
      <c r="K4005" s="7">
        <f>(((J4005/60)/60)/24)+DATE(1970,1,1)</f>
        <v>42050.587349537032</v>
      </c>
      <c r="L4005">
        <v>1421417147</v>
      </c>
      <c r="M4005" s="7">
        <f>(((L4005/60)/60)/24)+DATE(1970,1,1)</f>
        <v>42020.587349537032</v>
      </c>
      <c r="N4005" t="b">
        <v>0</v>
      </c>
      <c r="O4005">
        <v>2</v>
      </c>
      <c r="P4005" s="5">
        <f>E4005/O4005</f>
        <v>100.5</v>
      </c>
      <c r="Q4005" s="18" t="str">
        <f>LEFT(T4005, FIND("/",T4005)-1)</f>
        <v>theater</v>
      </c>
      <c r="R4005" s="18" t="str">
        <f>RIGHT(T4005, LEN(T4005)-FIND("/",T4005))</f>
        <v>plays</v>
      </c>
      <c r="S4005" t="b">
        <v>0</v>
      </c>
      <c r="T4005" t="s">
        <v>8271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3">
        <v>500</v>
      </c>
      <c r="E4006" s="13">
        <v>1</v>
      </c>
      <c r="F4006" s="16">
        <f>(E4006)/D4006</f>
        <v>2E-3</v>
      </c>
      <c r="G4006" s="11" t="s">
        <v>8221</v>
      </c>
      <c r="H4006" t="s">
        <v>8224</v>
      </c>
      <c r="I4006" t="s">
        <v>8246</v>
      </c>
      <c r="J4006">
        <v>1412740457</v>
      </c>
      <c r="K4006" s="7">
        <f>(((J4006/60)/60)/24)+DATE(1970,1,1)</f>
        <v>41920.16269675926</v>
      </c>
      <c r="L4006">
        <v>1410148457</v>
      </c>
      <c r="M4006" s="7">
        <f>(((L4006/60)/60)/24)+DATE(1970,1,1)</f>
        <v>41890.16269675926</v>
      </c>
      <c r="N4006" t="b">
        <v>0</v>
      </c>
      <c r="O4006">
        <v>1</v>
      </c>
      <c r="P4006" s="5">
        <f>E4006/O4006</f>
        <v>1</v>
      </c>
      <c r="Q4006" s="18" t="str">
        <f>LEFT(T4006, FIND("/",T4006)-1)</f>
        <v>theater</v>
      </c>
      <c r="R4006" s="18" t="str">
        <f>RIGHT(T4006, LEN(T4006)-FIND("/",T4006))</f>
        <v>plays</v>
      </c>
      <c r="S4006" t="b">
        <v>0</v>
      </c>
      <c r="T4006" t="s">
        <v>8271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3">
        <v>3000</v>
      </c>
      <c r="E4007" s="13">
        <v>40</v>
      </c>
      <c r="F4007" s="16">
        <f>(E4007)/D4007</f>
        <v>1.3333333333333334E-2</v>
      </c>
      <c r="G4007" s="11" t="s">
        <v>8221</v>
      </c>
      <c r="H4007" t="s">
        <v>8224</v>
      </c>
      <c r="I4007" t="s">
        <v>8246</v>
      </c>
      <c r="J4007">
        <v>1413832985</v>
      </c>
      <c r="K4007" s="7">
        <f>(((J4007/60)/60)/24)+DATE(1970,1,1)</f>
        <v>41932.807696759257</v>
      </c>
      <c r="L4007">
        <v>1408648985</v>
      </c>
      <c r="M4007" s="7">
        <f>(((L4007/60)/60)/24)+DATE(1970,1,1)</f>
        <v>41872.807696759257</v>
      </c>
      <c r="N4007" t="b">
        <v>0</v>
      </c>
      <c r="O4007">
        <v>2</v>
      </c>
      <c r="P4007" s="5">
        <f>E4007/O4007</f>
        <v>20</v>
      </c>
      <c r="Q4007" s="18" t="str">
        <f>LEFT(T4007, FIND("/",T4007)-1)</f>
        <v>theater</v>
      </c>
      <c r="R4007" s="18" t="str">
        <f>RIGHT(T4007, LEN(T4007)-FIND("/",T4007))</f>
        <v>plays</v>
      </c>
      <c r="S4007" t="b">
        <v>0</v>
      </c>
      <c r="T4007" t="s">
        <v>8271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3">
        <v>30000</v>
      </c>
      <c r="E4008" s="13">
        <v>2</v>
      </c>
      <c r="F4008" s="16">
        <f>(E4008)/D4008</f>
        <v>6.666666666666667E-5</v>
      </c>
      <c r="G4008" s="11" t="s">
        <v>8221</v>
      </c>
      <c r="H4008" t="s">
        <v>8224</v>
      </c>
      <c r="I4008" t="s">
        <v>8246</v>
      </c>
      <c r="J4008">
        <v>1455647587</v>
      </c>
      <c r="K4008" s="7">
        <f>(((J4008/60)/60)/24)+DATE(1970,1,1)</f>
        <v>42416.772997685184</v>
      </c>
      <c r="L4008">
        <v>1453487587</v>
      </c>
      <c r="M4008" s="7">
        <f>(((L4008/60)/60)/24)+DATE(1970,1,1)</f>
        <v>42391.772997685184</v>
      </c>
      <c r="N4008" t="b">
        <v>0</v>
      </c>
      <c r="O4008">
        <v>1</v>
      </c>
      <c r="P4008" s="5">
        <f>E4008/O4008</f>
        <v>2</v>
      </c>
      <c r="Q4008" s="18" t="str">
        <f>LEFT(T4008, FIND("/",T4008)-1)</f>
        <v>theater</v>
      </c>
      <c r="R4008" s="18" t="str">
        <f>RIGHT(T4008, LEN(T4008)-FIND("/",T4008))</f>
        <v>plays</v>
      </c>
      <c r="S4008" t="b">
        <v>0</v>
      </c>
      <c r="T4008" t="s">
        <v>8271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3">
        <v>2000</v>
      </c>
      <c r="E4009" s="13">
        <v>5</v>
      </c>
      <c r="F4009" s="16">
        <f>(E4009)/D4009</f>
        <v>2.5000000000000001E-3</v>
      </c>
      <c r="G4009" s="11" t="s">
        <v>8221</v>
      </c>
      <c r="H4009" t="s">
        <v>8224</v>
      </c>
      <c r="I4009" t="s">
        <v>8246</v>
      </c>
      <c r="J4009">
        <v>1409070480</v>
      </c>
      <c r="K4009" s="7">
        <f>(((J4009/60)/60)/24)+DATE(1970,1,1)</f>
        <v>41877.686111111114</v>
      </c>
      <c r="L4009">
        <v>1406572381</v>
      </c>
      <c r="M4009" s="7">
        <f>(((L4009/60)/60)/24)+DATE(1970,1,1)</f>
        <v>41848.772928240738</v>
      </c>
      <c r="N4009" t="b">
        <v>0</v>
      </c>
      <c r="O4009">
        <v>1</v>
      </c>
      <c r="P4009" s="5">
        <f>E4009/O4009</f>
        <v>5</v>
      </c>
      <c r="Q4009" s="18" t="str">
        <f>LEFT(T4009, FIND("/",T4009)-1)</f>
        <v>theater</v>
      </c>
      <c r="R4009" s="18" t="str">
        <f>RIGHT(T4009, LEN(T4009)-FIND("/",T4009))</f>
        <v>plays</v>
      </c>
      <c r="S4009" t="b">
        <v>0</v>
      </c>
      <c r="T4009" t="s">
        <v>8271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3">
        <v>1000</v>
      </c>
      <c r="E4010" s="13">
        <v>60</v>
      </c>
      <c r="F4010" s="16">
        <f>(E4010)/D4010</f>
        <v>0.06</v>
      </c>
      <c r="G4010" s="11" t="s">
        <v>8221</v>
      </c>
      <c r="H4010" t="s">
        <v>8225</v>
      </c>
      <c r="I4010" t="s">
        <v>8247</v>
      </c>
      <c r="J4010">
        <v>1437606507</v>
      </c>
      <c r="K4010" s="7">
        <f>(((J4010/60)/60)/24)+DATE(1970,1,1)</f>
        <v>42207.964201388888</v>
      </c>
      <c r="L4010">
        <v>1435014507</v>
      </c>
      <c r="M4010" s="7">
        <f>(((L4010/60)/60)/24)+DATE(1970,1,1)</f>
        <v>42177.964201388888</v>
      </c>
      <c r="N4010" t="b">
        <v>0</v>
      </c>
      <c r="O4010">
        <v>4</v>
      </c>
      <c r="P4010" s="5">
        <f>E4010/O4010</f>
        <v>15</v>
      </c>
      <c r="Q4010" s="18" t="str">
        <f>LEFT(T4010, FIND("/",T4010)-1)</f>
        <v>theater</v>
      </c>
      <c r="R4010" s="18" t="str">
        <f>RIGHT(T4010, LEN(T4010)-FIND("/",T4010))</f>
        <v>plays</v>
      </c>
      <c r="S4010" t="b">
        <v>0</v>
      </c>
      <c r="T4010" t="s">
        <v>8271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3">
        <v>1930</v>
      </c>
      <c r="E4011" s="13">
        <v>75</v>
      </c>
      <c r="F4011" s="16">
        <f>(E4011)/D4011</f>
        <v>3.8860103626943004E-2</v>
      </c>
      <c r="G4011" s="11" t="s">
        <v>8221</v>
      </c>
      <c r="H4011" t="s">
        <v>8225</v>
      </c>
      <c r="I4011" t="s">
        <v>8247</v>
      </c>
      <c r="J4011">
        <v>1410281360</v>
      </c>
      <c r="K4011" s="7">
        <f>(((J4011/60)/60)/24)+DATE(1970,1,1)</f>
        <v>41891.700925925928</v>
      </c>
      <c r="L4011">
        <v>1406825360</v>
      </c>
      <c r="M4011" s="7">
        <f>(((L4011/60)/60)/24)+DATE(1970,1,1)</f>
        <v>41851.700925925928</v>
      </c>
      <c r="N4011" t="b">
        <v>0</v>
      </c>
      <c r="O4011">
        <v>3</v>
      </c>
      <c r="P4011" s="5">
        <f>E4011/O4011</f>
        <v>25</v>
      </c>
      <c r="Q4011" s="18" t="str">
        <f>LEFT(T4011, FIND("/",T4011)-1)</f>
        <v>theater</v>
      </c>
      <c r="R4011" s="18" t="str">
        <f>RIGHT(T4011, LEN(T4011)-FIND("/",T4011))</f>
        <v>plays</v>
      </c>
      <c r="S4011" t="b">
        <v>0</v>
      </c>
      <c r="T4011" t="s">
        <v>8271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3">
        <v>7200</v>
      </c>
      <c r="E4012" s="13">
        <v>1742</v>
      </c>
      <c r="F4012" s="16">
        <f>(E4012)/D4012</f>
        <v>0.24194444444444443</v>
      </c>
      <c r="G4012" s="11" t="s">
        <v>8221</v>
      </c>
      <c r="H4012" t="s">
        <v>8224</v>
      </c>
      <c r="I4012" t="s">
        <v>8246</v>
      </c>
      <c r="J4012">
        <v>1414348166</v>
      </c>
      <c r="K4012" s="7">
        <f>(((J4012/60)/60)/24)+DATE(1970,1,1)</f>
        <v>41938.770439814813</v>
      </c>
      <c r="L4012">
        <v>1412879366</v>
      </c>
      <c r="M4012" s="7">
        <f>(((L4012/60)/60)/24)+DATE(1970,1,1)</f>
        <v>41921.770439814813</v>
      </c>
      <c r="N4012" t="b">
        <v>0</v>
      </c>
      <c r="O4012">
        <v>38</v>
      </c>
      <c r="P4012" s="5">
        <f>E4012/O4012</f>
        <v>45.842105263157897</v>
      </c>
      <c r="Q4012" s="18" t="str">
        <f>LEFT(T4012, FIND("/",T4012)-1)</f>
        <v>theater</v>
      </c>
      <c r="R4012" s="18" t="str">
        <f>RIGHT(T4012, LEN(T4012)-FIND("/",T4012))</f>
        <v>plays</v>
      </c>
      <c r="S4012" t="b">
        <v>0</v>
      </c>
      <c r="T4012" t="s">
        <v>8271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3">
        <v>250</v>
      </c>
      <c r="E4013" s="13">
        <v>19</v>
      </c>
      <c r="F4013" s="16">
        <f>(E4013)/D4013</f>
        <v>7.5999999999999998E-2</v>
      </c>
      <c r="G4013" s="11" t="s">
        <v>8221</v>
      </c>
      <c r="H4013" t="s">
        <v>8225</v>
      </c>
      <c r="I4013" t="s">
        <v>8247</v>
      </c>
      <c r="J4013">
        <v>1422450278</v>
      </c>
      <c r="K4013" s="7">
        <f>(((J4013/60)/60)/24)+DATE(1970,1,1)</f>
        <v>42032.54488425926</v>
      </c>
      <c r="L4013">
        <v>1419858278</v>
      </c>
      <c r="M4013" s="7">
        <f>(((L4013/60)/60)/24)+DATE(1970,1,1)</f>
        <v>42002.54488425926</v>
      </c>
      <c r="N4013" t="b">
        <v>0</v>
      </c>
      <c r="O4013">
        <v>4</v>
      </c>
      <c r="P4013" s="5">
        <f>E4013/O4013</f>
        <v>4.75</v>
      </c>
      <c r="Q4013" s="18" t="str">
        <f>LEFT(T4013, FIND("/",T4013)-1)</f>
        <v>theater</v>
      </c>
      <c r="R4013" s="18" t="str">
        <f>RIGHT(T4013, LEN(T4013)-FIND("/",T4013))</f>
        <v>plays</v>
      </c>
      <c r="S4013" t="b">
        <v>0</v>
      </c>
      <c r="T4013" t="s">
        <v>8271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3">
        <v>575</v>
      </c>
      <c r="E4014" s="13">
        <v>0</v>
      </c>
      <c r="F4014" s="16">
        <f>(E4014)/D4014</f>
        <v>0</v>
      </c>
      <c r="G4014" s="11" t="s">
        <v>8221</v>
      </c>
      <c r="H4014" t="s">
        <v>8225</v>
      </c>
      <c r="I4014" t="s">
        <v>8247</v>
      </c>
      <c r="J4014">
        <v>1430571849</v>
      </c>
      <c r="K4014" s="7">
        <f>(((J4014/60)/60)/24)+DATE(1970,1,1)</f>
        <v>42126.544548611113</v>
      </c>
      <c r="L4014">
        <v>1427979849</v>
      </c>
      <c r="M4014" s="7">
        <f>(((L4014/60)/60)/24)+DATE(1970,1,1)</f>
        <v>42096.544548611113</v>
      </c>
      <c r="N4014" t="b">
        <v>0</v>
      </c>
      <c r="O4014">
        <v>0</v>
      </c>
      <c r="P4014" s="5" t="e">
        <f>E4014/O4014</f>
        <v>#DIV/0!</v>
      </c>
      <c r="Q4014" s="18" t="str">
        <f>LEFT(T4014, FIND("/",T4014)-1)</f>
        <v>theater</v>
      </c>
      <c r="R4014" s="18" t="str">
        <f>RIGHT(T4014, LEN(T4014)-FIND("/",T4014))</f>
        <v>plays</v>
      </c>
      <c r="S4014" t="b">
        <v>0</v>
      </c>
      <c r="T4014" t="s">
        <v>8271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3">
        <v>2000</v>
      </c>
      <c r="E4015" s="13">
        <v>26</v>
      </c>
      <c r="F4015" s="16">
        <f>(E4015)/D4015</f>
        <v>1.2999999999999999E-2</v>
      </c>
      <c r="G4015" s="11" t="s">
        <v>8221</v>
      </c>
      <c r="H4015" t="s">
        <v>8224</v>
      </c>
      <c r="I4015" t="s">
        <v>8246</v>
      </c>
      <c r="J4015">
        <v>1424070823</v>
      </c>
      <c r="K4015" s="7">
        <f>(((J4015/60)/60)/24)+DATE(1970,1,1)</f>
        <v>42051.301192129627</v>
      </c>
      <c r="L4015">
        <v>1421478823</v>
      </c>
      <c r="M4015" s="7">
        <f>(((L4015/60)/60)/24)+DATE(1970,1,1)</f>
        <v>42021.301192129627</v>
      </c>
      <c r="N4015" t="b">
        <v>0</v>
      </c>
      <c r="O4015">
        <v>2</v>
      </c>
      <c r="P4015" s="5">
        <f>E4015/O4015</f>
        <v>13</v>
      </c>
      <c r="Q4015" s="18" t="str">
        <f>LEFT(T4015, FIND("/",T4015)-1)</f>
        <v>theater</v>
      </c>
      <c r="R4015" s="18" t="str">
        <f>RIGHT(T4015, LEN(T4015)-FIND("/",T4015))</f>
        <v>plays</v>
      </c>
      <c r="S4015" t="b">
        <v>0</v>
      </c>
      <c r="T4015" t="s">
        <v>8271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3">
        <v>9000</v>
      </c>
      <c r="E4016" s="13">
        <v>0</v>
      </c>
      <c r="F4016" s="16">
        <f>(E4016)/D4016</f>
        <v>0</v>
      </c>
      <c r="G4016" s="11" t="s">
        <v>8221</v>
      </c>
      <c r="H4016" t="s">
        <v>8224</v>
      </c>
      <c r="I4016" t="s">
        <v>8246</v>
      </c>
      <c r="J4016">
        <v>1457157269</v>
      </c>
      <c r="K4016" s="7">
        <f>(((J4016/60)/60)/24)+DATE(1970,1,1)</f>
        <v>42434.246168981481</v>
      </c>
      <c r="L4016">
        <v>1455861269</v>
      </c>
      <c r="M4016" s="7">
        <f>(((L4016/60)/60)/24)+DATE(1970,1,1)</f>
        <v>42419.246168981481</v>
      </c>
      <c r="N4016" t="b">
        <v>0</v>
      </c>
      <c r="O4016">
        <v>0</v>
      </c>
      <c r="P4016" s="5" t="e">
        <f>E4016/O4016</f>
        <v>#DIV/0!</v>
      </c>
      <c r="Q4016" s="18" t="str">
        <f>LEFT(T4016, FIND("/",T4016)-1)</f>
        <v>theater</v>
      </c>
      <c r="R4016" s="18" t="str">
        <f>RIGHT(T4016, LEN(T4016)-FIND("/",T4016))</f>
        <v>plays</v>
      </c>
      <c r="S4016" t="b">
        <v>0</v>
      </c>
      <c r="T4016" t="s">
        <v>8271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3">
        <v>7000</v>
      </c>
      <c r="E4017" s="13">
        <v>1</v>
      </c>
      <c r="F4017" s="16">
        <f>(E4017)/D4017</f>
        <v>1.4285714285714287E-4</v>
      </c>
      <c r="G4017" s="11" t="s">
        <v>8221</v>
      </c>
      <c r="H4017" t="s">
        <v>8224</v>
      </c>
      <c r="I4017" t="s">
        <v>8246</v>
      </c>
      <c r="J4017">
        <v>1437331463</v>
      </c>
      <c r="K4017" s="7">
        <f>(((J4017/60)/60)/24)+DATE(1970,1,1)</f>
        <v>42204.780821759254</v>
      </c>
      <c r="L4017">
        <v>1434739463</v>
      </c>
      <c r="M4017" s="7">
        <f>(((L4017/60)/60)/24)+DATE(1970,1,1)</f>
        <v>42174.780821759254</v>
      </c>
      <c r="N4017" t="b">
        <v>0</v>
      </c>
      <c r="O4017">
        <v>1</v>
      </c>
      <c r="P4017" s="5">
        <f>E4017/O4017</f>
        <v>1</v>
      </c>
      <c r="Q4017" s="18" t="str">
        <f>LEFT(T4017, FIND("/",T4017)-1)</f>
        <v>theater</v>
      </c>
      <c r="R4017" s="18" t="str">
        <f>RIGHT(T4017, LEN(T4017)-FIND("/",T4017))</f>
        <v>plays</v>
      </c>
      <c r="S4017" t="b">
        <v>0</v>
      </c>
      <c r="T4017" t="s">
        <v>8271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3">
        <v>500</v>
      </c>
      <c r="E4018" s="13">
        <v>70</v>
      </c>
      <c r="F4018" s="16">
        <f>(E4018)/D4018</f>
        <v>0.14000000000000001</v>
      </c>
      <c r="G4018" s="11" t="s">
        <v>8221</v>
      </c>
      <c r="H4018" t="s">
        <v>8225</v>
      </c>
      <c r="I4018" t="s">
        <v>8247</v>
      </c>
      <c r="J4018">
        <v>1410987400</v>
      </c>
      <c r="K4018" s="7">
        <f>(((J4018/60)/60)/24)+DATE(1970,1,1)</f>
        <v>41899.872685185182</v>
      </c>
      <c r="L4018">
        <v>1408395400</v>
      </c>
      <c r="M4018" s="7">
        <f>(((L4018/60)/60)/24)+DATE(1970,1,1)</f>
        <v>41869.872685185182</v>
      </c>
      <c r="N4018" t="b">
        <v>0</v>
      </c>
      <c r="O4018">
        <v>7</v>
      </c>
      <c r="P4018" s="5">
        <f>E4018/O4018</f>
        <v>10</v>
      </c>
      <c r="Q4018" s="18" t="str">
        <f>LEFT(T4018, FIND("/",T4018)-1)</f>
        <v>theater</v>
      </c>
      <c r="R4018" s="18" t="str">
        <f>RIGHT(T4018, LEN(T4018)-FIND("/",T4018))</f>
        <v>plays</v>
      </c>
      <c r="S4018" t="b">
        <v>0</v>
      </c>
      <c r="T4018" t="s">
        <v>8271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3">
        <v>10000</v>
      </c>
      <c r="E4019" s="13">
        <v>105</v>
      </c>
      <c r="F4019" s="16">
        <f>(E4019)/D4019</f>
        <v>1.0500000000000001E-2</v>
      </c>
      <c r="G4019" s="11" t="s">
        <v>8221</v>
      </c>
      <c r="H4019" t="s">
        <v>8224</v>
      </c>
      <c r="I4019" t="s">
        <v>8246</v>
      </c>
      <c r="J4019">
        <v>1409846874</v>
      </c>
      <c r="K4019" s="7">
        <f>(((J4019/60)/60)/24)+DATE(1970,1,1)</f>
        <v>41886.672152777777</v>
      </c>
      <c r="L4019">
        <v>1407254874</v>
      </c>
      <c r="M4019" s="7">
        <f>(((L4019/60)/60)/24)+DATE(1970,1,1)</f>
        <v>41856.672152777777</v>
      </c>
      <c r="N4019" t="b">
        <v>0</v>
      </c>
      <c r="O4019">
        <v>2</v>
      </c>
      <c r="P4019" s="5">
        <f>E4019/O4019</f>
        <v>52.5</v>
      </c>
      <c r="Q4019" s="18" t="str">
        <f>LEFT(T4019, FIND("/",T4019)-1)</f>
        <v>theater</v>
      </c>
      <c r="R4019" s="18" t="str">
        <f>RIGHT(T4019, LEN(T4019)-FIND("/",T4019))</f>
        <v>plays</v>
      </c>
      <c r="S4019" t="b">
        <v>0</v>
      </c>
      <c r="T4019" t="s">
        <v>8271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3">
        <v>1500</v>
      </c>
      <c r="E4020" s="13">
        <v>130</v>
      </c>
      <c r="F4020" s="16">
        <f>(E4020)/D4020</f>
        <v>8.666666666666667E-2</v>
      </c>
      <c r="G4020" s="11" t="s">
        <v>8221</v>
      </c>
      <c r="H4020" t="s">
        <v>8225</v>
      </c>
      <c r="I4020" t="s">
        <v>8247</v>
      </c>
      <c r="J4020">
        <v>1475877108</v>
      </c>
      <c r="K4020" s="7">
        <f>(((J4020/60)/60)/24)+DATE(1970,1,1)</f>
        <v>42650.91097222222</v>
      </c>
      <c r="L4020">
        <v>1473285108</v>
      </c>
      <c r="M4020" s="7">
        <f>(((L4020/60)/60)/24)+DATE(1970,1,1)</f>
        <v>42620.91097222222</v>
      </c>
      <c r="N4020" t="b">
        <v>0</v>
      </c>
      <c r="O4020">
        <v>4</v>
      </c>
      <c r="P4020" s="5">
        <f>E4020/O4020</f>
        <v>32.5</v>
      </c>
      <c r="Q4020" s="18" t="str">
        <f>LEFT(T4020, FIND("/",T4020)-1)</f>
        <v>theater</v>
      </c>
      <c r="R4020" s="18" t="str">
        <f>RIGHT(T4020, LEN(T4020)-FIND("/",T4020))</f>
        <v>plays</v>
      </c>
      <c r="S4020" t="b">
        <v>0</v>
      </c>
      <c r="T4020" t="s">
        <v>8271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3">
        <v>3500</v>
      </c>
      <c r="E4021" s="13">
        <v>29</v>
      </c>
      <c r="F4021" s="16">
        <f>(E4021)/D4021</f>
        <v>8.2857142857142851E-3</v>
      </c>
      <c r="G4021" s="11" t="s">
        <v>8221</v>
      </c>
      <c r="H4021" t="s">
        <v>8224</v>
      </c>
      <c r="I4021" t="s">
        <v>8246</v>
      </c>
      <c r="J4021">
        <v>1460737680</v>
      </c>
      <c r="K4021" s="7">
        <f>(((J4021/60)/60)/24)+DATE(1970,1,1)</f>
        <v>42475.686111111107</v>
      </c>
      <c r="L4021">
        <v>1455725596</v>
      </c>
      <c r="M4021" s="7">
        <f>(((L4021/60)/60)/24)+DATE(1970,1,1)</f>
        <v>42417.675879629634</v>
      </c>
      <c r="N4021" t="b">
        <v>0</v>
      </c>
      <c r="O4021">
        <v>4</v>
      </c>
      <c r="P4021" s="5">
        <f>E4021/O4021</f>
        <v>7.25</v>
      </c>
      <c r="Q4021" s="18" t="str">
        <f>LEFT(T4021, FIND("/",T4021)-1)</f>
        <v>theater</v>
      </c>
      <c r="R4021" s="18" t="str">
        <f>RIGHT(T4021, LEN(T4021)-FIND("/",T4021))</f>
        <v>plays</v>
      </c>
      <c r="S4021" t="b">
        <v>0</v>
      </c>
      <c r="T4021" t="s">
        <v>8271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3">
        <v>600</v>
      </c>
      <c r="E4022" s="13">
        <v>100</v>
      </c>
      <c r="F4022" s="16">
        <f>(E4022)/D4022</f>
        <v>0.16666666666666666</v>
      </c>
      <c r="G4022" s="11" t="s">
        <v>8221</v>
      </c>
      <c r="H4022" t="s">
        <v>8224</v>
      </c>
      <c r="I4022" t="s">
        <v>8246</v>
      </c>
      <c r="J4022">
        <v>1427168099</v>
      </c>
      <c r="K4022" s="7">
        <f>(((J4022/60)/60)/24)+DATE(1970,1,1)</f>
        <v>42087.149293981478</v>
      </c>
      <c r="L4022">
        <v>1424579699</v>
      </c>
      <c r="M4022" s="7">
        <f>(((L4022/60)/60)/24)+DATE(1970,1,1)</f>
        <v>42057.190960648149</v>
      </c>
      <c r="N4022" t="b">
        <v>0</v>
      </c>
      <c r="O4022">
        <v>3</v>
      </c>
      <c r="P4022" s="5">
        <f>E4022/O4022</f>
        <v>33.333333333333336</v>
      </c>
      <c r="Q4022" s="18" t="str">
        <f>LEFT(T4022, FIND("/",T4022)-1)</f>
        <v>theater</v>
      </c>
      <c r="R4022" s="18" t="str">
        <f>RIGHT(T4022, LEN(T4022)-FIND("/",T4022))</f>
        <v>plays</v>
      </c>
      <c r="S4022" t="b">
        <v>0</v>
      </c>
      <c r="T4022" t="s">
        <v>8271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3">
        <v>15000</v>
      </c>
      <c r="E4023" s="13">
        <v>125</v>
      </c>
      <c r="F4023" s="16">
        <f>(E4023)/D4023</f>
        <v>8.3333333333333332E-3</v>
      </c>
      <c r="G4023" s="11" t="s">
        <v>8221</v>
      </c>
      <c r="H4023" t="s">
        <v>8224</v>
      </c>
      <c r="I4023" t="s">
        <v>8246</v>
      </c>
      <c r="J4023">
        <v>1414360358</v>
      </c>
      <c r="K4023" s="7">
        <f>(((J4023/60)/60)/24)+DATE(1970,1,1)</f>
        <v>41938.911550925928</v>
      </c>
      <c r="L4023">
        <v>1409176358</v>
      </c>
      <c r="M4023" s="7">
        <f>(((L4023/60)/60)/24)+DATE(1970,1,1)</f>
        <v>41878.911550925928</v>
      </c>
      <c r="N4023" t="b">
        <v>0</v>
      </c>
      <c r="O4023">
        <v>2</v>
      </c>
      <c r="P4023" s="5">
        <f>E4023/O4023</f>
        <v>62.5</v>
      </c>
      <c r="Q4023" s="18" t="str">
        <f>LEFT(T4023, FIND("/",T4023)-1)</f>
        <v>theater</v>
      </c>
      <c r="R4023" s="18" t="str">
        <f>RIGHT(T4023, LEN(T4023)-FIND("/",T4023))</f>
        <v>plays</v>
      </c>
      <c r="S4023" t="b">
        <v>0</v>
      </c>
      <c r="T4023" t="s">
        <v>8271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3">
        <v>18000</v>
      </c>
      <c r="E4024" s="13">
        <v>12521</v>
      </c>
      <c r="F4024" s="16">
        <f>(E4024)/D4024</f>
        <v>0.69561111111111107</v>
      </c>
      <c r="G4024" s="11" t="s">
        <v>8221</v>
      </c>
      <c r="H4024" t="s">
        <v>8224</v>
      </c>
      <c r="I4024" t="s">
        <v>8246</v>
      </c>
      <c r="J4024">
        <v>1422759240</v>
      </c>
      <c r="K4024" s="7">
        <f>(((J4024/60)/60)/24)+DATE(1970,1,1)</f>
        <v>42036.120833333334</v>
      </c>
      <c r="L4024">
        <v>1418824867</v>
      </c>
      <c r="M4024" s="7">
        <f>(((L4024/60)/60)/24)+DATE(1970,1,1)</f>
        <v>41990.584108796291</v>
      </c>
      <c r="N4024" t="b">
        <v>0</v>
      </c>
      <c r="O4024">
        <v>197</v>
      </c>
      <c r="P4024" s="5">
        <f>E4024/O4024</f>
        <v>63.558375634517766</v>
      </c>
      <c r="Q4024" s="18" t="str">
        <f>LEFT(T4024, FIND("/",T4024)-1)</f>
        <v>theater</v>
      </c>
      <c r="R4024" s="18" t="str">
        <f>RIGHT(T4024, LEN(T4024)-FIND("/",T4024))</f>
        <v>plays</v>
      </c>
      <c r="S4024" t="b">
        <v>0</v>
      </c>
      <c r="T4024" t="s">
        <v>8271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3">
        <v>7000</v>
      </c>
      <c r="E4025" s="13">
        <v>0</v>
      </c>
      <c r="F4025" s="16">
        <f>(E4025)/D4025</f>
        <v>0</v>
      </c>
      <c r="G4025" s="11" t="s">
        <v>8221</v>
      </c>
      <c r="H4025" t="s">
        <v>8224</v>
      </c>
      <c r="I4025" t="s">
        <v>8246</v>
      </c>
      <c r="J4025">
        <v>1458860363</v>
      </c>
      <c r="K4025" s="7">
        <f>(((J4025/60)/60)/24)+DATE(1970,1,1)</f>
        <v>42453.957905092597</v>
      </c>
      <c r="L4025">
        <v>1454975963</v>
      </c>
      <c r="M4025" s="7">
        <f>(((L4025/60)/60)/24)+DATE(1970,1,1)</f>
        <v>42408.999571759254</v>
      </c>
      <c r="N4025" t="b">
        <v>0</v>
      </c>
      <c r="O4025">
        <v>0</v>
      </c>
      <c r="P4025" s="5" t="e">
        <f>E4025/O4025</f>
        <v>#DIV/0!</v>
      </c>
      <c r="Q4025" s="18" t="str">
        <f>LEFT(T4025, FIND("/",T4025)-1)</f>
        <v>theater</v>
      </c>
      <c r="R4025" s="18" t="str">
        <f>RIGHT(T4025, LEN(T4025)-FIND("/",T4025))</f>
        <v>plays</v>
      </c>
      <c r="S4025" t="b">
        <v>0</v>
      </c>
      <c r="T4025" t="s">
        <v>8271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3">
        <v>800</v>
      </c>
      <c r="E4026" s="13">
        <v>10</v>
      </c>
      <c r="F4026" s="16">
        <f>(E4026)/D4026</f>
        <v>1.2500000000000001E-2</v>
      </c>
      <c r="G4026" s="11" t="s">
        <v>8221</v>
      </c>
      <c r="H4026" t="s">
        <v>8224</v>
      </c>
      <c r="I4026" t="s">
        <v>8246</v>
      </c>
      <c r="J4026">
        <v>1441037097</v>
      </c>
      <c r="K4026" s="7">
        <f>(((J4026/60)/60)/24)+DATE(1970,1,1)</f>
        <v>42247.670104166667</v>
      </c>
      <c r="L4026">
        <v>1438445097</v>
      </c>
      <c r="M4026" s="7">
        <f>(((L4026/60)/60)/24)+DATE(1970,1,1)</f>
        <v>42217.670104166667</v>
      </c>
      <c r="N4026" t="b">
        <v>0</v>
      </c>
      <c r="O4026">
        <v>1</v>
      </c>
      <c r="P4026" s="5">
        <f>E4026/O4026</f>
        <v>10</v>
      </c>
      <c r="Q4026" s="18" t="str">
        <f>LEFT(T4026, FIND("/",T4026)-1)</f>
        <v>theater</v>
      </c>
      <c r="R4026" s="18" t="str">
        <f>RIGHT(T4026, LEN(T4026)-FIND("/",T4026))</f>
        <v>plays</v>
      </c>
      <c r="S4026" t="b">
        <v>0</v>
      </c>
      <c r="T4026" t="s">
        <v>8271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3">
        <v>5000</v>
      </c>
      <c r="E4027" s="13">
        <v>250</v>
      </c>
      <c r="F4027" s="16">
        <f>(E4027)/D4027</f>
        <v>0.05</v>
      </c>
      <c r="G4027" s="11" t="s">
        <v>8221</v>
      </c>
      <c r="H4027" t="s">
        <v>8230</v>
      </c>
      <c r="I4027" t="s">
        <v>8249</v>
      </c>
      <c r="J4027">
        <v>1437889336</v>
      </c>
      <c r="K4027" s="7">
        <f>(((J4027/60)/60)/24)+DATE(1970,1,1)</f>
        <v>42211.237685185188</v>
      </c>
      <c r="L4027">
        <v>1432705336</v>
      </c>
      <c r="M4027" s="7">
        <f>(((L4027/60)/60)/24)+DATE(1970,1,1)</f>
        <v>42151.237685185188</v>
      </c>
      <c r="N4027" t="b">
        <v>0</v>
      </c>
      <c r="O4027">
        <v>4</v>
      </c>
      <c r="P4027" s="5">
        <f>E4027/O4027</f>
        <v>62.5</v>
      </c>
      <c r="Q4027" s="18" t="str">
        <f>LEFT(T4027, FIND("/",T4027)-1)</f>
        <v>theater</v>
      </c>
      <c r="R4027" s="18" t="str">
        <f>RIGHT(T4027, LEN(T4027)-FIND("/",T4027))</f>
        <v>plays</v>
      </c>
      <c r="S4027" t="b">
        <v>0</v>
      </c>
      <c r="T4027" t="s">
        <v>8271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3">
        <v>4000</v>
      </c>
      <c r="E4028" s="13">
        <v>0</v>
      </c>
      <c r="F4028" s="16">
        <f>(E4028)/D4028</f>
        <v>0</v>
      </c>
      <c r="G4028" s="11" t="s">
        <v>8221</v>
      </c>
      <c r="H4028" t="s">
        <v>8224</v>
      </c>
      <c r="I4028" t="s">
        <v>8246</v>
      </c>
      <c r="J4028">
        <v>1449247439</v>
      </c>
      <c r="K4028" s="7">
        <f>(((J4028/60)/60)/24)+DATE(1970,1,1)</f>
        <v>42342.697210648148</v>
      </c>
      <c r="L4028">
        <v>1444059839</v>
      </c>
      <c r="M4028" s="7">
        <f>(((L4028/60)/60)/24)+DATE(1970,1,1)</f>
        <v>42282.655543981484</v>
      </c>
      <c r="N4028" t="b">
        <v>0</v>
      </c>
      <c r="O4028">
        <v>0</v>
      </c>
      <c r="P4028" s="5" t="e">
        <f>E4028/O4028</f>
        <v>#DIV/0!</v>
      </c>
      <c r="Q4028" s="18" t="str">
        <f>LEFT(T4028, FIND("/",T4028)-1)</f>
        <v>theater</v>
      </c>
      <c r="R4028" s="18" t="str">
        <f>RIGHT(T4028, LEN(T4028)-FIND("/",T4028))</f>
        <v>plays</v>
      </c>
      <c r="S4028" t="b">
        <v>0</v>
      </c>
      <c r="T4028" t="s">
        <v>8271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3">
        <v>3000</v>
      </c>
      <c r="E4029" s="13">
        <v>215</v>
      </c>
      <c r="F4029" s="16">
        <f>(E4029)/D4029</f>
        <v>7.166666666666667E-2</v>
      </c>
      <c r="G4029" s="11" t="s">
        <v>8221</v>
      </c>
      <c r="H4029" t="s">
        <v>8224</v>
      </c>
      <c r="I4029" t="s">
        <v>8246</v>
      </c>
      <c r="J4029">
        <v>1487811600</v>
      </c>
      <c r="K4029" s="7">
        <f>(((J4029/60)/60)/24)+DATE(1970,1,1)</f>
        <v>42789.041666666672</v>
      </c>
      <c r="L4029">
        <v>1486077481</v>
      </c>
      <c r="M4029" s="7">
        <f>(((L4029/60)/60)/24)+DATE(1970,1,1)</f>
        <v>42768.97084490741</v>
      </c>
      <c r="N4029" t="b">
        <v>0</v>
      </c>
      <c r="O4029">
        <v>7</v>
      </c>
      <c r="P4029" s="5">
        <f>E4029/O4029</f>
        <v>30.714285714285715</v>
      </c>
      <c r="Q4029" s="18" t="str">
        <f>LEFT(T4029, FIND("/",T4029)-1)</f>
        <v>theater</v>
      </c>
      <c r="R4029" s="18" t="str">
        <f>RIGHT(T4029, LEN(T4029)-FIND("/",T4029))</f>
        <v>plays</v>
      </c>
      <c r="S4029" t="b">
        <v>0</v>
      </c>
      <c r="T4029" t="s">
        <v>8271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3">
        <v>2000</v>
      </c>
      <c r="E4030" s="13">
        <v>561</v>
      </c>
      <c r="F4030" s="16">
        <f>(E4030)/D4030</f>
        <v>0.28050000000000003</v>
      </c>
      <c r="G4030" s="11" t="s">
        <v>8221</v>
      </c>
      <c r="H4030" t="s">
        <v>8224</v>
      </c>
      <c r="I4030" t="s">
        <v>8246</v>
      </c>
      <c r="J4030">
        <v>1402007500</v>
      </c>
      <c r="K4030" s="7">
        <f>(((J4030/60)/60)/24)+DATE(1970,1,1)</f>
        <v>41795.938657407409</v>
      </c>
      <c r="L4030">
        <v>1399415500</v>
      </c>
      <c r="M4030" s="7">
        <f>(((L4030/60)/60)/24)+DATE(1970,1,1)</f>
        <v>41765.938657407409</v>
      </c>
      <c r="N4030" t="b">
        <v>0</v>
      </c>
      <c r="O4030">
        <v>11</v>
      </c>
      <c r="P4030" s="5">
        <f>E4030/O4030</f>
        <v>51</v>
      </c>
      <c r="Q4030" s="18" t="str">
        <f>LEFT(T4030, FIND("/",T4030)-1)</f>
        <v>theater</v>
      </c>
      <c r="R4030" s="18" t="str">
        <f>RIGHT(T4030, LEN(T4030)-FIND("/",T4030))</f>
        <v>plays</v>
      </c>
      <c r="S4030" t="b">
        <v>0</v>
      </c>
      <c r="T4030" t="s">
        <v>8271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3">
        <v>20000</v>
      </c>
      <c r="E4031" s="13">
        <v>0</v>
      </c>
      <c r="F4031" s="16">
        <f>(E4031)/D4031</f>
        <v>0</v>
      </c>
      <c r="G4031" s="11" t="s">
        <v>8221</v>
      </c>
      <c r="H4031" t="s">
        <v>8224</v>
      </c>
      <c r="I4031" t="s">
        <v>8246</v>
      </c>
      <c r="J4031">
        <v>1450053370</v>
      </c>
      <c r="K4031" s="7">
        <f>(((J4031/60)/60)/24)+DATE(1970,1,1)</f>
        <v>42352.025115740747</v>
      </c>
      <c r="L4031">
        <v>1447461370</v>
      </c>
      <c r="M4031" s="7">
        <f>(((L4031/60)/60)/24)+DATE(1970,1,1)</f>
        <v>42322.025115740747</v>
      </c>
      <c r="N4031" t="b">
        <v>0</v>
      </c>
      <c r="O4031">
        <v>0</v>
      </c>
      <c r="P4031" s="5" t="e">
        <f>E4031/O4031</f>
        <v>#DIV/0!</v>
      </c>
      <c r="Q4031" s="18" t="str">
        <f>LEFT(T4031, FIND("/",T4031)-1)</f>
        <v>theater</v>
      </c>
      <c r="R4031" s="18" t="str">
        <f>RIGHT(T4031, LEN(T4031)-FIND("/",T4031))</f>
        <v>plays</v>
      </c>
      <c r="S4031" t="b">
        <v>0</v>
      </c>
      <c r="T4031" t="s">
        <v>8271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3">
        <v>2500</v>
      </c>
      <c r="E4032" s="13">
        <v>400</v>
      </c>
      <c r="F4032" s="16">
        <f>(E4032)/D4032</f>
        <v>0.16</v>
      </c>
      <c r="G4032" s="11" t="s">
        <v>8221</v>
      </c>
      <c r="H4032" t="s">
        <v>8224</v>
      </c>
      <c r="I4032" t="s">
        <v>8246</v>
      </c>
      <c r="J4032">
        <v>1454525340</v>
      </c>
      <c r="K4032" s="7">
        <f>(((J4032/60)/60)/24)+DATE(1970,1,1)</f>
        <v>42403.784027777772</v>
      </c>
      <c r="L4032">
        <v>1452008599</v>
      </c>
      <c r="M4032" s="7">
        <f>(((L4032/60)/60)/24)+DATE(1970,1,1)</f>
        <v>42374.655081018514</v>
      </c>
      <c r="N4032" t="b">
        <v>0</v>
      </c>
      <c r="O4032">
        <v>6</v>
      </c>
      <c r="P4032" s="5">
        <f>E4032/O4032</f>
        <v>66.666666666666671</v>
      </c>
      <c r="Q4032" s="18" t="str">
        <f>LEFT(T4032, FIND("/",T4032)-1)</f>
        <v>theater</v>
      </c>
      <c r="R4032" s="18" t="str">
        <f>RIGHT(T4032, LEN(T4032)-FIND("/",T4032))</f>
        <v>plays</v>
      </c>
      <c r="S4032" t="b">
        <v>0</v>
      </c>
      <c r="T4032" t="s">
        <v>8271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3">
        <v>5000</v>
      </c>
      <c r="E4033" s="13">
        <v>0</v>
      </c>
      <c r="F4033" s="16">
        <f>(E4033)/D4033</f>
        <v>0</v>
      </c>
      <c r="G4033" s="11" t="s">
        <v>8221</v>
      </c>
      <c r="H4033" t="s">
        <v>8224</v>
      </c>
      <c r="I4033" t="s">
        <v>8246</v>
      </c>
      <c r="J4033">
        <v>1418914964</v>
      </c>
      <c r="K4033" s="7">
        <f>(((J4033/60)/60)/24)+DATE(1970,1,1)</f>
        <v>41991.626898148148</v>
      </c>
      <c r="L4033">
        <v>1414591364</v>
      </c>
      <c r="M4033" s="7">
        <f>(((L4033/60)/60)/24)+DATE(1970,1,1)</f>
        <v>41941.585231481484</v>
      </c>
      <c r="N4033" t="b">
        <v>0</v>
      </c>
      <c r="O4033">
        <v>0</v>
      </c>
      <c r="P4033" s="5" t="e">
        <f>E4033/O4033</f>
        <v>#DIV/0!</v>
      </c>
      <c r="Q4033" s="18" t="str">
        <f>LEFT(T4033, FIND("/",T4033)-1)</f>
        <v>theater</v>
      </c>
      <c r="R4033" s="18" t="str">
        <f>RIGHT(T4033, LEN(T4033)-FIND("/",T4033))</f>
        <v>plays</v>
      </c>
      <c r="S4033" t="b">
        <v>0</v>
      </c>
      <c r="T4033" t="s">
        <v>8271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3">
        <v>6048</v>
      </c>
      <c r="E4034" s="13">
        <v>413</v>
      </c>
      <c r="F4034" s="16">
        <f>(E4034)/D4034</f>
        <v>6.8287037037037035E-2</v>
      </c>
      <c r="G4034" s="11" t="s">
        <v>8221</v>
      </c>
      <c r="H4034" t="s">
        <v>8224</v>
      </c>
      <c r="I4034" t="s">
        <v>8246</v>
      </c>
      <c r="J4034">
        <v>1450211116</v>
      </c>
      <c r="K4034" s="7">
        <f>(((J4034/60)/60)/24)+DATE(1970,1,1)</f>
        <v>42353.85087962963</v>
      </c>
      <c r="L4034">
        <v>1445023516</v>
      </c>
      <c r="M4034" s="7">
        <f>(((L4034/60)/60)/24)+DATE(1970,1,1)</f>
        <v>42293.809212962966</v>
      </c>
      <c r="N4034" t="b">
        <v>0</v>
      </c>
      <c r="O4034">
        <v>7</v>
      </c>
      <c r="P4034" s="5">
        <f>E4034/O4034</f>
        <v>59</v>
      </c>
      <c r="Q4034" s="18" t="str">
        <f>LEFT(T4034, FIND("/",T4034)-1)</f>
        <v>theater</v>
      </c>
      <c r="R4034" s="18" t="str">
        <f>RIGHT(T4034, LEN(T4034)-FIND("/",T4034))</f>
        <v>plays</v>
      </c>
      <c r="S4034" t="b">
        <v>0</v>
      </c>
      <c r="T4034" t="s">
        <v>8271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3">
        <v>23900</v>
      </c>
      <c r="E4035" s="13">
        <v>6141.99</v>
      </c>
      <c r="F4035" s="16">
        <f>(E4035)/D4035</f>
        <v>0.25698702928870293</v>
      </c>
      <c r="G4035" s="11" t="s">
        <v>8221</v>
      </c>
      <c r="H4035" t="s">
        <v>8225</v>
      </c>
      <c r="I4035" t="s">
        <v>8247</v>
      </c>
      <c r="J4035">
        <v>1475398800</v>
      </c>
      <c r="K4035" s="7">
        <f>(((J4035/60)/60)/24)+DATE(1970,1,1)</f>
        <v>42645.375</v>
      </c>
      <c r="L4035">
        <v>1472711224</v>
      </c>
      <c r="M4035" s="7">
        <f>(((L4035/60)/60)/24)+DATE(1970,1,1)</f>
        <v>42614.268796296295</v>
      </c>
      <c r="N4035" t="b">
        <v>0</v>
      </c>
      <c r="O4035">
        <v>94</v>
      </c>
      <c r="P4035" s="5">
        <f>E4035/O4035</f>
        <v>65.340319148936175</v>
      </c>
      <c r="Q4035" s="18" t="str">
        <f>LEFT(T4035, FIND("/",T4035)-1)</f>
        <v>theater</v>
      </c>
      <c r="R4035" s="18" t="str">
        <f>RIGHT(T4035, LEN(T4035)-FIND("/",T4035))</f>
        <v>plays</v>
      </c>
      <c r="S4035" t="b">
        <v>0</v>
      </c>
      <c r="T4035" t="s">
        <v>8271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3">
        <v>13500</v>
      </c>
      <c r="E4036" s="13">
        <v>200</v>
      </c>
      <c r="F4036" s="16">
        <f>(E4036)/D4036</f>
        <v>1.4814814814814815E-2</v>
      </c>
      <c r="G4036" s="11" t="s">
        <v>8221</v>
      </c>
      <c r="H4036" t="s">
        <v>8224</v>
      </c>
      <c r="I4036" t="s">
        <v>8246</v>
      </c>
      <c r="J4036">
        <v>1428097450</v>
      </c>
      <c r="K4036" s="7">
        <f>(((J4036/60)/60)/24)+DATE(1970,1,1)</f>
        <v>42097.905671296292</v>
      </c>
      <c r="L4036">
        <v>1425509050</v>
      </c>
      <c r="M4036" s="7">
        <f>(((L4036/60)/60)/24)+DATE(1970,1,1)</f>
        <v>42067.947337962964</v>
      </c>
      <c r="N4036" t="b">
        <v>0</v>
      </c>
      <c r="O4036">
        <v>2</v>
      </c>
      <c r="P4036" s="5">
        <f>E4036/O4036</f>
        <v>100</v>
      </c>
      <c r="Q4036" s="18" t="str">
        <f>LEFT(T4036, FIND("/",T4036)-1)</f>
        <v>theater</v>
      </c>
      <c r="R4036" s="18" t="str">
        <f>RIGHT(T4036, LEN(T4036)-FIND("/",T4036))</f>
        <v>plays</v>
      </c>
      <c r="S4036" t="b">
        <v>0</v>
      </c>
      <c r="T4036" t="s">
        <v>8271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3">
        <v>10000</v>
      </c>
      <c r="E4037" s="13">
        <v>3685</v>
      </c>
      <c r="F4037" s="16">
        <f>(E4037)/D4037</f>
        <v>0.36849999999999999</v>
      </c>
      <c r="G4037" s="11" t="s">
        <v>8221</v>
      </c>
      <c r="H4037" t="s">
        <v>8224</v>
      </c>
      <c r="I4037" t="s">
        <v>8246</v>
      </c>
      <c r="J4037">
        <v>1413925887</v>
      </c>
      <c r="K4037" s="7">
        <f>(((J4037/60)/60)/24)+DATE(1970,1,1)</f>
        <v>41933.882951388885</v>
      </c>
      <c r="L4037">
        <v>1411333887</v>
      </c>
      <c r="M4037" s="7">
        <f>(((L4037/60)/60)/24)+DATE(1970,1,1)</f>
        <v>41903.882951388885</v>
      </c>
      <c r="N4037" t="b">
        <v>0</v>
      </c>
      <c r="O4037">
        <v>25</v>
      </c>
      <c r="P4037" s="5">
        <f>E4037/O4037</f>
        <v>147.4</v>
      </c>
      <c r="Q4037" s="18" t="str">
        <f>LEFT(T4037, FIND("/",T4037)-1)</f>
        <v>theater</v>
      </c>
      <c r="R4037" s="18" t="str">
        <f>RIGHT(T4037, LEN(T4037)-FIND("/",T4037))</f>
        <v>plays</v>
      </c>
      <c r="S4037" t="b">
        <v>0</v>
      </c>
      <c r="T4037" t="s">
        <v>8271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3">
        <v>6000</v>
      </c>
      <c r="E4038" s="13">
        <v>2823</v>
      </c>
      <c r="F4038" s="16">
        <f>(E4038)/D4038</f>
        <v>0.47049999999999997</v>
      </c>
      <c r="G4038" s="11" t="s">
        <v>8221</v>
      </c>
      <c r="H4038" t="s">
        <v>8224</v>
      </c>
      <c r="I4038" t="s">
        <v>8246</v>
      </c>
      <c r="J4038">
        <v>1404253800</v>
      </c>
      <c r="K4038" s="7">
        <f>(((J4038/60)/60)/24)+DATE(1970,1,1)</f>
        <v>41821.9375</v>
      </c>
      <c r="L4038">
        <v>1402784964</v>
      </c>
      <c r="M4038" s="7">
        <f>(((L4038/60)/60)/24)+DATE(1970,1,1)</f>
        <v>41804.937083333331</v>
      </c>
      <c r="N4038" t="b">
        <v>0</v>
      </c>
      <c r="O4038">
        <v>17</v>
      </c>
      <c r="P4038" s="5">
        <f>E4038/O4038</f>
        <v>166.05882352941177</v>
      </c>
      <c r="Q4038" s="18" t="str">
        <f>LEFT(T4038, FIND("/",T4038)-1)</f>
        <v>theater</v>
      </c>
      <c r="R4038" s="18" t="str">
        <f>RIGHT(T4038, LEN(T4038)-FIND("/",T4038))</f>
        <v>plays</v>
      </c>
      <c r="S4038" t="b">
        <v>0</v>
      </c>
      <c r="T4038" t="s">
        <v>8271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3">
        <v>700</v>
      </c>
      <c r="E4039" s="13">
        <v>80</v>
      </c>
      <c r="F4039" s="16">
        <f>(E4039)/D4039</f>
        <v>0.11428571428571428</v>
      </c>
      <c r="G4039" s="11" t="s">
        <v>8221</v>
      </c>
      <c r="H4039" t="s">
        <v>8224</v>
      </c>
      <c r="I4039" t="s">
        <v>8246</v>
      </c>
      <c r="J4039">
        <v>1464099900</v>
      </c>
      <c r="K4039" s="7">
        <f>(((J4039/60)/60)/24)+DATE(1970,1,1)</f>
        <v>42514.600694444445</v>
      </c>
      <c r="L4039">
        <v>1462585315</v>
      </c>
      <c r="M4039" s="7">
        <f>(((L4039/60)/60)/24)+DATE(1970,1,1)</f>
        <v>42497.070775462969</v>
      </c>
      <c r="N4039" t="b">
        <v>0</v>
      </c>
      <c r="O4039">
        <v>2</v>
      </c>
      <c r="P4039" s="5">
        <f>E4039/O4039</f>
        <v>40</v>
      </c>
      <c r="Q4039" s="18" t="str">
        <f>LEFT(T4039, FIND("/",T4039)-1)</f>
        <v>theater</v>
      </c>
      <c r="R4039" s="18" t="str">
        <f>RIGHT(T4039, LEN(T4039)-FIND("/",T4039))</f>
        <v>plays</v>
      </c>
      <c r="S4039" t="b">
        <v>0</v>
      </c>
      <c r="T4039" t="s">
        <v>8271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3">
        <v>2500</v>
      </c>
      <c r="E4040" s="13">
        <v>301</v>
      </c>
      <c r="F4040" s="16">
        <f>(E4040)/D4040</f>
        <v>0.12039999999999999</v>
      </c>
      <c r="G4040" s="11" t="s">
        <v>8221</v>
      </c>
      <c r="H4040" t="s">
        <v>8224</v>
      </c>
      <c r="I4040" t="s">
        <v>8246</v>
      </c>
      <c r="J4040">
        <v>1413573010</v>
      </c>
      <c r="K4040" s="7">
        <f>(((J4040/60)/60)/24)+DATE(1970,1,1)</f>
        <v>41929.798726851855</v>
      </c>
      <c r="L4040">
        <v>1408389010</v>
      </c>
      <c r="M4040" s="7">
        <f>(((L4040/60)/60)/24)+DATE(1970,1,1)</f>
        <v>41869.798726851855</v>
      </c>
      <c r="N4040" t="b">
        <v>0</v>
      </c>
      <c r="O4040">
        <v>4</v>
      </c>
      <c r="P4040" s="5">
        <f>E4040/O4040</f>
        <v>75.25</v>
      </c>
      <c r="Q4040" s="18" t="str">
        <f>LEFT(T4040, FIND("/",T4040)-1)</f>
        <v>theater</v>
      </c>
      <c r="R4040" s="18" t="str">
        <f>RIGHT(T4040, LEN(T4040)-FIND("/",T4040))</f>
        <v>plays</v>
      </c>
      <c r="S4040" t="b">
        <v>0</v>
      </c>
      <c r="T4040" t="s">
        <v>8271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3">
        <v>500</v>
      </c>
      <c r="E4041" s="13">
        <v>300</v>
      </c>
      <c r="F4041" s="16">
        <f>(E4041)/D4041</f>
        <v>0.6</v>
      </c>
      <c r="G4041" s="11" t="s">
        <v>8221</v>
      </c>
      <c r="H4041" t="s">
        <v>8224</v>
      </c>
      <c r="I4041" t="s">
        <v>8246</v>
      </c>
      <c r="J4041">
        <v>1448949540</v>
      </c>
      <c r="K4041" s="7">
        <f>(((J4041/60)/60)/24)+DATE(1970,1,1)</f>
        <v>42339.249305555553</v>
      </c>
      <c r="L4041">
        <v>1446048367</v>
      </c>
      <c r="M4041" s="7">
        <f>(((L4041/60)/60)/24)+DATE(1970,1,1)</f>
        <v>42305.670914351853</v>
      </c>
      <c r="N4041" t="b">
        <v>0</v>
      </c>
      <c r="O4041">
        <v>5</v>
      </c>
      <c r="P4041" s="5">
        <f>E4041/O4041</f>
        <v>60</v>
      </c>
      <c r="Q4041" s="18" t="str">
        <f>LEFT(T4041, FIND("/",T4041)-1)</f>
        <v>theater</v>
      </c>
      <c r="R4041" s="18" t="str">
        <f>RIGHT(T4041, LEN(T4041)-FIND("/",T4041))</f>
        <v>plays</v>
      </c>
      <c r="S4041" t="b">
        <v>0</v>
      </c>
      <c r="T4041" t="s">
        <v>8271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3">
        <v>8000</v>
      </c>
      <c r="E4042" s="13">
        <v>2500</v>
      </c>
      <c r="F4042" s="16">
        <f>(E4042)/D4042</f>
        <v>0.3125</v>
      </c>
      <c r="G4042" s="11" t="s">
        <v>8221</v>
      </c>
      <c r="H4042" t="s">
        <v>8224</v>
      </c>
      <c r="I4042" t="s">
        <v>8246</v>
      </c>
      <c r="J4042">
        <v>1437188400</v>
      </c>
      <c r="K4042" s="7">
        <f>(((J4042/60)/60)/24)+DATE(1970,1,1)</f>
        <v>42203.125</v>
      </c>
      <c r="L4042">
        <v>1432100004</v>
      </c>
      <c r="M4042" s="7">
        <f>(((L4042/60)/60)/24)+DATE(1970,1,1)</f>
        <v>42144.231527777782</v>
      </c>
      <c r="N4042" t="b">
        <v>0</v>
      </c>
      <c r="O4042">
        <v>2</v>
      </c>
      <c r="P4042" s="5">
        <f>E4042/O4042</f>
        <v>1250</v>
      </c>
      <c r="Q4042" s="18" t="str">
        <f>LEFT(T4042, FIND("/",T4042)-1)</f>
        <v>theater</v>
      </c>
      <c r="R4042" s="18" t="str">
        <f>RIGHT(T4042, LEN(T4042)-FIND("/",T4042))</f>
        <v>plays</v>
      </c>
      <c r="S4042" t="b">
        <v>0</v>
      </c>
      <c r="T4042" t="s">
        <v>8271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3">
        <v>5000</v>
      </c>
      <c r="E4043" s="13">
        <v>21</v>
      </c>
      <c r="F4043" s="16">
        <f>(E4043)/D4043</f>
        <v>4.1999999999999997E-3</v>
      </c>
      <c r="G4043" s="11" t="s">
        <v>8221</v>
      </c>
      <c r="H4043" t="s">
        <v>8225</v>
      </c>
      <c r="I4043" t="s">
        <v>8247</v>
      </c>
      <c r="J4043">
        <v>1473160954</v>
      </c>
      <c r="K4043" s="7">
        <f>(((J4043/60)/60)/24)+DATE(1970,1,1)</f>
        <v>42619.474004629628</v>
      </c>
      <c r="L4043">
        <v>1467976954</v>
      </c>
      <c r="M4043" s="7">
        <f>(((L4043/60)/60)/24)+DATE(1970,1,1)</f>
        <v>42559.474004629628</v>
      </c>
      <c r="N4043" t="b">
        <v>0</v>
      </c>
      <c r="O4043">
        <v>2</v>
      </c>
      <c r="P4043" s="5">
        <f>E4043/O4043</f>
        <v>10.5</v>
      </c>
      <c r="Q4043" s="18" t="str">
        <f>LEFT(T4043, FIND("/",T4043)-1)</f>
        <v>theater</v>
      </c>
      <c r="R4043" s="18" t="str">
        <f>RIGHT(T4043, LEN(T4043)-FIND("/",T4043))</f>
        <v>plays</v>
      </c>
      <c r="S4043" t="b">
        <v>0</v>
      </c>
      <c r="T4043" t="s">
        <v>8271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3">
        <v>10000</v>
      </c>
      <c r="E4044" s="13">
        <v>21</v>
      </c>
      <c r="F4044" s="16">
        <f>(E4044)/D4044</f>
        <v>2.0999999999999999E-3</v>
      </c>
      <c r="G4044" s="11" t="s">
        <v>8221</v>
      </c>
      <c r="H4044" t="s">
        <v>8224</v>
      </c>
      <c r="I4044" t="s">
        <v>8246</v>
      </c>
      <c r="J4044">
        <v>1421781360</v>
      </c>
      <c r="K4044" s="7">
        <f>(((J4044/60)/60)/24)+DATE(1970,1,1)</f>
        <v>42024.802777777775</v>
      </c>
      <c r="L4044">
        <v>1419213664</v>
      </c>
      <c r="M4044" s="7">
        <f>(((L4044/60)/60)/24)+DATE(1970,1,1)</f>
        <v>41995.084074074075</v>
      </c>
      <c r="N4044" t="b">
        <v>0</v>
      </c>
      <c r="O4044">
        <v>3</v>
      </c>
      <c r="P4044" s="5">
        <f>E4044/O4044</f>
        <v>7</v>
      </c>
      <c r="Q4044" s="18" t="str">
        <f>LEFT(T4044, FIND("/",T4044)-1)</f>
        <v>theater</v>
      </c>
      <c r="R4044" s="18" t="str">
        <f>RIGHT(T4044, LEN(T4044)-FIND("/",T4044))</f>
        <v>plays</v>
      </c>
      <c r="S4044" t="b">
        <v>0</v>
      </c>
      <c r="T4044" t="s">
        <v>8271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3">
        <v>300</v>
      </c>
      <c r="E4045" s="13">
        <v>0</v>
      </c>
      <c r="F4045" s="16">
        <f>(E4045)/D4045</f>
        <v>0</v>
      </c>
      <c r="G4045" s="11" t="s">
        <v>8221</v>
      </c>
      <c r="H4045" t="s">
        <v>8229</v>
      </c>
      <c r="I4045" t="s">
        <v>8251</v>
      </c>
      <c r="J4045">
        <v>1416524325</v>
      </c>
      <c r="K4045" s="7">
        <f>(((J4045/60)/60)/24)+DATE(1970,1,1)</f>
        <v>41963.957465277781</v>
      </c>
      <c r="L4045">
        <v>1415228325</v>
      </c>
      <c r="M4045" s="7">
        <f>(((L4045/60)/60)/24)+DATE(1970,1,1)</f>
        <v>41948.957465277781</v>
      </c>
      <c r="N4045" t="b">
        <v>0</v>
      </c>
      <c r="O4045">
        <v>0</v>
      </c>
      <c r="P4045" s="5" t="e">
        <f>E4045/O4045</f>
        <v>#DIV/0!</v>
      </c>
      <c r="Q4045" s="18" t="str">
        <f>LEFT(T4045, FIND("/",T4045)-1)</f>
        <v>theater</v>
      </c>
      <c r="R4045" s="18" t="str">
        <f>RIGHT(T4045, LEN(T4045)-FIND("/",T4045))</f>
        <v>plays</v>
      </c>
      <c r="S4045" t="b">
        <v>0</v>
      </c>
      <c r="T4045" t="s">
        <v>8271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3">
        <v>600</v>
      </c>
      <c r="E4046" s="13">
        <v>225</v>
      </c>
      <c r="F4046" s="16">
        <f>(E4046)/D4046</f>
        <v>0.375</v>
      </c>
      <c r="G4046" s="11" t="s">
        <v>8221</v>
      </c>
      <c r="H4046" t="s">
        <v>8224</v>
      </c>
      <c r="I4046" t="s">
        <v>8246</v>
      </c>
      <c r="J4046">
        <v>1428642000</v>
      </c>
      <c r="K4046" s="7">
        <f>(((J4046/60)/60)/24)+DATE(1970,1,1)</f>
        <v>42104.208333333328</v>
      </c>
      <c r="L4046">
        <v>1426050982</v>
      </c>
      <c r="M4046" s="7">
        <f>(((L4046/60)/60)/24)+DATE(1970,1,1)</f>
        <v>42074.219699074078</v>
      </c>
      <c r="N4046" t="b">
        <v>0</v>
      </c>
      <c r="O4046">
        <v>4</v>
      </c>
      <c r="P4046" s="5">
        <f>E4046/O4046</f>
        <v>56.25</v>
      </c>
      <c r="Q4046" s="18" t="str">
        <f>LEFT(T4046, FIND("/",T4046)-1)</f>
        <v>theater</v>
      </c>
      <c r="R4046" s="18" t="str">
        <f>RIGHT(T4046, LEN(T4046)-FIND("/",T4046))</f>
        <v>plays</v>
      </c>
      <c r="S4046" t="b">
        <v>0</v>
      </c>
      <c r="T4046" t="s">
        <v>8271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3">
        <v>5000</v>
      </c>
      <c r="E4047" s="13">
        <v>1</v>
      </c>
      <c r="F4047" s="16">
        <f>(E4047)/D4047</f>
        <v>2.0000000000000001E-4</v>
      </c>
      <c r="G4047" s="11" t="s">
        <v>8221</v>
      </c>
      <c r="H4047" t="s">
        <v>8226</v>
      </c>
      <c r="I4047" t="s">
        <v>8248</v>
      </c>
      <c r="J4047">
        <v>1408596589</v>
      </c>
      <c r="K4047" s="7">
        <f>(((J4047/60)/60)/24)+DATE(1970,1,1)</f>
        <v>41872.201261574075</v>
      </c>
      <c r="L4047">
        <v>1406004589</v>
      </c>
      <c r="M4047" s="7">
        <f>(((L4047/60)/60)/24)+DATE(1970,1,1)</f>
        <v>41842.201261574075</v>
      </c>
      <c r="N4047" t="b">
        <v>0</v>
      </c>
      <c r="O4047">
        <v>1</v>
      </c>
      <c r="P4047" s="5">
        <f>E4047/O4047</f>
        <v>1</v>
      </c>
      <c r="Q4047" s="18" t="str">
        <f>LEFT(T4047, FIND("/",T4047)-1)</f>
        <v>theater</v>
      </c>
      <c r="R4047" s="18" t="str">
        <f>RIGHT(T4047, LEN(T4047)-FIND("/",T4047))</f>
        <v>plays</v>
      </c>
      <c r="S4047" t="b">
        <v>0</v>
      </c>
      <c r="T4047" t="s">
        <v>8271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3">
        <v>5600</v>
      </c>
      <c r="E4048" s="13">
        <v>460</v>
      </c>
      <c r="F4048" s="16">
        <f>(E4048)/D4048</f>
        <v>8.2142857142857142E-2</v>
      </c>
      <c r="G4048" s="11" t="s">
        <v>8221</v>
      </c>
      <c r="H4048" t="s">
        <v>8224</v>
      </c>
      <c r="I4048" t="s">
        <v>8246</v>
      </c>
      <c r="J4048">
        <v>1413992210</v>
      </c>
      <c r="K4048" s="7">
        <f>(((J4048/60)/60)/24)+DATE(1970,1,1)</f>
        <v>41934.650578703702</v>
      </c>
      <c r="L4048">
        <v>1411400210</v>
      </c>
      <c r="M4048" s="7">
        <f>(((L4048/60)/60)/24)+DATE(1970,1,1)</f>
        <v>41904.650578703702</v>
      </c>
      <c r="N4048" t="b">
        <v>0</v>
      </c>
      <c r="O4048">
        <v>12</v>
      </c>
      <c r="P4048" s="5">
        <f>E4048/O4048</f>
        <v>38.333333333333336</v>
      </c>
      <c r="Q4048" s="18" t="str">
        <f>LEFT(T4048, FIND("/",T4048)-1)</f>
        <v>theater</v>
      </c>
      <c r="R4048" s="18" t="str">
        <f>RIGHT(T4048, LEN(T4048)-FIND("/",T4048))</f>
        <v>plays</v>
      </c>
      <c r="S4048" t="b">
        <v>0</v>
      </c>
      <c r="T4048" t="s">
        <v>8271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3">
        <v>5000</v>
      </c>
      <c r="E4049" s="13">
        <v>110</v>
      </c>
      <c r="F4049" s="16">
        <f>(E4049)/D4049</f>
        <v>2.1999999999999999E-2</v>
      </c>
      <c r="G4049" s="11" t="s">
        <v>8221</v>
      </c>
      <c r="H4049" t="s">
        <v>8224</v>
      </c>
      <c r="I4049" t="s">
        <v>8246</v>
      </c>
      <c r="J4049">
        <v>1420938000</v>
      </c>
      <c r="K4049" s="7">
        <f>(((J4049/60)/60)/24)+DATE(1970,1,1)</f>
        <v>42015.041666666672</v>
      </c>
      <c r="L4049">
        <v>1418862743</v>
      </c>
      <c r="M4049" s="7">
        <f>(((L4049/60)/60)/24)+DATE(1970,1,1)</f>
        <v>41991.022488425922</v>
      </c>
      <c r="N4049" t="b">
        <v>0</v>
      </c>
      <c r="O4049">
        <v>4</v>
      </c>
      <c r="P4049" s="5">
        <f>E4049/O4049</f>
        <v>27.5</v>
      </c>
      <c r="Q4049" s="18" t="str">
        <f>LEFT(T4049, FIND("/",T4049)-1)</f>
        <v>theater</v>
      </c>
      <c r="R4049" s="18" t="str">
        <f>RIGHT(T4049, LEN(T4049)-FIND("/",T4049))</f>
        <v>plays</v>
      </c>
      <c r="S4049" t="b">
        <v>0</v>
      </c>
      <c r="T4049" t="s">
        <v>8271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3">
        <v>17000</v>
      </c>
      <c r="E4050" s="13">
        <v>3001</v>
      </c>
      <c r="F4050" s="16">
        <f>(E4050)/D4050</f>
        <v>0.17652941176470588</v>
      </c>
      <c r="G4050" s="11" t="s">
        <v>8221</v>
      </c>
      <c r="H4050" t="s">
        <v>8225</v>
      </c>
      <c r="I4050" t="s">
        <v>8247</v>
      </c>
      <c r="J4050">
        <v>1460373187</v>
      </c>
      <c r="K4050" s="7">
        <f>(((J4050/60)/60)/24)+DATE(1970,1,1)</f>
        <v>42471.467442129629</v>
      </c>
      <c r="L4050">
        <v>1457352787</v>
      </c>
      <c r="M4050" s="7">
        <f>(((L4050/60)/60)/24)+DATE(1970,1,1)</f>
        <v>42436.509108796294</v>
      </c>
      <c r="N4050" t="b">
        <v>0</v>
      </c>
      <c r="O4050">
        <v>91</v>
      </c>
      <c r="P4050" s="5">
        <f>E4050/O4050</f>
        <v>32.978021978021978</v>
      </c>
      <c r="Q4050" s="18" t="str">
        <f>LEFT(T4050, FIND("/",T4050)-1)</f>
        <v>theater</v>
      </c>
      <c r="R4050" s="18" t="str">
        <f>RIGHT(T4050, LEN(T4050)-FIND("/",T4050))</f>
        <v>plays</v>
      </c>
      <c r="S4050" t="b">
        <v>0</v>
      </c>
      <c r="T4050" t="s">
        <v>8271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3">
        <v>20000</v>
      </c>
      <c r="E4051" s="13">
        <v>16</v>
      </c>
      <c r="F4051" s="16">
        <f>(E4051)/D4051</f>
        <v>8.0000000000000004E-4</v>
      </c>
      <c r="G4051" s="11" t="s">
        <v>8221</v>
      </c>
      <c r="H4051" t="s">
        <v>8224</v>
      </c>
      <c r="I4051" t="s">
        <v>8246</v>
      </c>
      <c r="J4051">
        <v>1436914815</v>
      </c>
      <c r="K4051" s="7">
        <f>(((J4051/60)/60)/24)+DATE(1970,1,1)</f>
        <v>42199.958506944444</v>
      </c>
      <c r="L4051">
        <v>1434322815</v>
      </c>
      <c r="M4051" s="7">
        <f>(((L4051/60)/60)/24)+DATE(1970,1,1)</f>
        <v>42169.958506944444</v>
      </c>
      <c r="N4051" t="b">
        <v>0</v>
      </c>
      <c r="O4051">
        <v>1</v>
      </c>
      <c r="P4051" s="5">
        <f>E4051/O4051</f>
        <v>16</v>
      </c>
      <c r="Q4051" s="18" t="str">
        <f>LEFT(T4051, FIND("/",T4051)-1)</f>
        <v>theater</v>
      </c>
      <c r="R4051" s="18" t="str">
        <f>RIGHT(T4051, LEN(T4051)-FIND("/",T4051))</f>
        <v>plays</v>
      </c>
      <c r="S4051" t="b">
        <v>0</v>
      </c>
      <c r="T4051" t="s">
        <v>8271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3">
        <v>1500</v>
      </c>
      <c r="E4052" s="13">
        <v>1</v>
      </c>
      <c r="F4052" s="16">
        <f>(E4052)/D4052</f>
        <v>6.6666666666666664E-4</v>
      </c>
      <c r="G4052" s="11" t="s">
        <v>8221</v>
      </c>
      <c r="H4052" t="s">
        <v>8224</v>
      </c>
      <c r="I4052" t="s">
        <v>8246</v>
      </c>
      <c r="J4052">
        <v>1414077391</v>
      </c>
      <c r="K4052" s="7">
        <f>(((J4052/60)/60)/24)+DATE(1970,1,1)</f>
        <v>41935.636469907404</v>
      </c>
      <c r="L4052">
        <v>1411485391</v>
      </c>
      <c r="M4052" s="7">
        <f>(((L4052/60)/60)/24)+DATE(1970,1,1)</f>
        <v>41905.636469907404</v>
      </c>
      <c r="N4052" t="b">
        <v>0</v>
      </c>
      <c r="O4052">
        <v>1</v>
      </c>
      <c r="P4052" s="5">
        <f>E4052/O4052</f>
        <v>1</v>
      </c>
      <c r="Q4052" s="18" t="str">
        <f>LEFT(T4052, FIND("/",T4052)-1)</f>
        <v>theater</v>
      </c>
      <c r="R4052" s="18" t="str">
        <f>RIGHT(T4052, LEN(T4052)-FIND("/",T4052))</f>
        <v>plays</v>
      </c>
      <c r="S4052" t="b">
        <v>0</v>
      </c>
      <c r="T4052" t="s">
        <v>8271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3">
        <v>500</v>
      </c>
      <c r="E4053" s="13">
        <v>0</v>
      </c>
      <c r="F4053" s="16">
        <f>(E4053)/D4053</f>
        <v>0</v>
      </c>
      <c r="G4053" s="11" t="s">
        <v>8221</v>
      </c>
      <c r="H4053" t="s">
        <v>8224</v>
      </c>
      <c r="I4053" t="s">
        <v>8246</v>
      </c>
      <c r="J4053">
        <v>1399618380</v>
      </c>
      <c r="K4053" s="7">
        <f>(((J4053/60)/60)/24)+DATE(1970,1,1)</f>
        <v>41768.286805555559</v>
      </c>
      <c r="L4053">
        <v>1399058797</v>
      </c>
      <c r="M4053" s="7">
        <f>(((L4053/60)/60)/24)+DATE(1970,1,1)</f>
        <v>41761.810150462967</v>
      </c>
      <c r="N4053" t="b">
        <v>0</v>
      </c>
      <c r="O4053">
        <v>0</v>
      </c>
      <c r="P4053" s="5" t="e">
        <f>E4053/O4053</f>
        <v>#DIV/0!</v>
      </c>
      <c r="Q4053" s="18" t="str">
        <f>LEFT(T4053, FIND("/",T4053)-1)</f>
        <v>theater</v>
      </c>
      <c r="R4053" s="18" t="str">
        <f>RIGHT(T4053, LEN(T4053)-FIND("/",T4053))</f>
        <v>plays</v>
      </c>
      <c r="S4053" t="b">
        <v>0</v>
      </c>
      <c r="T4053" t="s">
        <v>8271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3">
        <v>3000</v>
      </c>
      <c r="E4054" s="13">
        <v>1126</v>
      </c>
      <c r="F4054" s="16">
        <f>(E4054)/D4054</f>
        <v>0.37533333333333335</v>
      </c>
      <c r="G4054" s="11" t="s">
        <v>8221</v>
      </c>
      <c r="H4054" t="s">
        <v>8224</v>
      </c>
      <c r="I4054" t="s">
        <v>8246</v>
      </c>
      <c r="J4054">
        <v>1413234316</v>
      </c>
      <c r="K4054" s="7">
        <f>(((J4054/60)/60)/24)+DATE(1970,1,1)</f>
        <v>41925.878657407404</v>
      </c>
      <c r="L4054">
        <v>1408050316</v>
      </c>
      <c r="M4054" s="7">
        <f>(((L4054/60)/60)/24)+DATE(1970,1,1)</f>
        <v>41865.878657407404</v>
      </c>
      <c r="N4054" t="b">
        <v>0</v>
      </c>
      <c r="O4054">
        <v>13</v>
      </c>
      <c r="P4054" s="5">
        <f>E4054/O4054</f>
        <v>86.615384615384613</v>
      </c>
      <c r="Q4054" s="18" t="str">
        <f>LEFT(T4054, FIND("/",T4054)-1)</f>
        <v>theater</v>
      </c>
      <c r="R4054" s="18" t="str">
        <f>RIGHT(T4054, LEN(T4054)-FIND("/",T4054))</f>
        <v>plays</v>
      </c>
      <c r="S4054" t="b">
        <v>0</v>
      </c>
      <c r="T4054" t="s">
        <v>8271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3">
        <v>500</v>
      </c>
      <c r="E4055" s="13">
        <v>110</v>
      </c>
      <c r="F4055" s="16">
        <f>(E4055)/D4055</f>
        <v>0.22</v>
      </c>
      <c r="G4055" s="11" t="s">
        <v>8221</v>
      </c>
      <c r="H4055" t="s">
        <v>8225</v>
      </c>
      <c r="I4055" t="s">
        <v>8247</v>
      </c>
      <c r="J4055">
        <v>1416081600</v>
      </c>
      <c r="K4055" s="7">
        <f>(((J4055/60)/60)/24)+DATE(1970,1,1)</f>
        <v>41958.833333333328</v>
      </c>
      <c r="L4055">
        <v>1413477228</v>
      </c>
      <c r="M4055" s="7">
        <f>(((L4055/60)/60)/24)+DATE(1970,1,1)</f>
        <v>41928.690138888887</v>
      </c>
      <c r="N4055" t="b">
        <v>0</v>
      </c>
      <c r="O4055">
        <v>2</v>
      </c>
      <c r="P4055" s="5">
        <f>E4055/O4055</f>
        <v>55</v>
      </c>
      <c r="Q4055" s="18" t="str">
        <f>LEFT(T4055, FIND("/",T4055)-1)</f>
        <v>theater</v>
      </c>
      <c r="R4055" s="18" t="str">
        <f>RIGHT(T4055, LEN(T4055)-FIND("/",T4055))</f>
        <v>plays</v>
      </c>
      <c r="S4055" t="b">
        <v>0</v>
      </c>
      <c r="T4055" t="s">
        <v>8271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3">
        <v>8880</v>
      </c>
      <c r="E4056" s="13">
        <v>0</v>
      </c>
      <c r="F4056" s="16">
        <f>(E4056)/D4056</f>
        <v>0</v>
      </c>
      <c r="G4056" s="11" t="s">
        <v>8221</v>
      </c>
      <c r="H4056" t="s">
        <v>8224</v>
      </c>
      <c r="I4056" t="s">
        <v>8246</v>
      </c>
      <c r="J4056">
        <v>1475294400</v>
      </c>
      <c r="K4056" s="7">
        <f>(((J4056/60)/60)/24)+DATE(1970,1,1)</f>
        <v>42644.166666666672</v>
      </c>
      <c r="L4056">
        <v>1472674285</v>
      </c>
      <c r="M4056" s="7">
        <f>(((L4056/60)/60)/24)+DATE(1970,1,1)</f>
        <v>42613.841261574074</v>
      </c>
      <c r="N4056" t="b">
        <v>0</v>
      </c>
      <c r="O4056">
        <v>0</v>
      </c>
      <c r="P4056" s="5" t="e">
        <f>E4056/O4056</f>
        <v>#DIV/0!</v>
      </c>
      <c r="Q4056" s="18" t="str">
        <f>LEFT(T4056, FIND("/",T4056)-1)</f>
        <v>theater</v>
      </c>
      <c r="R4056" s="18" t="str">
        <f>RIGHT(T4056, LEN(T4056)-FIND("/",T4056))</f>
        <v>plays</v>
      </c>
      <c r="S4056" t="b">
        <v>0</v>
      </c>
      <c r="T4056" t="s">
        <v>8271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3">
        <v>5000</v>
      </c>
      <c r="E4057" s="13">
        <v>881</v>
      </c>
      <c r="F4057" s="16">
        <f>(E4057)/D4057</f>
        <v>0.1762</v>
      </c>
      <c r="G4057" s="11" t="s">
        <v>8221</v>
      </c>
      <c r="H4057" t="s">
        <v>8225</v>
      </c>
      <c r="I4057" t="s">
        <v>8247</v>
      </c>
      <c r="J4057">
        <v>1403192031</v>
      </c>
      <c r="K4057" s="7">
        <f>(((J4057/60)/60)/24)+DATE(1970,1,1)</f>
        <v>41809.648506944446</v>
      </c>
      <c r="L4057">
        <v>1400600031</v>
      </c>
      <c r="M4057" s="7">
        <f>(((L4057/60)/60)/24)+DATE(1970,1,1)</f>
        <v>41779.648506944446</v>
      </c>
      <c r="N4057" t="b">
        <v>0</v>
      </c>
      <c r="O4057">
        <v>21</v>
      </c>
      <c r="P4057" s="5">
        <f>E4057/O4057</f>
        <v>41.952380952380949</v>
      </c>
      <c r="Q4057" s="18" t="str">
        <f>LEFT(T4057, FIND("/",T4057)-1)</f>
        <v>theater</v>
      </c>
      <c r="R4057" s="18" t="str">
        <f>RIGHT(T4057, LEN(T4057)-FIND("/",T4057))</f>
        <v>plays</v>
      </c>
      <c r="S4057" t="b">
        <v>0</v>
      </c>
      <c r="T4057" t="s">
        <v>8271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3">
        <v>1500</v>
      </c>
      <c r="E4058" s="13">
        <v>795</v>
      </c>
      <c r="F4058" s="16">
        <f>(E4058)/D4058</f>
        <v>0.53</v>
      </c>
      <c r="G4058" s="11" t="s">
        <v>8221</v>
      </c>
      <c r="H4058" t="s">
        <v>8224</v>
      </c>
      <c r="I4058" t="s">
        <v>8246</v>
      </c>
      <c r="J4058">
        <v>1467575940</v>
      </c>
      <c r="K4058" s="7">
        <f>(((J4058/60)/60)/24)+DATE(1970,1,1)</f>
        <v>42554.832638888889</v>
      </c>
      <c r="L4058">
        <v>1465856639</v>
      </c>
      <c r="M4058" s="7">
        <f>(((L4058/60)/60)/24)+DATE(1970,1,1)</f>
        <v>42534.933321759265</v>
      </c>
      <c r="N4058" t="b">
        <v>0</v>
      </c>
      <c r="O4058">
        <v>9</v>
      </c>
      <c r="P4058" s="5">
        <f>E4058/O4058</f>
        <v>88.333333333333329</v>
      </c>
      <c r="Q4058" s="18" t="str">
        <f>LEFT(T4058, FIND("/",T4058)-1)</f>
        <v>theater</v>
      </c>
      <c r="R4058" s="18" t="str">
        <f>RIGHT(T4058, LEN(T4058)-FIND("/",T4058))</f>
        <v>plays</v>
      </c>
      <c r="S4058" t="b">
        <v>0</v>
      </c>
      <c r="T4058" t="s">
        <v>8271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3">
        <v>3500</v>
      </c>
      <c r="E4059" s="13">
        <v>775</v>
      </c>
      <c r="F4059" s="16">
        <f>(E4059)/D4059</f>
        <v>0.22142857142857142</v>
      </c>
      <c r="G4059" s="11" t="s">
        <v>8221</v>
      </c>
      <c r="H4059" t="s">
        <v>8225</v>
      </c>
      <c r="I4059" t="s">
        <v>8247</v>
      </c>
      <c r="J4059">
        <v>1448492400</v>
      </c>
      <c r="K4059" s="7">
        <f>(((J4059/60)/60)/24)+DATE(1970,1,1)</f>
        <v>42333.958333333328</v>
      </c>
      <c r="L4059">
        <v>1446506080</v>
      </c>
      <c r="M4059" s="7">
        <f>(((L4059/60)/60)/24)+DATE(1970,1,1)</f>
        <v>42310.968518518523</v>
      </c>
      <c r="N4059" t="b">
        <v>0</v>
      </c>
      <c r="O4059">
        <v>6</v>
      </c>
      <c r="P4059" s="5">
        <f>E4059/O4059</f>
        <v>129.16666666666666</v>
      </c>
      <c r="Q4059" s="18" t="str">
        <f>LEFT(T4059, FIND("/",T4059)-1)</f>
        <v>theater</v>
      </c>
      <c r="R4059" s="18" t="str">
        <f>RIGHT(T4059, LEN(T4059)-FIND("/",T4059))</f>
        <v>plays</v>
      </c>
      <c r="S4059" t="b">
        <v>0</v>
      </c>
      <c r="T4059" t="s">
        <v>8271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3">
        <v>3750</v>
      </c>
      <c r="E4060" s="13">
        <v>95</v>
      </c>
      <c r="F4060" s="16">
        <f>(E4060)/D4060</f>
        <v>2.5333333333333333E-2</v>
      </c>
      <c r="G4060" s="11" t="s">
        <v>8221</v>
      </c>
      <c r="H4060" t="s">
        <v>8224</v>
      </c>
      <c r="I4060" t="s">
        <v>8246</v>
      </c>
      <c r="J4060">
        <v>1459483140</v>
      </c>
      <c r="K4060" s="7">
        <f>(((J4060/60)/60)/24)+DATE(1970,1,1)</f>
        <v>42461.165972222225</v>
      </c>
      <c r="L4060">
        <v>1458178044</v>
      </c>
      <c r="M4060" s="7">
        <f>(((L4060/60)/60)/24)+DATE(1970,1,1)</f>
        <v>42446.060694444444</v>
      </c>
      <c r="N4060" t="b">
        <v>0</v>
      </c>
      <c r="O4060">
        <v>4</v>
      </c>
      <c r="P4060" s="5">
        <f>E4060/O4060</f>
        <v>23.75</v>
      </c>
      <c r="Q4060" s="18" t="str">
        <f>LEFT(T4060, FIND("/",T4060)-1)</f>
        <v>theater</v>
      </c>
      <c r="R4060" s="18" t="str">
        <f>RIGHT(T4060, LEN(T4060)-FIND("/",T4060))</f>
        <v>plays</v>
      </c>
      <c r="S4060" t="b">
        <v>0</v>
      </c>
      <c r="T4060" t="s">
        <v>8271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3">
        <v>10000</v>
      </c>
      <c r="E4061" s="13">
        <v>250</v>
      </c>
      <c r="F4061" s="16">
        <f>(E4061)/D4061</f>
        <v>2.5000000000000001E-2</v>
      </c>
      <c r="G4061" s="11" t="s">
        <v>8221</v>
      </c>
      <c r="H4061" t="s">
        <v>8229</v>
      </c>
      <c r="I4061" t="s">
        <v>8251</v>
      </c>
      <c r="J4061">
        <v>1410836400</v>
      </c>
      <c r="K4061" s="7">
        <f>(((J4061/60)/60)/24)+DATE(1970,1,1)</f>
        <v>41898.125</v>
      </c>
      <c r="L4061">
        <v>1408116152</v>
      </c>
      <c r="M4061" s="7">
        <f>(((L4061/60)/60)/24)+DATE(1970,1,1)</f>
        <v>41866.640648148146</v>
      </c>
      <c r="N4061" t="b">
        <v>0</v>
      </c>
      <c r="O4061">
        <v>7</v>
      </c>
      <c r="P4061" s="5">
        <f>E4061/O4061</f>
        <v>35.714285714285715</v>
      </c>
      <c r="Q4061" s="18" t="str">
        <f>LEFT(T4061, FIND("/",T4061)-1)</f>
        <v>theater</v>
      </c>
      <c r="R4061" s="18" t="str">
        <f>RIGHT(T4061, LEN(T4061)-FIND("/",T4061))</f>
        <v>plays</v>
      </c>
      <c r="S4061" t="b">
        <v>0</v>
      </c>
      <c r="T4061" t="s">
        <v>8271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3">
        <v>10000</v>
      </c>
      <c r="E4062" s="13">
        <v>285</v>
      </c>
      <c r="F4062" s="16">
        <f>(E4062)/D4062</f>
        <v>2.8500000000000001E-2</v>
      </c>
      <c r="G4062" s="11" t="s">
        <v>8221</v>
      </c>
      <c r="H4062" t="s">
        <v>8229</v>
      </c>
      <c r="I4062" t="s">
        <v>8251</v>
      </c>
      <c r="J4062">
        <v>1403539200</v>
      </c>
      <c r="K4062" s="7">
        <f>(((J4062/60)/60)/24)+DATE(1970,1,1)</f>
        <v>41813.666666666664</v>
      </c>
      <c r="L4062">
        <v>1400604056</v>
      </c>
      <c r="M4062" s="7">
        <f>(((L4062/60)/60)/24)+DATE(1970,1,1)</f>
        <v>41779.695092592592</v>
      </c>
      <c r="N4062" t="b">
        <v>0</v>
      </c>
      <c r="O4062">
        <v>5</v>
      </c>
      <c r="P4062" s="5">
        <f>E4062/O4062</f>
        <v>57</v>
      </c>
      <c r="Q4062" s="18" t="str">
        <f>LEFT(T4062, FIND("/",T4062)-1)</f>
        <v>theater</v>
      </c>
      <c r="R4062" s="18" t="str">
        <f>RIGHT(T4062, LEN(T4062)-FIND("/",T4062))</f>
        <v>plays</v>
      </c>
      <c r="S4062" t="b">
        <v>0</v>
      </c>
      <c r="T4062" t="s">
        <v>8271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3">
        <v>525</v>
      </c>
      <c r="E4063" s="13">
        <v>0</v>
      </c>
      <c r="F4063" s="16">
        <f>(E4063)/D4063</f>
        <v>0</v>
      </c>
      <c r="G4063" s="11" t="s">
        <v>8221</v>
      </c>
      <c r="H4063" t="s">
        <v>8224</v>
      </c>
      <c r="I4063" t="s">
        <v>8246</v>
      </c>
      <c r="J4063">
        <v>1461205423</v>
      </c>
      <c r="K4063" s="7">
        <f>(((J4063/60)/60)/24)+DATE(1970,1,1)</f>
        <v>42481.099803240737</v>
      </c>
      <c r="L4063">
        <v>1456025023</v>
      </c>
      <c r="M4063" s="7">
        <f>(((L4063/60)/60)/24)+DATE(1970,1,1)</f>
        <v>42421.141469907408</v>
      </c>
      <c r="N4063" t="b">
        <v>0</v>
      </c>
      <c r="O4063">
        <v>0</v>
      </c>
      <c r="P4063" s="5" t="e">
        <f>E4063/O4063</f>
        <v>#DIV/0!</v>
      </c>
      <c r="Q4063" s="18" t="str">
        <f>LEFT(T4063, FIND("/",T4063)-1)</f>
        <v>theater</v>
      </c>
      <c r="R4063" s="18" t="str">
        <f>RIGHT(T4063, LEN(T4063)-FIND("/",T4063))</f>
        <v>plays</v>
      </c>
      <c r="S4063" t="b">
        <v>0</v>
      </c>
      <c r="T4063" t="s">
        <v>8271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3">
        <v>20000</v>
      </c>
      <c r="E4064" s="13">
        <v>490</v>
      </c>
      <c r="F4064" s="16">
        <f>(E4064)/D4064</f>
        <v>2.4500000000000001E-2</v>
      </c>
      <c r="G4064" s="11" t="s">
        <v>8221</v>
      </c>
      <c r="H4064" t="s">
        <v>8224</v>
      </c>
      <c r="I4064" t="s">
        <v>8246</v>
      </c>
      <c r="J4064">
        <v>1467481468</v>
      </c>
      <c r="K4064" s="7">
        <f>(((J4064/60)/60)/24)+DATE(1970,1,1)</f>
        <v>42553.739212962959</v>
      </c>
      <c r="L4064">
        <v>1464889468</v>
      </c>
      <c r="M4064" s="7">
        <f>(((L4064/60)/60)/24)+DATE(1970,1,1)</f>
        <v>42523.739212962959</v>
      </c>
      <c r="N4064" t="b">
        <v>0</v>
      </c>
      <c r="O4064">
        <v>3</v>
      </c>
      <c r="P4064" s="5">
        <f>E4064/O4064</f>
        <v>163.33333333333334</v>
      </c>
      <c r="Q4064" s="18" t="str">
        <f>LEFT(T4064, FIND("/",T4064)-1)</f>
        <v>theater</v>
      </c>
      <c r="R4064" s="18" t="str">
        <f>RIGHT(T4064, LEN(T4064)-FIND("/",T4064))</f>
        <v>plays</v>
      </c>
      <c r="S4064" t="b">
        <v>0</v>
      </c>
      <c r="T4064" t="s">
        <v>8271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3">
        <v>9500</v>
      </c>
      <c r="E4065" s="13">
        <v>135</v>
      </c>
      <c r="F4065" s="16">
        <f>(E4065)/D4065</f>
        <v>1.4210526315789474E-2</v>
      </c>
      <c r="G4065" s="11" t="s">
        <v>8221</v>
      </c>
      <c r="H4065" t="s">
        <v>8225</v>
      </c>
      <c r="I4065" t="s">
        <v>8247</v>
      </c>
      <c r="J4065">
        <v>1403886084</v>
      </c>
      <c r="K4065" s="7">
        <f>(((J4065/60)/60)/24)+DATE(1970,1,1)</f>
        <v>41817.681527777779</v>
      </c>
      <c r="L4065">
        <v>1401294084</v>
      </c>
      <c r="M4065" s="7">
        <f>(((L4065/60)/60)/24)+DATE(1970,1,1)</f>
        <v>41787.681527777779</v>
      </c>
      <c r="N4065" t="b">
        <v>0</v>
      </c>
      <c r="O4065">
        <v>9</v>
      </c>
      <c r="P4065" s="5">
        <f>E4065/O4065</f>
        <v>15</v>
      </c>
      <c r="Q4065" s="18" t="str">
        <f>LEFT(T4065, FIND("/",T4065)-1)</f>
        <v>theater</v>
      </c>
      <c r="R4065" s="18" t="str">
        <f>RIGHT(T4065, LEN(T4065)-FIND("/",T4065))</f>
        <v>plays</v>
      </c>
      <c r="S4065" t="b">
        <v>0</v>
      </c>
      <c r="T4065" t="s">
        <v>8271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3">
        <v>2000</v>
      </c>
      <c r="E4066" s="13">
        <v>385</v>
      </c>
      <c r="F4066" s="16">
        <f>(E4066)/D4066</f>
        <v>0.1925</v>
      </c>
      <c r="G4066" s="11" t="s">
        <v>8221</v>
      </c>
      <c r="H4066" t="s">
        <v>8226</v>
      </c>
      <c r="I4066" t="s">
        <v>8248</v>
      </c>
      <c r="J4066">
        <v>1430316426</v>
      </c>
      <c r="K4066" s="7">
        <f>(((J4066/60)/60)/24)+DATE(1970,1,1)</f>
        <v>42123.588263888887</v>
      </c>
      <c r="L4066">
        <v>1427724426</v>
      </c>
      <c r="M4066" s="7">
        <f>(((L4066/60)/60)/24)+DATE(1970,1,1)</f>
        <v>42093.588263888887</v>
      </c>
      <c r="N4066" t="b">
        <v>0</v>
      </c>
      <c r="O4066">
        <v>6</v>
      </c>
      <c r="P4066" s="5">
        <f>E4066/O4066</f>
        <v>64.166666666666671</v>
      </c>
      <c r="Q4066" s="18" t="str">
        <f>LEFT(T4066, FIND("/",T4066)-1)</f>
        <v>theater</v>
      </c>
      <c r="R4066" s="18" t="str">
        <f>RIGHT(T4066, LEN(T4066)-FIND("/",T4066))</f>
        <v>plays</v>
      </c>
      <c r="S4066" t="b">
        <v>0</v>
      </c>
      <c r="T4066" t="s">
        <v>8271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3">
        <v>4000</v>
      </c>
      <c r="E4067" s="13">
        <v>27</v>
      </c>
      <c r="F4067" s="16">
        <f>(E4067)/D4067</f>
        <v>6.7499999999999999E-3</v>
      </c>
      <c r="G4067" s="11" t="s">
        <v>8221</v>
      </c>
      <c r="H4067" t="s">
        <v>8224</v>
      </c>
      <c r="I4067" t="s">
        <v>8246</v>
      </c>
      <c r="J4067">
        <v>1407883811</v>
      </c>
      <c r="K4067" s="7">
        <f>(((J4067/60)/60)/24)+DATE(1970,1,1)</f>
        <v>41863.951516203706</v>
      </c>
      <c r="L4067">
        <v>1405291811</v>
      </c>
      <c r="M4067" s="7">
        <f>(((L4067/60)/60)/24)+DATE(1970,1,1)</f>
        <v>41833.951516203706</v>
      </c>
      <c r="N4067" t="b">
        <v>0</v>
      </c>
      <c r="O4067">
        <v>4</v>
      </c>
      <c r="P4067" s="5">
        <f>E4067/O4067</f>
        <v>6.75</v>
      </c>
      <c r="Q4067" s="18" t="str">
        <f>LEFT(T4067, FIND("/",T4067)-1)</f>
        <v>theater</v>
      </c>
      <c r="R4067" s="18" t="str">
        <f>RIGHT(T4067, LEN(T4067)-FIND("/",T4067))</f>
        <v>plays</v>
      </c>
      <c r="S4067" t="b">
        <v>0</v>
      </c>
      <c r="T4067" t="s">
        <v>8271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3">
        <v>15000</v>
      </c>
      <c r="E4068" s="13">
        <v>25</v>
      </c>
      <c r="F4068" s="16">
        <f>(E4068)/D4068</f>
        <v>1.6666666666666668E-3</v>
      </c>
      <c r="G4068" s="11" t="s">
        <v>8221</v>
      </c>
      <c r="H4068" t="s">
        <v>8224</v>
      </c>
      <c r="I4068" t="s">
        <v>8246</v>
      </c>
      <c r="J4068">
        <v>1463619388</v>
      </c>
      <c r="K4068" s="7">
        <f>(((J4068/60)/60)/24)+DATE(1970,1,1)</f>
        <v>42509.039212962962</v>
      </c>
      <c r="L4068">
        <v>1461027388</v>
      </c>
      <c r="M4068" s="7">
        <f>(((L4068/60)/60)/24)+DATE(1970,1,1)</f>
        <v>42479.039212962962</v>
      </c>
      <c r="N4068" t="b">
        <v>0</v>
      </c>
      <c r="O4068">
        <v>1</v>
      </c>
      <c r="P4068" s="5">
        <f>E4068/O4068</f>
        <v>25</v>
      </c>
      <c r="Q4068" s="18" t="str">
        <f>LEFT(T4068, FIND("/",T4068)-1)</f>
        <v>theater</v>
      </c>
      <c r="R4068" s="18" t="str">
        <f>RIGHT(T4068, LEN(T4068)-FIND("/",T4068))</f>
        <v>plays</v>
      </c>
      <c r="S4068" t="b">
        <v>0</v>
      </c>
      <c r="T4068" t="s">
        <v>8271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3">
        <v>5000</v>
      </c>
      <c r="E4069" s="13">
        <v>3045</v>
      </c>
      <c r="F4069" s="16">
        <f>(E4069)/D4069</f>
        <v>0.60899999999999999</v>
      </c>
      <c r="G4069" s="11" t="s">
        <v>8221</v>
      </c>
      <c r="H4069" t="s">
        <v>8224</v>
      </c>
      <c r="I4069" t="s">
        <v>8246</v>
      </c>
      <c r="J4069">
        <v>1443408550</v>
      </c>
      <c r="K4069" s="7">
        <f>(((J4069/60)/60)/24)+DATE(1970,1,1)</f>
        <v>42275.117476851854</v>
      </c>
      <c r="L4069">
        <v>1439952550</v>
      </c>
      <c r="M4069" s="7">
        <f>(((L4069/60)/60)/24)+DATE(1970,1,1)</f>
        <v>42235.117476851854</v>
      </c>
      <c r="N4069" t="b">
        <v>0</v>
      </c>
      <c r="O4069">
        <v>17</v>
      </c>
      <c r="P4069" s="5">
        <f>E4069/O4069</f>
        <v>179.11764705882354</v>
      </c>
      <c r="Q4069" s="18" t="str">
        <f>LEFT(T4069, FIND("/",T4069)-1)</f>
        <v>theater</v>
      </c>
      <c r="R4069" s="18" t="str">
        <f>RIGHT(T4069, LEN(T4069)-FIND("/",T4069))</f>
        <v>plays</v>
      </c>
      <c r="S4069" t="b">
        <v>0</v>
      </c>
      <c r="T4069" t="s">
        <v>8271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3">
        <v>3495</v>
      </c>
      <c r="E4070" s="13">
        <v>34.950000000000003</v>
      </c>
      <c r="F4070" s="16">
        <f>(E4070)/D4070</f>
        <v>0.01</v>
      </c>
      <c r="G4070" s="11" t="s">
        <v>8221</v>
      </c>
      <c r="H4070" t="s">
        <v>8224</v>
      </c>
      <c r="I4070" t="s">
        <v>8246</v>
      </c>
      <c r="J4070">
        <v>1484348700</v>
      </c>
      <c r="K4070" s="7">
        <f>(((J4070/60)/60)/24)+DATE(1970,1,1)</f>
        <v>42748.961805555555</v>
      </c>
      <c r="L4070">
        <v>1481756855</v>
      </c>
      <c r="M4070" s="7">
        <f>(((L4070/60)/60)/24)+DATE(1970,1,1)</f>
        <v>42718.963599537034</v>
      </c>
      <c r="N4070" t="b">
        <v>0</v>
      </c>
      <c r="O4070">
        <v>1</v>
      </c>
      <c r="P4070" s="5">
        <f>E4070/O4070</f>
        <v>34.950000000000003</v>
      </c>
      <c r="Q4070" s="18" t="str">
        <f>LEFT(T4070, FIND("/",T4070)-1)</f>
        <v>theater</v>
      </c>
      <c r="R4070" s="18" t="str">
        <f>RIGHT(T4070, LEN(T4070)-FIND("/",T4070))</f>
        <v>plays</v>
      </c>
      <c r="S4070" t="b">
        <v>0</v>
      </c>
      <c r="T4070" t="s">
        <v>8271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3">
        <v>1250</v>
      </c>
      <c r="E4071" s="13">
        <v>430</v>
      </c>
      <c r="F4071" s="16">
        <f>(E4071)/D4071</f>
        <v>0.34399999999999997</v>
      </c>
      <c r="G4071" s="11" t="s">
        <v>8221</v>
      </c>
      <c r="H4071" t="s">
        <v>8225</v>
      </c>
      <c r="I4071" t="s">
        <v>8247</v>
      </c>
      <c r="J4071">
        <v>1425124800</v>
      </c>
      <c r="K4071" s="7">
        <f>(((J4071/60)/60)/24)+DATE(1970,1,1)</f>
        <v>42063.5</v>
      </c>
      <c r="L4071">
        <v>1421596356</v>
      </c>
      <c r="M4071" s="7">
        <f>(((L4071/60)/60)/24)+DATE(1970,1,1)</f>
        <v>42022.661527777775</v>
      </c>
      <c r="N4071" t="b">
        <v>0</v>
      </c>
      <c r="O4071">
        <v>13</v>
      </c>
      <c r="P4071" s="5">
        <f>E4071/O4071</f>
        <v>33.07692307692308</v>
      </c>
      <c r="Q4071" s="18" t="str">
        <f>LEFT(T4071, FIND("/",T4071)-1)</f>
        <v>theater</v>
      </c>
      <c r="R4071" s="18" t="str">
        <f>RIGHT(T4071, LEN(T4071)-FIND("/",T4071))</f>
        <v>plays</v>
      </c>
      <c r="S4071" t="b">
        <v>0</v>
      </c>
      <c r="T4071" t="s">
        <v>8271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3">
        <v>1000</v>
      </c>
      <c r="E4072" s="13">
        <v>165</v>
      </c>
      <c r="F4072" s="16">
        <f>(E4072)/D4072</f>
        <v>0.16500000000000001</v>
      </c>
      <c r="G4072" s="11" t="s">
        <v>8221</v>
      </c>
      <c r="H4072" t="s">
        <v>8224</v>
      </c>
      <c r="I4072" t="s">
        <v>8246</v>
      </c>
      <c r="J4072">
        <v>1425178800</v>
      </c>
      <c r="K4072" s="7">
        <f>(((J4072/60)/60)/24)+DATE(1970,1,1)</f>
        <v>42064.125</v>
      </c>
      <c r="L4072">
        <v>1422374420</v>
      </c>
      <c r="M4072" s="7">
        <f>(((L4072/60)/60)/24)+DATE(1970,1,1)</f>
        <v>42031.666898148149</v>
      </c>
      <c r="N4072" t="b">
        <v>0</v>
      </c>
      <c r="O4072">
        <v>6</v>
      </c>
      <c r="P4072" s="5">
        <f>E4072/O4072</f>
        <v>27.5</v>
      </c>
      <c r="Q4072" s="18" t="str">
        <f>LEFT(T4072, FIND("/",T4072)-1)</f>
        <v>theater</v>
      </c>
      <c r="R4072" s="18" t="str">
        <f>RIGHT(T4072, LEN(T4072)-FIND("/",T4072))</f>
        <v>plays</v>
      </c>
      <c r="S4072" t="b">
        <v>0</v>
      </c>
      <c r="T4072" t="s">
        <v>8271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3">
        <v>20000</v>
      </c>
      <c r="E4073" s="13">
        <v>0</v>
      </c>
      <c r="F4073" s="16">
        <f>(E4073)/D4073</f>
        <v>0</v>
      </c>
      <c r="G4073" s="11" t="s">
        <v>8221</v>
      </c>
      <c r="H4073" t="s">
        <v>8238</v>
      </c>
      <c r="I4073" t="s">
        <v>8256</v>
      </c>
      <c r="J4073">
        <v>1482779931</v>
      </c>
      <c r="K4073" s="7">
        <f>(((J4073/60)/60)/24)+DATE(1970,1,1)</f>
        <v>42730.804756944446</v>
      </c>
      <c r="L4073">
        <v>1480187931</v>
      </c>
      <c r="M4073" s="7">
        <f>(((L4073/60)/60)/24)+DATE(1970,1,1)</f>
        <v>42700.804756944446</v>
      </c>
      <c r="N4073" t="b">
        <v>0</v>
      </c>
      <c r="O4073">
        <v>0</v>
      </c>
      <c r="P4073" s="5" t="e">
        <f>E4073/O4073</f>
        <v>#DIV/0!</v>
      </c>
      <c r="Q4073" s="18" t="str">
        <f>LEFT(T4073, FIND("/",T4073)-1)</f>
        <v>theater</v>
      </c>
      <c r="R4073" s="18" t="str">
        <f>RIGHT(T4073, LEN(T4073)-FIND("/",T4073))</f>
        <v>plays</v>
      </c>
      <c r="S4073" t="b">
        <v>0</v>
      </c>
      <c r="T4073" t="s">
        <v>8271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3">
        <v>1000</v>
      </c>
      <c r="E4074" s="13">
        <v>4</v>
      </c>
      <c r="F4074" s="16">
        <f>(E4074)/D4074</f>
        <v>4.0000000000000001E-3</v>
      </c>
      <c r="G4074" s="11" t="s">
        <v>8221</v>
      </c>
      <c r="H4074" t="s">
        <v>8225</v>
      </c>
      <c r="I4074" t="s">
        <v>8247</v>
      </c>
      <c r="J4074">
        <v>1408646111</v>
      </c>
      <c r="K4074" s="7">
        <f>(((J4074/60)/60)/24)+DATE(1970,1,1)</f>
        <v>41872.77443287037</v>
      </c>
      <c r="L4074">
        <v>1403462111</v>
      </c>
      <c r="M4074" s="7">
        <f>(((L4074/60)/60)/24)+DATE(1970,1,1)</f>
        <v>41812.77443287037</v>
      </c>
      <c r="N4074" t="b">
        <v>0</v>
      </c>
      <c r="O4074">
        <v>2</v>
      </c>
      <c r="P4074" s="5">
        <f>E4074/O4074</f>
        <v>2</v>
      </c>
      <c r="Q4074" s="18" t="str">
        <f>LEFT(T4074, FIND("/",T4074)-1)</f>
        <v>theater</v>
      </c>
      <c r="R4074" s="18" t="str">
        <f>RIGHT(T4074, LEN(T4074)-FIND("/",T4074))</f>
        <v>plays</v>
      </c>
      <c r="S4074" t="b">
        <v>0</v>
      </c>
      <c r="T4074" t="s">
        <v>8271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3">
        <v>3500</v>
      </c>
      <c r="E4075" s="13">
        <v>37</v>
      </c>
      <c r="F4075" s="16">
        <f>(E4075)/D4075</f>
        <v>1.0571428571428572E-2</v>
      </c>
      <c r="G4075" s="11" t="s">
        <v>8221</v>
      </c>
      <c r="H4075" t="s">
        <v>8224</v>
      </c>
      <c r="I4075" t="s">
        <v>8246</v>
      </c>
      <c r="J4075">
        <v>1431144000</v>
      </c>
      <c r="K4075" s="7">
        <f>(((J4075/60)/60)/24)+DATE(1970,1,1)</f>
        <v>42133.166666666672</v>
      </c>
      <c r="L4075">
        <v>1426407426</v>
      </c>
      <c r="M4075" s="7">
        <f>(((L4075/60)/60)/24)+DATE(1970,1,1)</f>
        <v>42078.34520833334</v>
      </c>
      <c r="N4075" t="b">
        <v>0</v>
      </c>
      <c r="O4075">
        <v>2</v>
      </c>
      <c r="P4075" s="5">
        <f>E4075/O4075</f>
        <v>18.5</v>
      </c>
      <c r="Q4075" s="18" t="str">
        <f>LEFT(T4075, FIND("/",T4075)-1)</f>
        <v>theater</v>
      </c>
      <c r="R4075" s="18" t="str">
        <f>RIGHT(T4075, LEN(T4075)-FIND("/",T4075))</f>
        <v>plays</v>
      </c>
      <c r="S4075" t="b">
        <v>0</v>
      </c>
      <c r="T4075" t="s">
        <v>8271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3">
        <v>2750</v>
      </c>
      <c r="E4076" s="13">
        <v>735</v>
      </c>
      <c r="F4076" s="16">
        <f>(E4076)/D4076</f>
        <v>0.26727272727272727</v>
      </c>
      <c r="G4076" s="11" t="s">
        <v>8221</v>
      </c>
      <c r="H4076" t="s">
        <v>8225</v>
      </c>
      <c r="I4076" t="s">
        <v>8247</v>
      </c>
      <c r="J4076">
        <v>1446732975</v>
      </c>
      <c r="K4076" s="7">
        <f>(((J4076/60)/60)/24)+DATE(1970,1,1)</f>
        <v>42313.594618055555</v>
      </c>
      <c r="L4076">
        <v>1444137375</v>
      </c>
      <c r="M4076" s="7">
        <f>(((L4076/60)/60)/24)+DATE(1970,1,1)</f>
        <v>42283.552951388891</v>
      </c>
      <c r="N4076" t="b">
        <v>0</v>
      </c>
      <c r="O4076">
        <v>21</v>
      </c>
      <c r="P4076" s="5">
        <f>E4076/O4076</f>
        <v>35</v>
      </c>
      <c r="Q4076" s="18" t="str">
        <f>LEFT(T4076, FIND("/",T4076)-1)</f>
        <v>theater</v>
      </c>
      <c r="R4076" s="18" t="str">
        <f>RIGHT(T4076, LEN(T4076)-FIND("/",T4076))</f>
        <v>plays</v>
      </c>
      <c r="S4076" t="b">
        <v>0</v>
      </c>
      <c r="T4076" t="s">
        <v>8271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3">
        <v>2000</v>
      </c>
      <c r="E4077" s="13">
        <v>576</v>
      </c>
      <c r="F4077" s="16">
        <f>(E4077)/D4077</f>
        <v>0.28799999999999998</v>
      </c>
      <c r="G4077" s="11" t="s">
        <v>8221</v>
      </c>
      <c r="H4077" t="s">
        <v>8225</v>
      </c>
      <c r="I4077" t="s">
        <v>8247</v>
      </c>
      <c r="J4077">
        <v>1404149280</v>
      </c>
      <c r="K4077" s="7">
        <f>(((J4077/60)/60)/24)+DATE(1970,1,1)</f>
        <v>41820.727777777778</v>
      </c>
      <c r="L4077">
        <v>1400547969</v>
      </c>
      <c r="M4077" s="7">
        <f>(((L4077/60)/60)/24)+DATE(1970,1,1)</f>
        <v>41779.045937499999</v>
      </c>
      <c r="N4077" t="b">
        <v>0</v>
      </c>
      <c r="O4077">
        <v>13</v>
      </c>
      <c r="P4077" s="5">
        <f>E4077/O4077</f>
        <v>44.307692307692307</v>
      </c>
      <c r="Q4077" s="18" t="str">
        <f>LEFT(T4077, FIND("/",T4077)-1)</f>
        <v>theater</v>
      </c>
      <c r="R4077" s="18" t="str">
        <f>RIGHT(T4077, LEN(T4077)-FIND("/",T4077))</f>
        <v>plays</v>
      </c>
      <c r="S4077" t="b">
        <v>0</v>
      </c>
      <c r="T4077" t="s">
        <v>8271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3">
        <v>700</v>
      </c>
      <c r="E4078" s="13">
        <v>0</v>
      </c>
      <c r="F4078" s="16">
        <f>(E4078)/D4078</f>
        <v>0</v>
      </c>
      <c r="G4078" s="11" t="s">
        <v>8221</v>
      </c>
      <c r="H4078" t="s">
        <v>8224</v>
      </c>
      <c r="I4078" t="s">
        <v>8246</v>
      </c>
      <c r="J4078">
        <v>1413921060</v>
      </c>
      <c r="K4078" s="7">
        <f>(((J4078/60)/60)/24)+DATE(1970,1,1)</f>
        <v>41933.82708333333</v>
      </c>
      <c r="L4078">
        <v>1411499149</v>
      </c>
      <c r="M4078" s="7">
        <f>(((L4078/60)/60)/24)+DATE(1970,1,1)</f>
        <v>41905.795706018522</v>
      </c>
      <c r="N4078" t="b">
        <v>0</v>
      </c>
      <c r="O4078">
        <v>0</v>
      </c>
      <c r="P4078" s="5" t="e">
        <f>E4078/O4078</f>
        <v>#DIV/0!</v>
      </c>
      <c r="Q4078" s="18" t="str">
        <f>LEFT(T4078, FIND("/",T4078)-1)</f>
        <v>theater</v>
      </c>
      <c r="R4078" s="18" t="str">
        <f>RIGHT(T4078, LEN(T4078)-FIND("/",T4078))</f>
        <v>plays</v>
      </c>
      <c r="S4078" t="b">
        <v>0</v>
      </c>
      <c r="T4078" t="s">
        <v>8271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3">
        <v>15000</v>
      </c>
      <c r="E4079" s="13">
        <v>1335</v>
      </c>
      <c r="F4079" s="16">
        <f>(E4079)/D4079</f>
        <v>8.8999999999999996E-2</v>
      </c>
      <c r="G4079" s="11" t="s">
        <v>8221</v>
      </c>
      <c r="H4079" t="s">
        <v>8224</v>
      </c>
      <c r="I4079" t="s">
        <v>8246</v>
      </c>
      <c r="J4079">
        <v>1482339794</v>
      </c>
      <c r="K4079" s="7">
        <f>(((J4079/60)/60)/24)+DATE(1970,1,1)</f>
        <v>42725.7105787037</v>
      </c>
      <c r="L4079">
        <v>1479747794</v>
      </c>
      <c r="M4079" s="7">
        <f>(((L4079/60)/60)/24)+DATE(1970,1,1)</f>
        <v>42695.7105787037</v>
      </c>
      <c r="N4079" t="b">
        <v>0</v>
      </c>
      <c r="O4079">
        <v>6</v>
      </c>
      <c r="P4079" s="5">
        <f>E4079/O4079</f>
        <v>222.5</v>
      </c>
      <c r="Q4079" s="18" t="str">
        <f>LEFT(T4079, FIND("/",T4079)-1)</f>
        <v>theater</v>
      </c>
      <c r="R4079" s="18" t="str">
        <f>RIGHT(T4079, LEN(T4079)-FIND("/",T4079))</f>
        <v>plays</v>
      </c>
      <c r="S4079" t="b">
        <v>0</v>
      </c>
      <c r="T4079" t="s">
        <v>8271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3">
        <v>250</v>
      </c>
      <c r="E4080" s="13">
        <v>0</v>
      </c>
      <c r="F4080" s="16">
        <f>(E4080)/D4080</f>
        <v>0</v>
      </c>
      <c r="G4080" s="11" t="s">
        <v>8221</v>
      </c>
      <c r="H4080" t="s">
        <v>8225</v>
      </c>
      <c r="I4080" t="s">
        <v>8247</v>
      </c>
      <c r="J4080">
        <v>1485543242</v>
      </c>
      <c r="K4080" s="7">
        <f>(((J4080/60)/60)/24)+DATE(1970,1,1)</f>
        <v>42762.787523148145</v>
      </c>
      <c r="L4080">
        <v>1482951242</v>
      </c>
      <c r="M4080" s="7">
        <f>(((L4080/60)/60)/24)+DATE(1970,1,1)</f>
        <v>42732.787523148145</v>
      </c>
      <c r="N4080" t="b">
        <v>0</v>
      </c>
      <c r="O4080">
        <v>0</v>
      </c>
      <c r="P4080" s="5" t="e">
        <f>E4080/O4080</f>
        <v>#DIV/0!</v>
      </c>
      <c r="Q4080" s="18" t="str">
        <f>LEFT(T4080, FIND("/",T4080)-1)</f>
        <v>theater</v>
      </c>
      <c r="R4080" s="18" t="str">
        <f>RIGHT(T4080, LEN(T4080)-FIND("/",T4080))</f>
        <v>plays</v>
      </c>
      <c r="S4080" t="b">
        <v>0</v>
      </c>
      <c r="T4080" t="s">
        <v>8271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3">
        <v>3000</v>
      </c>
      <c r="E4081" s="13">
        <v>5</v>
      </c>
      <c r="F4081" s="16">
        <f>(E4081)/D4081</f>
        <v>1.6666666666666668E-3</v>
      </c>
      <c r="G4081" s="11" t="s">
        <v>8221</v>
      </c>
      <c r="H4081" t="s">
        <v>8224</v>
      </c>
      <c r="I4081" t="s">
        <v>8246</v>
      </c>
      <c r="J4081">
        <v>1466375521</v>
      </c>
      <c r="K4081" s="7">
        <f>(((J4081/60)/60)/24)+DATE(1970,1,1)</f>
        <v>42540.938900462963</v>
      </c>
      <c r="L4081">
        <v>1463783521</v>
      </c>
      <c r="M4081" s="7">
        <f>(((L4081/60)/60)/24)+DATE(1970,1,1)</f>
        <v>42510.938900462963</v>
      </c>
      <c r="N4081" t="b">
        <v>0</v>
      </c>
      <c r="O4081">
        <v>1</v>
      </c>
      <c r="P4081" s="5">
        <f>E4081/O4081</f>
        <v>5</v>
      </c>
      <c r="Q4081" s="18" t="str">
        <f>LEFT(T4081, FIND("/",T4081)-1)</f>
        <v>theater</v>
      </c>
      <c r="R4081" s="18" t="str">
        <f>RIGHT(T4081, LEN(T4081)-FIND("/",T4081))</f>
        <v>plays</v>
      </c>
      <c r="S4081" t="b">
        <v>0</v>
      </c>
      <c r="T4081" t="s">
        <v>8271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3">
        <v>3000</v>
      </c>
      <c r="E4082" s="13">
        <v>0</v>
      </c>
      <c r="F4082" s="16">
        <f>(E4082)/D4082</f>
        <v>0</v>
      </c>
      <c r="G4082" s="11" t="s">
        <v>8221</v>
      </c>
      <c r="H4082" t="s">
        <v>8224</v>
      </c>
      <c r="I4082" t="s">
        <v>8246</v>
      </c>
      <c r="J4082">
        <v>1465930440</v>
      </c>
      <c r="K4082" s="7">
        <f>(((J4082/60)/60)/24)+DATE(1970,1,1)</f>
        <v>42535.787500000006</v>
      </c>
      <c r="L4082">
        <v>1463849116</v>
      </c>
      <c r="M4082" s="7">
        <f>(((L4082/60)/60)/24)+DATE(1970,1,1)</f>
        <v>42511.698101851856</v>
      </c>
      <c r="N4082" t="b">
        <v>0</v>
      </c>
      <c r="O4082">
        <v>0</v>
      </c>
      <c r="P4082" s="5" t="e">
        <f>E4082/O4082</f>
        <v>#DIV/0!</v>
      </c>
      <c r="Q4082" s="18" t="str">
        <f>LEFT(T4082, FIND("/",T4082)-1)</f>
        <v>theater</v>
      </c>
      <c r="R4082" s="18" t="str">
        <f>RIGHT(T4082, LEN(T4082)-FIND("/",T4082))</f>
        <v>plays</v>
      </c>
      <c r="S4082" t="b">
        <v>0</v>
      </c>
      <c r="T4082" t="s">
        <v>8271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3">
        <v>2224</v>
      </c>
      <c r="E4083" s="13">
        <v>350</v>
      </c>
      <c r="F4083" s="16">
        <f>(E4083)/D4083</f>
        <v>0.15737410071942445</v>
      </c>
      <c r="G4083" s="11" t="s">
        <v>8221</v>
      </c>
      <c r="H4083" t="s">
        <v>8224</v>
      </c>
      <c r="I4083" t="s">
        <v>8246</v>
      </c>
      <c r="J4083">
        <v>1425819425</v>
      </c>
      <c r="K4083" s="7">
        <f>(((J4083/60)/60)/24)+DATE(1970,1,1)</f>
        <v>42071.539641203708</v>
      </c>
      <c r="L4083">
        <v>1423231025</v>
      </c>
      <c r="M4083" s="7">
        <f>(((L4083/60)/60)/24)+DATE(1970,1,1)</f>
        <v>42041.581307870365</v>
      </c>
      <c r="N4083" t="b">
        <v>0</v>
      </c>
      <c r="O4083">
        <v>12</v>
      </c>
      <c r="P4083" s="5">
        <f>E4083/O4083</f>
        <v>29.166666666666668</v>
      </c>
      <c r="Q4083" s="18" t="str">
        <f>LEFT(T4083, FIND("/",T4083)-1)</f>
        <v>theater</v>
      </c>
      <c r="R4083" s="18" t="str">
        <f>RIGHT(T4083, LEN(T4083)-FIND("/",T4083))</f>
        <v>plays</v>
      </c>
      <c r="S4083" t="b">
        <v>0</v>
      </c>
      <c r="T4083" t="s">
        <v>8271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3">
        <v>150</v>
      </c>
      <c r="E4084" s="13">
        <v>3</v>
      </c>
      <c r="F4084" s="16">
        <f>(E4084)/D4084</f>
        <v>0.02</v>
      </c>
      <c r="G4084" s="11" t="s">
        <v>8221</v>
      </c>
      <c r="H4084" t="s">
        <v>8224</v>
      </c>
      <c r="I4084" t="s">
        <v>8246</v>
      </c>
      <c r="J4084">
        <v>1447542000</v>
      </c>
      <c r="K4084" s="7">
        <f>(((J4084/60)/60)/24)+DATE(1970,1,1)</f>
        <v>42322.958333333328</v>
      </c>
      <c r="L4084">
        <v>1446179553</v>
      </c>
      <c r="M4084" s="7">
        <f>(((L4084/60)/60)/24)+DATE(1970,1,1)</f>
        <v>42307.189270833333</v>
      </c>
      <c r="N4084" t="b">
        <v>0</v>
      </c>
      <c r="O4084">
        <v>2</v>
      </c>
      <c r="P4084" s="5">
        <f>E4084/O4084</f>
        <v>1.5</v>
      </c>
      <c r="Q4084" s="18" t="str">
        <f>LEFT(T4084, FIND("/",T4084)-1)</f>
        <v>theater</v>
      </c>
      <c r="R4084" s="18" t="str">
        <f>RIGHT(T4084, LEN(T4084)-FIND("/",T4084))</f>
        <v>plays</v>
      </c>
      <c r="S4084" t="b">
        <v>0</v>
      </c>
      <c r="T4084" t="s">
        <v>8271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3">
        <v>3500</v>
      </c>
      <c r="E4085" s="13">
        <v>759</v>
      </c>
      <c r="F4085" s="16">
        <f>(E4085)/D4085</f>
        <v>0.21685714285714286</v>
      </c>
      <c r="G4085" s="11" t="s">
        <v>8221</v>
      </c>
      <c r="H4085" t="s">
        <v>8224</v>
      </c>
      <c r="I4085" t="s">
        <v>8246</v>
      </c>
      <c r="J4085">
        <v>1452795416</v>
      </c>
      <c r="K4085" s="7">
        <f>(((J4085/60)/60)/24)+DATE(1970,1,1)</f>
        <v>42383.761759259258</v>
      </c>
      <c r="L4085">
        <v>1450203416</v>
      </c>
      <c r="M4085" s="7">
        <f>(((L4085/60)/60)/24)+DATE(1970,1,1)</f>
        <v>42353.761759259258</v>
      </c>
      <c r="N4085" t="b">
        <v>0</v>
      </c>
      <c r="O4085">
        <v>6</v>
      </c>
      <c r="P4085" s="5">
        <f>E4085/O4085</f>
        <v>126.5</v>
      </c>
      <c r="Q4085" s="18" t="str">
        <f>LEFT(T4085, FIND("/",T4085)-1)</f>
        <v>theater</v>
      </c>
      <c r="R4085" s="18" t="str">
        <f>RIGHT(T4085, LEN(T4085)-FIND("/",T4085))</f>
        <v>plays</v>
      </c>
      <c r="S4085" t="b">
        <v>0</v>
      </c>
      <c r="T4085" t="s">
        <v>8271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3">
        <v>3000</v>
      </c>
      <c r="E4086" s="13">
        <v>10</v>
      </c>
      <c r="F4086" s="16">
        <f>(E4086)/D4086</f>
        <v>3.3333333333333335E-3</v>
      </c>
      <c r="G4086" s="11" t="s">
        <v>8221</v>
      </c>
      <c r="H4086" t="s">
        <v>8237</v>
      </c>
      <c r="I4086" t="s">
        <v>8249</v>
      </c>
      <c r="J4086">
        <v>1476008906</v>
      </c>
      <c r="K4086" s="7">
        <f>(((J4086/60)/60)/24)+DATE(1970,1,1)</f>
        <v>42652.436412037037</v>
      </c>
      <c r="L4086">
        <v>1473416906</v>
      </c>
      <c r="M4086" s="7">
        <f>(((L4086/60)/60)/24)+DATE(1970,1,1)</f>
        <v>42622.436412037037</v>
      </c>
      <c r="N4086" t="b">
        <v>0</v>
      </c>
      <c r="O4086">
        <v>1</v>
      </c>
      <c r="P4086" s="5">
        <f>E4086/O4086</f>
        <v>10</v>
      </c>
      <c r="Q4086" s="18" t="str">
        <f>LEFT(T4086, FIND("/",T4086)-1)</f>
        <v>theater</v>
      </c>
      <c r="R4086" s="18" t="str">
        <f>RIGHT(T4086, LEN(T4086)-FIND("/",T4086))</f>
        <v>plays</v>
      </c>
      <c r="S4086" t="b">
        <v>0</v>
      </c>
      <c r="T4086" t="s">
        <v>8271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3">
        <v>3500</v>
      </c>
      <c r="E4087" s="13">
        <v>10</v>
      </c>
      <c r="F4087" s="16">
        <f>(E4087)/D4087</f>
        <v>2.8571428571428571E-3</v>
      </c>
      <c r="G4087" s="11" t="s">
        <v>8221</v>
      </c>
      <c r="H4087" t="s">
        <v>8224</v>
      </c>
      <c r="I4087" t="s">
        <v>8246</v>
      </c>
      <c r="J4087">
        <v>1427169540</v>
      </c>
      <c r="K4087" s="7">
        <f>(((J4087/60)/60)/24)+DATE(1970,1,1)</f>
        <v>42087.165972222225</v>
      </c>
      <c r="L4087">
        <v>1424701775</v>
      </c>
      <c r="M4087" s="7">
        <f>(((L4087/60)/60)/24)+DATE(1970,1,1)</f>
        <v>42058.603877314818</v>
      </c>
      <c r="N4087" t="b">
        <v>0</v>
      </c>
      <c r="O4087">
        <v>1</v>
      </c>
      <c r="P4087" s="5">
        <f>E4087/O4087</f>
        <v>10</v>
      </c>
      <c r="Q4087" s="18" t="str">
        <f>LEFT(T4087, FIND("/",T4087)-1)</f>
        <v>theater</v>
      </c>
      <c r="R4087" s="18" t="str">
        <f>RIGHT(T4087, LEN(T4087)-FIND("/",T4087))</f>
        <v>plays</v>
      </c>
      <c r="S4087" t="b">
        <v>0</v>
      </c>
      <c r="T4087" t="s">
        <v>8271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3">
        <v>1000</v>
      </c>
      <c r="E4088" s="13">
        <v>47</v>
      </c>
      <c r="F4088" s="16">
        <f>(E4088)/D4088</f>
        <v>4.7E-2</v>
      </c>
      <c r="G4088" s="11" t="s">
        <v>8221</v>
      </c>
      <c r="H4088" t="s">
        <v>8224</v>
      </c>
      <c r="I4088" t="s">
        <v>8246</v>
      </c>
      <c r="J4088">
        <v>1448078400</v>
      </c>
      <c r="K4088" s="7">
        <f>(((J4088/60)/60)/24)+DATE(1970,1,1)</f>
        <v>42329.166666666672</v>
      </c>
      <c r="L4088">
        <v>1445985299</v>
      </c>
      <c r="M4088" s="7">
        <f>(((L4088/60)/60)/24)+DATE(1970,1,1)</f>
        <v>42304.940960648149</v>
      </c>
      <c r="N4088" t="b">
        <v>0</v>
      </c>
      <c r="O4088">
        <v>5</v>
      </c>
      <c r="P4088" s="5">
        <f>E4088/O4088</f>
        <v>9.4</v>
      </c>
      <c r="Q4088" s="18" t="str">
        <f>LEFT(T4088, FIND("/",T4088)-1)</f>
        <v>theater</v>
      </c>
      <c r="R4088" s="18" t="str">
        <f>RIGHT(T4088, LEN(T4088)-FIND("/",T4088))</f>
        <v>plays</v>
      </c>
      <c r="S4088" t="b">
        <v>0</v>
      </c>
      <c r="T4088" t="s">
        <v>8271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3">
        <v>9600</v>
      </c>
      <c r="E4089" s="13">
        <v>0</v>
      </c>
      <c r="F4089" s="16">
        <f>(E4089)/D4089</f>
        <v>0</v>
      </c>
      <c r="G4089" s="11" t="s">
        <v>8221</v>
      </c>
      <c r="H4089" t="s">
        <v>8224</v>
      </c>
      <c r="I4089" t="s">
        <v>8246</v>
      </c>
      <c r="J4089">
        <v>1468777786</v>
      </c>
      <c r="K4089" s="7">
        <f>(((J4089/60)/60)/24)+DATE(1970,1,1)</f>
        <v>42568.742893518516</v>
      </c>
      <c r="L4089">
        <v>1466185786</v>
      </c>
      <c r="M4089" s="7">
        <f>(((L4089/60)/60)/24)+DATE(1970,1,1)</f>
        <v>42538.742893518516</v>
      </c>
      <c r="N4089" t="b">
        <v>0</v>
      </c>
      <c r="O4089">
        <v>0</v>
      </c>
      <c r="P4089" s="5" t="e">
        <f>E4089/O4089</f>
        <v>#DIV/0!</v>
      </c>
      <c r="Q4089" s="18" t="str">
        <f>LEFT(T4089, FIND("/",T4089)-1)</f>
        <v>theater</v>
      </c>
      <c r="R4089" s="18" t="str">
        <f>RIGHT(T4089, LEN(T4089)-FIND("/",T4089))</f>
        <v>plays</v>
      </c>
      <c r="S4089" t="b">
        <v>0</v>
      </c>
      <c r="T4089" t="s">
        <v>8271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3">
        <v>2000</v>
      </c>
      <c r="E4090" s="13">
        <v>216</v>
      </c>
      <c r="F4090" s="16">
        <f>(E4090)/D4090</f>
        <v>0.108</v>
      </c>
      <c r="G4090" s="11" t="s">
        <v>8221</v>
      </c>
      <c r="H4090" t="s">
        <v>8225</v>
      </c>
      <c r="I4090" t="s">
        <v>8247</v>
      </c>
      <c r="J4090">
        <v>1421403960</v>
      </c>
      <c r="K4090" s="7">
        <f>(((J4090/60)/60)/24)+DATE(1970,1,1)</f>
        <v>42020.434722222228</v>
      </c>
      <c r="L4090">
        <v>1418827324</v>
      </c>
      <c r="M4090" s="7">
        <f>(((L4090/60)/60)/24)+DATE(1970,1,1)</f>
        <v>41990.612546296295</v>
      </c>
      <c r="N4090" t="b">
        <v>0</v>
      </c>
      <c r="O4090">
        <v>3</v>
      </c>
      <c r="P4090" s="5">
        <f>E4090/O4090</f>
        <v>72</v>
      </c>
      <c r="Q4090" s="18" t="str">
        <f>LEFT(T4090, FIND("/",T4090)-1)</f>
        <v>theater</v>
      </c>
      <c r="R4090" s="18" t="str">
        <f>RIGHT(T4090, LEN(T4090)-FIND("/",T4090))</f>
        <v>plays</v>
      </c>
      <c r="S4090" t="b">
        <v>0</v>
      </c>
      <c r="T4090" t="s">
        <v>8271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3">
        <v>5000</v>
      </c>
      <c r="E4091" s="13">
        <v>240</v>
      </c>
      <c r="F4091" s="16">
        <f>(E4091)/D4091</f>
        <v>4.8000000000000001E-2</v>
      </c>
      <c r="G4091" s="11" t="s">
        <v>8221</v>
      </c>
      <c r="H4091" t="s">
        <v>8224</v>
      </c>
      <c r="I4091" t="s">
        <v>8246</v>
      </c>
      <c r="J4091">
        <v>1433093700</v>
      </c>
      <c r="K4091" s="7">
        <f>(((J4091/60)/60)/24)+DATE(1970,1,1)</f>
        <v>42155.732638888891</v>
      </c>
      <c r="L4091">
        <v>1430242488</v>
      </c>
      <c r="M4091" s="7">
        <f>(((L4091/60)/60)/24)+DATE(1970,1,1)</f>
        <v>42122.732499999998</v>
      </c>
      <c r="N4091" t="b">
        <v>0</v>
      </c>
      <c r="O4091">
        <v>8</v>
      </c>
      <c r="P4091" s="5">
        <f>E4091/O4091</f>
        <v>30</v>
      </c>
      <c r="Q4091" s="18" t="str">
        <f>LEFT(T4091, FIND("/",T4091)-1)</f>
        <v>theater</v>
      </c>
      <c r="R4091" s="18" t="str">
        <f>RIGHT(T4091, LEN(T4091)-FIND("/",T4091))</f>
        <v>plays</v>
      </c>
      <c r="S4091" t="b">
        <v>0</v>
      </c>
      <c r="T4091" t="s">
        <v>8271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3">
        <v>1000</v>
      </c>
      <c r="E4092" s="13">
        <v>32</v>
      </c>
      <c r="F4092" s="16">
        <f>(E4092)/D4092</f>
        <v>3.2000000000000001E-2</v>
      </c>
      <c r="G4092" s="11" t="s">
        <v>8221</v>
      </c>
      <c r="H4092" t="s">
        <v>8224</v>
      </c>
      <c r="I4092" t="s">
        <v>8246</v>
      </c>
      <c r="J4092">
        <v>1438959600</v>
      </c>
      <c r="K4092" s="7">
        <f>(((J4092/60)/60)/24)+DATE(1970,1,1)</f>
        <v>42223.625</v>
      </c>
      <c r="L4092">
        <v>1437754137</v>
      </c>
      <c r="M4092" s="7">
        <f>(((L4092/60)/60)/24)+DATE(1970,1,1)</f>
        <v>42209.67288194444</v>
      </c>
      <c r="N4092" t="b">
        <v>0</v>
      </c>
      <c r="O4092">
        <v>3</v>
      </c>
      <c r="P4092" s="5">
        <f>E4092/O4092</f>
        <v>10.666666666666666</v>
      </c>
      <c r="Q4092" s="18" t="str">
        <f>LEFT(T4092, FIND("/",T4092)-1)</f>
        <v>theater</v>
      </c>
      <c r="R4092" s="18" t="str">
        <f>RIGHT(T4092, LEN(T4092)-FIND("/",T4092))</f>
        <v>plays</v>
      </c>
      <c r="S4092" t="b">
        <v>0</v>
      </c>
      <c r="T4092" t="s">
        <v>8271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3">
        <v>1600</v>
      </c>
      <c r="E4093" s="13">
        <v>204</v>
      </c>
      <c r="F4093" s="16">
        <f>(E4093)/D4093</f>
        <v>0.1275</v>
      </c>
      <c r="G4093" s="11" t="s">
        <v>8221</v>
      </c>
      <c r="H4093" t="s">
        <v>8224</v>
      </c>
      <c r="I4093" t="s">
        <v>8246</v>
      </c>
      <c r="J4093">
        <v>1421410151</v>
      </c>
      <c r="K4093" s="7">
        <f>(((J4093/60)/60)/24)+DATE(1970,1,1)</f>
        <v>42020.506377314814</v>
      </c>
      <c r="L4093">
        <v>1418818151</v>
      </c>
      <c r="M4093" s="7">
        <f>(((L4093/60)/60)/24)+DATE(1970,1,1)</f>
        <v>41990.506377314814</v>
      </c>
      <c r="N4093" t="b">
        <v>0</v>
      </c>
      <c r="O4093">
        <v>8</v>
      </c>
      <c r="P4093" s="5">
        <f>E4093/O4093</f>
        <v>25.5</v>
      </c>
      <c r="Q4093" s="18" t="str">
        <f>LEFT(T4093, FIND("/",T4093)-1)</f>
        <v>theater</v>
      </c>
      <c r="R4093" s="18" t="str">
        <f>RIGHT(T4093, LEN(T4093)-FIND("/",T4093))</f>
        <v>plays</v>
      </c>
      <c r="S4093" t="b">
        <v>0</v>
      </c>
      <c r="T4093" t="s">
        <v>8271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3">
        <v>110000</v>
      </c>
      <c r="E4094" s="13">
        <v>20</v>
      </c>
      <c r="F4094" s="16">
        <f>(E4094)/D4094</f>
        <v>1.8181818181818181E-4</v>
      </c>
      <c r="G4094" s="11" t="s">
        <v>8221</v>
      </c>
      <c r="H4094" t="s">
        <v>8224</v>
      </c>
      <c r="I4094" t="s">
        <v>8246</v>
      </c>
      <c r="J4094">
        <v>1428205247</v>
      </c>
      <c r="K4094" s="7">
        <f>(((J4094/60)/60)/24)+DATE(1970,1,1)</f>
        <v>42099.153321759266</v>
      </c>
      <c r="L4094">
        <v>1423024847</v>
      </c>
      <c r="M4094" s="7">
        <f>(((L4094/60)/60)/24)+DATE(1970,1,1)</f>
        <v>42039.194988425923</v>
      </c>
      <c r="N4094" t="b">
        <v>0</v>
      </c>
      <c r="O4094">
        <v>1</v>
      </c>
      <c r="P4094" s="5">
        <f>E4094/O4094</f>
        <v>20</v>
      </c>
      <c r="Q4094" s="18" t="str">
        <f>LEFT(T4094, FIND("/",T4094)-1)</f>
        <v>theater</v>
      </c>
      <c r="R4094" s="18" t="str">
        <f>RIGHT(T4094, LEN(T4094)-FIND("/",T4094))</f>
        <v>plays</v>
      </c>
      <c r="S4094" t="b">
        <v>0</v>
      </c>
      <c r="T4094" t="s">
        <v>8271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3">
        <v>2500</v>
      </c>
      <c r="E4095" s="13">
        <v>60</v>
      </c>
      <c r="F4095" s="16">
        <f>(E4095)/D4095</f>
        <v>2.4E-2</v>
      </c>
      <c r="G4095" s="11" t="s">
        <v>8221</v>
      </c>
      <c r="H4095" t="s">
        <v>8225</v>
      </c>
      <c r="I4095" t="s">
        <v>8247</v>
      </c>
      <c r="J4095">
        <v>1440272093</v>
      </c>
      <c r="K4095" s="7">
        <f>(((J4095/60)/60)/24)+DATE(1970,1,1)</f>
        <v>42238.815891203703</v>
      </c>
      <c r="L4095">
        <v>1435088093</v>
      </c>
      <c r="M4095" s="7">
        <f>(((L4095/60)/60)/24)+DATE(1970,1,1)</f>
        <v>42178.815891203703</v>
      </c>
      <c r="N4095" t="b">
        <v>0</v>
      </c>
      <c r="O4095">
        <v>4</v>
      </c>
      <c r="P4095" s="5">
        <f>E4095/O4095</f>
        <v>15</v>
      </c>
      <c r="Q4095" s="18" t="str">
        <f>LEFT(T4095, FIND("/",T4095)-1)</f>
        <v>theater</v>
      </c>
      <c r="R4095" s="18" t="str">
        <f>RIGHT(T4095, LEN(T4095)-FIND("/",T4095))</f>
        <v>plays</v>
      </c>
      <c r="S4095" t="b">
        <v>0</v>
      </c>
      <c r="T4095" t="s">
        <v>8271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3">
        <v>2000</v>
      </c>
      <c r="E4096" s="13">
        <v>730</v>
      </c>
      <c r="F4096" s="16">
        <f>(E4096)/D4096</f>
        <v>0.36499999999999999</v>
      </c>
      <c r="G4096" s="11" t="s">
        <v>8221</v>
      </c>
      <c r="H4096" t="s">
        <v>8224</v>
      </c>
      <c r="I4096" t="s">
        <v>8246</v>
      </c>
      <c r="J4096">
        <v>1413953940</v>
      </c>
      <c r="K4096" s="7">
        <f>(((J4096/60)/60)/24)+DATE(1970,1,1)</f>
        <v>41934.207638888889</v>
      </c>
      <c r="L4096">
        <v>1410141900</v>
      </c>
      <c r="M4096" s="7">
        <f>(((L4096/60)/60)/24)+DATE(1970,1,1)</f>
        <v>41890.086805555555</v>
      </c>
      <c r="N4096" t="b">
        <v>0</v>
      </c>
      <c r="O4096">
        <v>8</v>
      </c>
      <c r="P4096" s="5">
        <f>E4096/O4096</f>
        <v>91.25</v>
      </c>
      <c r="Q4096" s="18" t="str">
        <f>LEFT(T4096, FIND("/",T4096)-1)</f>
        <v>theater</v>
      </c>
      <c r="R4096" s="18" t="str">
        <f>RIGHT(T4096, LEN(T4096)-FIND("/",T4096))</f>
        <v>plays</v>
      </c>
      <c r="S4096" t="b">
        <v>0</v>
      </c>
      <c r="T4096" t="s">
        <v>8271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3">
        <v>30000</v>
      </c>
      <c r="E4097" s="13">
        <v>800</v>
      </c>
      <c r="F4097" s="16">
        <f>(E4097)/D4097</f>
        <v>2.6666666666666668E-2</v>
      </c>
      <c r="G4097" s="11" t="s">
        <v>8221</v>
      </c>
      <c r="H4097" t="s">
        <v>8238</v>
      </c>
      <c r="I4097" t="s">
        <v>8256</v>
      </c>
      <c r="J4097">
        <v>1482108350</v>
      </c>
      <c r="K4097" s="7">
        <f>(((J4097/60)/60)/24)+DATE(1970,1,1)</f>
        <v>42723.031828703708</v>
      </c>
      <c r="L4097">
        <v>1479516350</v>
      </c>
      <c r="M4097" s="7">
        <f>(((L4097/60)/60)/24)+DATE(1970,1,1)</f>
        <v>42693.031828703708</v>
      </c>
      <c r="N4097" t="b">
        <v>0</v>
      </c>
      <c r="O4097">
        <v>1</v>
      </c>
      <c r="P4097" s="5">
        <f>E4097/O4097</f>
        <v>800</v>
      </c>
      <c r="Q4097" s="18" t="str">
        <f>LEFT(T4097, FIND("/",T4097)-1)</f>
        <v>theater</v>
      </c>
      <c r="R4097" s="18" t="str">
        <f>RIGHT(T4097, LEN(T4097)-FIND("/",T4097))</f>
        <v>plays</v>
      </c>
      <c r="S4097" t="b">
        <v>0</v>
      </c>
      <c r="T4097" t="s">
        <v>8271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3">
        <v>3500</v>
      </c>
      <c r="E4098" s="13">
        <v>400</v>
      </c>
      <c r="F4098" s="16">
        <f>(E4098)/D4098</f>
        <v>0.11428571428571428</v>
      </c>
      <c r="G4098" s="11" t="s">
        <v>8221</v>
      </c>
      <c r="H4098" t="s">
        <v>8225</v>
      </c>
      <c r="I4098" t="s">
        <v>8247</v>
      </c>
      <c r="J4098">
        <v>1488271860</v>
      </c>
      <c r="K4098" s="7">
        <f>(((J4098/60)/60)/24)+DATE(1970,1,1)</f>
        <v>42794.368749999994</v>
      </c>
      <c r="L4098">
        <v>1484484219</v>
      </c>
      <c r="M4098" s="7">
        <f>(((L4098/60)/60)/24)+DATE(1970,1,1)</f>
        <v>42750.530312499999</v>
      </c>
      <c r="N4098" t="b">
        <v>0</v>
      </c>
      <c r="O4098">
        <v>5</v>
      </c>
      <c r="P4098" s="5">
        <f>E4098/O4098</f>
        <v>80</v>
      </c>
      <c r="Q4098" s="18" t="str">
        <f>LEFT(T4098, FIND("/",T4098)-1)</f>
        <v>theater</v>
      </c>
      <c r="R4098" s="18" t="str">
        <f>RIGHT(T4098, LEN(T4098)-FIND("/",T4098))</f>
        <v>plays</v>
      </c>
      <c r="S4098" t="b">
        <v>0</v>
      </c>
      <c r="T4098" t="s">
        <v>8271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3">
        <v>10000</v>
      </c>
      <c r="E4099" s="13">
        <v>0</v>
      </c>
      <c r="F4099" s="16">
        <f>(E4099)/D4099</f>
        <v>0</v>
      </c>
      <c r="G4099" s="11" t="s">
        <v>8221</v>
      </c>
      <c r="H4099" t="s">
        <v>8225</v>
      </c>
      <c r="I4099" t="s">
        <v>8247</v>
      </c>
      <c r="J4099">
        <v>1454284500</v>
      </c>
      <c r="K4099" s="7">
        <f>(((J4099/60)/60)/24)+DATE(1970,1,1)</f>
        <v>42400.996527777781</v>
      </c>
      <c r="L4099">
        <v>1449431237</v>
      </c>
      <c r="M4099" s="7">
        <f>(((L4099/60)/60)/24)+DATE(1970,1,1)</f>
        <v>42344.824502314819</v>
      </c>
      <c r="N4099" t="b">
        <v>0</v>
      </c>
      <c r="O4099">
        <v>0</v>
      </c>
      <c r="P4099" s="5" t="e">
        <f>E4099/O4099</f>
        <v>#DIV/0!</v>
      </c>
      <c r="Q4099" s="18" t="str">
        <f>LEFT(T4099, FIND("/",T4099)-1)</f>
        <v>theater</v>
      </c>
      <c r="R4099" s="18" t="str">
        <f>RIGHT(T4099, LEN(T4099)-FIND("/",T4099))</f>
        <v>plays</v>
      </c>
      <c r="S4099" t="b">
        <v>0</v>
      </c>
      <c r="T4099" t="s">
        <v>8271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3">
        <v>75000</v>
      </c>
      <c r="E4100" s="13">
        <v>0</v>
      </c>
      <c r="F4100" s="16">
        <f>(E4100)/D4100</f>
        <v>0</v>
      </c>
      <c r="G4100" s="11" t="s">
        <v>8221</v>
      </c>
      <c r="H4100" t="s">
        <v>8224</v>
      </c>
      <c r="I4100" t="s">
        <v>8246</v>
      </c>
      <c r="J4100">
        <v>1465060797</v>
      </c>
      <c r="K4100" s="7">
        <f>(((J4100/60)/60)/24)+DATE(1970,1,1)</f>
        <v>42525.722187499996</v>
      </c>
      <c r="L4100">
        <v>1462468797</v>
      </c>
      <c r="M4100" s="7">
        <f>(((L4100/60)/60)/24)+DATE(1970,1,1)</f>
        <v>42495.722187499996</v>
      </c>
      <c r="N4100" t="b">
        <v>0</v>
      </c>
      <c r="O4100">
        <v>0</v>
      </c>
      <c r="P4100" s="5" t="e">
        <f>E4100/O4100</f>
        <v>#DIV/0!</v>
      </c>
      <c r="Q4100" s="18" t="str">
        <f>LEFT(T4100, FIND("/",T4100)-1)</f>
        <v>theater</v>
      </c>
      <c r="R4100" s="18" t="str">
        <f>RIGHT(T4100, LEN(T4100)-FIND("/",T4100))</f>
        <v>plays</v>
      </c>
      <c r="S4100" t="b">
        <v>0</v>
      </c>
      <c r="T4100" t="s">
        <v>8271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3">
        <v>4500</v>
      </c>
      <c r="E4101" s="13">
        <v>50</v>
      </c>
      <c r="F4101" s="16">
        <f>(E4101)/D4101</f>
        <v>1.1111111111111112E-2</v>
      </c>
      <c r="G4101" s="11" t="s">
        <v>8221</v>
      </c>
      <c r="H4101" t="s">
        <v>8224</v>
      </c>
      <c r="I4101" t="s">
        <v>8246</v>
      </c>
      <c r="J4101">
        <v>1472847873</v>
      </c>
      <c r="K4101" s="7">
        <f>(((J4101/60)/60)/24)+DATE(1970,1,1)</f>
        <v>42615.850381944445</v>
      </c>
      <c r="L4101">
        <v>1468959873</v>
      </c>
      <c r="M4101" s="7">
        <f>(((L4101/60)/60)/24)+DATE(1970,1,1)</f>
        <v>42570.850381944445</v>
      </c>
      <c r="N4101" t="b">
        <v>0</v>
      </c>
      <c r="O4101">
        <v>1</v>
      </c>
      <c r="P4101" s="5">
        <f>E4101/O4101</f>
        <v>50</v>
      </c>
      <c r="Q4101" s="18" t="str">
        <f>LEFT(T4101, FIND("/",T4101)-1)</f>
        <v>theater</v>
      </c>
      <c r="R4101" s="18" t="str">
        <f>RIGHT(T4101, LEN(T4101)-FIND("/",T4101))</f>
        <v>plays</v>
      </c>
      <c r="S4101" t="b">
        <v>0</v>
      </c>
      <c r="T4101" t="s">
        <v>8271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3">
        <v>270</v>
      </c>
      <c r="E4102" s="13">
        <v>0</v>
      </c>
      <c r="F4102" s="16">
        <f>(E4102)/D4102</f>
        <v>0</v>
      </c>
      <c r="G4102" s="11" t="s">
        <v>8221</v>
      </c>
      <c r="H4102" t="s">
        <v>8224</v>
      </c>
      <c r="I4102" t="s">
        <v>8246</v>
      </c>
      <c r="J4102">
        <v>1414205990</v>
      </c>
      <c r="K4102" s="7">
        <f>(((J4102/60)/60)/24)+DATE(1970,1,1)</f>
        <v>41937.124884259261</v>
      </c>
      <c r="L4102">
        <v>1413341990</v>
      </c>
      <c r="M4102" s="7">
        <f>(((L4102/60)/60)/24)+DATE(1970,1,1)</f>
        <v>41927.124884259261</v>
      </c>
      <c r="N4102" t="b">
        <v>0</v>
      </c>
      <c r="O4102">
        <v>0</v>
      </c>
      <c r="P4102" s="5" t="e">
        <f>E4102/O4102</f>
        <v>#DIV/0!</v>
      </c>
      <c r="Q4102" s="18" t="str">
        <f>LEFT(T4102, FIND("/",T4102)-1)</f>
        <v>theater</v>
      </c>
      <c r="R4102" s="18" t="str">
        <f>RIGHT(T4102, LEN(T4102)-FIND("/",T4102))</f>
        <v>plays</v>
      </c>
      <c r="S4102" t="b">
        <v>0</v>
      </c>
      <c r="T4102" t="s">
        <v>8271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3">
        <v>600</v>
      </c>
      <c r="E4103" s="13">
        <v>0</v>
      </c>
      <c r="F4103" s="16">
        <f>(E4103)/D4103</f>
        <v>0</v>
      </c>
      <c r="G4103" s="11" t="s">
        <v>8221</v>
      </c>
      <c r="H4103" t="s">
        <v>8224</v>
      </c>
      <c r="I4103" t="s">
        <v>8246</v>
      </c>
      <c r="J4103">
        <v>1485380482</v>
      </c>
      <c r="K4103" s="7">
        <f>(((J4103/60)/60)/24)+DATE(1970,1,1)</f>
        <v>42760.903726851851</v>
      </c>
      <c r="L4103">
        <v>1482788482</v>
      </c>
      <c r="M4103" s="7">
        <f>(((L4103/60)/60)/24)+DATE(1970,1,1)</f>
        <v>42730.903726851851</v>
      </c>
      <c r="N4103" t="b">
        <v>0</v>
      </c>
      <c r="O4103">
        <v>0</v>
      </c>
      <c r="P4103" s="5" t="e">
        <f>E4103/O4103</f>
        <v>#DIV/0!</v>
      </c>
      <c r="Q4103" s="18" t="str">
        <f>LEFT(T4103, FIND("/",T4103)-1)</f>
        <v>theater</v>
      </c>
      <c r="R4103" s="18" t="str">
        <f>RIGHT(T4103, LEN(T4103)-FIND("/",T4103))</f>
        <v>plays</v>
      </c>
      <c r="S4103" t="b">
        <v>0</v>
      </c>
      <c r="T4103" t="s">
        <v>8271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3">
        <v>500</v>
      </c>
      <c r="E4104" s="13">
        <v>137</v>
      </c>
      <c r="F4104" s="16">
        <f>(E4104)/D4104</f>
        <v>0.27400000000000002</v>
      </c>
      <c r="G4104" s="11" t="s">
        <v>8221</v>
      </c>
      <c r="H4104" t="s">
        <v>8224</v>
      </c>
      <c r="I4104" t="s">
        <v>8246</v>
      </c>
      <c r="J4104">
        <v>1463343673</v>
      </c>
      <c r="K4104" s="7">
        <f>(((J4104/60)/60)/24)+DATE(1970,1,1)</f>
        <v>42505.848067129627</v>
      </c>
      <c r="L4104">
        <v>1460751673</v>
      </c>
      <c r="M4104" s="7">
        <f>(((L4104/60)/60)/24)+DATE(1970,1,1)</f>
        <v>42475.848067129627</v>
      </c>
      <c r="N4104" t="b">
        <v>0</v>
      </c>
      <c r="O4104">
        <v>6</v>
      </c>
      <c r="P4104" s="5">
        <f>E4104/O4104</f>
        <v>22.833333333333332</v>
      </c>
      <c r="Q4104" s="18" t="str">
        <f>LEFT(T4104, FIND("/",T4104)-1)</f>
        <v>theater</v>
      </c>
      <c r="R4104" s="18" t="str">
        <f>RIGHT(T4104, LEN(T4104)-FIND("/",T4104))</f>
        <v>plays</v>
      </c>
      <c r="S4104" t="b">
        <v>0</v>
      </c>
      <c r="T4104" t="s">
        <v>8271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3">
        <v>1000</v>
      </c>
      <c r="E4105" s="13">
        <v>100</v>
      </c>
      <c r="F4105" s="16">
        <f>(E4105)/D4105</f>
        <v>0.1</v>
      </c>
      <c r="G4105" s="11" t="s">
        <v>8221</v>
      </c>
      <c r="H4105" t="s">
        <v>8224</v>
      </c>
      <c r="I4105" t="s">
        <v>8246</v>
      </c>
      <c r="J4105">
        <v>1440613920</v>
      </c>
      <c r="K4105" s="7">
        <f>(((J4105/60)/60)/24)+DATE(1970,1,1)</f>
        <v>42242.772222222222</v>
      </c>
      <c r="L4105">
        <v>1435953566</v>
      </c>
      <c r="M4105" s="7">
        <f>(((L4105/60)/60)/24)+DATE(1970,1,1)</f>
        <v>42188.83293981482</v>
      </c>
      <c r="N4105" t="b">
        <v>0</v>
      </c>
      <c r="O4105">
        <v>6</v>
      </c>
      <c r="P4105" s="5">
        <f>E4105/O4105</f>
        <v>16.666666666666668</v>
      </c>
      <c r="Q4105" s="18" t="str">
        <f>LEFT(T4105, FIND("/",T4105)-1)</f>
        <v>theater</v>
      </c>
      <c r="R4105" s="18" t="str">
        <f>RIGHT(T4105, LEN(T4105)-FIND("/",T4105))</f>
        <v>plays</v>
      </c>
      <c r="S4105" t="b">
        <v>0</v>
      </c>
      <c r="T4105" t="s">
        <v>8271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3">
        <v>3000</v>
      </c>
      <c r="E4106" s="13">
        <v>641</v>
      </c>
      <c r="F4106" s="16">
        <f>(E4106)/D4106</f>
        <v>0.21366666666666667</v>
      </c>
      <c r="G4106" s="11" t="s">
        <v>8221</v>
      </c>
      <c r="H4106" t="s">
        <v>8226</v>
      </c>
      <c r="I4106" t="s">
        <v>8248</v>
      </c>
      <c r="J4106">
        <v>1477550434</v>
      </c>
      <c r="K4106" s="7">
        <f>(((J4106/60)/60)/24)+DATE(1970,1,1)</f>
        <v>42670.278171296297</v>
      </c>
      <c r="L4106">
        <v>1474958434</v>
      </c>
      <c r="M4106" s="7">
        <f>(((L4106/60)/60)/24)+DATE(1970,1,1)</f>
        <v>42640.278171296297</v>
      </c>
      <c r="N4106" t="b">
        <v>0</v>
      </c>
      <c r="O4106">
        <v>14</v>
      </c>
      <c r="P4106" s="5">
        <f>E4106/O4106</f>
        <v>45.785714285714285</v>
      </c>
      <c r="Q4106" s="18" t="str">
        <f>LEFT(T4106, FIND("/",T4106)-1)</f>
        <v>theater</v>
      </c>
      <c r="R4106" s="18" t="str">
        <f>RIGHT(T4106, LEN(T4106)-FIND("/",T4106))</f>
        <v>plays</v>
      </c>
      <c r="S4106" t="b">
        <v>0</v>
      </c>
      <c r="T4106" t="s">
        <v>8271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3">
        <v>33000</v>
      </c>
      <c r="E4107" s="13">
        <v>2300</v>
      </c>
      <c r="F4107" s="16">
        <f>(E4107)/D4107</f>
        <v>6.9696969696969702E-2</v>
      </c>
      <c r="G4107" s="11" t="s">
        <v>8221</v>
      </c>
      <c r="H4107" t="s">
        <v>8238</v>
      </c>
      <c r="I4107" t="s">
        <v>8256</v>
      </c>
      <c r="J4107">
        <v>1482711309</v>
      </c>
      <c r="K4107" s="7">
        <f>(((J4107/60)/60)/24)+DATE(1970,1,1)</f>
        <v>42730.010520833333</v>
      </c>
      <c r="L4107">
        <v>1479860109</v>
      </c>
      <c r="M4107" s="7">
        <f>(((L4107/60)/60)/24)+DATE(1970,1,1)</f>
        <v>42697.010520833333</v>
      </c>
      <c r="N4107" t="b">
        <v>0</v>
      </c>
      <c r="O4107">
        <v>6</v>
      </c>
      <c r="P4107" s="5">
        <f>E4107/O4107</f>
        <v>383.33333333333331</v>
      </c>
      <c r="Q4107" s="18" t="str">
        <f>LEFT(T4107, FIND("/",T4107)-1)</f>
        <v>theater</v>
      </c>
      <c r="R4107" s="18" t="str">
        <f>RIGHT(T4107, LEN(T4107)-FIND("/",T4107))</f>
        <v>plays</v>
      </c>
      <c r="S4107" t="b">
        <v>0</v>
      </c>
      <c r="T4107" t="s">
        <v>8271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3">
        <v>5000</v>
      </c>
      <c r="E4108" s="13">
        <v>3530</v>
      </c>
      <c r="F4108" s="16">
        <f>(E4108)/D4108</f>
        <v>0.70599999999999996</v>
      </c>
      <c r="G4108" s="11" t="s">
        <v>8221</v>
      </c>
      <c r="H4108" t="s">
        <v>8224</v>
      </c>
      <c r="I4108" t="s">
        <v>8246</v>
      </c>
      <c r="J4108">
        <v>1427936400</v>
      </c>
      <c r="K4108" s="7">
        <f>(((J4108/60)/60)/24)+DATE(1970,1,1)</f>
        <v>42096.041666666672</v>
      </c>
      <c r="L4108">
        <v>1424221866</v>
      </c>
      <c r="M4108" s="7">
        <f>(((L4108/60)/60)/24)+DATE(1970,1,1)</f>
        <v>42053.049375000002</v>
      </c>
      <c r="N4108" t="b">
        <v>0</v>
      </c>
      <c r="O4108">
        <v>33</v>
      </c>
      <c r="P4108" s="5">
        <f>E4108/O4108</f>
        <v>106.96969696969697</v>
      </c>
      <c r="Q4108" s="18" t="str">
        <f>LEFT(T4108, FIND("/",T4108)-1)</f>
        <v>theater</v>
      </c>
      <c r="R4108" s="18" t="str">
        <f>RIGHT(T4108, LEN(T4108)-FIND("/",T4108))</f>
        <v>plays</v>
      </c>
      <c r="S4108" t="b">
        <v>0</v>
      </c>
      <c r="T4108" t="s">
        <v>8271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3">
        <v>2000</v>
      </c>
      <c r="E4109" s="13">
        <v>41</v>
      </c>
      <c r="F4109" s="16">
        <f>(E4109)/D4109</f>
        <v>2.0500000000000001E-2</v>
      </c>
      <c r="G4109" s="11" t="s">
        <v>8221</v>
      </c>
      <c r="H4109" t="s">
        <v>8224</v>
      </c>
      <c r="I4109" t="s">
        <v>8246</v>
      </c>
      <c r="J4109">
        <v>1411596001</v>
      </c>
      <c r="K4109" s="7">
        <f>(((J4109/60)/60)/24)+DATE(1970,1,1)</f>
        <v>41906.916678240741</v>
      </c>
      <c r="L4109">
        <v>1409608801</v>
      </c>
      <c r="M4109" s="7">
        <f>(((L4109/60)/60)/24)+DATE(1970,1,1)</f>
        <v>41883.916678240741</v>
      </c>
      <c r="N4109" t="b">
        <v>0</v>
      </c>
      <c r="O4109">
        <v>4</v>
      </c>
      <c r="P4109" s="5">
        <f>E4109/O4109</f>
        <v>10.25</v>
      </c>
      <c r="Q4109" s="18" t="str">
        <f>LEFT(T4109, FIND("/",T4109)-1)</f>
        <v>theater</v>
      </c>
      <c r="R4109" s="18" t="str">
        <f>RIGHT(T4109, LEN(T4109)-FIND("/",T4109))</f>
        <v>plays</v>
      </c>
      <c r="S4109" t="b">
        <v>0</v>
      </c>
      <c r="T4109" t="s">
        <v>8271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3">
        <v>3000</v>
      </c>
      <c r="E4110" s="13">
        <v>59</v>
      </c>
      <c r="F4110" s="16">
        <f>(E4110)/D4110</f>
        <v>1.9666666666666666E-2</v>
      </c>
      <c r="G4110" s="11" t="s">
        <v>8221</v>
      </c>
      <c r="H4110" t="s">
        <v>8224</v>
      </c>
      <c r="I4110" t="s">
        <v>8246</v>
      </c>
      <c r="J4110">
        <v>1488517200</v>
      </c>
      <c r="K4110" s="7">
        <f>(((J4110/60)/60)/24)+DATE(1970,1,1)</f>
        <v>42797.208333333328</v>
      </c>
      <c r="L4110">
        <v>1485909937</v>
      </c>
      <c r="M4110" s="7">
        <f>(((L4110/60)/60)/24)+DATE(1970,1,1)</f>
        <v>42767.031678240746</v>
      </c>
      <c r="N4110" t="b">
        <v>0</v>
      </c>
      <c r="O4110">
        <v>1</v>
      </c>
      <c r="P4110" s="5">
        <f>E4110/O4110</f>
        <v>59</v>
      </c>
      <c r="Q4110" s="18" t="str">
        <f>LEFT(T4110, FIND("/",T4110)-1)</f>
        <v>theater</v>
      </c>
      <c r="R4110" s="18" t="str">
        <f>RIGHT(T4110, LEN(T4110)-FIND("/",T4110))</f>
        <v>plays</v>
      </c>
      <c r="S4110" t="b">
        <v>0</v>
      </c>
      <c r="T4110" t="s">
        <v>8271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3">
        <v>500</v>
      </c>
      <c r="E4111" s="13">
        <v>0</v>
      </c>
      <c r="F4111" s="16">
        <f>(E4111)/D4111</f>
        <v>0</v>
      </c>
      <c r="G4111" s="11" t="s">
        <v>8221</v>
      </c>
      <c r="H4111" t="s">
        <v>8225</v>
      </c>
      <c r="I4111" t="s">
        <v>8247</v>
      </c>
      <c r="J4111">
        <v>1448805404</v>
      </c>
      <c r="K4111" s="7">
        <f>(((J4111/60)/60)/24)+DATE(1970,1,1)</f>
        <v>42337.581064814818</v>
      </c>
      <c r="L4111">
        <v>1446209804</v>
      </c>
      <c r="M4111" s="7">
        <f>(((L4111/60)/60)/24)+DATE(1970,1,1)</f>
        <v>42307.539398148147</v>
      </c>
      <c r="N4111" t="b">
        <v>0</v>
      </c>
      <c r="O4111">
        <v>0</v>
      </c>
      <c r="P4111" s="5" t="e">
        <f>E4111/O4111</f>
        <v>#DIV/0!</v>
      </c>
      <c r="Q4111" s="18" t="str">
        <f>LEFT(T4111, FIND("/",T4111)-1)</f>
        <v>theater</v>
      </c>
      <c r="R4111" s="18" t="str">
        <f>RIGHT(T4111, LEN(T4111)-FIND("/",T4111))</f>
        <v>plays</v>
      </c>
      <c r="S4111" t="b">
        <v>0</v>
      </c>
      <c r="T4111" t="s">
        <v>8271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3">
        <v>300</v>
      </c>
      <c r="E4112" s="13">
        <v>86</v>
      </c>
      <c r="F4112" s="16">
        <f>(E4112)/D4112</f>
        <v>0.28666666666666668</v>
      </c>
      <c r="G4112" s="11" t="s">
        <v>8221</v>
      </c>
      <c r="H4112" t="s">
        <v>8225</v>
      </c>
      <c r="I4112" t="s">
        <v>8247</v>
      </c>
      <c r="J4112">
        <v>1469113351</v>
      </c>
      <c r="K4112" s="7">
        <f>(((J4112/60)/60)/24)+DATE(1970,1,1)</f>
        <v>42572.626747685179</v>
      </c>
      <c r="L4112">
        <v>1463929351</v>
      </c>
      <c r="M4112" s="7">
        <f>(((L4112/60)/60)/24)+DATE(1970,1,1)</f>
        <v>42512.626747685179</v>
      </c>
      <c r="N4112" t="b">
        <v>0</v>
      </c>
      <c r="O4112">
        <v>6</v>
      </c>
      <c r="P4112" s="5">
        <f>E4112/O4112</f>
        <v>14.333333333333334</v>
      </c>
      <c r="Q4112" s="18" t="str">
        <f>LEFT(T4112, FIND("/",T4112)-1)</f>
        <v>theater</v>
      </c>
      <c r="R4112" s="18" t="str">
        <f>RIGHT(T4112, LEN(T4112)-FIND("/",T4112))</f>
        <v>plays</v>
      </c>
      <c r="S4112" t="b">
        <v>0</v>
      </c>
      <c r="T4112" t="s">
        <v>8271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3">
        <v>3000</v>
      </c>
      <c r="E4113" s="13">
        <v>94</v>
      </c>
      <c r="F4113" s="16">
        <f>(E4113)/D4113</f>
        <v>3.1333333333333331E-2</v>
      </c>
      <c r="G4113" s="11" t="s">
        <v>8221</v>
      </c>
      <c r="H4113" t="s">
        <v>8224</v>
      </c>
      <c r="I4113" t="s">
        <v>8246</v>
      </c>
      <c r="J4113">
        <v>1424747740</v>
      </c>
      <c r="K4113" s="7">
        <f>(((J4113/60)/60)/24)+DATE(1970,1,1)</f>
        <v>42059.135879629626</v>
      </c>
      <c r="L4113">
        <v>1422155740</v>
      </c>
      <c r="M4113" s="7">
        <f>(((L4113/60)/60)/24)+DATE(1970,1,1)</f>
        <v>42029.135879629626</v>
      </c>
      <c r="N4113" t="b">
        <v>0</v>
      </c>
      <c r="O4113">
        <v>6</v>
      </c>
      <c r="P4113" s="5">
        <f>E4113/O4113</f>
        <v>15.666666666666666</v>
      </c>
      <c r="Q4113" s="18" t="str">
        <f>LEFT(T4113, FIND("/",T4113)-1)</f>
        <v>theater</v>
      </c>
      <c r="R4113" s="18" t="str">
        <f>RIGHT(T4113, LEN(T4113)-FIND("/",T4113))</f>
        <v>plays</v>
      </c>
      <c r="S4113" t="b">
        <v>0</v>
      </c>
      <c r="T4113" t="s">
        <v>8271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3">
        <v>2500</v>
      </c>
      <c r="E4114" s="13">
        <v>1</v>
      </c>
      <c r="F4114" s="16">
        <f>(E4114)/D4114</f>
        <v>4.0000000000000002E-4</v>
      </c>
      <c r="G4114" s="11" t="s">
        <v>8221</v>
      </c>
      <c r="H4114" t="s">
        <v>8241</v>
      </c>
      <c r="I4114" t="s">
        <v>8249</v>
      </c>
      <c r="J4114">
        <v>1456617600</v>
      </c>
      <c r="K4114" s="7">
        <f>(((J4114/60)/60)/24)+DATE(1970,1,1)</f>
        <v>42428</v>
      </c>
      <c r="L4114">
        <v>1454280186</v>
      </c>
      <c r="M4114" s="7">
        <f>(((L4114/60)/60)/24)+DATE(1970,1,1)</f>
        <v>42400.946597222224</v>
      </c>
      <c r="N4114" t="b">
        <v>0</v>
      </c>
      <c r="O4114">
        <v>1</v>
      </c>
      <c r="P4114" s="5">
        <f>E4114/O4114</f>
        <v>1</v>
      </c>
      <c r="Q4114" s="18" t="str">
        <f>LEFT(T4114, FIND("/",T4114)-1)</f>
        <v>theater</v>
      </c>
      <c r="R4114" s="18" t="str">
        <f>RIGHT(T4114, LEN(T4114)-FIND("/",T4114))</f>
        <v>plays</v>
      </c>
      <c r="S4114" t="b">
        <v>0</v>
      </c>
      <c r="T4114" t="s">
        <v>8271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3">
        <v>1500</v>
      </c>
      <c r="E4115" s="13">
        <v>3</v>
      </c>
      <c r="F4115" s="16">
        <f>(E4115)/D4115</f>
        <v>2E-3</v>
      </c>
      <c r="G4115" s="11" t="s">
        <v>8221</v>
      </c>
      <c r="H4115" t="s">
        <v>8224</v>
      </c>
      <c r="I4115" t="s">
        <v>8246</v>
      </c>
      <c r="J4115">
        <v>1452234840</v>
      </c>
      <c r="K4115" s="7">
        <f>(((J4115/60)/60)/24)+DATE(1970,1,1)</f>
        <v>42377.273611111115</v>
      </c>
      <c r="L4115">
        <v>1450619123</v>
      </c>
      <c r="M4115" s="7">
        <f>(((L4115/60)/60)/24)+DATE(1970,1,1)</f>
        <v>42358.573182870372</v>
      </c>
      <c r="N4115" t="b">
        <v>0</v>
      </c>
      <c r="O4115">
        <v>3</v>
      </c>
      <c r="P4115" s="5">
        <f>E4115/O4115</f>
        <v>1</v>
      </c>
      <c r="Q4115" s="18" t="str">
        <f>LEFT(T4115, FIND("/",T4115)-1)</f>
        <v>theater</v>
      </c>
      <c r="R4115" s="18" t="str">
        <f>RIGHT(T4115, LEN(T4115)-FIND("/",T4115))</f>
        <v>plays</v>
      </c>
      <c r="S4115" t="b">
        <v>0</v>
      </c>
      <c r="T4115" t="s">
        <v>8271</v>
      </c>
    </row>
  </sheetData>
  <sortState xmlns:xlrd2="http://schemas.microsoft.com/office/spreadsheetml/2017/richdata2" ref="A2:T4115">
    <sortCondition ref="A2"/>
  </sortState>
  <conditionalFormatting sqref="G1:G1048576">
    <cfRule type="containsText" dxfId="7" priority="1" operator="containsText" text="live">
      <formula>NOT(ISERROR(SEARCH("live",G1)))</formula>
    </cfRule>
    <cfRule type="containsText" dxfId="6" priority="6" operator="containsText" text="canceled">
      <formula>NOT(ISERROR(SEARCH("canceled",G1)))</formula>
    </cfRule>
    <cfRule type="containsText" dxfId="5" priority="7" operator="containsText" text="failed">
      <formula>NOT(ISERROR(SEARCH("failed",G1)))</formula>
    </cfRule>
    <cfRule type="containsText" dxfId="4" priority="8" operator="containsText" text="successful">
      <formula>NOT(ISERROR(SEARCH("successful",G1)))</formula>
    </cfRule>
  </conditionalFormatting>
  <conditionalFormatting sqref="F1:F1048576">
    <cfRule type="colorScale" priority="2">
      <colorScale>
        <cfvo type="percentile" val="0"/>
        <cfvo type="percentile" val="50"/>
        <cfvo type="percentile" val="1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A197-BB73-EB47-8A0C-6604AD300522}">
  <dimension ref="A2:L25"/>
  <sheetViews>
    <sheetView zoomScale="140" zoomScaleNormal="140" workbookViewId="0">
      <selection activeCell="E21" sqref="E21"/>
    </sheetView>
  </sheetViews>
  <sheetFormatPr baseColWidth="10" defaultRowHeight="15" x14ac:dyDescent="0.2"/>
  <sheetData>
    <row r="2" spans="1:12" s="54" customFormat="1" ht="21" x14ac:dyDescent="0.25">
      <c r="A2" s="55" t="s">
        <v>8459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</row>
    <row r="3" spans="1:12" ht="16" x14ac:dyDescent="0.2">
      <c r="A3" s="35" t="s">
        <v>8436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</row>
    <row r="4" spans="1:12" ht="16" x14ac:dyDescent="0.2">
      <c r="A4" s="35" t="s">
        <v>8432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</row>
    <row r="5" spans="1:12" ht="16" x14ac:dyDescent="0.2">
      <c r="A5" s="35" t="s">
        <v>8433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</row>
    <row r="6" spans="1:12" ht="16" x14ac:dyDescent="0.2">
      <c r="A6" s="35" t="s">
        <v>8437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</row>
    <row r="7" spans="1:12" ht="16" x14ac:dyDescent="0.2">
      <c r="A7" s="35" t="s">
        <v>8460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</row>
    <row r="8" spans="1:12" ht="16" x14ac:dyDescent="0.2">
      <c r="A8" s="35" t="s">
        <v>8461</v>
      </c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</row>
    <row r="9" spans="1:12" ht="16" x14ac:dyDescent="0.2">
      <c r="A9" s="35" t="s">
        <v>8462</v>
      </c>
      <c r="B9" s="36"/>
      <c r="C9" s="35"/>
      <c r="D9" s="35"/>
      <c r="E9" s="36"/>
      <c r="F9" s="35"/>
      <c r="G9" s="35"/>
      <c r="H9" s="35"/>
      <c r="I9" s="35"/>
      <c r="J9" s="35"/>
      <c r="K9" s="35"/>
      <c r="L9" s="35"/>
    </row>
    <row r="10" spans="1:12" ht="16" x14ac:dyDescent="0.2">
      <c r="A10" s="35" t="s">
        <v>8463</v>
      </c>
      <c r="B10" s="36"/>
      <c r="C10" s="35"/>
      <c r="D10" s="35"/>
      <c r="E10" s="36"/>
      <c r="F10" s="35"/>
      <c r="G10" s="35"/>
      <c r="H10" s="35"/>
      <c r="I10" s="35"/>
      <c r="J10" s="35"/>
      <c r="K10" s="35"/>
      <c r="L10" s="35"/>
    </row>
    <row r="11" spans="1:12" ht="16" x14ac:dyDescent="0.2">
      <c r="A11" s="35" t="s">
        <v>8464</v>
      </c>
      <c r="B11" s="36"/>
      <c r="C11" s="35"/>
      <c r="D11" s="35"/>
      <c r="E11" s="36"/>
      <c r="F11" s="35"/>
      <c r="G11" s="35"/>
      <c r="H11" s="35"/>
      <c r="I11" s="35"/>
      <c r="J11" s="35"/>
      <c r="K11" s="35"/>
      <c r="L11" s="35"/>
    </row>
    <row r="12" spans="1:12" ht="16" x14ac:dyDescent="0.2">
      <c r="A12" s="35" t="s">
        <v>8465</v>
      </c>
      <c r="B12" s="36"/>
      <c r="C12" s="35"/>
      <c r="D12" s="35"/>
      <c r="E12" s="36"/>
      <c r="F12" s="35"/>
      <c r="G12" s="35"/>
      <c r="H12" s="35"/>
      <c r="I12" s="35"/>
      <c r="J12" s="35"/>
      <c r="K12" s="35"/>
      <c r="L12" s="35"/>
    </row>
    <row r="13" spans="1:12" ht="16" x14ac:dyDescent="0.2">
      <c r="A13" s="35" t="s">
        <v>8466</v>
      </c>
      <c r="B13" s="36"/>
      <c r="C13" s="35"/>
      <c r="D13" s="35"/>
      <c r="E13" s="36"/>
      <c r="F13" s="35"/>
      <c r="G13" s="35"/>
      <c r="H13" s="35"/>
      <c r="I13" s="35"/>
      <c r="J13" s="35"/>
      <c r="K13" s="35"/>
      <c r="L13" s="35"/>
    </row>
    <row r="14" spans="1:12" ht="16" x14ac:dyDescent="0.2">
      <c r="A14" s="35" t="s">
        <v>8467</v>
      </c>
      <c r="B14" s="36"/>
      <c r="C14" s="35"/>
      <c r="D14" s="35"/>
      <c r="E14" s="36"/>
      <c r="F14" s="35"/>
      <c r="G14" s="35"/>
      <c r="H14" s="35"/>
      <c r="I14" s="35"/>
      <c r="J14" s="35"/>
      <c r="K14" s="35"/>
      <c r="L14" s="35"/>
    </row>
    <row r="15" spans="1:12" ht="16" x14ac:dyDescent="0.2">
      <c r="A15" s="35" t="s">
        <v>8468</v>
      </c>
      <c r="B15" s="36"/>
      <c r="C15" s="35"/>
      <c r="D15" s="35"/>
      <c r="E15" s="36"/>
      <c r="F15" s="35"/>
      <c r="G15" s="35"/>
      <c r="H15" s="35"/>
      <c r="I15" s="35"/>
      <c r="J15" s="35"/>
      <c r="K15" s="35"/>
      <c r="L15" s="35"/>
    </row>
    <row r="16" spans="1:12" ht="16" x14ac:dyDescent="0.2">
      <c r="A16" s="35" t="s">
        <v>8469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</row>
    <row r="17" spans="1:12" ht="16" x14ac:dyDescent="0.2">
      <c r="A17" s="35" t="s">
        <v>8470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</row>
    <row r="18" spans="1:12" ht="16" x14ac:dyDescent="0.2">
      <c r="A18" s="35" t="s">
        <v>8471</v>
      </c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</row>
    <row r="19" spans="1:12" ht="16" x14ac:dyDescent="0.2">
      <c r="A19" s="35" t="s">
        <v>8472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</row>
    <row r="20" spans="1:12" ht="16" x14ac:dyDescent="0.2">
      <c r="A20" s="35" t="s">
        <v>8473</v>
      </c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</row>
    <row r="21" spans="1:12" ht="16" x14ac:dyDescent="0.2">
      <c r="A21" s="35" t="s">
        <v>8474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</row>
    <row r="22" spans="1:12" ht="16" x14ac:dyDescent="0.2">
      <c r="A22" s="35" t="s">
        <v>8475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</row>
    <row r="23" spans="1:12" ht="16" x14ac:dyDescent="0.2">
      <c r="A23" s="35" t="s">
        <v>8476</v>
      </c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</row>
    <row r="24" spans="1:12" ht="16" x14ac:dyDescent="0.2">
      <c r="A24" s="35" t="s">
        <v>8477</v>
      </c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</row>
    <row r="25" spans="1:12" ht="16" x14ac:dyDescent="0.2">
      <c r="A25" s="35" t="s">
        <v>8478</v>
      </c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E630-286F-B04E-A189-F0178A6D1084}">
  <dimension ref="A1:V8232"/>
  <sheetViews>
    <sheetView zoomScale="120" zoomScaleNormal="120" workbookViewId="0">
      <selection activeCell="R50" sqref="R50:V56"/>
    </sheetView>
  </sheetViews>
  <sheetFormatPr baseColWidth="10" defaultRowHeight="16" x14ac:dyDescent="0.2"/>
  <cols>
    <col min="1" max="1" width="12.1640625" bestFit="1" customWidth="1"/>
    <col min="2" max="2" width="15.6640625" bestFit="1" customWidth="1"/>
    <col min="3" max="3" width="14.6640625" style="25" customWidth="1"/>
    <col min="4" max="4" width="13" style="25" bestFit="1" customWidth="1"/>
    <col min="5" max="5" width="14" style="25" customWidth="1"/>
    <col min="6" max="6" width="15.5" style="25" bestFit="1" customWidth="1"/>
    <col min="7" max="7" width="8.83203125" style="25" customWidth="1"/>
    <col min="8" max="8" width="10" bestFit="1" customWidth="1"/>
    <col min="10" max="10" width="12.1640625" bestFit="1" customWidth="1"/>
    <col min="11" max="11" width="2" customWidth="1"/>
    <col min="12" max="12" width="10.83203125" style="40"/>
    <col min="13" max="13" width="12.1640625" style="40" bestFit="1" customWidth="1"/>
    <col min="14" max="14" width="2.5" customWidth="1"/>
    <col min="15" max="15" width="5.83203125" style="42" bestFit="1" customWidth="1"/>
    <col min="16" max="16" width="12.83203125" style="42" bestFit="1" customWidth="1"/>
    <col min="18" max="18" width="25.6640625" customWidth="1"/>
    <col min="19" max="19" width="13.33203125" style="24" customWidth="1"/>
    <col min="21" max="21" width="22.6640625" customWidth="1"/>
    <col min="22" max="22" width="10.83203125" style="24"/>
  </cols>
  <sheetData>
    <row r="1" spans="1:22" s="26" customFormat="1" x14ac:dyDescent="0.2">
      <c r="I1" s="27" t="str">
        <f>Data!G1</f>
        <v>state</v>
      </c>
      <c r="J1" s="27" t="str">
        <f>Data!O1</f>
        <v>backers_count</v>
      </c>
      <c r="K1" s="27"/>
      <c r="L1" s="39" t="s">
        <v>8218</v>
      </c>
      <c r="M1" s="39" t="s">
        <v>8262</v>
      </c>
      <c r="N1" s="27"/>
      <c r="O1" s="41" t="s">
        <v>8218</v>
      </c>
      <c r="P1" s="41" t="s">
        <v>8262</v>
      </c>
      <c r="S1" s="28"/>
      <c r="V1" s="28"/>
    </row>
    <row r="2" spans="1:22" x14ac:dyDescent="0.2">
      <c r="C2"/>
      <c r="D2"/>
      <c r="E2"/>
      <c r="F2"/>
      <c r="G2"/>
      <c r="I2" s="11" t="str">
        <f>Data!G2</f>
        <v>successful</v>
      </c>
      <c r="J2" s="11">
        <f>Data!O2</f>
        <v>182</v>
      </c>
      <c r="L2" s="39" t="s">
        <v>8219</v>
      </c>
      <c r="M2" s="39">
        <v>1</v>
      </c>
      <c r="O2" s="42" t="s">
        <v>8221</v>
      </c>
      <c r="P2" s="42">
        <v>0</v>
      </c>
      <c r="R2" s="26" t="s">
        <v>8410</v>
      </c>
      <c r="S2" s="24" t="s">
        <v>8428</v>
      </c>
      <c r="U2" s="26" t="s">
        <v>8411</v>
      </c>
      <c r="V2" s="24" t="s">
        <v>8428</v>
      </c>
    </row>
    <row r="3" spans="1:22" x14ac:dyDescent="0.2">
      <c r="A3" t="s">
        <v>8429</v>
      </c>
      <c r="B3" t="s">
        <v>8365</v>
      </c>
      <c r="C3" s="25" t="s">
        <v>8431</v>
      </c>
      <c r="D3" t="s">
        <v>8423</v>
      </c>
      <c r="E3" t="s">
        <v>8430</v>
      </c>
      <c r="F3" t="s">
        <v>8424</v>
      </c>
      <c r="G3" t="s">
        <v>8425</v>
      </c>
      <c r="I3" s="11" t="str">
        <f>Data!G3</f>
        <v>successful</v>
      </c>
      <c r="J3" s="11">
        <f>Data!O3</f>
        <v>79</v>
      </c>
      <c r="L3" s="39" t="s">
        <v>8219</v>
      </c>
      <c r="M3" s="39">
        <v>1</v>
      </c>
      <c r="O3" s="42" t="s">
        <v>8221</v>
      </c>
      <c r="P3" s="42">
        <v>0</v>
      </c>
      <c r="R3" s="11" t="s">
        <v>8409</v>
      </c>
      <c r="S3" s="25">
        <f>COUNT(M$2:M$2186)</f>
        <v>2185</v>
      </c>
      <c r="U3" s="11" t="s">
        <v>8409</v>
      </c>
      <c r="V3" s="25">
        <f>COUNT(P$2:P$1531)</f>
        <v>1530</v>
      </c>
    </row>
    <row r="4" spans="1:22" x14ac:dyDescent="0.2">
      <c r="A4" t="s">
        <v>8220</v>
      </c>
      <c r="B4">
        <v>349</v>
      </c>
      <c r="C4" s="14">
        <f t="shared" ref="C4:C8" si="0">B4/$B$8</f>
        <v>8.4832280019445788E-2</v>
      </c>
      <c r="D4" s="32">
        <v>9530</v>
      </c>
      <c r="E4" s="16">
        <f>D4/$D$8</f>
        <v>2.0572222965767648E-2</v>
      </c>
      <c r="F4" s="32">
        <v>2542931.5099999998</v>
      </c>
      <c r="G4" s="14">
        <f>F4/$F$8</f>
        <v>5.5073109056763443E-2</v>
      </c>
      <c r="I4" s="11" t="str">
        <f>Data!G4</f>
        <v>successful</v>
      </c>
      <c r="J4" s="11">
        <f>Data!O4</f>
        <v>35</v>
      </c>
      <c r="L4" s="39" t="s">
        <v>8219</v>
      </c>
      <c r="M4" s="39">
        <v>1</v>
      </c>
      <c r="O4" s="42" t="s">
        <v>8221</v>
      </c>
      <c r="P4" s="42">
        <v>0</v>
      </c>
      <c r="R4" s="11" t="s">
        <v>8414</v>
      </c>
      <c r="S4" s="24">
        <f>AVERAGE(M$2:M$2186)</f>
        <v>194.42517162471395</v>
      </c>
      <c r="U4" s="11" t="s">
        <v>8414</v>
      </c>
      <c r="V4" s="24">
        <f>AVERAGE(P$2:P$1531)</f>
        <v>17.709803921568628</v>
      </c>
    </row>
    <row r="5" spans="1:22" x14ac:dyDescent="0.2">
      <c r="A5" t="s">
        <v>8221</v>
      </c>
      <c r="B5">
        <v>1530</v>
      </c>
      <c r="C5" s="14">
        <f t="shared" si="0"/>
        <v>0.37190082644628097</v>
      </c>
      <c r="D5" s="32">
        <v>27096</v>
      </c>
      <c r="E5" s="16">
        <f>D5/$D$8</f>
        <v>5.8491600575072425E-2</v>
      </c>
      <c r="F5" s="32">
        <v>2838967.4</v>
      </c>
      <c r="G5" s="14">
        <f>F5/$F$8</f>
        <v>6.148445627180741E-2</v>
      </c>
      <c r="I5" s="11" t="str">
        <f>Data!G5</f>
        <v>successful</v>
      </c>
      <c r="J5" s="11">
        <f>Data!O5</f>
        <v>150</v>
      </c>
      <c r="L5" s="39" t="s">
        <v>8219</v>
      </c>
      <c r="M5" s="39">
        <v>2</v>
      </c>
      <c r="O5" s="42" t="s">
        <v>8221</v>
      </c>
      <c r="P5" s="42">
        <v>0</v>
      </c>
      <c r="R5" t="s">
        <v>8412</v>
      </c>
      <c r="S5" s="25">
        <f>MIN(M$2:M$2186)</f>
        <v>1</v>
      </c>
      <c r="U5" t="s">
        <v>8412</v>
      </c>
      <c r="V5" s="25">
        <f>MIN(P$2:P$1531)</f>
        <v>0</v>
      </c>
    </row>
    <row r="6" spans="1:22" x14ac:dyDescent="0.2">
      <c r="A6" t="s">
        <v>8222</v>
      </c>
      <c r="B6">
        <v>50</v>
      </c>
      <c r="C6" s="14">
        <f t="shared" si="0"/>
        <v>1.2153621779290228E-2</v>
      </c>
      <c r="D6" s="32">
        <v>1801</v>
      </c>
      <c r="E6" s="16">
        <f>D6/$D$8</f>
        <v>3.8877831648843164E-3</v>
      </c>
      <c r="F6" s="32">
        <v>196109.38</v>
      </c>
      <c r="G6" s="14">
        <f>F6/$F$8</f>
        <v>4.2472057266671193E-3</v>
      </c>
      <c r="I6" s="11" t="str">
        <f>Data!G6</f>
        <v>successful</v>
      </c>
      <c r="J6" s="11">
        <f>Data!O6</f>
        <v>284</v>
      </c>
      <c r="L6" s="39" t="s">
        <v>8219</v>
      </c>
      <c r="M6" s="39">
        <v>3</v>
      </c>
      <c r="O6" s="42" t="s">
        <v>8221</v>
      </c>
      <c r="P6" s="42">
        <v>0</v>
      </c>
      <c r="R6" t="s">
        <v>8413</v>
      </c>
      <c r="S6" s="25">
        <f>MAX(M$2:M$2186)</f>
        <v>26457</v>
      </c>
      <c r="U6" t="s">
        <v>8413</v>
      </c>
      <c r="V6" s="25">
        <f>MAX(P$2:P$1531)</f>
        <v>1293</v>
      </c>
    </row>
    <row r="7" spans="1:22" x14ac:dyDescent="0.2">
      <c r="A7" t="s">
        <v>8219</v>
      </c>
      <c r="B7">
        <v>2185</v>
      </c>
      <c r="C7" s="14">
        <f t="shared" si="0"/>
        <v>0.53111327175498302</v>
      </c>
      <c r="D7" s="32">
        <v>424819</v>
      </c>
      <c r="E7" s="16">
        <f>D7/$D$8</f>
        <v>0.91704839329427557</v>
      </c>
      <c r="F7" s="32">
        <v>40595733.369999975</v>
      </c>
      <c r="G7" s="14">
        <f>F7/$F$8</f>
        <v>0.87919522894476221</v>
      </c>
      <c r="I7" s="11" t="str">
        <f>Data!G7</f>
        <v>successful</v>
      </c>
      <c r="J7" s="11">
        <f>Data!O7</f>
        <v>47</v>
      </c>
      <c r="L7" s="39" t="s">
        <v>8219</v>
      </c>
      <c r="M7" s="39">
        <v>3</v>
      </c>
      <c r="O7" s="42" t="s">
        <v>8221</v>
      </c>
      <c r="P7" s="42">
        <v>0</v>
      </c>
      <c r="R7" t="s">
        <v>8415</v>
      </c>
      <c r="S7" s="24">
        <f>MEDIAN(M$2:M$2186)</f>
        <v>62</v>
      </c>
      <c r="U7" t="s">
        <v>8415</v>
      </c>
      <c r="V7" s="24">
        <f>MEDIAN(P$2:P$1531)</f>
        <v>4</v>
      </c>
    </row>
    <row r="8" spans="1:22" x14ac:dyDescent="0.2">
      <c r="A8" s="26" t="s">
        <v>8354</v>
      </c>
      <c r="B8">
        <v>4114</v>
      </c>
      <c r="C8" s="14">
        <f t="shared" si="0"/>
        <v>1</v>
      </c>
      <c r="D8" s="32">
        <v>463246</v>
      </c>
      <c r="E8" s="16">
        <f>D8/$D$8</f>
        <v>1</v>
      </c>
      <c r="F8" s="33">
        <v>46173741.659999967</v>
      </c>
      <c r="G8" s="30">
        <f>F8/$F$8</f>
        <v>1</v>
      </c>
      <c r="I8" s="11" t="str">
        <f>Data!G8</f>
        <v>successful</v>
      </c>
      <c r="J8" s="11">
        <f>Data!O8</f>
        <v>58</v>
      </c>
      <c r="L8" s="39" t="s">
        <v>8219</v>
      </c>
      <c r="M8" s="39">
        <v>3</v>
      </c>
      <c r="O8" s="42" t="s">
        <v>8221</v>
      </c>
      <c r="P8" s="42">
        <v>0</v>
      </c>
      <c r="R8" t="s">
        <v>8416</v>
      </c>
      <c r="S8" s="24" cm="1">
        <f t="array" ref="S8">_xlfn.MODE.MULT(M$2:M$2186)</f>
        <v>27</v>
      </c>
      <c r="U8" t="s">
        <v>8416</v>
      </c>
      <c r="V8" s="24" cm="1">
        <f t="array" ref="V8">_xlfn.MODE.MULT(P$2:P$1531)</f>
        <v>0</v>
      </c>
    </row>
    <row r="9" spans="1:22" x14ac:dyDescent="0.2">
      <c r="C9"/>
      <c r="D9"/>
      <c r="E9"/>
      <c r="F9"/>
      <c r="G9"/>
      <c r="I9" s="11" t="str">
        <f>Data!G9</f>
        <v>successful</v>
      </c>
      <c r="J9" s="11">
        <f>Data!O9</f>
        <v>57</v>
      </c>
      <c r="L9" s="39" t="s">
        <v>8219</v>
      </c>
      <c r="M9" s="39">
        <v>3</v>
      </c>
      <c r="O9" s="42" t="s">
        <v>8221</v>
      </c>
      <c r="P9" s="42">
        <v>0</v>
      </c>
      <c r="R9" t="s">
        <v>8417</v>
      </c>
      <c r="S9" s="24">
        <f>_xlfn.VAR.P(M$2:M$2186)</f>
        <v>712840.9867348104</v>
      </c>
      <c r="U9" t="s">
        <v>8417</v>
      </c>
      <c r="V9" s="24">
        <f>VAR(P$2:P$1531)</f>
        <v>3775.6894394644714</v>
      </c>
    </row>
    <row r="10" spans="1:22" x14ac:dyDescent="0.2">
      <c r="A10" s="35" t="s">
        <v>8427</v>
      </c>
      <c r="B10" s="35"/>
      <c r="C10" s="35"/>
      <c r="D10" s="35"/>
      <c r="E10" s="35"/>
      <c r="F10" s="35"/>
      <c r="G10" s="35"/>
      <c r="I10" s="11" t="str">
        <f>Data!G10</f>
        <v>successful</v>
      </c>
      <c r="J10" s="11">
        <f>Data!O10</f>
        <v>12</v>
      </c>
      <c r="L10" s="39" t="s">
        <v>8219</v>
      </c>
      <c r="M10" s="39">
        <v>3</v>
      </c>
      <c r="O10" s="42" t="s">
        <v>8221</v>
      </c>
      <c r="P10" s="42">
        <v>0</v>
      </c>
      <c r="R10" t="s">
        <v>8418</v>
      </c>
      <c r="S10" s="24">
        <f>_xlfn.STDEV.P(M$2:M$2186)</f>
        <v>844.29910975602149</v>
      </c>
      <c r="U10" t="s">
        <v>8418</v>
      </c>
      <c r="V10" s="24">
        <f>_xlfn.STDEV.P(P$2:P$1531)</f>
        <v>61.426555076684906</v>
      </c>
    </row>
    <row r="11" spans="1:22" x14ac:dyDescent="0.2">
      <c r="A11" s="35" t="s">
        <v>8436</v>
      </c>
      <c r="B11" s="35"/>
      <c r="C11" s="35"/>
      <c r="D11" s="35"/>
      <c r="E11" s="35"/>
      <c r="F11" s="35"/>
      <c r="G11" s="35"/>
      <c r="I11" s="11" t="str">
        <f>Data!G11</f>
        <v>successful</v>
      </c>
      <c r="J11" s="11">
        <f>Data!O11</f>
        <v>20</v>
      </c>
      <c r="L11" s="39" t="s">
        <v>8219</v>
      </c>
      <c r="M11" s="39">
        <v>3</v>
      </c>
      <c r="O11" s="42" t="s">
        <v>8221</v>
      </c>
      <c r="P11" s="42">
        <v>0</v>
      </c>
    </row>
    <row r="12" spans="1:22" x14ac:dyDescent="0.2">
      <c r="A12" s="35" t="s">
        <v>8432</v>
      </c>
      <c r="B12" s="35"/>
      <c r="C12" s="35"/>
      <c r="D12" s="35"/>
      <c r="E12" s="35"/>
      <c r="F12" s="35"/>
      <c r="G12" s="35"/>
      <c r="I12" s="11" t="str">
        <f>Data!G12</f>
        <v>successful</v>
      </c>
      <c r="J12" s="11">
        <f>Data!O12</f>
        <v>19</v>
      </c>
      <c r="L12" s="39" t="s">
        <v>8219</v>
      </c>
      <c r="M12" s="39">
        <v>3</v>
      </c>
      <c r="O12" s="42" t="s">
        <v>8221</v>
      </c>
      <c r="P12" s="42">
        <v>0</v>
      </c>
    </row>
    <row r="13" spans="1:22" x14ac:dyDescent="0.2">
      <c r="A13" s="35" t="s">
        <v>8433</v>
      </c>
      <c r="B13" s="35"/>
      <c r="C13" s="35"/>
      <c r="D13" s="35"/>
      <c r="E13" s="35"/>
      <c r="F13" s="35"/>
      <c r="G13" s="35"/>
      <c r="I13" s="11" t="str">
        <f>Data!G13</f>
        <v>successful</v>
      </c>
      <c r="J13" s="11">
        <f>Data!O13</f>
        <v>75</v>
      </c>
      <c r="L13" s="39" t="s">
        <v>8219</v>
      </c>
      <c r="M13" s="39">
        <v>3</v>
      </c>
      <c r="O13" s="42" t="s">
        <v>8221</v>
      </c>
      <c r="P13" s="42">
        <v>0</v>
      </c>
    </row>
    <row r="14" spans="1:22" x14ac:dyDescent="0.2">
      <c r="A14" s="35" t="s">
        <v>8437</v>
      </c>
      <c r="B14" s="35"/>
      <c r="C14" s="35"/>
      <c r="D14" s="35"/>
      <c r="E14" s="35"/>
      <c r="F14" s="35"/>
      <c r="G14" s="35"/>
      <c r="I14" s="11" t="str">
        <f>Data!G14</f>
        <v>successful</v>
      </c>
      <c r="J14" s="11">
        <f>Data!O14</f>
        <v>827</v>
      </c>
      <c r="L14" s="39" t="s">
        <v>8219</v>
      </c>
      <c r="M14" s="39">
        <v>3</v>
      </c>
      <c r="O14" s="42" t="s">
        <v>8221</v>
      </c>
      <c r="P14" s="42">
        <v>0</v>
      </c>
    </row>
    <row r="15" spans="1:22" x14ac:dyDescent="0.2">
      <c r="C15"/>
      <c r="D15"/>
      <c r="E15"/>
      <c r="F15"/>
      <c r="G15"/>
      <c r="I15" s="11" t="str">
        <f>Data!G15</f>
        <v>successful</v>
      </c>
      <c r="J15" s="11">
        <f>Data!O15</f>
        <v>51</v>
      </c>
      <c r="L15" s="39" t="s">
        <v>8219</v>
      </c>
      <c r="M15" s="39">
        <v>3</v>
      </c>
      <c r="O15" s="42" t="s">
        <v>8221</v>
      </c>
      <c r="P15" s="42">
        <v>0</v>
      </c>
    </row>
    <row r="16" spans="1:22" x14ac:dyDescent="0.2">
      <c r="C16"/>
      <c r="D16"/>
      <c r="E16"/>
      <c r="F16"/>
      <c r="G16"/>
      <c r="I16" s="11" t="str">
        <f>Data!G16</f>
        <v>successful</v>
      </c>
      <c r="J16" s="11">
        <f>Data!O16</f>
        <v>41</v>
      </c>
      <c r="L16" s="39" t="s">
        <v>8219</v>
      </c>
      <c r="M16" s="39">
        <v>4</v>
      </c>
      <c r="O16" s="42" t="s">
        <v>8221</v>
      </c>
      <c r="P16" s="42">
        <v>0</v>
      </c>
    </row>
    <row r="17" spans="1:16" ht="64" x14ac:dyDescent="0.2">
      <c r="A17" s="38" t="s">
        <v>8312</v>
      </c>
      <c r="B17" s="37" t="s">
        <v>8423</v>
      </c>
      <c r="C17" s="34" t="s">
        <v>8426</v>
      </c>
      <c r="D17" s="37" t="s">
        <v>8424</v>
      </c>
      <c r="E17" s="37" t="s">
        <v>8435</v>
      </c>
      <c r="F17"/>
      <c r="G17"/>
      <c r="I17" s="11" t="str">
        <f>Data!G17</f>
        <v>successful</v>
      </c>
      <c r="J17" s="11">
        <f>Data!O17</f>
        <v>98</v>
      </c>
      <c r="L17" s="39" t="s">
        <v>8219</v>
      </c>
      <c r="M17" s="39">
        <v>4</v>
      </c>
      <c r="O17" s="42" t="s">
        <v>8221</v>
      </c>
      <c r="P17" s="42">
        <v>0</v>
      </c>
    </row>
    <row r="18" spans="1:16" x14ac:dyDescent="0.2">
      <c r="A18" s="20" t="s">
        <v>8220</v>
      </c>
      <c r="B18" s="18">
        <v>9530</v>
      </c>
      <c r="C18" s="25">
        <v>27.306590257879655</v>
      </c>
      <c r="D18" s="31">
        <v>2542931.5099999998</v>
      </c>
      <c r="E18" s="31">
        <v>180776788</v>
      </c>
      <c r="F18" s="31"/>
      <c r="G18" s="31"/>
      <c r="I18" s="11" t="str">
        <f>Data!G18</f>
        <v>successful</v>
      </c>
      <c r="J18" s="11">
        <f>Data!O18</f>
        <v>70</v>
      </c>
      <c r="L18" s="39" t="s">
        <v>8219</v>
      </c>
      <c r="M18" s="39">
        <v>4</v>
      </c>
      <c r="O18" s="42" t="s">
        <v>8221</v>
      </c>
      <c r="P18" s="42">
        <v>0</v>
      </c>
    </row>
    <row r="19" spans="1:16" x14ac:dyDescent="0.2">
      <c r="A19" s="20" t="s">
        <v>8221</v>
      </c>
      <c r="B19" s="18">
        <v>27096</v>
      </c>
      <c r="C19" s="25">
        <v>17.709803921568628</v>
      </c>
      <c r="D19" s="31">
        <v>2838967.4</v>
      </c>
      <c r="E19" s="31">
        <v>92651279</v>
      </c>
      <c r="F19" s="31"/>
      <c r="G19" s="31"/>
      <c r="I19" s="11" t="str">
        <f>Data!G19</f>
        <v>successful</v>
      </c>
      <c r="J19" s="11">
        <f>Data!O19</f>
        <v>36</v>
      </c>
      <c r="L19" s="39" t="s">
        <v>8219</v>
      </c>
      <c r="M19" s="39">
        <v>4</v>
      </c>
      <c r="O19" s="42" t="s">
        <v>8221</v>
      </c>
      <c r="P19" s="42">
        <v>0</v>
      </c>
    </row>
    <row r="20" spans="1:16" x14ac:dyDescent="0.2">
      <c r="A20" s="20" t="s">
        <v>8222</v>
      </c>
      <c r="B20" s="18">
        <v>1801</v>
      </c>
      <c r="C20" s="25">
        <v>36.020000000000003</v>
      </c>
      <c r="D20" s="31">
        <v>196109.38</v>
      </c>
      <c r="E20" s="31">
        <v>969039</v>
      </c>
      <c r="F20" s="31"/>
      <c r="G20" s="31"/>
      <c r="I20" s="11" t="str">
        <f>Data!G20</f>
        <v>successful</v>
      </c>
      <c r="J20" s="11">
        <f>Data!O20</f>
        <v>342</v>
      </c>
      <c r="L20" s="39" t="s">
        <v>8219</v>
      </c>
      <c r="M20" s="39">
        <v>4</v>
      </c>
      <c r="O20" s="42" t="s">
        <v>8221</v>
      </c>
      <c r="P20" s="42">
        <v>0</v>
      </c>
    </row>
    <row r="21" spans="1:16" x14ac:dyDescent="0.2">
      <c r="A21" s="20" t="s">
        <v>8219</v>
      </c>
      <c r="B21" s="18">
        <v>424819</v>
      </c>
      <c r="C21" s="25">
        <v>194.42517162471395</v>
      </c>
      <c r="D21" s="31">
        <v>40595733.369999975</v>
      </c>
      <c r="E21" s="31">
        <v>21559363.810000002</v>
      </c>
      <c r="F21" s="31"/>
      <c r="G21" s="31"/>
      <c r="I21" s="11" t="str">
        <f>Data!G21</f>
        <v>successful</v>
      </c>
      <c r="J21" s="11">
        <f>Data!O21</f>
        <v>22</v>
      </c>
      <c r="L21" s="39" t="s">
        <v>8219</v>
      </c>
      <c r="M21" s="39">
        <v>5</v>
      </c>
      <c r="O21" s="42" t="s">
        <v>8221</v>
      </c>
      <c r="P21" s="42">
        <v>0</v>
      </c>
    </row>
    <row r="22" spans="1:16" x14ac:dyDescent="0.2">
      <c r="A22" s="20" t="s">
        <v>8354</v>
      </c>
      <c r="B22" s="18">
        <v>463246</v>
      </c>
      <c r="C22" s="25">
        <v>112.60233349538163</v>
      </c>
      <c r="D22" s="31">
        <v>46173741.659999967</v>
      </c>
      <c r="E22" s="31">
        <v>295956469.81000006</v>
      </c>
      <c r="F22" s="31"/>
      <c r="G22" s="31"/>
      <c r="I22" s="11" t="str">
        <f>Data!G22</f>
        <v>successful</v>
      </c>
      <c r="J22" s="11">
        <f>Data!O22</f>
        <v>25</v>
      </c>
      <c r="L22" s="39" t="s">
        <v>8219</v>
      </c>
      <c r="M22" s="39">
        <v>5</v>
      </c>
      <c r="O22" s="42" t="s">
        <v>8221</v>
      </c>
      <c r="P22" s="42">
        <v>0</v>
      </c>
    </row>
    <row r="23" spans="1:16" x14ac:dyDescent="0.2">
      <c r="C23"/>
      <c r="D23"/>
      <c r="E23"/>
      <c r="F23"/>
      <c r="G23"/>
      <c r="I23" s="11" t="str">
        <f>Data!G23</f>
        <v>successful</v>
      </c>
      <c r="J23" s="11">
        <f>Data!O23</f>
        <v>101</v>
      </c>
      <c r="L23" s="39" t="s">
        <v>8219</v>
      </c>
      <c r="M23" s="39">
        <v>5</v>
      </c>
      <c r="O23" s="42" t="s">
        <v>8221</v>
      </c>
      <c r="P23" s="42">
        <v>0</v>
      </c>
    </row>
    <row r="24" spans="1:16" x14ac:dyDescent="0.2">
      <c r="C24"/>
      <c r="D24"/>
      <c r="E24"/>
      <c r="F24"/>
      <c r="G24"/>
      <c r="I24" s="11" t="str">
        <f>Data!G24</f>
        <v>successful</v>
      </c>
      <c r="J24" s="11">
        <f>Data!O24</f>
        <v>8</v>
      </c>
      <c r="L24" s="39" t="s">
        <v>8219</v>
      </c>
      <c r="M24" s="39">
        <v>6</v>
      </c>
      <c r="O24" s="42" t="s">
        <v>8221</v>
      </c>
      <c r="P24" s="42">
        <v>0</v>
      </c>
    </row>
    <row r="25" spans="1:16" x14ac:dyDescent="0.2">
      <c r="C25"/>
      <c r="D25"/>
      <c r="E25"/>
      <c r="F25"/>
      <c r="G25"/>
      <c r="I25" s="11" t="str">
        <f>Data!G25</f>
        <v>successful</v>
      </c>
      <c r="J25" s="11">
        <f>Data!O25</f>
        <v>23</v>
      </c>
      <c r="L25" s="39" t="s">
        <v>8219</v>
      </c>
      <c r="M25" s="39">
        <v>6</v>
      </c>
      <c r="O25" s="42" t="s">
        <v>8221</v>
      </c>
      <c r="P25" s="42">
        <v>0</v>
      </c>
    </row>
    <row r="26" spans="1:16" x14ac:dyDescent="0.2">
      <c r="C26"/>
      <c r="D26"/>
      <c r="E26"/>
      <c r="F26"/>
      <c r="G26"/>
      <c r="I26" s="11" t="str">
        <f>Data!G26</f>
        <v>successful</v>
      </c>
      <c r="J26" s="11">
        <f>Data!O26</f>
        <v>574</v>
      </c>
      <c r="L26" s="39" t="s">
        <v>8219</v>
      </c>
      <c r="M26" s="39">
        <v>6</v>
      </c>
      <c r="O26" s="42" t="s">
        <v>8221</v>
      </c>
      <c r="P26" s="42">
        <v>0</v>
      </c>
    </row>
    <row r="27" spans="1:16" x14ac:dyDescent="0.2">
      <c r="A27" s="19" t="s">
        <v>8312</v>
      </c>
      <c r="B27" t="s">
        <v>8365</v>
      </c>
      <c r="C27"/>
      <c r="D27"/>
      <c r="E27"/>
      <c r="F27"/>
      <c r="G27"/>
      <c r="I27" s="11" t="str">
        <f>Data!G27</f>
        <v>successful</v>
      </c>
      <c r="J27" s="11">
        <f>Data!O27</f>
        <v>14</v>
      </c>
      <c r="L27" s="39" t="s">
        <v>8219</v>
      </c>
      <c r="M27" s="39">
        <v>6</v>
      </c>
      <c r="O27" s="42" t="s">
        <v>8221</v>
      </c>
      <c r="P27" s="42">
        <v>0</v>
      </c>
    </row>
    <row r="28" spans="1:16" x14ac:dyDescent="0.2">
      <c r="A28" s="20" t="s">
        <v>8220</v>
      </c>
      <c r="B28" s="18">
        <v>349</v>
      </c>
      <c r="C28"/>
      <c r="D28"/>
      <c r="E28"/>
      <c r="F28"/>
      <c r="G28"/>
      <c r="I28" s="11" t="str">
        <f>Data!G28</f>
        <v>successful</v>
      </c>
      <c r="J28" s="11">
        <f>Data!O28</f>
        <v>19</v>
      </c>
      <c r="L28" s="39" t="s">
        <v>8219</v>
      </c>
      <c r="M28" s="39">
        <v>6</v>
      </c>
      <c r="O28" s="42" t="s">
        <v>8221</v>
      </c>
      <c r="P28" s="42">
        <v>0</v>
      </c>
    </row>
    <row r="29" spans="1:16" x14ac:dyDescent="0.2">
      <c r="A29" s="20" t="s">
        <v>8221</v>
      </c>
      <c r="B29" s="18">
        <v>1530</v>
      </c>
      <c r="C29"/>
      <c r="D29"/>
      <c r="E29"/>
      <c r="F29"/>
      <c r="G29"/>
      <c r="I29" s="11" t="str">
        <f>Data!G29</f>
        <v>successful</v>
      </c>
      <c r="J29" s="11">
        <f>Data!O29</f>
        <v>150</v>
      </c>
      <c r="L29" s="39" t="s">
        <v>8219</v>
      </c>
      <c r="M29" s="39">
        <v>7</v>
      </c>
      <c r="O29" s="42" t="s">
        <v>8221</v>
      </c>
      <c r="P29" s="42">
        <v>0</v>
      </c>
    </row>
    <row r="30" spans="1:16" x14ac:dyDescent="0.2">
      <c r="A30" s="20" t="s">
        <v>8222</v>
      </c>
      <c r="B30" s="18">
        <v>50</v>
      </c>
      <c r="C30"/>
      <c r="D30"/>
      <c r="E30"/>
      <c r="F30"/>
      <c r="G30"/>
      <c r="I30" s="11" t="str">
        <f>Data!G30</f>
        <v>successful</v>
      </c>
      <c r="J30" s="11">
        <f>Data!O30</f>
        <v>71</v>
      </c>
      <c r="L30" s="39" t="s">
        <v>8219</v>
      </c>
      <c r="M30" s="39">
        <v>7</v>
      </c>
      <c r="O30" s="42" t="s">
        <v>8221</v>
      </c>
      <c r="P30" s="42">
        <v>0</v>
      </c>
    </row>
    <row r="31" spans="1:16" x14ac:dyDescent="0.2">
      <c r="A31" s="20" t="s">
        <v>8219</v>
      </c>
      <c r="B31" s="18">
        <v>2185</v>
      </c>
      <c r="C31"/>
      <c r="D31"/>
      <c r="E31"/>
      <c r="F31"/>
      <c r="G31"/>
      <c r="I31" s="11" t="str">
        <f>Data!G31</f>
        <v>successful</v>
      </c>
      <c r="J31" s="11">
        <f>Data!O31</f>
        <v>117</v>
      </c>
      <c r="L31" s="39" t="s">
        <v>8219</v>
      </c>
      <c r="M31" s="39">
        <v>7</v>
      </c>
      <c r="O31" s="42" t="s">
        <v>8221</v>
      </c>
      <c r="P31" s="42">
        <v>0</v>
      </c>
    </row>
    <row r="32" spans="1:16" x14ac:dyDescent="0.2">
      <c r="A32" s="20" t="s">
        <v>8354</v>
      </c>
      <c r="B32" s="18">
        <v>4114</v>
      </c>
      <c r="C32"/>
      <c r="D32"/>
      <c r="E32"/>
      <c r="F32"/>
      <c r="G32"/>
      <c r="I32" s="11" t="str">
        <f>Data!G32</f>
        <v>successful</v>
      </c>
      <c r="J32" s="11">
        <f>Data!O32</f>
        <v>53</v>
      </c>
      <c r="L32" s="39" t="s">
        <v>8219</v>
      </c>
      <c r="M32" s="39">
        <v>7</v>
      </c>
      <c r="O32" s="42" t="s">
        <v>8221</v>
      </c>
      <c r="P32" s="42">
        <v>0</v>
      </c>
    </row>
    <row r="33" spans="1:16" x14ac:dyDescent="0.2">
      <c r="C33"/>
      <c r="D33"/>
      <c r="E33"/>
      <c r="F33"/>
      <c r="G33"/>
      <c r="I33" s="11" t="str">
        <f>Data!G33</f>
        <v>successful</v>
      </c>
      <c r="J33" s="11">
        <f>Data!O33</f>
        <v>1</v>
      </c>
      <c r="L33" s="39" t="s">
        <v>8219</v>
      </c>
      <c r="M33" s="39">
        <v>7</v>
      </c>
      <c r="O33" s="42" t="s">
        <v>8221</v>
      </c>
      <c r="P33" s="42">
        <v>0</v>
      </c>
    </row>
    <row r="34" spans="1:16" x14ac:dyDescent="0.2">
      <c r="C34"/>
      <c r="D34"/>
      <c r="E34"/>
      <c r="F34"/>
      <c r="G34"/>
      <c r="I34" s="11" t="str">
        <f>Data!G34</f>
        <v>successful</v>
      </c>
      <c r="J34" s="11">
        <f>Data!O34</f>
        <v>89</v>
      </c>
      <c r="L34" s="39" t="s">
        <v>8219</v>
      </c>
      <c r="M34" s="39">
        <v>7</v>
      </c>
      <c r="O34" s="42" t="s">
        <v>8221</v>
      </c>
      <c r="P34" s="42">
        <v>0</v>
      </c>
    </row>
    <row r="35" spans="1:16" ht="21" x14ac:dyDescent="0.25">
      <c r="A35" s="53" t="s">
        <v>8440</v>
      </c>
      <c r="B35" s="54"/>
      <c r="C35" s="54"/>
      <c r="D35" s="54"/>
      <c r="E35"/>
      <c r="F35"/>
      <c r="G35"/>
      <c r="I35" s="11" t="str">
        <f>Data!G35</f>
        <v>successful</v>
      </c>
      <c r="J35" s="11">
        <f>Data!O35</f>
        <v>64</v>
      </c>
      <c r="L35" s="39" t="s">
        <v>8219</v>
      </c>
      <c r="M35" s="39">
        <v>7</v>
      </c>
      <c r="O35" s="42" t="s">
        <v>8221</v>
      </c>
      <c r="P35" s="42">
        <v>0</v>
      </c>
    </row>
    <row r="36" spans="1:16" x14ac:dyDescent="0.2">
      <c r="C36"/>
      <c r="D36"/>
      <c r="E36"/>
      <c r="F36"/>
      <c r="G36"/>
      <c r="I36" s="11" t="str">
        <f>Data!G36</f>
        <v>successful</v>
      </c>
      <c r="J36" s="11">
        <f>Data!O36</f>
        <v>68</v>
      </c>
      <c r="L36" s="39" t="s">
        <v>8219</v>
      </c>
      <c r="M36" s="39">
        <v>7</v>
      </c>
      <c r="O36" s="42" t="s">
        <v>8221</v>
      </c>
      <c r="P36" s="42">
        <v>0</v>
      </c>
    </row>
    <row r="37" spans="1:16" x14ac:dyDescent="0.2">
      <c r="A37" s="43" t="s">
        <v>0</v>
      </c>
      <c r="B37" s="44" t="s">
        <v>8216</v>
      </c>
      <c r="C37" s="44" t="s">
        <v>8217</v>
      </c>
      <c r="D37" s="45" t="s">
        <v>8308</v>
      </c>
      <c r="E37" s="46" t="s">
        <v>8218</v>
      </c>
      <c r="I37" s="11" t="str">
        <f>Data!G37</f>
        <v>successful</v>
      </c>
      <c r="J37" s="11">
        <f>Data!O37</f>
        <v>28</v>
      </c>
      <c r="L37" s="39" t="s">
        <v>8219</v>
      </c>
      <c r="M37" s="39">
        <v>7</v>
      </c>
      <c r="O37" s="42" t="s">
        <v>8221</v>
      </c>
      <c r="P37" s="42">
        <v>0</v>
      </c>
    </row>
    <row r="38" spans="1:16" x14ac:dyDescent="0.2">
      <c r="A38" s="47">
        <v>122</v>
      </c>
      <c r="B38" s="51">
        <v>100000000</v>
      </c>
      <c r="C38" s="48">
        <v>0</v>
      </c>
      <c r="D38" s="49">
        <f>(C38)/B38</f>
        <v>0</v>
      </c>
      <c r="E38" s="50" t="s">
        <v>8220</v>
      </c>
      <c r="I38" s="11" t="str">
        <f>Data!G38</f>
        <v>successful</v>
      </c>
      <c r="J38" s="11">
        <f>Data!O38</f>
        <v>44</v>
      </c>
      <c r="L38" s="39" t="s">
        <v>8219</v>
      </c>
      <c r="M38" s="39">
        <v>7</v>
      </c>
      <c r="O38" s="42" t="s">
        <v>8221</v>
      </c>
      <c r="P38" s="42">
        <v>0</v>
      </c>
    </row>
    <row r="39" spans="1:16" x14ac:dyDescent="0.2">
      <c r="A39" s="47">
        <v>2960</v>
      </c>
      <c r="B39" s="51">
        <v>30000000</v>
      </c>
      <c r="C39" s="48">
        <v>0</v>
      </c>
      <c r="D39" s="49">
        <f>(C39)/B39</f>
        <v>0</v>
      </c>
      <c r="E39" s="50" t="s">
        <v>8220</v>
      </c>
      <c r="I39" s="11" t="str">
        <f>Data!G39</f>
        <v>successful</v>
      </c>
      <c r="J39" s="11">
        <f>Data!O39</f>
        <v>253</v>
      </c>
      <c r="L39" s="39" t="s">
        <v>8219</v>
      </c>
      <c r="M39" s="39">
        <v>8</v>
      </c>
      <c r="O39" s="42" t="s">
        <v>8221</v>
      </c>
      <c r="P39" s="42">
        <v>0</v>
      </c>
    </row>
    <row r="40" spans="1:16" x14ac:dyDescent="0.2">
      <c r="A40" s="47">
        <v>1460</v>
      </c>
      <c r="B40" s="51">
        <v>25000000</v>
      </c>
      <c r="C40" s="48">
        <v>0</v>
      </c>
      <c r="D40" s="49">
        <f>(C40)/B40</f>
        <v>0</v>
      </c>
      <c r="E40" s="50" t="s">
        <v>8220</v>
      </c>
      <c r="I40" s="11" t="str">
        <f>Data!G40</f>
        <v>successful</v>
      </c>
      <c r="J40" s="11">
        <f>Data!O40</f>
        <v>66</v>
      </c>
      <c r="L40" s="39" t="s">
        <v>8219</v>
      </c>
      <c r="M40" s="39">
        <v>8</v>
      </c>
      <c r="O40" s="42" t="s">
        <v>8221</v>
      </c>
      <c r="P40" s="42">
        <v>0</v>
      </c>
    </row>
    <row r="41" spans="1:16" x14ac:dyDescent="0.2">
      <c r="A41" s="26" t="s">
        <v>8443</v>
      </c>
      <c r="B41" s="52">
        <f>SUM(B38:B40)</f>
        <v>155000000</v>
      </c>
      <c r="C41" s="26"/>
      <c r="D41" s="26"/>
      <c r="E41" s="26"/>
      <c r="F41"/>
      <c r="G41"/>
      <c r="I41" s="11" t="str">
        <f>Data!G41</f>
        <v>successful</v>
      </c>
      <c r="J41" s="11">
        <f>Data!O41</f>
        <v>217</v>
      </c>
      <c r="L41" s="39" t="s">
        <v>8219</v>
      </c>
      <c r="M41" s="39">
        <v>8</v>
      </c>
      <c r="O41" s="42" t="s">
        <v>8221</v>
      </c>
      <c r="P41" s="42">
        <v>0</v>
      </c>
    </row>
    <row r="42" spans="1:16" x14ac:dyDescent="0.2">
      <c r="C42"/>
      <c r="D42"/>
      <c r="E42"/>
      <c r="F42"/>
      <c r="G42"/>
      <c r="I42" s="11" t="str">
        <f>Data!G42</f>
        <v>successful</v>
      </c>
      <c r="J42" s="11">
        <f>Data!O42</f>
        <v>16</v>
      </c>
      <c r="L42" s="39" t="s">
        <v>8219</v>
      </c>
      <c r="M42" s="39">
        <v>8</v>
      </c>
      <c r="O42" s="42" t="s">
        <v>8221</v>
      </c>
      <c r="P42" s="42">
        <v>0</v>
      </c>
    </row>
    <row r="43" spans="1:16" x14ac:dyDescent="0.2">
      <c r="A43" s="35" t="s">
        <v>8441</v>
      </c>
      <c r="B43" s="35"/>
      <c r="C43" s="35"/>
      <c r="D43" s="35"/>
      <c r="E43" s="35"/>
      <c r="F43" s="35"/>
      <c r="G43"/>
      <c r="I43" s="11" t="str">
        <f>Data!G43</f>
        <v>successful</v>
      </c>
      <c r="J43" s="11">
        <f>Data!O43</f>
        <v>19</v>
      </c>
      <c r="L43" s="39" t="s">
        <v>8219</v>
      </c>
      <c r="M43" s="39">
        <v>8</v>
      </c>
      <c r="O43" s="42" t="s">
        <v>8221</v>
      </c>
      <c r="P43" s="42">
        <v>0</v>
      </c>
    </row>
    <row r="44" spans="1:16" x14ac:dyDescent="0.2">
      <c r="A44" s="35" t="s">
        <v>8442</v>
      </c>
      <c r="B44" s="35"/>
      <c r="C44" s="35"/>
      <c r="D44" s="35"/>
      <c r="E44" s="35"/>
      <c r="F44" s="35"/>
      <c r="G44"/>
      <c r="I44" s="11" t="str">
        <f>Data!G44</f>
        <v>successful</v>
      </c>
      <c r="J44" s="11">
        <f>Data!O44</f>
        <v>169</v>
      </c>
      <c r="L44" s="39" t="s">
        <v>8219</v>
      </c>
      <c r="M44" s="39">
        <v>8</v>
      </c>
      <c r="O44" s="42" t="s">
        <v>8221</v>
      </c>
      <c r="P44" s="42">
        <v>0</v>
      </c>
    </row>
    <row r="45" spans="1:16" x14ac:dyDescent="0.2">
      <c r="C45"/>
      <c r="D45"/>
      <c r="E45"/>
      <c r="F45"/>
      <c r="G45"/>
      <c r="I45" s="11" t="str">
        <f>Data!G45</f>
        <v>successful</v>
      </c>
      <c r="J45" s="11">
        <f>Data!O45</f>
        <v>263</v>
      </c>
      <c r="L45" s="39" t="s">
        <v>8219</v>
      </c>
      <c r="M45" s="39">
        <v>8</v>
      </c>
      <c r="O45" s="42" t="s">
        <v>8221</v>
      </c>
      <c r="P45" s="42">
        <v>0</v>
      </c>
    </row>
    <row r="46" spans="1:16" x14ac:dyDescent="0.2">
      <c r="C46"/>
      <c r="D46"/>
      <c r="E46"/>
      <c r="F46"/>
      <c r="G46"/>
      <c r="I46" s="11" t="str">
        <f>Data!G46</f>
        <v>successful</v>
      </c>
      <c r="J46" s="11">
        <f>Data!O46</f>
        <v>15</v>
      </c>
      <c r="L46" s="39" t="s">
        <v>8219</v>
      </c>
      <c r="M46" s="39">
        <v>8</v>
      </c>
      <c r="O46" s="42" t="s">
        <v>8221</v>
      </c>
      <c r="P46" s="42">
        <v>0</v>
      </c>
    </row>
    <row r="47" spans="1:16" x14ac:dyDescent="0.2">
      <c r="A47" s="1" t="s">
        <v>0</v>
      </c>
      <c r="B47" s="12" t="s">
        <v>8216</v>
      </c>
      <c r="C47" s="12" t="s">
        <v>8217</v>
      </c>
      <c r="D47" s="15" t="s">
        <v>8308</v>
      </c>
      <c r="E47" s="10" t="s">
        <v>8218</v>
      </c>
      <c r="I47" s="11" t="str">
        <f>Data!G47</f>
        <v>successful</v>
      </c>
      <c r="J47" s="11">
        <f>Data!O47</f>
        <v>61</v>
      </c>
      <c r="L47" s="39" t="s">
        <v>8219</v>
      </c>
      <c r="M47" s="39">
        <v>8</v>
      </c>
      <c r="O47" s="42" t="s">
        <v>8221</v>
      </c>
      <c r="P47" s="42">
        <v>0</v>
      </c>
    </row>
    <row r="48" spans="1:16" x14ac:dyDescent="0.2">
      <c r="A48">
        <v>2014</v>
      </c>
      <c r="B48" s="32">
        <v>30000</v>
      </c>
      <c r="C48" s="32">
        <v>2344134.67</v>
      </c>
      <c r="D48" s="16">
        <f>(C48)/B48</f>
        <v>78.137822333333332</v>
      </c>
      <c r="E48" s="11" t="s">
        <v>8219</v>
      </c>
      <c r="I48" s="11" t="str">
        <f>Data!G48</f>
        <v>successful</v>
      </c>
      <c r="J48" s="11">
        <f>Data!O48</f>
        <v>45</v>
      </c>
      <c r="L48" s="39" t="s">
        <v>8219</v>
      </c>
      <c r="M48" s="39">
        <v>8</v>
      </c>
      <c r="O48" s="42" t="s">
        <v>8221</v>
      </c>
      <c r="P48" s="42">
        <v>0</v>
      </c>
    </row>
    <row r="49" spans="1:22" x14ac:dyDescent="0.2">
      <c r="A49">
        <v>1971</v>
      </c>
      <c r="B49" s="32">
        <v>400000</v>
      </c>
      <c r="C49" s="32">
        <v>1052110.8700000001</v>
      </c>
      <c r="D49" s="16">
        <f>(C49)/B49</f>
        <v>2.6302771750000002</v>
      </c>
      <c r="E49" s="11" t="s">
        <v>8219</v>
      </c>
      <c r="I49" s="11" t="str">
        <f>Data!G49</f>
        <v>successful</v>
      </c>
      <c r="J49" s="11">
        <f>Data!O49</f>
        <v>70</v>
      </c>
      <c r="L49" s="39" t="s">
        <v>8219</v>
      </c>
      <c r="M49" s="39">
        <v>8</v>
      </c>
      <c r="O49" s="42" t="s">
        <v>8221</v>
      </c>
      <c r="P49" s="42">
        <v>0</v>
      </c>
      <c r="R49" s="35" t="s">
        <v>8458</v>
      </c>
      <c r="S49" s="36"/>
      <c r="T49" s="35"/>
      <c r="U49" s="35"/>
      <c r="V49" s="36"/>
    </row>
    <row r="50" spans="1:22" x14ac:dyDescent="0.2">
      <c r="A50">
        <v>2076</v>
      </c>
      <c r="B50" s="32">
        <v>179000</v>
      </c>
      <c r="C50" s="32">
        <v>972594.99</v>
      </c>
      <c r="D50" s="16">
        <f>(C50)/B50</f>
        <v>5.4334915642458101</v>
      </c>
      <c r="E50" s="11" t="s">
        <v>8219</v>
      </c>
      <c r="I50" s="11" t="str">
        <f>Data!G50</f>
        <v>successful</v>
      </c>
      <c r="J50" s="11">
        <f>Data!O50</f>
        <v>38</v>
      </c>
      <c r="L50" s="39" t="s">
        <v>8219</v>
      </c>
      <c r="M50" s="39">
        <v>8</v>
      </c>
      <c r="O50" s="42" t="s">
        <v>8221</v>
      </c>
      <c r="P50" s="42">
        <v>0</v>
      </c>
      <c r="R50" s="35" t="s">
        <v>8434</v>
      </c>
      <c r="S50" s="36"/>
      <c r="T50" s="35"/>
      <c r="U50" s="35"/>
      <c r="V50" s="36"/>
    </row>
    <row r="51" spans="1:22" x14ac:dyDescent="0.2">
      <c r="A51">
        <v>1948</v>
      </c>
      <c r="B51" s="32">
        <v>100000</v>
      </c>
      <c r="C51" s="32">
        <v>800211</v>
      </c>
      <c r="D51" s="16">
        <f>(C51)/B51</f>
        <v>8.0021100000000001</v>
      </c>
      <c r="E51" s="11" t="s">
        <v>8219</v>
      </c>
      <c r="I51" s="11" t="str">
        <f>Data!G51</f>
        <v>successful</v>
      </c>
      <c r="J51" s="11">
        <f>Data!O51</f>
        <v>87</v>
      </c>
      <c r="L51" s="39" t="s">
        <v>8219</v>
      </c>
      <c r="M51" s="39">
        <v>8</v>
      </c>
      <c r="O51" s="42" t="s">
        <v>8221</v>
      </c>
      <c r="P51" s="42">
        <v>0</v>
      </c>
      <c r="R51" s="35" t="s">
        <v>8419</v>
      </c>
      <c r="S51" s="36"/>
      <c r="T51" s="35"/>
      <c r="U51" s="35"/>
      <c r="V51" s="36"/>
    </row>
    <row r="52" spans="1:22" x14ac:dyDescent="0.2">
      <c r="A52">
        <v>2013</v>
      </c>
      <c r="B52" s="32">
        <v>160000</v>
      </c>
      <c r="C52" s="32">
        <v>791862</v>
      </c>
      <c r="D52" s="16">
        <f>(C52)/B52</f>
        <v>4.9491375</v>
      </c>
      <c r="E52" s="11" t="s">
        <v>8219</v>
      </c>
      <c r="I52" s="11" t="str">
        <f>Data!G52</f>
        <v>successful</v>
      </c>
      <c r="J52" s="11">
        <f>Data!O52</f>
        <v>22</v>
      </c>
      <c r="L52" s="39" t="s">
        <v>8219</v>
      </c>
      <c r="M52" s="39">
        <v>8</v>
      </c>
      <c r="O52" s="42" t="s">
        <v>8221</v>
      </c>
      <c r="P52" s="42">
        <v>0</v>
      </c>
      <c r="R52" s="35" t="s">
        <v>8420</v>
      </c>
      <c r="S52" s="36"/>
      <c r="T52" s="35"/>
      <c r="U52" s="35"/>
      <c r="V52" s="36"/>
    </row>
    <row r="53" spans="1:22" x14ac:dyDescent="0.2">
      <c r="A53">
        <v>1478</v>
      </c>
      <c r="B53" s="32">
        <v>50000</v>
      </c>
      <c r="C53" s="32">
        <v>590807.11</v>
      </c>
      <c r="D53" s="16">
        <f>(C53)/B53</f>
        <v>11.8161422</v>
      </c>
      <c r="E53" s="11" t="s">
        <v>8219</v>
      </c>
      <c r="I53" s="11" t="str">
        <f>Data!G53</f>
        <v>successful</v>
      </c>
      <c r="J53" s="11">
        <f>Data!O53</f>
        <v>119</v>
      </c>
      <c r="L53" s="39" t="s">
        <v>8219</v>
      </c>
      <c r="M53" s="39">
        <v>8</v>
      </c>
      <c r="O53" s="42" t="s">
        <v>8221</v>
      </c>
      <c r="P53" s="42">
        <v>0</v>
      </c>
      <c r="R53" s="35" t="s">
        <v>8421</v>
      </c>
      <c r="S53" s="36"/>
      <c r="T53" s="35"/>
      <c r="U53" s="35"/>
      <c r="V53" s="36"/>
    </row>
    <row r="54" spans="1:22" x14ac:dyDescent="0.2">
      <c r="A54">
        <v>1978</v>
      </c>
      <c r="B54" s="32">
        <v>50000</v>
      </c>
      <c r="C54" s="32">
        <v>513422.57</v>
      </c>
      <c r="D54" s="16">
        <f>(C54)/B54</f>
        <v>10.2684514</v>
      </c>
      <c r="E54" s="11" t="s">
        <v>8219</v>
      </c>
      <c r="I54" s="11" t="str">
        <f>Data!G54</f>
        <v>successful</v>
      </c>
      <c r="J54" s="11">
        <f>Data!O54</f>
        <v>52</v>
      </c>
      <c r="L54" s="39" t="s">
        <v>8219</v>
      </c>
      <c r="M54" s="39">
        <v>9</v>
      </c>
      <c r="O54" s="42" t="s">
        <v>8221</v>
      </c>
      <c r="P54" s="42">
        <v>0</v>
      </c>
      <c r="R54" s="35" t="s">
        <v>8422</v>
      </c>
      <c r="S54" s="36"/>
      <c r="T54" s="35"/>
      <c r="U54" s="35"/>
      <c r="V54" s="36"/>
    </row>
    <row r="55" spans="1:22" x14ac:dyDescent="0.2">
      <c r="A55">
        <v>1973</v>
      </c>
      <c r="B55" s="32">
        <v>198000</v>
      </c>
      <c r="C55" s="32">
        <v>508525.01</v>
      </c>
      <c r="D55" s="16">
        <f>(C55)/B55</f>
        <v>2.5683081313131315</v>
      </c>
      <c r="E55" s="11" t="s">
        <v>8219</v>
      </c>
      <c r="I55" s="11" t="str">
        <f>Data!G55</f>
        <v>successful</v>
      </c>
      <c r="J55" s="11">
        <f>Data!O55</f>
        <v>117</v>
      </c>
      <c r="L55" s="39" t="s">
        <v>8219</v>
      </c>
      <c r="M55" s="39">
        <v>9</v>
      </c>
      <c r="O55" s="42" t="s">
        <v>8221</v>
      </c>
      <c r="P55" s="42">
        <v>0</v>
      </c>
      <c r="R55" s="35" t="s">
        <v>8438</v>
      </c>
      <c r="S55" s="36"/>
      <c r="T55" s="35"/>
      <c r="U55" s="35"/>
      <c r="V55" s="36"/>
    </row>
    <row r="56" spans="1:22" x14ac:dyDescent="0.2">
      <c r="A56" s="26" t="s">
        <v>8443</v>
      </c>
      <c r="B56" s="52">
        <f>SUM(B48:B55)</f>
        <v>1167000</v>
      </c>
      <c r="C56" s="52">
        <f>SUM(C48:C55)</f>
        <v>7573668.2200000007</v>
      </c>
      <c r="D56" s="29"/>
      <c r="E56" s="29"/>
      <c r="I56" s="11" t="str">
        <f>Data!G56</f>
        <v>successful</v>
      </c>
      <c r="J56" s="11">
        <f>Data!O56</f>
        <v>52</v>
      </c>
      <c r="L56" s="39" t="s">
        <v>8219</v>
      </c>
      <c r="M56" s="39">
        <v>9</v>
      </c>
      <c r="O56" s="42" t="s">
        <v>8221</v>
      </c>
      <c r="P56" s="42">
        <v>0</v>
      </c>
      <c r="R56" s="35" t="s">
        <v>8439</v>
      </c>
      <c r="S56" s="36"/>
      <c r="T56" s="35"/>
      <c r="U56" s="35"/>
      <c r="V56" s="36"/>
    </row>
    <row r="57" spans="1:22" x14ac:dyDescent="0.2">
      <c r="C57"/>
      <c r="D57"/>
      <c r="E57"/>
      <c r="F57"/>
      <c r="G57"/>
      <c r="I57" s="11" t="str">
        <f>Data!G57</f>
        <v>successful</v>
      </c>
      <c r="J57" s="11">
        <f>Data!O57</f>
        <v>86</v>
      </c>
      <c r="L57" s="39" t="s">
        <v>8219</v>
      </c>
      <c r="M57" s="39">
        <v>9</v>
      </c>
      <c r="O57" s="42" t="s">
        <v>8221</v>
      </c>
      <c r="P57" s="42">
        <v>0</v>
      </c>
    </row>
    <row r="58" spans="1:22" x14ac:dyDescent="0.2">
      <c r="A58" s="35" t="s">
        <v>8457</v>
      </c>
      <c r="B58" s="35"/>
      <c r="C58" s="35"/>
      <c r="D58" s="35"/>
      <c r="E58" s="35"/>
      <c r="F58" s="35"/>
      <c r="G58"/>
      <c r="I58" s="11" t="str">
        <f>Data!G58</f>
        <v>successful</v>
      </c>
      <c r="J58" s="11">
        <f>Data!O58</f>
        <v>174</v>
      </c>
      <c r="L58" s="39" t="s">
        <v>8219</v>
      </c>
      <c r="M58" s="39">
        <v>9</v>
      </c>
      <c r="O58" s="42" t="s">
        <v>8221</v>
      </c>
      <c r="P58" s="42">
        <v>0</v>
      </c>
    </row>
    <row r="59" spans="1:22" x14ac:dyDescent="0.2">
      <c r="A59" s="35" t="s">
        <v>8444</v>
      </c>
      <c r="B59" s="35"/>
      <c r="C59" s="35"/>
      <c r="D59" s="35"/>
      <c r="E59" s="35"/>
      <c r="F59" s="35"/>
      <c r="G59"/>
      <c r="I59" s="11" t="str">
        <f>Data!G59</f>
        <v>successful</v>
      </c>
      <c r="J59" s="11">
        <f>Data!O59</f>
        <v>69</v>
      </c>
      <c r="L59" s="39" t="s">
        <v>8219</v>
      </c>
      <c r="M59" s="39">
        <v>9</v>
      </c>
      <c r="O59" s="42" t="s">
        <v>8221</v>
      </c>
      <c r="P59" s="42">
        <v>0</v>
      </c>
    </row>
    <row r="60" spans="1:22" x14ac:dyDescent="0.2">
      <c r="C60"/>
      <c r="D60"/>
      <c r="E60"/>
      <c r="F60"/>
      <c r="G60"/>
      <c r="I60" s="11" t="str">
        <f>Data!G60</f>
        <v>successful</v>
      </c>
      <c r="J60" s="11">
        <f>Data!O60</f>
        <v>75</v>
      </c>
      <c r="L60" s="39" t="s">
        <v>8219</v>
      </c>
      <c r="M60" s="39">
        <v>9</v>
      </c>
      <c r="O60" s="42" t="s">
        <v>8221</v>
      </c>
      <c r="P60" s="42">
        <v>0</v>
      </c>
    </row>
    <row r="61" spans="1:22" x14ac:dyDescent="0.2">
      <c r="C61"/>
      <c r="D61"/>
      <c r="E61"/>
      <c r="F61"/>
      <c r="G61"/>
      <c r="I61" s="11" t="str">
        <f>Data!G61</f>
        <v>successful</v>
      </c>
      <c r="J61" s="11">
        <f>Data!O61</f>
        <v>33</v>
      </c>
      <c r="L61" s="39" t="s">
        <v>8219</v>
      </c>
      <c r="M61" s="39">
        <v>9</v>
      </c>
      <c r="O61" s="42" t="s">
        <v>8221</v>
      </c>
      <c r="P61" s="42">
        <v>0</v>
      </c>
    </row>
    <row r="62" spans="1:22" x14ac:dyDescent="0.2">
      <c r="C62"/>
      <c r="D62"/>
      <c r="E62"/>
      <c r="F62"/>
      <c r="G62"/>
      <c r="I62" s="11" t="str">
        <f>Data!G62</f>
        <v>successful</v>
      </c>
      <c r="J62" s="11">
        <f>Data!O62</f>
        <v>108</v>
      </c>
      <c r="L62" s="39" t="s">
        <v>8219</v>
      </c>
      <c r="M62" s="39">
        <v>9</v>
      </c>
      <c r="O62" s="42" t="s">
        <v>8221</v>
      </c>
      <c r="P62" s="42">
        <v>0</v>
      </c>
    </row>
    <row r="63" spans="1:22" x14ac:dyDescent="0.2">
      <c r="C63"/>
      <c r="D63"/>
      <c r="E63"/>
      <c r="F63"/>
      <c r="G63"/>
      <c r="I63" s="11" t="str">
        <f>Data!G63</f>
        <v>successful</v>
      </c>
      <c r="J63" s="11">
        <f>Data!O63</f>
        <v>23</v>
      </c>
      <c r="L63" s="39" t="s">
        <v>8219</v>
      </c>
      <c r="M63" s="39">
        <v>9</v>
      </c>
      <c r="O63" s="42" t="s">
        <v>8221</v>
      </c>
      <c r="P63" s="42">
        <v>0</v>
      </c>
    </row>
    <row r="64" spans="1:22" x14ac:dyDescent="0.2">
      <c r="C64"/>
      <c r="D64"/>
      <c r="E64"/>
      <c r="F64"/>
      <c r="G64"/>
      <c r="I64" s="11" t="str">
        <f>Data!G64</f>
        <v>successful</v>
      </c>
      <c r="J64" s="11">
        <f>Data!O64</f>
        <v>48</v>
      </c>
      <c r="L64" s="39" t="s">
        <v>8219</v>
      </c>
      <c r="M64" s="39">
        <v>9</v>
      </c>
      <c r="O64" s="42" t="s">
        <v>8221</v>
      </c>
      <c r="P64" s="42">
        <v>0</v>
      </c>
    </row>
    <row r="65" spans="3:16" x14ac:dyDescent="0.2">
      <c r="C65"/>
      <c r="D65"/>
      <c r="E65"/>
      <c r="F65"/>
      <c r="G65"/>
      <c r="I65" s="11" t="str">
        <f>Data!G65</f>
        <v>successful</v>
      </c>
      <c r="J65" s="11">
        <f>Data!O65</f>
        <v>64</v>
      </c>
      <c r="L65" s="39" t="s">
        <v>8219</v>
      </c>
      <c r="M65" s="39">
        <v>9</v>
      </c>
      <c r="O65" s="42" t="s">
        <v>8221</v>
      </c>
      <c r="P65" s="42">
        <v>0</v>
      </c>
    </row>
    <row r="66" spans="3:16" x14ac:dyDescent="0.2">
      <c r="C66"/>
      <c r="D66"/>
      <c r="E66"/>
      <c r="F66"/>
      <c r="G66"/>
      <c r="I66" s="11" t="str">
        <f>Data!G66</f>
        <v>successful</v>
      </c>
      <c r="J66" s="11">
        <f>Data!O66</f>
        <v>24</v>
      </c>
      <c r="L66" s="39" t="s">
        <v>8219</v>
      </c>
      <c r="M66" s="39">
        <v>9</v>
      </c>
      <c r="O66" s="42" t="s">
        <v>8221</v>
      </c>
      <c r="P66" s="42">
        <v>0</v>
      </c>
    </row>
    <row r="67" spans="3:16" x14ac:dyDescent="0.2">
      <c r="C67"/>
      <c r="D67"/>
      <c r="E67"/>
      <c r="F67"/>
      <c r="G67"/>
      <c r="I67" s="11" t="str">
        <f>Data!G67</f>
        <v>successful</v>
      </c>
      <c r="J67" s="11">
        <f>Data!O67</f>
        <v>57</v>
      </c>
      <c r="L67" s="39" t="s">
        <v>8219</v>
      </c>
      <c r="M67" s="39">
        <v>9</v>
      </c>
      <c r="O67" s="42" t="s">
        <v>8221</v>
      </c>
      <c r="P67" s="42">
        <v>0</v>
      </c>
    </row>
    <row r="68" spans="3:16" x14ac:dyDescent="0.2">
      <c r="C68"/>
      <c r="D68"/>
      <c r="E68"/>
      <c r="F68"/>
      <c r="G68"/>
      <c r="I68" s="11" t="str">
        <f>Data!G68</f>
        <v>successful</v>
      </c>
      <c r="J68" s="11">
        <f>Data!O68</f>
        <v>26</v>
      </c>
      <c r="L68" s="39" t="s">
        <v>8219</v>
      </c>
      <c r="M68" s="39">
        <v>9</v>
      </c>
      <c r="O68" s="42" t="s">
        <v>8221</v>
      </c>
      <c r="P68" s="42">
        <v>0</v>
      </c>
    </row>
    <row r="69" spans="3:16" x14ac:dyDescent="0.2">
      <c r="C69"/>
      <c r="D69"/>
      <c r="E69"/>
      <c r="F69"/>
      <c r="G69"/>
      <c r="I69" s="11" t="str">
        <f>Data!G69</f>
        <v>successful</v>
      </c>
      <c r="J69" s="11">
        <f>Data!O69</f>
        <v>20</v>
      </c>
      <c r="L69" s="39" t="s">
        <v>8219</v>
      </c>
      <c r="M69" s="39">
        <v>9</v>
      </c>
      <c r="O69" s="42" t="s">
        <v>8221</v>
      </c>
      <c r="P69" s="42">
        <v>0</v>
      </c>
    </row>
    <row r="70" spans="3:16" x14ac:dyDescent="0.2">
      <c r="C70"/>
      <c r="D70"/>
      <c r="E70"/>
      <c r="F70"/>
      <c r="G70"/>
      <c r="I70" s="11" t="str">
        <f>Data!G70</f>
        <v>successful</v>
      </c>
      <c r="J70" s="11">
        <f>Data!O70</f>
        <v>36</v>
      </c>
      <c r="L70" s="39" t="s">
        <v>8219</v>
      </c>
      <c r="M70" s="39">
        <v>10</v>
      </c>
      <c r="O70" s="42" t="s">
        <v>8221</v>
      </c>
      <c r="P70" s="42">
        <v>0</v>
      </c>
    </row>
    <row r="71" spans="3:16" x14ac:dyDescent="0.2">
      <c r="C71"/>
      <c r="D71"/>
      <c r="E71"/>
      <c r="F71"/>
      <c r="G71"/>
      <c r="I71" s="11" t="str">
        <f>Data!G71</f>
        <v>successful</v>
      </c>
      <c r="J71" s="11">
        <f>Data!O71</f>
        <v>178</v>
      </c>
      <c r="L71" s="39" t="s">
        <v>8219</v>
      </c>
      <c r="M71" s="39">
        <v>10</v>
      </c>
      <c r="O71" s="42" t="s">
        <v>8221</v>
      </c>
      <c r="P71" s="42">
        <v>0</v>
      </c>
    </row>
    <row r="72" spans="3:16" x14ac:dyDescent="0.2">
      <c r="C72"/>
      <c r="D72"/>
      <c r="E72"/>
      <c r="F72"/>
      <c r="G72"/>
      <c r="I72" s="11" t="str">
        <f>Data!G72</f>
        <v>successful</v>
      </c>
      <c r="J72" s="11">
        <f>Data!O72</f>
        <v>17</v>
      </c>
      <c r="L72" s="39" t="s">
        <v>8219</v>
      </c>
      <c r="M72" s="39">
        <v>10</v>
      </c>
      <c r="O72" s="42" t="s">
        <v>8221</v>
      </c>
      <c r="P72" s="42">
        <v>0</v>
      </c>
    </row>
    <row r="73" spans="3:16" x14ac:dyDescent="0.2">
      <c r="C73"/>
      <c r="D73"/>
      <c r="E73"/>
      <c r="F73"/>
      <c r="G73"/>
      <c r="I73" s="11" t="str">
        <f>Data!G73</f>
        <v>successful</v>
      </c>
      <c r="J73" s="11">
        <f>Data!O73</f>
        <v>32</v>
      </c>
      <c r="L73" s="39" t="s">
        <v>8219</v>
      </c>
      <c r="M73" s="39">
        <v>10</v>
      </c>
      <c r="O73" s="42" t="s">
        <v>8221</v>
      </c>
      <c r="P73" s="42">
        <v>0</v>
      </c>
    </row>
    <row r="74" spans="3:16" x14ac:dyDescent="0.2">
      <c r="C74"/>
      <c r="D74"/>
      <c r="E74"/>
      <c r="F74"/>
      <c r="G74"/>
      <c r="I74" s="11" t="str">
        <f>Data!G74</f>
        <v>successful</v>
      </c>
      <c r="J74" s="11">
        <f>Data!O74</f>
        <v>41</v>
      </c>
      <c r="L74" s="39" t="s">
        <v>8219</v>
      </c>
      <c r="M74" s="39">
        <v>10</v>
      </c>
      <c r="O74" s="42" t="s">
        <v>8221</v>
      </c>
      <c r="P74" s="42">
        <v>0</v>
      </c>
    </row>
    <row r="75" spans="3:16" x14ac:dyDescent="0.2">
      <c r="C75"/>
      <c r="D75"/>
      <c r="E75"/>
      <c r="F75"/>
      <c r="G75"/>
      <c r="I75" s="11" t="str">
        <f>Data!G75</f>
        <v>successful</v>
      </c>
      <c r="J75" s="11">
        <f>Data!O75</f>
        <v>18</v>
      </c>
      <c r="L75" s="39" t="s">
        <v>8219</v>
      </c>
      <c r="M75" s="39">
        <v>10</v>
      </c>
      <c r="O75" s="42" t="s">
        <v>8221</v>
      </c>
      <c r="P75" s="42">
        <v>0</v>
      </c>
    </row>
    <row r="76" spans="3:16" x14ac:dyDescent="0.2">
      <c r="C76"/>
      <c r="D76"/>
      <c r="E76"/>
      <c r="F76"/>
      <c r="G76"/>
      <c r="I76" s="11" t="str">
        <f>Data!G76</f>
        <v>successful</v>
      </c>
      <c r="J76" s="11">
        <f>Data!O76</f>
        <v>29</v>
      </c>
      <c r="L76" s="39" t="s">
        <v>8219</v>
      </c>
      <c r="M76" s="39">
        <v>10</v>
      </c>
      <c r="O76" s="42" t="s">
        <v>8221</v>
      </c>
      <c r="P76" s="42">
        <v>0</v>
      </c>
    </row>
    <row r="77" spans="3:16" x14ac:dyDescent="0.2">
      <c r="C77"/>
      <c r="D77"/>
      <c r="E77"/>
      <c r="F77"/>
      <c r="G77"/>
      <c r="I77" s="11" t="str">
        <f>Data!G77</f>
        <v>successful</v>
      </c>
      <c r="J77" s="11">
        <f>Data!O77</f>
        <v>47</v>
      </c>
      <c r="L77" s="39" t="s">
        <v>8219</v>
      </c>
      <c r="M77" s="39">
        <v>10</v>
      </c>
      <c r="O77" s="42" t="s">
        <v>8221</v>
      </c>
      <c r="P77" s="42">
        <v>0</v>
      </c>
    </row>
    <row r="78" spans="3:16" x14ac:dyDescent="0.2">
      <c r="C78"/>
      <c r="D78"/>
      <c r="E78"/>
      <c r="F78"/>
      <c r="G78"/>
      <c r="I78" s="11" t="str">
        <f>Data!G78</f>
        <v>successful</v>
      </c>
      <c r="J78" s="11">
        <f>Data!O78</f>
        <v>15</v>
      </c>
      <c r="L78" s="39" t="s">
        <v>8219</v>
      </c>
      <c r="M78" s="39">
        <v>10</v>
      </c>
      <c r="O78" s="42" t="s">
        <v>8221</v>
      </c>
      <c r="P78" s="42">
        <v>0</v>
      </c>
    </row>
    <row r="79" spans="3:16" x14ac:dyDescent="0.2">
      <c r="C79"/>
      <c r="D79"/>
      <c r="E79"/>
      <c r="F79"/>
      <c r="G79"/>
      <c r="I79" s="11" t="str">
        <f>Data!G79</f>
        <v>successful</v>
      </c>
      <c r="J79" s="11">
        <f>Data!O79</f>
        <v>26</v>
      </c>
      <c r="L79" s="39" t="s">
        <v>8219</v>
      </c>
      <c r="M79" s="39">
        <v>10</v>
      </c>
      <c r="O79" s="42" t="s">
        <v>8221</v>
      </c>
      <c r="P79" s="42">
        <v>0</v>
      </c>
    </row>
    <row r="80" spans="3:16" x14ac:dyDescent="0.2">
      <c r="C80"/>
      <c r="D80"/>
      <c r="E80"/>
      <c r="F80"/>
      <c r="G80"/>
      <c r="I80" s="11" t="str">
        <f>Data!G80</f>
        <v>successful</v>
      </c>
      <c r="J80" s="11">
        <f>Data!O80</f>
        <v>35</v>
      </c>
      <c r="L80" s="39" t="s">
        <v>8219</v>
      </c>
      <c r="M80" s="39">
        <v>10</v>
      </c>
      <c r="O80" s="42" t="s">
        <v>8221</v>
      </c>
      <c r="P80" s="42">
        <v>0</v>
      </c>
    </row>
    <row r="81" spans="3:16" x14ac:dyDescent="0.2">
      <c r="C81"/>
      <c r="D81"/>
      <c r="E81"/>
      <c r="F81"/>
      <c r="G81"/>
      <c r="I81" s="11" t="str">
        <f>Data!G81</f>
        <v>successful</v>
      </c>
      <c r="J81" s="11">
        <f>Data!O81</f>
        <v>41</v>
      </c>
      <c r="L81" s="39" t="s">
        <v>8219</v>
      </c>
      <c r="M81" s="39">
        <v>10</v>
      </c>
      <c r="O81" s="42" t="s">
        <v>8221</v>
      </c>
      <c r="P81" s="42">
        <v>0</v>
      </c>
    </row>
    <row r="82" spans="3:16" x14ac:dyDescent="0.2">
      <c r="C82"/>
      <c r="D82"/>
      <c r="E82"/>
      <c r="F82"/>
      <c r="G82"/>
      <c r="I82" s="11" t="str">
        <f>Data!G82</f>
        <v>successful</v>
      </c>
      <c r="J82" s="11">
        <f>Data!O82</f>
        <v>47</v>
      </c>
      <c r="L82" s="39" t="s">
        <v>8219</v>
      </c>
      <c r="M82" s="39">
        <v>10</v>
      </c>
      <c r="O82" s="42" t="s">
        <v>8221</v>
      </c>
      <c r="P82" s="42">
        <v>0</v>
      </c>
    </row>
    <row r="83" spans="3:16" x14ac:dyDescent="0.2">
      <c r="C83"/>
      <c r="D83"/>
      <c r="E83"/>
      <c r="F83"/>
      <c r="G83"/>
      <c r="I83" s="11" t="str">
        <f>Data!G83</f>
        <v>successful</v>
      </c>
      <c r="J83" s="11">
        <f>Data!O83</f>
        <v>28</v>
      </c>
      <c r="L83" s="39" t="s">
        <v>8219</v>
      </c>
      <c r="M83" s="39">
        <v>10</v>
      </c>
      <c r="O83" s="42" t="s">
        <v>8221</v>
      </c>
      <c r="P83" s="42">
        <v>0</v>
      </c>
    </row>
    <row r="84" spans="3:16" x14ac:dyDescent="0.2">
      <c r="C84"/>
      <c r="D84"/>
      <c r="E84"/>
      <c r="F84"/>
      <c r="G84"/>
      <c r="I84" s="11" t="str">
        <f>Data!G84</f>
        <v>successful</v>
      </c>
      <c r="J84" s="11">
        <f>Data!O84</f>
        <v>100</v>
      </c>
      <c r="L84" s="39" t="s">
        <v>8219</v>
      </c>
      <c r="M84" s="39">
        <v>10</v>
      </c>
      <c r="O84" s="42" t="s">
        <v>8221</v>
      </c>
      <c r="P84" s="42">
        <v>0</v>
      </c>
    </row>
    <row r="85" spans="3:16" x14ac:dyDescent="0.2">
      <c r="C85"/>
      <c r="D85"/>
      <c r="E85"/>
      <c r="F85"/>
      <c r="G85"/>
      <c r="I85" s="11" t="str">
        <f>Data!G85</f>
        <v>successful</v>
      </c>
      <c r="J85" s="11">
        <f>Data!O85</f>
        <v>13</v>
      </c>
      <c r="L85" s="39" t="s">
        <v>8219</v>
      </c>
      <c r="M85" s="39">
        <v>11</v>
      </c>
      <c r="O85" s="42" t="s">
        <v>8221</v>
      </c>
      <c r="P85" s="42">
        <v>0</v>
      </c>
    </row>
    <row r="86" spans="3:16" x14ac:dyDescent="0.2">
      <c r="C86"/>
      <c r="D86"/>
      <c r="E86"/>
      <c r="F86"/>
      <c r="G86"/>
      <c r="I86" s="11" t="str">
        <f>Data!G86</f>
        <v>successful</v>
      </c>
      <c r="J86" s="11">
        <f>Data!O86</f>
        <v>7</v>
      </c>
      <c r="L86" s="39" t="s">
        <v>8219</v>
      </c>
      <c r="M86" s="39">
        <v>11</v>
      </c>
      <c r="O86" s="42" t="s">
        <v>8221</v>
      </c>
      <c r="P86" s="42">
        <v>0</v>
      </c>
    </row>
    <row r="87" spans="3:16" x14ac:dyDescent="0.2">
      <c r="C87"/>
      <c r="D87"/>
      <c r="E87"/>
      <c r="F87"/>
      <c r="G87"/>
      <c r="I87" s="11" t="str">
        <f>Data!G87</f>
        <v>successful</v>
      </c>
      <c r="J87" s="11">
        <f>Data!O87</f>
        <v>21</v>
      </c>
      <c r="L87" s="39" t="s">
        <v>8219</v>
      </c>
      <c r="M87" s="39">
        <v>11</v>
      </c>
      <c r="O87" s="42" t="s">
        <v>8221</v>
      </c>
      <c r="P87" s="42">
        <v>0</v>
      </c>
    </row>
    <row r="88" spans="3:16" x14ac:dyDescent="0.2">
      <c r="C88"/>
      <c r="D88"/>
      <c r="E88"/>
      <c r="F88"/>
      <c r="G88"/>
      <c r="I88" s="11" t="str">
        <f>Data!G88</f>
        <v>successful</v>
      </c>
      <c r="J88" s="11">
        <f>Data!O88</f>
        <v>17</v>
      </c>
      <c r="L88" s="39" t="s">
        <v>8219</v>
      </c>
      <c r="M88" s="39">
        <v>11</v>
      </c>
      <c r="O88" s="42" t="s">
        <v>8221</v>
      </c>
      <c r="P88" s="42">
        <v>0</v>
      </c>
    </row>
    <row r="89" spans="3:16" x14ac:dyDescent="0.2">
      <c r="C89"/>
      <c r="D89"/>
      <c r="E89"/>
      <c r="F89"/>
      <c r="G89"/>
      <c r="I89" s="11" t="str">
        <f>Data!G89</f>
        <v>successful</v>
      </c>
      <c r="J89" s="11">
        <f>Data!O89</f>
        <v>25</v>
      </c>
      <c r="L89" s="39" t="s">
        <v>8219</v>
      </c>
      <c r="M89" s="39">
        <v>11</v>
      </c>
      <c r="O89" s="42" t="s">
        <v>8221</v>
      </c>
      <c r="P89" s="42">
        <v>0</v>
      </c>
    </row>
    <row r="90" spans="3:16" x14ac:dyDescent="0.2">
      <c r="C90"/>
      <c r="D90"/>
      <c r="E90"/>
      <c r="F90"/>
      <c r="G90"/>
      <c r="I90" s="11" t="str">
        <f>Data!G90</f>
        <v>successful</v>
      </c>
      <c r="J90" s="11">
        <f>Data!O90</f>
        <v>60</v>
      </c>
      <c r="L90" s="39" t="s">
        <v>8219</v>
      </c>
      <c r="M90" s="39">
        <v>11</v>
      </c>
      <c r="O90" s="42" t="s">
        <v>8221</v>
      </c>
      <c r="P90" s="42">
        <v>0</v>
      </c>
    </row>
    <row r="91" spans="3:16" x14ac:dyDescent="0.2">
      <c r="C91"/>
      <c r="D91"/>
      <c r="E91"/>
      <c r="F91"/>
      <c r="G91"/>
      <c r="I91" s="11" t="str">
        <f>Data!G91</f>
        <v>successful</v>
      </c>
      <c r="J91" s="11">
        <f>Data!O91</f>
        <v>56</v>
      </c>
      <c r="L91" s="39" t="s">
        <v>8219</v>
      </c>
      <c r="M91" s="39">
        <v>11</v>
      </c>
      <c r="O91" s="42" t="s">
        <v>8221</v>
      </c>
      <c r="P91" s="42">
        <v>0</v>
      </c>
    </row>
    <row r="92" spans="3:16" x14ac:dyDescent="0.2">
      <c r="C92"/>
      <c r="D92"/>
      <c r="E92"/>
      <c r="F92"/>
      <c r="G92"/>
      <c r="I92" s="11" t="str">
        <f>Data!G92</f>
        <v>successful</v>
      </c>
      <c r="J92" s="11">
        <f>Data!O92</f>
        <v>16</v>
      </c>
      <c r="L92" s="39" t="s">
        <v>8219</v>
      </c>
      <c r="M92" s="39">
        <v>11</v>
      </c>
      <c r="O92" s="42" t="s">
        <v>8221</v>
      </c>
      <c r="P92" s="42">
        <v>0</v>
      </c>
    </row>
    <row r="93" spans="3:16" x14ac:dyDescent="0.2">
      <c r="C93"/>
      <c r="D93"/>
      <c r="E93"/>
      <c r="F93"/>
      <c r="G93"/>
      <c r="I93" s="11" t="str">
        <f>Data!G93</f>
        <v>successful</v>
      </c>
      <c r="J93" s="11">
        <f>Data!O93</f>
        <v>46</v>
      </c>
      <c r="L93" s="39" t="s">
        <v>8219</v>
      </c>
      <c r="M93" s="39">
        <v>11</v>
      </c>
      <c r="O93" s="42" t="s">
        <v>8221</v>
      </c>
      <c r="P93" s="42">
        <v>0</v>
      </c>
    </row>
    <row r="94" spans="3:16" x14ac:dyDescent="0.2">
      <c r="C94"/>
      <c r="D94"/>
      <c r="E94"/>
      <c r="F94"/>
      <c r="G94"/>
      <c r="I94" s="11" t="str">
        <f>Data!G94</f>
        <v>successful</v>
      </c>
      <c r="J94" s="11">
        <f>Data!O94</f>
        <v>43</v>
      </c>
      <c r="L94" s="39" t="s">
        <v>8219</v>
      </c>
      <c r="M94" s="39">
        <v>11</v>
      </c>
      <c r="O94" s="42" t="s">
        <v>8221</v>
      </c>
      <c r="P94" s="42">
        <v>0</v>
      </c>
    </row>
    <row r="95" spans="3:16" x14ac:dyDescent="0.2">
      <c r="C95"/>
      <c r="D95"/>
      <c r="E95"/>
      <c r="F95"/>
      <c r="G95"/>
      <c r="I95" s="11" t="str">
        <f>Data!G95</f>
        <v>successful</v>
      </c>
      <c r="J95" s="11">
        <f>Data!O95</f>
        <v>15</v>
      </c>
      <c r="L95" s="39" t="s">
        <v>8219</v>
      </c>
      <c r="M95" s="39">
        <v>11</v>
      </c>
      <c r="O95" s="42" t="s">
        <v>8221</v>
      </c>
      <c r="P95" s="42">
        <v>0</v>
      </c>
    </row>
    <row r="96" spans="3:16" x14ac:dyDescent="0.2">
      <c r="C96"/>
      <c r="D96"/>
      <c r="E96"/>
      <c r="F96"/>
      <c r="G96"/>
      <c r="I96" s="11" t="str">
        <f>Data!G96</f>
        <v>successful</v>
      </c>
      <c r="J96" s="11">
        <f>Data!O96</f>
        <v>12</v>
      </c>
      <c r="L96" s="39" t="s">
        <v>8219</v>
      </c>
      <c r="M96" s="39">
        <v>11</v>
      </c>
      <c r="O96" s="42" t="s">
        <v>8221</v>
      </c>
      <c r="P96" s="42">
        <v>0</v>
      </c>
    </row>
    <row r="97" spans="3:16" x14ac:dyDescent="0.2">
      <c r="C97"/>
      <c r="D97"/>
      <c r="E97"/>
      <c r="F97"/>
      <c r="G97"/>
      <c r="I97" s="11" t="str">
        <f>Data!G97</f>
        <v>successful</v>
      </c>
      <c r="J97" s="11">
        <f>Data!O97</f>
        <v>21</v>
      </c>
      <c r="L97" s="39" t="s">
        <v>8219</v>
      </c>
      <c r="M97" s="39">
        <v>11</v>
      </c>
      <c r="O97" s="42" t="s">
        <v>8221</v>
      </c>
      <c r="P97" s="42">
        <v>0</v>
      </c>
    </row>
    <row r="98" spans="3:16" x14ac:dyDescent="0.2">
      <c r="C98"/>
      <c r="D98"/>
      <c r="E98"/>
      <c r="F98"/>
      <c r="G98"/>
      <c r="I98" s="11" t="str">
        <f>Data!G98</f>
        <v>successful</v>
      </c>
      <c r="J98" s="11">
        <f>Data!O98</f>
        <v>34</v>
      </c>
      <c r="L98" s="39" t="s">
        <v>8219</v>
      </c>
      <c r="M98" s="39">
        <v>11</v>
      </c>
      <c r="O98" s="42" t="s">
        <v>8221</v>
      </c>
      <c r="P98" s="42">
        <v>0</v>
      </c>
    </row>
    <row r="99" spans="3:16" x14ac:dyDescent="0.2">
      <c r="C99"/>
      <c r="D99"/>
      <c r="E99"/>
      <c r="F99"/>
      <c r="G99"/>
      <c r="I99" s="11" t="str">
        <f>Data!G99</f>
        <v>successful</v>
      </c>
      <c r="J99" s="11">
        <f>Data!O99</f>
        <v>8</v>
      </c>
      <c r="L99" s="39" t="s">
        <v>8219</v>
      </c>
      <c r="M99" s="39">
        <v>11</v>
      </c>
      <c r="O99" s="42" t="s">
        <v>8221</v>
      </c>
      <c r="P99" s="42">
        <v>0</v>
      </c>
    </row>
    <row r="100" spans="3:16" x14ac:dyDescent="0.2">
      <c r="C100"/>
      <c r="D100"/>
      <c r="E100"/>
      <c r="F100"/>
      <c r="G100"/>
      <c r="I100" s="11" t="str">
        <f>Data!G100</f>
        <v>successful</v>
      </c>
      <c r="J100" s="11">
        <f>Data!O100</f>
        <v>60</v>
      </c>
      <c r="L100" s="39" t="s">
        <v>8219</v>
      </c>
      <c r="M100" s="39">
        <v>12</v>
      </c>
      <c r="O100" s="42" t="s">
        <v>8221</v>
      </c>
      <c r="P100" s="42">
        <v>0</v>
      </c>
    </row>
    <row r="101" spans="3:16" x14ac:dyDescent="0.2">
      <c r="C101"/>
      <c r="D101"/>
      <c r="E101"/>
      <c r="F101"/>
      <c r="G101"/>
      <c r="I101" s="11" t="str">
        <f>Data!G101</f>
        <v>successful</v>
      </c>
      <c r="J101" s="11">
        <f>Data!O101</f>
        <v>39</v>
      </c>
      <c r="L101" s="39" t="s">
        <v>8219</v>
      </c>
      <c r="M101" s="39">
        <v>12</v>
      </c>
      <c r="O101" s="42" t="s">
        <v>8221</v>
      </c>
      <c r="P101" s="42">
        <v>0</v>
      </c>
    </row>
    <row r="102" spans="3:16" x14ac:dyDescent="0.2">
      <c r="C102"/>
      <c r="D102"/>
      <c r="E102"/>
      <c r="F102"/>
      <c r="G102"/>
      <c r="I102" s="11" t="str">
        <f>Data!G102</f>
        <v>successful</v>
      </c>
      <c r="J102" s="11">
        <f>Data!O102</f>
        <v>26</v>
      </c>
      <c r="L102" s="39" t="s">
        <v>8219</v>
      </c>
      <c r="M102" s="39">
        <v>12</v>
      </c>
      <c r="O102" s="42" t="s">
        <v>8221</v>
      </c>
      <c r="P102" s="42">
        <v>0</v>
      </c>
    </row>
    <row r="103" spans="3:16" x14ac:dyDescent="0.2">
      <c r="C103"/>
      <c r="D103"/>
      <c r="E103"/>
      <c r="F103"/>
      <c r="G103"/>
      <c r="I103" s="11" t="str">
        <f>Data!G103</f>
        <v>successful</v>
      </c>
      <c r="J103" s="11">
        <f>Data!O103</f>
        <v>35</v>
      </c>
      <c r="L103" s="39" t="s">
        <v>8219</v>
      </c>
      <c r="M103" s="39">
        <v>12</v>
      </c>
      <c r="O103" s="42" t="s">
        <v>8221</v>
      </c>
      <c r="P103" s="42">
        <v>0</v>
      </c>
    </row>
    <row r="104" spans="3:16" x14ac:dyDescent="0.2">
      <c r="C104"/>
      <c r="D104"/>
      <c r="E104"/>
      <c r="F104"/>
      <c r="G104"/>
      <c r="I104" s="11" t="str">
        <f>Data!G104</f>
        <v>successful</v>
      </c>
      <c r="J104" s="11">
        <f>Data!O104</f>
        <v>65</v>
      </c>
      <c r="L104" s="39" t="s">
        <v>8219</v>
      </c>
      <c r="M104" s="39">
        <v>12</v>
      </c>
      <c r="O104" s="42" t="s">
        <v>8221</v>
      </c>
      <c r="P104" s="42">
        <v>0</v>
      </c>
    </row>
    <row r="105" spans="3:16" x14ac:dyDescent="0.2">
      <c r="C105"/>
      <c r="D105"/>
      <c r="E105"/>
      <c r="F105"/>
      <c r="G105"/>
      <c r="I105" s="11" t="str">
        <f>Data!G105</f>
        <v>successful</v>
      </c>
      <c r="J105" s="11">
        <f>Data!O105</f>
        <v>49</v>
      </c>
      <c r="L105" s="39" t="s">
        <v>8219</v>
      </c>
      <c r="M105" s="39">
        <v>12</v>
      </c>
      <c r="O105" s="42" t="s">
        <v>8221</v>
      </c>
      <c r="P105" s="42">
        <v>0</v>
      </c>
    </row>
    <row r="106" spans="3:16" x14ac:dyDescent="0.2">
      <c r="C106"/>
      <c r="D106"/>
      <c r="E106"/>
      <c r="F106"/>
      <c r="G106"/>
      <c r="I106" s="11" t="str">
        <f>Data!G106</f>
        <v>successful</v>
      </c>
      <c r="J106" s="11">
        <f>Data!O106</f>
        <v>10</v>
      </c>
      <c r="L106" s="39" t="s">
        <v>8219</v>
      </c>
      <c r="M106" s="39">
        <v>12</v>
      </c>
      <c r="O106" s="42" t="s">
        <v>8221</v>
      </c>
      <c r="P106" s="42">
        <v>0</v>
      </c>
    </row>
    <row r="107" spans="3:16" x14ac:dyDescent="0.2">
      <c r="C107"/>
      <c r="D107"/>
      <c r="E107"/>
      <c r="F107"/>
      <c r="G107"/>
      <c r="I107" s="11" t="str">
        <f>Data!G107</f>
        <v>successful</v>
      </c>
      <c r="J107" s="11">
        <f>Data!O107</f>
        <v>60</v>
      </c>
      <c r="L107" s="39" t="s">
        <v>8219</v>
      </c>
      <c r="M107" s="39">
        <v>12</v>
      </c>
      <c r="O107" s="42" t="s">
        <v>8221</v>
      </c>
      <c r="P107" s="42">
        <v>0</v>
      </c>
    </row>
    <row r="108" spans="3:16" x14ac:dyDescent="0.2">
      <c r="C108"/>
      <c r="D108"/>
      <c r="E108"/>
      <c r="F108"/>
      <c r="G108"/>
      <c r="I108" s="11" t="str">
        <f>Data!G108</f>
        <v>successful</v>
      </c>
      <c r="J108" s="11">
        <f>Data!O108</f>
        <v>27</v>
      </c>
      <c r="L108" s="39" t="s">
        <v>8219</v>
      </c>
      <c r="M108" s="39">
        <v>12</v>
      </c>
      <c r="O108" s="42" t="s">
        <v>8221</v>
      </c>
      <c r="P108" s="42">
        <v>0</v>
      </c>
    </row>
    <row r="109" spans="3:16" x14ac:dyDescent="0.2">
      <c r="C109"/>
      <c r="D109"/>
      <c r="E109"/>
      <c r="F109"/>
      <c r="G109"/>
      <c r="I109" s="11" t="str">
        <f>Data!G109</f>
        <v>successful</v>
      </c>
      <c r="J109" s="11">
        <f>Data!O109</f>
        <v>69</v>
      </c>
      <c r="L109" s="39" t="s">
        <v>8219</v>
      </c>
      <c r="M109" s="39">
        <v>12</v>
      </c>
      <c r="O109" s="42" t="s">
        <v>8221</v>
      </c>
      <c r="P109" s="42">
        <v>0</v>
      </c>
    </row>
    <row r="110" spans="3:16" x14ac:dyDescent="0.2">
      <c r="C110"/>
      <c r="D110"/>
      <c r="E110"/>
      <c r="F110"/>
      <c r="G110"/>
      <c r="I110" s="11" t="str">
        <f>Data!G110</f>
        <v>successful</v>
      </c>
      <c r="J110" s="11">
        <f>Data!O110</f>
        <v>47</v>
      </c>
      <c r="L110" s="39" t="s">
        <v>8219</v>
      </c>
      <c r="M110" s="39">
        <v>12</v>
      </c>
      <c r="O110" s="42" t="s">
        <v>8221</v>
      </c>
      <c r="P110" s="42">
        <v>0</v>
      </c>
    </row>
    <row r="111" spans="3:16" x14ac:dyDescent="0.2">
      <c r="C111"/>
      <c r="D111"/>
      <c r="E111"/>
      <c r="F111"/>
      <c r="G111"/>
      <c r="I111" s="11" t="str">
        <f>Data!G111</f>
        <v>successful</v>
      </c>
      <c r="J111" s="11">
        <f>Data!O111</f>
        <v>47</v>
      </c>
      <c r="L111" s="39" t="s">
        <v>8219</v>
      </c>
      <c r="M111" s="39">
        <v>13</v>
      </c>
      <c r="O111" s="42" t="s">
        <v>8221</v>
      </c>
      <c r="P111" s="42">
        <v>0</v>
      </c>
    </row>
    <row r="112" spans="3:16" x14ac:dyDescent="0.2">
      <c r="C112"/>
      <c r="D112"/>
      <c r="E112"/>
      <c r="F112"/>
      <c r="G112"/>
      <c r="I112" s="11" t="str">
        <f>Data!G112</f>
        <v>successful</v>
      </c>
      <c r="J112" s="11">
        <f>Data!O112</f>
        <v>26</v>
      </c>
      <c r="L112" s="39" t="s">
        <v>8219</v>
      </c>
      <c r="M112" s="39">
        <v>13</v>
      </c>
      <c r="O112" s="42" t="s">
        <v>8221</v>
      </c>
      <c r="P112" s="42">
        <v>0</v>
      </c>
    </row>
    <row r="113" spans="3:16" x14ac:dyDescent="0.2">
      <c r="C113"/>
      <c r="D113"/>
      <c r="E113"/>
      <c r="F113"/>
      <c r="G113"/>
      <c r="I113" s="11" t="str">
        <f>Data!G113</f>
        <v>successful</v>
      </c>
      <c r="J113" s="11">
        <f>Data!O113</f>
        <v>53</v>
      </c>
      <c r="L113" s="39" t="s">
        <v>8219</v>
      </c>
      <c r="M113" s="39">
        <v>13</v>
      </c>
      <c r="O113" s="42" t="s">
        <v>8221</v>
      </c>
      <c r="P113" s="42">
        <v>0</v>
      </c>
    </row>
    <row r="114" spans="3:16" x14ac:dyDescent="0.2">
      <c r="C114"/>
      <c r="D114"/>
      <c r="E114"/>
      <c r="F114"/>
      <c r="G114"/>
      <c r="I114" s="11" t="str">
        <f>Data!G114</f>
        <v>successful</v>
      </c>
      <c r="J114" s="11">
        <f>Data!O114</f>
        <v>81</v>
      </c>
      <c r="L114" s="39" t="s">
        <v>8219</v>
      </c>
      <c r="M114" s="39">
        <v>13</v>
      </c>
      <c r="O114" s="42" t="s">
        <v>8221</v>
      </c>
      <c r="P114" s="42">
        <v>0</v>
      </c>
    </row>
    <row r="115" spans="3:16" x14ac:dyDescent="0.2">
      <c r="C115"/>
      <c r="D115"/>
      <c r="E115"/>
      <c r="F115"/>
      <c r="G115"/>
      <c r="I115" s="11" t="str">
        <f>Data!G115</f>
        <v>successful</v>
      </c>
      <c r="J115" s="11">
        <f>Data!O115</f>
        <v>78</v>
      </c>
      <c r="L115" s="39" t="s">
        <v>8219</v>
      </c>
      <c r="M115" s="39">
        <v>13</v>
      </c>
      <c r="O115" s="42" t="s">
        <v>8221</v>
      </c>
      <c r="P115" s="42">
        <v>0</v>
      </c>
    </row>
    <row r="116" spans="3:16" x14ac:dyDescent="0.2">
      <c r="C116"/>
      <c r="D116"/>
      <c r="E116"/>
      <c r="F116"/>
      <c r="G116"/>
      <c r="I116" s="11" t="str">
        <f>Data!G116</f>
        <v>successful</v>
      </c>
      <c r="J116" s="11">
        <f>Data!O116</f>
        <v>35</v>
      </c>
      <c r="L116" s="39" t="s">
        <v>8219</v>
      </c>
      <c r="M116" s="39">
        <v>13</v>
      </c>
      <c r="O116" s="42" t="s">
        <v>8221</v>
      </c>
      <c r="P116" s="42">
        <v>0</v>
      </c>
    </row>
    <row r="117" spans="3:16" x14ac:dyDescent="0.2">
      <c r="C117"/>
      <c r="D117"/>
      <c r="E117"/>
      <c r="F117"/>
      <c r="G117"/>
      <c r="I117" s="11" t="str">
        <f>Data!G117</f>
        <v>successful</v>
      </c>
      <c r="J117" s="11">
        <f>Data!O117</f>
        <v>22</v>
      </c>
      <c r="L117" s="39" t="s">
        <v>8219</v>
      </c>
      <c r="M117" s="39">
        <v>13</v>
      </c>
      <c r="O117" s="42" t="s">
        <v>8221</v>
      </c>
      <c r="P117" s="42">
        <v>0</v>
      </c>
    </row>
    <row r="118" spans="3:16" x14ac:dyDescent="0.2">
      <c r="C118"/>
      <c r="D118"/>
      <c r="E118"/>
      <c r="F118"/>
      <c r="G118"/>
      <c r="I118" s="11" t="str">
        <f>Data!G118</f>
        <v>successful</v>
      </c>
      <c r="J118" s="11">
        <f>Data!O118</f>
        <v>57</v>
      </c>
      <c r="L118" s="39" t="s">
        <v>8219</v>
      </c>
      <c r="M118" s="39">
        <v>13</v>
      </c>
      <c r="O118" s="42" t="s">
        <v>8221</v>
      </c>
      <c r="P118" s="42">
        <v>0</v>
      </c>
    </row>
    <row r="119" spans="3:16" x14ac:dyDescent="0.2">
      <c r="C119"/>
      <c r="D119"/>
      <c r="E119"/>
      <c r="F119"/>
      <c r="G119"/>
      <c r="I119" s="11" t="str">
        <f>Data!G119</f>
        <v>successful</v>
      </c>
      <c r="J119" s="11">
        <f>Data!O119</f>
        <v>27</v>
      </c>
      <c r="L119" s="39" t="s">
        <v>8219</v>
      </c>
      <c r="M119" s="39">
        <v>13</v>
      </c>
      <c r="O119" s="42" t="s">
        <v>8221</v>
      </c>
      <c r="P119" s="42">
        <v>0</v>
      </c>
    </row>
    <row r="120" spans="3:16" x14ac:dyDescent="0.2">
      <c r="C120"/>
      <c r="D120"/>
      <c r="E120"/>
      <c r="F120"/>
      <c r="G120"/>
      <c r="I120" s="11" t="str">
        <f>Data!G120</f>
        <v>successful</v>
      </c>
      <c r="J120" s="11">
        <f>Data!O120</f>
        <v>39</v>
      </c>
      <c r="L120" s="39" t="s">
        <v>8219</v>
      </c>
      <c r="M120" s="39">
        <v>13</v>
      </c>
      <c r="O120" s="42" t="s">
        <v>8221</v>
      </c>
      <c r="P120" s="42">
        <v>0</v>
      </c>
    </row>
    <row r="121" spans="3:16" x14ac:dyDescent="0.2">
      <c r="C121"/>
      <c r="D121"/>
      <c r="E121"/>
      <c r="F121"/>
      <c r="G121"/>
      <c r="I121" s="11" t="str">
        <f>Data!G121</f>
        <v>successful</v>
      </c>
      <c r="J121" s="11">
        <f>Data!O121</f>
        <v>37</v>
      </c>
      <c r="L121" s="39" t="s">
        <v>8219</v>
      </c>
      <c r="M121" s="39">
        <v>13</v>
      </c>
      <c r="O121" s="42" t="s">
        <v>8221</v>
      </c>
      <c r="P121" s="42">
        <v>0</v>
      </c>
    </row>
    <row r="122" spans="3:16" x14ac:dyDescent="0.2">
      <c r="C122"/>
      <c r="D122"/>
      <c r="E122"/>
      <c r="F122"/>
      <c r="G122"/>
      <c r="I122" s="11" t="str">
        <f>Data!G122</f>
        <v>canceled</v>
      </c>
      <c r="J122" s="11">
        <f>Data!O122</f>
        <v>1</v>
      </c>
      <c r="L122" s="39" t="s">
        <v>8219</v>
      </c>
      <c r="M122" s="39">
        <v>13</v>
      </c>
      <c r="O122" s="42" t="s">
        <v>8221</v>
      </c>
      <c r="P122" s="42">
        <v>0</v>
      </c>
    </row>
    <row r="123" spans="3:16" x14ac:dyDescent="0.2">
      <c r="C123"/>
      <c r="D123"/>
      <c r="E123"/>
      <c r="F123"/>
      <c r="G123"/>
      <c r="I123" s="11" t="str">
        <f>Data!G123</f>
        <v>canceled</v>
      </c>
      <c r="J123" s="11">
        <f>Data!O123</f>
        <v>1</v>
      </c>
      <c r="L123" s="39" t="s">
        <v>8219</v>
      </c>
      <c r="M123" s="39">
        <v>13</v>
      </c>
      <c r="O123" s="42" t="s">
        <v>8221</v>
      </c>
      <c r="P123" s="42">
        <v>0</v>
      </c>
    </row>
    <row r="124" spans="3:16" x14ac:dyDescent="0.2">
      <c r="C124"/>
      <c r="D124"/>
      <c r="E124"/>
      <c r="F124"/>
      <c r="G124"/>
      <c r="I124" s="11" t="str">
        <f>Data!G124</f>
        <v>canceled</v>
      </c>
      <c r="J124" s="11">
        <f>Data!O124</f>
        <v>0</v>
      </c>
      <c r="L124" s="39" t="s">
        <v>8219</v>
      </c>
      <c r="M124" s="39">
        <v>13</v>
      </c>
      <c r="O124" s="42" t="s">
        <v>8221</v>
      </c>
      <c r="P124" s="42">
        <v>0</v>
      </c>
    </row>
    <row r="125" spans="3:16" x14ac:dyDescent="0.2">
      <c r="C125"/>
      <c r="D125"/>
      <c r="E125"/>
      <c r="F125"/>
      <c r="G125"/>
      <c r="I125" s="11" t="str">
        <f>Data!G125</f>
        <v>canceled</v>
      </c>
      <c r="J125" s="11">
        <f>Data!O125</f>
        <v>6</v>
      </c>
      <c r="L125" s="39" t="s">
        <v>8219</v>
      </c>
      <c r="M125" s="39">
        <v>13</v>
      </c>
      <c r="O125" s="42" t="s">
        <v>8221</v>
      </c>
      <c r="P125" s="42">
        <v>0</v>
      </c>
    </row>
    <row r="126" spans="3:16" x14ac:dyDescent="0.2">
      <c r="C126"/>
      <c r="D126"/>
      <c r="E126"/>
      <c r="F126"/>
      <c r="G126"/>
      <c r="I126" s="11" t="str">
        <f>Data!G126</f>
        <v>canceled</v>
      </c>
      <c r="J126" s="11">
        <f>Data!O126</f>
        <v>0</v>
      </c>
      <c r="L126" s="39" t="s">
        <v>8219</v>
      </c>
      <c r="M126" s="39">
        <v>13</v>
      </c>
      <c r="O126" s="42" t="s">
        <v>8221</v>
      </c>
      <c r="P126" s="42">
        <v>0</v>
      </c>
    </row>
    <row r="127" spans="3:16" x14ac:dyDescent="0.2">
      <c r="C127"/>
      <c r="D127"/>
      <c r="E127"/>
      <c r="F127"/>
      <c r="G127"/>
      <c r="I127" s="11" t="str">
        <f>Data!G127</f>
        <v>canceled</v>
      </c>
      <c r="J127" s="11">
        <f>Data!O127</f>
        <v>6</v>
      </c>
      <c r="L127" s="39" t="s">
        <v>8219</v>
      </c>
      <c r="M127" s="39">
        <v>13</v>
      </c>
      <c r="O127" s="42" t="s">
        <v>8221</v>
      </c>
      <c r="P127" s="42">
        <v>0</v>
      </c>
    </row>
    <row r="128" spans="3:16" x14ac:dyDescent="0.2">
      <c r="C128"/>
      <c r="D128"/>
      <c r="E128"/>
      <c r="F128"/>
      <c r="G128"/>
      <c r="I128" s="11" t="str">
        <f>Data!G128</f>
        <v>canceled</v>
      </c>
      <c r="J128" s="11">
        <f>Data!O128</f>
        <v>13</v>
      </c>
      <c r="L128" s="39" t="s">
        <v>8219</v>
      </c>
      <c r="M128" s="39">
        <v>13</v>
      </c>
      <c r="O128" s="42" t="s">
        <v>8221</v>
      </c>
      <c r="P128" s="42">
        <v>0</v>
      </c>
    </row>
    <row r="129" spans="3:16" x14ac:dyDescent="0.2">
      <c r="C129"/>
      <c r="D129"/>
      <c r="E129"/>
      <c r="F129"/>
      <c r="G129"/>
      <c r="I129" s="11" t="str">
        <f>Data!G129</f>
        <v>canceled</v>
      </c>
      <c r="J129" s="11">
        <f>Data!O129</f>
        <v>4</v>
      </c>
      <c r="L129" s="39" t="s">
        <v>8219</v>
      </c>
      <c r="M129" s="39">
        <v>13</v>
      </c>
      <c r="O129" s="42" t="s">
        <v>8221</v>
      </c>
      <c r="P129" s="42">
        <v>0</v>
      </c>
    </row>
    <row r="130" spans="3:16" x14ac:dyDescent="0.2">
      <c r="C130"/>
      <c r="D130"/>
      <c r="E130"/>
      <c r="F130"/>
      <c r="G130"/>
      <c r="I130" s="11" t="str">
        <f>Data!G130</f>
        <v>canceled</v>
      </c>
      <c r="J130" s="11">
        <f>Data!O130</f>
        <v>6</v>
      </c>
      <c r="L130" s="39" t="s">
        <v>8219</v>
      </c>
      <c r="M130" s="39">
        <v>13</v>
      </c>
      <c r="O130" s="42" t="s">
        <v>8221</v>
      </c>
      <c r="P130" s="42">
        <v>0</v>
      </c>
    </row>
    <row r="131" spans="3:16" x14ac:dyDescent="0.2">
      <c r="C131"/>
      <c r="D131"/>
      <c r="E131"/>
      <c r="F131"/>
      <c r="G131"/>
      <c r="I131" s="11" t="str">
        <f>Data!G131</f>
        <v>canceled</v>
      </c>
      <c r="J131" s="11">
        <f>Data!O131</f>
        <v>0</v>
      </c>
      <c r="L131" s="39" t="s">
        <v>8219</v>
      </c>
      <c r="M131" s="39">
        <v>13</v>
      </c>
      <c r="O131" s="42" t="s">
        <v>8221</v>
      </c>
      <c r="P131" s="42">
        <v>0</v>
      </c>
    </row>
    <row r="132" spans="3:16" x14ac:dyDescent="0.2">
      <c r="C132"/>
      <c r="D132"/>
      <c r="E132"/>
      <c r="F132"/>
      <c r="G132"/>
      <c r="I132" s="11" t="str">
        <f>Data!G132</f>
        <v>canceled</v>
      </c>
      <c r="J132" s="11">
        <f>Data!O132</f>
        <v>0</v>
      </c>
      <c r="L132" s="39" t="s">
        <v>8219</v>
      </c>
      <c r="M132" s="39">
        <v>13</v>
      </c>
      <c r="O132" s="42" t="s">
        <v>8221</v>
      </c>
      <c r="P132" s="42">
        <v>0</v>
      </c>
    </row>
    <row r="133" spans="3:16" x14ac:dyDescent="0.2">
      <c r="C133"/>
      <c r="D133"/>
      <c r="E133"/>
      <c r="F133"/>
      <c r="G133"/>
      <c r="I133" s="11" t="str">
        <f>Data!G133</f>
        <v>canceled</v>
      </c>
      <c r="J133" s="11">
        <f>Data!O133</f>
        <v>0</v>
      </c>
      <c r="L133" s="39" t="s">
        <v>8219</v>
      </c>
      <c r="M133" s="39">
        <v>13</v>
      </c>
      <c r="O133" s="42" t="s">
        <v>8221</v>
      </c>
      <c r="P133" s="42">
        <v>0</v>
      </c>
    </row>
    <row r="134" spans="3:16" x14ac:dyDescent="0.2">
      <c r="C134"/>
      <c r="D134"/>
      <c r="E134"/>
      <c r="F134"/>
      <c r="G134"/>
      <c r="I134" s="11" t="str">
        <f>Data!G134</f>
        <v>canceled</v>
      </c>
      <c r="J134" s="11">
        <f>Data!O134</f>
        <v>81</v>
      </c>
      <c r="L134" s="39" t="s">
        <v>8219</v>
      </c>
      <c r="M134" s="39">
        <v>14</v>
      </c>
      <c r="O134" s="42" t="s">
        <v>8221</v>
      </c>
      <c r="P134" s="42">
        <v>0</v>
      </c>
    </row>
    <row r="135" spans="3:16" x14ac:dyDescent="0.2">
      <c r="C135"/>
      <c r="D135"/>
      <c r="E135"/>
      <c r="F135"/>
      <c r="G135"/>
      <c r="I135" s="11" t="str">
        <f>Data!G135</f>
        <v>canceled</v>
      </c>
      <c r="J135" s="11">
        <f>Data!O135</f>
        <v>0</v>
      </c>
      <c r="L135" s="39" t="s">
        <v>8219</v>
      </c>
      <c r="M135" s="39">
        <v>14</v>
      </c>
      <c r="O135" s="42" t="s">
        <v>8221</v>
      </c>
      <c r="P135" s="42">
        <v>0</v>
      </c>
    </row>
    <row r="136" spans="3:16" x14ac:dyDescent="0.2">
      <c r="C136"/>
      <c r="D136"/>
      <c r="E136"/>
      <c r="F136"/>
      <c r="G136"/>
      <c r="I136" s="11" t="str">
        <f>Data!G136</f>
        <v>canceled</v>
      </c>
      <c r="J136" s="11">
        <f>Data!O136</f>
        <v>0</v>
      </c>
      <c r="L136" s="39" t="s">
        <v>8219</v>
      </c>
      <c r="M136" s="39">
        <v>14</v>
      </c>
      <c r="O136" s="42" t="s">
        <v>8221</v>
      </c>
      <c r="P136" s="42">
        <v>0</v>
      </c>
    </row>
    <row r="137" spans="3:16" x14ac:dyDescent="0.2">
      <c r="C137"/>
      <c r="D137"/>
      <c r="E137"/>
      <c r="F137"/>
      <c r="G137"/>
      <c r="I137" s="11" t="str">
        <f>Data!G137</f>
        <v>canceled</v>
      </c>
      <c r="J137" s="11">
        <f>Data!O137</f>
        <v>5</v>
      </c>
      <c r="L137" s="39" t="s">
        <v>8219</v>
      </c>
      <c r="M137" s="39">
        <v>14</v>
      </c>
      <c r="O137" s="42" t="s">
        <v>8221</v>
      </c>
      <c r="P137" s="42">
        <v>0</v>
      </c>
    </row>
    <row r="138" spans="3:16" x14ac:dyDescent="0.2">
      <c r="C138"/>
      <c r="D138"/>
      <c r="E138"/>
      <c r="F138"/>
      <c r="G138"/>
      <c r="I138" s="11" t="str">
        <f>Data!G138</f>
        <v>canceled</v>
      </c>
      <c r="J138" s="11">
        <f>Data!O138</f>
        <v>0</v>
      </c>
      <c r="L138" s="39" t="s">
        <v>8219</v>
      </c>
      <c r="M138" s="39">
        <v>14</v>
      </c>
      <c r="O138" s="42" t="s">
        <v>8221</v>
      </c>
      <c r="P138" s="42">
        <v>0</v>
      </c>
    </row>
    <row r="139" spans="3:16" x14ac:dyDescent="0.2">
      <c r="C139"/>
      <c r="D139"/>
      <c r="E139"/>
      <c r="F139"/>
      <c r="G139"/>
      <c r="I139" s="11" t="str">
        <f>Data!G139</f>
        <v>canceled</v>
      </c>
      <c r="J139" s="11">
        <f>Data!O139</f>
        <v>0</v>
      </c>
      <c r="L139" s="39" t="s">
        <v>8219</v>
      </c>
      <c r="M139" s="39">
        <v>14</v>
      </c>
      <c r="O139" s="42" t="s">
        <v>8221</v>
      </c>
      <c r="P139" s="42">
        <v>0</v>
      </c>
    </row>
    <row r="140" spans="3:16" x14ac:dyDescent="0.2">
      <c r="C140"/>
      <c r="D140"/>
      <c r="E140"/>
      <c r="F140"/>
      <c r="G140"/>
      <c r="I140" s="11" t="str">
        <f>Data!G140</f>
        <v>canceled</v>
      </c>
      <c r="J140" s="11">
        <f>Data!O140</f>
        <v>58</v>
      </c>
      <c r="L140" s="39" t="s">
        <v>8219</v>
      </c>
      <c r="M140" s="39">
        <v>14</v>
      </c>
      <c r="O140" s="42" t="s">
        <v>8221</v>
      </c>
      <c r="P140" s="42">
        <v>0</v>
      </c>
    </row>
    <row r="141" spans="3:16" x14ac:dyDescent="0.2">
      <c r="C141"/>
      <c r="D141"/>
      <c r="E141"/>
      <c r="F141"/>
      <c r="G141"/>
      <c r="I141" s="11" t="str">
        <f>Data!G141</f>
        <v>canceled</v>
      </c>
      <c r="J141" s="11">
        <f>Data!O141</f>
        <v>1</v>
      </c>
      <c r="L141" s="39" t="s">
        <v>8219</v>
      </c>
      <c r="M141" s="39">
        <v>14</v>
      </c>
      <c r="O141" s="42" t="s">
        <v>8221</v>
      </c>
      <c r="P141" s="42">
        <v>0</v>
      </c>
    </row>
    <row r="142" spans="3:16" x14ac:dyDescent="0.2">
      <c r="C142"/>
      <c r="D142"/>
      <c r="E142"/>
      <c r="F142"/>
      <c r="G142"/>
      <c r="I142" s="11" t="str">
        <f>Data!G142</f>
        <v>canceled</v>
      </c>
      <c r="J142" s="11">
        <f>Data!O142</f>
        <v>0</v>
      </c>
      <c r="L142" s="39" t="s">
        <v>8219</v>
      </c>
      <c r="M142" s="39">
        <v>14</v>
      </c>
      <c r="O142" s="42" t="s">
        <v>8221</v>
      </c>
      <c r="P142" s="42">
        <v>0</v>
      </c>
    </row>
    <row r="143" spans="3:16" x14ac:dyDescent="0.2">
      <c r="C143"/>
      <c r="D143"/>
      <c r="E143"/>
      <c r="F143"/>
      <c r="G143"/>
      <c r="I143" s="11" t="str">
        <f>Data!G143</f>
        <v>canceled</v>
      </c>
      <c r="J143" s="11">
        <f>Data!O143</f>
        <v>28</v>
      </c>
      <c r="L143" s="39" t="s">
        <v>8219</v>
      </c>
      <c r="M143" s="39">
        <v>14</v>
      </c>
      <c r="O143" s="42" t="s">
        <v>8221</v>
      </c>
      <c r="P143" s="42">
        <v>0</v>
      </c>
    </row>
    <row r="144" spans="3:16" x14ac:dyDescent="0.2">
      <c r="C144"/>
      <c r="D144"/>
      <c r="E144"/>
      <c r="F144"/>
      <c r="G144"/>
      <c r="I144" s="11" t="str">
        <f>Data!G144</f>
        <v>canceled</v>
      </c>
      <c r="J144" s="11">
        <f>Data!O144</f>
        <v>1</v>
      </c>
      <c r="L144" s="39" t="s">
        <v>8219</v>
      </c>
      <c r="M144" s="39">
        <v>14</v>
      </c>
      <c r="O144" s="42" t="s">
        <v>8221</v>
      </c>
      <c r="P144" s="42">
        <v>0</v>
      </c>
    </row>
    <row r="145" spans="3:16" x14ac:dyDescent="0.2">
      <c r="C145"/>
      <c r="D145"/>
      <c r="E145"/>
      <c r="F145"/>
      <c r="G145"/>
      <c r="I145" s="11" t="str">
        <f>Data!G145</f>
        <v>canceled</v>
      </c>
      <c r="J145" s="11">
        <f>Data!O145</f>
        <v>0</v>
      </c>
      <c r="L145" s="39" t="s">
        <v>8219</v>
      </c>
      <c r="M145" s="39">
        <v>14</v>
      </c>
      <c r="O145" s="42" t="s">
        <v>8221</v>
      </c>
      <c r="P145" s="42">
        <v>0</v>
      </c>
    </row>
    <row r="146" spans="3:16" x14ac:dyDescent="0.2">
      <c r="C146"/>
      <c r="D146"/>
      <c r="E146"/>
      <c r="F146"/>
      <c r="G146"/>
      <c r="I146" s="11" t="str">
        <f>Data!G146</f>
        <v>canceled</v>
      </c>
      <c r="J146" s="11">
        <f>Data!O146</f>
        <v>37</v>
      </c>
      <c r="L146" s="39" t="s">
        <v>8219</v>
      </c>
      <c r="M146" s="39">
        <v>14</v>
      </c>
      <c r="O146" s="42" t="s">
        <v>8221</v>
      </c>
      <c r="P146" s="42">
        <v>0</v>
      </c>
    </row>
    <row r="147" spans="3:16" x14ac:dyDescent="0.2">
      <c r="C147"/>
      <c r="D147"/>
      <c r="E147"/>
      <c r="F147"/>
      <c r="G147"/>
      <c r="I147" s="11" t="str">
        <f>Data!G147</f>
        <v>canceled</v>
      </c>
      <c r="J147" s="11">
        <f>Data!O147</f>
        <v>9</v>
      </c>
      <c r="L147" s="39" t="s">
        <v>8219</v>
      </c>
      <c r="M147" s="39">
        <v>14</v>
      </c>
      <c r="O147" s="42" t="s">
        <v>8221</v>
      </c>
      <c r="P147" s="42">
        <v>0</v>
      </c>
    </row>
    <row r="148" spans="3:16" x14ac:dyDescent="0.2">
      <c r="C148"/>
      <c r="D148"/>
      <c r="E148"/>
      <c r="F148"/>
      <c r="G148"/>
      <c r="I148" s="11" t="str">
        <f>Data!G148</f>
        <v>canceled</v>
      </c>
      <c r="J148" s="11">
        <f>Data!O148</f>
        <v>3</v>
      </c>
      <c r="L148" s="39" t="s">
        <v>8219</v>
      </c>
      <c r="M148" s="39">
        <v>14</v>
      </c>
      <c r="O148" s="42" t="s">
        <v>8221</v>
      </c>
      <c r="P148" s="42">
        <v>0</v>
      </c>
    </row>
    <row r="149" spans="3:16" x14ac:dyDescent="0.2">
      <c r="C149"/>
      <c r="D149"/>
      <c r="E149"/>
      <c r="F149"/>
      <c r="G149"/>
      <c r="I149" s="11" t="str">
        <f>Data!G149</f>
        <v>canceled</v>
      </c>
      <c r="J149" s="11">
        <f>Data!O149</f>
        <v>0</v>
      </c>
      <c r="L149" s="39" t="s">
        <v>8219</v>
      </c>
      <c r="M149" s="39">
        <v>14</v>
      </c>
      <c r="O149" s="42" t="s">
        <v>8221</v>
      </c>
      <c r="P149" s="42">
        <v>0</v>
      </c>
    </row>
    <row r="150" spans="3:16" x14ac:dyDescent="0.2">
      <c r="C150"/>
      <c r="D150"/>
      <c r="E150"/>
      <c r="F150"/>
      <c r="G150"/>
      <c r="I150" s="11" t="str">
        <f>Data!G150</f>
        <v>canceled</v>
      </c>
      <c r="J150" s="11">
        <f>Data!O150</f>
        <v>2</v>
      </c>
      <c r="L150" s="39" t="s">
        <v>8219</v>
      </c>
      <c r="M150" s="39">
        <v>14</v>
      </c>
      <c r="O150" s="42" t="s">
        <v>8221</v>
      </c>
      <c r="P150" s="42">
        <v>0</v>
      </c>
    </row>
    <row r="151" spans="3:16" x14ac:dyDescent="0.2">
      <c r="C151"/>
      <c r="D151"/>
      <c r="E151"/>
      <c r="F151"/>
      <c r="G151"/>
      <c r="I151" s="11" t="str">
        <f>Data!G151</f>
        <v>canceled</v>
      </c>
      <c r="J151" s="11">
        <f>Data!O151</f>
        <v>6</v>
      </c>
      <c r="L151" s="39" t="s">
        <v>8219</v>
      </c>
      <c r="M151" s="39">
        <v>14</v>
      </c>
      <c r="O151" s="42" t="s">
        <v>8221</v>
      </c>
      <c r="P151" s="42">
        <v>0</v>
      </c>
    </row>
    <row r="152" spans="3:16" x14ac:dyDescent="0.2">
      <c r="C152"/>
      <c r="D152"/>
      <c r="E152"/>
      <c r="F152"/>
      <c r="G152"/>
      <c r="I152" s="11" t="str">
        <f>Data!G152</f>
        <v>canceled</v>
      </c>
      <c r="J152" s="11">
        <f>Data!O152</f>
        <v>67</v>
      </c>
      <c r="L152" s="39" t="s">
        <v>8219</v>
      </c>
      <c r="M152" s="39">
        <v>14</v>
      </c>
      <c r="O152" s="42" t="s">
        <v>8221</v>
      </c>
      <c r="P152" s="42">
        <v>0</v>
      </c>
    </row>
    <row r="153" spans="3:16" x14ac:dyDescent="0.2">
      <c r="C153"/>
      <c r="D153"/>
      <c r="E153"/>
      <c r="F153"/>
      <c r="G153"/>
      <c r="I153" s="11" t="str">
        <f>Data!G153</f>
        <v>canceled</v>
      </c>
      <c r="J153" s="11">
        <f>Data!O153</f>
        <v>5</v>
      </c>
      <c r="L153" s="39" t="s">
        <v>8219</v>
      </c>
      <c r="M153" s="39">
        <v>14</v>
      </c>
      <c r="O153" s="42" t="s">
        <v>8221</v>
      </c>
      <c r="P153" s="42">
        <v>0</v>
      </c>
    </row>
    <row r="154" spans="3:16" x14ac:dyDescent="0.2">
      <c r="C154"/>
      <c r="D154"/>
      <c r="E154"/>
      <c r="F154"/>
      <c r="G154"/>
      <c r="I154" s="11" t="str">
        <f>Data!G154</f>
        <v>canceled</v>
      </c>
      <c r="J154" s="11">
        <f>Data!O154</f>
        <v>2</v>
      </c>
      <c r="L154" s="39" t="s">
        <v>8219</v>
      </c>
      <c r="M154" s="39">
        <v>14</v>
      </c>
      <c r="O154" s="42" t="s">
        <v>8221</v>
      </c>
      <c r="P154" s="42">
        <v>0</v>
      </c>
    </row>
    <row r="155" spans="3:16" x14ac:dyDescent="0.2">
      <c r="C155"/>
      <c r="D155"/>
      <c r="E155"/>
      <c r="F155"/>
      <c r="G155"/>
      <c r="I155" s="11" t="str">
        <f>Data!G155</f>
        <v>canceled</v>
      </c>
      <c r="J155" s="11">
        <f>Data!O155</f>
        <v>10</v>
      </c>
      <c r="L155" s="39" t="s">
        <v>8219</v>
      </c>
      <c r="M155" s="39">
        <v>14</v>
      </c>
      <c r="O155" s="42" t="s">
        <v>8221</v>
      </c>
      <c r="P155" s="42">
        <v>0</v>
      </c>
    </row>
    <row r="156" spans="3:16" x14ac:dyDescent="0.2">
      <c r="C156"/>
      <c r="D156"/>
      <c r="E156"/>
      <c r="F156"/>
      <c r="G156"/>
      <c r="I156" s="11" t="str">
        <f>Data!G156</f>
        <v>canceled</v>
      </c>
      <c r="J156" s="11">
        <f>Data!O156</f>
        <v>3</v>
      </c>
      <c r="L156" s="39" t="s">
        <v>8219</v>
      </c>
      <c r="M156" s="39">
        <v>14</v>
      </c>
      <c r="O156" s="42" t="s">
        <v>8221</v>
      </c>
      <c r="P156" s="42">
        <v>0</v>
      </c>
    </row>
    <row r="157" spans="3:16" x14ac:dyDescent="0.2">
      <c r="C157"/>
      <c r="D157"/>
      <c r="E157"/>
      <c r="F157"/>
      <c r="G157"/>
      <c r="I157" s="11" t="str">
        <f>Data!G157</f>
        <v>canceled</v>
      </c>
      <c r="J157" s="11">
        <f>Data!O157</f>
        <v>4</v>
      </c>
      <c r="L157" s="39" t="s">
        <v>8219</v>
      </c>
      <c r="M157" s="39">
        <v>14</v>
      </c>
      <c r="O157" s="42" t="s">
        <v>8221</v>
      </c>
      <c r="P157" s="42">
        <v>0</v>
      </c>
    </row>
    <row r="158" spans="3:16" x14ac:dyDescent="0.2">
      <c r="C158"/>
      <c r="D158"/>
      <c r="E158"/>
      <c r="F158"/>
      <c r="G158"/>
      <c r="I158" s="11" t="str">
        <f>Data!G158</f>
        <v>canceled</v>
      </c>
      <c r="J158" s="11">
        <f>Data!O158</f>
        <v>15</v>
      </c>
      <c r="L158" s="39" t="s">
        <v>8219</v>
      </c>
      <c r="M158" s="39">
        <v>14</v>
      </c>
      <c r="O158" s="42" t="s">
        <v>8221</v>
      </c>
      <c r="P158" s="42">
        <v>0</v>
      </c>
    </row>
    <row r="159" spans="3:16" x14ac:dyDescent="0.2">
      <c r="C159"/>
      <c r="D159"/>
      <c r="E159"/>
      <c r="F159"/>
      <c r="G159"/>
      <c r="I159" s="11" t="str">
        <f>Data!G159</f>
        <v>canceled</v>
      </c>
      <c r="J159" s="11">
        <f>Data!O159</f>
        <v>2</v>
      </c>
      <c r="L159" s="39" t="s">
        <v>8219</v>
      </c>
      <c r="M159" s="39">
        <v>14</v>
      </c>
      <c r="O159" s="42" t="s">
        <v>8221</v>
      </c>
      <c r="P159" s="42">
        <v>0</v>
      </c>
    </row>
    <row r="160" spans="3:16" x14ac:dyDescent="0.2">
      <c r="C160"/>
      <c r="D160"/>
      <c r="E160"/>
      <c r="F160"/>
      <c r="G160"/>
      <c r="I160" s="11" t="str">
        <f>Data!G160</f>
        <v>canceled</v>
      </c>
      <c r="J160" s="11">
        <f>Data!O160</f>
        <v>0</v>
      </c>
      <c r="L160" s="39" t="s">
        <v>8219</v>
      </c>
      <c r="M160" s="39">
        <v>14</v>
      </c>
      <c r="O160" s="42" t="s">
        <v>8221</v>
      </c>
      <c r="P160" s="42">
        <v>0</v>
      </c>
    </row>
    <row r="161" spans="3:16" x14ac:dyDescent="0.2">
      <c r="C161"/>
      <c r="D161"/>
      <c r="E161"/>
      <c r="F161"/>
      <c r="G161"/>
      <c r="I161" s="11" t="str">
        <f>Data!G161</f>
        <v>canceled</v>
      </c>
      <c r="J161" s="11">
        <f>Data!O161</f>
        <v>1</v>
      </c>
      <c r="L161" s="39" t="s">
        <v>8219</v>
      </c>
      <c r="M161" s="39">
        <v>14</v>
      </c>
      <c r="O161" s="42" t="s">
        <v>8221</v>
      </c>
      <c r="P161" s="42">
        <v>0</v>
      </c>
    </row>
    <row r="162" spans="3:16" x14ac:dyDescent="0.2">
      <c r="C162"/>
      <c r="D162"/>
      <c r="E162"/>
      <c r="F162"/>
      <c r="G162"/>
      <c r="I162" s="11" t="str">
        <f>Data!G162</f>
        <v>failed</v>
      </c>
      <c r="J162" s="11">
        <f>Data!O162</f>
        <v>0</v>
      </c>
      <c r="L162" s="39" t="s">
        <v>8219</v>
      </c>
      <c r="M162" s="39">
        <v>14</v>
      </c>
      <c r="O162" s="42" t="s">
        <v>8221</v>
      </c>
      <c r="P162" s="42">
        <v>0</v>
      </c>
    </row>
    <row r="163" spans="3:16" x14ac:dyDescent="0.2">
      <c r="C163"/>
      <c r="D163"/>
      <c r="E163"/>
      <c r="F163"/>
      <c r="G163"/>
      <c r="I163" s="11" t="str">
        <f>Data!G163</f>
        <v>failed</v>
      </c>
      <c r="J163" s="11">
        <f>Data!O163</f>
        <v>1</v>
      </c>
      <c r="L163" s="39" t="s">
        <v>8219</v>
      </c>
      <c r="M163" s="39">
        <v>14</v>
      </c>
      <c r="O163" s="42" t="s">
        <v>8221</v>
      </c>
      <c r="P163" s="42">
        <v>0</v>
      </c>
    </row>
    <row r="164" spans="3:16" x14ac:dyDescent="0.2">
      <c r="C164"/>
      <c r="D164"/>
      <c r="E164"/>
      <c r="F164"/>
      <c r="G164"/>
      <c r="I164" s="11" t="str">
        <f>Data!G164</f>
        <v>failed</v>
      </c>
      <c r="J164" s="11">
        <f>Data!O164</f>
        <v>10</v>
      </c>
      <c r="L164" s="39" t="s">
        <v>8219</v>
      </c>
      <c r="M164" s="39">
        <v>14</v>
      </c>
      <c r="O164" s="42" t="s">
        <v>8221</v>
      </c>
      <c r="P164" s="42">
        <v>0</v>
      </c>
    </row>
    <row r="165" spans="3:16" x14ac:dyDescent="0.2">
      <c r="C165"/>
      <c r="D165"/>
      <c r="E165"/>
      <c r="F165"/>
      <c r="G165"/>
      <c r="I165" s="11" t="str">
        <f>Data!G165</f>
        <v>failed</v>
      </c>
      <c r="J165" s="11">
        <f>Data!O165</f>
        <v>0</v>
      </c>
      <c r="L165" s="39" t="s">
        <v>8219</v>
      </c>
      <c r="M165" s="39">
        <v>15</v>
      </c>
      <c r="O165" s="42" t="s">
        <v>8221</v>
      </c>
      <c r="P165" s="42">
        <v>0</v>
      </c>
    </row>
    <row r="166" spans="3:16" x14ac:dyDescent="0.2">
      <c r="C166"/>
      <c r="D166"/>
      <c r="E166"/>
      <c r="F166"/>
      <c r="G166"/>
      <c r="I166" s="11" t="str">
        <f>Data!G166</f>
        <v>failed</v>
      </c>
      <c r="J166" s="11">
        <f>Data!O166</f>
        <v>7</v>
      </c>
      <c r="L166" s="39" t="s">
        <v>8219</v>
      </c>
      <c r="M166" s="39">
        <v>15</v>
      </c>
      <c r="O166" s="42" t="s">
        <v>8221</v>
      </c>
      <c r="P166" s="42">
        <v>0</v>
      </c>
    </row>
    <row r="167" spans="3:16" x14ac:dyDescent="0.2">
      <c r="C167"/>
      <c r="D167"/>
      <c r="E167"/>
      <c r="F167"/>
      <c r="G167"/>
      <c r="I167" s="11" t="str">
        <f>Data!G167</f>
        <v>failed</v>
      </c>
      <c r="J167" s="11">
        <f>Data!O167</f>
        <v>0</v>
      </c>
      <c r="L167" s="39" t="s">
        <v>8219</v>
      </c>
      <c r="M167" s="39">
        <v>15</v>
      </c>
      <c r="O167" s="42" t="s">
        <v>8221</v>
      </c>
      <c r="P167" s="42">
        <v>0</v>
      </c>
    </row>
    <row r="168" spans="3:16" x14ac:dyDescent="0.2">
      <c r="C168"/>
      <c r="D168"/>
      <c r="E168"/>
      <c r="F168"/>
      <c r="G168"/>
      <c r="I168" s="11" t="str">
        <f>Data!G168</f>
        <v>failed</v>
      </c>
      <c r="J168" s="11">
        <f>Data!O168</f>
        <v>1</v>
      </c>
      <c r="L168" s="39" t="s">
        <v>8219</v>
      </c>
      <c r="M168" s="39">
        <v>15</v>
      </c>
      <c r="O168" s="42" t="s">
        <v>8221</v>
      </c>
      <c r="P168" s="42">
        <v>0</v>
      </c>
    </row>
    <row r="169" spans="3:16" x14ac:dyDescent="0.2">
      <c r="C169"/>
      <c r="D169"/>
      <c r="E169"/>
      <c r="F169"/>
      <c r="G169"/>
      <c r="I169" s="11" t="str">
        <f>Data!G169</f>
        <v>failed</v>
      </c>
      <c r="J169" s="11">
        <f>Data!O169</f>
        <v>2</v>
      </c>
      <c r="L169" s="39" t="s">
        <v>8219</v>
      </c>
      <c r="M169" s="39">
        <v>15</v>
      </c>
      <c r="O169" s="42" t="s">
        <v>8221</v>
      </c>
      <c r="P169" s="42">
        <v>0</v>
      </c>
    </row>
    <row r="170" spans="3:16" x14ac:dyDescent="0.2">
      <c r="C170"/>
      <c r="D170"/>
      <c r="E170"/>
      <c r="F170"/>
      <c r="G170"/>
      <c r="I170" s="11" t="str">
        <f>Data!G170</f>
        <v>failed</v>
      </c>
      <c r="J170" s="11">
        <f>Data!O170</f>
        <v>3</v>
      </c>
      <c r="L170" s="39" t="s">
        <v>8219</v>
      </c>
      <c r="M170" s="39">
        <v>15</v>
      </c>
      <c r="O170" s="42" t="s">
        <v>8221</v>
      </c>
      <c r="P170" s="42">
        <v>0</v>
      </c>
    </row>
    <row r="171" spans="3:16" x14ac:dyDescent="0.2">
      <c r="C171"/>
      <c r="D171"/>
      <c r="E171"/>
      <c r="F171"/>
      <c r="G171"/>
      <c r="I171" s="11" t="str">
        <f>Data!G171</f>
        <v>failed</v>
      </c>
      <c r="J171" s="11">
        <f>Data!O171</f>
        <v>10</v>
      </c>
      <c r="L171" s="39" t="s">
        <v>8219</v>
      </c>
      <c r="M171" s="39">
        <v>15</v>
      </c>
      <c r="O171" s="42" t="s">
        <v>8221</v>
      </c>
      <c r="P171" s="42">
        <v>0</v>
      </c>
    </row>
    <row r="172" spans="3:16" x14ac:dyDescent="0.2">
      <c r="C172"/>
      <c r="D172"/>
      <c r="E172"/>
      <c r="F172"/>
      <c r="G172"/>
      <c r="I172" s="11" t="str">
        <f>Data!G172</f>
        <v>failed</v>
      </c>
      <c r="J172" s="11">
        <f>Data!O172</f>
        <v>10</v>
      </c>
      <c r="L172" s="39" t="s">
        <v>8219</v>
      </c>
      <c r="M172" s="39">
        <v>15</v>
      </c>
      <c r="O172" s="42" t="s">
        <v>8221</v>
      </c>
      <c r="P172" s="42">
        <v>0</v>
      </c>
    </row>
    <row r="173" spans="3:16" x14ac:dyDescent="0.2">
      <c r="C173"/>
      <c r="D173"/>
      <c r="E173"/>
      <c r="F173"/>
      <c r="G173"/>
      <c r="I173" s="11" t="str">
        <f>Data!G173</f>
        <v>failed</v>
      </c>
      <c r="J173" s="11">
        <f>Data!O173</f>
        <v>1</v>
      </c>
      <c r="L173" s="39" t="s">
        <v>8219</v>
      </c>
      <c r="M173" s="39">
        <v>15</v>
      </c>
      <c r="O173" s="42" t="s">
        <v>8221</v>
      </c>
      <c r="P173" s="42">
        <v>0</v>
      </c>
    </row>
    <row r="174" spans="3:16" x14ac:dyDescent="0.2">
      <c r="C174"/>
      <c r="D174"/>
      <c r="E174"/>
      <c r="F174"/>
      <c r="G174"/>
      <c r="I174" s="11" t="str">
        <f>Data!G174</f>
        <v>failed</v>
      </c>
      <c r="J174" s="11">
        <f>Data!O174</f>
        <v>0</v>
      </c>
      <c r="L174" s="39" t="s">
        <v>8219</v>
      </c>
      <c r="M174" s="39">
        <v>15</v>
      </c>
      <c r="O174" s="42" t="s">
        <v>8221</v>
      </c>
      <c r="P174" s="42">
        <v>0</v>
      </c>
    </row>
    <row r="175" spans="3:16" x14ac:dyDescent="0.2">
      <c r="C175"/>
      <c r="D175"/>
      <c r="E175"/>
      <c r="F175"/>
      <c r="G175"/>
      <c r="I175" s="11" t="str">
        <f>Data!G175</f>
        <v>failed</v>
      </c>
      <c r="J175" s="11">
        <f>Data!O175</f>
        <v>0</v>
      </c>
      <c r="L175" s="39" t="s">
        <v>8219</v>
      </c>
      <c r="M175" s="39">
        <v>15</v>
      </c>
      <c r="O175" s="42" t="s">
        <v>8221</v>
      </c>
      <c r="P175" s="42">
        <v>0</v>
      </c>
    </row>
    <row r="176" spans="3:16" x14ac:dyDescent="0.2">
      <c r="C176"/>
      <c r="D176"/>
      <c r="E176"/>
      <c r="F176"/>
      <c r="G176"/>
      <c r="I176" s="11" t="str">
        <f>Data!G176</f>
        <v>failed</v>
      </c>
      <c r="J176" s="11">
        <f>Data!O176</f>
        <v>0</v>
      </c>
      <c r="L176" s="39" t="s">
        <v>8219</v>
      </c>
      <c r="M176" s="39">
        <v>15</v>
      </c>
      <c r="O176" s="42" t="s">
        <v>8221</v>
      </c>
      <c r="P176" s="42">
        <v>0</v>
      </c>
    </row>
    <row r="177" spans="3:16" x14ac:dyDescent="0.2">
      <c r="C177"/>
      <c r="D177"/>
      <c r="E177"/>
      <c r="F177"/>
      <c r="G177"/>
      <c r="I177" s="11" t="str">
        <f>Data!G177</f>
        <v>failed</v>
      </c>
      <c r="J177" s="11">
        <f>Data!O177</f>
        <v>26</v>
      </c>
      <c r="L177" s="39" t="s">
        <v>8219</v>
      </c>
      <c r="M177" s="39">
        <v>15</v>
      </c>
      <c r="O177" s="42" t="s">
        <v>8221</v>
      </c>
      <c r="P177" s="42">
        <v>0</v>
      </c>
    </row>
    <row r="178" spans="3:16" x14ac:dyDescent="0.2">
      <c r="C178"/>
      <c r="D178"/>
      <c r="E178"/>
      <c r="F178"/>
      <c r="G178"/>
      <c r="I178" s="11" t="str">
        <f>Data!G178</f>
        <v>failed</v>
      </c>
      <c r="J178" s="11">
        <f>Data!O178</f>
        <v>0</v>
      </c>
      <c r="L178" s="39" t="s">
        <v>8219</v>
      </c>
      <c r="M178" s="39">
        <v>15</v>
      </c>
      <c r="O178" s="42" t="s">
        <v>8221</v>
      </c>
      <c r="P178" s="42">
        <v>0</v>
      </c>
    </row>
    <row r="179" spans="3:16" x14ac:dyDescent="0.2">
      <c r="C179"/>
      <c r="D179"/>
      <c r="E179"/>
      <c r="F179"/>
      <c r="G179"/>
      <c r="I179" s="11" t="str">
        <f>Data!G179</f>
        <v>failed</v>
      </c>
      <c r="J179" s="11">
        <f>Data!O179</f>
        <v>7</v>
      </c>
      <c r="L179" s="39" t="s">
        <v>8219</v>
      </c>
      <c r="M179" s="39">
        <v>15</v>
      </c>
      <c r="O179" s="42" t="s">
        <v>8221</v>
      </c>
      <c r="P179" s="42">
        <v>0</v>
      </c>
    </row>
    <row r="180" spans="3:16" x14ac:dyDescent="0.2">
      <c r="C180"/>
      <c r="D180"/>
      <c r="E180"/>
      <c r="F180"/>
      <c r="G180"/>
      <c r="I180" s="11" t="str">
        <f>Data!G180</f>
        <v>failed</v>
      </c>
      <c r="J180" s="11">
        <f>Data!O180</f>
        <v>0</v>
      </c>
      <c r="L180" s="39" t="s">
        <v>8219</v>
      </c>
      <c r="M180" s="39">
        <v>15</v>
      </c>
      <c r="O180" s="42" t="s">
        <v>8221</v>
      </c>
      <c r="P180" s="42">
        <v>0</v>
      </c>
    </row>
    <row r="181" spans="3:16" x14ac:dyDescent="0.2">
      <c r="C181"/>
      <c r="D181"/>
      <c r="E181"/>
      <c r="F181"/>
      <c r="G181"/>
      <c r="I181" s="11" t="str">
        <f>Data!G181</f>
        <v>failed</v>
      </c>
      <c r="J181" s="11">
        <f>Data!O181</f>
        <v>2</v>
      </c>
      <c r="L181" s="39" t="s">
        <v>8219</v>
      </c>
      <c r="M181" s="39">
        <v>15</v>
      </c>
      <c r="O181" s="42" t="s">
        <v>8221</v>
      </c>
      <c r="P181" s="42">
        <v>0</v>
      </c>
    </row>
    <row r="182" spans="3:16" x14ac:dyDescent="0.2">
      <c r="C182"/>
      <c r="D182"/>
      <c r="E182"/>
      <c r="F182"/>
      <c r="G182"/>
      <c r="I182" s="11" t="str">
        <f>Data!G182</f>
        <v>failed</v>
      </c>
      <c r="J182" s="11">
        <f>Data!O182</f>
        <v>13</v>
      </c>
      <c r="L182" s="39" t="s">
        <v>8219</v>
      </c>
      <c r="M182" s="39">
        <v>15</v>
      </c>
      <c r="O182" s="42" t="s">
        <v>8221</v>
      </c>
      <c r="P182" s="42">
        <v>0</v>
      </c>
    </row>
    <row r="183" spans="3:16" x14ac:dyDescent="0.2">
      <c r="C183"/>
      <c r="D183"/>
      <c r="E183"/>
      <c r="F183"/>
      <c r="G183"/>
      <c r="I183" s="11" t="str">
        <f>Data!G183</f>
        <v>failed</v>
      </c>
      <c r="J183" s="11">
        <f>Data!O183</f>
        <v>4</v>
      </c>
      <c r="L183" s="39" t="s">
        <v>8219</v>
      </c>
      <c r="M183" s="39">
        <v>15</v>
      </c>
      <c r="O183" s="42" t="s">
        <v>8221</v>
      </c>
      <c r="P183" s="42">
        <v>0</v>
      </c>
    </row>
    <row r="184" spans="3:16" x14ac:dyDescent="0.2">
      <c r="C184"/>
      <c r="D184"/>
      <c r="E184"/>
      <c r="F184"/>
      <c r="G184"/>
      <c r="I184" s="11" t="str">
        <f>Data!G184</f>
        <v>failed</v>
      </c>
      <c r="J184" s="11">
        <f>Data!O184</f>
        <v>0</v>
      </c>
      <c r="L184" s="39" t="s">
        <v>8219</v>
      </c>
      <c r="M184" s="39">
        <v>15</v>
      </c>
      <c r="O184" s="42" t="s">
        <v>8221</v>
      </c>
      <c r="P184" s="42">
        <v>0</v>
      </c>
    </row>
    <row r="185" spans="3:16" x14ac:dyDescent="0.2">
      <c r="C185"/>
      <c r="D185"/>
      <c r="E185"/>
      <c r="F185"/>
      <c r="G185"/>
      <c r="I185" s="11" t="str">
        <f>Data!G185</f>
        <v>failed</v>
      </c>
      <c r="J185" s="11">
        <f>Data!O185</f>
        <v>12</v>
      </c>
      <c r="L185" s="39" t="s">
        <v>8219</v>
      </c>
      <c r="M185" s="39">
        <v>15</v>
      </c>
      <c r="O185" s="42" t="s">
        <v>8221</v>
      </c>
      <c r="P185" s="42">
        <v>0</v>
      </c>
    </row>
    <row r="186" spans="3:16" x14ac:dyDescent="0.2">
      <c r="C186"/>
      <c r="D186"/>
      <c r="E186"/>
      <c r="F186"/>
      <c r="G186"/>
      <c r="I186" s="11" t="str">
        <f>Data!G186</f>
        <v>failed</v>
      </c>
      <c r="J186" s="11">
        <f>Data!O186</f>
        <v>2</v>
      </c>
      <c r="L186" s="39" t="s">
        <v>8219</v>
      </c>
      <c r="M186" s="39">
        <v>15</v>
      </c>
      <c r="O186" s="42" t="s">
        <v>8221</v>
      </c>
      <c r="P186" s="42">
        <v>0</v>
      </c>
    </row>
    <row r="187" spans="3:16" x14ac:dyDescent="0.2">
      <c r="C187"/>
      <c r="D187"/>
      <c r="E187"/>
      <c r="F187"/>
      <c r="G187"/>
      <c r="I187" s="11" t="str">
        <f>Data!G187</f>
        <v>failed</v>
      </c>
      <c r="J187" s="11">
        <f>Data!O187</f>
        <v>10</v>
      </c>
      <c r="L187" s="39" t="s">
        <v>8219</v>
      </c>
      <c r="M187" s="39">
        <v>15</v>
      </c>
      <c r="O187" s="42" t="s">
        <v>8221</v>
      </c>
      <c r="P187" s="42">
        <v>0</v>
      </c>
    </row>
    <row r="188" spans="3:16" x14ac:dyDescent="0.2">
      <c r="C188"/>
      <c r="D188"/>
      <c r="E188"/>
      <c r="F188"/>
      <c r="G188"/>
      <c r="I188" s="11" t="str">
        <f>Data!G188</f>
        <v>failed</v>
      </c>
      <c r="J188" s="11">
        <f>Data!O188</f>
        <v>0</v>
      </c>
      <c r="L188" s="39" t="s">
        <v>8219</v>
      </c>
      <c r="M188" s="39">
        <v>15</v>
      </c>
      <c r="O188" s="42" t="s">
        <v>8221</v>
      </c>
      <c r="P188" s="42">
        <v>0</v>
      </c>
    </row>
    <row r="189" spans="3:16" x14ac:dyDescent="0.2">
      <c r="C189"/>
      <c r="D189"/>
      <c r="E189"/>
      <c r="F189"/>
      <c r="G189"/>
      <c r="I189" s="11" t="str">
        <f>Data!G189</f>
        <v>failed</v>
      </c>
      <c r="J189" s="11">
        <f>Data!O189</f>
        <v>5</v>
      </c>
      <c r="L189" s="39" t="s">
        <v>8219</v>
      </c>
      <c r="M189" s="39">
        <v>15</v>
      </c>
      <c r="O189" s="42" t="s">
        <v>8221</v>
      </c>
      <c r="P189" s="42">
        <v>0</v>
      </c>
    </row>
    <row r="190" spans="3:16" x14ac:dyDescent="0.2">
      <c r="C190"/>
      <c r="D190"/>
      <c r="E190"/>
      <c r="F190"/>
      <c r="G190"/>
      <c r="I190" s="11" t="str">
        <f>Data!G190</f>
        <v>failed</v>
      </c>
      <c r="J190" s="11">
        <f>Data!O190</f>
        <v>0</v>
      </c>
      <c r="L190" s="39" t="s">
        <v>8219</v>
      </c>
      <c r="M190" s="39">
        <v>15</v>
      </c>
      <c r="O190" s="42" t="s">
        <v>8221</v>
      </c>
      <c r="P190" s="42">
        <v>0</v>
      </c>
    </row>
    <row r="191" spans="3:16" x14ac:dyDescent="0.2">
      <c r="C191"/>
      <c r="D191"/>
      <c r="E191"/>
      <c r="F191"/>
      <c r="G191"/>
      <c r="I191" s="11" t="str">
        <f>Data!G191</f>
        <v>failed</v>
      </c>
      <c r="J191" s="11">
        <f>Data!O191</f>
        <v>5</v>
      </c>
      <c r="L191" s="39" t="s">
        <v>8219</v>
      </c>
      <c r="M191" s="39">
        <v>16</v>
      </c>
      <c r="O191" s="42" t="s">
        <v>8221</v>
      </c>
      <c r="P191" s="42">
        <v>0</v>
      </c>
    </row>
    <row r="192" spans="3:16" x14ac:dyDescent="0.2">
      <c r="C192"/>
      <c r="D192"/>
      <c r="E192"/>
      <c r="F192"/>
      <c r="G192"/>
      <c r="I192" s="11" t="str">
        <f>Data!G192</f>
        <v>failed</v>
      </c>
      <c r="J192" s="11">
        <f>Data!O192</f>
        <v>1</v>
      </c>
      <c r="L192" s="39" t="s">
        <v>8219</v>
      </c>
      <c r="M192" s="39">
        <v>16</v>
      </c>
      <c r="O192" s="42" t="s">
        <v>8221</v>
      </c>
      <c r="P192" s="42">
        <v>0</v>
      </c>
    </row>
    <row r="193" spans="3:16" x14ac:dyDescent="0.2">
      <c r="C193"/>
      <c r="D193"/>
      <c r="E193"/>
      <c r="F193"/>
      <c r="G193"/>
      <c r="I193" s="11" t="str">
        <f>Data!G193</f>
        <v>failed</v>
      </c>
      <c r="J193" s="11">
        <f>Data!O193</f>
        <v>3</v>
      </c>
      <c r="L193" s="39" t="s">
        <v>8219</v>
      </c>
      <c r="M193" s="39">
        <v>16</v>
      </c>
      <c r="O193" s="42" t="s">
        <v>8221</v>
      </c>
      <c r="P193" s="42">
        <v>0</v>
      </c>
    </row>
    <row r="194" spans="3:16" x14ac:dyDescent="0.2">
      <c r="C194"/>
      <c r="D194"/>
      <c r="E194"/>
      <c r="F194"/>
      <c r="G194"/>
      <c r="I194" s="11" t="str">
        <f>Data!G194</f>
        <v>failed</v>
      </c>
      <c r="J194" s="11">
        <f>Data!O194</f>
        <v>3</v>
      </c>
      <c r="L194" s="39" t="s">
        <v>8219</v>
      </c>
      <c r="M194" s="39">
        <v>16</v>
      </c>
      <c r="O194" s="42" t="s">
        <v>8221</v>
      </c>
      <c r="P194" s="42">
        <v>0</v>
      </c>
    </row>
    <row r="195" spans="3:16" x14ac:dyDescent="0.2">
      <c r="C195"/>
      <c r="D195"/>
      <c r="E195"/>
      <c r="F195"/>
      <c r="G195"/>
      <c r="I195" s="11" t="str">
        <f>Data!G195</f>
        <v>failed</v>
      </c>
      <c r="J195" s="11">
        <f>Data!O195</f>
        <v>0</v>
      </c>
      <c r="L195" s="39" t="s">
        <v>8219</v>
      </c>
      <c r="M195" s="39">
        <v>16</v>
      </c>
      <c r="O195" s="42" t="s">
        <v>8221</v>
      </c>
      <c r="P195" s="42">
        <v>0</v>
      </c>
    </row>
    <row r="196" spans="3:16" x14ac:dyDescent="0.2">
      <c r="C196"/>
      <c r="D196"/>
      <c r="E196"/>
      <c r="F196"/>
      <c r="G196"/>
      <c r="I196" s="11" t="str">
        <f>Data!G196</f>
        <v>failed</v>
      </c>
      <c r="J196" s="11">
        <f>Data!O196</f>
        <v>3</v>
      </c>
      <c r="L196" s="39" t="s">
        <v>8219</v>
      </c>
      <c r="M196" s="39">
        <v>16</v>
      </c>
      <c r="O196" s="42" t="s">
        <v>8221</v>
      </c>
      <c r="P196" s="42">
        <v>0</v>
      </c>
    </row>
    <row r="197" spans="3:16" x14ac:dyDescent="0.2">
      <c r="C197"/>
      <c r="D197"/>
      <c r="E197"/>
      <c r="F197"/>
      <c r="G197"/>
      <c r="I197" s="11" t="str">
        <f>Data!G197</f>
        <v>failed</v>
      </c>
      <c r="J197" s="11">
        <f>Data!O197</f>
        <v>0</v>
      </c>
      <c r="L197" s="39" t="s">
        <v>8219</v>
      </c>
      <c r="M197" s="39">
        <v>16</v>
      </c>
      <c r="O197" s="42" t="s">
        <v>8221</v>
      </c>
      <c r="P197" s="42">
        <v>0</v>
      </c>
    </row>
    <row r="198" spans="3:16" x14ac:dyDescent="0.2">
      <c r="C198"/>
      <c r="D198"/>
      <c r="E198"/>
      <c r="F198"/>
      <c r="G198"/>
      <c r="I198" s="11" t="str">
        <f>Data!G198</f>
        <v>failed</v>
      </c>
      <c r="J198" s="11">
        <f>Data!O198</f>
        <v>19</v>
      </c>
      <c r="L198" s="39" t="s">
        <v>8219</v>
      </c>
      <c r="M198" s="39">
        <v>16</v>
      </c>
      <c r="O198" s="42" t="s">
        <v>8221</v>
      </c>
      <c r="P198" s="42">
        <v>0</v>
      </c>
    </row>
    <row r="199" spans="3:16" x14ac:dyDescent="0.2">
      <c r="C199"/>
      <c r="D199"/>
      <c r="E199"/>
      <c r="F199"/>
      <c r="G199"/>
      <c r="I199" s="11" t="str">
        <f>Data!G199</f>
        <v>failed</v>
      </c>
      <c r="J199" s="11">
        <f>Data!O199</f>
        <v>8</v>
      </c>
      <c r="L199" s="39" t="s">
        <v>8219</v>
      </c>
      <c r="M199" s="39">
        <v>16</v>
      </c>
      <c r="O199" s="42" t="s">
        <v>8221</v>
      </c>
      <c r="P199" s="42">
        <v>0</v>
      </c>
    </row>
    <row r="200" spans="3:16" x14ac:dyDescent="0.2">
      <c r="C200"/>
      <c r="D200"/>
      <c r="E200"/>
      <c r="F200"/>
      <c r="G200"/>
      <c r="I200" s="11" t="str">
        <f>Data!G200</f>
        <v>failed</v>
      </c>
      <c r="J200" s="11">
        <f>Data!O200</f>
        <v>6</v>
      </c>
      <c r="L200" s="39" t="s">
        <v>8219</v>
      </c>
      <c r="M200" s="39">
        <v>16</v>
      </c>
      <c r="O200" s="42" t="s">
        <v>8221</v>
      </c>
      <c r="P200" s="42">
        <v>0</v>
      </c>
    </row>
    <row r="201" spans="3:16" x14ac:dyDescent="0.2">
      <c r="C201"/>
      <c r="D201"/>
      <c r="E201"/>
      <c r="F201"/>
      <c r="G201"/>
      <c r="I201" s="11" t="str">
        <f>Data!G201</f>
        <v>failed</v>
      </c>
      <c r="J201" s="11">
        <f>Data!O201</f>
        <v>0</v>
      </c>
      <c r="L201" s="39" t="s">
        <v>8219</v>
      </c>
      <c r="M201" s="39">
        <v>16</v>
      </c>
      <c r="O201" s="42" t="s">
        <v>8221</v>
      </c>
      <c r="P201" s="42">
        <v>0</v>
      </c>
    </row>
    <row r="202" spans="3:16" x14ac:dyDescent="0.2">
      <c r="C202"/>
      <c r="D202"/>
      <c r="E202"/>
      <c r="F202"/>
      <c r="G202"/>
      <c r="I202" s="11" t="str">
        <f>Data!G202</f>
        <v>failed</v>
      </c>
      <c r="J202" s="11">
        <f>Data!O202</f>
        <v>18</v>
      </c>
      <c r="L202" s="39" t="s">
        <v>8219</v>
      </c>
      <c r="M202" s="39">
        <v>16</v>
      </c>
      <c r="O202" s="42" t="s">
        <v>8221</v>
      </c>
      <c r="P202" s="42">
        <v>0</v>
      </c>
    </row>
    <row r="203" spans="3:16" x14ac:dyDescent="0.2">
      <c r="C203"/>
      <c r="D203"/>
      <c r="E203"/>
      <c r="F203"/>
      <c r="G203"/>
      <c r="I203" s="11" t="str">
        <f>Data!G203</f>
        <v>failed</v>
      </c>
      <c r="J203" s="11">
        <f>Data!O203</f>
        <v>7</v>
      </c>
      <c r="L203" s="39" t="s">
        <v>8219</v>
      </c>
      <c r="M203" s="39">
        <v>16</v>
      </c>
      <c r="O203" s="42" t="s">
        <v>8221</v>
      </c>
      <c r="P203" s="42">
        <v>0</v>
      </c>
    </row>
    <row r="204" spans="3:16" x14ac:dyDescent="0.2">
      <c r="C204"/>
      <c r="D204"/>
      <c r="E204"/>
      <c r="F204"/>
      <c r="G204"/>
      <c r="I204" s="11" t="str">
        <f>Data!G204</f>
        <v>failed</v>
      </c>
      <c r="J204" s="11">
        <f>Data!O204</f>
        <v>0</v>
      </c>
      <c r="L204" s="39" t="s">
        <v>8219</v>
      </c>
      <c r="M204" s="39">
        <v>17</v>
      </c>
      <c r="O204" s="42" t="s">
        <v>8221</v>
      </c>
      <c r="P204" s="42">
        <v>0</v>
      </c>
    </row>
    <row r="205" spans="3:16" x14ac:dyDescent="0.2">
      <c r="C205"/>
      <c r="D205"/>
      <c r="E205"/>
      <c r="F205"/>
      <c r="G205"/>
      <c r="I205" s="11" t="str">
        <f>Data!G205</f>
        <v>failed</v>
      </c>
      <c r="J205" s="11">
        <f>Data!O205</f>
        <v>8</v>
      </c>
      <c r="L205" s="39" t="s">
        <v>8219</v>
      </c>
      <c r="M205" s="39">
        <v>17</v>
      </c>
      <c r="O205" s="42" t="s">
        <v>8221</v>
      </c>
      <c r="P205" s="42">
        <v>0</v>
      </c>
    </row>
    <row r="206" spans="3:16" x14ac:dyDescent="0.2">
      <c r="C206"/>
      <c r="D206"/>
      <c r="E206"/>
      <c r="F206"/>
      <c r="G206"/>
      <c r="I206" s="11" t="str">
        <f>Data!G206</f>
        <v>failed</v>
      </c>
      <c r="J206" s="11">
        <f>Data!O206</f>
        <v>1293</v>
      </c>
      <c r="L206" s="39" t="s">
        <v>8219</v>
      </c>
      <c r="M206" s="39">
        <v>17</v>
      </c>
      <c r="O206" s="42" t="s">
        <v>8221</v>
      </c>
      <c r="P206" s="42">
        <v>0</v>
      </c>
    </row>
    <row r="207" spans="3:16" x14ac:dyDescent="0.2">
      <c r="C207"/>
      <c r="D207"/>
      <c r="E207"/>
      <c r="F207"/>
      <c r="G207"/>
      <c r="I207" s="11" t="str">
        <f>Data!G207</f>
        <v>failed</v>
      </c>
      <c r="J207" s="11">
        <f>Data!O207</f>
        <v>17</v>
      </c>
      <c r="L207" s="39" t="s">
        <v>8219</v>
      </c>
      <c r="M207" s="39">
        <v>17</v>
      </c>
      <c r="O207" s="42" t="s">
        <v>8221</v>
      </c>
      <c r="P207" s="42">
        <v>0</v>
      </c>
    </row>
    <row r="208" spans="3:16" x14ac:dyDescent="0.2">
      <c r="C208"/>
      <c r="D208"/>
      <c r="E208"/>
      <c r="F208"/>
      <c r="G208"/>
      <c r="I208" s="11" t="str">
        <f>Data!G208</f>
        <v>failed</v>
      </c>
      <c r="J208" s="11">
        <f>Data!O208</f>
        <v>0</v>
      </c>
      <c r="L208" s="39" t="s">
        <v>8219</v>
      </c>
      <c r="M208" s="39">
        <v>17</v>
      </c>
      <c r="O208" s="42" t="s">
        <v>8221</v>
      </c>
      <c r="P208" s="42">
        <v>0</v>
      </c>
    </row>
    <row r="209" spans="3:16" x14ac:dyDescent="0.2">
      <c r="C209"/>
      <c r="D209"/>
      <c r="E209"/>
      <c r="F209"/>
      <c r="G209"/>
      <c r="I209" s="11" t="str">
        <f>Data!G209</f>
        <v>failed</v>
      </c>
      <c r="J209" s="11">
        <f>Data!O209</f>
        <v>13</v>
      </c>
      <c r="L209" s="39" t="s">
        <v>8219</v>
      </c>
      <c r="M209" s="39">
        <v>17</v>
      </c>
      <c r="O209" s="42" t="s">
        <v>8221</v>
      </c>
      <c r="P209" s="42">
        <v>0</v>
      </c>
    </row>
    <row r="210" spans="3:16" x14ac:dyDescent="0.2">
      <c r="C210"/>
      <c r="D210"/>
      <c r="E210"/>
      <c r="F210"/>
      <c r="G210"/>
      <c r="I210" s="11" t="str">
        <f>Data!G210</f>
        <v>failed</v>
      </c>
      <c r="J210" s="11">
        <f>Data!O210</f>
        <v>0</v>
      </c>
      <c r="L210" s="39" t="s">
        <v>8219</v>
      </c>
      <c r="M210" s="39">
        <v>17</v>
      </c>
      <c r="O210" s="42" t="s">
        <v>8221</v>
      </c>
      <c r="P210" s="42">
        <v>0</v>
      </c>
    </row>
    <row r="211" spans="3:16" x14ac:dyDescent="0.2">
      <c r="C211"/>
      <c r="D211"/>
      <c r="E211"/>
      <c r="F211"/>
      <c r="G211"/>
      <c r="I211" s="11" t="str">
        <f>Data!G211</f>
        <v>failed</v>
      </c>
      <c r="J211" s="11">
        <f>Data!O211</f>
        <v>0</v>
      </c>
      <c r="L211" s="39" t="s">
        <v>8219</v>
      </c>
      <c r="M211" s="39">
        <v>17</v>
      </c>
      <c r="O211" s="42" t="s">
        <v>8221</v>
      </c>
      <c r="P211" s="42">
        <v>0</v>
      </c>
    </row>
    <row r="212" spans="3:16" x14ac:dyDescent="0.2">
      <c r="C212"/>
      <c r="D212"/>
      <c r="E212"/>
      <c r="F212"/>
      <c r="G212"/>
      <c r="I212" s="11" t="str">
        <f>Data!G212</f>
        <v>failed</v>
      </c>
      <c r="J212" s="11">
        <f>Data!O212</f>
        <v>33</v>
      </c>
      <c r="L212" s="39" t="s">
        <v>8219</v>
      </c>
      <c r="M212" s="39">
        <v>17</v>
      </c>
      <c r="O212" s="42" t="s">
        <v>8221</v>
      </c>
      <c r="P212" s="42">
        <v>0</v>
      </c>
    </row>
    <row r="213" spans="3:16" x14ac:dyDescent="0.2">
      <c r="C213"/>
      <c r="D213"/>
      <c r="E213"/>
      <c r="F213"/>
      <c r="G213"/>
      <c r="I213" s="11" t="str">
        <f>Data!G213</f>
        <v>failed</v>
      </c>
      <c r="J213" s="11">
        <f>Data!O213</f>
        <v>12</v>
      </c>
      <c r="L213" s="39" t="s">
        <v>8219</v>
      </c>
      <c r="M213" s="39">
        <v>17</v>
      </c>
      <c r="O213" s="42" t="s">
        <v>8221</v>
      </c>
      <c r="P213" s="42">
        <v>0</v>
      </c>
    </row>
    <row r="214" spans="3:16" x14ac:dyDescent="0.2">
      <c r="C214"/>
      <c r="D214"/>
      <c r="E214"/>
      <c r="F214"/>
      <c r="G214"/>
      <c r="I214" s="11" t="str">
        <f>Data!G214</f>
        <v>failed</v>
      </c>
      <c r="J214" s="11">
        <f>Data!O214</f>
        <v>1</v>
      </c>
      <c r="L214" s="39" t="s">
        <v>8219</v>
      </c>
      <c r="M214" s="39">
        <v>17</v>
      </c>
      <c r="O214" s="42" t="s">
        <v>8221</v>
      </c>
      <c r="P214" s="42">
        <v>0</v>
      </c>
    </row>
    <row r="215" spans="3:16" x14ac:dyDescent="0.2">
      <c r="C215"/>
      <c r="D215"/>
      <c r="E215"/>
      <c r="F215"/>
      <c r="G215"/>
      <c r="I215" s="11" t="str">
        <f>Data!G215</f>
        <v>failed</v>
      </c>
      <c r="J215" s="11">
        <f>Data!O215</f>
        <v>1</v>
      </c>
      <c r="L215" s="39" t="s">
        <v>8219</v>
      </c>
      <c r="M215" s="39">
        <v>17</v>
      </c>
      <c r="O215" s="42" t="s">
        <v>8221</v>
      </c>
      <c r="P215" s="42">
        <v>0</v>
      </c>
    </row>
    <row r="216" spans="3:16" x14ac:dyDescent="0.2">
      <c r="C216"/>
      <c r="D216"/>
      <c r="E216"/>
      <c r="F216"/>
      <c r="G216"/>
      <c r="I216" s="11" t="str">
        <f>Data!G216</f>
        <v>failed</v>
      </c>
      <c r="J216" s="11">
        <f>Data!O216</f>
        <v>1</v>
      </c>
      <c r="L216" s="39" t="s">
        <v>8219</v>
      </c>
      <c r="M216" s="39">
        <v>17</v>
      </c>
      <c r="O216" s="42" t="s">
        <v>8221</v>
      </c>
      <c r="P216" s="42">
        <v>0</v>
      </c>
    </row>
    <row r="217" spans="3:16" x14ac:dyDescent="0.2">
      <c r="C217"/>
      <c r="D217"/>
      <c r="E217"/>
      <c r="F217"/>
      <c r="G217"/>
      <c r="I217" s="11" t="str">
        <f>Data!G217</f>
        <v>failed</v>
      </c>
      <c r="J217" s="11">
        <f>Data!O217</f>
        <v>1</v>
      </c>
      <c r="L217" s="39" t="s">
        <v>8219</v>
      </c>
      <c r="M217" s="39">
        <v>17</v>
      </c>
      <c r="O217" s="42" t="s">
        <v>8221</v>
      </c>
      <c r="P217" s="42">
        <v>0</v>
      </c>
    </row>
    <row r="218" spans="3:16" x14ac:dyDescent="0.2">
      <c r="C218"/>
      <c r="D218"/>
      <c r="E218"/>
      <c r="F218"/>
      <c r="G218"/>
      <c r="I218" s="11" t="str">
        <f>Data!G218</f>
        <v>failed</v>
      </c>
      <c r="J218" s="11">
        <f>Data!O218</f>
        <v>84</v>
      </c>
      <c r="L218" s="39" t="s">
        <v>8219</v>
      </c>
      <c r="M218" s="39">
        <v>17</v>
      </c>
      <c r="O218" s="42" t="s">
        <v>8221</v>
      </c>
      <c r="P218" s="42">
        <v>0</v>
      </c>
    </row>
    <row r="219" spans="3:16" x14ac:dyDescent="0.2">
      <c r="C219"/>
      <c r="D219"/>
      <c r="E219"/>
      <c r="F219"/>
      <c r="G219"/>
      <c r="I219" s="11" t="str">
        <f>Data!G219</f>
        <v>failed</v>
      </c>
      <c r="J219" s="11">
        <f>Data!O219</f>
        <v>38</v>
      </c>
      <c r="L219" s="39" t="s">
        <v>8219</v>
      </c>
      <c r="M219" s="39">
        <v>17</v>
      </c>
      <c r="O219" s="42" t="s">
        <v>8221</v>
      </c>
      <c r="P219" s="42">
        <v>0</v>
      </c>
    </row>
    <row r="220" spans="3:16" x14ac:dyDescent="0.2">
      <c r="C220"/>
      <c r="D220"/>
      <c r="E220"/>
      <c r="F220"/>
      <c r="G220"/>
      <c r="I220" s="11" t="str">
        <f>Data!G220</f>
        <v>failed</v>
      </c>
      <c r="J220" s="11">
        <f>Data!O220</f>
        <v>1</v>
      </c>
      <c r="L220" s="39" t="s">
        <v>8219</v>
      </c>
      <c r="M220" s="39">
        <v>17</v>
      </c>
      <c r="O220" s="42" t="s">
        <v>8221</v>
      </c>
      <c r="P220" s="42">
        <v>0</v>
      </c>
    </row>
    <row r="221" spans="3:16" x14ac:dyDescent="0.2">
      <c r="C221"/>
      <c r="D221"/>
      <c r="E221"/>
      <c r="F221"/>
      <c r="G221"/>
      <c r="I221" s="11" t="str">
        <f>Data!G221</f>
        <v>failed</v>
      </c>
      <c r="J221" s="11">
        <f>Data!O221</f>
        <v>76</v>
      </c>
      <c r="L221" s="39" t="s">
        <v>8219</v>
      </c>
      <c r="M221" s="39">
        <v>17</v>
      </c>
      <c r="O221" s="42" t="s">
        <v>8221</v>
      </c>
      <c r="P221" s="42">
        <v>0</v>
      </c>
    </row>
    <row r="222" spans="3:16" x14ac:dyDescent="0.2">
      <c r="C222"/>
      <c r="D222"/>
      <c r="E222"/>
      <c r="F222"/>
      <c r="G222"/>
      <c r="I222" s="11" t="str">
        <f>Data!G222</f>
        <v>failed</v>
      </c>
      <c r="J222" s="11">
        <f>Data!O222</f>
        <v>3</v>
      </c>
      <c r="L222" s="39" t="s">
        <v>8219</v>
      </c>
      <c r="M222" s="39">
        <v>17</v>
      </c>
      <c r="O222" s="42" t="s">
        <v>8221</v>
      </c>
      <c r="P222" s="42">
        <v>0</v>
      </c>
    </row>
    <row r="223" spans="3:16" x14ac:dyDescent="0.2">
      <c r="C223"/>
      <c r="D223"/>
      <c r="E223"/>
      <c r="F223"/>
      <c r="G223"/>
      <c r="I223" s="11" t="str">
        <f>Data!G223</f>
        <v>failed</v>
      </c>
      <c r="J223" s="11">
        <f>Data!O223</f>
        <v>0</v>
      </c>
      <c r="L223" s="39" t="s">
        <v>8219</v>
      </c>
      <c r="M223" s="39">
        <v>17</v>
      </c>
      <c r="O223" s="42" t="s">
        <v>8221</v>
      </c>
      <c r="P223" s="42">
        <v>0</v>
      </c>
    </row>
    <row r="224" spans="3:16" x14ac:dyDescent="0.2">
      <c r="C224"/>
      <c r="D224"/>
      <c r="E224"/>
      <c r="F224"/>
      <c r="G224"/>
      <c r="I224" s="11" t="str">
        <f>Data!G224</f>
        <v>failed</v>
      </c>
      <c r="J224" s="11">
        <f>Data!O224</f>
        <v>2</v>
      </c>
      <c r="L224" s="39" t="s">
        <v>8219</v>
      </c>
      <c r="M224" s="39">
        <v>17</v>
      </c>
      <c r="O224" s="42" t="s">
        <v>8221</v>
      </c>
      <c r="P224" s="42">
        <v>0</v>
      </c>
    </row>
    <row r="225" spans="3:16" x14ac:dyDescent="0.2">
      <c r="C225"/>
      <c r="D225"/>
      <c r="E225"/>
      <c r="F225"/>
      <c r="G225"/>
      <c r="I225" s="11" t="str">
        <f>Data!G225</f>
        <v>failed</v>
      </c>
      <c r="J225" s="11">
        <f>Data!O225</f>
        <v>0</v>
      </c>
      <c r="L225" s="39" t="s">
        <v>8219</v>
      </c>
      <c r="M225" s="39">
        <v>17</v>
      </c>
      <c r="O225" s="42" t="s">
        <v>8221</v>
      </c>
      <c r="P225" s="42">
        <v>0</v>
      </c>
    </row>
    <row r="226" spans="3:16" x14ac:dyDescent="0.2">
      <c r="C226"/>
      <c r="D226"/>
      <c r="E226"/>
      <c r="F226"/>
      <c r="G226"/>
      <c r="I226" s="11" t="str">
        <f>Data!G226</f>
        <v>failed</v>
      </c>
      <c r="J226" s="11">
        <f>Data!O226</f>
        <v>0</v>
      </c>
      <c r="L226" s="39" t="s">
        <v>8219</v>
      </c>
      <c r="M226" s="39">
        <v>17</v>
      </c>
      <c r="O226" s="42" t="s">
        <v>8221</v>
      </c>
      <c r="P226" s="42">
        <v>0</v>
      </c>
    </row>
    <row r="227" spans="3:16" x14ac:dyDescent="0.2">
      <c r="C227"/>
      <c r="D227"/>
      <c r="E227"/>
      <c r="F227"/>
      <c r="G227"/>
      <c r="I227" s="11" t="str">
        <f>Data!G227</f>
        <v>failed</v>
      </c>
      <c r="J227" s="11">
        <f>Data!O227</f>
        <v>0</v>
      </c>
      <c r="L227" s="39" t="s">
        <v>8219</v>
      </c>
      <c r="M227" s="39">
        <v>17</v>
      </c>
      <c r="O227" s="42" t="s">
        <v>8221</v>
      </c>
      <c r="P227" s="42">
        <v>0</v>
      </c>
    </row>
    <row r="228" spans="3:16" x14ac:dyDescent="0.2">
      <c r="C228"/>
      <c r="D228"/>
      <c r="E228"/>
      <c r="F228"/>
      <c r="G228"/>
      <c r="I228" s="11" t="str">
        <f>Data!G228</f>
        <v>failed</v>
      </c>
      <c r="J228" s="11">
        <f>Data!O228</f>
        <v>2</v>
      </c>
      <c r="L228" s="39" t="s">
        <v>8219</v>
      </c>
      <c r="M228" s="39">
        <v>17</v>
      </c>
      <c r="O228" s="42" t="s">
        <v>8221</v>
      </c>
      <c r="P228" s="42">
        <v>0</v>
      </c>
    </row>
    <row r="229" spans="3:16" x14ac:dyDescent="0.2">
      <c r="C229"/>
      <c r="D229"/>
      <c r="E229"/>
      <c r="F229"/>
      <c r="G229"/>
      <c r="I229" s="11" t="str">
        <f>Data!G229</f>
        <v>failed</v>
      </c>
      <c r="J229" s="11">
        <f>Data!O229</f>
        <v>0</v>
      </c>
      <c r="L229" s="39" t="s">
        <v>8219</v>
      </c>
      <c r="M229" s="39">
        <v>17</v>
      </c>
      <c r="O229" s="42" t="s">
        <v>8221</v>
      </c>
      <c r="P229" s="42">
        <v>0</v>
      </c>
    </row>
    <row r="230" spans="3:16" x14ac:dyDescent="0.2">
      <c r="C230"/>
      <c r="D230"/>
      <c r="E230"/>
      <c r="F230"/>
      <c r="G230"/>
      <c r="I230" s="11" t="str">
        <f>Data!G230</f>
        <v>failed</v>
      </c>
      <c r="J230" s="11">
        <f>Data!O230</f>
        <v>0</v>
      </c>
      <c r="L230" s="39" t="s">
        <v>8219</v>
      </c>
      <c r="M230" s="39">
        <v>17</v>
      </c>
      <c r="O230" s="42" t="s">
        <v>8221</v>
      </c>
      <c r="P230" s="42">
        <v>0</v>
      </c>
    </row>
    <row r="231" spans="3:16" x14ac:dyDescent="0.2">
      <c r="C231"/>
      <c r="D231"/>
      <c r="E231"/>
      <c r="F231"/>
      <c r="G231"/>
      <c r="I231" s="11" t="str">
        <f>Data!G231</f>
        <v>failed</v>
      </c>
      <c r="J231" s="11">
        <f>Data!O231</f>
        <v>0</v>
      </c>
      <c r="L231" s="39" t="s">
        <v>8219</v>
      </c>
      <c r="M231" s="39">
        <v>17</v>
      </c>
      <c r="O231" s="42" t="s">
        <v>8221</v>
      </c>
      <c r="P231" s="42">
        <v>0</v>
      </c>
    </row>
    <row r="232" spans="3:16" x14ac:dyDescent="0.2">
      <c r="C232"/>
      <c r="D232"/>
      <c r="E232"/>
      <c r="F232"/>
      <c r="G232"/>
      <c r="I232" s="11" t="str">
        <f>Data!G232</f>
        <v>failed</v>
      </c>
      <c r="J232" s="11">
        <f>Data!O232</f>
        <v>2</v>
      </c>
      <c r="L232" s="39" t="s">
        <v>8219</v>
      </c>
      <c r="M232" s="39">
        <v>17</v>
      </c>
      <c r="O232" s="42" t="s">
        <v>8221</v>
      </c>
      <c r="P232" s="42">
        <v>0</v>
      </c>
    </row>
    <row r="233" spans="3:16" x14ac:dyDescent="0.2">
      <c r="C233"/>
      <c r="D233"/>
      <c r="E233"/>
      <c r="F233"/>
      <c r="G233"/>
      <c r="I233" s="11" t="str">
        <f>Data!G233</f>
        <v>failed</v>
      </c>
      <c r="J233" s="11">
        <f>Data!O233</f>
        <v>0</v>
      </c>
      <c r="L233" s="39" t="s">
        <v>8219</v>
      </c>
      <c r="M233" s="39">
        <v>17</v>
      </c>
      <c r="O233" s="42" t="s">
        <v>8221</v>
      </c>
      <c r="P233" s="42">
        <v>0</v>
      </c>
    </row>
    <row r="234" spans="3:16" x14ac:dyDescent="0.2">
      <c r="C234"/>
      <c r="D234"/>
      <c r="E234"/>
      <c r="F234"/>
      <c r="G234"/>
      <c r="I234" s="11" t="str">
        <f>Data!G234</f>
        <v>failed</v>
      </c>
      <c r="J234" s="11">
        <f>Data!O234</f>
        <v>7</v>
      </c>
      <c r="L234" s="39" t="s">
        <v>8219</v>
      </c>
      <c r="M234" s="39">
        <v>17</v>
      </c>
      <c r="O234" s="42" t="s">
        <v>8221</v>
      </c>
      <c r="P234" s="42">
        <v>0</v>
      </c>
    </row>
    <row r="235" spans="3:16" x14ac:dyDescent="0.2">
      <c r="C235"/>
      <c r="D235"/>
      <c r="E235"/>
      <c r="F235"/>
      <c r="G235"/>
      <c r="I235" s="11" t="str">
        <f>Data!G235</f>
        <v>failed</v>
      </c>
      <c r="J235" s="11">
        <f>Data!O235</f>
        <v>0</v>
      </c>
      <c r="L235" s="39" t="s">
        <v>8219</v>
      </c>
      <c r="M235" s="39">
        <v>17</v>
      </c>
      <c r="O235" s="42" t="s">
        <v>8221</v>
      </c>
      <c r="P235" s="42">
        <v>0</v>
      </c>
    </row>
    <row r="236" spans="3:16" x14ac:dyDescent="0.2">
      <c r="C236"/>
      <c r="D236"/>
      <c r="E236"/>
      <c r="F236"/>
      <c r="G236"/>
      <c r="I236" s="11" t="str">
        <f>Data!G236</f>
        <v>failed</v>
      </c>
      <c r="J236" s="11">
        <f>Data!O236</f>
        <v>5</v>
      </c>
      <c r="L236" s="39" t="s">
        <v>8219</v>
      </c>
      <c r="M236" s="39">
        <v>17</v>
      </c>
      <c r="O236" s="42" t="s">
        <v>8221</v>
      </c>
      <c r="P236" s="42">
        <v>0</v>
      </c>
    </row>
    <row r="237" spans="3:16" x14ac:dyDescent="0.2">
      <c r="C237"/>
      <c r="D237"/>
      <c r="E237"/>
      <c r="F237"/>
      <c r="G237"/>
      <c r="I237" s="11" t="str">
        <f>Data!G237</f>
        <v>failed</v>
      </c>
      <c r="J237" s="11">
        <f>Data!O237</f>
        <v>0</v>
      </c>
      <c r="L237" s="39" t="s">
        <v>8219</v>
      </c>
      <c r="M237" s="39">
        <v>17</v>
      </c>
      <c r="O237" s="42" t="s">
        <v>8221</v>
      </c>
      <c r="P237" s="42">
        <v>0</v>
      </c>
    </row>
    <row r="238" spans="3:16" x14ac:dyDescent="0.2">
      <c r="C238"/>
      <c r="D238"/>
      <c r="E238"/>
      <c r="F238"/>
      <c r="G238"/>
      <c r="I238" s="11" t="str">
        <f>Data!G238</f>
        <v>failed</v>
      </c>
      <c r="J238" s="11">
        <f>Data!O238</f>
        <v>0</v>
      </c>
      <c r="L238" s="39" t="s">
        <v>8219</v>
      </c>
      <c r="M238" s="39">
        <v>18</v>
      </c>
      <c r="O238" s="42" t="s">
        <v>8221</v>
      </c>
      <c r="P238" s="42">
        <v>0</v>
      </c>
    </row>
    <row r="239" spans="3:16" x14ac:dyDescent="0.2">
      <c r="C239"/>
      <c r="D239"/>
      <c r="E239"/>
      <c r="F239"/>
      <c r="G239"/>
      <c r="I239" s="11" t="str">
        <f>Data!G239</f>
        <v>failed</v>
      </c>
      <c r="J239" s="11">
        <f>Data!O239</f>
        <v>1</v>
      </c>
      <c r="L239" s="39" t="s">
        <v>8219</v>
      </c>
      <c r="M239" s="39">
        <v>18</v>
      </c>
      <c r="O239" s="42" t="s">
        <v>8221</v>
      </c>
      <c r="P239" s="42">
        <v>0</v>
      </c>
    </row>
    <row r="240" spans="3:16" x14ac:dyDescent="0.2">
      <c r="C240"/>
      <c r="D240"/>
      <c r="E240"/>
      <c r="F240"/>
      <c r="G240"/>
      <c r="I240" s="11" t="str">
        <f>Data!G240</f>
        <v>failed</v>
      </c>
      <c r="J240" s="11">
        <f>Data!O240</f>
        <v>0</v>
      </c>
      <c r="L240" s="39" t="s">
        <v>8219</v>
      </c>
      <c r="M240" s="39">
        <v>18</v>
      </c>
      <c r="O240" s="42" t="s">
        <v>8221</v>
      </c>
      <c r="P240" s="42">
        <v>0</v>
      </c>
    </row>
    <row r="241" spans="3:16" x14ac:dyDescent="0.2">
      <c r="C241"/>
      <c r="D241"/>
      <c r="E241"/>
      <c r="F241"/>
      <c r="G241"/>
      <c r="I241" s="11" t="str">
        <f>Data!G241</f>
        <v>failed</v>
      </c>
      <c r="J241" s="11">
        <f>Data!O241</f>
        <v>5</v>
      </c>
      <c r="L241" s="39" t="s">
        <v>8219</v>
      </c>
      <c r="M241" s="39">
        <v>18</v>
      </c>
      <c r="O241" s="42" t="s">
        <v>8221</v>
      </c>
      <c r="P241" s="42">
        <v>0</v>
      </c>
    </row>
    <row r="242" spans="3:16" x14ac:dyDescent="0.2">
      <c r="C242"/>
      <c r="D242"/>
      <c r="E242"/>
      <c r="F242"/>
      <c r="G242"/>
      <c r="I242" s="11" t="str">
        <f>Data!G242</f>
        <v>successful</v>
      </c>
      <c r="J242" s="11">
        <f>Data!O242</f>
        <v>137</v>
      </c>
      <c r="L242" s="39" t="s">
        <v>8219</v>
      </c>
      <c r="M242" s="39">
        <v>18</v>
      </c>
      <c r="O242" s="42" t="s">
        <v>8221</v>
      </c>
      <c r="P242" s="42">
        <v>0</v>
      </c>
    </row>
    <row r="243" spans="3:16" x14ac:dyDescent="0.2">
      <c r="C243"/>
      <c r="D243"/>
      <c r="E243"/>
      <c r="F243"/>
      <c r="G243"/>
      <c r="I243" s="11" t="str">
        <f>Data!G243</f>
        <v>successful</v>
      </c>
      <c r="J243" s="11">
        <f>Data!O243</f>
        <v>376</v>
      </c>
      <c r="L243" s="39" t="s">
        <v>8219</v>
      </c>
      <c r="M243" s="39">
        <v>18</v>
      </c>
      <c r="O243" s="42" t="s">
        <v>8221</v>
      </c>
      <c r="P243" s="42">
        <v>0</v>
      </c>
    </row>
    <row r="244" spans="3:16" x14ac:dyDescent="0.2">
      <c r="C244"/>
      <c r="D244"/>
      <c r="E244"/>
      <c r="F244"/>
      <c r="G244"/>
      <c r="I244" s="11" t="str">
        <f>Data!G244</f>
        <v>successful</v>
      </c>
      <c r="J244" s="11">
        <f>Data!O244</f>
        <v>202</v>
      </c>
      <c r="L244" s="39" t="s">
        <v>8219</v>
      </c>
      <c r="M244" s="39">
        <v>18</v>
      </c>
      <c r="O244" s="42" t="s">
        <v>8221</v>
      </c>
      <c r="P244" s="42">
        <v>0</v>
      </c>
    </row>
    <row r="245" spans="3:16" x14ac:dyDescent="0.2">
      <c r="C245"/>
      <c r="D245"/>
      <c r="E245"/>
      <c r="F245"/>
      <c r="G245"/>
      <c r="I245" s="11" t="str">
        <f>Data!G245</f>
        <v>successful</v>
      </c>
      <c r="J245" s="11">
        <f>Data!O245</f>
        <v>328</v>
      </c>
      <c r="L245" s="39" t="s">
        <v>8219</v>
      </c>
      <c r="M245" s="39">
        <v>18</v>
      </c>
      <c r="O245" s="42" t="s">
        <v>8221</v>
      </c>
      <c r="P245" s="42">
        <v>0</v>
      </c>
    </row>
    <row r="246" spans="3:16" x14ac:dyDescent="0.2">
      <c r="C246"/>
      <c r="D246"/>
      <c r="E246"/>
      <c r="F246"/>
      <c r="G246"/>
      <c r="I246" s="11" t="str">
        <f>Data!G246</f>
        <v>successful</v>
      </c>
      <c r="J246" s="11">
        <f>Data!O246</f>
        <v>84</v>
      </c>
      <c r="L246" s="39" t="s">
        <v>8219</v>
      </c>
      <c r="M246" s="39">
        <v>18</v>
      </c>
      <c r="O246" s="42" t="s">
        <v>8221</v>
      </c>
      <c r="P246" s="42">
        <v>0</v>
      </c>
    </row>
    <row r="247" spans="3:16" x14ac:dyDescent="0.2">
      <c r="C247"/>
      <c r="D247"/>
      <c r="E247"/>
      <c r="F247"/>
      <c r="G247"/>
      <c r="I247" s="11" t="str">
        <f>Data!G247</f>
        <v>successful</v>
      </c>
      <c r="J247" s="11">
        <f>Data!O247</f>
        <v>96</v>
      </c>
      <c r="L247" s="39" t="s">
        <v>8219</v>
      </c>
      <c r="M247" s="39">
        <v>18</v>
      </c>
      <c r="O247" s="42" t="s">
        <v>8221</v>
      </c>
      <c r="P247" s="42">
        <v>0</v>
      </c>
    </row>
    <row r="248" spans="3:16" x14ac:dyDescent="0.2">
      <c r="C248"/>
      <c r="D248"/>
      <c r="E248"/>
      <c r="F248"/>
      <c r="G248"/>
      <c r="I248" s="11" t="str">
        <f>Data!G248</f>
        <v>successful</v>
      </c>
      <c r="J248" s="11">
        <f>Data!O248</f>
        <v>223</v>
      </c>
      <c r="L248" s="39" t="s">
        <v>8219</v>
      </c>
      <c r="M248" s="39">
        <v>18</v>
      </c>
      <c r="O248" s="42" t="s">
        <v>8221</v>
      </c>
      <c r="P248" s="42">
        <v>0</v>
      </c>
    </row>
    <row r="249" spans="3:16" x14ac:dyDescent="0.2">
      <c r="C249"/>
      <c r="D249"/>
      <c r="E249"/>
      <c r="F249"/>
      <c r="G249"/>
      <c r="I249" s="11" t="str">
        <f>Data!G249</f>
        <v>successful</v>
      </c>
      <c r="J249" s="11">
        <f>Data!O249</f>
        <v>62</v>
      </c>
      <c r="L249" s="39" t="s">
        <v>8219</v>
      </c>
      <c r="M249" s="39">
        <v>18</v>
      </c>
      <c r="O249" s="42" t="s">
        <v>8221</v>
      </c>
      <c r="P249" s="42">
        <v>0</v>
      </c>
    </row>
    <row r="250" spans="3:16" x14ac:dyDescent="0.2">
      <c r="C250"/>
      <c r="D250"/>
      <c r="E250"/>
      <c r="F250"/>
      <c r="G250"/>
      <c r="I250" s="11" t="str">
        <f>Data!G250</f>
        <v>successful</v>
      </c>
      <c r="J250" s="11">
        <f>Data!O250</f>
        <v>146</v>
      </c>
      <c r="L250" s="39" t="s">
        <v>8219</v>
      </c>
      <c r="M250" s="39">
        <v>18</v>
      </c>
      <c r="O250" s="42" t="s">
        <v>8221</v>
      </c>
      <c r="P250" s="42">
        <v>0</v>
      </c>
    </row>
    <row r="251" spans="3:16" x14ac:dyDescent="0.2">
      <c r="C251"/>
      <c r="D251"/>
      <c r="E251"/>
      <c r="F251"/>
      <c r="G251"/>
      <c r="I251" s="11" t="str">
        <f>Data!G251</f>
        <v>successful</v>
      </c>
      <c r="J251" s="11">
        <f>Data!O251</f>
        <v>235</v>
      </c>
      <c r="L251" s="39" t="s">
        <v>8219</v>
      </c>
      <c r="M251" s="39">
        <v>18</v>
      </c>
      <c r="O251" s="42" t="s">
        <v>8221</v>
      </c>
      <c r="P251" s="42">
        <v>0</v>
      </c>
    </row>
    <row r="252" spans="3:16" x14ac:dyDescent="0.2">
      <c r="C252"/>
      <c r="D252"/>
      <c r="E252"/>
      <c r="F252"/>
      <c r="G252"/>
      <c r="I252" s="11" t="str">
        <f>Data!G252</f>
        <v>successful</v>
      </c>
      <c r="J252" s="11">
        <f>Data!O252</f>
        <v>437</v>
      </c>
      <c r="L252" s="39" t="s">
        <v>8219</v>
      </c>
      <c r="M252" s="39">
        <v>18</v>
      </c>
      <c r="O252" s="42" t="s">
        <v>8221</v>
      </c>
      <c r="P252" s="42">
        <v>0</v>
      </c>
    </row>
    <row r="253" spans="3:16" x14ac:dyDescent="0.2">
      <c r="C253"/>
      <c r="D253"/>
      <c r="E253"/>
      <c r="F253"/>
      <c r="G253"/>
      <c r="I253" s="11" t="str">
        <f>Data!G253</f>
        <v>successful</v>
      </c>
      <c r="J253" s="11">
        <f>Data!O253</f>
        <v>77</v>
      </c>
      <c r="L253" s="39" t="s">
        <v>8219</v>
      </c>
      <c r="M253" s="39">
        <v>18</v>
      </c>
      <c r="O253" s="42" t="s">
        <v>8221</v>
      </c>
      <c r="P253" s="42">
        <v>0</v>
      </c>
    </row>
    <row r="254" spans="3:16" x14ac:dyDescent="0.2">
      <c r="C254"/>
      <c r="D254"/>
      <c r="E254"/>
      <c r="F254"/>
      <c r="G254"/>
      <c r="I254" s="11" t="str">
        <f>Data!G254</f>
        <v>successful</v>
      </c>
      <c r="J254" s="11">
        <f>Data!O254</f>
        <v>108</v>
      </c>
      <c r="L254" s="39" t="s">
        <v>8219</v>
      </c>
      <c r="M254" s="39">
        <v>18</v>
      </c>
      <c r="O254" s="42" t="s">
        <v>8221</v>
      </c>
      <c r="P254" s="42">
        <v>0</v>
      </c>
    </row>
    <row r="255" spans="3:16" x14ac:dyDescent="0.2">
      <c r="C255"/>
      <c r="D255"/>
      <c r="E255"/>
      <c r="F255"/>
      <c r="G255"/>
      <c r="I255" s="11" t="str">
        <f>Data!G255</f>
        <v>successful</v>
      </c>
      <c r="J255" s="11">
        <f>Data!O255</f>
        <v>7</v>
      </c>
      <c r="L255" s="39" t="s">
        <v>8219</v>
      </c>
      <c r="M255" s="39">
        <v>18</v>
      </c>
      <c r="O255" s="42" t="s">
        <v>8221</v>
      </c>
      <c r="P255" s="42">
        <v>0</v>
      </c>
    </row>
    <row r="256" spans="3:16" x14ac:dyDescent="0.2">
      <c r="C256"/>
      <c r="D256"/>
      <c r="E256"/>
      <c r="F256"/>
      <c r="G256"/>
      <c r="I256" s="11" t="str">
        <f>Data!G256</f>
        <v>successful</v>
      </c>
      <c r="J256" s="11">
        <f>Data!O256</f>
        <v>314</v>
      </c>
      <c r="L256" s="39" t="s">
        <v>8219</v>
      </c>
      <c r="M256" s="39">
        <v>18</v>
      </c>
      <c r="O256" s="42" t="s">
        <v>8221</v>
      </c>
      <c r="P256" s="42">
        <v>0</v>
      </c>
    </row>
    <row r="257" spans="3:16" x14ac:dyDescent="0.2">
      <c r="C257"/>
      <c r="D257"/>
      <c r="E257"/>
      <c r="F257"/>
      <c r="G257"/>
      <c r="I257" s="11" t="str">
        <f>Data!G257</f>
        <v>successful</v>
      </c>
      <c r="J257" s="11">
        <f>Data!O257</f>
        <v>188</v>
      </c>
      <c r="L257" s="39" t="s">
        <v>8219</v>
      </c>
      <c r="M257" s="39">
        <v>18</v>
      </c>
      <c r="O257" s="42" t="s">
        <v>8221</v>
      </c>
      <c r="P257" s="42">
        <v>0</v>
      </c>
    </row>
    <row r="258" spans="3:16" x14ac:dyDescent="0.2">
      <c r="C258"/>
      <c r="D258"/>
      <c r="E258"/>
      <c r="F258"/>
      <c r="G258"/>
      <c r="I258" s="11" t="str">
        <f>Data!G258</f>
        <v>successful</v>
      </c>
      <c r="J258" s="11">
        <f>Data!O258</f>
        <v>275</v>
      </c>
      <c r="L258" s="39" t="s">
        <v>8219</v>
      </c>
      <c r="M258" s="39">
        <v>18</v>
      </c>
      <c r="O258" s="42" t="s">
        <v>8221</v>
      </c>
      <c r="P258" s="42">
        <v>0</v>
      </c>
    </row>
    <row r="259" spans="3:16" x14ac:dyDescent="0.2">
      <c r="C259"/>
      <c r="D259"/>
      <c r="E259"/>
      <c r="F259"/>
      <c r="G259"/>
      <c r="I259" s="11" t="str">
        <f>Data!G259</f>
        <v>successful</v>
      </c>
      <c r="J259" s="11">
        <f>Data!O259</f>
        <v>560</v>
      </c>
      <c r="L259" s="39" t="s">
        <v>8219</v>
      </c>
      <c r="M259" s="39">
        <v>19</v>
      </c>
      <c r="O259" s="42" t="s">
        <v>8221</v>
      </c>
      <c r="P259" s="42">
        <v>0</v>
      </c>
    </row>
    <row r="260" spans="3:16" x14ac:dyDescent="0.2">
      <c r="C260"/>
      <c r="D260"/>
      <c r="E260"/>
      <c r="F260"/>
      <c r="G260"/>
      <c r="I260" s="11" t="str">
        <f>Data!G260</f>
        <v>successful</v>
      </c>
      <c r="J260" s="11">
        <f>Data!O260</f>
        <v>688</v>
      </c>
      <c r="L260" s="39" t="s">
        <v>8219</v>
      </c>
      <c r="M260" s="39">
        <v>19</v>
      </c>
      <c r="O260" s="42" t="s">
        <v>8221</v>
      </c>
      <c r="P260" s="42">
        <v>0</v>
      </c>
    </row>
    <row r="261" spans="3:16" x14ac:dyDescent="0.2">
      <c r="C261"/>
      <c r="D261"/>
      <c r="E261"/>
      <c r="F261"/>
      <c r="G261"/>
      <c r="I261" s="11" t="str">
        <f>Data!G261</f>
        <v>successful</v>
      </c>
      <c r="J261" s="11">
        <f>Data!O261</f>
        <v>942</v>
      </c>
      <c r="L261" s="39" t="s">
        <v>8219</v>
      </c>
      <c r="M261" s="39">
        <v>19</v>
      </c>
      <c r="O261" s="42" t="s">
        <v>8221</v>
      </c>
      <c r="P261" s="42">
        <v>0</v>
      </c>
    </row>
    <row r="262" spans="3:16" x14ac:dyDescent="0.2">
      <c r="C262"/>
      <c r="D262"/>
      <c r="E262"/>
      <c r="F262"/>
      <c r="G262"/>
      <c r="I262" s="11" t="str">
        <f>Data!G262</f>
        <v>successful</v>
      </c>
      <c r="J262" s="11">
        <f>Data!O262</f>
        <v>88</v>
      </c>
      <c r="L262" s="39" t="s">
        <v>8219</v>
      </c>
      <c r="M262" s="39">
        <v>19</v>
      </c>
      <c r="O262" s="42" t="s">
        <v>8221</v>
      </c>
      <c r="P262" s="42">
        <v>0</v>
      </c>
    </row>
    <row r="263" spans="3:16" x14ac:dyDescent="0.2">
      <c r="C263"/>
      <c r="D263"/>
      <c r="E263"/>
      <c r="F263"/>
      <c r="G263"/>
      <c r="I263" s="11" t="str">
        <f>Data!G263</f>
        <v>successful</v>
      </c>
      <c r="J263" s="11">
        <f>Data!O263</f>
        <v>220</v>
      </c>
      <c r="L263" s="39" t="s">
        <v>8219</v>
      </c>
      <c r="M263" s="39">
        <v>19</v>
      </c>
      <c r="O263" s="42" t="s">
        <v>8221</v>
      </c>
      <c r="P263" s="42">
        <v>0</v>
      </c>
    </row>
    <row r="264" spans="3:16" x14ac:dyDescent="0.2">
      <c r="C264"/>
      <c r="D264"/>
      <c r="E264"/>
      <c r="F264"/>
      <c r="G264"/>
      <c r="I264" s="11" t="str">
        <f>Data!G264</f>
        <v>successful</v>
      </c>
      <c r="J264" s="11">
        <f>Data!O264</f>
        <v>145</v>
      </c>
      <c r="L264" s="39" t="s">
        <v>8219</v>
      </c>
      <c r="M264" s="39">
        <v>19</v>
      </c>
      <c r="O264" s="42" t="s">
        <v>8221</v>
      </c>
      <c r="P264" s="42">
        <v>0</v>
      </c>
    </row>
    <row r="265" spans="3:16" x14ac:dyDescent="0.2">
      <c r="C265"/>
      <c r="D265"/>
      <c r="E265"/>
      <c r="F265"/>
      <c r="G265"/>
      <c r="I265" s="11" t="str">
        <f>Data!G265</f>
        <v>successful</v>
      </c>
      <c r="J265" s="11">
        <f>Data!O265</f>
        <v>963</v>
      </c>
      <c r="L265" s="39" t="s">
        <v>8219</v>
      </c>
      <c r="M265" s="39">
        <v>19</v>
      </c>
      <c r="O265" s="42" t="s">
        <v>8221</v>
      </c>
      <c r="P265" s="42">
        <v>0</v>
      </c>
    </row>
    <row r="266" spans="3:16" x14ac:dyDescent="0.2">
      <c r="C266"/>
      <c r="D266"/>
      <c r="E266"/>
      <c r="F266"/>
      <c r="G266"/>
      <c r="I266" s="11" t="str">
        <f>Data!G266</f>
        <v>successful</v>
      </c>
      <c r="J266" s="11">
        <f>Data!O266</f>
        <v>91</v>
      </c>
      <c r="L266" s="39" t="s">
        <v>8219</v>
      </c>
      <c r="M266" s="39">
        <v>19</v>
      </c>
      <c r="O266" s="42" t="s">
        <v>8221</v>
      </c>
      <c r="P266" s="42">
        <v>0</v>
      </c>
    </row>
    <row r="267" spans="3:16" x14ac:dyDescent="0.2">
      <c r="C267"/>
      <c r="D267"/>
      <c r="E267"/>
      <c r="F267"/>
      <c r="G267"/>
      <c r="I267" s="11" t="str">
        <f>Data!G267</f>
        <v>successful</v>
      </c>
      <c r="J267" s="11">
        <f>Data!O267</f>
        <v>58</v>
      </c>
      <c r="L267" s="39" t="s">
        <v>8219</v>
      </c>
      <c r="M267" s="39">
        <v>19</v>
      </c>
      <c r="O267" s="42" t="s">
        <v>8221</v>
      </c>
      <c r="P267" s="42">
        <v>0</v>
      </c>
    </row>
    <row r="268" spans="3:16" x14ac:dyDescent="0.2">
      <c r="C268"/>
      <c r="D268"/>
      <c r="E268"/>
      <c r="F268"/>
      <c r="G268"/>
      <c r="I268" s="11" t="str">
        <f>Data!G268</f>
        <v>successful</v>
      </c>
      <c r="J268" s="11">
        <f>Data!O268</f>
        <v>36</v>
      </c>
      <c r="L268" s="39" t="s">
        <v>8219</v>
      </c>
      <c r="M268" s="39">
        <v>19</v>
      </c>
      <c r="O268" s="42" t="s">
        <v>8221</v>
      </c>
      <c r="P268" s="42">
        <v>0</v>
      </c>
    </row>
    <row r="269" spans="3:16" x14ac:dyDescent="0.2">
      <c r="C269"/>
      <c r="D269"/>
      <c r="E269"/>
      <c r="F269"/>
      <c r="G269"/>
      <c r="I269" s="11" t="str">
        <f>Data!G269</f>
        <v>successful</v>
      </c>
      <c r="J269" s="11">
        <f>Data!O269</f>
        <v>165</v>
      </c>
      <c r="L269" s="39" t="s">
        <v>8219</v>
      </c>
      <c r="M269" s="39">
        <v>19</v>
      </c>
      <c r="O269" s="42" t="s">
        <v>8221</v>
      </c>
      <c r="P269" s="42">
        <v>0</v>
      </c>
    </row>
    <row r="270" spans="3:16" x14ac:dyDescent="0.2">
      <c r="C270"/>
      <c r="D270"/>
      <c r="E270"/>
      <c r="F270"/>
      <c r="G270"/>
      <c r="I270" s="11" t="str">
        <f>Data!G270</f>
        <v>successful</v>
      </c>
      <c r="J270" s="11">
        <f>Data!O270</f>
        <v>111</v>
      </c>
      <c r="L270" s="39" t="s">
        <v>8219</v>
      </c>
      <c r="M270" s="39">
        <v>19</v>
      </c>
      <c r="O270" s="42" t="s">
        <v>8221</v>
      </c>
      <c r="P270" s="42">
        <v>0</v>
      </c>
    </row>
    <row r="271" spans="3:16" x14ac:dyDescent="0.2">
      <c r="C271"/>
      <c r="D271"/>
      <c r="E271"/>
      <c r="F271"/>
      <c r="G271"/>
      <c r="I271" s="11" t="str">
        <f>Data!G271</f>
        <v>successful</v>
      </c>
      <c r="J271" s="11">
        <f>Data!O271</f>
        <v>1596</v>
      </c>
      <c r="L271" s="39" t="s">
        <v>8219</v>
      </c>
      <c r="M271" s="39">
        <v>19</v>
      </c>
      <c r="O271" s="42" t="s">
        <v>8221</v>
      </c>
      <c r="P271" s="42">
        <v>0</v>
      </c>
    </row>
    <row r="272" spans="3:16" x14ac:dyDescent="0.2">
      <c r="C272"/>
      <c r="D272"/>
      <c r="E272"/>
      <c r="F272"/>
      <c r="G272"/>
      <c r="I272" s="11" t="str">
        <f>Data!G272</f>
        <v>successful</v>
      </c>
      <c r="J272" s="11">
        <f>Data!O272</f>
        <v>61</v>
      </c>
      <c r="L272" s="39" t="s">
        <v>8219</v>
      </c>
      <c r="M272" s="39">
        <v>19</v>
      </c>
      <c r="O272" s="42" t="s">
        <v>8221</v>
      </c>
      <c r="P272" s="42">
        <v>0</v>
      </c>
    </row>
    <row r="273" spans="3:16" x14ac:dyDescent="0.2">
      <c r="C273"/>
      <c r="D273"/>
      <c r="E273"/>
      <c r="F273"/>
      <c r="G273"/>
      <c r="I273" s="11" t="str">
        <f>Data!G273</f>
        <v>successful</v>
      </c>
      <c r="J273" s="11">
        <f>Data!O273</f>
        <v>287</v>
      </c>
      <c r="L273" s="39" t="s">
        <v>8219</v>
      </c>
      <c r="M273" s="39">
        <v>19</v>
      </c>
      <c r="O273" s="42" t="s">
        <v>8221</v>
      </c>
      <c r="P273" s="42">
        <v>0</v>
      </c>
    </row>
    <row r="274" spans="3:16" x14ac:dyDescent="0.2">
      <c r="C274"/>
      <c r="D274"/>
      <c r="E274"/>
      <c r="F274"/>
      <c r="G274"/>
      <c r="I274" s="11" t="str">
        <f>Data!G274</f>
        <v>successful</v>
      </c>
      <c r="J274" s="11">
        <f>Data!O274</f>
        <v>65</v>
      </c>
      <c r="L274" s="39" t="s">
        <v>8219</v>
      </c>
      <c r="M274" s="39">
        <v>19</v>
      </c>
      <c r="O274" s="42" t="s">
        <v>8221</v>
      </c>
      <c r="P274" s="42">
        <v>0</v>
      </c>
    </row>
    <row r="275" spans="3:16" x14ac:dyDescent="0.2">
      <c r="C275"/>
      <c r="D275"/>
      <c r="E275"/>
      <c r="F275"/>
      <c r="G275"/>
      <c r="I275" s="11" t="str">
        <f>Data!G275</f>
        <v>successful</v>
      </c>
      <c r="J275" s="11">
        <f>Data!O275</f>
        <v>118</v>
      </c>
      <c r="L275" s="39" t="s">
        <v>8219</v>
      </c>
      <c r="M275" s="39">
        <v>19</v>
      </c>
      <c r="O275" s="42" t="s">
        <v>8221</v>
      </c>
      <c r="P275" s="42">
        <v>0</v>
      </c>
    </row>
    <row r="276" spans="3:16" x14ac:dyDescent="0.2">
      <c r="C276"/>
      <c r="D276"/>
      <c r="E276"/>
      <c r="F276"/>
      <c r="G276"/>
      <c r="I276" s="11" t="str">
        <f>Data!G276</f>
        <v>successful</v>
      </c>
      <c r="J276" s="11">
        <f>Data!O276</f>
        <v>113</v>
      </c>
      <c r="L276" s="39" t="s">
        <v>8219</v>
      </c>
      <c r="M276" s="39">
        <v>19</v>
      </c>
      <c r="O276" s="42" t="s">
        <v>8221</v>
      </c>
      <c r="P276" s="42">
        <v>0</v>
      </c>
    </row>
    <row r="277" spans="3:16" x14ac:dyDescent="0.2">
      <c r="C277"/>
      <c r="D277"/>
      <c r="E277"/>
      <c r="F277"/>
      <c r="G277"/>
      <c r="I277" s="11" t="str">
        <f>Data!G277</f>
        <v>successful</v>
      </c>
      <c r="J277" s="11">
        <f>Data!O277</f>
        <v>332</v>
      </c>
      <c r="L277" s="39" t="s">
        <v>8219</v>
      </c>
      <c r="M277" s="39">
        <v>19</v>
      </c>
      <c r="O277" s="42" t="s">
        <v>8221</v>
      </c>
      <c r="P277" s="42">
        <v>0</v>
      </c>
    </row>
    <row r="278" spans="3:16" x14ac:dyDescent="0.2">
      <c r="C278"/>
      <c r="D278"/>
      <c r="E278"/>
      <c r="F278"/>
      <c r="G278"/>
      <c r="I278" s="11" t="str">
        <f>Data!G278</f>
        <v>successful</v>
      </c>
      <c r="J278" s="11">
        <f>Data!O278</f>
        <v>62</v>
      </c>
      <c r="L278" s="39" t="s">
        <v>8219</v>
      </c>
      <c r="M278" s="39">
        <v>19</v>
      </c>
      <c r="O278" s="42" t="s">
        <v>8221</v>
      </c>
      <c r="P278" s="42">
        <v>0</v>
      </c>
    </row>
    <row r="279" spans="3:16" x14ac:dyDescent="0.2">
      <c r="C279"/>
      <c r="D279"/>
      <c r="E279"/>
      <c r="F279"/>
      <c r="G279"/>
      <c r="I279" s="11" t="str">
        <f>Data!G279</f>
        <v>successful</v>
      </c>
      <c r="J279" s="11">
        <f>Data!O279</f>
        <v>951</v>
      </c>
      <c r="L279" s="39" t="s">
        <v>8219</v>
      </c>
      <c r="M279" s="39">
        <v>19</v>
      </c>
      <c r="O279" s="42" t="s">
        <v>8221</v>
      </c>
      <c r="P279" s="42">
        <v>0</v>
      </c>
    </row>
    <row r="280" spans="3:16" x14ac:dyDescent="0.2">
      <c r="C280"/>
      <c r="D280"/>
      <c r="E280"/>
      <c r="F280"/>
      <c r="G280"/>
      <c r="I280" s="11" t="str">
        <f>Data!G280</f>
        <v>successful</v>
      </c>
      <c r="J280" s="11">
        <f>Data!O280</f>
        <v>415</v>
      </c>
      <c r="L280" s="39" t="s">
        <v>8219</v>
      </c>
      <c r="M280" s="39">
        <v>19</v>
      </c>
      <c r="O280" s="42" t="s">
        <v>8221</v>
      </c>
      <c r="P280" s="42">
        <v>0</v>
      </c>
    </row>
    <row r="281" spans="3:16" x14ac:dyDescent="0.2">
      <c r="C281"/>
      <c r="D281"/>
      <c r="E281"/>
      <c r="F281"/>
      <c r="G281"/>
      <c r="I281" s="11" t="str">
        <f>Data!G281</f>
        <v>successful</v>
      </c>
      <c r="J281" s="11">
        <f>Data!O281</f>
        <v>305</v>
      </c>
      <c r="L281" s="39" t="s">
        <v>8219</v>
      </c>
      <c r="M281" s="39">
        <v>19</v>
      </c>
      <c r="O281" s="42" t="s">
        <v>8221</v>
      </c>
      <c r="P281" s="42">
        <v>0</v>
      </c>
    </row>
    <row r="282" spans="3:16" x14ac:dyDescent="0.2">
      <c r="C282"/>
      <c r="D282"/>
      <c r="E282"/>
      <c r="F282"/>
      <c r="G282"/>
      <c r="I282" s="11" t="str">
        <f>Data!G282</f>
        <v>successful</v>
      </c>
      <c r="J282" s="11">
        <f>Data!O282</f>
        <v>2139</v>
      </c>
      <c r="L282" s="39" t="s">
        <v>8219</v>
      </c>
      <c r="M282" s="39">
        <v>19</v>
      </c>
      <c r="O282" s="42" t="s">
        <v>8221</v>
      </c>
      <c r="P282" s="42">
        <v>0</v>
      </c>
    </row>
    <row r="283" spans="3:16" x14ac:dyDescent="0.2">
      <c r="C283"/>
      <c r="D283"/>
      <c r="E283"/>
      <c r="F283"/>
      <c r="G283"/>
      <c r="I283" s="11" t="str">
        <f>Data!G283</f>
        <v>successful</v>
      </c>
      <c r="J283" s="11">
        <f>Data!O283</f>
        <v>79</v>
      </c>
      <c r="L283" s="39" t="s">
        <v>8219</v>
      </c>
      <c r="M283" s="39">
        <v>19</v>
      </c>
      <c r="O283" s="42" t="s">
        <v>8221</v>
      </c>
      <c r="P283" s="42">
        <v>0</v>
      </c>
    </row>
    <row r="284" spans="3:16" x14ac:dyDescent="0.2">
      <c r="C284"/>
      <c r="D284"/>
      <c r="E284"/>
      <c r="F284"/>
      <c r="G284"/>
      <c r="I284" s="11" t="str">
        <f>Data!G284</f>
        <v>successful</v>
      </c>
      <c r="J284" s="11">
        <f>Data!O284</f>
        <v>179</v>
      </c>
      <c r="L284" s="39" t="s">
        <v>8219</v>
      </c>
      <c r="M284" s="39">
        <v>20</v>
      </c>
      <c r="O284" s="42" t="s">
        <v>8221</v>
      </c>
      <c r="P284" s="42">
        <v>0</v>
      </c>
    </row>
    <row r="285" spans="3:16" x14ac:dyDescent="0.2">
      <c r="C285"/>
      <c r="D285"/>
      <c r="E285"/>
      <c r="F285"/>
      <c r="G285"/>
      <c r="I285" s="11" t="str">
        <f>Data!G285</f>
        <v>successful</v>
      </c>
      <c r="J285" s="11">
        <f>Data!O285</f>
        <v>202</v>
      </c>
      <c r="L285" s="39" t="s">
        <v>8219</v>
      </c>
      <c r="M285" s="39">
        <v>20</v>
      </c>
      <c r="O285" s="42" t="s">
        <v>8221</v>
      </c>
      <c r="P285" s="42">
        <v>0</v>
      </c>
    </row>
    <row r="286" spans="3:16" x14ac:dyDescent="0.2">
      <c r="C286"/>
      <c r="D286"/>
      <c r="E286"/>
      <c r="F286"/>
      <c r="G286"/>
      <c r="I286" s="11" t="str">
        <f>Data!G286</f>
        <v>successful</v>
      </c>
      <c r="J286" s="11">
        <f>Data!O286</f>
        <v>760</v>
      </c>
      <c r="L286" s="39" t="s">
        <v>8219</v>
      </c>
      <c r="M286" s="39">
        <v>20</v>
      </c>
      <c r="O286" s="42" t="s">
        <v>8221</v>
      </c>
      <c r="P286" s="42">
        <v>0</v>
      </c>
    </row>
    <row r="287" spans="3:16" x14ac:dyDescent="0.2">
      <c r="C287"/>
      <c r="D287"/>
      <c r="E287"/>
      <c r="F287"/>
      <c r="G287"/>
      <c r="I287" s="11" t="str">
        <f>Data!G287</f>
        <v>successful</v>
      </c>
      <c r="J287" s="11">
        <f>Data!O287</f>
        <v>563</v>
      </c>
      <c r="L287" s="39" t="s">
        <v>8219</v>
      </c>
      <c r="M287" s="39">
        <v>20</v>
      </c>
      <c r="O287" s="42" t="s">
        <v>8221</v>
      </c>
      <c r="P287" s="42">
        <v>0</v>
      </c>
    </row>
    <row r="288" spans="3:16" x14ac:dyDescent="0.2">
      <c r="C288"/>
      <c r="D288"/>
      <c r="E288"/>
      <c r="F288"/>
      <c r="G288"/>
      <c r="I288" s="11" t="str">
        <f>Data!G288</f>
        <v>successful</v>
      </c>
      <c r="J288" s="11">
        <f>Data!O288</f>
        <v>135</v>
      </c>
      <c r="L288" s="39" t="s">
        <v>8219</v>
      </c>
      <c r="M288" s="39">
        <v>20</v>
      </c>
      <c r="O288" s="42" t="s">
        <v>8221</v>
      </c>
      <c r="P288" s="42">
        <v>0</v>
      </c>
    </row>
    <row r="289" spans="3:16" x14ac:dyDescent="0.2">
      <c r="C289"/>
      <c r="D289"/>
      <c r="E289"/>
      <c r="F289"/>
      <c r="G289"/>
      <c r="I289" s="11" t="str">
        <f>Data!G289</f>
        <v>successful</v>
      </c>
      <c r="J289" s="11">
        <f>Data!O289</f>
        <v>290</v>
      </c>
      <c r="L289" s="39" t="s">
        <v>8219</v>
      </c>
      <c r="M289" s="39">
        <v>20</v>
      </c>
      <c r="O289" s="42" t="s">
        <v>8221</v>
      </c>
      <c r="P289" s="42">
        <v>1</v>
      </c>
    </row>
    <row r="290" spans="3:16" x14ac:dyDescent="0.2">
      <c r="C290"/>
      <c r="D290"/>
      <c r="E290"/>
      <c r="F290"/>
      <c r="G290"/>
      <c r="I290" s="11" t="str">
        <f>Data!G290</f>
        <v>successful</v>
      </c>
      <c r="J290" s="11">
        <f>Data!O290</f>
        <v>447</v>
      </c>
      <c r="L290" s="39" t="s">
        <v>8219</v>
      </c>
      <c r="M290" s="39">
        <v>20</v>
      </c>
      <c r="O290" s="42" t="s">
        <v>8221</v>
      </c>
      <c r="P290" s="42">
        <v>1</v>
      </c>
    </row>
    <row r="291" spans="3:16" x14ac:dyDescent="0.2">
      <c r="C291"/>
      <c r="D291"/>
      <c r="E291"/>
      <c r="F291"/>
      <c r="G291"/>
      <c r="I291" s="11" t="str">
        <f>Data!G291</f>
        <v>successful</v>
      </c>
      <c r="J291" s="11">
        <f>Data!O291</f>
        <v>232</v>
      </c>
      <c r="L291" s="39" t="s">
        <v>8219</v>
      </c>
      <c r="M291" s="39">
        <v>20</v>
      </c>
      <c r="O291" s="42" t="s">
        <v>8221</v>
      </c>
      <c r="P291" s="42">
        <v>1</v>
      </c>
    </row>
    <row r="292" spans="3:16" x14ac:dyDescent="0.2">
      <c r="C292"/>
      <c r="D292"/>
      <c r="E292"/>
      <c r="F292"/>
      <c r="G292"/>
      <c r="I292" s="11" t="str">
        <f>Data!G292</f>
        <v>successful</v>
      </c>
      <c r="J292" s="11">
        <f>Data!O292</f>
        <v>168</v>
      </c>
      <c r="L292" s="39" t="s">
        <v>8219</v>
      </c>
      <c r="M292" s="39">
        <v>20</v>
      </c>
      <c r="O292" s="42" t="s">
        <v>8221</v>
      </c>
      <c r="P292" s="42">
        <v>1</v>
      </c>
    </row>
    <row r="293" spans="3:16" x14ac:dyDescent="0.2">
      <c r="C293"/>
      <c r="D293"/>
      <c r="E293"/>
      <c r="F293"/>
      <c r="G293"/>
      <c r="I293" s="11" t="str">
        <f>Data!G293</f>
        <v>successful</v>
      </c>
      <c r="J293" s="11">
        <f>Data!O293</f>
        <v>128</v>
      </c>
      <c r="L293" s="39" t="s">
        <v>8219</v>
      </c>
      <c r="M293" s="39">
        <v>20</v>
      </c>
      <c r="O293" s="42" t="s">
        <v>8221</v>
      </c>
      <c r="P293" s="42">
        <v>1</v>
      </c>
    </row>
    <row r="294" spans="3:16" x14ac:dyDescent="0.2">
      <c r="C294"/>
      <c r="D294"/>
      <c r="E294"/>
      <c r="F294"/>
      <c r="G294"/>
      <c r="I294" s="11" t="str">
        <f>Data!G294</f>
        <v>successful</v>
      </c>
      <c r="J294" s="11">
        <f>Data!O294</f>
        <v>493</v>
      </c>
      <c r="L294" s="39" t="s">
        <v>8219</v>
      </c>
      <c r="M294" s="39">
        <v>20</v>
      </c>
      <c r="O294" s="42" t="s">
        <v>8221</v>
      </c>
      <c r="P294" s="42">
        <v>1</v>
      </c>
    </row>
    <row r="295" spans="3:16" x14ac:dyDescent="0.2">
      <c r="C295"/>
      <c r="D295"/>
      <c r="E295"/>
      <c r="F295"/>
      <c r="G295"/>
      <c r="I295" s="11" t="str">
        <f>Data!G295</f>
        <v>successful</v>
      </c>
      <c r="J295" s="11">
        <f>Data!O295</f>
        <v>131</v>
      </c>
      <c r="L295" s="39" t="s">
        <v>8219</v>
      </c>
      <c r="M295" s="39">
        <v>20</v>
      </c>
      <c r="O295" s="42" t="s">
        <v>8221</v>
      </c>
      <c r="P295" s="42">
        <v>1</v>
      </c>
    </row>
    <row r="296" spans="3:16" x14ac:dyDescent="0.2">
      <c r="C296"/>
      <c r="D296"/>
      <c r="E296"/>
      <c r="F296"/>
      <c r="G296"/>
      <c r="I296" s="11" t="str">
        <f>Data!G296</f>
        <v>successful</v>
      </c>
      <c r="J296" s="11">
        <f>Data!O296</f>
        <v>50</v>
      </c>
      <c r="L296" s="39" t="s">
        <v>8219</v>
      </c>
      <c r="M296" s="39">
        <v>20</v>
      </c>
      <c r="O296" s="42" t="s">
        <v>8221</v>
      </c>
      <c r="P296" s="42">
        <v>1</v>
      </c>
    </row>
    <row r="297" spans="3:16" x14ac:dyDescent="0.2">
      <c r="C297"/>
      <c r="D297"/>
      <c r="E297"/>
      <c r="F297"/>
      <c r="G297"/>
      <c r="I297" s="11" t="str">
        <f>Data!G297</f>
        <v>successful</v>
      </c>
      <c r="J297" s="11">
        <f>Data!O297</f>
        <v>665</v>
      </c>
      <c r="L297" s="39" t="s">
        <v>8219</v>
      </c>
      <c r="M297" s="39">
        <v>20</v>
      </c>
      <c r="O297" s="42" t="s">
        <v>8221</v>
      </c>
      <c r="P297" s="42">
        <v>1</v>
      </c>
    </row>
    <row r="298" spans="3:16" x14ac:dyDescent="0.2">
      <c r="C298"/>
      <c r="D298"/>
      <c r="E298"/>
      <c r="F298"/>
      <c r="G298"/>
      <c r="I298" s="11" t="str">
        <f>Data!G298</f>
        <v>successful</v>
      </c>
      <c r="J298" s="11">
        <f>Data!O298</f>
        <v>129</v>
      </c>
      <c r="L298" s="39" t="s">
        <v>8219</v>
      </c>
      <c r="M298" s="39">
        <v>20</v>
      </c>
      <c r="O298" s="42" t="s">
        <v>8221</v>
      </c>
      <c r="P298" s="42">
        <v>1</v>
      </c>
    </row>
    <row r="299" spans="3:16" x14ac:dyDescent="0.2">
      <c r="C299"/>
      <c r="D299"/>
      <c r="E299"/>
      <c r="F299"/>
      <c r="G299"/>
      <c r="I299" s="11" t="str">
        <f>Data!G299</f>
        <v>successful</v>
      </c>
      <c r="J299" s="11">
        <f>Data!O299</f>
        <v>142</v>
      </c>
      <c r="L299" s="39" t="s">
        <v>8219</v>
      </c>
      <c r="M299" s="39">
        <v>20</v>
      </c>
      <c r="O299" s="42" t="s">
        <v>8221</v>
      </c>
      <c r="P299" s="42">
        <v>1</v>
      </c>
    </row>
    <row r="300" spans="3:16" x14ac:dyDescent="0.2">
      <c r="C300"/>
      <c r="D300"/>
      <c r="E300"/>
      <c r="F300"/>
      <c r="G300"/>
      <c r="I300" s="11" t="str">
        <f>Data!G300</f>
        <v>successful</v>
      </c>
      <c r="J300" s="11">
        <f>Data!O300</f>
        <v>2436</v>
      </c>
      <c r="L300" s="39" t="s">
        <v>8219</v>
      </c>
      <c r="M300" s="39">
        <v>20</v>
      </c>
      <c r="O300" s="42" t="s">
        <v>8221</v>
      </c>
      <c r="P300" s="42">
        <v>1</v>
      </c>
    </row>
    <row r="301" spans="3:16" x14ac:dyDescent="0.2">
      <c r="C301"/>
      <c r="D301"/>
      <c r="E301"/>
      <c r="F301"/>
      <c r="G301"/>
      <c r="I301" s="11" t="str">
        <f>Data!G301</f>
        <v>successful</v>
      </c>
      <c r="J301" s="11">
        <f>Data!O301</f>
        <v>244</v>
      </c>
      <c r="L301" s="39" t="s">
        <v>8219</v>
      </c>
      <c r="M301" s="39">
        <v>20</v>
      </c>
      <c r="O301" s="42" t="s">
        <v>8221</v>
      </c>
      <c r="P301" s="42">
        <v>1</v>
      </c>
    </row>
    <row r="302" spans="3:16" x14ac:dyDescent="0.2">
      <c r="C302"/>
      <c r="D302"/>
      <c r="E302"/>
      <c r="F302"/>
      <c r="G302"/>
      <c r="I302" s="11" t="str">
        <f>Data!G302</f>
        <v>successful</v>
      </c>
      <c r="J302" s="11">
        <f>Data!O302</f>
        <v>298</v>
      </c>
      <c r="L302" s="39" t="s">
        <v>8219</v>
      </c>
      <c r="M302" s="39">
        <v>20</v>
      </c>
      <c r="O302" s="42" t="s">
        <v>8221</v>
      </c>
      <c r="P302" s="42">
        <v>1</v>
      </c>
    </row>
    <row r="303" spans="3:16" x14ac:dyDescent="0.2">
      <c r="C303"/>
      <c r="D303"/>
      <c r="E303"/>
      <c r="F303"/>
      <c r="G303"/>
      <c r="I303" s="11" t="str">
        <f>Data!G303</f>
        <v>successful</v>
      </c>
      <c r="J303" s="11">
        <f>Data!O303</f>
        <v>251</v>
      </c>
      <c r="L303" s="39" t="s">
        <v>8219</v>
      </c>
      <c r="M303" s="39">
        <v>20</v>
      </c>
      <c r="O303" s="42" t="s">
        <v>8221</v>
      </c>
      <c r="P303" s="42">
        <v>1</v>
      </c>
    </row>
    <row r="304" spans="3:16" x14ac:dyDescent="0.2">
      <c r="C304"/>
      <c r="D304"/>
      <c r="E304"/>
      <c r="F304"/>
      <c r="G304"/>
      <c r="I304" s="11" t="str">
        <f>Data!G304</f>
        <v>successful</v>
      </c>
      <c r="J304" s="11">
        <f>Data!O304</f>
        <v>108</v>
      </c>
      <c r="L304" s="39" t="s">
        <v>8219</v>
      </c>
      <c r="M304" s="39">
        <v>20</v>
      </c>
      <c r="O304" s="42" t="s">
        <v>8221</v>
      </c>
      <c r="P304" s="42">
        <v>1</v>
      </c>
    </row>
    <row r="305" spans="3:16" x14ac:dyDescent="0.2">
      <c r="C305"/>
      <c r="D305"/>
      <c r="E305"/>
      <c r="F305"/>
      <c r="G305"/>
      <c r="I305" s="11" t="str">
        <f>Data!G305</f>
        <v>successful</v>
      </c>
      <c r="J305" s="11">
        <f>Data!O305</f>
        <v>82</v>
      </c>
      <c r="L305" s="39" t="s">
        <v>8219</v>
      </c>
      <c r="M305" s="39">
        <v>20</v>
      </c>
      <c r="O305" s="42" t="s">
        <v>8221</v>
      </c>
      <c r="P305" s="42">
        <v>1</v>
      </c>
    </row>
    <row r="306" spans="3:16" x14ac:dyDescent="0.2">
      <c r="C306"/>
      <c r="D306"/>
      <c r="E306"/>
      <c r="F306"/>
      <c r="G306"/>
      <c r="I306" s="11" t="str">
        <f>Data!G306</f>
        <v>successful</v>
      </c>
      <c r="J306" s="11">
        <f>Data!O306</f>
        <v>74</v>
      </c>
      <c r="L306" s="39" t="s">
        <v>8219</v>
      </c>
      <c r="M306" s="39">
        <v>20</v>
      </c>
      <c r="O306" s="42" t="s">
        <v>8221</v>
      </c>
      <c r="P306" s="42">
        <v>1</v>
      </c>
    </row>
    <row r="307" spans="3:16" x14ac:dyDescent="0.2">
      <c r="C307"/>
      <c r="D307"/>
      <c r="E307"/>
      <c r="F307"/>
      <c r="G307"/>
      <c r="I307" s="11" t="str">
        <f>Data!G307</f>
        <v>successful</v>
      </c>
      <c r="J307" s="11">
        <f>Data!O307</f>
        <v>189</v>
      </c>
      <c r="L307" s="39" t="s">
        <v>8219</v>
      </c>
      <c r="M307" s="39">
        <v>20</v>
      </c>
      <c r="O307" s="42" t="s">
        <v>8221</v>
      </c>
      <c r="P307" s="42">
        <v>1</v>
      </c>
    </row>
    <row r="308" spans="3:16" x14ac:dyDescent="0.2">
      <c r="C308"/>
      <c r="D308"/>
      <c r="E308"/>
      <c r="F308"/>
      <c r="G308"/>
      <c r="I308" s="11" t="str">
        <f>Data!G308</f>
        <v>successful</v>
      </c>
      <c r="J308" s="11">
        <f>Data!O308</f>
        <v>80</v>
      </c>
      <c r="L308" s="39" t="s">
        <v>8219</v>
      </c>
      <c r="M308" s="39">
        <v>20</v>
      </c>
      <c r="O308" s="42" t="s">
        <v>8221</v>
      </c>
      <c r="P308" s="42">
        <v>1</v>
      </c>
    </row>
    <row r="309" spans="3:16" x14ac:dyDescent="0.2">
      <c r="C309"/>
      <c r="D309"/>
      <c r="E309"/>
      <c r="F309"/>
      <c r="G309"/>
      <c r="I309" s="11" t="str">
        <f>Data!G309</f>
        <v>successful</v>
      </c>
      <c r="J309" s="11">
        <f>Data!O309</f>
        <v>576</v>
      </c>
      <c r="L309" s="39" t="s">
        <v>8219</v>
      </c>
      <c r="M309" s="39">
        <v>20</v>
      </c>
      <c r="O309" s="42" t="s">
        <v>8221</v>
      </c>
      <c r="P309" s="42">
        <v>1</v>
      </c>
    </row>
    <row r="310" spans="3:16" x14ac:dyDescent="0.2">
      <c r="C310"/>
      <c r="D310"/>
      <c r="E310"/>
      <c r="F310"/>
      <c r="G310"/>
      <c r="I310" s="11" t="str">
        <f>Data!G310</f>
        <v>successful</v>
      </c>
      <c r="J310" s="11">
        <f>Data!O310</f>
        <v>202</v>
      </c>
      <c r="L310" s="39" t="s">
        <v>8219</v>
      </c>
      <c r="M310" s="39">
        <v>20</v>
      </c>
      <c r="O310" s="42" t="s">
        <v>8221</v>
      </c>
      <c r="P310" s="42">
        <v>1</v>
      </c>
    </row>
    <row r="311" spans="3:16" x14ac:dyDescent="0.2">
      <c r="C311"/>
      <c r="D311"/>
      <c r="E311"/>
      <c r="F311"/>
      <c r="G311"/>
      <c r="I311" s="11" t="str">
        <f>Data!G311</f>
        <v>successful</v>
      </c>
      <c r="J311" s="11">
        <f>Data!O311</f>
        <v>238</v>
      </c>
      <c r="L311" s="39" t="s">
        <v>8219</v>
      </c>
      <c r="M311" s="39">
        <v>20</v>
      </c>
      <c r="O311" s="42" t="s">
        <v>8221</v>
      </c>
      <c r="P311" s="42">
        <v>1</v>
      </c>
    </row>
    <row r="312" spans="3:16" x14ac:dyDescent="0.2">
      <c r="C312"/>
      <c r="D312"/>
      <c r="E312"/>
      <c r="F312"/>
      <c r="G312"/>
      <c r="I312" s="11" t="str">
        <f>Data!G312</f>
        <v>successful</v>
      </c>
      <c r="J312" s="11">
        <f>Data!O312</f>
        <v>36</v>
      </c>
      <c r="L312" s="39" t="s">
        <v>8219</v>
      </c>
      <c r="M312" s="39">
        <v>20</v>
      </c>
      <c r="O312" s="42" t="s">
        <v>8221</v>
      </c>
      <c r="P312" s="42">
        <v>1</v>
      </c>
    </row>
    <row r="313" spans="3:16" x14ac:dyDescent="0.2">
      <c r="C313"/>
      <c r="D313"/>
      <c r="E313"/>
      <c r="F313"/>
      <c r="G313"/>
      <c r="I313" s="11" t="str">
        <f>Data!G313</f>
        <v>successful</v>
      </c>
      <c r="J313" s="11">
        <f>Data!O313</f>
        <v>150</v>
      </c>
      <c r="L313" s="39" t="s">
        <v>8219</v>
      </c>
      <c r="M313" s="39">
        <v>20</v>
      </c>
      <c r="O313" s="42" t="s">
        <v>8221</v>
      </c>
      <c r="P313" s="42">
        <v>1</v>
      </c>
    </row>
    <row r="314" spans="3:16" x14ac:dyDescent="0.2">
      <c r="C314"/>
      <c r="D314"/>
      <c r="E314"/>
      <c r="F314"/>
      <c r="G314"/>
      <c r="I314" s="11" t="str">
        <f>Data!G314</f>
        <v>successful</v>
      </c>
      <c r="J314" s="11">
        <f>Data!O314</f>
        <v>146</v>
      </c>
      <c r="L314" s="39" t="s">
        <v>8219</v>
      </c>
      <c r="M314" s="39">
        <v>20</v>
      </c>
      <c r="O314" s="42" t="s">
        <v>8221</v>
      </c>
      <c r="P314" s="42">
        <v>1</v>
      </c>
    </row>
    <row r="315" spans="3:16" x14ac:dyDescent="0.2">
      <c r="C315"/>
      <c r="D315"/>
      <c r="E315"/>
      <c r="F315"/>
      <c r="G315"/>
      <c r="I315" s="11" t="str">
        <f>Data!G315</f>
        <v>successful</v>
      </c>
      <c r="J315" s="11">
        <f>Data!O315</f>
        <v>222</v>
      </c>
      <c r="L315" s="39" t="s">
        <v>8219</v>
      </c>
      <c r="M315" s="39">
        <v>20</v>
      </c>
      <c r="O315" s="42" t="s">
        <v>8221</v>
      </c>
      <c r="P315" s="42">
        <v>1</v>
      </c>
    </row>
    <row r="316" spans="3:16" x14ac:dyDescent="0.2">
      <c r="C316"/>
      <c r="D316"/>
      <c r="E316"/>
      <c r="F316"/>
      <c r="G316"/>
      <c r="I316" s="11" t="str">
        <f>Data!G316</f>
        <v>successful</v>
      </c>
      <c r="J316" s="11">
        <f>Data!O316</f>
        <v>120</v>
      </c>
      <c r="L316" s="39" t="s">
        <v>8219</v>
      </c>
      <c r="M316" s="39">
        <v>20</v>
      </c>
      <c r="O316" s="42" t="s">
        <v>8221</v>
      </c>
      <c r="P316" s="42">
        <v>1</v>
      </c>
    </row>
    <row r="317" spans="3:16" x14ac:dyDescent="0.2">
      <c r="C317"/>
      <c r="D317"/>
      <c r="E317"/>
      <c r="F317"/>
      <c r="G317"/>
      <c r="I317" s="11" t="str">
        <f>Data!G317</f>
        <v>successful</v>
      </c>
      <c r="J317" s="11">
        <f>Data!O317</f>
        <v>126</v>
      </c>
      <c r="L317" s="39" t="s">
        <v>8219</v>
      </c>
      <c r="M317" s="39">
        <v>20</v>
      </c>
      <c r="O317" s="42" t="s">
        <v>8221</v>
      </c>
      <c r="P317" s="42">
        <v>1</v>
      </c>
    </row>
    <row r="318" spans="3:16" x14ac:dyDescent="0.2">
      <c r="C318"/>
      <c r="D318"/>
      <c r="E318"/>
      <c r="F318"/>
      <c r="G318"/>
      <c r="I318" s="11" t="str">
        <f>Data!G318</f>
        <v>successful</v>
      </c>
      <c r="J318" s="11">
        <f>Data!O318</f>
        <v>158</v>
      </c>
      <c r="L318" s="39" t="s">
        <v>8219</v>
      </c>
      <c r="M318" s="39">
        <v>20</v>
      </c>
      <c r="O318" s="42" t="s">
        <v>8221</v>
      </c>
      <c r="P318" s="42">
        <v>1</v>
      </c>
    </row>
    <row r="319" spans="3:16" x14ac:dyDescent="0.2">
      <c r="C319"/>
      <c r="D319"/>
      <c r="E319"/>
      <c r="F319"/>
      <c r="G319"/>
      <c r="I319" s="11" t="str">
        <f>Data!G319</f>
        <v>successful</v>
      </c>
      <c r="J319" s="11">
        <f>Data!O319</f>
        <v>316</v>
      </c>
      <c r="L319" s="39" t="s">
        <v>8219</v>
      </c>
      <c r="M319" s="39">
        <v>21</v>
      </c>
      <c r="O319" s="42" t="s">
        <v>8221</v>
      </c>
      <c r="P319" s="42">
        <v>1</v>
      </c>
    </row>
    <row r="320" spans="3:16" x14ac:dyDescent="0.2">
      <c r="C320"/>
      <c r="D320"/>
      <c r="E320"/>
      <c r="F320"/>
      <c r="G320"/>
      <c r="I320" s="11" t="str">
        <f>Data!G320</f>
        <v>successful</v>
      </c>
      <c r="J320" s="11">
        <f>Data!O320</f>
        <v>284</v>
      </c>
      <c r="L320" s="39" t="s">
        <v>8219</v>
      </c>
      <c r="M320" s="39">
        <v>21</v>
      </c>
      <c r="O320" s="42" t="s">
        <v>8221</v>
      </c>
      <c r="P320" s="42">
        <v>1</v>
      </c>
    </row>
    <row r="321" spans="3:16" x14ac:dyDescent="0.2">
      <c r="C321"/>
      <c r="D321"/>
      <c r="E321"/>
      <c r="F321"/>
      <c r="G321"/>
      <c r="I321" s="11" t="str">
        <f>Data!G321</f>
        <v>successful</v>
      </c>
      <c r="J321" s="11">
        <f>Data!O321</f>
        <v>51</v>
      </c>
      <c r="L321" s="39" t="s">
        <v>8219</v>
      </c>
      <c r="M321" s="39">
        <v>21</v>
      </c>
      <c r="O321" s="42" t="s">
        <v>8221</v>
      </c>
      <c r="P321" s="42">
        <v>1</v>
      </c>
    </row>
    <row r="322" spans="3:16" x14ac:dyDescent="0.2">
      <c r="C322"/>
      <c r="D322"/>
      <c r="E322"/>
      <c r="F322"/>
      <c r="G322"/>
      <c r="I322" s="11" t="str">
        <f>Data!G322</f>
        <v>successful</v>
      </c>
      <c r="J322" s="11">
        <f>Data!O322</f>
        <v>158</v>
      </c>
      <c r="L322" s="39" t="s">
        <v>8219</v>
      </c>
      <c r="M322" s="39">
        <v>21</v>
      </c>
      <c r="O322" s="42" t="s">
        <v>8221</v>
      </c>
      <c r="P322" s="42">
        <v>1</v>
      </c>
    </row>
    <row r="323" spans="3:16" x14ac:dyDescent="0.2">
      <c r="C323"/>
      <c r="D323"/>
      <c r="E323"/>
      <c r="F323"/>
      <c r="G323"/>
      <c r="I323" s="11" t="str">
        <f>Data!G323</f>
        <v>successful</v>
      </c>
      <c r="J323" s="11">
        <f>Data!O323</f>
        <v>337</v>
      </c>
      <c r="L323" s="39" t="s">
        <v>8219</v>
      </c>
      <c r="M323" s="39">
        <v>21</v>
      </c>
      <c r="O323" s="42" t="s">
        <v>8221</v>
      </c>
      <c r="P323" s="42">
        <v>1</v>
      </c>
    </row>
    <row r="324" spans="3:16" x14ac:dyDescent="0.2">
      <c r="C324"/>
      <c r="D324"/>
      <c r="E324"/>
      <c r="F324"/>
      <c r="G324"/>
      <c r="I324" s="11" t="str">
        <f>Data!G324</f>
        <v>successful</v>
      </c>
      <c r="J324" s="11">
        <f>Data!O324</f>
        <v>186</v>
      </c>
      <c r="L324" s="39" t="s">
        <v>8219</v>
      </c>
      <c r="M324" s="39">
        <v>21</v>
      </c>
      <c r="O324" s="42" t="s">
        <v>8221</v>
      </c>
      <c r="P324" s="42">
        <v>1</v>
      </c>
    </row>
    <row r="325" spans="3:16" x14ac:dyDescent="0.2">
      <c r="C325"/>
      <c r="D325"/>
      <c r="E325"/>
      <c r="F325"/>
      <c r="G325"/>
      <c r="I325" s="11" t="str">
        <f>Data!G325</f>
        <v>successful</v>
      </c>
      <c r="J325" s="11">
        <f>Data!O325</f>
        <v>58</v>
      </c>
      <c r="L325" s="39" t="s">
        <v>8219</v>
      </c>
      <c r="M325" s="39">
        <v>21</v>
      </c>
      <c r="O325" s="42" t="s">
        <v>8221</v>
      </c>
      <c r="P325" s="42">
        <v>1</v>
      </c>
    </row>
    <row r="326" spans="3:16" x14ac:dyDescent="0.2">
      <c r="C326"/>
      <c r="D326"/>
      <c r="E326"/>
      <c r="F326"/>
      <c r="G326"/>
      <c r="I326" s="11" t="str">
        <f>Data!G326</f>
        <v>successful</v>
      </c>
      <c r="J326" s="11">
        <f>Data!O326</f>
        <v>82</v>
      </c>
      <c r="L326" s="39" t="s">
        <v>8219</v>
      </c>
      <c r="M326" s="39">
        <v>21</v>
      </c>
      <c r="O326" s="42" t="s">
        <v>8221</v>
      </c>
      <c r="P326" s="42">
        <v>1</v>
      </c>
    </row>
    <row r="327" spans="3:16" x14ac:dyDescent="0.2">
      <c r="C327"/>
      <c r="D327"/>
      <c r="E327"/>
      <c r="F327"/>
      <c r="G327"/>
      <c r="I327" s="11" t="str">
        <f>Data!G327</f>
        <v>successful</v>
      </c>
      <c r="J327" s="11">
        <f>Data!O327</f>
        <v>736</v>
      </c>
      <c r="L327" s="39" t="s">
        <v>8219</v>
      </c>
      <c r="M327" s="39">
        <v>21</v>
      </c>
      <c r="O327" s="42" t="s">
        <v>8221</v>
      </c>
      <c r="P327" s="42">
        <v>1</v>
      </c>
    </row>
    <row r="328" spans="3:16" x14ac:dyDescent="0.2">
      <c r="C328"/>
      <c r="D328"/>
      <c r="E328"/>
      <c r="F328"/>
      <c r="G328"/>
      <c r="I328" s="11" t="str">
        <f>Data!G328</f>
        <v>successful</v>
      </c>
      <c r="J328" s="11">
        <f>Data!O328</f>
        <v>1151</v>
      </c>
      <c r="L328" s="39" t="s">
        <v>8219</v>
      </c>
      <c r="M328" s="39">
        <v>21</v>
      </c>
      <c r="O328" s="42" t="s">
        <v>8221</v>
      </c>
      <c r="P328" s="42">
        <v>1</v>
      </c>
    </row>
    <row r="329" spans="3:16" x14ac:dyDescent="0.2">
      <c r="C329"/>
      <c r="D329"/>
      <c r="E329"/>
      <c r="F329"/>
      <c r="G329"/>
      <c r="I329" s="11" t="str">
        <f>Data!G329</f>
        <v>successful</v>
      </c>
      <c r="J329" s="11">
        <f>Data!O329</f>
        <v>34</v>
      </c>
      <c r="L329" s="39" t="s">
        <v>8219</v>
      </c>
      <c r="M329" s="39">
        <v>21</v>
      </c>
      <c r="O329" s="42" t="s">
        <v>8221</v>
      </c>
      <c r="P329" s="42">
        <v>1</v>
      </c>
    </row>
    <row r="330" spans="3:16" x14ac:dyDescent="0.2">
      <c r="C330"/>
      <c r="D330"/>
      <c r="E330"/>
      <c r="F330"/>
      <c r="G330"/>
      <c r="I330" s="11" t="str">
        <f>Data!G330</f>
        <v>successful</v>
      </c>
      <c r="J330" s="11">
        <f>Data!O330</f>
        <v>498</v>
      </c>
      <c r="L330" s="39" t="s">
        <v>8219</v>
      </c>
      <c r="M330" s="39">
        <v>21</v>
      </c>
      <c r="O330" s="42" t="s">
        <v>8221</v>
      </c>
      <c r="P330" s="42">
        <v>1</v>
      </c>
    </row>
    <row r="331" spans="3:16" x14ac:dyDescent="0.2">
      <c r="C331"/>
      <c r="D331"/>
      <c r="E331"/>
      <c r="F331"/>
      <c r="G331"/>
      <c r="I331" s="11" t="str">
        <f>Data!G331</f>
        <v>successful</v>
      </c>
      <c r="J331" s="11">
        <f>Data!O331</f>
        <v>167</v>
      </c>
      <c r="L331" s="39" t="s">
        <v>8219</v>
      </c>
      <c r="M331" s="39">
        <v>21</v>
      </c>
      <c r="O331" s="42" t="s">
        <v>8221</v>
      </c>
      <c r="P331" s="42">
        <v>1</v>
      </c>
    </row>
    <row r="332" spans="3:16" x14ac:dyDescent="0.2">
      <c r="C332"/>
      <c r="D332"/>
      <c r="E332"/>
      <c r="F332"/>
      <c r="G332"/>
      <c r="I332" s="11" t="str">
        <f>Data!G332</f>
        <v>successful</v>
      </c>
      <c r="J332" s="11">
        <f>Data!O332</f>
        <v>340</v>
      </c>
      <c r="L332" s="39" t="s">
        <v>8219</v>
      </c>
      <c r="M332" s="39">
        <v>21</v>
      </c>
      <c r="O332" s="42" t="s">
        <v>8221</v>
      </c>
      <c r="P332" s="42">
        <v>1</v>
      </c>
    </row>
    <row r="333" spans="3:16" x14ac:dyDescent="0.2">
      <c r="C333"/>
      <c r="D333"/>
      <c r="E333"/>
      <c r="F333"/>
      <c r="G333"/>
      <c r="I333" s="11" t="str">
        <f>Data!G333</f>
        <v>successful</v>
      </c>
      <c r="J333" s="11">
        <f>Data!O333</f>
        <v>438</v>
      </c>
      <c r="L333" s="39" t="s">
        <v>8219</v>
      </c>
      <c r="M333" s="39">
        <v>21</v>
      </c>
      <c r="O333" s="42" t="s">
        <v>8221</v>
      </c>
      <c r="P333" s="42">
        <v>1</v>
      </c>
    </row>
    <row r="334" spans="3:16" x14ac:dyDescent="0.2">
      <c r="C334"/>
      <c r="D334"/>
      <c r="E334"/>
      <c r="F334"/>
      <c r="G334"/>
      <c r="I334" s="11" t="str">
        <f>Data!G334</f>
        <v>successful</v>
      </c>
      <c r="J334" s="11">
        <f>Data!O334</f>
        <v>555</v>
      </c>
      <c r="L334" s="39" t="s">
        <v>8219</v>
      </c>
      <c r="M334" s="39">
        <v>21</v>
      </c>
      <c r="O334" s="42" t="s">
        <v>8221</v>
      </c>
      <c r="P334" s="42">
        <v>1</v>
      </c>
    </row>
    <row r="335" spans="3:16" x14ac:dyDescent="0.2">
      <c r="C335"/>
      <c r="D335"/>
      <c r="E335"/>
      <c r="F335"/>
      <c r="G335"/>
      <c r="I335" s="11" t="str">
        <f>Data!G335</f>
        <v>successful</v>
      </c>
      <c r="J335" s="11">
        <f>Data!O335</f>
        <v>266</v>
      </c>
      <c r="L335" s="39" t="s">
        <v>8219</v>
      </c>
      <c r="M335" s="39">
        <v>21</v>
      </c>
      <c r="O335" s="42" t="s">
        <v>8221</v>
      </c>
      <c r="P335" s="42">
        <v>1</v>
      </c>
    </row>
    <row r="336" spans="3:16" x14ac:dyDescent="0.2">
      <c r="C336"/>
      <c r="D336"/>
      <c r="E336"/>
      <c r="F336"/>
      <c r="G336"/>
      <c r="I336" s="11" t="str">
        <f>Data!G336</f>
        <v>successful</v>
      </c>
      <c r="J336" s="11">
        <f>Data!O336</f>
        <v>69</v>
      </c>
      <c r="L336" s="39" t="s">
        <v>8219</v>
      </c>
      <c r="M336" s="39">
        <v>21</v>
      </c>
      <c r="O336" s="42" t="s">
        <v>8221</v>
      </c>
      <c r="P336" s="42">
        <v>1</v>
      </c>
    </row>
    <row r="337" spans="3:16" x14ac:dyDescent="0.2">
      <c r="C337"/>
      <c r="D337"/>
      <c r="E337"/>
      <c r="F337"/>
      <c r="G337"/>
      <c r="I337" s="11" t="str">
        <f>Data!G337</f>
        <v>successful</v>
      </c>
      <c r="J337" s="11">
        <f>Data!O337</f>
        <v>80</v>
      </c>
      <c r="L337" s="39" t="s">
        <v>8219</v>
      </c>
      <c r="M337" s="39">
        <v>21</v>
      </c>
      <c r="O337" s="42" t="s">
        <v>8221</v>
      </c>
      <c r="P337" s="42">
        <v>1</v>
      </c>
    </row>
    <row r="338" spans="3:16" x14ac:dyDescent="0.2">
      <c r="C338"/>
      <c r="D338"/>
      <c r="E338"/>
      <c r="F338"/>
      <c r="G338"/>
      <c r="I338" s="11" t="str">
        <f>Data!G338</f>
        <v>successful</v>
      </c>
      <c r="J338" s="11">
        <f>Data!O338</f>
        <v>493</v>
      </c>
      <c r="L338" s="39" t="s">
        <v>8219</v>
      </c>
      <c r="M338" s="39">
        <v>21</v>
      </c>
      <c r="O338" s="42" t="s">
        <v>8221</v>
      </c>
      <c r="P338" s="42">
        <v>1</v>
      </c>
    </row>
    <row r="339" spans="3:16" x14ac:dyDescent="0.2">
      <c r="C339"/>
      <c r="D339"/>
      <c r="E339"/>
      <c r="F339"/>
      <c r="G339"/>
      <c r="I339" s="11" t="str">
        <f>Data!G339</f>
        <v>successful</v>
      </c>
      <c r="J339" s="11">
        <f>Data!O339</f>
        <v>31</v>
      </c>
      <c r="L339" s="39" t="s">
        <v>8219</v>
      </c>
      <c r="M339" s="39">
        <v>21</v>
      </c>
      <c r="O339" s="42" t="s">
        <v>8221</v>
      </c>
      <c r="P339" s="42">
        <v>1</v>
      </c>
    </row>
    <row r="340" spans="3:16" x14ac:dyDescent="0.2">
      <c r="C340"/>
      <c r="D340"/>
      <c r="E340"/>
      <c r="F340"/>
      <c r="G340"/>
      <c r="I340" s="11" t="str">
        <f>Data!G340</f>
        <v>successful</v>
      </c>
      <c r="J340" s="11">
        <f>Data!O340</f>
        <v>236</v>
      </c>
      <c r="L340" s="39" t="s">
        <v>8219</v>
      </c>
      <c r="M340" s="39">
        <v>21</v>
      </c>
      <c r="O340" s="42" t="s">
        <v>8221</v>
      </c>
      <c r="P340" s="42">
        <v>1</v>
      </c>
    </row>
    <row r="341" spans="3:16" x14ac:dyDescent="0.2">
      <c r="C341"/>
      <c r="D341"/>
      <c r="E341"/>
      <c r="F341"/>
      <c r="G341"/>
      <c r="I341" s="11" t="str">
        <f>Data!G341</f>
        <v>successful</v>
      </c>
      <c r="J341" s="11">
        <f>Data!O341</f>
        <v>89</v>
      </c>
      <c r="L341" s="39" t="s">
        <v>8219</v>
      </c>
      <c r="M341" s="39">
        <v>21</v>
      </c>
      <c r="O341" s="42" t="s">
        <v>8221</v>
      </c>
      <c r="P341" s="42">
        <v>1</v>
      </c>
    </row>
    <row r="342" spans="3:16" x14ac:dyDescent="0.2">
      <c r="C342"/>
      <c r="D342"/>
      <c r="E342"/>
      <c r="F342"/>
      <c r="G342"/>
      <c r="I342" s="11" t="str">
        <f>Data!G342</f>
        <v>successful</v>
      </c>
      <c r="J342" s="11">
        <f>Data!O342</f>
        <v>299</v>
      </c>
      <c r="L342" s="39" t="s">
        <v>8219</v>
      </c>
      <c r="M342" s="39">
        <v>21</v>
      </c>
      <c r="O342" s="42" t="s">
        <v>8221</v>
      </c>
      <c r="P342" s="42">
        <v>1</v>
      </c>
    </row>
    <row r="343" spans="3:16" x14ac:dyDescent="0.2">
      <c r="C343"/>
      <c r="D343"/>
      <c r="E343"/>
      <c r="F343"/>
      <c r="G343"/>
      <c r="I343" s="11" t="str">
        <f>Data!G343</f>
        <v>successful</v>
      </c>
      <c r="J343" s="11">
        <f>Data!O343</f>
        <v>55</v>
      </c>
      <c r="L343" s="39" t="s">
        <v>8219</v>
      </c>
      <c r="M343" s="39">
        <v>21</v>
      </c>
      <c r="O343" s="42" t="s">
        <v>8221</v>
      </c>
      <c r="P343" s="42">
        <v>1</v>
      </c>
    </row>
    <row r="344" spans="3:16" x14ac:dyDescent="0.2">
      <c r="C344"/>
      <c r="D344"/>
      <c r="E344"/>
      <c r="F344"/>
      <c r="G344"/>
      <c r="I344" s="11" t="str">
        <f>Data!G344</f>
        <v>successful</v>
      </c>
      <c r="J344" s="11">
        <f>Data!O344</f>
        <v>325</v>
      </c>
      <c r="L344" s="39" t="s">
        <v>8219</v>
      </c>
      <c r="M344" s="39">
        <v>21</v>
      </c>
      <c r="O344" s="42" t="s">
        <v>8221</v>
      </c>
      <c r="P344" s="42">
        <v>1</v>
      </c>
    </row>
    <row r="345" spans="3:16" x14ac:dyDescent="0.2">
      <c r="C345"/>
      <c r="D345"/>
      <c r="E345"/>
      <c r="F345"/>
      <c r="G345"/>
      <c r="I345" s="11" t="str">
        <f>Data!G345</f>
        <v>successful</v>
      </c>
      <c r="J345" s="11">
        <f>Data!O345</f>
        <v>524</v>
      </c>
      <c r="L345" s="39" t="s">
        <v>8219</v>
      </c>
      <c r="M345" s="39">
        <v>21</v>
      </c>
      <c r="O345" s="42" t="s">
        <v>8221</v>
      </c>
      <c r="P345" s="42">
        <v>1</v>
      </c>
    </row>
    <row r="346" spans="3:16" x14ac:dyDescent="0.2">
      <c r="C346"/>
      <c r="D346"/>
      <c r="E346"/>
      <c r="F346"/>
      <c r="G346"/>
      <c r="I346" s="11" t="str">
        <f>Data!G346</f>
        <v>successful</v>
      </c>
      <c r="J346" s="11">
        <f>Data!O346</f>
        <v>285</v>
      </c>
      <c r="L346" s="39" t="s">
        <v>8219</v>
      </c>
      <c r="M346" s="39">
        <v>21</v>
      </c>
      <c r="O346" s="42" t="s">
        <v>8221</v>
      </c>
      <c r="P346" s="42">
        <v>1</v>
      </c>
    </row>
    <row r="347" spans="3:16" x14ac:dyDescent="0.2">
      <c r="C347"/>
      <c r="D347"/>
      <c r="E347"/>
      <c r="F347"/>
      <c r="G347"/>
      <c r="I347" s="11" t="str">
        <f>Data!G347</f>
        <v>successful</v>
      </c>
      <c r="J347" s="11">
        <f>Data!O347</f>
        <v>179</v>
      </c>
      <c r="L347" s="39" t="s">
        <v>8219</v>
      </c>
      <c r="M347" s="39">
        <v>22</v>
      </c>
      <c r="O347" s="42" t="s">
        <v>8221</v>
      </c>
      <c r="P347" s="42">
        <v>1</v>
      </c>
    </row>
    <row r="348" spans="3:16" x14ac:dyDescent="0.2">
      <c r="C348"/>
      <c r="D348"/>
      <c r="E348"/>
      <c r="F348"/>
      <c r="G348"/>
      <c r="I348" s="11" t="str">
        <f>Data!G348</f>
        <v>successful</v>
      </c>
      <c r="J348" s="11">
        <f>Data!O348</f>
        <v>188</v>
      </c>
      <c r="L348" s="39" t="s">
        <v>8219</v>
      </c>
      <c r="M348" s="39">
        <v>22</v>
      </c>
      <c r="O348" s="42" t="s">
        <v>8221</v>
      </c>
      <c r="P348" s="42">
        <v>1</v>
      </c>
    </row>
    <row r="349" spans="3:16" x14ac:dyDescent="0.2">
      <c r="C349"/>
      <c r="D349"/>
      <c r="E349"/>
      <c r="F349"/>
      <c r="G349"/>
      <c r="I349" s="11" t="str">
        <f>Data!G349</f>
        <v>successful</v>
      </c>
      <c r="J349" s="11">
        <f>Data!O349</f>
        <v>379</v>
      </c>
      <c r="L349" s="39" t="s">
        <v>8219</v>
      </c>
      <c r="M349" s="39">
        <v>22</v>
      </c>
      <c r="O349" s="42" t="s">
        <v>8221</v>
      </c>
      <c r="P349" s="42">
        <v>1</v>
      </c>
    </row>
    <row r="350" spans="3:16" x14ac:dyDescent="0.2">
      <c r="C350"/>
      <c r="D350"/>
      <c r="E350"/>
      <c r="F350"/>
      <c r="G350"/>
      <c r="I350" s="11" t="str">
        <f>Data!G350</f>
        <v>successful</v>
      </c>
      <c r="J350" s="11">
        <f>Data!O350</f>
        <v>119</v>
      </c>
      <c r="L350" s="39" t="s">
        <v>8219</v>
      </c>
      <c r="M350" s="39">
        <v>22</v>
      </c>
      <c r="O350" s="42" t="s">
        <v>8221</v>
      </c>
      <c r="P350" s="42">
        <v>1</v>
      </c>
    </row>
    <row r="351" spans="3:16" x14ac:dyDescent="0.2">
      <c r="C351"/>
      <c r="D351"/>
      <c r="E351"/>
      <c r="F351"/>
      <c r="G351"/>
      <c r="I351" s="11" t="str">
        <f>Data!G351</f>
        <v>successful</v>
      </c>
      <c r="J351" s="11">
        <f>Data!O351</f>
        <v>167</v>
      </c>
      <c r="L351" s="39" t="s">
        <v>8219</v>
      </c>
      <c r="M351" s="39">
        <v>22</v>
      </c>
      <c r="O351" s="42" t="s">
        <v>8221</v>
      </c>
      <c r="P351" s="42">
        <v>1</v>
      </c>
    </row>
    <row r="352" spans="3:16" x14ac:dyDescent="0.2">
      <c r="C352"/>
      <c r="D352"/>
      <c r="E352"/>
      <c r="F352"/>
      <c r="G352"/>
      <c r="I352" s="11" t="str">
        <f>Data!G352</f>
        <v>successful</v>
      </c>
      <c r="J352" s="11">
        <f>Data!O352</f>
        <v>221</v>
      </c>
      <c r="L352" s="39" t="s">
        <v>8219</v>
      </c>
      <c r="M352" s="39">
        <v>22</v>
      </c>
      <c r="O352" s="42" t="s">
        <v>8221</v>
      </c>
      <c r="P352" s="42">
        <v>1</v>
      </c>
    </row>
    <row r="353" spans="3:16" x14ac:dyDescent="0.2">
      <c r="C353"/>
      <c r="D353"/>
      <c r="E353"/>
      <c r="F353"/>
      <c r="G353"/>
      <c r="I353" s="11" t="str">
        <f>Data!G353</f>
        <v>successful</v>
      </c>
      <c r="J353" s="11">
        <f>Data!O353</f>
        <v>964</v>
      </c>
      <c r="L353" s="39" t="s">
        <v>8219</v>
      </c>
      <c r="M353" s="39">
        <v>22</v>
      </c>
      <c r="O353" s="42" t="s">
        <v>8221</v>
      </c>
      <c r="P353" s="42">
        <v>1</v>
      </c>
    </row>
    <row r="354" spans="3:16" x14ac:dyDescent="0.2">
      <c r="C354"/>
      <c r="D354"/>
      <c r="E354"/>
      <c r="F354"/>
      <c r="G354"/>
      <c r="I354" s="11" t="str">
        <f>Data!G354</f>
        <v>successful</v>
      </c>
      <c r="J354" s="11">
        <f>Data!O354</f>
        <v>286</v>
      </c>
      <c r="L354" s="39" t="s">
        <v>8219</v>
      </c>
      <c r="M354" s="39">
        <v>22</v>
      </c>
      <c r="O354" s="42" t="s">
        <v>8221</v>
      </c>
      <c r="P354" s="42">
        <v>1</v>
      </c>
    </row>
    <row r="355" spans="3:16" x14ac:dyDescent="0.2">
      <c r="C355"/>
      <c r="D355"/>
      <c r="E355"/>
      <c r="F355"/>
      <c r="G355"/>
      <c r="I355" s="11" t="str">
        <f>Data!G355</f>
        <v>successful</v>
      </c>
      <c r="J355" s="11">
        <f>Data!O355</f>
        <v>613</v>
      </c>
      <c r="L355" s="39" t="s">
        <v>8219</v>
      </c>
      <c r="M355" s="39">
        <v>22</v>
      </c>
      <c r="O355" s="42" t="s">
        <v>8221</v>
      </c>
      <c r="P355" s="42">
        <v>1</v>
      </c>
    </row>
    <row r="356" spans="3:16" x14ac:dyDescent="0.2">
      <c r="C356"/>
      <c r="D356"/>
      <c r="E356"/>
      <c r="F356"/>
      <c r="G356"/>
      <c r="I356" s="11" t="str">
        <f>Data!G356</f>
        <v>successful</v>
      </c>
      <c r="J356" s="11">
        <f>Data!O356</f>
        <v>29</v>
      </c>
      <c r="L356" s="39" t="s">
        <v>8219</v>
      </c>
      <c r="M356" s="39">
        <v>22</v>
      </c>
      <c r="O356" s="42" t="s">
        <v>8221</v>
      </c>
      <c r="P356" s="42">
        <v>1</v>
      </c>
    </row>
    <row r="357" spans="3:16" x14ac:dyDescent="0.2">
      <c r="C357"/>
      <c r="D357"/>
      <c r="E357"/>
      <c r="F357"/>
      <c r="G357"/>
      <c r="I357" s="11" t="str">
        <f>Data!G357</f>
        <v>successful</v>
      </c>
      <c r="J357" s="11">
        <f>Data!O357</f>
        <v>165</v>
      </c>
      <c r="L357" s="39" t="s">
        <v>8219</v>
      </c>
      <c r="M357" s="39">
        <v>22</v>
      </c>
      <c r="O357" s="42" t="s">
        <v>8221</v>
      </c>
      <c r="P357" s="42">
        <v>1</v>
      </c>
    </row>
    <row r="358" spans="3:16" x14ac:dyDescent="0.2">
      <c r="C358"/>
      <c r="D358"/>
      <c r="E358"/>
      <c r="F358"/>
      <c r="G358"/>
      <c r="I358" s="11" t="str">
        <f>Data!G358</f>
        <v>successful</v>
      </c>
      <c r="J358" s="11">
        <f>Data!O358</f>
        <v>97</v>
      </c>
      <c r="L358" s="39" t="s">
        <v>8219</v>
      </c>
      <c r="M358" s="39">
        <v>22</v>
      </c>
      <c r="O358" s="42" t="s">
        <v>8221</v>
      </c>
      <c r="P358" s="42">
        <v>1</v>
      </c>
    </row>
    <row r="359" spans="3:16" x14ac:dyDescent="0.2">
      <c r="C359"/>
      <c r="D359"/>
      <c r="E359"/>
      <c r="F359"/>
      <c r="G359"/>
      <c r="I359" s="11" t="str">
        <f>Data!G359</f>
        <v>successful</v>
      </c>
      <c r="J359" s="11">
        <f>Data!O359</f>
        <v>303</v>
      </c>
      <c r="L359" s="39" t="s">
        <v>8219</v>
      </c>
      <c r="M359" s="39">
        <v>22</v>
      </c>
      <c r="O359" s="42" t="s">
        <v>8221</v>
      </c>
      <c r="P359" s="42">
        <v>1</v>
      </c>
    </row>
    <row r="360" spans="3:16" x14ac:dyDescent="0.2">
      <c r="C360"/>
      <c r="D360"/>
      <c r="E360"/>
      <c r="F360"/>
      <c r="G360"/>
      <c r="I360" s="11" t="str">
        <f>Data!G360</f>
        <v>successful</v>
      </c>
      <c r="J360" s="11">
        <f>Data!O360</f>
        <v>267</v>
      </c>
      <c r="L360" s="39" t="s">
        <v>8219</v>
      </c>
      <c r="M360" s="39">
        <v>22</v>
      </c>
      <c r="O360" s="42" t="s">
        <v>8221</v>
      </c>
      <c r="P360" s="42">
        <v>1</v>
      </c>
    </row>
    <row r="361" spans="3:16" x14ac:dyDescent="0.2">
      <c r="C361"/>
      <c r="D361"/>
      <c r="E361"/>
      <c r="F361"/>
      <c r="G361"/>
      <c r="I361" s="11" t="str">
        <f>Data!G361</f>
        <v>successful</v>
      </c>
      <c r="J361" s="11">
        <f>Data!O361</f>
        <v>302</v>
      </c>
      <c r="L361" s="39" t="s">
        <v>8219</v>
      </c>
      <c r="M361" s="39">
        <v>22</v>
      </c>
      <c r="O361" s="42" t="s">
        <v>8221</v>
      </c>
      <c r="P361" s="42">
        <v>1</v>
      </c>
    </row>
    <row r="362" spans="3:16" x14ac:dyDescent="0.2">
      <c r="C362"/>
      <c r="D362"/>
      <c r="E362"/>
      <c r="F362"/>
      <c r="G362"/>
      <c r="I362" s="11" t="str">
        <f>Data!G362</f>
        <v>successful</v>
      </c>
      <c r="J362" s="11">
        <f>Data!O362</f>
        <v>87</v>
      </c>
      <c r="L362" s="39" t="s">
        <v>8219</v>
      </c>
      <c r="M362" s="39">
        <v>22</v>
      </c>
      <c r="O362" s="42" t="s">
        <v>8221</v>
      </c>
      <c r="P362" s="42">
        <v>1</v>
      </c>
    </row>
    <row r="363" spans="3:16" x14ac:dyDescent="0.2">
      <c r="C363"/>
      <c r="D363"/>
      <c r="E363"/>
      <c r="F363"/>
      <c r="G363"/>
      <c r="I363" s="11" t="str">
        <f>Data!G363</f>
        <v>successful</v>
      </c>
      <c r="J363" s="11">
        <f>Data!O363</f>
        <v>354</v>
      </c>
      <c r="L363" s="39" t="s">
        <v>8219</v>
      </c>
      <c r="M363" s="39">
        <v>22</v>
      </c>
      <c r="O363" s="42" t="s">
        <v>8221</v>
      </c>
      <c r="P363" s="42">
        <v>1</v>
      </c>
    </row>
    <row r="364" spans="3:16" x14ac:dyDescent="0.2">
      <c r="C364"/>
      <c r="D364"/>
      <c r="E364"/>
      <c r="F364"/>
      <c r="G364"/>
      <c r="I364" s="11" t="str">
        <f>Data!G364</f>
        <v>successful</v>
      </c>
      <c r="J364" s="11">
        <f>Data!O364</f>
        <v>86</v>
      </c>
      <c r="L364" s="39" t="s">
        <v>8219</v>
      </c>
      <c r="M364" s="39">
        <v>22</v>
      </c>
      <c r="O364" s="42" t="s">
        <v>8221</v>
      </c>
      <c r="P364" s="42">
        <v>1</v>
      </c>
    </row>
    <row r="365" spans="3:16" x14ac:dyDescent="0.2">
      <c r="C365"/>
      <c r="D365"/>
      <c r="E365"/>
      <c r="F365"/>
      <c r="G365"/>
      <c r="I365" s="11" t="str">
        <f>Data!G365</f>
        <v>successful</v>
      </c>
      <c r="J365" s="11">
        <f>Data!O365</f>
        <v>26</v>
      </c>
      <c r="L365" s="39" t="s">
        <v>8219</v>
      </c>
      <c r="M365" s="39">
        <v>23</v>
      </c>
      <c r="O365" s="42" t="s">
        <v>8221</v>
      </c>
      <c r="P365" s="42">
        <v>1</v>
      </c>
    </row>
    <row r="366" spans="3:16" x14ac:dyDescent="0.2">
      <c r="C366"/>
      <c r="D366"/>
      <c r="E366"/>
      <c r="F366"/>
      <c r="G366"/>
      <c r="I366" s="11" t="str">
        <f>Data!G366</f>
        <v>successful</v>
      </c>
      <c r="J366" s="11">
        <f>Data!O366</f>
        <v>113</v>
      </c>
      <c r="L366" s="39" t="s">
        <v>8219</v>
      </c>
      <c r="M366" s="39">
        <v>23</v>
      </c>
      <c r="O366" s="42" t="s">
        <v>8221</v>
      </c>
      <c r="P366" s="42">
        <v>1</v>
      </c>
    </row>
    <row r="367" spans="3:16" x14ac:dyDescent="0.2">
      <c r="C367"/>
      <c r="D367"/>
      <c r="E367"/>
      <c r="F367"/>
      <c r="G367"/>
      <c r="I367" s="11" t="str">
        <f>Data!G367</f>
        <v>successful</v>
      </c>
      <c r="J367" s="11">
        <f>Data!O367</f>
        <v>65</v>
      </c>
      <c r="L367" s="39" t="s">
        <v>8219</v>
      </c>
      <c r="M367" s="39">
        <v>23</v>
      </c>
      <c r="O367" s="42" t="s">
        <v>8221</v>
      </c>
      <c r="P367" s="42">
        <v>1</v>
      </c>
    </row>
    <row r="368" spans="3:16" x14ac:dyDescent="0.2">
      <c r="C368"/>
      <c r="D368"/>
      <c r="E368"/>
      <c r="F368"/>
      <c r="G368"/>
      <c r="I368" s="11" t="str">
        <f>Data!G368</f>
        <v>successful</v>
      </c>
      <c r="J368" s="11">
        <f>Data!O368</f>
        <v>134</v>
      </c>
      <c r="L368" s="39" t="s">
        <v>8219</v>
      </c>
      <c r="M368" s="39">
        <v>23</v>
      </c>
      <c r="O368" s="42" t="s">
        <v>8221</v>
      </c>
      <c r="P368" s="42">
        <v>1</v>
      </c>
    </row>
    <row r="369" spans="3:16" x14ac:dyDescent="0.2">
      <c r="C369"/>
      <c r="D369"/>
      <c r="E369"/>
      <c r="F369"/>
      <c r="G369"/>
      <c r="I369" s="11" t="str">
        <f>Data!G369</f>
        <v>successful</v>
      </c>
      <c r="J369" s="11">
        <f>Data!O369</f>
        <v>119</v>
      </c>
      <c r="L369" s="39" t="s">
        <v>8219</v>
      </c>
      <c r="M369" s="39">
        <v>23</v>
      </c>
      <c r="O369" s="42" t="s">
        <v>8221</v>
      </c>
      <c r="P369" s="42">
        <v>1</v>
      </c>
    </row>
    <row r="370" spans="3:16" x14ac:dyDescent="0.2">
      <c r="C370"/>
      <c r="D370"/>
      <c r="E370"/>
      <c r="F370"/>
      <c r="G370"/>
      <c r="I370" s="11" t="str">
        <f>Data!G370</f>
        <v>successful</v>
      </c>
      <c r="J370" s="11">
        <f>Data!O370</f>
        <v>159</v>
      </c>
      <c r="L370" s="39" t="s">
        <v>8219</v>
      </c>
      <c r="M370" s="39">
        <v>23</v>
      </c>
      <c r="O370" s="42" t="s">
        <v>8221</v>
      </c>
      <c r="P370" s="42">
        <v>1</v>
      </c>
    </row>
    <row r="371" spans="3:16" x14ac:dyDescent="0.2">
      <c r="C371"/>
      <c r="D371"/>
      <c r="E371"/>
      <c r="F371"/>
      <c r="G371"/>
      <c r="I371" s="11" t="str">
        <f>Data!G371</f>
        <v>successful</v>
      </c>
      <c r="J371" s="11">
        <f>Data!O371</f>
        <v>167</v>
      </c>
      <c r="L371" s="39" t="s">
        <v>8219</v>
      </c>
      <c r="M371" s="39">
        <v>23</v>
      </c>
      <c r="O371" s="42" t="s">
        <v>8221</v>
      </c>
      <c r="P371" s="42">
        <v>1</v>
      </c>
    </row>
    <row r="372" spans="3:16" x14ac:dyDescent="0.2">
      <c r="C372"/>
      <c r="D372"/>
      <c r="E372"/>
      <c r="F372"/>
      <c r="G372"/>
      <c r="I372" s="11" t="str">
        <f>Data!G372</f>
        <v>successful</v>
      </c>
      <c r="J372" s="11">
        <f>Data!O372</f>
        <v>43</v>
      </c>
      <c r="L372" s="39" t="s">
        <v>8219</v>
      </c>
      <c r="M372" s="39">
        <v>23</v>
      </c>
      <c r="O372" s="42" t="s">
        <v>8221</v>
      </c>
      <c r="P372" s="42">
        <v>1</v>
      </c>
    </row>
    <row r="373" spans="3:16" x14ac:dyDescent="0.2">
      <c r="C373"/>
      <c r="D373"/>
      <c r="E373"/>
      <c r="F373"/>
      <c r="G373"/>
      <c r="I373" s="11" t="str">
        <f>Data!G373</f>
        <v>successful</v>
      </c>
      <c r="J373" s="11">
        <f>Data!O373</f>
        <v>1062</v>
      </c>
      <c r="L373" s="39" t="s">
        <v>8219</v>
      </c>
      <c r="M373" s="39">
        <v>23</v>
      </c>
      <c r="O373" s="42" t="s">
        <v>8221</v>
      </c>
      <c r="P373" s="42">
        <v>1</v>
      </c>
    </row>
    <row r="374" spans="3:16" x14ac:dyDescent="0.2">
      <c r="C374"/>
      <c r="D374"/>
      <c r="E374"/>
      <c r="F374"/>
      <c r="G374"/>
      <c r="I374" s="11" t="str">
        <f>Data!G374</f>
        <v>successful</v>
      </c>
      <c r="J374" s="11">
        <f>Data!O374</f>
        <v>9</v>
      </c>
      <c r="L374" s="39" t="s">
        <v>8219</v>
      </c>
      <c r="M374" s="39">
        <v>23</v>
      </c>
      <c r="O374" s="42" t="s">
        <v>8221</v>
      </c>
      <c r="P374" s="42">
        <v>1</v>
      </c>
    </row>
    <row r="375" spans="3:16" x14ac:dyDescent="0.2">
      <c r="C375"/>
      <c r="D375"/>
      <c r="E375"/>
      <c r="F375"/>
      <c r="G375"/>
      <c r="I375" s="11" t="str">
        <f>Data!G375</f>
        <v>successful</v>
      </c>
      <c r="J375" s="11">
        <f>Data!O375</f>
        <v>89</v>
      </c>
      <c r="L375" s="39" t="s">
        <v>8219</v>
      </c>
      <c r="M375" s="39">
        <v>23</v>
      </c>
      <c r="O375" s="42" t="s">
        <v>8221</v>
      </c>
      <c r="P375" s="42">
        <v>1</v>
      </c>
    </row>
    <row r="376" spans="3:16" x14ac:dyDescent="0.2">
      <c r="C376"/>
      <c r="D376"/>
      <c r="E376"/>
      <c r="F376"/>
      <c r="G376"/>
      <c r="I376" s="11" t="str">
        <f>Data!G376</f>
        <v>successful</v>
      </c>
      <c r="J376" s="11">
        <f>Data!O376</f>
        <v>174</v>
      </c>
      <c r="L376" s="39" t="s">
        <v>8219</v>
      </c>
      <c r="M376" s="39">
        <v>23</v>
      </c>
      <c r="O376" s="42" t="s">
        <v>8221</v>
      </c>
      <c r="P376" s="42">
        <v>1</v>
      </c>
    </row>
    <row r="377" spans="3:16" x14ac:dyDescent="0.2">
      <c r="C377"/>
      <c r="D377"/>
      <c r="E377"/>
      <c r="F377"/>
      <c r="G377"/>
      <c r="I377" s="11" t="str">
        <f>Data!G377</f>
        <v>successful</v>
      </c>
      <c r="J377" s="11">
        <f>Data!O377</f>
        <v>14</v>
      </c>
      <c r="L377" s="39" t="s">
        <v>8219</v>
      </c>
      <c r="M377" s="39">
        <v>23</v>
      </c>
      <c r="O377" s="42" t="s">
        <v>8221</v>
      </c>
      <c r="P377" s="42">
        <v>1</v>
      </c>
    </row>
    <row r="378" spans="3:16" x14ac:dyDescent="0.2">
      <c r="C378"/>
      <c r="D378"/>
      <c r="E378"/>
      <c r="F378"/>
      <c r="G378"/>
      <c r="I378" s="11" t="str">
        <f>Data!G378</f>
        <v>successful</v>
      </c>
      <c r="J378" s="11">
        <f>Data!O378</f>
        <v>48</v>
      </c>
      <c r="L378" s="39" t="s">
        <v>8219</v>
      </c>
      <c r="M378" s="39">
        <v>23</v>
      </c>
      <c r="O378" s="42" t="s">
        <v>8221</v>
      </c>
      <c r="P378" s="42">
        <v>1</v>
      </c>
    </row>
    <row r="379" spans="3:16" x14ac:dyDescent="0.2">
      <c r="C379"/>
      <c r="D379"/>
      <c r="E379"/>
      <c r="F379"/>
      <c r="G379"/>
      <c r="I379" s="11" t="str">
        <f>Data!G379</f>
        <v>successful</v>
      </c>
      <c r="J379" s="11">
        <f>Data!O379</f>
        <v>133</v>
      </c>
      <c r="L379" s="39" t="s">
        <v>8219</v>
      </c>
      <c r="M379" s="39">
        <v>23</v>
      </c>
      <c r="O379" s="42" t="s">
        <v>8221</v>
      </c>
      <c r="P379" s="42">
        <v>1</v>
      </c>
    </row>
    <row r="380" spans="3:16" x14ac:dyDescent="0.2">
      <c r="C380"/>
      <c r="D380"/>
      <c r="E380"/>
      <c r="F380"/>
      <c r="G380"/>
      <c r="I380" s="11" t="str">
        <f>Data!G380</f>
        <v>successful</v>
      </c>
      <c r="J380" s="11">
        <f>Data!O380</f>
        <v>83</v>
      </c>
      <c r="L380" s="39" t="s">
        <v>8219</v>
      </c>
      <c r="M380" s="39">
        <v>23</v>
      </c>
      <c r="O380" s="42" t="s">
        <v>8221</v>
      </c>
      <c r="P380" s="42">
        <v>1</v>
      </c>
    </row>
    <row r="381" spans="3:16" x14ac:dyDescent="0.2">
      <c r="C381"/>
      <c r="D381"/>
      <c r="E381"/>
      <c r="F381"/>
      <c r="G381"/>
      <c r="I381" s="11" t="str">
        <f>Data!G381</f>
        <v>successful</v>
      </c>
      <c r="J381" s="11">
        <f>Data!O381</f>
        <v>149</v>
      </c>
      <c r="L381" s="39" t="s">
        <v>8219</v>
      </c>
      <c r="M381" s="39">
        <v>23</v>
      </c>
      <c r="O381" s="42" t="s">
        <v>8221</v>
      </c>
      <c r="P381" s="42">
        <v>1</v>
      </c>
    </row>
    <row r="382" spans="3:16" x14ac:dyDescent="0.2">
      <c r="C382"/>
      <c r="D382"/>
      <c r="E382"/>
      <c r="F382"/>
      <c r="G382"/>
      <c r="I382" s="11" t="str">
        <f>Data!G382</f>
        <v>successful</v>
      </c>
      <c r="J382" s="11">
        <f>Data!O382</f>
        <v>49</v>
      </c>
      <c r="L382" s="39" t="s">
        <v>8219</v>
      </c>
      <c r="M382" s="39">
        <v>23</v>
      </c>
      <c r="O382" s="42" t="s">
        <v>8221</v>
      </c>
      <c r="P382" s="42">
        <v>1</v>
      </c>
    </row>
    <row r="383" spans="3:16" x14ac:dyDescent="0.2">
      <c r="C383"/>
      <c r="D383"/>
      <c r="E383"/>
      <c r="F383"/>
      <c r="G383"/>
      <c r="I383" s="11" t="str">
        <f>Data!G383</f>
        <v>successful</v>
      </c>
      <c r="J383" s="11">
        <f>Data!O383</f>
        <v>251</v>
      </c>
      <c r="L383" s="39" t="s">
        <v>8219</v>
      </c>
      <c r="M383" s="39">
        <v>23</v>
      </c>
      <c r="O383" s="42" t="s">
        <v>8221</v>
      </c>
      <c r="P383" s="42">
        <v>1</v>
      </c>
    </row>
    <row r="384" spans="3:16" x14ac:dyDescent="0.2">
      <c r="C384"/>
      <c r="D384"/>
      <c r="E384"/>
      <c r="F384"/>
      <c r="G384"/>
      <c r="I384" s="11" t="str">
        <f>Data!G384</f>
        <v>successful</v>
      </c>
      <c r="J384" s="11">
        <f>Data!O384</f>
        <v>22</v>
      </c>
      <c r="L384" s="39" t="s">
        <v>8219</v>
      </c>
      <c r="M384" s="39">
        <v>23</v>
      </c>
      <c r="O384" s="42" t="s">
        <v>8221</v>
      </c>
      <c r="P384" s="42">
        <v>1</v>
      </c>
    </row>
    <row r="385" spans="3:16" x14ac:dyDescent="0.2">
      <c r="C385"/>
      <c r="D385"/>
      <c r="E385"/>
      <c r="F385"/>
      <c r="G385"/>
      <c r="I385" s="11" t="str">
        <f>Data!G385</f>
        <v>successful</v>
      </c>
      <c r="J385" s="11">
        <f>Data!O385</f>
        <v>48</v>
      </c>
      <c r="L385" s="39" t="s">
        <v>8219</v>
      </c>
      <c r="M385" s="39">
        <v>23</v>
      </c>
      <c r="O385" s="42" t="s">
        <v>8221</v>
      </c>
      <c r="P385" s="42">
        <v>1</v>
      </c>
    </row>
    <row r="386" spans="3:16" x14ac:dyDescent="0.2">
      <c r="C386"/>
      <c r="D386"/>
      <c r="E386"/>
      <c r="F386"/>
      <c r="G386"/>
      <c r="I386" s="11" t="str">
        <f>Data!G386</f>
        <v>successful</v>
      </c>
      <c r="J386" s="11">
        <f>Data!O386</f>
        <v>383</v>
      </c>
      <c r="L386" s="39" t="s">
        <v>8219</v>
      </c>
      <c r="M386" s="39">
        <v>23</v>
      </c>
      <c r="O386" s="42" t="s">
        <v>8221</v>
      </c>
      <c r="P386" s="42">
        <v>1</v>
      </c>
    </row>
    <row r="387" spans="3:16" x14ac:dyDescent="0.2">
      <c r="C387"/>
      <c r="D387"/>
      <c r="E387"/>
      <c r="F387"/>
      <c r="G387"/>
      <c r="I387" s="11" t="str">
        <f>Data!G387</f>
        <v>successful</v>
      </c>
      <c r="J387" s="11">
        <f>Data!O387</f>
        <v>237</v>
      </c>
      <c r="L387" s="39" t="s">
        <v>8219</v>
      </c>
      <c r="M387" s="39">
        <v>23</v>
      </c>
      <c r="O387" s="42" t="s">
        <v>8221</v>
      </c>
      <c r="P387" s="42">
        <v>1</v>
      </c>
    </row>
    <row r="388" spans="3:16" x14ac:dyDescent="0.2">
      <c r="C388"/>
      <c r="D388"/>
      <c r="E388"/>
      <c r="F388"/>
      <c r="G388"/>
      <c r="I388" s="11" t="str">
        <f>Data!G388</f>
        <v>successful</v>
      </c>
      <c r="J388" s="11">
        <f>Data!O388</f>
        <v>13</v>
      </c>
      <c r="L388" s="39" t="s">
        <v>8219</v>
      </c>
      <c r="M388" s="39">
        <v>23</v>
      </c>
      <c r="O388" s="42" t="s">
        <v>8221</v>
      </c>
      <c r="P388" s="42">
        <v>1</v>
      </c>
    </row>
    <row r="389" spans="3:16" x14ac:dyDescent="0.2">
      <c r="C389"/>
      <c r="D389"/>
      <c r="E389"/>
      <c r="F389"/>
      <c r="G389"/>
      <c r="I389" s="11" t="str">
        <f>Data!G389</f>
        <v>successful</v>
      </c>
      <c r="J389" s="11">
        <f>Data!O389</f>
        <v>562</v>
      </c>
      <c r="L389" s="39" t="s">
        <v>8219</v>
      </c>
      <c r="M389" s="39">
        <v>24</v>
      </c>
      <c r="O389" s="42" t="s">
        <v>8221</v>
      </c>
      <c r="P389" s="42">
        <v>1</v>
      </c>
    </row>
    <row r="390" spans="3:16" x14ac:dyDescent="0.2">
      <c r="C390"/>
      <c r="D390"/>
      <c r="E390"/>
      <c r="F390"/>
      <c r="G390"/>
      <c r="I390" s="11" t="str">
        <f>Data!G390</f>
        <v>successful</v>
      </c>
      <c r="J390" s="11">
        <f>Data!O390</f>
        <v>71</v>
      </c>
      <c r="L390" s="39" t="s">
        <v>8219</v>
      </c>
      <c r="M390" s="39">
        <v>24</v>
      </c>
      <c r="O390" s="42" t="s">
        <v>8221</v>
      </c>
      <c r="P390" s="42">
        <v>1</v>
      </c>
    </row>
    <row r="391" spans="3:16" x14ac:dyDescent="0.2">
      <c r="C391"/>
      <c r="D391"/>
      <c r="E391"/>
      <c r="F391"/>
      <c r="G391"/>
      <c r="I391" s="11" t="str">
        <f>Data!G391</f>
        <v>successful</v>
      </c>
      <c r="J391" s="11">
        <f>Data!O391</f>
        <v>1510</v>
      </c>
      <c r="L391" s="39" t="s">
        <v>8219</v>
      </c>
      <c r="M391" s="39">
        <v>24</v>
      </c>
      <c r="O391" s="42" t="s">
        <v>8221</v>
      </c>
      <c r="P391" s="42">
        <v>1</v>
      </c>
    </row>
    <row r="392" spans="3:16" x14ac:dyDescent="0.2">
      <c r="C392"/>
      <c r="D392"/>
      <c r="E392"/>
      <c r="F392"/>
      <c r="G392"/>
      <c r="I392" s="11" t="str">
        <f>Data!G392</f>
        <v>successful</v>
      </c>
      <c r="J392" s="11">
        <f>Data!O392</f>
        <v>14</v>
      </c>
      <c r="L392" s="39" t="s">
        <v>8219</v>
      </c>
      <c r="M392" s="39">
        <v>24</v>
      </c>
      <c r="O392" s="42" t="s">
        <v>8221</v>
      </c>
      <c r="P392" s="42">
        <v>1</v>
      </c>
    </row>
    <row r="393" spans="3:16" x14ac:dyDescent="0.2">
      <c r="C393"/>
      <c r="D393"/>
      <c r="E393"/>
      <c r="F393"/>
      <c r="G393"/>
      <c r="I393" s="11" t="str">
        <f>Data!G393</f>
        <v>successful</v>
      </c>
      <c r="J393" s="11">
        <f>Data!O393</f>
        <v>193</v>
      </c>
      <c r="L393" s="39" t="s">
        <v>8219</v>
      </c>
      <c r="M393" s="39">
        <v>24</v>
      </c>
      <c r="O393" s="42" t="s">
        <v>8221</v>
      </c>
      <c r="P393" s="42">
        <v>1</v>
      </c>
    </row>
    <row r="394" spans="3:16" x14ac:dyDescent="0.2">
      <c r="C394"/>
      <c r="D394"/>
      <c r="E394"/>
      <c r="F394"/>
      <c r="G394"/>
      <c r="I394" s="11" t="str">
        <f>Data!G394</f>
        <v>successful</v>
      </c>
      <c r="J394" s="11">
        <f>Data!O394</f>
        <v>206</v>
      </c>
      <c r="L394" s="39" t="s">
        <v>8219</v>
      </c>
      <c r="M394" s="39">
        <v>24</v>
      </c>
      <c r="O394" s="42" t="s">
        <v>8221</v>
      </c>
      <c r="P394" s="42">
        <v>1</v>
      </c>
    </row>
    <row r="395" spans="3:16" x14ac:dyDescent="0.2">
      <c r="C395"/>
      <c r="D395"/>
      <c r="E395"/>
      <c r="F395"/>
      <c r="G395"/>
      <c r="I395" s="11" t="str">
        <f>Data!G395</f>
        <v>successful</v>
      </c>
      <c r="J395" s="11">
        <f>Data!O395</f>
        <v>351</v>
      </c>
      <c r="L395" s="39" t="s">
        <v>8219</v>
      </c>
      <c r="M395" s="39">
        <v>24</v>
      </c>
      <c r="O395" s="42" t="s">
        <v>8221</v>
      </c>
      <c r="P395" s="42">
        <v>1</v>
      </c>
    </row>
    <row r="396" spans="3:16" x14ac:dyDescent="0.2">
      <c r="C396"/>
      <c r="D396"/>
      <c r="E396"/>
      <c r="F396"/>
      <c r="G396"/>
      <c r="I396" s="11" t="str">
        <f>Data!G396</f>
        <v>successful</v>
      </c>
      <c r="J396" s="11">
        <f>Data!O396</f>
        <v>50</v>
      </c>
      <c r="L396" s="39" t="s">
        <v>8219</v>
      </c>
      <c r="M396" s="39">
        <v>24</v>
      </c>
      <c r="O396" s="42" t="s">
        <v>8221</v>
      </c>
      <c r="P396" s="42">
        <v>1</v>
      </c>
    </row>
    <row r="397" spans="3:16" x14ac:dyDescent="0.2">
      <c r="C397"/>
      <c r="D397"/>
      <c r="E397"/>
      <c r="F397"/>
      <c r="G397"/>
      <c r="I397" s="11" t="str">
        <f>Data!G397</f>
        <v>successful</v>
      </c>
      <c r="J397" s="11">
        <f>Data!O397</f>
        <v>184</v>
      </c>
      <c r="L397" s="39" t="s">
        <v>8219</v>
      </c>
      <c r="M397" s="39">
        <v>24</v>
      </c>
      <c r="O397" s="42" t="s">
        <v>8221</v>
      </c>
      <c r="P397" s="42">
        <v>1</v>
      </c>
    </row>
    <row r="398" spans="3:16" x14ac:dyDescent="0.2">
      <c r="C398"/>
      <c r="D398"/>
      <c r="E398"/>
      <c r="F398"/>
      <c r="G398"/>
      <c r="I398" s="11" t="str">
        <f>Data!G398</f>
        <v>successful</v>
      </c>
      <c r="J398" s="11">
        <f>Data!O398</f>
        <v>196</v>
      </c>
      <c r="L398" s="39" t="s">
        <v>8219</v>
      </c>
      <c r="M398" s="39">
        <v>24</v>
      </c>
      <c r="O398" s="42" t="s">
        <v>8221</v>
      </c>
      <c r="P398" s="42">
        <v>1</v>
      </c>
    </row>
    <row r="399" spans="3:16" x14ac:dyDescent="0.2">
      <c r="C399"/>
      <c r="D399"/>
      <c r="E399"/>
      <c r="F399"/>
      <c r="G399"/>
      <c r="I399" s="11" t="str">
        <f>Data!G399</f>
        <v>successful</v>
      </c>
      <c r="J399" s="11">
        <f>Data!O399</f>
        <v>229</v>
      </c>
      <c r="L399" s="39" t="s">
        <v>8219</v>
      </c>
      <c r="M399" s="39">
        <v>24</v>
      </c>
      <c r="O399" s="42" t="s">
        <v>8221</v>
      </c>
      <c r="P399" s="42">
        <v>1</v>
      </c>
    </row>
    <row r="400" spans="3:16" x14ac:dyDescent="0.2">
      <c r="C400"/>
      <c r="D400"/>
      <c r="E400"/>
      <c r="F400"/>
      <c r="G400"/>
      <c r="I400" s="11" t="str">
        <f>Data!G400</f>
        <v>successful</v>
      </c>
      <c r="J400" s="11">
        <f>Data!O400</f>
        <v>67</v>
      </c>
      <c r="L400" s="39" t="s">
        <v>8219</v>
      </c>
      <c r="M400" s="39">
        <v>24</v>
      </c>
      <c r="O400" s="42" t="s">
        <v>8221</v>
      </c>
      <c r="P400" s="42">
        <v>1</v>
      </c>
    </row>
    <row r="401" spans="3:16" x14ac:dyDescent="0.2">
      <c r="C401"/>
      <c r="D401"/>
      <c r="E401"/>
      <c r="F401"/>
      <c r="G401"/>
      <c r="I401" s="11" t="str">
        <f>Data!G401</f>
        <v>successful</v>
      </c>
      <c r="J401" s="11">
        <f>Data!O401</f>
        <v>95</v>
      </c>
      <c r="L401" s="39" t="s">
        <v>8219</v>
      </c>
      <c r="M401" s="39">
        <v>24</v>
      </c>
      <c r="O401" s="42" t="s">
        <v>8221</v>
      </c>
      <c r="P401" s="42">
        <v>1</v>
      </c>
    </row>
    <row r="402" spans="3:16" x14ac:dyDescent="0.2">
      <c r="C402"/>
      <c r="D402"/>
      <c r="E402"/>
      <c r="F402"/>
      <c r="G402"/>
      <c r="I402" s="11" t="str">
        <f>Data!G402</f>
        <v>successful</v>
      </c>
      <c r="J402" s="11">
        <f>Data!O402</f>
        <v>62</v>
      </c>
      <c r="L402" s="39" t="s">
        <v>8219</v>
      </c>
      <c r="M402" s="39">
        <v>24</v>
      </c>
      <c r="O402" s="42" t="s">
        <v>8221</v>
      </c>
      <c r="P402" s="42">
        <v>1</v>
      </c>
    </row>
    <row r="403" spans="3:16" x14ac:dyDescent="0.2">
      <c r="C403"/>
      <c r="D403"/>
      <c r="E403"/>
      <c r="F403"/>
      <c r="G403"/>
      <c r="I403" s="11" t="str">
        <f>Data!G403</f>
        <v>successful</v>
      </c>
      <c r="J403" s="11">
        <f>Data!O403</f>
        <v>73</v>
      </c>
      <c r="L403" s="39" t="s">
        <v>8219</v>
      </c>
      <c r="M403" s="39">
        <v>24</v>
      </c>
      <c r="O403" s="42" t="s">
        <v>8221</v>
      </c>
      <c r="P403" s="42">
        <v>1</v>
      </c>
    </row>
    <row r="404" spans="3:16" x14ac:dyDescent="0.2">
      <c r="C404"/>
      <c r="D404"/>
      <c r="E404"/>
      <c r="F404"/>
      <c r="G404"/>
      <c r="I404" s="11" t="str">
        <f>Data!G404</f>
        <v>successful</v>
      </c>
      <c r="J404" s="11">
        <f>Data!O404</f>
        <v>43</v>
      </c>
      <c r="L404" s="39" t="s">
        <v>8219</v>
      </c>
      <c r="M404" s="39">
        <v>24</v>
      </c>
      <c r="O404" s="42" t="s">
        <v>8221</v>
      </c>
      <c r="P404" s="42">
        <v>1</v>
      </c>
    </row>
    <row r="405" spans="3:16" x14ac:dyDescent="0.2">
      <c r="C405"/>
      <c r="D405"/>
      <c r="E405"/>
      <c r="F405"/>
      <c r="G405"/>
      <c r="I405" s="11" t="str">
        <f>Data!G405</f>
        <v>successful</v>
      </c>
      <c r="J405" s="11">
        <f>Data!O405</f>
        <v>70</v>
      </c>
      <c r="L405" s="39" t="s">
        <v>8219</v>
      </c>
      <c r="M405" s="39">
        <v>24</v>
      </c>
      <c r="O405" s="42" t="s">
        <v>8221</v>
      </c>
      <c r="P405" s="42">
        <v>1</v>
      </c>
    </row>
    <row r="406" spans="3:16" x14ac:dyDescent="0.2">
      <c r="C406"/>
      <c r="D406"/>
      <c r="E406"/>
      <c r="F406"/>
      <c r="G406"/>
      <c r="I406" s="11" t="str">
        <f>Data!G406</f>
        <v>successful</v>
      </c>
      <c r="J406" s="11">
        <f>Data!O406</f>
        <v>271</v>
      </c>
      <c r="L406" s="39" t="s">
        <v>8219</v>
      </c>
      <c r="M406" s="39">
        <v>24</v>
      </c>
      <c r="O406" s="42" t="s">
        <v>8221</v>
      </c>
      <c r="P406" s="42">
        <v>1</v>
      </c>
    </row>
    <row r="407" spans="3:16" x14ac:dyDescent="0.2">
      <c r="C407"/>
      <c r="D407"/>
      <c r="E407"/>
      <c r="F407"/>
      <c r="G407"/>
      <c r="I407" s="11" t="str">
        <f>Data!G407</f>
        <v>successful</v>
      </c>
      <c r="J407" s="11">
        <f>Data!O407</f>
        <v>55</v>
      </c>
      <c r="L407" s="39" t="s">
        <v>8219</v>
      </c>
      <c r="M407" s="39">
        <v>24</v>
      </c>
      <c r="O407" s="42" t="s">
        <v>8221</v>
      </c>
      <c r="P407" s="42">
        <v>1</v>
      </c>
    </row>
    <row r="408" spans="3:16" x14ac:dyDescent="0.2">
      <c r="C408"/>
      <c r="D408"/>
      <c r="E408"/>
      <c r="F408"/>
      <c r="G408"/>
      <c r="I408" s="11" t="str">
        <f>Data!G408</f>
        <v>successful</v>
      </c>
      <c r="J408" s="11">
        <f>Data!O408</f>
        <v>35</v>
      </c>
      <c r="L408" s="39" t="s">
        <v>8219</v>
      </c>
      <c r="M408" s="39">
        <v>25</v>
      </c>
      <c r="O408" s="42" t="s">
        <v>8221</v>
      </c>
      <c r="P408" s="42">
        <v>1</v>
      </c>
    </row>
    <row r="409" spans="3:16" x14ac:dyDescent="0.2">
      <c r="C409"/>
      <c r="D409"/>
      <c r="E409"/>
      <c r="F409"/>
      <c r="G409"/>
      <c r="I409" s="11" t="str">
        <f>Data!G409</f>
        <v>successful</v>
      </c>
      <c r="J409" s="11">
        <f>Data!O409</f>
        <v>22</v>
      </c>
      <c r="L409" s="39" t="s">
        <v>8219</v>
      </c>
      <c r="M409" s="39">
        <v>25</v>
      </c>
      <c r="O409" s="42" t="s">
        <v>8221</v>
      </c>
      <c r="P409" s="42">
        <v>1</v>
      </c>
    </row>
    <row r="410" spans="3:16" x14ac:dyDescent="0.2">
      <c r="C410"/>
      <c r="D410"/>
      <c r="E410"/>
      <c r="F410"/>
      <c r="G410"/>
      <c r="I410" s="11" t="str">
        <f>Data!G410</f>
        <v>successful</v>
      </c>
      <c r="J410" s="11">
        <f>Data!O410</f>
        <v>38</v>
      </c>
      <c r="L410" s="39" t="s">
        <v>8219</v>
      </c>
      <c r="M410" s="39">
        <v>25</v>
      </c>
      <c r="O410" s="42" t="s">
        <v>8221</v>
      </c>
      <c r="P410" s="42">
        <v>1</v>
      </c>
    </row>
    <row r="411" spans="3:16" x14ac:dyDescent="0.2">
      <c r="C411"/>
      <c r="D411"/>
      <c r="E411"/>
      <c r="F411"/>
      <c r="G411"/>
      <c r="I411" s="11" t="str">
        <f>Data!G411</f>
        <v>successful</v>
      </c>
      <c r="J411" s="11">
        <f>Data!O411</f>
        <v>15</v>
      </c>
      <c r="L411" s="39" t="s">
        <v>8219</v>
      </c>
      <c r="M411" s="39">
        <v>25</v>
      </c>
      <c r="O411" s="42" t="s">
        <v>8221</v>
      </c>
      <c r="P411" s="42">
        <v>1</v>
      </c>
    </row>
    <row r="412" spans="3:16" x14ac:dyDescent="0.2">
      <c r="C412"/>
      <c r="D412"/>
      <c r="E412"/>
      <c r="F412"/>
      <c r="G412"/>
      <c r="I412" s="11" t="str">
        <f>Data!G412</f>
        <v>successful</v>
      </c>
      <c r="J412" s="11">
        <f>Data!O412</f>
        <v>7</v>
      </c>
      <c r="L412" s="39" t="s">
        <v>8219</v>
      </c>
      <c r="M412" s="39">
        <v>25</v>
      </c>
      <c r="O412" s="42" t="s">
        <v>8221</v>
      </c>
      <c r="P412" s="42">
        <v>1</v>
      </c>
    </row>
    <row r="413" spans="3:16" x14ac:dyDescent="0.2">
      <c r="C413"/>
      <c r="D413"/>
      <c r="E413"/>
      <c r="F413"/>
      <c r="G413"/>
      <c r="I413" s="11" t="str">
        <f>Data!G413</f>
        <v>successful</v>
      </c>
      <c r="J413" s="11">
        <f>Data!O413</f>
        <v>241</v>
      </c>
      <c r="L413" s="39" t="s">
        <v>8219</v>
      </c>
      <c r="M413" s="39">
        <v>25</v>
      </c>
      <c r="O413" s="42" t="s">
        <v>8221</v>
      </c>
      <c r="P413" s="42">
        <v>1</v>
      </c>
    </row>
    <row r="414" spans="3:16" x14ac:dyDescent="0.2">
      <c r="C414"/>
      <c r="D414"/>
      <c r="E414"/>
      <c r="F414"/>
      <c r="G414"/>
      <c r="I414" s="11" t="str">
        <f>Data!G414</f>
        <v>successful</v>
      </c>
      <c r="J414" s="11">
        <f>Data!O414</f>
        <v>55</v>
      </c>
      <c r="L414" s="39" t="s">
        <v>8219</v>
      </c>
      <c r="M414" s="39">
        <v>25</v>
      </c>
      <c r="O414" s="42" t="s">
        <v>8221</v>
      </c>
      <c r="P414" s="42">
        <v>1</v>
      </c>
    </row>
    <row r="415" spans="3:16" x14ac:dyDescent="0.2">
      <c r="C415"/>
      <c r="D415"/>
      <c r="E415"/>
      <c r="F415"/>
      <c r="G415"/>
      <c r="I415" s="11" t="str">
        <f>Data!G415</f>
        <v>successful</v>
      </c>
      <c r="J415" s="11">
        <f>Data!O415</f>
        <v>171</v>
      </c>
      <c r="L415" s="39" t="s">
        <v>8219</v>
      </c>
      <c r="M415" s="39">
        <v>25</v>
      </c>
      <c r="O415" s="42" t="s">
        <v>8221</v>
      </c>
      <c r="P415" s="42">
        <v>1</v>
      </c>
    </row>
    <row r="416" spans="3:16" x14ac:dyDescent="0.2">
      <c r="C416"/>
      <c r="D416"/>
      <c r="E416"/>
      <c r="F416"/>
      <c r="G416"/>
      <c r="I416" s="11" t="str">
        <f>Data!G416</f>
        <v>successful</v>
      </c>
      <c r="J416" s="11">
        <f>Data!O416</f>
        <v>208</v>
      </c>
      <c r="L416" s="39" t="s">
        <v>8219</v>
      </c>
      <c r="M416" s="39">
        <v>25</v>
      </c>
      <c r="O416" s="42" t="s">
        <v>8221</v>
      </c>
      <c r="P416" s="42">
        <v>1</v>
      </c>
    </row>
    <row r="417" spans="3:16" x14ac:dyDescent="0.2">
      <c r="C417"/>
      <c r="D417"/>
      <c r="E417"/>
      <c r="F417"/>
      <c r="G417"/>
      <c r="I417" s="11" t="str">
        <f>Data!G417</f>
        <v>successful</v>
      </c>
      <c r="J417" s="11">
        <f>Data!O417</f>
        <v>21</v>
      </c>
      <c r="L417" s="39" t="s">
        <v>8219</v>
      </c>
      <c r="M417" s="39">
        <v>25</v>
      </c>
      <c r="O417" s="42" t="s">
        <v>8221</v>
      </c>
      <c r="P417" s="42">
        <v>1</v>
      </c>
    </row>
    <row r="418" spans="3:16" x14ac:dyDescent="0.2">
      <c r="C418"/>
      <c r="D418"/>
      <c r="E418"/>
      <c r="F418"/>
      <c r="G418"/>
      <c r="I418" s="11" t="str">
        <f>Data!G418</f>
        <v>successful</v>
      </c>
      <c r="J418" s="11">
        <f>Data!O418</f>
        <v>25</v>
      </c>
      <c r="L418" s="39" t="s">
        <v>8219</v>
      </c>
      <c r="M418" s="39">
        <v>25</v>
      </c>
      <c r="O418" s="42" t="s">
        <v>8221</v>
      </c>
      <c r="P418" s="42">
        <v>1</v>
      </c>
    </row>
    <row r="419" spans="3:16" x14ac:dyDescent="0.2">
      <c r="C419"/>
      <c r="D419"/>
      <c r="E419"/>
      <c r="F419"/>
      <c r="G419"/>
      <c r="I419" s="11" t="str">
        <f>Data!G419</f>
        <v>successful</v>
      </c>
      <c r="J419" s="11">
        <f>Data!O419</f>
        <v>52</v>
      </c>
      <c r="L419" s="39" t="s">
        <v>8219</v>
      </c>
      <c r="M419" s="39">
        <v>25</v>
      </c>
      <c r="O419" s="42" t="s">
        <v>8221</v>
      </c>
      <c r="P419" s="42">
        <v>1</v>
      </c>
    </row>
    <row r="420" spans="3:16" x14ac:dyDescent="0.2">
      <c r="C420"/>
      <c r="D420"/>
      <c r="E420"/>
      <c r="F420"/>
      <c r="G420"/>
      <c r="I420" s="11" t="str">
        <f>Data!G420</f>
        <v>successful</v>
      </c>
      <c r="J420" s="11">
        <f>Data!O420</f>
        <v>104</v>
      </c>
      <c r="L420" s="39" t="s">
        <v>8219</v>
      </c>
      <c r="M420" s="39">
        <v>25</v>
      </c>
      <c r="O420" s="42" t="s">
        <v>8221</v>
      </c>
      <c r="P420" s="42">
        <v>1</v>
      </c>
    </row>
    <row r="421" spans="3:16" x14ac:dyDescent="0.2">
      <c r="C421"/>
      <c r="D421"/>
      <c r="E421"/>
      <c r="F421"/>
      <c r="G421"/>
      <c r="I421" s="11" t="str">
        <f>Data!G421</f>
        <v>successful</v>
      </c>
      <c r="J421" s="11">
        <f>Data!O421</f>
        <v>73</v>
      </c>
      <c r="L421" s="39" t="s">
        <v>8219</v>
      </c>
      <c r="M421" s="39">
        <v>25</v>
      </c>
      <c r="O421" s="42" t="s">
        <v>8221</v>
      </c>
      <c r="P421" s="42">
        <v>1</v>
      </c>
    </row>
    <row r="422" spans="3:16" x14ac:dyDescent="0.2">
      <c r="C422"/>
      <c r="D422"/>
      <c r="E422"/>
      <c r="F422"/>
      <c r="G422"/>
      <c r="I422" s="11" t="str">
        <f>Data!G422</f>
        <v>failed</v>
      </c>
      <c r="J422" s="11">
        <f>Data!O422</f>
        <v>3</v>
      </c>
      <c r="L422" s="39" t="s">
        <v>8219</v>
      </c>
      <c r="M422" s="39">
        <v>25</v>
      </c>
      <c r="O422" s="42" t="s">
        <v>8221</v>
      </c>
      <c r="P422" s="42">
        <v>1</v>
      </c>
    </row>
    <row r="423" spans="3:16" x14ac:dyDescent="0.2">
      <c r="C423"/>
      <c r="D423"/>
      <c r="E423"/>
      <c r="F423"/>
      <c r="G423"/>
      <c r="I423" s="11" t="str">
        <f>Data!G423</f>
        <v>failed</v>
      </c>
      <c r="J423" s="11">
        <f>Data!O423</f>
        <v>6</v>
      </c>
      <c r="L423" s="39" t="s">
        <v>8219</v>
      </c>
      <c r="M423" s="39">
        <v>25</v>
      </c>
      <c r="O423" s="42" t="s">
        <v>8221</v>
      </c>
      <c r="P423" s="42">
        <v>1</v>
      </c>
    </row>
    <row r="424" spans="3:16" x14ac:dyDescent="0.2">
      <c r="C424"/>
      <c r="D424"/>
      <c r="E424"/>
      <c r="F424"/>
      <c r="G424"/>
      <c r="I424" s="11" t="str">
        <f>Data!G424</f>
        <v>failed</v>
      </c>
      <c r="J424" s="11">
        <f>Data!O424</f>
        <v>12</v>
      </c>
      <c r="L424" s="39" t="s">
        <v>8219</v>
      </c>
      <c r="M424" s="39">
        <v>25</v>
      </c>
      <c r="O424" s="42" t="s">
        <v>8221</v>
      </c>
      <c r="P424" s="42">
        <v>1</v>
      </c>
    </row>
    <row r="425" spans="3:16" x14ac:dyDescent="0.2">
      <c r="C425"/>
      <c r="D425"/>
      <c r="E425"/>
      <c r="F425"/>
      <c r="G425"/>
      <c r="I425" s="11" t="str">
        <f>Data!G425</f>
        <v>failed</v>
      </c>
      <c r="J425" s="11">
        <f>Data!O425</f>
        <v>13</v>
      </c>
      <c r="L425" s="39" t="s">
        <v>8219</v>
      </c>
      <c r="M425" s="39">
        <v>25</v>
      </c>
      <c r="O425" s="42" t="s">
        <v>8221</v>
      </c>
      <c r="P425" s="42">
        <v>1</v>
      </c>
    </row>
    <row r="426" spans="3:16" x14ac:dyDescent="0.2">
      <c r="C426"/>
      <c r="D426"/>
      <c r="E426"/>
      <c r="F426"/>
      <c r="G426"/>
      <c r="I426" s="11" t="str">
        <f>Data!G426</f>
        <v>failed</v>
      </c>
      <c r="J426" s="11">
        <f>Data!O426</f>
        <v>5</v>
      </c>
      <c r="L426" s="39" t="s">
        <v>8219</v>
      </c>
      <c r="M426" s="39">
        <v>25</v>
      </c>
      <c r="O426" s="42" t="s">
        <v>8221</v>
      </c>
      <c r="P426" s="42">
        <v>1</v>
      </c>
    </row>
    <row r="427" spans="3:16" x14ac:dyDescent="0.2">
      <c r="C427"/>
      <c r="D427"/>
      <c r="E427"/>
      <c r="F427"/>
      <c r="G427"/>
      <c r="I427" s="11" t="str">
        <f>Data!G427</f>
        <v>failed</v>
      </c>
      <c r="J427" s="11">
        <f>Data!O427</f>
        <v>2</v>
      </c>
      <c r="L427" s="39" t="s">
        <v>8219</v>
      </c>
      <c r="M427" s="39">
        <v>25</v>
      </c>
      <c r="O427" s="42" t="s">
        <v>8221</v>
      </c>
      <c r="P427" s="42">
        <v>1</v>
      </c>
    </row>
    <row r="428" spans="3:16" x14ac:dyDescent="0.2">
      <c r="C428"/>
      <c r="D428"/>
      <c r="E428"/>
      <c r="F428"/>
      <c r="G428"/>
      <c r="I428" s="11" t="str">
        <f>Data!G428</f>
        <v>failed</v>
      </c>
      <c r="J428" s="11">
        <f>Data!O428</f>
        <v>8</v>
      </c>
      <c r="L428" s="39" t="s">
        <v>8219</v>
      </c>
      <c r="M428" s="39">
        <v>25</v>
      </c>
      <c r="O428" s="42" t="s">
        <v>8221</v>
      </c>
      <c r="P428" s="42">
        <v>1</v>
      </c>
    </row>
    <row r="429" spans="3:16" x14ac:dyDescent="0.2">
      <c r="C429"/>
      <c r="D429"/>
      <c r="E429"/>
      <c r="F429"/>
      <c r="G429"/>
      <c r="I429" s="11" t="str">
        <f>Data!G429</f>
        <v>failed</v>
      </c>
      <c r="J429" s="11">
        <f>Data!O429</f>
        <v>0</v>
      </c>
      <c r="L429" s="39" t="s">
        <v>8219</v>
      </c>
      <c r="M429" s="39">
        <v>25</v>
      </c>
      <c r="O429" s="42" t="s">
        <v>8221</v>
      </c>
      <c r="P429" s="42">
        <v>1</v>
      </c>
    </row>
    <row r="430" spans="3:16" x14ac:dyDescent="0.2">
      <c r="C430"/>
      <c r="D430"/>
      <c r="E430"/>
      <c r="F430"/>
      <c r="G430"/>
      <c r="I430" s="11" t="str">
        <f>Data!G430</f>
        <v>failed</v>
      </c>
      <c r="J430" s="11">
        <f>Data!O430</f>
        <v>13</v>
      </c>
      <c r="L430" s="39" t="s">
        <v>8219</v>
      </c>
      <c r="M430" s="39">
        <v>25</v>
      </c>
      <c r="O430" s="42" t="s">
        <v>8221</v>
      </c>
      <c r="P430" s="42">
        <v>1</v>
      </c>
    </row>
    <row r="431" spans="3:16" x14ac:dyDescent="0.2">
      <c r="C431"/>
      <c r="D431"/>
      <c r="E431"/>
      <c r="F431"/>
      <c r="G431"/>
      <c r="I431" s="11" t="str">
        <f>Data!G431</f>
        <v>failed</v>
      </c>
      <c r="J431" s="11">
        <f>Data!O431</f>
        <v>0</v>
      </c>
      <c r="L431" s="39" t="s">
        <v>8219</v>
      </c>
      <c r="M431" s="39">
        <v>25</v>
      </c>
      <c r="O431" s="42" t="s">
        <v>8221</v>
      </c>
      <c r="P431" s="42">
        <v>1</v>
      </c>
    </row>
    <row r="432" spans="3:16" x14ac:dyDescent="0.2">
      <c r="C432"/>
      <c r="D432"/>
      <c r="E432"/>
      <c r="F432"/>
      <c r="G432"/>
      <c r="I432" s="11" t="str">
        <f>Data!G432</f>
        <v>failed</v>
      </c>
      <c r="J432" s="11">
        <f>Data!O432</f>
        <v>5</v>
      </c>
      <c r="L432" s="39" t="s">
        <v>8219</v>
      </c>
      <c r="M432" s="39">
        <v>25</v>
      </c>
      <c r="O432" s="42" t="s">
        <v>8221</v>
      </c>
      <c r="P432" s="42">
        <v>1</v>
      </c>
    </row>
    <row r="433" spans="3:16" x14ac:dyDescent="0.2">
      <c r="C433"/>
      <c r="D433"/>
      <c r="E433"/>
      <c r="F433"/>
      <c r="G433"/>
      <c r="I433" s="11" t="str">
        <f>Data!G433</f>
        <v>failed</v>
      </c>
      <c r="J433" s="11">
        <f>Data!O433</f>
        <v>8</v>
      </c>
      <c r="L433" s="39" t="s">
        <v>8219</v>
      </c>
      <c r="M433" s="39">
        <v>25</v>
      </c>
      <c r="O433" s="42" t="s">
        <v>8221</v>
      </c>
      <c r="P433" s="42">
        <v>1</v>
      </c>
    </row>
    <row r="434" spans="3:16" x14ac:dyDescent="0.2">
      <c r="C434"/>
      <c r="D434"/>
      <c r="E434"/>
      <c r="F434"/>
      <c r="G434"/>
      <c r="I434" s="11" t="str">
        <f>Data!G434</f>
        <v>failed</v>
      </c>
      <c r="J434" s="11">
        <f>Data!O434</f>
        <v>8</v>
      </c>
      <c r="L434" s="39" t="s">
        <v>8219</v>
      </c>
      <c r="M434" s="39">
        <v>25</v>
      </c>
      <c r="O434" s="42" t="s">
        <v>8221</v>
      </c>
      <c r="P434" s="42">
        <v>1</v>
      </c>
    </row>
    <row r="435" spans="3:16" x14ac:dyDescent="0.2">
      <c r="C435"/>
      <c r="D435"/>
      <c r="E435"/>
      <c r="F435"/>
      <c r="G435"/>
      <c r="I435" s="11" t="str">
        <f>Data!G435</f>
        <v>failed</v>
      </c>
      <c r="J435" s="11">
        <f>Data!O435</f>
        <v>0</v>
      </c>
      <c r="L435" s="39" t="s">
        <v>8219</v>
      </c>
      <c r="M435" s="39">
        <v>25</v>
      </c>
      <c r="O435" s="42" t="s">
        <v>8221</v>
      </c>
      <c r="P435" s="42">
        <v>1</v>
      </c>
    </row>
    <row r="436" spans="3:16" x14ac:dyDescent="0.2">
      <c r="C436"/>
      <c r="D436"/>
      <c r="E436"/>
      <c r="F436"/>
      <c r="G436"/>
      <c r="I436" s="11" t="str">
        <f>Data!G436</f>
        <v>failed</v>
      </c>
      <c r="J436" s="11">
        <f>Data!O436</f>
        <v>2</v>
      </c>
      <c r="L436" s="39" t="s">
        <v>8219</v>
      </c>
      <c r="M436" s="39">
        <v>25</v>
      </c>
      <c r="O436" s="42" t="s">
        <v>8221</v>
      </c>
      <c r="P436" s="42">
        <v>1</v>
      </c>
    </row>
    <row r="437" spans="3:16" x14ac:dyDescent="0.2">
      <c r="C437"/>
      <c r="D437"/>
      <c r="E437"/>
      <c r="F437"/>
      <c r="G437"/>
      <c r="I437" s="11" t="str">
        <f>Data!G437</f>
        <v>failed</v>
      </c>
      <c r="J437" s="11">
        <f>Data!O437</f>
        <v>3</v>
      </c>
      <c r="L437" s="39" t="s">
        <v>8219</v>
      </c>
      <c r="M437" s="39">
        <v>25</v>
      </c>
      <c r="O437" s="42" t="s">
        <v>8221</v>
      </c>
      <c r="P437" s="42">
        <v>1</v>
      </c>
    </row>
    <row r="438" spans="3:16" x14ac:dyDescent="0.2">
      <c r="C438"/>
      <c r="D438"/>
      <c r="E438"/>
      <c r="F438"/>
      <c r="G438"/>
      <c r="I438" s="11" t="str">
        <f>Data!G438</f>
        <v>failed</v>
      </c>
      <c r="J438" s="11">
        <f>Data!O438</f>
        <v>0</v>
      </c>
      <c r="L438" s="39" t="s">
        <v>8219</v>
      </c>
      <c r="M438" s="39">
        <v>25</v>
      </c>
      <c r="O438" s="42" t="s">
        <v>8221</v>
      </c>
      <c r="P438" s="42">
        <v>1</v>
      </c>
    </row>
    <row r="439" spans="3:16" x14ac:dyDescent="0.2">
      <c r="C439"/>
      <c r="D439"/>
      <c r="E439"/>
      <c r="F439"/>
      <c r="G439"/>
      <c r="I439" s="11" t="str">
        <f>Data!G439</f>
        <v>failed</v>
      </c>
      <c r="J439" s="11">
        <f>Data!O439</f>
        <v>0</v>
      </c>
      <c r="L439" s="39" t="s">
        <v>8219</v>
      </c>
      <c r="M439" s="39">
        <v>25</v>
      </c>
      <c r="O439" s="42" t="s">
        <v>8221</v>
      </c>
      <c r="P439" s="42">
        <v>1</v>
      </c>
    </row>
    <row r="440" spans="3:16" x14ac:dyDescent="0.2">
      <c r="C440"/>
      <c r="D440"/>
      <c r="E440"/>
      <c r="F440"/>
      <c r="G440"/>
      <c r="I440" s="11" t="str">
        <f>Data!G440</f>
        <v>failed</v>
      </c>
      <c r="J440" s="11">
        <f>Data!O440</f>
        <v>11</v>
      </c>
      <c r="L440" s="39" t="s">
        <v>8219</v>
      </c>
      <c r="M440" s="39">
        <v>26</v>
      </c>
      <c r="O440" s="42" t="s">
        <v>8221</v>
      </c>
      <c r="P440" s="42">
        <v>1</v>
      </c>
    </row>
    <row r="441" spans="3:16" x14ac:dyDescent="0.2">
      <c r="C441"/>
      <c r="D441"/>
      <c r="E441"/>
      <c r="F441"/>
      <c r="G441"/>
      <c r="I441" s="11" t="str">
        <f>Data!G441</f>
        <v>failed</v>
      </c>
      <c r="J441" s="11">
        <f>Data!O441</f>
        <v>0</v>
      </c>
      <c r="L441" s="39" t="s">
        <v>8219</v>
      </c>
      <c r="M441" s="39">
        <v>26</v>
      </c>
      <c r="O441" s="42" t="s">
        <v>8221</v>
      </c>
      <c r="P441" s="42">
        <v>1</v>
      </c>
    </row>
    <row r="442" spans="3:16" x14ac:dyDescent="0.2">
      <c r="C442"/>
      <c r="D442"/>
      <c r="E442"/>
      <c r="F442"/>
      <c r="G442"/>
      <c r="I442" s="11" t="str">
        <f>Data!G442</f>
        <v>failed</v>
      </c>
      <c r="J442" s="11">
        <f>Data!O442</f>
        <v>1</v>
      </c>
      <c r="L442" s="39" t="s">
        <v>8219</v>
      </c>
      <c r="M442" s="39">
        <v>26</v>
      </c>
      <c r="O442" s="42" t="s">
        <v>8221</v>
      </c>
      <c r="P442" s="42">
        <v>1</v>
      </c>
    </row>
    <row r="443" spans="3:16" x14ac:dyDescent="0.2">
      <c r="C443"/>
      <c r="D443"/>
      <c r="E443"/>
      <c r="F443"/>
      <c r="G443"/>
      <c r="I443" s="11" t="str">
        <f>Data!G443</f>
        <v>failed</v>
      </c>
      <c r="J443" s="11">
        <f>Data!O443</f>
        <v>0</v>
      </c>
      <c r="L443" s="39" t="s">
        <v>8219</v>
      </c>
      <c r="M443" s="39">
        <v>26</v>
      </c>
      <c r="O443" s="42" t="s">
        <v>8221</v>
      </c>
      <c r="P443" s="42">
        <v>1</v>
      </c>
    </row>
    <row r="444" spans="3:16" x14ac:dyDescent="0.2">
      <c r="C444"/>
      <c r="D444"/>
      <c r="E444"/>
      <c r="F444"/>
      <c r="G444"/>
      <c r="I444" s="11" t="str">
        <f>Data!G444</f>
        <v>failed</v>
      </c>
      <c r="J444" s="11">
        <f>Data!O444</f>
        <v>17</v>
      </c>
      <c r="L444" s="39" t="s">
        <v>8219</v>
      </c>
      <c r="M444" s="39">
        <v>26</v>
      </c>
      <c r="O444" s="42" t="s">
        <v>8221</v>
      </c>
      <c r="P444" s="42">
        <v>1</v>
      </c>
    </row>
    <row r="445" spans="3:16" x14ac:dyDescent="0.2">
      <c r="C445"/>
      <c r="D445"/>
      <c r="E445"/>
      <c r="F445"/>
      <c r="G445"/>
      <c r="I445" s="11" t="str">
        <f>Data!G445</f>
        <v>failed</v>
      </c>
      <c r="J445" s="11">
        <f>Data!O445</f>
        <v>2</v>
      </c>
      <c r="L445" s="39" t="s">
        <v>8219</v>
      </c>
      <c r="M445" s="39">
        <v>26</v>
      </c>
      <c r="O445" s="42" t="s">
        <v>8221</v>
      </c>
      <c r="P445" s="42">
        <v>1</v>
      </c>
    </row>
    <row r="446" spans="3:16" x14ac:dyDescent="0.2">
      <c r="C446"/>
      <c r="D446"/>
      <c r="E446"/>
      <c r="F446"/>
      <c r="G446"/>
      <c r="I446" s="11" t="str">
        <f>Data!G446</f>
        <v>failed</v>
      </c>
      <c r="J446" s="11">
        <f>Data!O446</f>
        <v>1</v>
      </c>
      <c r="L446" s="39" t="s">
        <v>8219</v>
      </c>
      <c r="M446" s="39">
        <v>26</v>
      </c>
      <c r="O446" s="42" t="s">
        <v>8221</v>
      </c>
      <c r="P446" s="42">
        <v>1</v>
      </c>
    </row>
    <row r="447" spans="3:16" x14ac:dyDescent="0.2">
      <c r="C447"/>
      <c r="D447"/>
      <c r="E447"/>
      <c r="F447"/>
      <c r="G447"/>
      <c r="I447" s="11" t="str">
        <f>Data!G447</f>
        <v>failed</v>
      </c>
      <c r="J447" s="11">
        <f>Data!O447</f>
        <v>2</v>
      </c>
      <c r="L447" s="39" t="s">
        <v>8219</v>
      </c>
      <c r="M447" s="39">
        <v>26</v>
      </c>
      <c r="O447" s="42" t="s">
        <v>8221</v>
      </c>
      <c r="P447" s="42">
        <v>1</v>
      </c>
    </row>
    <row r="448" spans="3:16" x14ac:dyDescent="0.2">
      <c r="C448"/>
      <c r="D448"/>
      <c r="E448"/>
      <c r="F448"/>
      <c r="G448"/>
      <c r="I448" s="11" t="str">
        <f>Data!G448</f>
        <v>failed</v>
      </c>
      <c r="J448" s="11">
        <f>Data!O448</f>
        <v>16</v>
      </c>
      <c r="L448" s="39" t="s">
        <v>8219</v>
      </c>
      <c r="M448" s="39">
        <v>26</v>
      </c>
      <c r="O448" s="42" t="s">
        <v>8221</v>
      </c>
      <c r="P448" s="42">
        <v>1</v>
      </c>
    </row>
    <row r="449" spans="3:16" x14ac:dyDescent="0.2">
      <c r="C449"/>
      <c r="D449"/>
      <c r="E449"/>
      <c r="F449"/>
      <c r="G449"/>
      <c r="I449" s="11" t="str">
        <f>Data!G449</f>
        <v>failed</v>
      </c>
      <c r="J449" s="11">
        <f>Data!O449</f>
        <v>1</v>
      </c>
      <c r="L449" s="39" t="s">
        <v>8219</v>
      </c>
      <c r="M449" s="39">
        <v>26</v>
      </c>
      <c r="O449" s="42" t="s">
        <v>8221</v>
      </c>
      <c r="P449" s="42">
        <v>1</v>
      </c>
    </row>
    <row r="450" spans="3:16" x14ac:dyDescent="0.2">
      <c r="C450"/>
      <c r="D450"/>
      <c r="E450"/>
      <c r="F450"/>
      <c r="G450"/>
      <c r="I450" s="11" t="str">
        <f>Data!G450</f>
        <v>failed</v>
      </c>
      <c r="J450" s="11">
        <f>Data!O450</f>
        <v>4</v>
      </c>
      <c r="L450" s="39" t="s">
        <v>8219</v>
      </c>
      <c r="M450" s="39">
        <v>26</v>
      </c>
      <c r="O450" s="42" t="s">
        <v>8221</v>
      </c>
      <c r="P450" s="42">
        <v>1</v>
      </c>
    </row>
    <row r="451" spans="3:16" x14ac:dyDescent="0.2">
      <c r="C451"/>
      <c r="D451"/>
      <c r="E451"/>
      <c r="F451"/>
      <c r="G451"/>
      <c r="I451" s="11" t="str">
        <f>Data!G451</f>
        <v>failed</v>
      </c>
      <c r="J451" s="11">
        <f>Data!O451</f>
        <v>5</v>
      </c>
      <c r="L451" s="39" t="s">
        <v>8219</v>
      </c>
      <c r="M451" s="39">
        <v>26</v>
      </c>
      <c r="O451" s="42" t="s">
        <v>8221</v>
      </c>
      <c r="P451" s="42">
        <v>1</v>
      </c>
    </row>
    <row r="452" spans="3:16" x14ac:dyDescent="0.2">
      <c r="C452"/>
      <c r="D452"/>
      <c r="E452"/>
      <c r="F452"/>
      <c r="G452"/>
      <c r="I452" s="11" t="str">
        <f>Data!G452</f>
        <v>failed</v>
      </c>
      <c r="J452" s="11">
        <f>Data!O452</f>
        <v>7</v>
      </c>
      <c r="L452" s="39" t="s">
        <v>8219</v>
      </c>
      <c r="M452" s="39">
        <v>26</v>
      </c>
      <c r="O452" s="42" t="s">
        <v>8221</v>
      </c>
      <c r="P452" s="42">
        <v>1</v>
      </c>
    </row>
    <row r="453" spans="3:16" x14ac:dyDescent="0.2">
      <c r="C453"/>
      <c r="D453"/>
      <c r="E453"/>
      <c r="F453"/>
      <c r="G453"/>
      <c r="I453" s="11" t="str">
        <f>Data!G453</f>
        <v>failed</v>
      </c>
      <c r="J453" s="11">
        <f>Data!O453</f>
        <v>0</v>
      </c>
      <c r="L453" s="39" t="s">
        <v>8219</v>
      </c>
      <c r="M453" s="39">
        <v>26</v>
      </c>
      <c r="O453" s="42" t="s">
        <v>8221</v>
      </c>
      <c r="P453" s="42">
        <v>1</v>
      </c>
    </row>
    <row r="454" spans="3:16" x14ac:dyDescent="0.2">
      <c r="C454"/>
      <c r="D454"/>
      <c r="E454"/>
      <c r="F454"/>
      <c r="G454"/>
      <c r="I454" s="11" t="str">
        <f>Data!G454</f>
        <v>failed</v>
      </c>
      <c r="J454" s="11">
        <f>Data!O454</f>
        <v>12</v>
      </c>
      <c r="L454" s="39" t="s">
        <v>8219</v>
      </c>
      <c r="M454" s="39">
        <v>26</v>
      </c>
      <c r="O454" s="42" t="s">
        <v>8221</v>
      </c>
      <c r="P454" s="42">
        <v>1</v>
      </c>
    </row>
    <row r="455" spans="3:16" x14ac:dyDescent="0.2">
      <c r="C455"/>
      <c r="D455"/>
      <c r="E455"/>
      <c r="F455"/>
      <c r="G455"/>
      <c r="I455" s="11" t="str">
        <f>Data!G455</f>
        <v>failed</v>
      </c>
      <c r="J455" s="11">
        <f>Data!O455</f>
        <v>2</v>
      </c>
      <c r="L455" s="39" t="s">
        <v>8219</v>
      </c>
      <c r="M455" s="39">
        <v>26</v>
      </c>
      <c r="O455" s="42" t="s">
        <v>8221</v>
      </c>
      <c r="P455" s="42">
        <v>1</v>
      </c>
    </row>
    <row r="456" spans="3:16" x14ac:dyDescent="0.2">
      <c r="C456"/>
      <c r="D456"/>
      <c r="E456"/>
      <c r="F456"/>
      <c r="G456"/>
      <c r="I456" s="11" t="str">
        <f>Data!G456</f>
        <v>failed</v>
      </c>
      <c r="J456" s="11">
        <f>Data!O456</f>
        <v>5</v>
      </c>
      <c r="L456" s="39" t="s">
        <v>8219</v>
      </c>
      <c r="M456" s="39">
        <v>26</v>
      </c>
      <c r="O456" s="42" t="s">
        <v>8221</v>
      </c>
      <c r="P456" s="42">
        <v>1</v>
      </c>
    </row>
    <row r="457" spans="3:16" x14ac:dyDescent="0.2">
      <c r="C457"/>
      <c r="D457"/>
      <c r="E457"/>
      <c r="F457"/>
      <c r="G457"/>
      <c r="I457" s="11" t="str">
        <f>Data!G457</f>
        <v>failed</v>
      </c>
      <c r="J457" s="11">
        <f>Data!O457</f>
        <v>2</v>
      </c>
      <c r="L457" s="39" t="s">
        <v>8219</v>
      </c>
      <c r="M457" s="39">
        <v>26</v>
      </c>
      <c r="O457" s="42" t="s">
        <v>8221</v>
      </c>
      <c r="P457" s="42">
        <v>1</v>
      </c>
    </row>
    <row r="458" spans="3:16" x14ac:dyDescent="0.2">
      <c r="C458"/>
      <c r="D458"/>
      <c r="E458"/>
      <c r="F458"/>
      <c r="G458"/>
      <c r="I458" s="11" t="str">
        <f>Data!G458</f>
        <v>failed</v>
      </c>
      <c r="J458" s="11">
        <f>Data!O458</f>
        <v>3</v>
      </c>
      <c r="L458" s="39" t="s">
        <v>8219</v>
      </c>
      <c r="M458" s="39">
        <v>26</v>
      </c>
      <c r="O458" s="42" t="s">
        <v>8221</v>
      </c>
      <c r="P458" s="42">
        <v>1</v>
      </c>
    </row>
    <row r="459" spans="3:16" x14ac:dyDescent="0.2">
      <c r="C459"/>
      <c r="D459"/>
      <c r="E459"/>
      <c r="F459"/>
      <c r="G459"/>
      <c r="I459" s="11" t="str">
        <f>Data!G459</f>
        <v>failed</v>
      </c>
      <c r="J459" s="11">
        <f>Data!O459</f>
        <v>0</v>
      </c>
      <c r="L459" s="39" t="s">
        <v>8219</v>
      </c>
      <c r="M459" s="39">
        <v>26</v>
      </c>
      <c r="O459" s="42" t="s">
        <v>8221</v>
      </c>
      <c r="P459" s="42">
        <v>1</v>
      </c>
    </row>
    <row r="460" spans="3:16" x14ac:dyDescent="0.2">
      <c r="C460"/>
      <c r="D460"/>
      <c r="E460"/>
      <c r="F460"/>
      <c r="G460"/>
      <c r="I460" s="11" t="str">
        <f>Data!G460</f>
        <v>failed</v>
      </c>
      <c r="J460" s="11">
        <f>Data!O460</f>
        <v>49</v>
      </c>
      <c r="L460" s="39" t="s">
        <v>8219</v>
      </c>
      <c r="M460" s="39">
        <v>26</v>
      </c>
      <c r="O460" s="42" t="s">
        <v>8221</v>
      </c>
      <c r="P460" s="42">
        <v>1</v>
      </c>
    </row>
    <row r="461" spans="3:16" x14ac:dyDescent="0.2">
      <c r="C461"/>
      <c r="D461"/>
      <c r="E461"/>
      <c r="F461"/>
      <c r="G461"/>
      <c r="I461" s="11" t="str">
        <f>Data!G461</f>
        <v>failed</v>
      </c>
      <c r="J461" s="11">
        <f>Data!O461</f>
        <v>1</v>
      </c>
      <c r="L461" s="39" t="s">
        <v>8219</v>
      </c>
      <c r="M461" s="39">
        <v>26</v>
      </c>
      <c r="O461" s="42" t="s">
        <v>8221</v>
      </c>
      <c r="P461" s="42">
        <v>1</v>
      </c>
    </row>
    <row r="462" spans="3:16" x14ac:dyDescent="0.2">
      <c r="C462"/>
      <c r="D462"/>
      <c r="E462"/>
      <c r="F462"/>
      <c r="G462"/>
      <c r="I462" s="11" t="str">
        <f>Data!G462</f>
        <v>failed</v>
      </c>
      <c r="J462" s="11">
        <f>Data!O462</f>
        <v>2</v>
      </c>
      <c r="L462" s="39" t="s">
        <v>8219</v>
      </c>
      <c r="M462" s="39">
        <v>26</v>
      </c>
      <c r="O462" s="42" t="s">
        <v>8221</v>
      </c>
      <c r="P462" s="42">
        <v>1</v>
      </c>
    </row>
    <row r="463" spans="3:16" x14ac:dyDescent="0.2">
      <c r="C463"/>
      <c r="D463"/>
      <c r="E463"/>
      <c r="F463"/>
      <c r="G463"/>
      <c r="I463" s="11" t="str">
        <f>Data!G463</f>
        <v>failed</v>
      </c>
      <c r="J463" s="11">
        <f>Data!O463</f>
        <v>0</v>
      </c>
      <c r="L463" s="39" t="s">
        <v>8219</v>
      </c>
      <c r="M463" s="39">
        <v>26</v>
      </c>
      <c r="O463" s="42" t="s">
        <v>8221</v>
      </c>
      <c r="P463" s="42">
        <v>1</v>
      </c>
    </row>
    <row r="464" spans="3:16" x14ac:dyDescent="0.2">
      <c r="C464"/>
      <c r="D464"/>
      <c r="E464"/>
      <c r="F464"/>
      <c r="G464"/>
      <c r="I464" s="11" t="str">
        <f>Data!G464</f>
        <v>failed</v>
      </c>
      <c r="J464" s="11">
        <f>Data!O464</f>
        <v>0</v>
      </c>
      <c r="L464" s="39" t="s">
        <v>8219</v>
      </c>
      <c r="M464" s="39">
        <v>26</v>
      </c>
      <c r="O464" s="42" t="s">
        <v>8221</v>
      </c>
      <c r="P464" s="42">
        <v>1</v>
      </c>
    </row>
    <row r="465" spans="3:16" x14ac:dyDescent="0.2">
      <c r="C465"/>
      <c r="D465"/>
      <c r="E465"/>
      <c r="F465"/>
      <c r="G465"/>
      <c r="I465" s="11" t="str">
        <f>Data!G465</f>
        <v>failed</v>
      </c>
      <c r="J465" s="11">
        <f>Data!O465</f>
        <v>11</v>
      </c>
      <c r="L465" s="39" t="s">
        <v>8219</v>
      </c>
      <c r="M465" s="39">
        <v>26</v>
      </c>
      <c r="O465" s="42" t="s">
        <v>8221</v>
      </c>
      <c r="P465" s="42">
        <v>1</v>
      </c>
    </row>
    <row r="466" spans="3:16" x14ac:dyDescent="0.2">
      <c r="C466"/>
      <c r="D466"/>
      <c r="E466"/>
      <c r="F466"/>
      <c r="G466"/>
      <c r="I466" s="11" t="str">
        <f>Data!G466</f>
        <v>failed</v>
      </c>
      <c r="J466" s="11">
        <f>Data!O466</f>
        <v>1</v>
      </c>
      <c r="L466" s="39" t="s">
        <v>8219</v>
      </c>
      <c r="M466" s="39">
        <v>26</v>
      </c>
      <c r="O466" s="42" t="s">
        <v>8221</v>
      </c>
      <c r="P466" s="42">
        <v>1</v>
      </c>
    </row>
    <row r="467" spans="3:16" x14ac:dyDescent="0.2">
      <c r="C467"/>
      <c r="D467"/>
      <c r="E467"/>
      <c r="F467"/>
      <c r="G467"/>
      <c r="I467" s="11" t="str">
        <f>Data!G467</f>
        <v>failed</v>
      </c>
      <c r="J467" s="11">
        <f>Data!O467</f>
        <v>8</v>
      </c>
      <c r="L467" s="39" t="s">
        <v>8219</v>
      </c>
      <c r="M467" s="39">
        <v>26</v>
      </c>
      <c r="O467" s="42" t="s">
        <v>8221</v>
      </c>
      <c r="P467" s="42">
        <v>1</v>
      </c>
    </row>
    <row r="468" spans="3:16" x14ac:dyDescent="0.2">
      <c r="C468"/>
      <c r="D468"/>
      <c r="E468"/>
      <c r="F468"/>
      <c r="G468"/>
      <c r="I468" s="11" t="str">
        <f>Data!G468</f>
        <v>failed</v>
      </c>
      <c r="J468" s="11">
        <f>Data!O468</f>
        <v>5</v>
      </c>
      <c r="L468" s="39" t="s">
        <v>8219</v>
      </c>
      <c r="M468" s="39">
        <v>27</v>
      </c>
      <c r="O468" s="42" t="s">
        <v>8221</v>
      </c>
      <c r="P468" s="42">
        <v>1</v>
      </c>
    </row>
    <row r="469" spans="3:16" x14ac:dyDescent="0.2">
      <c r="C469"/>
      <c r="D469"/>
      <c r="E469"/>
      <c r="F469"/>
      <c r="G469"/>
      <c r="I469" s="11" t="str">
        <f>Data!G469</f>
        <v>failed</v>
      </c>
      <c r="J469" s="11">
        <f>Data!O469</f>
        <v>39</v>
      </c>
      <c r="L469" s="39" t="s">
        <v>8219</v>
      </c>
      <c r="M469" s="39">
        <v>27</v>
      </c>
      <c r="O469" s="42" t="s">
        <v>8221</v>
      </c>
      <c r="P469" s="42">
        <v>1</v>
      </c>
    </row>
    <row r="470" spans="3:16" x14ac:dyDescent="0.2">
      <c r="C470"/>
      <c r="D470"/>
      <c r="E470"/>
      <c r="F470"/>
      <c r="G470"/>
      <c r="I470" s="11" t="str">
        <f>Data!G470</f>
        <v>failed</v>
      </c>
      <c r="J470" s="11">
        <f>Data!O470</f>
        <v>0</v>
      </c>
      <c r="L470" s="39" t="s">
        <v>8219</v>
      </c>
      <c r="M470" s="39">
        <v>27</v>
      </c>
      <c r="O470" s="42" t="s">
        <v>8221</v>
      </c>
      <c r="P470" s="42">
        <v>1</v>
      </c>
    </row>
    <row r="471" spans="3:16" x14ac:dyDescent="0.2">
      <c r="C471"/>
      <c r="D471"/>
      <c r="E471"/>
      <c r="F471"/>
      <c r="G471"/>
      <c r="I471" s="11" t="str">
        <f>Data!G471</f>
        <v>failed</v>
      </c>
      <c r="J471" s="11">
        <f>Data!O471</f>
        <v>0</v>
      </c>
      <c r="L471" s="39" t="s">
        <v>8219</v>
      </c>
      <c r="M471" s="39">
        <v>27</v>
      </c>
      <c r="O471" s="42" t="s">
        <v>8221</v>
      </c>
      <c r="P471" s="42">
        <v>1</v>
      </c>
    </row>
    <row r="472" spans="3:16" x14ac:dyDescent="0.2">
      <c r="C472"/>
      <c r="D472"/>
      <c r="E472"/>
      <c r="F472"/>
      <c r="G472"/>
      <c r="I472" s="11" t="str">
        <f>Data!G472</f>
        <v>failed</v>
      </c>
      <c r="J472" s="11">
        <f>Data!O472</f>
        <v>2</v>
      </c>
      <c r="L472" s="39" t="s">
        <v>8219</v>
      </c>
      <c r="M472" s="39">
        <v>27</v>
      </c>
      <c r="O472" s="42" t="s">
        <v>8221</v>
      </c>
      <c r="P472" s="42">
        <v>1</v>
      </c>
    </row>
    <row r="473" spans="3:16" x14ac:dyDescent="0.2">
      <c r="C473"/>
      <c r="D473"/>
      <c r="E473"/>
      <c r="F473"/>
      <c r="G473"/>
      <c r="I473" s="11" t="str">
        <f>Data!G473</f>
        <v>failed</v>
      </c>
      <c r="J473" s="11">
        <f>Data!O473</f>
        <v>170</v>
      </c>
      <c r="L473" s="39" t="s">
        <v>8219</v>
      </c>
      <c r="M473" s="39">
        <v>27</v>
      </c>
      <c r="O473" s="42" t="s">
        <v>8221</v>
      </c>
      <c r="P473" s="42">
        <v>1</v>
      </c>
    </row>
    <row r="474" spans="3:16" x14ac:dyDescent="0.2">
      <c r="C474"/>
      <c r="D474"/>
      <c r="E474"/>
      <c r="F474"/>
      <c r="G474"/>
      <c r="I474" s="11" t="str">
        <f>Data!G474</f>
        <v>failed</v>
      </c>
      <c r="J474" s="11">
        <f>Data!O474</f>
        <v>5</v>
      </c>
      <c r="L474" s="39" t="s">
        <v>8219</v>
      </c>
      <c r="M474" s="39">
        <v>27</v>
      </c>
      <c r="O474" s="42" t="s">
        <v>8221</v>
      </c>
      <c r="P474" s="42">
        <v>1</v>
      </c>
    </row>
    <row r="475" spans="3:16" x14ac:dyDescent="0.2">
      <c r="C475"/>
      <c r="D475"/>
      <c r="E475"/>
      <c r="F475"/>
      <c r="G475"/>
      <c r="I475" s="11" t="str">
        <f>Data!G475</f>
        <v>failed</v>
      </c>
      <c r="J475" s="11">
        <f>Data!O475</f>
        <v>14</v>
      </c>
      <c r="L475" s="39" t="s">
        <v>8219</v>
      </c>
      <c r="M475" s="39">
        <v>27</v>
      </c>
      <c r="O475" s="42" t="s">
        <v>8221</v>
      </c>
      <c r="P475" s="42">
        <v>1</v>
      </c>
    </row>
    <row r="476" spans="3:16" x14ac:dyDescent="0.2">
      <c r="C476"/>
      <c r="D476"/>
      <c r="E476"/>
      <c r="F476"/>
      <c r="G476"/>
      <c r="I476" s="11" t="str">
        <f>Data!G476</f>
        <v>failed</v>
      </c>
      <c r="J476" s="11">
        <f>Data!O476</f>
        <v>1</v>
      </c>
      <c r="L476" s="39" t="s">
        <v>8219</v>
      </c>
      <c r="M476" s="39">
        <v>27</v>
      </c>
      <c r="O476" s="42" t="s">
        <v>8221</v>
      </c>
      <c r="P476" s="42">
        <v>1</v>
      </c>
    </row>
    <row r="477" spans="3:16" x14ac:dyDescent="0.2">
      <c r="C477"/>
      <c r="D477"/>
      <c r="E477"/>
      <c r="F477"/>
      <c r="G477"/>
      <c r="I477" s="11" t="str">
        <f>Data!G477</f>
        <v>failed</v>
      </c>
      <c r="J477" s="11">
        <f>Data!O477</f>
        <v>0</v>
      </c>
      <c r="L477" s="39" t="s">
        <v>8219</v>
      </c>
      <c r="M477" s="39">
        <v>27</v>
      </c>
      <c r="O477" s="42" t="s">
        <v>8221</v>
      </c>
      <c r="P477" s="42">
        <v>1</v>
      </c>
    </row>
    <row r="478" spans="3:16" x14ac:dyDescent="0.2">
      <c r="C478"/>
      <c r="D478"/>
      <c r="E478"/>
      <c r="F478"/>
      <c r="G478"/>
      <c r="I478" s="11" t="str">
        <f>Data!G478</f>
        <v>failed</v>
      </c>
      <c r="J478" s="11">
        <f>Data!O478</f>
        <v>124</v>
      </c>
      <c r="L478" s="39" t="s">
        <v>8219</v>
      </c>
      <c r="M478" s="39">
        <v>27</v>
      </c>
      <c r="O478" s="42" t="s">
        <v>8221</v>
      </c>
      <c r="P478" s="42">
        <v>1</v>
      </c>
    </row>
    <row r="479" spans="3:16" x14ac:dyDescent="0.2">
      <c r="C479"/>
      <c r="D479"/>
      <c r="E479"/>
      <c r="F479"/>
      <c r="G479"/>
      <c r="I479" s="11" t="str">
        <f>Data!G479</f>
        <v>failed</v>
      </c>
      <c r="J479" s="11">
        <f>Data!O479</f>
        <v>0</v>
      </c>
      <c r="L479" s="39" t="s">
        <v>8219</v>
      </c>
      <c r="M479" s="39">
        <v>27</v>
      </c>
      <c r="O479" s="42" t="s">
        <v>8221</v>
      </c>
      <c r="P479" s="42">
        <v>1</v>
      </c>
    </row>
    <row r="480" spans="3:16" x14ac:dyDescent="0.2">
      <c r="C480"/>
      <c r="D480"/>
      <c r="E480"/>
      <c r="F480"/>
      <c r="G480"/>
      <c r="I480" s="11" t="str">
        <f>Data!G480</f>
        <v>failed</v>
      </c>
      <c r="J480" s="11">
        <f>Data!O480</f>
        <v>0</v>
      </c>
      <c r="L480" s="39" t="s">
        <v>8219</v>
      </c>
      <c r="M480" s="39">
        <v>27</v>
      </c>
      <c r="O480" s="42" t="s">
        <v>8221</v>
      </c>
      <c r="P480" s="42">
        <v>1</v>
      </c>
    </row>
    <row r="481" spans="3:16" x14ac:dyDescent="0.2">
      <c r="C481"/>
      <c r="D481"/>
      <c r="E481"/>
      <c r="F481"/>
      <c r="G481"/>
      <c r="I481" s="11" t="str">
        <f>Data!G481</f>
        <v>failed</v>
      </c>
      <c r="J481" s="11">
        <f>Data!O481</f>
        <v>55</v>
      </c>
      <c r="L481" s="39" t="s">
        <v>8219</v>
      </c>
      <c r="M481" s="39">
        <v>27</v>
      </c>
      <c r="O481" s="42" t="s">
        <v>8221</v>
      </c>
      <c r="P481" s="42">
        <v>1</v>
      </c>
    </row>
    <row r="482" spans="3:16" x14ac:dyDescent="0.2">
      <c r="C482"/>
      <c r="D482"/>
      <c r="E482"/>
      <c r="F482"/>
      <c r="G482"/>
      <c r="I482" s="11" t="str">
        <f>Data!G482</f>
        <v>failed</v>
      </c>
      <c r="J482" s="11">
        <f>Data!O482</f>
        <v>140</v>
      </c>
      <c r="L482" s="39" t="s">
        <v>8219</v>
      </c>
      <c r="M482" s="39">
        <v>27</v>
      </c>
      <c r="O482" s="42" t="s">
        <v>8221</v>
      </c>
      <c r="P482" s="42">
        <v>1</v>
      </c>
    </row>
    <row r="483" spans="3:16" x14ac:dyDescent="0.2">
      <c r="C483"/>
      <c r="D483"/>
      <c r="E483"/>
      <c r="F483"/>
      <c r="G483"/>
      <c r="I483" s="11" t="str">
        <f>Data!G483</f>
        <v>failed</v>
      </c>
      <c r="J483" s="11">
        <f>Data!O483</f>
        <v>21</v>
      </c>
      <c r="L483" s="39" t="s">
        <v>8219</v>
      </c>
      <c r="M483" s="39">
        <v>27</v>
      </c>
      <c r="O483" s="42" t="s">
        <v>8221</v>
      </c>
      <c r="P483" s="42">
        <v>1</v>
      </c>
    </row>
    <row r="484" spans="3:16" x14ac:dyDescent="0.2">
      <c r="C484"/>
      <c r="D484"/>
      <c r="E484"/>
      <c r="F484"/>
      <c r="G484"/>
      <c r="I484" s="11" t="str">
        <f>Data!G484</f>
        <v>failed</v>
      </c>
      <c r="J484" s="11">
        <f>Data!O484</f>
        <v>1</v>
      </c>
      <c r="L484" s="39" t="s">
        <v>8219</v>
      </c>
      <c r="M484" s="39">
        <v>27</v>
      </c>
      <c r="O484" s="42" t="s">
        <v>8221</v>
      </c>
      <c r="P484" s="42">
        <v>1</v>
      </c>
    </row>
    <row r="485" spans="3:16" x14ac:dyDescent="0.2">
      <c r="C485"/>
      <c r="D485"/>
      <c r="E485"/>
      <c r="F485"/>
      <c r="G485"/>
      <c r="I485" s="11" t="str">
        <f>Data!G485</f>
        <v>failed</v>
      </c>
      <c r="J485" s="11">
        <f>Data!O485</f>
        <v>147</v>
      </c>
      <c r="L485" s="39" t="s">
        <v>8219</v>
      </c>
      <c r="M485" s="39">
        <v>27</v>
      </c>
      <c r="O485" s="42" t="s">
        <v>8221</v>
      </c>
      <c r="P485" s="42">
        <v>1</v>
      </c>
    </row>
    <row r="486" spans="3:16" x14ac:dyDescent="0.2">
      <c r="C486"/>
      <c r="D486"/>
      <c r="E486"/>
      <c r="F486"/>
      <c r="G486"/>
      <c r="I486" s="11" t="str">
        <f>Data!G486</f>
        <v>failed</v>
      </c>
      <c r="J486" s="11">
        <f>Data!O486</f>
        <v>11</v>
      </c>
      <c r="L486" s="39" t="s">
        <v>8219</v>
      </c>
      <c r="M486" s="39">
        <v>27</v>
      </c>
      <c r="O486" s="42" t="s">
        <v>8221</v>
      </c>
      <c r="P486" s="42">
        <v>1</v>
      </c>
    </row>
    <row r="487" spans="3:16" x14ac:dyDescent="0.2">
      <c r="C487"/>
      <c r="D487"/>
      <c r="E487"/>
      <c r="F487"/>
      <c r="G487"/>
      <c r="I487" s="11" t="str">
        <f>Data!G487</f>
        <v>failed</v>
      </c>
      <c r="J487" s="11">
        <f>Data!O487</f>
        <v>125</v>
      </c>
      <c r="L487" s="39" t="s">
        <v>8219</v>
      </c>
      <c r="M487" s="39">
        <v>27</v>
      </c>
      <c r="O487" s="42" t="s">
        <v>8221</v>
      </c>
      <c r="P487" s="42">
        <v>1</v>
      </c>
    </row>
    <row r="488" spans="3:16" x14ac:dyDescent="0.2">
      <c r="C488"/>
      <c r="D488"/>
      <c r="E488"/>
      <c r="F488"/>
      <c r="G488"/>
      <c r="I488" s="11" t="str">
        <f>Data!G488</f>
        <v>failed</v>
      </c>
      <c r="J488" s="11">
        <f>Data!O488</f>
        <v>1</v>
      </c>
      <c r="L488" s="39" t="s">
        <v>8219</v>
      </c>
      <c r="M488" s="39">
        <v>27</v>
      </c>
      <c r="O488" s="42" t="s">
        <v>8221</v>
      </c>
      <c r="P488" s="42">
        <v>1</v>
      </c>
    </row>
    <row r="489" spans="3:16" x14ac:dyDescent="0.2">
      <c r="C489"/>
      <c r="D489"/>
      <c r="E489"/>
      <c r="F489"/>
      <c r="G489"/>
      <c r="I489" s="11" t="str">
        <f>Data!G489</f>
        <v>failed</v>
      </c>
      <c r="J489" s="11">
        <f>Data!O489</f>
        <v>0</v>
      </c>
      <c r="L489" s="39" t="s">
        <v>8219</v>
      </c>
      <c r="M489" s="39">
        <v>27</v>
      </c>
      <c r="O489" s="42" t="s">
        <v>8221</v>
      </c>
      <c r="P489" s="42">
        <v>1</v>
      </c>
    </row>
    <row r="490" spans="3:16" x14ac:dyDescent="0.2">
      <c r="C490"/>
      <c r="D490"/>
      <c r="E490"/>
      <c r="F490"/>
      <c r="G490"/>
      <c r="I490" s="11" t="str">
        <f>Data!G490</f>
        <v>failed</v>
      </c>
      <c r="J490" s="11">
        <f>Data!O490</f>
        <v>0</v>
      </c>
      <c r="L490" s="39" t="s">
        <v>8219</v>
      </c>
      <c r="M490" s="39">
        <v>27</v>
      </c>
      <c r="O490" s="42" t="s">
        <v>8221</v>
      </c>
      <c r="P490" s="42">
        <v>1</v>
      </c>
    </row>
    <row r="491" spans="3:16" x14ac:dyDescent="0.2">
      <c r="C491"/>
      <c r="D491"/>
      <c r="E491"/>
      <c r="F491"/>
      <c r="G491"/>
      <c r="I491" s="11" t="str">
        <f>Data!G491</f>
        <v>failed</v>
      </c>
      <c r="J491" s="11">
        <f>Data!O491</f>
        <v>3</v>
      </c>
      <c r="L491" s="39" t="s">
        <v>8219</v>
      </c>
      <c r="M491" s="39">
        <v>27</v>
      </c>
      <c r="O491" s="42" t="s">
        <v>8221</v>
      </c>
      <c r="P491" s="42">
        <v>1</v>
      </c>
    </row>
    <row r="492" spans="3:16" x14ac:dyDescent="0.2">
      <c r="C492"/>
      <c r="D492"/>
      <c r="E492"/>
      <c r="F492"/>
      <c r="G492"/>
      <c r="I492" s="11" t="str">
        <f>Data!G492</f>
        <v>failed</v>
      </c>
      <c r="J492" s="11">
        <f>Data!O492</f>
        <v>0</v>
      </c>
      <c r="L492" s="39" t="s">
        <v>8219</v>
      </c>
      <c r="M492" s="39">
        <v>27</v>
      </c>
      <c r="O492" s="42" t="s">
        <v>8221</v>
      </c>
      <c r="P492" s="42">
        <v>1</v>
      </c>
    </row>
    <row r="493" spans="3:16" x14ac:dyDescent="0.2">
      <c r="C493"/>
      <c r="D493"/>
      <c r="E493"/>
      <c r="F493"/>
      <c r="G493"/>
      <c r="I493" s="11" t="str">
        <f>Data!G493</f>
        <v>failed</v>
      </c>
      <c r="J493" s="11">
        <f>Data!O493</f>
        <v>0</v>
      </c>
      <c r="L493" s="39" t="s">
        <v>8219</v>
      </c>
      <c r="M493" s="39">
        <v>27</v>
      </c>
      <c r="O493" s="42" t="s">
        <v>8221</v>
      </c>
      <c r="P493" s="42">
        <v>1</v>
      </c>
    </row>
    <row r="494" spans="3:16" x14ac:dyDescent="0.2">
      <c r="C494"/>
      <c r="D494"/>
      <c r="E494"/>
      <c r="F494"/>
      <c r="G494"/>
      <c r="I494" s="11" t="str">
        <f>Data!G494</f>
        <v>failed</v>
      </c>
      <c r="J494" s="11">
        <f>Data!O494</f>
        <v>0</v>
      </c>
      <c r="L494" s="39" t="s">
        <v>8219</v>
      </c>
      <c r="M494" s="39">
        <v>27</v>
      </c>
      <c r="O494" s="42" t="s">
        <v>8221</v>
      </c>
      <c r="P494" s="42">
        <v>2</v>
      </c>
    </row>
    <row r="495" spans="3:16" x14ac:dyDescent="0.2">
      <c r="C495"/>
      <c r="D495"/>
      <c r="E495"/>
      <c r="F495"/>
      <c r="G495"/>
      <c r="I495" s="11" t="str">
        <f>Data!G495</f>
        <v>failed</v>
      </c>
      <c r="J495" s="11">
        <f>Data!O495</f>
        <v>0</v>
      </c>
      <c r="L495" s="39" t="s">
        <v>8219</v>
      </c>
      <c r="M495" s="39">
        <v>27</v>
      </c>
      <c r="O495" s="42" t="s">
        <v>8221</v>
      </c>
      <c r="P495" s="42">
        <v>2</v>
      </c>
    </row>
    <row r="496" spans="3:16" x14ac:dyDescent="0.2">
      <c r="C496"/>
      <c r="D496"/>
      <c r="E496"/>
      <c r="F496"/>
      <c r="G496"/>
      <c r="I496" s="11" t="str">
        <f>Data!G496</f>
        <v>failed</v>
      </c>
      <c r="J496" s="11">
        <f>Data!O496</f>
        <v>3</v>
      </c>
      <c r="L496" s="39" t="s">
        <v>8219</v>
      </c>
      <c r="M496" s="39">
        <v>27</v>
      </c>
      <c r="O496" s="42" t="s">
        <v>8221</v>
      </c>
      <c r="P496" s="42">
        <v>2</v>
      </c>
    </row>
    <row r="497" spans="3:16" x14ac:dyDescent="0.2">
      <c r="C497"/>
      <c r="D497"/>
      <c r="E497"/>
      <c r="F497"/>
      <c r="G497"/>
      <c r="I497" s="11" t="str">
        <f>Data!G497</f>
        <v>failed</v>
      </c>
      <c r="J497" s="11">
        <f>Data!O497</f>
        <v>0</v>
      </c>
      <c r="L497" s="39" t="s">
        <v>8219</v>
      </c>
      <c r="M497" s="39">
        <v>27</v>
      </c>
      <c r="O497" s="42" t="s">
        <v>8221</v>
      </c>
      <c r="P497" s="42">
        <v>2</v>
      </c>
    </row>
    <row r="498" spans="3:16" x14ac:dyDescent="0.2">
      <c r="C498"/>
      <c r="D498"/>
      <c r="E498"/>
      <c r="F498"/>
      <c r="G498"/>
      <c r="I498" s="11" t="str">
        <f>Data!G498</f>
        <v>failed</v>
      </c>
      <c r="J498" s="11">
        <f>Data!O498</f>
        <v>1</v>
      </c>
      <c r="L498" s="39" t="s">
        <v>8219</v>
      </c>
      <c r="M498" s="39">
        <v>27</v>
      </c>
      <c r="O498" s="42" t="s">
        <v>8221</v>
      </c>
      <c r="P498" s="42">
        <v>2</v>
      </c>
    </row>
    <row r="499" spans="3:16" x14ac:dyDescent="0.2">
      <c r="C499"/>
      <c r="D499"/>
      <c r="E499"/>
      <c r="F499"/>
      <c r="G499"/>
      <c r="I499" s="11" t="str">
        <f>Data!G499</f>
        <v>failed</v>
      </c>
      <c r="J499" s="11">
        <f>Data!O499</f>
        <v>3</v>
      </c>
      <c r="L499" s="39" t="s">
        <v>8219</v>
      </c>
      <c r="M499" s="39">
        <v>27</v>
      </c>
      <c r="O499" s="42" t="s">
        <v>8221</v>
      </c>
      <c r="P499" s="42">
        <v>2</v>
      </c>
    </row>
    <row r="500" spans="3:16" x14ac:dyDescent="0.2">
      <c r="C500"/>
      <c r="D500"/>
      <c r="E500"/>
      <c r="F500"/>
      <c r="G500"/>
      <c r="I500" s="11" t="str">
        <f>Data!G500</f>
        <v>failed</v>
      </c>
      <c r="J500" s="11">
        <f>Data!O500</f>
        <v>22</v>
      </c>
      <c r="L500" s="39" t="s">
        <v>8219</v>
      </c>
      <c r="M500" s="39">
        <v>27</v>
      </c>
      <c r="O500" s="42" t="s">
        <v>8221</v>
      </c>
      <c r="P500" s="42">
        <v>2</v>
      </c>
    </row>
    <row r="501" spans="3:16" x14ac:dyDescent="0.2">
      <c r="C501"/>
      <c r="D501"/>
      <c r="E501"/>
      <c r="F501"/>
      <c r="G501"/>
      <c r="I501" s="11" t="str">
        <f>Data!G501</f>
        <v>failed</v>
      </c>
      <c r="J501" s="11">
        <f>Data!O501</f>
        <v>26</v>
      </c>
      <c r="L501" s="39" t="s">
        <v>8219</v>
      </c>
      <c r="M501" s="39">
        <v>27</v>
      </c>
      <c r="O501" s="42" t="s">
        <v>8221</v>
      </c>
      <c r="P501" s="42">
        <v>2</v>
      </c>
    </row>
    <row r="502" spans="3:16" x14ac:dyDescent="0.2">
      <c r="C502"/>
      <c r="D502"/>
      <c r="E502"/>
      <c r="F502"/>
      <c r="G502"/>
      <c r="I502" s="11" t="str">
        <f>Data!G502</f>
        <v>failed</v>
      </c>
      <c r="J502" s="11">
        <f>Data!O502</f>
        <v>4</v>
      </c>
      <c r="L502" s="39" t="s">
        <v>8219</v>
      </c>
      <c r="M502" s="39">
        <v>27</v>
      </c>
      <c r="O502" s="42" t="s">
        <v>8221</v>
      </c>
      <c r="P502" s="42">
        <v>2</v>
      </c>
    </row>
    <row r="503" spans="3:16" x14ac:dyDescent="0.2">
      <c r="C503"/>
      <c r="D503"/>
      <c r="E503"/>
      <c r="F503"/>
      <c r="G503"/>
      <c r="I503" s="11" t="str">
        <f>Data!G503</f>
        <v>failed</v>
      </c>
      <c r="J503" s="11">
        <f>Data!O503</f>
        <v>0</v>
      </c>
      <c r="L503" s="39" t="s">
        <v>8219</v>
      </c>
      <c r="M503" s="39">
        <v>27</v>
      </c>
      <c r="O503" s="42" t="s">
        <v>8221</v>
      </c>
      <c r="P503" s="42">
        <v>2</v>
      </c>
    </row>
    <row r="504" spans="3:16" x14ac:dyDescent="0.2">
      <c r="C504"/>
      <c r="D504"/>
      <c r="E504"/>
      <c r="F504"/>
      <c r="G504"/>
      <c r="I504" s="11" t="str">
        <f>Data!G504</f>
        <v>failed</v>
      </c>
      <c r="J504" s="11">
        <f>Data!O504</f>
        <v>4</v>
      </c>
      <c r="L504" s="39" t="s">
        <v>8219</v>
      </c>
      <c r="M504" s="39">
        <v>27</v>
      </c>
      <c r="O504" s="42" t="s">
        <v>8221</v>
      </c>
      <c r="P504" s="42">
        <v>2</v>
      </c>
    </row>
    <row r="505" spans="3:16" x14ac:dyDescent="0.2">
      <c r="C505"/>
      <c r="D505"/>
      <c r="E505"/>
      <c r="F505"/>
      <c r="G505"/>
      <c r="I505" s="11" t="str">
        <f>Data!G505</f>
        <v>failed</v>
      </c>
      <c r="J505" s="11">
        <f>Data!O505</f>
        <v>9</v>
      </c>
      <c r="L505" s="39" t="s">
        <v>8219</v>
      </c>
      <c r="M505" s="39">
        <v>28</v>
      </c>
      <c r="O505" s="42" t="s">
        <v>8221</v>
      </c>
      <c r="P505" s="42">
        <v>2</v>
      </c>
    </row>
    <row r="506" spans="3:16" x14ac:dyDescent="0.2">
      <c r="C506"/>
      <c r="D506"/>
      <c r="E506"/>
      <c r="F506"/>
      <c r="G506"/>
      <c r="I506" s="11" t="str">
        <f>Data!G506</f>
        <v>failed</v>
      </c>
      <c r="J506" s="11">
        <f>Data!O506</f>
        <v>5</v>
      </c>
      <c r="L506" s="39" t="s">
        <v>8219</v>
      </c>
      <c r="M506" s="39">
        <v>28</v>
      </c>
      <c r="O506" s="42" t="s">
        <v>8221</v>
      </c>
      <c r="P506" s="42">
        <v>2</v>
      </c>
    </row>
    <row r="507" spans="3:16" x14ac:dyDescent="0.2">
      <c r="C507"/>
      <c r="D507"/>
      <c r="E507"/>
      <c r="F507"/>
      <c r="G507"/>
      <c r="I507" s="11" t="str">
        <f>Data!G507</f>
        <v>failed</v>
      </c>
      <c r="J507" s="11">
        <f>Data!O507</f>
        <v>14</v>
      </c>
      <c r="L507" s="39" t="s">
        <v>8219</v>
      </c>
      <c r="M507" s="39">
        <v>28</v>
      </c>
      <c r="O507" s="42" t="s">
        <v>8221</v>
      </c>
      <c r="P507" s="42">
        <v>2</v>
      </c>
    </row>
    <row r="508" spans="3:16" x14ac:dyDescent="0.2">
      <c r="C508"/>
      <c r="D508"/>
      <c r="E508"/>
      <c r="F508"/>
      <c r="G508"/>
      <c r="I508" s="11" t="str">
        <f>Data!G508</f>
        <v>failed</v>
      </c>
      <c r="J508" s="11">
        <f>Data!O508</f>
        <v>1</v>
      </c>
      <c r="L508" s="39" t="s">
        <v>8219</v>
      </c>
      <c r="M508" s="39">
        <v>28</v>
      </c>
      <c r="O508" s="42" t="s">
        <v>8221</v>
      </c>
      <c r="P508" s="42">
        <v>2</v>
      </c>
    </row>
    <row r="509" spans="3:16" x14ac:dyDescent="0.2">
      <c r="C509"/>
      <c r="D509"/>
      <c r="E509"/>
      <c r="F509"/>
      <c r="G509"/>
      <c r="I509" s="11" t="str">
        <f>Data!G509</f>
        <v>failed</v>
      </c>
      <c r="J509" s="11">
        <f>Data!O509</f>
        <v>10</v>
      </c>
      <c r="L509" s="39" t="s">
        <v>8219</v>
      </c>
      <c r="M509" s="39">
        <v>28</v>
      </c>
      <c r="O509" s="42" t="s">
        <v>8221</v>
      </c>
      <c r="P509" s="42">
        <v>2</v>
      </c>
    </row>
    <row r="510" spans="3:16" x14ac:dyDescent="0.2">
      <c r="C510"/>
      <c r="D510"/>
      <c r="E510"/>
      <c r="F510"/>
      <c r="G510"/>
      <c r="I510" s="11" t="str">
        <f>Data!G510</f>
        <v>failed</v>
      </c>
      <c r="J510" s="11">
        <f>Data!O510</f>
        <v>3</v>
      </c>
      <c r="L510" s="39" t="s">
        <v>8219</v>
      </c>
      <c r="M510" s="39">
        <v>28</v>
      </c>
      <c r="O510" s="42" t="s">
        <v>8221</v>
      </c>
      <c r="P510" s="42">
        <v>2</v>
      </c>
    </row>
    <row r="511" spans="3:16" x14ac:dyDescent="0.2">
      <c r="C511"/>
      <c r="D511"/>
      <c r="E511"/>
      <c r="F511"/>
      <c r="G511"/>
      <c r="I511" s="11" t="str">
        <f>Data!G511</f>
        <v>failed</v>
      </c>
      <c r="J511" s="11">
        <f>Data!O511</f>
        <v>1</v>
      </c>
      <c r="L511" s="39" t="s">
        <v>8219</v>
      </c>
      <c r="M511" s="39">
        <v>28</v>
      </c>
      <c r="O511" s="42" t="s">
        <v>8221</v>
      </c>
      <c r="P511" s="42">
        <v>2</v>
      </c>
    </row>
    <row r="512" spans="3:16" x14ac:dyDescent="0.2">
      <c r="C512"/>
      <c r="D512"/>
      <c r="E512"/>
      <c r="F512"/>
      <c r="G512"/>
      <c r="I512" s="11" t="str">
        <f>Data!G512</f>
        <v>failed</v>
      </c>
      <c r="J512" s="11">
        <f>Data!O512</f>
        <v>0</v>
      </c>
      <c r="L512" s="39" t="s">
        <v>8219</v>
      </c>
      <c r="M512" s="39">
        <v>28</v>
      </c>
      <c r="O512" s="42" t="s">
        <v>8221</v>
      </c>
      <c r="P512" s="42">
        <v>2</v>
      </c>
    </row>
    <row r="513" spans="3:16" x14ac:dyDescent="0.2">
      <c r="C513"/>
      <c r="D513"/>
      <c r="E513"/>
      <c r="F513"/>
      <c r="G513"/>
      <c r="I513" s="11" t="str">
        <f>Data!G513</f>
        <v>failed</v>
      </c>
      <c r="J513" s="11">
        <f>Data!O513</f>
        <v>5</v>
      </c>
      <c r="L513" s="39" t="s">
        <v>8219</v>
      </c>
      <c r="M513" s="39">
        <v>28</v>
      </c>
      <c r="O513" s="42" t="s">
        <v>8221</v>
      </c>
      <c r="P513" s="42">
        <v>2</v>
      </c>
    </row>
    <row r="514" spans="3:16" x14ac:dyDescent="0.2">
      <c r="C514"/>
      <c r="D514"/>
      <c r="E514"/>
      <c r="F514"/>
      <c r="G514"/>
      <c r="I514" s="11" t="str">
        <f>Data!G514</f>
        <v>failed</v>
      </c>
      <c r="J514" s="11">
        <f>Data!O514</f>
        <v>2</v>
      </c>
      <c r="L514" s="39" t="s">
        <v>8219</v>
      </c>
      <c r="M514" s="39">
        <v>28</v>
      </c>
      <c r="O514" s="42" t="s">
        <v>8221</v>
      </c>
      <c r="P514" s="42">
        <v>2</v>
      </c>
    </row>
    <row r="515" spans="3:16" x14ac:dyDescent="0.2">
      <c r="C515"/>
      <c r="D515"/>
      <c r="E515"/>
      <c r="F515"/>
      <c r="G515"/>
      <c r="I515" s="11" t="str">
        <f>Data!G515</f>
        <v>failed</v>
      </c>
      <c r="J515" s="11">
        <f>Data!O515</f>
        <v>68</v>
      </c>
      <c r="L515" s="39" t="s">
        <v>8219</v>
      </c>
      <c r="M515" s="39">
        <v>28</v>
      </c>
      <c r="O515" s="42" t="s">
        <v>8221</v>
      </c>
      <c r="P515" s="42">
        <v>2</v>
      </c>
    </row>
    <row r="516" spans="3:16" x14ac:dyDescent="0.2">
      <c r="C516"/>
      <c r="D516"/>
      <c r="E516"/>
      <c r="F516"/>
      <c r="G516"/>
      <c r="I516" s="11" t="str">
        <f>Data!G516</f>
        <v>failed</v>
      </c>
      <c r="J516" s="11">
        <f>Data!O516</f>
        <v>3</v>
      </c>
      <c r="L516" s="39" t="s">
        <v>8219</v>
      </c>
      <c r="M516" s="39">
        <v>28</v>
      </c>
      <c r="O516" s="42" t="s">
        <v>8221</v>
      </c>
      <c r="P516" s="42">
        <v>2</v>
      </c>
    </row>
    <row r="517" spans="3:16" x14ac:dyDescent="0.2">
      <c r="C517"/>
      <c r="D517"/>
      <c r="E517"/>
      <c r="F517"/>
      <c r="G517"/>
      <c r="I517" s="11" t="str">
        <f>Data!G517</f>
        <v>failed</v>
      </c>
      <c r="J517" s="11">
        <f>Data!O517</f>
        <v>34</v>
      </c>
      <c r="L517" s="39" t="s">
        <v>8219</v>
      </c>
      <c r="M517" s="39">
        <v>28</v>
      </c>
      <c r="O517" s="42" t="s">
        <v>8221</v>
      </c>
      <c r="P517" s="42">
        <v>2</v>
      </c>
    </row>
    <row r="518" spans="3:16" x14ac:dyDescent="0.2">
      <c r="C518"/>
      <c r="D518"/>
      <c r="E518"/>
      <c r="F518"/>
      <c r="G518"/>
      <c r="I518" s="11" t="str">
        <f>Data!G518</f>
        <v>failed</v>
      </c>
      <c r="J518" s="11">
        <f>Data!O518</f>
        <v>0</v>
      </c>
      <c r="L518" s="39" t="s">
        <v>8219</v>
      </c>
      <c r="M518" s="39">
        <v>28</v>
      </c>
      <c r="O518" s="42" t="s">
        <v>8221</v>
      </c>
      <c r="P518" s="42">
        <v>2</v>
      </c>
    </row>
    <row r="519" spans="3:16" x14ac:dyDescent="0.2">
      <c r="C519"/>
      <c r="D519"/>
      <c r="E519"/>
      <c r="F519"/>
      <c r="G519"/>
      <c r="I519" s="11" t="str">
        <f>Data!G519</f>
        <v>failed</v>
      </c>
      <c r="J519" s="11">
        <f>Data!O519</f>
        <v>3</v>
      </c>
      <c r="L519" s="39" t="s">
        <v>8219</v>
      </c>
      <c r="M519" s="39">
        <v>28</v>
      </c>
      <c r="O519" s="42" t="s">
        <v>8221</v>
      </c>
      <c r="P519" s="42">
        <v>2</v>
      </c>
    </row>
    <row r="520" spans="3:16" x14ac:dyDescent="0.2">
      <c r="C520"/>
      <c r="D520"/>
      <c r="E520"/>
      <c r="F520"/>
      <c r="G520"/>
      <c r="I520" s="11" t="str">
        <f>Data!G520</f>
        <v>failed</v>
      </c>
      <c r="J520" s="11">
        <f>Data!O520</f>
        <v>0</v>
      </c>
      <c r="L520" s="39" t="s">
        <v>8219</v>
      </c>
      <c r="M520" s="39">
        <v>28</v>
      </c>
      <c r="O520" s="42" t="s">
        <v>8221</v>
      </c>
      <c r="P520" s="42">
        <v>2</v>
      </c>
    </row>
    <row r="521" spans="3:16" x14ac:dyDescent="0.2">
      <c r="C521"/>
      <c r="D521"/>
      <c r="E521"/>
      <c r="F521"/>
      <c r="G521"/>
      <c r="I521" s="11" t="str">
        <f>Data!G521</f>
        <v>failed</v>
      </c>
      <c r="J521" s="11">
        <f>Data!O521</f>
        <v>70</v>
      </c>
      <c r="L521" s="39" t="s">
        <v>8219</v>
      </c>
      <c r="M521" s="39">
        <v>28</v>
      </c>
      <c r="O521" s="42" t="s">
        <v>8221</v>
      </c>
      <c r="P521" s="42">
        <v>2</v>
      </c>
    </row>
    <row r="522" spans="3:16" x14ac:dyDescent="0.2">
      <c r="C522"/>
      <c r="D522"/>
      <c r="E522"/>
      <c r="F522"/>
      <c r="G522"/>
      <c r="I522" s="11" t="str">
        <f>Data!G522</f>
        <v>successful</v>
      </c>
      <c r="J522" s="11">
        <f>Data!O522</f>
        <v>34</v>
      </c>
      <c r="L522" s="39" t="s">
        <v>8219</v>
      </c>
      <c r="M522" s="39">
        <v>28</v>
      </c>
      <c r="O522" s="42" t="s">
        <v>8221</v>
      </c>
      <c r="P522" s="42">
        <v>2</v>
      </c>
    </row>
    <row r="523" spans="3:16" x14ac:dyDescent="0.2">
      <c r="C523"/>
      <c r="D523"/>
      <c r="E523"/>
      <c r="F523"/>
      <c r="G523"/>
      <c r="I523" s="11" t="str">
        <f>Data!G523</f>
        <v>successful</v>
      </c>
      <c r="J523" s="11">
        <f>Data!O523</f>
        <v>56</v>
      </c>
      <c r="L523" s="39" t="s">
        <v>8219</v>
      </c>
      <c r="M523" s="39">
        <v>28</v>
      </c>
      <c r="O523" s="42" t="s">
        <v>8221</v>
      </c>
      <c r="P523" s="42">
        <v>2</v>
      </c>
    </row>
    <row r="524" spans="3:16" x14ac:dyDescent="0.2">
      <c r="C524"/>
      <c r="D524"/>
      <c r="E524"/>
      <c r="F524"/>
      <c r="G524"/>
      <c r="I524" s="11" t="str">
        <f>Data!G524</f>
        <v>successful</v>
      </c>
      <c r="J524" s="11">
        <f>Data!O524</f>
        <v>31</v>
      </c>
      <c r="L524" s="39" t="s">
        <v>8219</v>
      </c>
      <c r="M524" s="39">
        <v>28</v>
      </c>
      <c r="O524" s="42" t="s">
        <v>8221</v>
      </c>
      <c r="P524" s="42">
        <v>2</v>
      </c>
    </row>
    <row r="525" spans="3:16" x14ac:dyDescent="0.2">
      <c r="C525"/>
      <c r="D525"/>
      <c r="E525"/>
      <c r="F525"/>
      <c r="G525"/>
      <c r="I525" s="11" t="str">
        <f>Data!G525</f>
        <v>successful</v>
      </c>
      <c r="J525" s="11">
        <f>Data!O525</f>
        <v>84</v>
      </c>
      <c r="L525" s="39" t="s">
        <v>8219</v>
      </c>
      <c r="M525" s="39">
        <v>28</v>
      </c>
      <c r="O525" s="42" t="s">
        <v>8221</v>
      </c>
      <c r="P525" s="42">
        <v>2</v>
      </c>
    </row>
    <row r="526" spans="3:16" x14ac:dyDescent="0.2">
      <c r="C526"/>
      <c r="D526"/>
      <c r="E526"/>
      <c r="F526"/>
      <c r="G526"/>
      <c r="I526" s="11" t="str">
        <f>Data!G526</f>
        <v>successful</v>
      </c>
      <c r="J526" s="11">
        <f>Data!O526</f>
        <v>130</v>
      </c>
      <c r="L526" s="39" t="s">
        <v>8219</v>
      </c>
      <c r="M526" s="39">
        <v>28</v>
      </c>
      <c r="O526" s="42" t="s">
        <v>8221</v>
      </c>
      <c r="P526" s="42">
        <v>2</v>
      </c>
    </row>
    <row r="527" spans="3:16" x14ac:dyDescent="0.2">
      <c r="C527"/>
      <c r="D527"/>
      <c r="E527"/>
      <c r="F527"/>
      <c r="G527"/>
      <c r="I527" s="11" t="str">
        <f>Data!G527</f>
        <v>successful</v>
      </c>
      <c r="J527" s="11">
        <f>Data!O527</f>
        <v>12</v>
      </c>
      <c r="L527" s="39" t="s">
        <v>8219</v>
      </c>
      <c r="M527" s="39">
        <v>28</v>
      </c>
      <c r="O527" s="42" t="s">
        <v>8221</v>
      </c>
      <c r="P527" s="42">
        <v>2</v>
      </c>
    </row>
    <row r="528" spans="3:16" x14ac:dyDescent="0.2">
      <c r="C528"/>
      <c r="D528"/>
      <c r="E528"/>
      <c r="F528"/>
      <c r="G528"/>
      <c r="I528" s="11" t="str">
        <f>Data!G528</f>
        <v>successful</v>
      </c>
      <c r="J528" s="11">
        <f>Data!O528</f>
        <v>23</v>
      </c>
      <c r="L528" s="39" t="s">
        <v>8219</v>
      </c>
      <c r="M528" s="39">
        <v>28</v>
      </c>
      <c r="O528" s="42" t="s">
        <v>8221</v>
      </c>
      <c r="P528" s="42">
        <v>2</v>
      </c>
    </row>
    <row r="529" spans="3:16" x14ac:dyDescent="0.2">
      <c r="C529"/>
      <c r="D529"/>
      <c r="E529"/>
      <c r="F529"/>
      <c r="G529"/>
      <c r="I529" s="11" t="str">
        <f>Data!G529</f>
        <v>successful</v>
      </c>
      <c r="J529" s="11">
        <f>Data!O529</f>
        <v>158</v>
      </c>
      <c r="L529" s="39" t="s">
        <v>8219</v>
      </c>
      <c r="M529" s="39">
        <v>28</v>
      </c>
      <c r="O529" s="42" t="s">
        <v>8221</v>
      </c>
      <c r="P529" s="42">
        <v>2</v>
      </c>
    </row>
    <row r="530" spans="3:16" x14ac:dyDescent="0.2">
      <c r="C530"/>
      <c r="D530"/>
      <c r="E530"/>
      <c r="F530"/>
      <c r="G530"/>
      <c r="I530" s="11" t="str">
        <f>Data!G530</f>
        <v>successful</v>
      </c>
      <c r="J530" s="11">
        <f>Data!O530</f>
        <v>30</v>
      </c>
      <c r="L530" s="39" t="s">
        <v>8219</v>
      </c>
      <c r="M530" s="39">
        <v>28</v>
      </c>
      <c r="O530" s="42" t="s">
        <v>8221</v>
      </c>
      <c r="P530" s="42">
        <v>2</v>
      </c>
    </row>
    <row r="531" spans="3:16" x14ac:dyDescent="0.2">
      <c r="C531"/>
      <c r="D531"/>
      <c r="E531"/>
      <c r="F531"/>
      <c r="G531"/>
      <c r="I531" s="11" t="str">
        <f>Data!G531</f>
        <v>successful</v>
      </c>
      <c r="J531" s="11">
        <f>Data!O531</f>
        <v>18</v>
      </c>
      <c r="L531" s="39" t="s">
        <v>8219</v>
      </c>
      <c r="M531" s="39">
        <v>28</v>
      </c>
      <c r="O531" s="42" t="s">
        <v>8221</v>
      </c>
      <c r="P531" s="42">
        <v>2</v>
      </c>
    </row>
    <row r="532" spans="3:16" x14ac:dyDescent="0.2">
      <c r="C532"/>
      <c r="D532"/>
      <c r="E532"/>
      <c r="F532"/>
      <c r="G532"/>
      <c r="I532" s="11" t="str">
        <f>Data!G532</f>
        <v>successful</v>
      </c>
      <c r="J532" s="11">
        <f>Data!O532</f>
        <v>29</v>
      </c>
      <c r="L532" s="39" t="s">
        <v>8219</v>
      </c>
      <c r="M532" s="39">
        <v>28</v>
      </c>
      <c r="O532" s="42" t="s">
        <v>8221</v>
      </c>
      <c r="P532" s="42">
        <v>2</v>
      </c>
    </row>
    <row r="533" spans="3:16" x14ac:dyDescent="0.2">
      <c r="C533"/>
      <c r="D533"/>
      <c r="E533"/>
      <c r="F533"/>
      <c r="G533"/>
      <c r="I533" s="11" t="str">
        <f>Data!G533</f>
        <v>successful</v>
      </c>
      <c r="J533" s="11">
        <f>Data!O533</f>
        <v>31</v>
      </c>
      <c r="L533" s="39" t="s">
        <v>8219</v>
      </c>
      <c r="M533" s="39">
        <v>28</v>
      </c>
      <c r="O533" s="42" t="s">
        <v>8221</v>
      </c>
      <c r="P533" s="42">
        <v>2</v>
      </c>
    </row>
    <row r="534" spans="3:16" x14ac:dyDescent="0.2">
      <c r="C534"/>
      <c r="D534"/>
      <c r="E534"/>
      <c r="F534"/>
      <c r="G534"/>
      <c r="I534" s="11" t="str">
        <f>Data!G534</f>
        <v>successful</v>
      </c>
      <c r="J534" s="11">
        <f>Data!O534</f>
        <v>173</v>
      </c>
      <c r="L534" s="39" t="s">
        <v>8219</v>
      </c>
      <c r="M534" s="39">
        <v>29</v>
      </c>
      <c r="O534" s="42" t="s">
        <v>8221</v>
      </c>
      <c r="P534" s="42">
        <v>2</v>
      </c>
    </row>
    <row r="535" spans="3:16" x14ac:dyDescent="0.2">
      <c r="C535"/>
      <c r="D535"/>
      <c r="E535"/>
      <c r="F535"/>
      <c r="G535"/>
      <c r="I535" s="11" t="str">
        <f>Data!G535</f>
        <v>successful</v>
      </c>
      <c r="J535" s="11">
        <f>Data!O535</f>
        <v>17</v>
      </c>
      <c r="L535" s="39" t="s">
        <v>8219</v>
      </c>
      <c r="M535" s="39">
        <v>29</v>
      </c>
      <c r="O535" s="42" t="s">
        <v>8221</v>
      </c>
      <c r="P535" s="42">
        <v>2</v>
      </c>
    </row>
    <row r="536" spans="3:16" x14ac:dyDescent="0.2">
      <c r="C536"/>
      <c r="D536"/>
      <c r="E536"/>
      <c r="F536"/>
      <c r="G536"/>
      <c r="I536" s="11" t="str">
        <f>Data!G536</f>
        <v>successful</v>
      </c>
      <c r="J536" s="11">
        <f>Data!O536</f>
        <v>48</v>
      </c>
      <c r="L536" s="39" t="s">
        <v>8219</v>
      </c>
      <c r="M536" s="39">
        <v>29</v>
      </c>
      <c r="O536" s="42" t="s">
        <v>8221</v>
      </c>
      <c r="P536" s="42">
        <v>2</v>
      </c>
    </row>
    <row r="537" spans="3:16" x14ac:dyDescent="0.2">
      <c r="C537"/>
      <c r="D537"/>
      <c r="E537"/>
      <c r="F537"/>
      <c r="G537"/>
      <c r="I537" s="11" t="str">
        <f>Data!G537</f>
        <v>successful</v>
      </c>
      <c r="J537" s="11">
        <f>Data!O537</f>
        <v>59</v>
      </c>
      <c r="L537" s="39" t="s">
        <v>8219</v>
      </c>
      <c r="M537" s="39">
        <v>29</v>
      </c>
      <c r="O537" s="42" t="s">
        <v>8221</v>
      </c>
      <c r="P537" s="42">
        <v>2</v>
      </c>
    </row>
    <row r="538" spans="3:16" x14ac:dyDescent="0.2">
      <c r="C538"/>
      <c r="D538"/>
      <c r="E538"/>
      <c r="F538"/>
      <c r="G538"/>
      <c r="I538" s="11" t="str">
        <f>Data!G538</f>
        <v>successful</v>
      </c>
      <c r="J538" s="11">
        <f>Data!O538</f>
        <v>39</v>
      </c>
      <c r="L538" s="39" t="s">
        <v>8219</v>
      </c>
      <c r="M538" s="39">
        <v>29</v>
      </c>
      <c r="O538" s="42" t="s">
        <v>8221</v>
      </c>
      <c r="P538" s="42">
        <v>2</v>
      </c>
    </row>
    <row r="539" spans="3:16" x14ac:dyDescent="0.2">
      <c r="C539"/>
      <c r="D539"/>
      <c r="E539"/>
      <c r="F539"/>
      <c r="G539"/>
      <c r="I539" s="11" t="str">
        <f>Data!G539</f>
        <v>successful</v>
      </c>
      <c r="J539" s="11">
        <f>Data!O539</f>
        <v>59</v>
      </c>
      <c r="L539" s="39" t="s">
        <v>8219</v>
      </c>
      <c r="M539" s="39">
        <v>29</v>
      </c>
      <c r="O539" s="42" t="s">
        <v>8221</v>
      </c>
      <c r="P539" s="42">
        <v>2</v>
      </c>
    </row>
    <row r="540" spans="3:16" x14ac:dyDescent="0.2">
      <c r="C540"/>
      <c r="D540"/>
      <c r="E540"/>
      <c r="F540"/>
      <c r="G540"/>
      <c r="I540" s="11" t="str">
        <f>Data!G540</f>
        <v>successful</v>
      </c>
      <c r="J540" s="11">
        <f>Data!O540</f>
        <v>60</v>
      </c>
      <c r="L540" s="39" t="s">
        <v>8219</v>
      </c>
      <c r="M540" s="39">
        <v>29</v>
      </c>
      <c r="O540" s="42" t="s">
        <v>8221</v>
      </c>
      <c r="P540" s="42">
        <v>2</v>
      </c>
    </row>
    <row r="541" spans="3:16" x14ac:dyDescent="0.2">
      <c r="C541"/>
      <c r="D541"/>
      <c r="E541"/>
      <c r="F541"/>
      <c r="G541"/>
      <c r="I541" s="11" t="str">
        <f>Data!G541</f>
        <v>successful</v>
      </c>
      <c r="J541" s="11">
        <f>Data!O541</f>
        <v>20</v>
      </c>
      <c r="L541" s="39" t="s">
        <v>8219</v>
      </c>
      <c r="M541" s="39">
        <v>29</v>
      </c>
      <c r="O541" s="42" t="s">
        <v>8221</v>
      </c>
      <c r="P541" s="42">
        <v>2</v>
      </c>
    </row>
    <row r="542" spans="3:16" x14ac:dyDescent="0.2">
      <c r="C542"/>
      <c r="D542"/>
      <c r="E542"/>
      <c r="F542"/>
      <c r="G542"/>
      <c r="I542" s="11" t="str">
        <f>Data!G542</f>
        <v>failed</v>
      </c>
      <c r="J542" s="11">
        <f>Data!O542</f>
        <v>1</v>
      </c>
      <c r="L542" s="39" t="s">
        <v>8219</v>
      </c>
      <c r="M542" s="39">
        <v>29</v>
      </c>
      <c r="O542" s="42" t="s">
        <v>8221</v>
      </c>
      <c r="P542" s="42">
        <v>2</v>
      </c>
    </row>
    <row r="543" spans="3:16" x14ac:dyDescent="0.2">
      <c r="C543"/>
      <c r="D543"/>
      <c r="E543"/>
      <c r="F543"/>
      <c r="G543"/>
      <c r="I543" s="11" t="str">
        <f>Data!G543</f>
        <v>failed</v>
      </c>
      <c r="J543" s="11">
        <f>Data!O543</f>
        <v>1</v>
      </c>
      <c r="L543" s="39" t="s">
        <v>8219</v>
      </c>
      <c r="M543" s="39">
        <v>29</v>
      </c>
      <c r="O543" s="42" t="s">
        <v>8221</v>
      </c>
      <c r="P543" s="42">
        <v>2</v>
      </c>
    </row>
    <row r="544" spans="3:16" x14ac:dyDescent="0.2">
      <c r="C544"/>
      <c r="D544"/>
      <c r="E544"/>
      <c r="F544"/>
      <c r="G544"/>
      <c r="I544" s="11" t="str">
        <f>Data!G544</f>
        <v>failed</v>
      </c>
      <c r="J544" s="11">
        <f>Data!O544</f>
        <v>1</v>
      </c>
      <c r="L544" s="39" t="s">
        <v>8219</v>
      </c>
      <c r="M544" s="39">
        <v>29</v>
      </c>
      <c r="O544" s="42" t="s">
        <v>8221</v>
      </c>
      <c r="P544" s="42">
        <v>2</v>
      </c>
    </row>
    <row r="545" spans="3:16" x14ac:dyDescent="0.2">
      <c r="C545"/>
      <c r="D545"/>
      <c r="E545"/>
      <c r="F545"/>
      <c r="G545"/>
      <c r="I545" s="11" t="str">
        <f>Data!G545</f>
        <v>failed</v>
      </c>
      <c r="J545" s="11">
        <f>Data!O545</f>
        <v>2</v>
      </c>
      <c r="L545" s="39" t="s">
        <v>8219</v>
      </c>
      <c r="M545" s="39">
        <v>29</v>
      </c>
      <c r="O545" s="42" t="s">
        <v>8221</v>
      </c>
      <c r="P545" s="42">
        <v>2</v>
      </c>
    </row>
    <row r="546" spans="3:16" x14ac:dyDescent="0.2">
      <c r="C546"/>
      <c r="D546"/>
      <c r="E546"/>
      <c r="F546"/>
      <c r="G546"/>
      <c r="I546" s="11" t="str">
        <f>Data!G546</f>
        <v>failed</v>
      </c>
      <c r="J546" s="11">
        <f>Data!O546</f>
        <v>2</v>
      </c>
      <c r="L546" s="39" t="s">
        <v>8219</v>
      </c>
      <c r="M546" s="39">
        <v>29</v>
      </c>
      <c r="O546" s="42" t="s">
        <v>8221</v>
      </c>
      <c r="P546" s="42">
        <v>2</v>
      </c>
    </row>
    <row r="547" spans="3:16" x14ac:dyDescent="0.2">
      <c r="C547"/>
      <c r="D547"/>
      <c r="E547"/>
      <c r="F547"/>
      <c r="G547"/>
      <c r="I547" s="11" t="str">
        <f>Data!G547</f>
        <v>failed</v>
      </c>
      <c r="J547" s="11">
        <f>Data!O547</f>
        <v>34</v>
      </c>
      <c r="L547" s="39" t="s">
        <v>8219</v>
      </c>
      <c r="M547" s="39">
        <v>29</v>
      </c>
      <c r="O547" s="42" t="s">
        <v>8221</v>
      </c>
      <c r="P547" s="42">
        <v>2</v>
      </c>
    </row>
    <row r="548" spans="3:16" x14ac:dyDescent="0.2">
      <c r="C548"/>
      <c r="D548"/>
      <c r="E548"/>
      <c r="F548"/>
      <c r="G548"/>
      <c r="I548" s="11" t="str">
        <f>Data!G548</f>
        <v>failed</v>
      </c>
      <c r="J548" s="11">
        <f>Data!O548</f>
        <v>2</v>
      </c>
      <c r="L548" s="39" t="s">
        <v>8219</v>
      </c>
      <c r="M548" s="39">
        <v>29</v>
      </c>
      <c r="O548" s="42" t="s">
        <v>8221</v>
      </c>
      <c r="P548" s="42">
        <v>2</v>
      </c>
    </row>
    <row r="549" spans="3:16" x14ac:dyDescent="0.2">
      <c r="C549"/>
      <c r="D549"/>
      <c r="E549"/>
      <c r="F549"/>
      <c r="G549"/>
      <c r="I549" s="11" t="str">
        <f>Data!G549</f>
        <v>failed</v>
      </c>
      <c r="J549" s="11">
        <f>Data!O549</f>
        <v>0</v>
      </c>
      <c r="L549" s="39" t="s">
        <v>8219</v>
      </c>
      <c r="M549" s="39">
        <v>29</v>
      </c>
      <c r="O549" s="42" t="s">
        <v>8221</v>
      </c>
      <c r="P549" s="42">
        <v>2</v>
      </c>
    </row>
    <row r="550" spans="3:16" x14ac:dyDescent="0.2">
      <c r="C550"/>
      <c r="D550"/>
      <c r="E550"/>
      <c r="F550"/>
      <c r="G550"/>
      <c r="I550" s="11" t="str">
        <f>Data!G550</f>
        <v>failed</v>
      </c>
      <c r="J550" s="11">
        <f>Data!O550</f>
        <v>1</v>
      </c>
      <c r="L550" s="39" t="s">
        <v>8219</v>
      </c>
      <c r="M550" s="39">
        <v>29</v>
      </c>
      <c r="O550" s="42" t="s">
        <v>8221</v>
      </c>
      <c r="P550" s="42">
        <v>2</v>
      </c>
    </row>
    <row r="551" spans="3:16" x14ac:dyDescent="0.2">
      <c r="C551"/>
      <c r="D551"/>
      <c r="E551"/>
      <c r="F551"/>
      <c r="G551"/>
      <c r="I551" s="11" t="str">
        <f>Data!G551</f>
        <v>failed</v>
      </c>
      <c r="J551" s="11">
        <f>Data!O551</f>
        <v>8</v>
      </c>
      <c r="L551" s="39" t="s">
        <v>8219</v>
      </c>
      <c r="M551" s="39">
        <v>29</v>
      </c>
      <c r="O551" s="42" t="s">
        <v>8221</v>
      </c>
      <c r="P551" s="42">
        <v>2</v>
      </c>
    </row>
    <row r="552" spans="3:16" x14ac:dyDescent="0.2">
      <c r="C552"/>
      <c r="D552"/>
      <c r="E552"/>
      <c r="F552"/>
      <c r="G552"/>
      <c r="I552" s="11" t="str">
        <f>Data!G552</f>
        <v>failed</v>
      </c>
      <c r="J552" s="11">
        <f>Data!O552</f>
        <v>4</v>
      </c>
      <c r="L552" s="39" t="s">
        <v>8219</v>
      </c>
      <c r="M552" s="39">
        <v>30</v>
      </c>
      <c r="O552" s="42" t="s">
        <v>8221</v>
      </c>
      <c r="P552" s="42">
        <v>2</v>
      </c>
    </row>
    <row r="553" spans="3:16" x14ac:dyDescent="0.2">
      <c r="C553"/>
      <c r="D553"/>
      <c r="E553"/>
      <c r="F553"/>
      <c r="G553"/>
      <c r="I553" s="11" t="str">
        <f>Data!G553</f>
        <v>failed</v>
      </c>
      <c r="J553" s="11">
        <f>Data!O553</f>
        <v>28</v>
      </c>
      <c r="L553" s="39" t="s">
        <v>8219</v>
      </c>
      <c r="M553" s="39">
        <v>30</v>
      </c>
      <c r="O553" s="42" t="s">
        <v>8221</v>
      </c>
      <c r="P553" s="42">
        <v>2</v>
      </c>
    </row>
    <row r="554" spans="3:16" x14ac:dyDescent="0.2">
      <c r="C554"/>
      <c r="D554"/>
      <c r="E554"/>
      <c r="F554"/>
      <c r="G554"/>
      <c r="I554" s="11" t="str">
        <f>Data!G554</f>
        <v>failed</v>
      </c>
      <c r="J554" s="11">
        <f>Data!O554</f>
        <v>0</v>
      </c>
      <c r="L554" s="39" t="s">
        <v>8219</v>
      </c>
      <c r="M554" s="39">
        <v>30</v>
      </c>
      <c r="O554" s="42" t="s">
        <v>8221</v>
      </c>
      <c r="P554" s="42">
        <v>2</v>
      </c>
    </row>
    <row r="555" spans="3:16" x14ac:dyDescent="0.2">
      <c r="C555"/>
      <c r="D555"/>
      <c r="E555"/>
      <c r="F555"/>
      <c r="G555"/>
      <c r="I555" s="11" t="str">
        <f>Data!G555</f>
        <v>failed</v>
      </c>
      <c r="J555" s="11">
        <f>Data!O555</f>
        <v>6</v>
      </c>
      <c r="L555" s="39" t="s">
        <v>8219</v>
      </c>
      <c r="M555" s="39">
        <v>30</v>
      </c>
      <c r="O555" s="42" t="s">
        <v>8221</v>
      </c>
      <c r="P555" s="42">
        <v>2</v>
      </c>
    </row>
    <row r="556" spans="3:16" x14ac:dyDescent="0.2">
      <c r="C556"/>
      <c r="D556"/>
      <c r="E556"/>
      <c r="F556"/>
      <c r="G556"/>
      <c r="I556" s="11" t="str">
        <f>Data!G556</f>
        <v>failed</v>
      </c>
      <c r="J556" s="11">
        <f>Data!O556</f>
        <v>22</v>
      </c>
      <c r="L556" s="39" t="s">
        <v>8219</v>
      </c>
      <c r="M556" s="39">
        <v>30</v>
      </c>
      <c r="O556" s="42" t="s">
        <v>8221</v>
      </c>
      <c r="P556" s="42">
        <v>2</v>
      </c>
    </row>
    <row r="557" spans="3:16" x14ac:dyDescent="0.2">
      <c r="C557"/>
      <c r="D557"/>
      <c r="E557"/>
      <c r="F557"/>
      <c r="G557"/>
      <c r="I557" s="11" t="str">
        <f>Data!G557</f>
        <v>failed</v>
      </c>
      <c r="J557" s="11">
        <f>Data!O557</f>
        <v>0</v>
      </c>
      <c r="L557" s="39" t="s">
        <v>8219</v>
      </c>
      <c r="M557" s="39">
        <v>30</v>
      </c>
      <c r="O557" s="42" t="s">
        <v>8221</v>
      </c>
      <c r="P557" s="42">
        <v>2</v>
      </c>
    </row>
    <row r="558" spans="3:16" x14ac:dyDescent="0.2">
      <c r="C558"/>
      <c r="D558"/>
      <c r="E558"/>
      <c r="F558"/>
      <c r="G558"/>
      <c r="I558" s="11" t="str">
        <f>Data!G558</f>
        <v>failed</v>
      </c>
      <c r="J558" s="11">
        <f>Data!O558</f>
        <v>1</v>
      </c>
      <c r="L558" s="39" t="s">
        <v>8219</v>
      </c>
      <c r="M558" s="39">
        <v>30</v>
      </c>
      <c r="O558" s="42" t="s">
        <v>8221</v>
      </c>
      <c r="P558" s="42">
        <v>2</v>
      </c>
    </row>
    <row r="559" spans="3:16" x14ac:dyDescent="0.2">
      <c r="C559"/>
      <c r="D559"/>
      <c r="E559"/>
      <c r="F559"/>
      <c r="G559"/>
      <c r="I559" s="11" t="str">
        <f>Data!G559</f>
        <v>failed</v>
      </c>
      <c r="J559" s="11">
        <f>Data!O559</f>
        <v>20</v>
      </c>
      <c r="L559" s="39" t="s">
        <v>8219</v>
      </c>
      <c r="M559" s="39">
        <v>30</v>
      </c>
      <c r="O559" s="42" t="s">
        <v>8221</v>
      </c>
      <c r="P559" s="42">
        <v>2</v>
      </c>
    </row>
    <row r="560" spans="3:16" x14ac:dyDescent="0.2">
      <c r="C560"/>
      <c r="D560"/>
      <c r="E560"/>
      <c r="F560"/>
      <c r="G560"/>
      <c r="I560" s="11" t="str">
        <f>Data!G560</f>
        <v>failed</v>
      </c>
      <c r="J560" s="11">
        <f>Data!O560</f>
        <v>0</v>
      </c>
      <c r="L560" s="39" t="s">
        <v>8219</v>
      </c>
      <c r="M560" s="39">
        <v>30</v>
      </c>
      <c r="O560" s="42" t="s">
        <v>8221</v>
      </c>
      <c r="P560" s="42">
        <v>2</v>
      </c>
    </row>
    <row r="561" spans="3:16" x14ac:dyDescent="0.2">
      <c r="C561"/>
      <c r="D561"/>
      <c r="E561"/>
      <c r="F561"/>
      <c r="G561"/>
      <c r="I561" s="11" t="str">
        <f>Data!G561</f>
        <v>failed</v>
      </c>
      <c r="J561" s="11">
        <f>Data!O561</f>
        <v>1</v>
      </c>
      <c r="L561" s="39" t="s">
        <v>8219</v>
      </c>
      <c r="M561" s="39">
        <v>30</v>
      </c>
      <c r="O561" s="42" t="s">
        <v>8221</v>
      </c>
      <c r="P561" s="42">
        <v>2</v>
      </c>
    </row>
    <row r="562" spans="3:16" x14ac:dyDescent="0.2">
      <c r="C562"/>
      <c r="D562"/>
      <c r="E562"/>
      <c r="F562"/>
      <c r="G562"/>
      <c r="I562" s="11" t="str">
        <f>Data!G562</f>
        <v>failed</v>
      </c>
      <c r="J562" s="11">
        <f>Data!O562</f>
        <v>3</v>
      </c>
      <c r="L562" s="39" t="s">
        <v>8219</v>
      </c>
      <c r="M562" s="39">
        <v>30</v>
      </c>
      <c r="O562" s="42" t="s">
        <v>8221</v>
      </c>
      <c r="P562" s="42">
        <v>2</v>
      </c>
    </row>
    <row r="563" spans="3:16" x14ac:dyDescent="0.2">
      <c r="C563"/>
      <c r="D563"/>
      <c r="E563"/>
      <c r="F563"/>
      <c r="G563"/>
      <c r="I563" s="11" t="str">
        <f>Data!G563</f>
        <v>failed</v>
      </c>
      <c r="J563" s="11">
        <f>Data!O563</f>
        <v>2</v>
      </c>
      <c r="L563" s="39" t="s">
        <v>8219</v>
      </c>
      <c r="M563" s="39">
        <v>30</v>
      </c>
      <c r="O563" s="42" t="s">
        <v>8221</v>
      </c>
      <c r="P563" s="42">
        <v>2</v>
      </c>
    </row>
    <row r="564" spans="3:16" x14ac:dyDescent="0.2">
      <c r="C564"/>
      <c r="D564"/>
      <c r="E564"/>
      <c r="F564"/>
      <c r="G564"/>
      <c r="I564" s="11" t="str">
        <f>Data!G564</f>
        <v>failed</v>
      </c>
      <c r="J564" s="11">
        <f>Data!O564</f>
        <v>0</v>
      </c>
      <c r="L564" s="39" t="s">
        <v>8219</v>
      </c>
      <c r="M564" s="39">
        <v>30</v>
      </c>
      <c r="O564" s="42" t="s">
        <v>8221</v>
      </c>
      <c r="P564" s="42">
        <v>2</v>
      </c>
    </row>
    <row r="565" spans="3:16" x14ac:dyDescent="0.2">
      <c r="C565"/>
      <c r="D565"/>
      <c r="E565"/>
      <c r="F565"/>
      <c r="G565"/>
      <c r="I565" s="11" t="str">
        <f>Data!G565</f>
        <v>failed</v>
      </c>
      <c r="J565" s="11">
        <f>Data!O565</f>
        <v>2</v>
      </c>
      <c r="L565" s="39" t="s">
        <v>8219</v>
      </c>
      <c r="M565" s="39">
        <v>30</v>
      </c>
      <c r="O565" s="42" t="s">
        <v>8221</v>
      </c>
      <c r="P565" s="42">
        <v>2</v>
      </c>
    </row>
    <row r="566" spans="3:16" x14ac:dyDescent="0.2">
      <c r="C566"/>
      <c r="D566"/>
      <c r="E566"/>
      <c r="F566"/>
      <c r="G566"/>
      <c r="I566" s="11" t="str">
        <f>Data!G566</f>
        <v>failed</v>
      </c>
      <c r="J566" s="11">
        <f>Data!O566</f>
        <v>1</v>
      </c>
      <c r="L566" s="39" t="s">
        <v>8219</v>
      </c>
      <c r="M566" s="39">
        <v>30</v>
      </c>
      <c r="O566" s="42" t="s">
        <v>8221</v>
      </c>
      <c r="P566" s="42">
        <v>2</v>
      </c>
    </row>
    <row r="567" spans="3:16" x14ac:dyDescent="0.2">
      <c r="C567"/>
      <c r="D567"/>
      <c r="E567"/>
      <c r="F567"/>
      <c r="G567"/>
      <c r="I567" s="11" t="str">
        <f>Data!G567</f>
        <v>failed</v>
      </c>
      <c r="J567" s="11">
        <f>Data!O567</f>
        <v>0</v>
      </c>
      <c r="L567" s="39" t="s">
        <v>8219</v>
      </c>
      <c r="M567" s="39">
        <v>30</v>
      </c>
      <c r="O567" s="42" t="s">
        <v>8221</v>
      </c>
      <c r="P567" s="42">
        <v>2</v>
      </c>
    </row>
    <row r="568" spans="3:16" x14ac:dyDescent="0.2">
      <c r="C568"/>
      <c r="D568"/>
      <c r="E568"/>
      <c r="F568"/>
      <c r="G568"/>
      <c r="I568" s="11" t="str">
        <f>Data!G568</f>
        <v>failed</v>
      </c>
      <c r="J568" s="11">
        <f>Data!O568</f>
        <v>1</v>
      </c>
      <c r="L568" s="39" t="s">
        <v>8219</v>
      </c>
      <c r="M568" s="39">
        <v>30</v>
      </c>
      <c r="O568" s="42" t="s">
        <v>8221</v>
      </c>
      <c r="P568" s="42">
        <v>2</v>
      </c>
    </row>
    <row r="569" spans="3:16" x14ac:dyDescent="0.2">
      <c r="C569"/>
      <c r="D569"/>
      <c r="E569"/>
      <c r="F569"/>
      <c r="G569"/>
      <c r="I569" s="11" t="str">
        <f>Data!G569</f>
        <v>failed</v>
      </c>
      <c r="J569" s="11">
        <f>Data!O569</f>
        <v>0</v>
      </c>
      <c r="L569" s="39" t="s">
        <v>8219</v>
      </c>
      <c r="M569" s="39">
        <v>30</v>
      </c>
      <c r="O569" s="42" t="s">
        <v>8221</v>
      </c>
      <c r="P569" s="42">
        <v>2</v>
      </c>
    </row>
    <row r="570" spans="3:16" x14ac:dyDescent="0.2">
      <c r="C570"/>
      <c r="D570"/>
      <c r="E570"/>
      <c r="F570"/>
      <c r="G570"/>
      <c r="I570" s="11" t="str">
        <f>Data!G570</f>
        <v>failed</v>
      </c>
      <c r="J570" s="11">
        <f>Data!O570</f>
        <v>5</v>
      </c>
      <c r="L570" s="39" t="s">
        <v>8219</v>
      </c>
      <c r="M570" s="39">
        <v>30</v>
      </c>
      <c r="O570" s="42" t="s">
        <v>8221</v>
      </c>
      <c r="P570" s="42">
        <v>2</v>
      </c>
    </row>
    <row r="571" spans="3:16" x14ac:dyDescent="0.2">
      <c r="C571"/>
      <c r="D571"/>
      <c r="E571"/>
      <c r="F571"/>
      <c r="G571"/>
      <c r="I571" s="11" t="str">
        <f>Data!G571</f>
        <v>failed</v>
      </c>
      <c r="J571" s="11">
        <f>Data!O571</f>
        <v>1</v>
      </c>
      <c r="L571" s="39" t="s">
        <v>8219</v>
      </c>
      <c r="M571" s="39">
        <v>30</v>
      </c>
      <c r="O571" s="42" t="s">
        <v>8221</v>
      </c>
      <c r="P571" s="42">
        <v>2</v>
      </c>
    </row>
    <row r="572" spans="3:16" x14ac:dyDescent="0.2">
      <c r="C572"/>
      <c r="D572"/>
      <c r="E572"/>
      <c r="F572"/>
      <c r="G572"/>
      <c r="I572" s="11" t="str">
        <f>Data!G572</f>
        <v>failed</v>
      </c>
      <c r="J572" s="11">
        <f>Data!O572</f>
        <v>1</v>
      </c>
      <c r="L572" s="39" t="s">
        <v>8219</v>
      </c>
      <c r="M572" s="39">
        <v>30</v>
      </c>
      <c r="O572" s="42" t="s">
        <v>8221</v>
      </c>
      <c r="P572" s="42">
        <v>2</v>
      </c>
    </row>
    <row r="573" spans="3:16" x14ac:dyDescent="0.2">
      <c r="C573"/>
      <c r="D573"/>
      <c r="E573"/>
      <c r="F573"/>
      <c r="G573"/>
      <c r="I573" s="11" t="str">
        <f>Data!G573</f>
        <v>failed</v>
      </c>
      <c r="J573" s="11">
        <f>Data!O573</f>
        <v>2</v>
      </c>
      <c r="L573" s="39" t="s">
        <v>8219</v>
      </c>
      <c r="M573" s="39">
        <v>30</v>
      </c>
      <c r="O573" s="42" t="s">
        <v>8221</v>
      </c>
      <c r="P573" s="42">
        <v>2</v>
      </c>
    </row>
    <row r="574" spans="3:16" x14ac:dyDescent="0.2">
      <c r="C574"/>
      <c r="D574"/>
      <c r="E574"/>
      <c r="F574"/>
      <c r="G574"/>
      <c r="I574" s="11" t="str">
        <f>Data!G574</f>
        <v>failed</v>
      </c>
      <c r="J574" s="11">
        <f>Data!O574</f>
        <v>0</v>
      </c>
      <c r="L574" s="39" t="s">
        <v>8219</v>
      </c>
      <c r="M574" s="39">
        <v>30</v>
      </c>
      <c r="O574" s="42" t="s">
        <v>8221</v>
      </c>
      <c r="P574" s="42">
        <v>2</v>
      </c>
    </row>
    <row r="575" spans="3:16" x14ac:dyDescent="0.2">
      <c r="C575"/>
      <c r="D575"/>
      <c r="E575"/>
      <c r="F575"/>
      <c r="G575"/>
      <c r="I575" s="11" t="str">
        <f>Data!G575</f>
        <v>failed</v>
      </c>
      <c r="J575" s="11">
        <f>Data!O575</f>
        <v>9</v>
      </c>
      <c r="L575" s="39" t="s">
        <v>8219</v>
      </c>
      <c r="M575" s="39">
        <v>30</v>
      </c>
      <c r="O575" s="42" t="s">
        <v>8221</v>
      </c>
      <c r="P575" s="42">
        <v>2</v>
      </c>
    </row>
    <row r="576" spans="3:16" x14ac:dyDescent="0.2">
      <c r="C576"/>
      <c r="D576"/>
      <c r="E576"/>
      <c r="F576"/>
      <c r="G576"/>
      <c r="I576" s="11" t="str">
        <f>Data!G576</f>
        <v>failed</v>
      </c>
      <c r="J576" s="11">
        <f>Data!O576</f>
        <v>4</v>
      </c>
      <c r="L576" s="39" t="s">
        <v>8219</v>
      </c>
      <c r="M576" s="39">
        <v>31</v>
      </c>
      <c r="O576" s="42" t="s">
        <v>8221</v>
      </c>
      <c r="P576" s="42">
        <v>2</v>
      </c>
    </row>
    <row r="577" spans="3:16" x14ac:dyDescent="0.2">
      <c r="C577"/>
      <c r="D577"/>
      <c r="E577"/>
      <c r="F577"/>
      <c r="G577"/>
      <c r="I577" s="11" t="str">
        <f>Data!G577</f>
        <v>failed</v>
      </c>
      <c r="J577" s="11">
        <f>Data!O577</f>
        <v>4</v>
      </c>
      <c r="L577" s="39" t="s">
        <v>8219</v>
      </c>
      <c r="M577" s="39">
        <v>31</v>
      </c>
      <c r="O577" s="42" t="s">
        <v>8221</v>
      </c>
      <c r="P577" s="42">
        <v>2</v>
      </c>
    </row>
    <row r="578" spans="3:16" x14ac:dyDescent="0.2">
      <c r="C578"/>
      <c r="D578"/>
      <c r="E578"/>
      <c r="F578"/>
      <c r="G578"/>
      <c r="I578" s="11" t="str">
        <f>Data!G578</f>
        <v>failed</v>
      </c>
      <c r="J578" s="11">
        <f>Data!O578</f>
        <v>1</v>
      </c>
      <c r="L578" s="39" t="s">
        <v>8219</v>
      </c>
      <c r="M578" s="39">
        <v>31</v>
      </c>
      <c r="O578" s="42" t="s">
        <v>8221</v>
      </c>
      <c r="P578" s="42">
        <v>2</v>
      </c>
    </row>
    <row r="579" spans="3:16" x14ac:dyDescent="0.2">
      <c r="C579"/>
      <c r="D579"/>
      <c r="E579"/>
      <c r="F579"/>
      <c r="G579"/>
      <c r="I579" s="11" t="str">
        <f>Data!G579</f>
        <v>failed</v>
      </c>
      <c r="J579" s="11">
        <f>Data!O579</f>
        <v>1</v>
      </c>
      <c r="L579" s="39" t="s">
        <v>8219</v>
      </c>
      <c r="M579" s="39">
        <v>31</v>
      </c>
      <c r="O579" s="42" t="s">
        <v>8221</v>
      </c>
      <c r="P579" s="42">
        <v>2</v>
      </c>
    </row>
    <row r="580" spans="3:16" x14ac:dyDescent="0.2">
      <c r="C580"/>
      <c r="D580"/>
      <c r="E580"/>
      <c r="F580"/>
      <c r="G580"/>
      <c r="I580" s="11" t="str">
        <f>Data!G580</f>
        <v>failed</v>
      </c>
      <c r="J580" s="11">
        <f>Data!O580</f>
        <v>7</v>
      </c>
      <c r="L580" s="39" t="s">
        <v>8219</v>
      </c>
      <c r="M580" s="39">
        <v>31</v>
      </c>
      <c r="O580" s="42" t="s">
        <v>8221</v>
      </c>
      <c r="P580" s="42">
        <v>2</v>
      </c>
    </row>
    <row r="581" spans="3:16" x14ac:dyDescent="0.2">
      <c r="C581"/>
      <c r="D581"/>
      <c r="E581"/>
      <c r="F581"/>
      <c r="G581"/>
      <c r="I581" s="11" t="str">
        <f>Data!G581</f>
        <v>failed</v>
      </c>
      <c r="J581" s="11">
        <f>Data!O581</f>
        <v>5</v>
      </c>
      <c r="L581" s="39" t="s">
        <v>8219</v>
      </c>
      <c r="M581" s="39">
        <v>31</v>
      </c>
      <c r="O581" s="42" t="s">
        <v>8221</v>
      </c>
      <c r="P581" s="42">
        <v>2</v>
      </c>
    </row>
    <row r="582" spans="3:16" x14ac:dyDescent="0.2">
      <c r="C582"/>
      <c r="D582"/>
      <c r="E582"/>
      <c r="F582"/>
      <c r="G582"/>
      <c r="I582" s="11" t="str">
        <f>Data!G582</f>
        <v>failed</v>
      </c>
      <c r="J582" s="11">
        <f>Data!O582</f>
        <v>1</v>
      </c>
      <c r="L582" s="39" t="s">
        <v>8219</v>
      </c>
      <c r="M582" s="39">
        <v>31</v>
      </c>
      <c r="O582" s="42" t="s">
        <v>8221</v>
      </c>
      <c r="P582" s="42">
        <v>2</v>
      </c>
    </row>
    <row r="583" spans="3:16" x14ac:dyDescent="0.2">
      <c r="C583"/>
      <c r="D583"/>
      <c r="E583"/>
      <c r="F583"/>
      <c r="G583"/>
      <c r="I583" s="11" t="str">
        <f>Data!G583</f>
        <v>failed</v>
      </c>
      <c r="J583" s="11">
        <f>Data!O583</f>
        <v>0</v>
      </c>
      <c r="L583" s="39" t="s">
        <v>8219</v>
      </c>
      <c r="M583" s="39">
        <v>31</v>
      </c>
      <c r="O583" s="42" t="s">
        <v>8221</v>
      </c>
      <c r="P583" s="42">
        <v>2</v>
      </c>
    </row>
    <row r="584" spans="3:16" x14ac:dyDescent="0.2">
      <c r="C584"/>
      <c r="D584"/>
      <c r="E584"/>
      <c r="F584"/>
      <c r="G584"/>
      <c r="I584" s="11" t="str">
        <f>Data!G584</f>
        <v>failed</v>
      </c>
      <c r="J584" s="11">
        <f>Data!O584</f>
        <v>0</v>
      </c>
      <c r="L584" s="39" t="s">
        <v>8219</v>
      </c>
      <c r="M584" s="39">
        <v>31</v>
      </c>
      <c r="O584" s="42" t="s">
        <v>8221</v>
      </c>
      <c r="P584" s="42">
        <v>2</v>
      </c>
    </row>
    <row r="585" spans="3:16" x14ac:dyDescent="0.2">
      <c r="C585"/>
      <c r="D585"/>
      <c r="E585"/>
      <c r="F585"/>
      <c r="G585"/>
      <c r="I585" s="11" t="str">
        <f>Data!G585</f>
        <v>failed</v>
      </c>
      <c r="J585" s="11">
        <f>Data!O585</f>
        <v>1</v>
      </c>
      <c r="L585" s="39" t="s">
        <v>8219</v>
      </c>
      <c r="M585" s="39">
        <v>31</v>
      </c>
      <c r="O585" s="42" t="s">
        <v>8221</v>
      </c>
      <c r="P585" s="42">
        <v>2</v>
      </c>
    </row>
    <row r="586" spans="3:16" x14ac:dyDescent="0.2">
      <c r="C586"/>
      <c r="D586"/>
      <c r="E586"/>
      <c r="F586"/>
      <c r="G586"/>
      <c r="I586" s="11" t="str">
        <f>Data!G586</f>
        <v>failed</v>
      </c>
      <c r="J586" s="11">
        <f>Data!O586</f>
        <v>2</v>
      </c>
      <c r="L586" s="39" t="s">
        <v>8219</v>
      </c>
      <c r="M586" s="39">
        <v>31</v>
      </c>
      <c r="O586" s="42" t="s">
        <v>8221</v>
      </c>
      <c r="P586" s="42">
        <v>2</v>
      </c>
    </row>
    <row r="587" spans="3:16" x14ac:dyDescent="0.2">
      <c r="C587"/>
      <c r="D587"/>
      <c r="E587"/>
      <c r="F587"/>
      <c r="G587"/>
      <c r="I587" s="11" t="str">
        <f>Data!G587</f>
        <v>failed</v>
      </c>
      <c r="J587" s="11">
        <f>Data!O587</f>
        <v>0</v>
      </c>
      <c r="L587" s="39" t="s">
        <v>8219</v>
      </c>
      <c r="M587" s="39">
        <v>31</v>
      </c>
      <c r="O587" s="42" t="s">
        <v>8221</v>
      </c>
      <c r="P587" s="42">
        <v>2</v>
      </c>
    </row>
    <row r="588" spans="3:16" x14ac:dyDescent="0.2">
      <c r="C588"/>
      <c r="D588"/>
      <c r="E588"/>
      <c r="F588"/>
      <c r="G588"/>
      <c r="I588" s="11" t="str">
        <f>Data!G588</f>
        <v>failed</v>
      </c>
      <c r="J588" s="11">
        <f>Data!O588</f>
        <v>4</v>
      </c>
      <c r="L588" s="39" t="s">
        <v>8219</v>
      </c>
      <c r="M588" s="39">
        <v>31</v>
      </c>
      <c r="O588" s="42" t="s">
        <v>8221</v>
      </c>
      <c r="P588" s="42">
        <v>2</v>
      </c>
    </row>
    <row r="589" spans="3:16" x14ac:dyDescent="0.2">
      <c r="C589"/>
      <c r="D589"/>
      <c r="E589"/>
      <c r="F589"/>
      <c r="G589"/>
      <c r="I589" s="11" t="str">
        <f>Data!G589</f>
        <v>failed</v>
      </c>
      <c r="J589" s="11">
        <f>Data!O589</f>
        <v>7</v>
      </c>
      <c r="L589" s="39" t="s">
        <v>8219</v>
      </c>
      <c r="M589" s="39">
        <v>31</v>
      </c>
      <c r="O589" s="42" t="s">
        <v>8221</v>
      </c>
      <c r="P589" s="42">
        <v>2</v>
      </c>
    </row>
    <row r="590" spans="3:16" x14ac:dyDescent="0.2">
      <c r="C590"/>
      <c r="D590"/>
      <c r="E590"/>
      <c r="F590"/>
      <c r="G590"/>
      <c r="I590" s="11" t="str">
        <f>Data!G590</f>
        <v>failed</v>
      </c>
      <c r="J590" s="11">
        <f>Data!O590</f>
        <v>2</v>
      </c>
      <c r="L590" s="39" t="s">
        <v>8219</v>
      </c>
      <c r="M590" s="39">
        <v>31</v>
      </c>
      <c r="O590" s="42" t="s">
        <v>8221</v>
      </c>
      <c r="P590" s="42">
        <v>2</v>
      </c>
    </row>
    <row r="591" spans="3:16" x14ac:dyDescent="0.2">
      <c r="C591"/>
      <c r="D591"/>
      <c r="E591"/>
      <c r="F591"/>
      <c r="G591"/>
      <c r="I591" s="11" t="str">
        <f>Data!G591</f>
        <v>failed</v>
      </c>
      <c r="J591" s="11">
        <f>Data!O591</f>
        <v>1</v>
      </c>
      <c r="L591" s="39" t="s">
        <v>8219</v>
      </c>
      <c r="M591" s="39">
        <v>31</v>
      </c>
      <c r="O591" s="42" t="s">
        <v>8221</v>
      </c>
      <c r="P591" s="42">
        <v>2</v>
      </c>
    </row>
    <row r="592" spans="3:16" x14ac:dyDescent="0.2">
      <c r="C592"/>
      <c r="D592"/>
      <c r="E592"/>
      <c r="F592"/>
      <c r="G592"/>
      <c r="I592" s="11" t="str">
        <f>Data!G592</f>
        <v>failed</v>
      </c>
      <c r="J592" s="11">
        <f>Data!O592</f>
        <v>9</v>
      </c>
      <c r="L592" s="39" t="s">
        <v>8219</v>
      </c>
      <c r="M592" s="39">
        <v>31</v>
      </c>
      <c r="O592" s="42" t="s">
        <v>8221</v>
      </c>
      <c r="P592" s="42">
        <v>2</v>
      </c>
    </row>
    <row r="593" spans="3:16" x14ac:dyDescent="0.2">
      <c r="C593"/>
      <c r="D593"/>
      <c r="E593"/>
      <c r="F593"/>
      <c r="G593"/>
      <c r="I593" s="11" t="str">
        <f>Data!G593</f>
        <v>failed</v>
      </c>
      <c r="J593" s="11">
        <f>Data!O593</f>
        <v>2</v>
      </c>
      <c r="L593" s="39" t="s">
        <v>8219</v>
      </c>
      <c r="M593" s="39">
        <v>31</v>
      </c>
      <c r="O593" s="42" t="s">
        <v>8221</v>
      </c>
      <c r="P593" s="42">
        <v>2</v>
      </c>
    </row>
    <row r="594" spans="3:16" x14ac:dyDescent="0.2">
      <c r="C594"/>
      <c r="D594"/>
      <c r="E594"/>
      <c r="F594"/>
      <c r="G594"/>
      <c r="I594" s="11" t="str">
        <f>Data!G594</f>
        <v>failed</v>
      </c>
      <c r="J594" s="11">
        <f>Data!O594</f>
        <v>1</v>
      </c>
      <c r="L594" s="39" t="s">
        <v>8219</v>
      </c>
      <c r="M594" s="39">
        <v>31</v>
      </c>
      <c r="O594" s="42" t="s">
        <v>8221</v>
      </c>
      <c r="P594" s="42">
        <v>2</v>
      </c>
    </row>
    <row r="595" spans="3:16" x14ac:dyDescent="0.2">
      <c r="C595"/>
      <c r="D595"/>
      <c r="E595"/>
      <c r="F595"/>
      <c r="G595"/>
      <c r="I595" s="11" t="str">
        <f>Data!G595</f>
        <v>failed</v>
      </c>
      <c r="J595" s="11">
        <f>Data!O595</f>
        <v>7</v>
      </c>
      <c r="L595" s="39" t="s">
        <v>8219</v>
      </c>
      <c r="M595" s="39">
        <v>31</v>
      </c>
      <c r="O595" s="42" t="s">
        <v>8221</v>
      </c>
      <c r="P595" s="42">
        <v>2</v>
      </c>
    </row>
    <row r="596" spans="3:16" x14ac:dyDescent="0.2">
      <c r="C596"/>
      <c r="D596"/>
      <c r="E596"/>
      <c r="F596"/>
      <c r="G596"/>
      <c r="I596" s="11" t="str">
        <f>Data!G596</f>
        <v>failed</v>
      </c>
      <c r="J596" s="11">
        <f>Data!O596</f>
        <v>2</v>
      </c>
      <c r="L596" s="39" t="s">
        <v>8219</v>
      </c>
      <c r="M596" s="39">
        <v>32</v>
      </c>
      <c r="O596" s="42" t="s">
        <v>8221</v>
      </c>
      <c r="P596" s="42">
        <v>2</v>
      </c>
    </row>
    <row r="597" spans="3:16" x14ac:dyDescent="0.2">
      <c r="C597"/>
      <c r="D597"/>
      <c r="E597"/>
      <c r="F597"/>
      <c r="G597"/>
      <c r="I597" s="11" t="str">
        <f>Data!G597</f>
        <v>failed</v>
      </c>
      <c r="J597" s="11">
        <f>Data!O597</f>
        <v>8</v>
      </c>
      <c r="L597" s="39" t="s">
        <v>8219</v>
      </c>
      <c r="M597" s="39">
        <v>32</v>
      </c>
      <c r="O597" s="42" t="s">
        <v>8221</v>
      </c>
      <c r="P597" s="42">
        <v>2</v>
      </c>
    </row>
    <row r="598" spans="3:16" x14ac:dyDescent="0.2">
      <c r="C598"/>
      <c r="D598"/>
      <c r="E598"/>
      <c r="F598"/>
      <c r="G598"/>
      <c r="I598" s="11" t="str">
        <f>Data!G598</f>
        <v>failed</v>
      </c>
      <c r="J598" s="11">
        <f>Data!O598</f>
        <v>2</v>
      </c>
      <c r="L598" s="39" t="s">
        <v>8219</v>
      </c>
      <c r="M598" s="39">
        <v>32</v>
      </c>
      <c r="O598" s="42" t="s">
        <v>8221</v>
      </c>
      <c r="P598" s="42">
        <v>2</v>
      </c>
    </row>
    <row r="599" spans="3:16" x14ac:dyDescent="0.2">
      <c r="C599"/>
      <c r="D599"/>
      <c r="E599"/>
      <c r="F599"/>
      <c r="G599"/>
      <c r="I599" s="11" t="str">
        <f>Data!G599</f>
        <v>failed</v>
      </c>
      <c r="J599" s="11">
        <f>Data!O599</f>
        <v>2</v>
      </c>
      <c r="L599" s="39" t="s">
        <v>8219</v>
      </c>
      <c r="M599" s="39">
        <v>32</v>
      </c>
      <c r="O599" s="42" t="s">
        <v>8221</v>
      </c>
      <c r="P599" s="42">
        <v>2</v>
      </c>
    </row>
    <row r="600" spans="3:16" x14ac:dyDescent="0.2">
      <c r="C600"/>
      <c r="D600"/>
      <c r="E600"/>
      <c r="F600"/>
      <c r="G600"/>
      <c r="I600" s="11" t="str">
        <f>Data!G600</f>
        <v>failed</v>
      </c>
      <c r="J600" s="11">
        <f>Data!O600</f>
        <v>7</v>
      </c>
      <c r="L600" s="39" t="s">
        <v>8219</v>
      </c>
      <c r="M600" s="39">
        <v>32</v>
      </c>
      <c r="O600" s="42" t="s">
        <v>8221</v>
      </c>
      <c r="P600" s="42">
        <v>2</v>
      </c>
    </row>
    <row r="601" spans="3:16" x14ac:dyDescent="0.2">
      <c r="C601"/>
      <c r="D601"/>
      <c r="E601"/>
      <c r="F601"/>
      <c r="G601"/>
      <c r="I601" s="11" t="str">
        <f>Data!G601</f>
        <v>failed</v>
      </c>
      <c r="J601" s="11">
        <f>Data!O601</f>
        <v>2</v>
      </c>
      <c r="L601" s="39" t="s">
        <v>8219</v>
      </c>
      <c r="M601" s="39">
        <v>32</v>
      </c>
      <c r="O601" s="42" t="s">
        <v>8221</v>
      </c>
      <c r="P601" s="42">
        <v>2</v>
      </c>
    </row>
    <row r="602" spans="3:16" x14ac:dyDescent="0.2">
      <c r="C602"/>
      <c r="D602"/>
      <c r="E602"/>
      <c r="F602"/>
      <c r="G602"/>
      <c r="I602" s="11" t="str">
        <f>Data!G602</f>
        <v>canceled</v>
      </c>
      <c r="J602" s="11">
        <f>Data!O602</f>
        <v>1</v>
      </c>
      <c r="L602" s="39" t="s">
        <v>8219</v>
      </c>
      <c r="M602" s="39">
        <v>32</v>
      </c>
      <c r="O602" s="42" t="s">
        <v>8221</v>
      </c>
      <c r="P602" s="42">
        <v>2</v>
      </c>
    </row>
    <row r="603" spans="3:16" x14ac:dyDescent="0.2">
      <c r="C603"/>
      <c r="D603"/>
      <c r="E603"/>
      <c r="F603"/>
      <c r="G603"/>
      <c r="I603" s="11" t="str">
        <f>Data!G603</f>
        <v>canceled</v>
      </c>
      <c r="J603" s="11">
        <f>Data!O603</f>
        <v>6</v>
      </c>
      <c r="L603" s="39" t="s">
        <v>8219</v>
      </c>
      <c r="M603" s="39">
        <v>32</v>
      </c>
      <c r="O603" s="42" t="s">
        <v>8221</v>
      </c>
      <c r="P603" s="42">
        <v>2</v>
      </c>
    </row>
    <row r="604" spans="3:16" x14ac:dyDescent="0.2">
      <c r="C604"/>
      <c r="D604"/>
      <c r="E604"/>
      <c r="F604"/>
      <c r="G604"/>
      <c r="I604" s="11" t="str">
        <f>Data!G604</f>
        <v>canceled</v>
      </c>
      <c r="J604" s="11">
        <f>Data!O604</f>
        <v>0</v>
      </c>
      <c r="L604" s="39" t="s">
        <v>8219</v>
      </c>
      <c r="M604" s="39">
        <v>32</v>
      </c>
      <c r="O604" s="42" t="s">
        <v>8221</v>
      </c>
      <c r="P604" s="42">
        <v>2</v>
      </c>
    </row>
    <row r="605" spans="3:16" x14ac:dyDescent="0.2">
      <c r="C605"/>
      <c r="D605"/>
      <c r="E605"/>
      <c r="F605"/>
      <c r="G605"/>
      <c r="I605" s="11" t="str">
        <f>Data!G605</f>
        <v>canceled</v>
      </c>
      <c r="J605" s="11">
        <f>Data!O605</f>
        <v>13</v>
      </c>
      <c r="L605" s="39" t="s">
        <v>8219</v>
      </c>
      <c r="M605" s="39">
        <v>32</v>
      </c>
      <c r="O605" s="42" t="s">
        <v>8221</v>
      </c>
      <c r="P605" s="42">
        <v>2</v>
      </c>
    </row>
    <row r="606" spans="3:16" x14ac:dyDescent="0.2">
      <c r="C606"/>
      <c r="D606"/>
      <c r="E606"/>
      <c r="F606"/>
      <c r="G606"/>
      <c r="I606" s="11" t="str">
        <f>Data!G606</f>
        <v>canceled</v>
      </c>
      <c r="J606" s="11">
        <f>Data!O606</f>
        <v>0</v>
      </c>
      <c r="L606" s="39" t="s">
        <v>8219</v>
      </c>
      <c r="M606" s="39">
        <v>32</v>
      </c>
      <c r="O606" s="42" t="s">
        <v>8221</v>
      </c>
      <c r="P606" s="42">
        <v>2</v>
      </c>
    </row>
    <row r="607" spans="3:16" x14ac:dyDescent="0.2">
      <c r="C607"/>
      <c r="D607"/>
      <c r="E607"/>
      <c r="F607"/>
      <c r="G607"/>
      <c r="I607" s="11" t="str">
        <f>Data!G607</f>
        <v>canceled</v>
      </c>
      <c r="J607" s="11">
        <f>Data!O607</f>
        <v>8</v>
      </c>
      <c r="L607" s="39" t="s">
        <v>8219</v>
      </c>
      <c r="M607" s="39">
        <v>32</v>
      </c>
      <c r="O607" s="42" t="s">
        <v>8221</v>
      </c>
      <c r="P607" s="42">
        <v>2</v>
      </c>
    </row>
    <row r="608" spans="3:16" x14ac:dyDescent="0.2">
      <c r="C608"/>
      <c r="D608"/>
      <c r="E608"/>
      <c r="F608"/>
      <c r="G608"/>
      <c r="I608" s="11" t="str">
        <f>Data!G608</f>
        <v>canceled</v>
      </c>
      <c r="J608" s="11">
        <f>Data!O608</f>
        <v>1</v>
      </c>
      <c r="L608" s="39" t="s">
        <v>8219</v>
      </c>
      <c r="M608" s="39">
        <v>32</v>
      </c>
      <c r="O608" s="42" t="s">
        <v>8221</v>
      </c>
      <c r="P608" s="42">
        <v>2</v>
      </c>
    </row>
    <row r="609" spans="3:16" x14ac:dyDescent="0.2">
      <c r="C609"/>
      <c r="D609"/>
      <c r="E609"/>
      <c r="F609"/>
      <c r="G609"/>
      <c r="I609" s="11" t="str">
        <f>Data!G609</f>
        <v>canceled</v>
      </c>
      <c r="J609" s="11">
        <f>Data!O609</f>
        <v>0</v>
      </c>
      <c r="L609" s="39" t="s">
        <v>8219</v>
      </c>
      <c r="M609" s="39">
        <v>32</v>
      </c>
      <c r="O609" s="42" t="s">
        <v>8221</v>
      </c>
      <c r="P609" s="42">
        <v>2</v>
      </c>
    </row>
    <row r="610" spans="3:16" x14ac:dyDescent="0.2">
      <c r="C610"/>
      <c r="D610"/>
      <c r="E610"/>
      <c r="F610"/>
      <c r="G610"/>
      <c r="I610" s="11" t="str">
        <f>Data!G610</f>
        <v>canceled</v>
      </c>
      <c r="J610" s="11">
        <f>Data!O610</f>
        <v>5</v>
      </c>
      <c r="L610" s="39" t="s">
        <v>8219</v>
      </c>
      <c r="M610" s="39">
        <v>32</v>
      </c>
      <c r="O610" s="42" t="s">
        <v>8221</v>
      </c>
      <c r="P610" s="42">
        <v>2</v>
      </c>
    </row>
    <row r="611" spans="3:16" x14ac:dyDescent="0.2">
      <c r="C611"/>
      <c r="D611"/>
      <c r="E611"/>
      <c r="F611"/>
      <c r="G611"/>
      <c r="I611" s="11" t="str">
        <f>Data!G611</f>
        <v>canceled</v>
      </c>
      <c r="J611" s="11">
        <f>Data!O611</f>
        <v>1</v>
      </c>
      <c r="L611" s="39" t="s">
        <v>8219</v>
      </c>
      <c r="M611" s="39">
        <v>32</v>
      </c>
      <c r="O611" s="42" t="s">
        <v>8221</v>
      </c>
      <c r="P611" s="42">
        <v>2</v>
      </c>
    </row>
    <row r="612" spans="3:16" x14ac:dyDescent="0.2">
      <c r="C612"/>
      <c r="D612"/>
      <c r="E612"/>
      <c r="F612"/>
      <c r="G612"/>
      <c r="I612" s="11" t="str">
        <f>Data!G612</f>
        <v>canceled</v>
      </c>
      <c r="J612" s="11">
        <f>Data!O612</f>
        <v>0</v>
      </c>
      <c r="L612" s="39" t="s">
        <v>8219</v>
      </c>
      <c r="M612" s="39">
        <v>32</v>
      </c>
      <c r="O612" s="42" t="s">
        <v>8221</v>
      </c>
      <c r="P612" s="42">
        <v>2</v>
      </c>
    </row>
    <row r="613" spans="3:16" x14ac:dyDescent="0.2">
      <c r="C613"/>
      <c r="D613"/>
      <c r="E613"/>
      <c r="F613"/>
      <c r="G613"/>
      <c r="I613" s="11" t="str">
        <f>Data!G613</f>
        <v>canceled</v>
      </c>
      <c r="J613" s="11">
        <f>Data!O613</f>
        <v>0</v>
      </c>
      <c r="L613" s="39" t="s">
        <v>8219</v>
      </c>
      <c r="M613" s="39">
        <v>32</v>
      </c>
      <c r="O613" s="42" t="s">
        <v>8221</v>
      </c>
      <c r="P613" s="42">
        <v>2</v>
      </c>
    </row>
    <row r="614" spans="3:16" x14ac:dyDescent="0.2">
      <c r="C614"/>
      <c r="D614"/>
      <c r="E614"/>
      <c r="F614"/>
      <c r="G614"/>
      <c r="I614" s="11" t="str">
        <f>Data!G614</f>
        <v>canceled</v>
      </c>
      <c r="J614" s="11">
        <f>Data!O614</f>
        <v>0</v>
      </c>
      <c r="L614" s="39" t="s">
        <v>8219</v>
      </c>
      <c r="M614" s="39">
        <v>32</v>
      </c>
      <c r="O614" s="42" t="s">
        <v>8221</v>
      </c>
      <c r="P614" s="42">
        <v>2</v>
      </c>
    </row>
    <row r="615" spans="3:16" x14ac:dyDescent="0.2">
      <c r="C615"/>
      <c r="D615"/>
      <c r="E615"/>
      <c r="F615"/>
      <c r="G615"/>
      <c r="I615" s="11" t="str">
        <f>Data!G615</f>
        <v>canceled</v>
      </c>
      <c r="J615" s="11">
        <f>Data!O615</f>
        <v>121</v>
      </c>
      <c r="L615" s="39" t="s">
        <v>8219</v>
      </c>
      <c r="M615" s="39">
        <v>33</v>
      </c>
      <c r="O615" s="42" t="s">
        <v>8221</v>
      </c>
      <c r="P615" s="42">
        <v>2</v>
      </c>
    </row>
    <row r="616" spans="3:16" x14ac:dyDescent="0.2">
      <c r="C616"/>
      <c r="D616"/>
      <c r="E616"/>
      <c r="F616"/>
      <c r="G616"/>
      <c r="I616" s="11" t="str">
        <f>Data!G616</f>
        <v>canceled</v>
      </c>
      <c r="J616" s="11">
        <f>Data!O616</f>
        <v>0</v>
      </c>
      <c r="L616" s="39" t="s">
        <v>8219</v>
      </c>
      <c r="M616" s="39">
        <v>33</v>
      </c>
      <c r="O616" s="42" t="s">
        <v>8221</v>
      </c>
      <c r="P616" s="42">
        <v>2</v>
      </c>
    </row>
    <row r="617" spans="3:16" x14ac:dyDescent="0.2">
      <c r="C617"/>
      <c r="D617"/>
      <c r="E617"/>
      <c r="F617"/>
      <c r="G617"/>
      <c r="I617" s="11" t="str">
        <f>Data!G617</f>
        <v>canceled</v>
      </c>
      <c r="J617" s="11">
        <f>Data!O617</f>
        <v>0</v>
      </c>
      <c r="L617" s="39" t="s">
        <v>8219</v>
      </c>
      <c r="M617" s="39">
        <v>33</v>
      </c>
      <c r="O617" s="42" t="s">
        <v>8221</v>
      </c>
      <c r="P617" s="42">
        <v>2</v>
      </c>
    </row>
    <row r="618" spans="3:16" x14ac:dyDescent="0.2">
      <c r="C618"/>
      <c r="D618"/>
      <c r="E618"/>
      <c r="F618"/>
      <c r="G618"/>
      <c r="I618" s="11" t="str">
        <f>Data!G618</f>
        <v>canceled</v>
      </c>
      <c r="J618" s="11">
        <f>Data!O618</f>
        <v>0</v>
      </c>
      <c r="L618" s="39" t="s">
        <v>8219</v>
      </c>
      <c r="M618" s="39">
        <v>33</v>
      </c>
      <c r="O618" s="42" t="s">
        <v>8221</v>
      </c>
      <c r="P618" s="42">
        <v>2</v>
      </c>
    </row>
    <row r="619" spans="3:16" x14ac:dyDescent="0.2">
      <c r="C619"/>
      <c r="D619"/>
      <c r="E619"/>
      <c r="F619"/>
      <c r="G619"/>
      <c r="I619" s="11" t="str">
        <f>Data!G619</f>
        <v>canceled</v>
      </c>
      <c r="J619" s="11">
        <f>Data!O619</f>
        <v>3</v>
      </c>
      <c r="L619" s="39" t="s">
        <v>8219</v>
      </c>
      <c r="M619" s="39">
        <v>33</v>
      </c>
      <c r="O619" s="42" t="s">
        <v>8221</v>
      </c>
      <c r="P619" s="42">
        <v>2</v>
      </c>
    </row>
    <row r="620" spans="3:16" x14ac:dyDescent="0.2">
      <c r="C620"/>
      <c r="D620"/>
      <c r="E620"/>
      <c r="F620"/>
      <c r="G620"/>
      <c r="I620" s="11" t="str">
        <f>Data!G620</f>
        <v>canceled</v>
      </c>
      <c r="J620" s="11">
        <f>Data!O620</f>
        <v>0</v>
      </c>
      <c r="L620" s="39" t="s">
        <v>8219</v>
      </c>
      <c r="M620" s="39">
        <v>33</v>
      </c>
      <c r="O620" s="42" t="s">
        <v>8221</v>
      </c>
      <c r="P620" s="42">
        <v>2</v>
      </c>
    </row>
    <row r="621" spans="3:16" x14ac:dyDescent="0.2">
      <c r="C621"/>
      <c r="D621"/>
      <c r="E621"/>
      <c r="F621"/>
      <c r="G621"/>
      <c r="I621" s="11" t="str">
        <f>Data!G621</f>
        <v>canceled</v>
      </c>
      <c r="J621" s="11">
        <f>Data!O621</f>
        <v>1</v>
      </c>
      <c r="L621" s="39" t="s">
        <v>8219</v>
      </c>
      <c r="M621" s="39">
        <v>33</v>
      </c>
      <c r="O621" s="42" t="s">
        <v>8221</v>
      </c>
      <c r="P621" s="42">
        <v>2</v>
      </c>
    </row>
    <row r="622" spans="3:16" x14ac:dyDescent="0.2">
      <c r="C622"/>
      <c r="D622"/>
      <c r="E622"/>
      <c r="F622"/>
      <c r="G622"/>
      <c r="I622" s="11" t="str">
        <f>Data!G622</f>
        <v>canceled</v>
      </c>
      <c r="J622" s="11">
        <f>Data!O622</f>
        <v>1</v>
      </c>
      <c r="L622" s="39" t="s">
        <v>8219</v>
      </c>
      <c r="M622" s="39">
        <v>33</v>
      </c>
      <c r="O622" s="42" t="s">
        <v>8221</v>
      </c>
      <c r="P622" s="42">
        <v>2</v>
      </c>
    </row>
    <row r="623" spans="3:16" x14ac:dyDescent="0.2">
      <c r="C623"/>
      <c r="D623"/>
      <c r="E623"/>
      <c r="F623"/>
      <c r="G623"/>
      <c r="I623" s="11" t="str">
        <f>Data!G623</f>
        <v>canceled</v>
      </c>
      <c r="J623" s="11">
        <f>Data!O623</f>
        <v>3</v>
      </c>
      <c r="L623" s="39" t="s">
        <v>8219</v>
      </c>
      <c r="M623" s="39">
        <v>33</v>
      </c>
      <c r="O623" s="42" t="s">
        <v>8221</v>
      </c>
      <c r="P623" s="42">
        <v>2</v>
      </c>
    </row>
    <row r="624" spans="3:16" x14ac:dyDescent="0.2">
      <c r="C624"/>
      <c r="D624"/>
      <c r="E624"/>
      <c r="F624"/>
      <c r="G624"/>
      <c r="I624" s="11" t="str">
        <f>Data!G624</f>
        <v>canceled</v>
      </c>
      <c r="J624" s="11">
        <f>Data!O624</f>
        <v>9</v>
      </c>
      <c r="L624" s="39" t="s">
        <v>8219</v>
      </c>
      <c r="M624" s="39">
        <v>33</v>
      </c>
      <c r="O624" s="42" t="s">
        <v>8221</v>
      </c>
      <c r="P624" s="42">
        <v>2</v>
      </c>
    </row>
    <row r="625" spans="3:16" x14ac:dyDescent="0.2">
      <c r="C625"/>
      <c r="D625"/>
      <c r="E625"/>
      <c r="F625"/>
      <c r="G625"/>
      <c r="I625" s="11" t="str">
        <f>Data!G625</f>
        <v>canceled</v>
      </c>
      <c r="J625" s="11">
        <f>Data!O625</f>
        <v>0</v>
      </c>
      <c r="L625" s="39" t="s">
        <v>8219</v>
      </c>
      <c r="M625" s="39">
        <v>33</v>
      </c>
      <c r="O625" s="42" t="s">
        <v>8221</v>
      </c>
      <c r="P625" s="42">
        <v>2</v>
      </c>
    </row>
    <row r="626" spans="3:16" x14ac:dyDescent="0.2">
      <c r="C626"/>
      <c r="D626"/>
      <c r="E626"/>
      <c r="F626"/>
      <c r="G626"/>
      <c r="I626" s="11" t="str">
        <f>Data!G626</f>
        <v>canceled</v>
      </c>
      <c r="J626" s="11">
        <f>Data!O626</f>
        <v>0</v>
      </c>
      <c r="L626" s="39" t="s">
        <v>8219</v>
      </c>
      <c r="M626" s="39">
        <v>33</v>
      </c>
      <c r="O626" s="42" t="s">
        <v>8221</v>
      </c>
      <c r="P626" s="42">
        <v>2</v>
      </c>
    </row>
    <row r="627" spans="3:16" x14ac:dyDescent="0.2">
      <c r="C627"/>
      <c r="D627"/>
      <c r="E627"/>
      <c r="F627"/>
      <c r="G627"/>
      <c r="I627" s="11" t="str">
        <f>Data!G627</f>
        <v>canceled</v>
      </c>
      <c r="J627" s="11">
        <f>Data!O627</f>
        <v>0</v>
      </c>
      <c r="L627" s="39" t="s">
        <v>8219</v>
      </c>
      <c r="M627" s="39">
        <v>33</v>
      </c>
      <c r="O627" s="42" t="s">
        <v>8221</v>
      </c>
      <c r="P627" s="42">
        <v>2</v>
      </c>
    </row>
    <row r="628" spans="3:16" x14ac:dyDescent="0.2">
      <c r="C628"/>
      <c r="D628"/>
      <c r="E628"/>
      <c r="F628"/>
      <c r="G628"/>
      <c r="I628" s="11" t="str">
        <f>Data!G628</f>
        <v>canceled</v>
      </c>
      <c r="J628" s="11">
        <f>Data!O628</f>
        <v>39</v>
      </c>
      <c r="L628" s="39" t="s">
        <v>8219</v>
      </c>
      <c r="M628" s="39">
        <v>33</v>
      </c>
      <c r="O628" s="42" t="s">
        <v>8221</v>
      </c>
      <c r="P628" s="42">
        <v>2</v>
      </c>
    </row>
    <row r="629" spans="3:16" x14ac:dyDescent="0.2">
      <c r="C629"/>
      <c r="D629"/>
      <c r="E629"/>
      <c r="F629"/>
      <c r="G629"/>
      <c r="I629" s="11" t="str">
        <f>Data!G629</f>
        <v>canceled</v>
      </c>
      <c r="J629" s="11">
        <f>Data!O629</f>
        <v>1</v>
      </c>
      <c r="L629" s="39" t="s">
        <v>8219</v>
      </c>
      <c r="M629" s="39">
        <v>33</v>
      </c>
      <c r="O629" s="42" t="s">
        <v>8221</v>
      </c>
      <c r="P629" s="42">
        <v>2</v>
      </c>
    </row>
    <row r="630" spans="3:16" x14ac:dyDescent="0.2">
      <c r="C630"/>
      <c r="D630"/>
      <c r="E630"/>
      <c r="F630"/>
      <c r="G630"/>
      <c r="I630" s="11" t="str">
        <f>Data!G630</f>
        <v>canceled</v>
      </c>
      <c r="J630" s="11">
        <f>Data!O630</f>
        <v>0</v>
      </c>
      <c r="L630" s="39" t="s">
        <v>8219</v>
      </c>
      <c r="M630" s="39">
        <v>33</v>
      </c>
      <c r="O630" s="42" t="s">
        <v>8221</v>
      </c>
      <c r="P630" s="42">
        <v>2</v>
      </c>
    </row>
    <row r="631" spans="3:16" x14ac:dyDescent="0.2">
      <c r="C631"/>
      <c r="D631"/>
      <c r="E631"/>
      <c r="F631"/>
      <c r="G631"/>
      <c r="I631" s="11" t="str">
        <f>Data!G631</f>
        <v>canceled</v>
      </c>
      <c r="J631" s="11">
        <f>Data!O631</f>
        <v>3</v>
      </c>
      <c r="L631" s="39" t="s">
        <v>8219</v>
      </c>
      <c r="M631" s="39">
        <v>33</v>
      </c>
      <c r="O631" s="42" t="s">
        <v>8221</v>
      </c>
      <c r="P631" s="42">
        <v>2</v>
      </c>
    </row>
    <row r="632" spans="3:16" x14ac:dyDescent="0.2">
      <c r="C632"/>
      <c r="D632"/>
      <c r="E632"/>
      <c r="F632"/>
      <c r="G632"/>
      <c r="I632" s="11" t="str">
        <f>Data!G632</f>
        <v>canceled</v>
      </c>
      <c r="J632" s="11">
        <f>Data!O632</f>
        <v>1</v>
      </c>
      <c r="L632" s="39" t="s">
        <v>8219</v>
      </c>
      <c r="M632" s="39">
        <v>33</v>
      </c>
      <c r="O632" s="42" t="s">
        <v>8221</v>
      </c>
      <c r="P632" s="42">
        <v>2</v>
      </c>
    </row>
    <row r="633" spans="3:16" x14ac:dyDescent="0.2">
      <c r="C633"/>
      <c r="D633"/>
      <c r="E633"/>
      <c r="F633"/>
      <c r="G633"/>
      <c r="I633" s="11" t="str">
        <f>Data!G633</f>
        <v>canceled</v>
      </c>
      <c r="J633" s="11">
        <f>Data!O633</f>
        <v>9</v>
      </c>
      <c r="L633" s="39" t="s">
        <v>8219</v>
      </c>
      <c r="M633" s="39">
        <v>33</v>
      </c>
      <c r="O633" s="42" t="s">
        <v>8221</v>
      </c>
      <c r="P633" s="42">
        <v>2</v>
      </c>
    </row>
    <row r="634" spans="3:16" x14ac:dyDescent="0.2">
      <c r="C634"/>
      <c r="D634"/>
      <c r="E634"/>
      <c r="F634"/>
      <c r="G634"/>
      <c r="I634" s="11" t="str">
        <f>Data!G634</f>
        <v>canceled</v>
      </c>
      <c r="J634" s="11">
        <f>Data!O634</f>
        <v>0</v>
      </c>
      <c r="L634" s="39" t="s">
        <v>8219</v>
      </c>
      <c r="M634" s="39">
        <v>33</v>
      </c>
      <c r="O634" s="42" t="s">
        <v>8221</v>
      </c>
      <c r="P634" s="42">
        <v>2</v>
      </c>
    </row>
    <row r="635" spans="3:16" x14ac:dyDescent="0.2">
      <c r="C635"/>
      <c r="D635"/>
      <c r="E635"/>
      <c r="F635"/>
      <c r="G635"/>
      <c r="I635" s="11" t="str">
        <f>Data!G635</f>
        <v>canceled</v>
      </c>
      <c r="J635" s="11">
        <f>Data!O635</f>
        <v>25</v>
      </c>
      <c r="L635" s="39" t="s">
        <v>8219</v>
      </c>
      <c r="M635" s="39">
        <v>33</v>
      </c>
      <c r="O635" s="42" t="s">
        <v>8221</v>
      </c>
      <c r="P635" s="42">
        <v>2</v>
      </c>
    </row>
    <row r="636" spans="3:16" x14ac:dyDescent="0.2">
      <c r="C636"/>
      <c r="D636"/>
      <c r="E636"/>
      <c r="F636"/>
      <c r="G636"/>
      <c r="I636" s="11" t="str">
        <f>Data!G636</f>
        <v>canceled</v>
      </c>
      <c r="J636" s="11">
        <f>Data!O636</f>
        <v>1</v>
      </c>
      <c r="L636" s="39" t="s">
        <v>8219</v>
      </c>
      <c r="M636" s="39">
        <v>33</v>
      </c>
      <c r="O636" s="42" t="s">
        <v>8221</v>
      </c>
      <c r="P636" s="42">
        <v>2</v>
      </c>
    </row>
    <row r="637" spans="3:16" x14ac:dyDescent="0.2">
      <c r="C637"/>
      <c r="D637"/>
      <c r="E637"/>
      <c r="F637"/>
      <c r="G637"/>
      <c r="I637" s="11" t="str">
        <f>Data!G637</f>
        <v>canceled</v>
      </c>
      <c r="J637" s="11">
        <f>Data!O637</f>
        <v>1</v>
      </c>
      <c r="L637" s="39" t="s">
        <v>8219</v>
      </c>
      <c r="M637" s="39">
        <v>33</v>
      </c>
      <c r="O637" s="42" t="s">
        <v>8221</v>
      </c>
      <c r="P637" s="42">
        <v>2</v>
      </c>
    </row>
    <row r="638" spans="3:16" x14ac:dyDescent="0.2">
      <c r="C638"/>
      <c r="D638"/>
      <c r="E638"/>
      <c r="F638"/>
      <c r="G638"/>
      <c r="I638" s="11" t="str">
        <f>Data!G638</f>
        <v>canceled</v>
      </c>
      <c r="J638" s="11">
        <f>Data!O638</f>
        <v>1</v>
      </c>
      <c r="L638" s="39" t="s">
        <v>8219</v>
      </c>
      <c r="M638" s="39">
        <v>33</v>
      </c>
      <c r="O638" s="42" t="s">
        <v>8221</v>
      </c>
      <c r="P638" s="42">
        <v>2</v>
      </c>
    </row>
    <row r="639" spans="3:16" x14ac:dyDescent="0.2">
      <c r="C639"/>
      <c r="D639"/>
      <c r="E639"/>
      <c r="F639"/>
      <c r="G639"/>
      <c r="I639" s="11" t="str">
        <f>Data!G639</f>
        <v>canceled</v>
      </c>
      <c r="J639" s="11">
        <f>Data!O639</f>
        <v>0</v>
      </c>
      <c r="L639" s="39" t="s">
        <v>8219</v>
      </c>
      <c r="M639" s="39">
        <v>34</v>
      </c>
      <c r="O639" s="42" t="s">
        <v>8221</v>
      </c>
      <c r="P639" s="42">
        <v>2</v>
      </c>
    </row>
    <row r="640" spans="3:16" x14ac:dyDescent="0.2">
      <c r="C640"/>
      <c r="D640"/>
      <c r="E640"/>
      <c r="F640"/>
      <c r="G640"/>
      <c r="I640" s="11" t="str">
        <f>Data!G640</f>
        <v>canceled</v>
      </c>
      <c r="J640" s="11">
        <f>Data!O640</f>
        <v>6</v>
      </c>
      <c r="L640" s="39" t="s">
        <v>8219</v>
      </c>
      <c r="M640" s="39">
        <v>34</v>
      </c>
      <c r="O640" s="42" t="s">
        <v>8221</v>
      </c>
      <c r="P640" s="42">
        <v>2</v>
      </c>
    </row>
    <row r="641" spans="3:16" x14ac:dyDescent="0.2">
      <c r="C641"/>
      <c r="D641"/>
      <c r="E641"/>
      <c r="F641"/>
      <c r="G641"/>
      <c r="I641" s="11" t="str">
        <f>Data!G641</f>
        <v>canceled</v>
      </c>
      <c r="J641" s="11">
        <f>Data!O641</f>
        <v>1</v>
      </c>
      <c r="L641" s="39" t="s">
        <v>8219</v>
      </c>
      <c r="M641" s="39">
        <v>34</v>
      </c>
      <c r="O641" s="42" t="s">
        <v>8221</v>
      </c>
      <c r="P641" s="42">
        <v>2</v>
      </c>
    </row>
    <row r="642" spans="3:16" x14ac:dyDescent="0.2">
      <c r="C642"/>
      <c r="D642"/>
      <c r="E642"/>
      <c r="F642"/>
      <c r="G642"/>
      <c r="I642" s="11" t="str">
        <f>Data!G642</f>
        <v>successful</v>
      </c>
      <c r="J642" s="11">
        <f>Data!O642</f>
        <v>2</v>
      </c>
      <c r="L642" s="39" t="s">
        <v>8219</v>
      </c>
      <c r="M642" s="39">
        <v>34</v>
      </c>
      <c r="O642" s="42" t="s">
        <v>8221</v>
      </c>
      <c r="P642" s="42">
        <v>2</v>
      </c>
    </row>
    <row r="643" spans="3:16" x14ac:dyDescent="0.2">
      <c r="C643"/>
      <c r="D643"/>
      <c r="E643"/>
      <c r="F643"/>
      <c r="G643"/>
      <c r="I643" s="11" t="str">
        <f>Data!G643</f>
        <v>successful</v>
      </c>
      <c r="J643" s="11">
        <f>Data!O643</f>
        <v>315</v>
      </c>
      <c r="L643" s="39" t="s">
        <v>8219</v>
      </c>
      <c r="M643" s="39">
        <v>34</v>
      </c>
      <c r="O643" s="42" t="s">
        <v>8221</v>
      </c>
      <c r="P643" s="42">
        <v>2</v>
      </c>
    </row>
    <row r="644" spans="3:16" x14ac:dyDescent="0.2">
      <c r="C644"/>
      <c r="D644"/>
      <c r="E644"/>
      <c r="F644"/>
      <c r="G644"/>
      <c r="I644" s="11" t="str">
        <f>Data!G644</f>
        <v>successful</v>
      </c>
      <c r="J644" s="11">
        <f>Data!O644</f>
        <v>2174</v>
      </c>
      <c r="L644" s="39" t="s">
        <v>8219</v>
      </c>
      <c r="M644" s="39">
        <v>34</v>
      </c>
      <c r="O644" s="42" t="s">
        <v>8221</v>
      </c>
      <c r="P644" s="42">
        <v>2</v>
      </c>
    </row>
    <row r="645" spans="3:16" x14ac:dyDescent="0.2">
      <c r="C645"/>
      <c r="D645"/>
      <c r="E645"/>
      <c r="F645"/>
      <c r="G645"/>
      <c r="I645" s="11" t="str">
        <f>Data!G645</f>
        <v>successful</v>
      </c>
      <c r="J645" s="11">
        <f>Data!O645</f>
        <v>152</v>
      </c>
      <c r="L645" s="39" t="s">
        <v>8219</v>
      </c>
      <c r="M645" s="39">
        <v>34</v>
      </c>
      <c r="O645" s="42" t="s">
        <v>8221</v>
      </c>
      <c r="P645" s="42">
        <v>2</v>
      </c>
    </row>
    <row r="646" spans="3:16" x14ac:dyDescent="0.2">
      <c r="C646"/>
      <c r="D646"/>
      <c r="E646"/>
      <c r="F646"/>
      <c r="G646"/>
      <c r="I646" s="11" t="str">
        <f>Data!G646</f>
        <v>successful</v>
      </c>
      <c r="J646" s="11">
        <f>Data!O646</f>
        <v>1021</v>
      </c>
      <c r="L646" s="39" t="s">
        <v>8219</v>
      </c>
      <c r="M646" s="39">
        <v>34</v>
      </c>
      <c r="O646" s="42" t="s">
        <v>8221</v>
      </c>
      <c r="P646" s="42">
        <v>3</v>
      </c>
    </row>
    <row r="647" spans="3:16" x14ac:dyDescent="0.2">
      <c r="C647"/>
      <c r="D647"/>
      <c r="E647"/>
      <c r="F647"/>
      <c r="G647"/>
      <c r="I647" s="11" t="str">
        <f>Data!G647</f>
        <v>successful</v>
      </c>
      <c r="J647" s="11">
        <f>Data!O647</f>
        <v>237</v>
      </c>
      <c r="L647" s="39" t="s">
        <v>8219</v>
      </c>
      <c r="M647" s="39">
        <v>34</v>
      </c>
      <c r="O647" s="42" t="s">
        <v>8221</v>
      </c>
      <c r="P647" s="42">
        <v>3</v>
      </c>
    </row>
    <row r="648" spans="3:16" x14ac:dyDescent="0.2">
      <c r="C648"/>
      <c r="D648"/>
      <c r="E648"/>
      <c r="F648"/>
      <c r="G648"/>
      <c r="I648" s="11" t="str">
        <f>Data!G648</f>
        <v>successful</v>
      </c>
      <c r="J648" s="11">
        <f>Data!O648</f>
        <v>27</v>
      </c>
      <c r="L648" s="39" t="s">
        <v>8219</v>
      </c>
      <c r="M648" s="39">
        <v>34</v>
      </c>
      <c r="O648" s="42" t="s">
        <v>8221</v>
      </c>
      <c r="P648" s="42">
        <v>3</v>
      </c>
    </row>
    <row r="649" spans="3:16" x14ac:dyDescent="0.2">
      <c r="C649"/>
      <c r="D649"/>
      <c r="E649"/>
      <c r="F649"/>
      <c r="G649"/>
      <c r="I649" s="11" t="str">
        <f>Data!G649</f>
        <v>successful</v>
      </c>
      <c r="J649" s="11">
        <f>Data!O649</f>
        <v>17</v>
      </c>
      <c r="L649" s="39" t="s">
        <v>8219</v>
      </c>
      <c r="M649" s="39">
        <v>34</v>
      </c>
      <c r="O649" s="42" t="s">
        <v>8221</v>
      </c>
      <c r="P649" s="42">
        <v>3</v>
      </c>
    </row>
    <row r="650" spans="3:16" x14ac:dyDescent="0.2">
      <c r="C650"/>
      <c r="D650"/>
      <c r="E650"/>
      <c r="F650"/>
      <c r="G650"/>
      <c r="I650" s="11" t="str">
        <f>Data!G650</f>
        <v>successful</v>
      </c>
      <c r="J650" s="11">
        <f>Data!O650</f>
        <v>27</v>
      </c>
      <c r="L650" s="39" t="s">
        <v>8219</v>
      </c>
      <c r="M650" s="39">
        <v>34</v>
      </c>
      <c r="O650" s="42" t="s">
        <v>8221</v>
      </c>
      <c r="P650" s="42">
        <v>3</v>
      </c>
    </row>
    <row r="651" spans="3:16" x14ac:dyDescent="0.2">
      <c r="C651"/>
      <c r="D651"/>
      <c r="E651"/>
      <c r="F651"/>
      <c r="G651"/>
      <c r="I651" s="11" t="str">
        <f>Data!G651</f>
        <v>successful</v>
      </c>
      <c r="J651" s="11">
        <f>Data!O651</f>
        <v>82</v>
      </c>
      <c r="L651" s="39" t="s">
        <v>8219</v>
      </c>
      <c r="M651" s="39">
        <v>34</v>
      </c>
      <c r="O651" s="42" t="s">
        <v>8221</v>
      </c>
      <c r="P651" s="42">
        <v>3</v>
      </c>
    </row>
    <row r="652" spans="3:16" x14ac:dyDescent="0.2">
      <c r="C652"/>
      <c r="D652"/>
      <c r="E652"/>
      <c r="F652"/>
      <c r="G652"/>
      <c r="I652" s="11" t="str">
        <f>Data!G652</f>
        <v>successful</v>
      </c>
      <c r="J652" s="11">
        <f>Data!O652</f>
        <v>48</v>
      </c>
      <c r="L652" s="39" t="s">
        <v>8219</v>
      </c>
      <c r="M652" s="39">
        <v>34</v>
      </c>
      <c r="O652" s="42" t="s">
        <v>8221</v>
      </c>
      <c r="P652" s="42">
        <v>3</v>
      </c>
    </row>
    <row r="653" spans="3:16" x14ac:dyDescent="0.2">
      <c r="C653"/>
      <c r="D653"/>
      <c r="E653"/>
      <c r="F653"/>
      <c r="G653"/>
      <c r="I653" s="11" t="str">
        <f>Data!G653</f>
        <v>successful</v>
      </c>
      <c r="J653" s="11">
        <f>Data!O653</f>
        <v>105</v>
      </c>
      <c r="L653" s="39" t="s">
        <v>8219</v>
      </c>
      <c r="M653" s="39">
        <v>34</v>
      </c>
      <c r="O653" s="42" t="s">
        <v>8221</v>
      </c>
      <c r="P653" s="42">
        <v>3</v>
      </c>
    </row>
    <row r="654" spans="3:16" x14ac:dyDescent="0.2">
      <c r="C654"/>
      <c r="D654"/>
      <c r="E654"/>
      <c r="F654"/>
      <c r="G654"/>
      <c r="I654" s="11" t="str">
        <f>Data!G654</f>
        <v>successful</v>
      </c>
      <c r="J654" s="11">
        <f>Data!O654</f>
        <v>28</v>
      </c>
      <c r="L654" s="39" t="s">
        <v>8219</v>
      </c>
      <c r="M654" s="39">
        <v>34</v>
      </c>
      <c r="O654" s="42" t="s">
        <v>8221</v>
      </c>
      <c r="P654" s="42">
        <v>3</v>
      </c>
    </row>
    <row r="655" spans="3:16" x14ac:dyDescent="0.2">
      <c r="C655"/>
      <c r="D655"/>
      <c r="E655"/>
      <c r="F655"/>
      <c r="G655"/>
      <c r="I655" s="11" t="str">
        <f>Data!G655</f>
        <v>successful</v>
      </c>
      <c r="J655" s="11">
        <f>Data!O655</f>
        <v>1107</v>
      </c>
      <c r="L655" s="39" t="s">
        <v>8219</v>
      </c>
      <c r="M655" s="39">
        <v>34</v>
      </c>
      <c r="O655" s="42" t="s">
        <v>8221</v>
      </c>
      <c r="P655" s="42">
        <v>3</v>
      </c>
    </row>
    <row r="656" spans="3:16" x14ac:dyDescent="0.2">
      <c r="C656"/>
      <c r="D656"/>
      <c r="E656"/>
      <c r="F656"/>
      <c r="G656"/>
      <c r="I656" s="11" t="str">
        <f>Data!G656</f>
        <v>successful</v>
      </c>
      <c r="J656" s="11">
        <f>Data!O656</f>
        <v>1013</v>
      </c>
      <c r="L656" s="39" t="s">
        <v>8219</v>
      </c>
      <c r="M656" s="39">
        <v>34</v>
      </c>
      <c r="O656" s="42" t="s">
        <v>8221</v>
      </c>
      <c r="P656" s="42">
        <v>3</v>
      </c>
    </row>
    <row r="657" spans="3:16" x14ac:dyDescent="0.2">
      <c r="C657"/>
      <c r="D657"/>
      <c r="E657"/>
      <c r="F657"/>
      <c r="G657"/>
      <c r="I657" s="11" t="str">
        <f>Data!G657</f>
        <v>successful</v>
      </c>
      <c r="J657" s="11">
        <f>Data!O657</f>
        <v>274</v>
      </c>
      <c r="L657" s="39" t="s">
        <v>8219</v>
      </c>
      <c r="M657" s="39">
        <v>34</v>
      </c>
      <c r="O657" s="42" t="s">
        <v>8221</v>
      </c>
      <c r="P657" s="42">
        <v>3</v>
      </c>
    </row>
    <row r="658" spans="3:16" x14ac:dyDescent="0.2">
      <c r="C658"/>
      <c r="D658"/>
      <c r="E658"/>
      <c r="F658"/>
      <c r="G658"/>
      <c r="I658" s="11" t="str">
        <f>Data!G658</f>
        <v>successful</v>
      </c>
      <c r="J658" s="11">
        <f>Data!O658</f>
        <v>87</v>
      </c>
      <c r="L658" s="39" t="s">
        <v>8219</v>
      </c>
      <c r="M658" s="39">
        <v>34</v>
      </c>
      <c r="O658" s="42" t="s">
        <v>8221</v>
      </c>
      <c r="P658" s="42">
        <v>3</v>
      </c>
    </row>
    <row r="659" spans="3:16" x14ac:dyDescent="0.2">
      <c r="C659"/>
      <c r="D659"/>
      <c r="E659"/>
      <c r="F659"/>
      <c r="G659"/>
      <c r="I659" s="11" t="str">
        <f>Data!G659</f>
        <v>successful</v>
      </c>
      <c r="J659" s="11">
        <f>Data!O659</f>
        <v>99</v>
      </c>
      <c r="L659" s="39" t="s">
        <v>8219</v>
      </c>
      <c r="M659" s="39">
        <v>34</v>
      </c>
      <c r="O659" s="42" t="s">
        <v>8221</v>
      </c>
      <c r="P659" s="42">
        <v>3</v>
      </c>
    </row>
    <row r="660" spans="3:16" x14ac:dyDescent="0.2">
      <c r="C660"/>
      <c r="D660"/>
      <c r="E660"/>
      <c r="F660"/>
      <c r="G660"/>
      <c r="I660" s="11" t="str">
        <f>Data!G660</f>
        <v>successful</v>
      </c>
      <c r="J660" s="11">
        <f>Data!O660</f>
        <v>276</v>
      </c>
      <c r="L660" s="39" t="s">
        <v>8219</v>
      </c>
      <c r="M660" s="39">
        <v>34</v>
      </c>
      <c r="O660" s="42" t="s">
        <v>8221</v>
      </c>
      <c r="P660" s="42">
        <v>3</v>
      </c>
    </row>
    <row r="661" spans="3:16" x14ac:dyDescent="0.2">
      <c r="C661"/>
      <c r="D661"/>
      <c r="E661"/>
      <c r="F661"/>
      <c r="G661"/>
      <c r="I661" s="11" t="str">
        <f>Data!G661</f>
        <v>successful</v>
      </c>
      <c r="J661" s="11">
        <f>Data!O661</f>
        <v>21</v>
      </c>
      <c r="L661" s="39" t="s">
        <v>8219</v>
      </c>
      <c r="M661" s="39">
        <v>34</v>
      </c>
      <c r="O661" s="42" t="s">
        <v>8221</v>
      </c>
      <c r="P661" s="42">
        <v>3</v>
      </c>
    </row>
    <row r="662" spans="3:16" x14ac:dyDescent="0.2">
      <c r="C662"/>
      <c r="D662"/>
      <c r="E662"/>
      <c r="F662"/>
      <c r="G662"/>
      <c r="I662" s="11" t="str">
        <f>Data!G662</f>
        <v>failed</v>
      </c>
      <c r="J662" s="11">
        <f>Data!O662</f>
        <v>18</v>
      </c>
      <c r="L662" s="39" t="s">
        <v>8219</v>
      </c>
      <c r="M662" s="39">
        <v>34</v>
      </c>
      <c r="O662" s="42" t="s">
        <v>8221</v>
      </c>
      <c r="P662" s="42">
        <v>3</v>
      </c>
    </row>
    <row r="663" spans="3:16" x14ac:dyDescent="0.2">
      <c r="C663"/>
      <c r="D663"/>
      <c r="E663"/>
      <c r="F663"/>
      <c r="G663"/>
      <c r="I663" s="11" t="str">
        <f>Data!G663</f>
        <v>failed</v>
      </c>
      <c r="J663" s="11">
        <f>Data!O663</f>
        <v>9</v>
      </c>
      <c r="L663" s="39" t="s">
        <v>8219</v>
      </c>
      <c r="M663" s="39">
        <v>34</v>
      </c>
      <c r="O663" s="42" t="s">
        <v>8221</v>
      </c>
      <c r="P663" s="42">
        <v>3</v>
      </c>
    </row>
    <row r="664" spans="3:16" x14ac:dyDescent="0.2">
      <c r="C664"/>
      <c r="D664"/>
      <c r="E664"/>
      <c r="F664"/>
      <c r="G664"/>
      <c r="I664" s="11" t="str">
        <f>Data!G664</f>
        <v>failed</v>
      </c>
      <c r="J664" s="11">
        <f>Data!O664</f>
        <v>4</v>
      </c>
      <c r="L664" s="39" t="s">
        <v>8219</v>
      </c>
      <c r="M664" s="39">
        <v>34</v>
      </c>
      <c r="O664" s="42" t="s">
        <v>8221</v>
      </c>
      <c r="P664" s="42">
        <v>3</v>
      </c>
    </row>
    <row r="665" spans="3:16" x14ac:dyDescent="0.2">
      <c r="C665"/>
      <c r="D665"/>
      <c r="E665"/>
      <c r="F665"/>
      <c r="G665"/>
      <c r="I665" s="11" t="str">
        <f>Data!G665</f>
        <v>failed</v>
      </c>
      <c r="J665" s="11">
        <f>Data!O665</f>
        <v>7</v>
      </c>
      <c r="L665" s="39" t="s">
        <v>8219</v>
      </c>
      <c r="M665" s="39">
        <v>35</v>
      </c>
      <c r="O665" s="42" t="s">
        <v>8221</v>
      </c>
      <c r="P665" s="42">
        <v>3</v>
      </c>
    </row>
    <row r="666" spans="3:16" x14ac:dyDescent="0.2">
      <c r="C666"/>
      <c r="D666"/>
      <c r="E666"/>
      <c r="F666"/>
      <c r="G666"/>
      <c r="I666" s="11" t="str">
        <f>Data!G666</f>
        <v>failed</v>
      </c>
      <c r="J666" s="11">
        <f>Data!O666</f>
        <v>29</v>
      </c>
      <c r="L666" s="39" t="s">
        <v>8219</v>
      </c>
      <c r="M666" s="39">
        <v>35</v>
      </c>
      <c r="O666" s="42" t="s">
        <v>8221</v>
      </c>
      <c r="P666" s="42">
        <v>3</v>
      </c>
    </row>
    <row r="667" spans="3:16" x14ac:dyDescent="0.2">
      <c r="C667"/>
      <c r="D667"/>
      <c r="E667"/>
      <c r="F667"/>
      <c r="G667"/>
      <c r="I667" s="11" t="str">
        <f>Data!G667</f>
        <v>failed</v>
      </c>
      <c r="J667" s="11">
        <f>Data!O667</f>
        <v>12</v>
      </c>
      <c r="L667" s="39" t="s">
        <v>8219</v>
      </c>
      <c r="M667" s="39">
        <v>35</v>
      </c>
      <c r="O667" s="42" t="s">
        <v>8221</v>
      </c>
      <c r="P667" s="42">
        <v>3</v>
      </c>
    </row>
    <row r="668" spans="3:16" x14ac:dyDescent="0.2">
      <c r="C668"/>
      <c r="D668"/>
      <c r="E668"/>
      <c r="F668"/>
      <c r="G668"/>
      <c r="I668" s="11" t="str">
        <f>Data!G668</f>
        <v>failed</v>
      </c>
      <c r="J668" s="11">
        <f>Data!O668</f>
        <v>4</v>
      </c>
      <c r="L668" s="39" t="s">
        <v>8219</v>
      </c>
      <c r="M668" s="39">
        <v>35</v>
      </c>
      <c r="O668" s="42" t="s">
        <v>8221</v>
      </c>
      <c r="P668" s="42">
        <v>3</v>
      </c>
    </row>
    <row r="669" spans="3:16" x14ac:dyDescent="0.2">
      <c r="C669"/>
      <c r="D669"/>
      <c r="E669"/>
      <c r="F669"/>
      <c r="G669"/>
      <c r="I669" s="11" t="str">
        <f>Data!G669</f>
        <v>failed</v>
      </c>
      <c r="J669" s="11">
        <f>Data!O669</f>
        <v>28</v>
      </c>
      <c r="L669" s="39" t="s">
        <v>8219</v>
      </c>
      <c r="M669" s="39">
        <v>35</v>
      </c>
      <c r="O669" s="42" t="s">
        <v>8221</v>
      </c>
      <c r="P669" s="42">
        <v>3</v>
      </c>
    </row>
    <row r="670" spans="3:16" x14ac:dyDescent="0.2">
      <c r="C670"/>
      <c r="D670"/>
      <c r="E670"/>
      <c r="F670"/>
      <c r="G670"/>
      <c r="I670" s="11" t="str">
        <f>Data!G670</f>
        <v>failed</v>
      </c>
      <c r="J670" s="11">
        <f>Data!O670</f>
        <v>25</v>
      </c>
      <c r="L670" s="39" t="s">
        <v>8219</v>
      </c>
      <c r="M670" s="39">
        <v>35</v>
      </c>
      <c r="O670" s="42" t="s">
        <v>8221</v>
      </c>
      <c r="P670" s="42">
        <v>3</v>
      </c>
    </row>
    <row r="671" spans="3:16" x14ac:dyDescent="0.2">
      <c r="C671"/>
      <c r="D671"/>
      <c r="E671"/>
      <c r="F671"/>
      <c r="G671"/>
      <c r="I671" s="11" t="str">
        <f>Data!G671</f>
        <v>failed</v>
      </c>
      <c r="J671" s="11">
        <f>Data!O671</f>
        <v>28</v>
      </c>
      <c r="L671" s="39" t="s">
        <v>8219</v>
      </c>
      <c r="M671" s="39">
        <v>35</v>
      </c>
      <c r="O671" s="42" t="s">
        <v>8221</v>
      </c>
      <c r="P671" s="42">
        <v>3</v>
      </c>
    </row>
    <row r="672" spans="3:16" x14ac:dyDescent="0.2">
      <c r="C672"/>
      <c r="D672"/>
      <c r="E672"/>
      <c r="F672"/>
      <c r="G672"/>
      <c r="I672" s="11" t="str">
        <f>Data!G672</f>
        <v>failed</v>
      </c>
      <c r="J672" s="11">
        <f>Data!O672</f>
        <v>310</v>
      </c>
      <c r="L672" s="39" t="s">
        <v>8219</v>
      </c>
      <c r="M672" s="39">
        <v>35</v>
      </c>
      <c r="O672" s="42" t="s">
        <v>8221</v>
      </c>
      <c r="P672" s="42">
        <v>3</v>
      </c>
    </row>
    <row r="673" spans="3:16" x14ac:dyDescent="0.2">
      <c r="C673"/>
      <c r="D673"/>
      <c r="E673"/>
      <c r="F673"/>
      <c r="G673"/>
      <c r="I673" s="11" t="str">
        <f>Data!G673</f>
        <v>failed</v>
      </c>
      <c r="J673" s="11">
        <f>Data!O673</f>
        <v>15</v>
      </c>
      <c r="L673" s="39" t="s">
        <v>8219</v>
      </c>
      <c r="M673" s="39">
        <v>35</v>
      </c>
      <c r="O673" s="42" t="s">
        <v>8221</v>
      </c>
      <c r="P673" s="42">
        <v>3</v>
      </c>
    </row>
    <row r="674" spans="3:16" x14ac:dyDescent="0.2">
      <c r="C674"/>
      <c r="D674"/>
      <c r="E674"/>
      <c r="F674"/>
      <c r="G674"/>
      <c r="I674" s="11" t="str">
        <f>Data!G674</f>
        <v>failed</v>
      </c>
      <c r="J674" s="11">
        <f>Data!O674</f>
        <v>215</v>
      </c>
      <c r="L674" s="39" t="s">
        <v>8219</v>
      </c>
      <c r="M674" s="39">
        <v>35</v>
      </c>
      <c r="O674" s="42" t="s">
        <v>8221</v>
      </c>
      <c r="P674" s="42">
        <v>3</v>
      </c>
    </row>
    <row r="675" spans="3:16" x14ac:dyDescent="0.2">
      <c r="C675"/>
      <c r="D675"/>
      <c r="E675"/>
      <c r="F675"/>
      <c r="G675"/>
      <c r="I675" s="11" t="str">
        <f>Data!G675</f>
        <v>failed</v>
      </c>
      <c r="J675" s="11">
        <f>Data!O675</f>
        <v>3</v>
      </c>
      <c r="L675" s="39" t="s">
        <v>8219</v>
      </c>
      <c r="M675" s="39">
        <v>35</v>
      </c>
      <c r="O675" s="42" t="s">
        <v>8221</v>
      </c>
      <c r="P675" s="42">
        <v>3</v>
      </c>
    </row>
    <row r="676" spans="3:16" x14ac:dyDescent="0.2">
      <c r="C676"/>
      <c r="D676"/>
      <c r="E676"/>
      <c r="F676"/>
      <c r="G676"/>
      <c r="I676" s="11" t="str">
        <f>Data!G676</f>
        <v>failed</v>
      </c>
      <c r="J676" s="11">
        <f>Data!O676</f>
        <v>2</v>
      </c>
      <c r="L676" s="39" t="s">
        <v>8219</v>
      </c>
      <c r="M676" s="39">
        <v>35</v>
      </c>
      <c r="O676" s="42" t="s">
        <v>8221</v>
      </c>
      <c r="P676" s="42">
        <v>3</v>
      </c>
    </row>
    <row r="677" spans="3:16" x14ac:dyDescent="0.2">
      <c r="C677"/>
      <c r="D677"/>
      <c r="E677"/>
      <c r="F677"/>
      <c r="G677"/>
      <c r="I677" s="11" t="str">
        <f>Data!G677</f>
        <v>failed</v>
      </c>
      <c r="J677" s="11">
        <f>Data!O677</f>
        <v>26</v>
      </c>
      <c r="L677" s="39" t="s">
        <v>8219</v>
      </c>
      <c r="M677" s="39">
        <v>35</v>
      </c>
      <c r="O677" s="42" t="s">
        <v>8221</v>
      </c>
      <c r="P677" s="42">
        <v>3</v>
      </c>
    </row>
    <row r="678" spans="3:16" x14ac:dyDescent="0.2">
      <c r="C678"/>
      <c r="D678"/>
      <c r="E678"/>
      <c r="F678"/>
      <c r="G678"/>
      <c r="I678" s="11" t="str">
        <f>Data!G678</f>
        <v>failed</v>
      </c>
      <c r="J678" s="11">
        <f>Data!O678</f>
        <v>24</v>
      </c>
      <c r="L678" s="39" t="s">
        <v>8219</v>
      </c>
      <c r="M678" s="39">
        <v>35</v>
      </c>
      <c r="O678" s="42" t="s">
        <v>8221</v>
      </c>
      <c r="P678" s="42">
        <v>3</v>
      </c>
    </row>
    <row r="679" spans="3:16" x14ac:dyDescent="0.2">
      <c r="C679"/>
      <c r="D679"/>
      <c r="E679"/>
      <c r="F679"/>
      <c r="G679"/>
      <c r="I679" s="11" t="str">
        <f>Data!G679</f>
        <v>failed</v>
      </c>
      <c r="J679" s="11">
        <f>Data!O679</f>
        <v>96</v>
      </c>
      <c r="L679" s="39" t="s">
        <v>8219</v>
      </c>
      <c r="M679" s="39">
        <v>35</v>
      </c>
      <c r="O679" s="42" t="s">
        <v>8221</v>
      </c>
      <c r="P679" s="42">
        <v>3</v>
      </c>
    </row>
    <row r="680" spans="3:16" x14ac:dyDescent="0.2">
      <c r="C680"/>
      <c r="D680"/>
      <c r="E680"/>
      <c r="F680"/>
      <c r="G680"/>
      <c r="I680" s="11" t="str">
        <f>Data!G680</f>
        <v>failed</v>
      </c>
      <c r="J680" s="11">
        <f>Data!O680</f>
        <v>17</v>
      </c>
      <c r="L680" s="39" t="s">
        <v>8219</v>
      </c>
      <c r="M680" s="39">
        <v>35</v>
      </c>
      <c r="O680" s="42" t="s">
        <v>8221</v>
      </c>
      <c r="P680" s="42">
        <v>3</v>
      </c>
    </row>
    <row r="681" spans="3:16" x14ac:dyDescent="0.2">
      <c r="C681"/>
      <c r="D681"/>
      <c r="E681"/>
      <c r="F681"/>
      <c r="G681"/>
      <c r="I681" s="11" t="str">
        <f>Data!G681</f>
        <v>failed</v>
      </c>
      <c r="J681" s="11">
        <f>Data!O681</f>
        <v>94</v>
      </c>
      <c r="L681" s="39" t="s">
        <v>8219</v>
      </c>
      <c r="M681" s="39">
        <v>35</v>
      </c>
      <c r="O681" s="42" t="s">
        <v>8221</v>
      </c>
      <c r="P681" s="42">
        <v>3</v>
      </c>
    </row>
    <row r="682" spans="3:16" x14ac:dyDescent="0.2">
      <c r="C682"/>
      <c r="D682"/>
      <c r="E682"/>
      <c r="F682"/>
      <c r="G682"/>
      <c r="I682" s="11" t="str">
        <f>Data!G682</f>
        <v>failed</v>
      </c>
      <c r="J682" s="11">
        <f>Data!O682</f>
        <v>129</v>
      </c>
      <c r="L682" s="39" t="s">
        <v>8219</v>
      </c>
      <c r="M682" s="39">
        <v>35</v>
      </c>
      <c r="O682" s="42" t="s">
        <v>8221</v>
      </c>
      <c r="P682" s="42">
        <v>3</v>
      </c>
    </row>
    <row r="683" spans="3:16" x14ac:dyDescent="0.2">
      <c r="C683"/>
      <c r="D683"/>
      <c r="E683"/>
      <c r="F683"/>
      <c r="G683"/>
      <c r="I683" s="11" t="str">
        <f>Data!G683</f>
        <v>failed</v>
      </c>
      <c r="J683" s="11">
        <f>Data!O683</f>
        <v>1</v>
      </c>
      <c r="L683" s="39" t="s">
        <v>8219</v>
      </c>
      <c r="M683" s="39">
        <v>35</v>
      </c>
      <c r="O683" s="42" t="s">
        <v>8221</v>
      </c>
      <c r="P683" s="42">
        <v>3</v>
      </c>
    </row>
    <row r="684" spans="3:16" x14ac:dyDescent="0.2">
      <c r="C684"/>
      <c r="D684"/>
      <c r="E684"/>
      <c r="F684"/>
      <c r="G684"/>
      <c r="I684" s="11" t="str">
        <f>Data!G684</f>
        <v>failed</v>
      </c>
      <c r="J684" s="11">
        <f>Data!O684</f>
        <v>4</v>
      </c>
      <c r="L684" s="39" t="s">
        <v>8219</v>
      </c>
      <c r="M684" s="39">
        <v>35</v>
      </c>
      <c r="O684" s="42" t="s">
        <v>8221</v>
      </c>
      <c r="P684" s="42">
        <v>3</v>
      </c>
    </row>
    <row r="685" spans="3:16" x14ac:dyDescent="0.2">
      <c r="C685"/>
      <c r="D685"/>
      <c r="E685"/>
      <c r="F685"/>
      <c r="G685"/>
      <c r="I685" s="11" t="str">
        <f>Data!G685</f>
        <v>failed</v>
      </c>
      <c r="J685" s="11">
        <f>Data!O685</f>
        <v>3</v>
      </c>
      <c r="L685" s="39" t="s">
        <v>8219</v>
      </c>
      <c r="M685" s="39">
        <v>35</v>
      </c>
      <c r="O685" s="42" t="s">
        <v>8221</v>
      </c>
      <c r="P685" s="42">
        <v>3</v>
      </c>
    </row>
    <row r="686" spans="3:16" x14ac:dyDescent="0.2">
      <c r="C686"/>
      <c r="D686"/>
      <c r="E686"/>
      <c r="F686"/>
      <c r="G686"/>
      <c r="I686" s="11" t="str">
        <f>Data!G686</f>
        <v>failed</v>
      </c>
      <c r="J686" s="11">
        <f>Data!O686</f>
        <v>135</v>
      </c>
      <c r="L686" s="39" t="s">
        <v>8219</v>
      </c>
      <c r="M686" s="39">
        <v>35</v>
      </c>
      <c r="O686" s="42" t="s">
        <v>8221</v>
      </c>
      <c r="P686" s="42">
        <v>3</v>
      </c>
    </row>
    <row r="687" spans="3:16" x14ac:dyDescent="0.2">
      <c r="C687"/>
      <c r="D687"/>
      <c r="E687"/>
      <c r="F687"/>
      <c r="G687"/>
      <c r="I687" s="11" t="str">
        <f>Data!G687</f>
        <v>failed</v>
      </c>
      <c r="J687" s="11">
        <f>Data!O687</f>
        <v>10</v>
      </c>
      <c r="L687" s="39" t="s">
        <v>8219</v>
      </c>
      <c r="M687" s="39">
        <v>35</v>
      </c>
      <c r="O687" s="42" t="s">
        <v>8221</v>
      </c>
      <c r="P687" s="42">
        <v>3</v>
      </c>
    </row>
    <row r="688" spans="3:16" x14ac:dyDescent="0.2">
      <c r="C688"/>
      <c r="D688"/>
      <c r="E688"/>
      <c r="F688"/>
      <c r="G688"/>
      <c r="I688" s="11" t="str">
        <f>Data!G688</f>
        <v>failed</v>
      </c>
      <c r="J688" s="11">
        <f>Data!O688</f>
        <v>0</v>
      </c>
      <c r="L688" s="39" t="s">
        <v>8219</v>
      </c>
      <c r="M688" s="39">
        <v>36</v>
      </c>
      <c r="O688" s="42" t="s">
        <v>8221</v>
      </c>
      <c r="P688" s="42">
        <v>3</v>
      </c>
    </row>
    <row r="689" spans="3:16" x14ac:dyDescent="0.2">
      <c r="C689"/>
      <c r="D689"/>
      <c r="E689"/>
      <c r="F689"/>
      <c r="G689"/>
      <c r="I689" s="11" t="str">
        <f>Data!G689</f>
        <v>failed</v>
      </c>
      <c r="J689" s="11">
        <f>Data!O689</f>
        <v>6</v>
      </c>
      <c r="L689" s="39" t="s">
        <v>8219</v>
      </c>
      <c r="M689" s="39">
        <v>36</v>
      </c>
      <c r="O689" s="42" t="s">
        <v>8221</v>
      </c>
      <c r="P689" s="42">
        <v>3</v>
      </c>
    </row>
    <row r="690" spans="3:16" x14ac:dyDescent="0.2">
      <c r="C690"/>
      <c r="D690"/>
      <c r="E690"/>
      <c r="F690"/>
      <c r="G690"/>
      <c r="I690" s="11" t="str">
        <f>Data!G690</f>
        <v>failed</v>
      </c>
      <c r="J690" s="11">
        <f>Data!O690</f>
        <v>36</v>
      </c>
      <c r="L690" s="39" t="s">
        <v>8219</v>
      </c>
      <c r="M690" s="39">
        <v>36</v>
      </c>
      <c r="O690" s="42" t="s">
        <v>8221</v>
      </c>
      <c r="P690" s="42">
        <v>3</v>
      </c>
    </row>
    <row r="691" spans="3:16" x14ac:dyDescent="0.2">
      <c r="C691"/>
      <c r="D691"/>
      <c r="E691"/>
      <c r="F691"/>
      <c r="G691"/>
      <c r="I691" s="11" t="str">
        <f>Data!G691</f>
        <v>failed</v>
      </c>
      <c r="J691" s="11">
        <f>Data!O691</f>
        <v>336</v>
      </c>
      <c r="L691" s="39" t="s">
        <v>8219</v>
      </c>
      <c r="M691" s="39">
        <v>36</v>
      </c>
      <c r="O691" s="42" t="s">
        <v>8221</v>
      </c>
      <c r="P691" s="42">
        <v>3</v>
      </c>
    </row>
    <row r="692" spans="3:16" x14ac:dyDescent="0.2">
      <c r="C692"/>
      <c r="D692"/>
      <c r="E692"/>
      <c r="F692"/>
      <c r="G692"/>
      <c r="I692" s="11" t="str">
        <f>Data!G692</f>
        <v>failed</v>
      </c>
      <c r="J692" s="11">
        <f>Data!O692</f>
        <v>34</v>
      </c>
      <c r="L692" s="39" t="s">
        <v>8219</v>
      </c>
      <c r="M692" s="39">
        <v>36</v>
      </c>
      <c r="O692" s="42" t="s">
        <v>8221</v>
      </c>
      <c r="P692" s="42">
        <v>3</v>
      </c>
    </row>
    <row r="693" spans="3:16" x14ac:dyDescent="0.2">
      <c r="C693"/>
      <c r="D693"/>
      <c r="E693"/>
      <c r="F693"/>
      <c r="G693"/>
      <c r="I693" s="11" t="str">
        <f>Data!G693</f>
        <v>failed</v>
      </c>
      <c r="J693" s="11">
        <f>Data!O693</f>
        <v>10</v>
      </c>
      <c r="L693" s="39" t="s">
        <v>8219</v>
      </c>
      <c r="M693" s="39">
        <v>36</v>
      </c>
      <c r="O693" s="42" t="s">
        <v>8221</v>
      </c>
      <c r="P693" s="42">
        <v>3</v>
      </c>
    </row>
    <row r="694" spans="3:16" x14ac:dyDescent="0.2">
      <c r="C694"/>
      <c r="D694"/>
      <c r="E694"/>
      <c r="F694"/>
      <c r="G694"/>
      <c r="I694" s="11" t="str">
        <f>Data!G694</f>
        <v>failed</v>
      </c>
      <c r="J694" s="11">
        <f>Data!O694</f>
        <v>201</v>
      </c>
      <c r="L694" s="39" t="s">
        <v>8219</v>
      </c>
      <c r="M694" s="39">
        <v>36</v>
      </c>
      <c r="O694" s="42" t="s">
        <v>8221</v>
      </c>
      <c r="P694" s="42">
        <v>3</v>
      </c>
    </row>
    <row r="695" spans="3:16" x14ac:dyDescent="0.2">
      <c r="C695"/>
      <c r="D695"/>
      <c r="E695"/>
      <c r="F695"/>
      <c r="G695"/>
      <c r="I695" s="11" t="str">
        <f>Data!G695</f>
        <v>failed</v>
      </c>
      <c r="J695" s="11">
        <f>Data!O695</f>
        <v>296</v>
      </c>
      <c r="L695" s="39" t="s">
        <v>8219</v>
      </c>
      <c r="M695" s="39">
        <v>36</v>
      </c>
      <c r="O695" s="42" t="s">
        <v>8221</v>
      </c>
      <c r="P695" s="42">
        <v>3</v>
      </c>
    </row>
    <row r="696" spans="3:16" x14ac:dyDescent="0.2">
      <c r="C696"/>
      <c r="D696"/>
      <c r="E696"/>
      <c r="F696"/>
      <c r="G696"/>
      <c r="I696" s="11" t="str">
        <f>Data!G696</f>
        <v>failed</v>
      </c>
      <c r="J696" s="11">
        <f>Data!O696</f>
        <v>7</v>
      </c>
      <c r="L696" s="39" t="s">
        <v>8219</v>
      </c>
      <c r="M696" s="39">
        <v>36</v>
      </c>
      <c r="O696" s="42" t="s">
        <v>8221</v>
      </c>
      <c r="P696" s="42">
        <v>3</v>
      </c>
    </row>
    <row r="697" spans="3:16" x14ac:dyDescent="0.2">
      <c r="C697"/>
      <c r="D697"/>
      <c r="E697"/>
      <c r="F697"/>
      <c r="G697"/>
      <c r="I697" s="11" t="str">
        <f>Data!G697</f>
        <v>failed</v>
      </c>
      <c r="J697" s="11">
        <f>Data!O697</f>
        <v>7</v>
      </c>
      <c r="L697" s="39" t="s">
        <v>8219</v>
      </c>
      <c r="M697" s="39">
        <v>36</v>
      </c>
      <c r="O697" s="42" t="s">
        <v>8221</v>
      </c>
      <c r="P697" s="42">
        <v>3</v>
      </c>
    </row>
    <row r="698" spans="3:16" x14ac:dyDescent="0.2">
      <c r="C698"/>
      <c r="D698"/>
      <c r="E698"/>
      <c r="F698"/>
      <c r="G698"/>
      <c r="I698" s="11" t="str">
        <f>Data!G698</f>
        <v>failed</v>
      </c>
      <c r="J698" s="11">
        <f>Data!O698</f>
        <v>1</v>
      </c>
      <c r="L698" s="39" t="s">
        <v>8219</v>
      </c>
      <c r="M698" s="39">
        <v>36</v>
      </c>
      <c r="O698" s="42" t="s">
        <v>8221</v>
      </c>
      <c r="P698" s="42">
        <v>3</v>
      </c>
    </row>
    <row r="699" spans="3:16" x14ac:dyDescent="0.2">
      <c r="C699"/>
      <c r="D699"/>
      <c r="E699"/>
      <c r="F699"/>
      <c r="G699"/>
      <c r="I699" s="11" t="str">
        <f>Data!G699</f>
        <v>failed</v>
      </c>
      <c r="J699" s="11">
        <f>Data!O699</f>
        <v>114</v>
      </c>
      <c r="L699" s="39" t="s">
        <v>8219</v>
      </c>
      <c r="M699" s="39">
        <v>36</v>
      </c>
      <c r="O699" s="42" t="s">
        <v>8221</v>
      </c>
      <c r="P699" s="42">
        <v>3</v>
      </c>
    </row>
    <row r="700" spans="3:16" x14ac:dyDescent="0.2">
      <c r="C700"/>
      <c r="D700"/>
      <c r="E700"/>
      <c r="F700"/>
      <c r="G700"/>
      <c r="I700" s="11" t="str">
        <f>Data!G700</f>
        <v>failed</v>
      </c>
      <c r="J700" s="11">
        <f>Data!O700</f>
        <v>29</v>
      </c>
      <c r="L700" s="39" t="s">
        <v>8219</v>
      </c>
      <c r="M700" s="39">
        <v>36</v>
      </c>
      <c r="O700" s="42" t="s">
        <v>8221</v>
      </c>
      <c r="P700" s="42">
        <v>3</v>
      </c>
    </row>
    <row r="701" spans="3:16" x14ac:dyDescent="0.2">
      <c r="C701"/>
      <c r="D701"/>
      <c r="E701"/>
      <c r="F701"/>
      <c r="G701"/>
      <c r="I701" s="11" t="str">
        <f>Data!G701</f>
        <v>failed</v>
      </c>
      <c r="J701" s="11">
        <f>Data!O701</f>
        <v>890</v>
      </c>
      <c r="L701" s="39" t="s">
        <v>8219</v>
      </c>
      <c r="M701" s="39">
        <v>36</v>
      </c>
      <c r="O701" s="42" t="s">
        <v>8221</v>
      </c>
      <c r="P701" s="42">
        <v>3</v>
      </c>
    </row>
    <row r="702" spans="3:16" x14ac:dyDescent="0.2">
      <c r="C702"/>
      <c r="D702"/>
      <c r="E702"/>
      <c r="F702"/>
      <c r="G702"/>
      <c r="I702" s="11" t="str">
        <f>Data!G702</f>
        <v>failed</v>
      </c>
      <c r="J702" s="11">
        <f>Data!O702</f>
        <v>31</v>
      </c>
      <c r="L702" s="39" t="s">
        <v>8219</v>
      </c>
      <c r="M702" s="39">
        <v>36</v>
      </c>
      <c r="O702" s="42" t="s">
        <v>8221</v>
      </c>
      <c r="P702" s="42">
        <v>3</v>
      </c>
    </row>
    <row r="703" spans="3:16" x14ac:dyDescent="0.2">
      <c r="C703"/>
      <c r="D703"/>
      <c r="E703"/>
      <c r="F703"/>
      <c r="G703"/>
      <c r="I703" s="11" t="str">
        <f>Data!G703</f>
        <v>failed</v>
      </c>
      <c r="J703" s="11">
        <f>Data!O703</f>
        <v>21</v>
      </c>
      <c r="L703" s="39" t="s">
        <v>8219</v>
      </c>
      <c r="M703" s="39">
        <v>37</v>
      </c>
      <c r="O703" s="42" t="s">
        <v>8221</v>
      </c>
      <c r="P703" s="42">
        <v>3</v>
      </c>
    </row>
    <row r="704" spans="3:16" x14ac:dyDescent="0.2">
      <c r="C704"/>
      <c r="D704"/>
      <c r="E704"/>
      <c r="F704"/>
      <c r="G704"/>
      <c r="I704" s="11" t="str">
        <f>Data!G704</f>
        <v>failed</v>
      </c>
      <c r="J704" s="11">
        <f>Data!O704</f>
        <v>37</v>
      </c>
      <c r="L704" s="39" t="s">
        <v>8219</v>
      </c>
      <c r="M704" s="39">
        <v>37</v>
      </c>
      <c r="O704" s="42" t="s">
        <v>8221</v>
      </c>
      <c r="P704" s="42">
        <v>3</v>
      </c>
    </row>
    <row r="705" spans="3:16" x14ac:dyDescent="0.2">
      <c r="C705"/>
      <c r="D705"/>
      <c r="E705"/>
      <c r="F705"/>
      <c r="G705"/>
      <c r="I705" s="11" t="str">
        <f>Data!G705</f>
        <v>failed</v>
      </c>
      <c r="J705" s="11">
        <f>Data!O705</f>
        <v>7</v>
      </c>
      <c r="L705" s="39" t="s">
        <v>8219</v>
      </c>
      <c r="M705" s="39">
        <v>37</v>
      </c>
      <c r="O705" s="42" t="s">
        <v>8221</v>
      </c>
      <c r="P705" s="42">
        <v>3</v>
      </c>
    </row>
    <row r="706" spans="3:16" x14ac:dyDescent="0.2">
      <c r="C706"/>
      <c r="D706"/>
      <c r="E706"/>
      <c r="F706"/>
      <c r="G706"/>
      <c r="I706" s="11" t="str">
        <f>Data!G706</f>
        <v>failed</v>
      </c>
      <c r="J706" s="11">
        <f>Data!O706</f>
        <v>4</v>
      </c>
      <c r="L706" s="39" t="s">
        <v>8219</v>
      </c>
      <c r="M706" s="39">
        <v>37</v>
      </c>
      <c r="O706" s="42" t="s">
        <v>8221</v>
      </c>
      <c r="P706" s="42">
        <v>3</v>
      </c>
    </row>
    <row r="707" spans="3:16" x14ac:dyDescent="0.2">
      <c r="C707"/>
      <c r="D707"/>
      <c r="E707"/>
      <c r="F707"/>
      <c r="G707"/>
      <c r="I707" s="11" t="str">
        <f>Data!G707</f>
        <v>failed</v>
      </c>
      <c r="J707" s="11">
        <f>Data!O707</f>
        <v>5</v>
      </c>
      <c r="L707" s="39" t="s">
        <v>8219</v>
      </c>
      <c r="M707" s="39">
        <v>37</v>
      </c>
      <c r="O707" s="42" t="s">
        <v>8221</v>
      </c>
      <c r="P707" s="42">
        <v>3</v>
      </c>
    </row>
    <row r="708" spans="3:16" x14ac:dyDescent="0.2">
      <c r="C708"/>
      <c r="D708"/>
      <c r="E708"/>
      <c r="F708"/>
      <c r="G708"/>
      <c r="I708" s="11" t="str">
        <f>Data!G708</f>
        <v>failed</v>
      </c>
      <c r="J708" s="11">
        <f>Data!O708</f>
        <v>0</v>
      </c>
      <c r="L708" s="39" t="s">
        <v>8219</v>
      </c>
      <c r="M708" s="39">
        <v>37</v>
      </c>
      <c r="O708" s="42" t="s">
        <v>8221</v>
      </c>
      <c r="P708" s="42">
        <v>3</v>
      </c>
    </row>
    <row r="709" spans="3:16" x14ac:dyDescent="0.2">
      <c r="C709"/>
      <c r="D709"/>
      <c r="E709"/>
      <c r="F709"/>
      <c r="G709"/>
      <c r="I709" s="11" t="str">
        <f>Data!G709</f>
        <v>failed</v>
      </c>
      <c r="J709" s="11">
        <f>Data!O709</f>
        <v>456</v>
      </c>
      <c r="L709" s="39" t="s">
        <v>8219</v>
      </c>
      <c r="M709" s="39">
        <v>37</v>
      </c>
      <c r="O709" s="42" t="s">
        <v>8221</v>
      </c>
      <c r="P709" s="42">
        <v>3</v>
      </c>
    </row>
    <row r="710" spans="3:16" x14ac:dyDescent="0.2">
      <c r="C710"/>
      <c r="D710"/>
      <c r="E710"/>
      <c r="F710"/>
      <c r="G710"/>
      <c r="I710" s="11" t="str">
        <f>Data!G710</f>
        <v>failed</v>
      </c>
      <c r="J710" s="11">
        <f>Data!O710</f>
        <v>369</v>
      </c>
      <c r="L710" s="39" t="s">
        <v>8219</v>
      </c>
      <c r="M710" s="39">
        <v>37</v>
      </c>
      <c r="O710" s="42" t="s">
        <v>8221</v>
      </c>
      <c r="P710" s="42">
        <v>3</v>
      </c>
    </row>
    <row r="711" spans="3:16" x14ac:dyDescent="0.2">
      <c r="C711"/>
      <c r="D711"/>
      <c r="E711"/>
      <c r="F711"/>
      <c r="G711"/>
      <c r="I711" s="11" t="str">
        <f>Data!G711</f>
        <v>failed</v>
      </c>
      <c r="J711" s="11">
        <f>Data!O711</f>
        <v>2</v>
      </c>
      <c r="L711" s="39" t="s">
        <v>8219</v>
      </c>
      <c r="M711" s="39">
        <v>37</v>
      </c>
      <c r="O711" s="42" t="s">
        <v>8221</v>
      </c>
      <c r="P711" s="42">
        <v>3</v>
      </c>
    </row>
    <row r="712" spans="3:16" x14ac:dyDescent="0.2">
      <c r="C712"/>
      <c r="D712"/>
      <c r="E712"/>
      <c r="F712"/>
      <c r="G712"/>
      <c r="I712" s="11" t="str">
        <f>Data!G712</f>
        <v>failed</v>
      </c>
      <c r="J712" s="11">
        <f>Data!O712</f>
        <v>0</v>
      </c>
      <c r="L712" s="39" t="s">
        <v>8219</v>
      </c>
      <c r="M712" s="39">
        <v>37</v>
      </c>
      <c r="O712" s="42" t="s">
        <v>8221</v>
      </c>
      <c r="P712" s="42">
        <v>3</v>
      </c>
    </row>
    <row r="713" spans="3:16" x14ac:dyDescent="0.2">
      <c r="C713"/>
      <c r="D713"/>
      <c r="E713"/>
      <c r="F713"/>
      <c r="G713"/>
      <c r="I713" s="11" t="str">
        <f>Data!G713</f>
        <v>failed</v>
      </c>
      <c r="J713" s="11">
        <f>Data!O713</f>
        <v>338</v>
      </c>
      <c r="L713" s="39" t="s">
        <v>8219</v>
      </c>
      <c r="M713" s="39">
        <v>37</v>
      </c>
      <c r="O713" s="42" t="s">
        <v>8221</v>
      </c>
      <c r="P713" s="42">
        <v>3</v>
      </c>
    </row>
    <row r="714" spans="3:16" x14ac:dyDescent="0.2">
      <c r="C714"/>
      <c r="D714"/>
      <c r="E714"/>
      <c r="F714"/>
      <c r="G714"/>
      <c r="I714" s="11" t="str">
        <f>Data!G714</f>
        <v>failed</v>
      </c>
      <c r="J714" s="11">
        <f>Data!O714</f>
        <v>4</v>
      </c>
      <c r="L714" s="39" t="s">
        <v>8219</v>
      </c>
      <c r="M714" s="39">
        <v>37</v>
      </c>
      <c r="O714" s="42" t="s">
        <v>8221</v>
      </c>
      <c r="P714" s="42">
        <v>3</v>
      </c>
    </row>
    <row r="715" spans="3:16" x14ac:dyDescent="0.2">
      <c r="C715"/>
      <c r="D715"/>
      <c r="E715"/>
      <c r="F715"/>
      <c r="G715"/>
      <c r="I715" s="11" t="str">
        <f>Data!G715</f>
        <v>failed</v>
      </c>
      <c r="J715" s="11">
        <f>Data!O715</f>
        <v>1</v>
      </c>
      <c r="L715" s="39" t="s">
        <v>8219</v>
      </c>
      <c r="M715" s="39">
        <v>37</v>
      </c>
      <c r="O715" s="42" t="s">
        <v>8221</v>
      </c>
      <c r="P715" s="42">
        <v>3</v>
      </c>
    </row>
    <row r="716" spans="3:16" x14ac:dyDescent="0.2">
      <c r="C716"/>
      <c r="D716"/>
      <c r="E716"/>
      <c r="F716"/>
      <c r="G716"/>
      <c r="I716" s="11" t="str">
        <f>Data!G716</f>
        <v>failed</v>
      </c>
      <c r="J716" s="11">
        <f>Data!O716</f>
        <v>28</v>
      </c>
      <c r="L716" s="39" t="s">
        <v>8219</v>
      </c>
      <c r="M716" s="39">
        <v>37</v>
      </c>
      <c r="O716" s="42" t="s">
        <v>8221</v>
      </c>
      <c r="P716" s="42">
        <v>3</v>
      </c>
    </row>
    <row r="717" spans="3:16" x14ac:dyDescent="0.2">
      <c r="C717"/>
      <c r="D717"/>
      <c r="E717"/>
      <c r="F717"/>
      <c r="G717"/>
      <c r="I717" s="11" t="str">
        <f>Data!G717</f>
        <v>failed</v>
      </c>
      <c r="J717" s="11">
        <f>Data!O717</f>
        <v>12</v>
      </c>
      <c r="L717" s="39" t="s">
        <v>8219</v>
      </c>
      <c r="M717" s="39">
        <v>37</v>
      </c>
      <c r="O717" s="42" t="s">
        <v>8221</v>
      </c>
      <c r="P717" s="42">
        <v>3</v>
      </c>
    </row>
    <row r="718" spans="3:16" x14ac:dyDescent="0.2">
      <c r="C718"/>
      <c r="D718"/>
      <c r="E718"/>
      <c r="F718"/>
      <c r="G718"/>
      <c r="I718" s="11" t="str">
        <f>Data!G718</f>
        <v>failed</v>
      </c>
      <c r="J718" s="11">
        <f>Data!O718</f>
        <v>16</v>
      </c>
      <c r="L718" s="39" t="s">
        <v>8219</v>
      </c>
      <c r="M718" s="39">
        <v>37</v>
      </c>
      <c r="O718" s="42" t="s">
        <v>8221</v>
      </c>
      <c r="P718" s="42">
        <v>3</v>
      </c>
    </row>
    <row r="719" spans="3:16" x14ac:dyDescent="0.2">
      <c r="C719"/>
      <c r="D719"/>
      <c r="E719"/>
      <c r="F719"/>
      <c r="G719"/>
      <c r="I719" s="11" t="str">
        <f>Data!G719</f>
        <v>failed</v>
      </c>
      <c r="J719" s="11">
        <f>Data!O719</f>
        <v>4</v>
      </c>
      <c r="L719" s="39" t="s">
        <v>8219</v>
      </c>
      <c r="M719" s="39">
        <v>37</v>
      </c>
      <c r="O719" s="42" t="s">
        <v>8221</v>
      </c>
      <c r="P719" s="42">
        <v>3</v>
      </c>
    </row>
    <row r="720" spans="3:16" x14ac:dyDescent="0.2">
      <c r="C720"/>
      <c r="D720"/>
      <c r="E720"/>
      <c r="F720"/>
      <c r="G720"/>
      <c r="I720" s="11" t="str">
        <f>Data!G720</f>
        <v>failed</v>
      </c>
      <c r="J720" s="11">
        <f>Data!O720</f>
        <v>4</v>
      </c>
      <c r="L720" s="39" t="s">
        <v>8219</v>
      </c>
      <c r="M720" s="39">
        <v>38</v>
      </c>
      <c r="O720" s="42" t="s">
        <v>8221</v>
      </c>
      <c r="P720" s="42">
        <v>3</v>
      </c>
    </row>
    <row r="721" spans="3:16" x14ac:dyDescent="0.2">
      <c r="C721"/>
      <c r="D721"/>
      <c r="E721"/>
      <c r="F721"/>
      <c r="G721"/>
      <c r="I721" s="11" t="str">
        <f>Data!G721</f>
        <v>failed</v>
      </c>
      <c r="J721" s="11">
        <f>Data!O721</f>
        <v>10</v>
      </c>
      <c r="L721" s="39" t="s">
        <v>8219</v>
      </c>
      <c r="M721" s="39">
        <v>38</v>
      </c>
      <c r="O721" s="42" t="s">
        <v>8221</v>
      </c>
      <c r="P721" s="42">
        <v>3</v>
      </c>
    </row>
    <row r="722" spans="3:16" x14ac:dyDescent="0.2">
      <c r="C722"/>
      <c r="D722"/>
      <c r="E722"/>
      <c r="F722"/>
      <c r="G722"/>
      <c r="I722" s="11" t="str">
        <f>Data!G722</f>
        <v>successful</v>
      </c>
      <c r="J722" s="11">
        <f>Data!O722</f>
        <v>41</v>
      </c>
      <c r="L722" s="39" t="s">
        <v>8219</v>
      </c>
      <c r="M722" s="39">
        <v>38</v>
      </c>
      <c r="O722" s="42" t="s">
        <v>8221</v>
      </c>
      <c r="P722" s="42">
        <v>3</v>
      </c>
    </row>
    <row r="723" spans="3:16" x14ac:dyDescent="0.2">
      <c r="C723"/>
      <c r="D723"/>
      <c r="E723"/>
      <c r="F723"/>
      <c r="G723"/>
      <c r="I723" s="11" t="str">
        <f>Data!G723</f>
        <v>successful</v>
      </c>
      <c r="J723" s="11">
        <f>Data!O723</f>
        <v>119</v>
      </c>
      <c r="L723" s="39" t="s">
        <v>8219</v>
      </c>
      <c r="M723" s="39">
        <v>38</v>
      </c>
      <c r="O723" s="42" t="s">
        <v>8221</v>
      </c>
      <c r="P723" s="42">
        <v>3</v>
      </c>
    </row>
    <row r="724" spans="3:16" x14ac:dyDescent="0.2">
      <c r="C724"/>
      <c r="D724"/>
      <c r="E724"/>
      <c r="F724"/>
      <c r="G724"/>
      <c r="I724" s="11" t="str">
        <f>Data!G724</f>
        <v>successful</v>
      </c>
      <c r="J724" s="11">
        <f>Data!O724</f>
        <v>153</v>
      </c>
      <c r="L724" s="39" t="s">
        <v>8219</v>
      </c>
      <c r="M724" s="39">
        <v>38</v>
      </c>
      <c r="O724" s="42" t="s">
        <v>8221</v>
      </c>
      <c r="P724" s="42">
        <v>3</v>
      </c>
    </row>
    <row r="725" spans="3:16" x14ac:dyDescent="0.2">
      <c r="C725"/>
      <c r="D725"/>
      <c r="E725"/>
      <c r="F725"/>
      <c r="G725"/>
      <c r="I725" s="11" t="str">
        <f>Data!G725</f>
        <v>successful</v>
      </c>
      <c r="J725" s="11">
        <f>Data!O725</f>
        <v>100</v>
      </c>
      <c r="L725" s="39" t="s">
        <v>8219</v>
      </c>
      <c r="M725" s="39">
        <v>38</v>
      </c>
      <c r="O725" s="42" t="s">
        <v>8221</v>
      </c>
      <c r="P725" s="42">
        <v>3</v>
      </c>
    </row>
    <row r="726" spans="3:16" x14ac:dyDescent="0.2">
      <c r="C726"/>
      <c r="D726"/>
      <c r="E726"/>
      <c r="F726"/>
      <c r="G726"/>
      <c r="I726" s="11" t="str">
        <f>Data!G726</f>
        <v>successful</v>
      </c>
      <c r="J726" s="11">
        <f>Data!O726</f>
        <v>143</v>
      </c>
      <c r="L726" s="39" t="s">
        <v>8219</v>
      </c>
      <c r="M726" s="39">
        <v>38</v>
      </c>
      <c r="O726" s="42" t="s">
        <v>8221</v>
      </c>
      <c r="P726" s="42">
        <v>3</v>
      </c>
    </row>
    <row r="727" spans="3:16" x14ac:dyDescent="0.2">
      <c r="C727"/>
      <c r="D727"/>
      <c r="E727"/>
      <c r="F727"/>
      <c r="G727"/>
      <c r="I727" s="11" t="str">
        <f>Data!G727</f>
        <v>successful</v>
      </c>
      <c r="J727" s="11">
        <f>Data!O727</f>
        <v>140</v>
      </c>
      <c r="L727" s="39" t="s">
        <v>8219</v>
      </c>
      <c r="M727" s="39">
        <v>38</v>
      </c>
      <c r="O727" s="42" t="s">
        <v>8221</v>
      </c>
      <c r="P727" s="42">
        <v>3</v>
      </c>
    </row>
    <row r="728" spans="3:16" x14ac:dyDescent="0.2">
      <c r="C728"/>
      <c r="D728"/>
      <c r="E728"/>
      <c r="F728"/>
      <c r="G728"/>
      <c r="I728" s="11" t="str">
        <f>Data!G728</f>
        <v>successful</v>
      </c>
      <c r="J728" s="11">
        <f>Data!O728</f>
        <v>35</v>
      </c>
      <c r="L728" s="39" t="s">
        <v>8219</v>
      </c>
      <c r="M728" s="39">
        <v>38</v>
      </c>
      <c r="O728" s="42" t="s">
        <v>8221</v>
      </c>
      <c r="P728" s="42">
        <v>3</v>
      </c>
    </row>
    <row r="729" spans="3:16" x14ac:dyDescent="0.2">
      <c r="C729"/>
      <c r="D729"/>
      <c r="E729"/>
      <c r="F729"/>
      <c r="G729"/>
      <c r="I729" s="11" t="str">
        <f>Data!G729</f>
        <v>successful</v>
      </c>
      <c r="J729" s="11">
        <f>Data!O729</f>
        <v>149</v>
      </c>
      <c r="L729" s="39" t="s">
        <v>8219</v>
      </c>
      <c r="M729" s="39">
        <v>38</v>
      </c>
      <c r="O729" s="42" t="s">
        <v>8221</v>
      </c>
      <c r="P729" s="42">
        <v>3</v>
      </c>
    </row>
    <row r="730" spans="3:16" x14ac:dyDescent="0.2">
      <c r="C730"/>
      <c r="D730"/>
      <c r="E730"/>
      <c r="F730"/>
      <c r="G730"/>
      <c r="I730" s="11" t="str">
        <f>Data!G730</f>
        <v>successful</v>
      </c>
      <c r="J730" s="11">
        <f>Data!O730</f>
        <v>130</v>
      </c>
      <c r="L730" s="39" t="s">
        <v>8219</v>
      </c>
      <c r="M730" s="39">
        <v>38</v>
      </c>
      <c r="O730" s="42" t="s">
        <v>8221</v>
      </c>
      <c r="P730" s="42">
        <v>3</v>
      </c>
    </row>
    <row r="731" spans="3:16" x14ac:dyDescent="0.2">
      <c r="C731"/>
      <c r="D731"/>
      <c r="E731"/>
      <c r="F731"/>
      <c r="G731"/>
      <c r="I731" s="11" t="str">
        <f>Data!G731</f>
        <v>successful</v>
      </c>
      <c r="J731" s="11">
        <f>Data!O731</f>
        <v>120</v>
      </c>
      <c r="L731" s="39" t="s">
        <v>8219</v>
      </c>
      <c r="M731" s="39">
        <v>38</v>
      </c>
      <c r="O731" s="42" t="s">
        <v>8221</v>
      </c>
      <c r="P731" s="42">
        <v>3</v>
      </c>
    </row>
    <row r="732" spans="3:16" x14ac:dyDescent="0.2">
      <c r="C732"/>
      <c r="D732"/>
      <c r="E732"/>
      <c r="F732"/>
      <c r="G732"/>
      <c r="I732" s="11" t="str">
        <f>Data!G732</f>
        <v>successful</v>
      </c>
      <c r="J732" s="11">
        <f>Data!O732</f>
        <v>265</v>
      </c>
      <c r="L732" s="39" t="s">
        <v>8219</v>
      </c>
      <c r="M732" s="39">
        <v>38</v>
      </c>
      <c r="O732" s="42" t="s">
        <v>8221</v>
      </c>
      <c r="P732" s="42">
        <v>3</v>
      </c>
    </row>
    <row r="733" spans="3:16" x14ac:dyDescent="0.2">
      <c r="C733"/>
      <c r="D733"/>
      <c r="E733"/>
      <c r="F733"/>
      <c r="G733"/>
      <c r="I733" s="11" t="str">
        <f>Data!G733</f>
        <v>successful</v>
      </c>
      <c r="J733" s="11">
        <f>Data!O733</f>
        <v>71</v>
      </c>
      <c r="L733" s="39" t="s">
        <v>8219</v>
      </c>
      <c r="M733" s="39">
        <v>38</v>
      </c>
      <c r="O733" s="42" t="s">
        <v>8221</v>
      </c>
      <c r="P733" s="42">
        <v>3</v>
      </c>
    </row>
    <row r="734" spans="3:16" x14ac:dyDescent="0.2">
      <c r="C734"/>
      <c r="D734"/>
      <c r="E734"/>
      <c r="F734"/>
      <c r="G734"/>
      <c r="I734" s="11" t="str">
        <f>Data!G734</f>
        <v>successful</v>
      </c>
      <c r="J734" s="11">
        <f>Data!O734</f>
        <v>13</v>
      </c>
      <c r="L734" s="39" t="s">
        <v>8219</v>
      </c>
      <c r="M734" s="39">
        <v>38</v>
      </c>
      <c r="O734" s="42" t="s">
        <v>8221</v>
      </c>
      <c r="P734" s="42">
        <v>3</v>
      </c>
    </row>
    <row r="735" spans="3:16" x14ac:dyDescent="0.2">
      <c r="C735"/>
      <c r="D735"/>
      <c r="E735"/>
      <c r="F735"/>
      <c r="G735"/>
      <c r="I735" s="11" t="str">
        <f>Data!G735</f>
        <v>successful</v>
      </c>
      <c r="J735" s="11">
        <f>Data!O735</f>
        <v>169</v>
      </c>
      <c r="L735" s="39" t="s">
        <v>8219</v>
      </c>
      <c r="M735" s="39">
        <v>38</v>
      </c>
      <c r="O735" s="42" t="s">
        <v>8221</v>
      </c>
      <c r="P735" s="42">
        <v>3</v>
      </c>
    </row>
    <row r="736" spans="3:16" x14ac:dyDescent="0.2">
      <c r="C736"/>
      <c r="D736"/>
      <c r="E736"/>
      <c r="F736"/>
      <c r="G736"/>
      <c r="I736" s="11" t="str">
        <f>Data!G736</f>
        <v>successful</v>
      </c>
      <c r="J736" s="11">
        <f>Data!O736</f>
        <v>57</v>
      </c>
      <c r="L736" s="39" t="s">
        <v>8219</v>
      </c>
      <c r="M736" s="39">
        <v>38</v>
      </c>
      <c r="O736" s="42" t="s">
        <v>8221</v>
      </c>
      <c r="P736" s="42">
        <v>3</v>
      </c>
    </row>
    <row r="737" spans="3:16" x14ac:dyDescent="0.2">
      <c r="C737"/>
      <c r="D737"/>
      <c r="E737"/>
      <c r="F737"/>
      <c r="G737"/>
      <c r="I737" s="11" t="str">
        <f>Data!G737</f>
        <v>successful</v>
      </c>
      <c r="J737" s="11">
        <f>Data!O737</f>
        <v>229</v>
      </c>
      <c r="L737" s="39" t="s">
        <v>8219</v>
      </c>
      <c r="M737" s="39">
        <v>38</v>
      </c>
      <c r="O737" s="42" t="s">
        <v>8221</v>
      </c>
      <c r="P737" s="42">
        <v>3</v>
      </c>
    </row>
    <row r="738" spans="3:16" x14ac:dyDescent="0.2">
      <c r="C738"/>
      <c r="D738"/>
      <c r="E738"/>
      <c r="F738"/>
      <c r="G738"/>
      <c r="I738" s="11" t="str">
        <f>Data!G738</f>
        <v>successful</v>
      </c>
      <c r="J738" s="11">
        <f>Data!O738</f>
        <v>108</v>
      </c>
      <c r="L738" s="39" t="s">
        <v>8219</v>
      </c>
      <c r="M738" s="39">
        <v>38</v>
      </c>
      <c r="O738" s="42" t="s">
        <v>8221</v>
      </c>
      <c r="P738" s="42">
        <v>3</v>
      </c>
    </row>
    <row r="739" spans="3:16" x14ac:dyDescent="0.2">
      <c r="C739"/>
      <c r="D739"/>
      <c r="E739"/>
      <c r="F739"/>
      <c r="G739"/>
      <c r="I739" s="11" t="str">
        <f>Data!G739</f>
        <v>successful</v>
      </c>
      <c r="J739" s="11">
        <f>Data!O739</f>
        <v>108</v>
      </c>
      <c r="L739" s="39" t="s">
        <v>8219</v>
      </c>
      <c r="M739" s="39">
        <v>38</v>
      </c>
      <c r="O739" s="42" t="s">
        <v>8221</v>
      </c>
      <c r="P739" s="42">
        <v>3</v>
      </c>
    </row>
    <row r="740" spans="3:16" x14ac:dyDescent="0.2">
      <c r="C740"/>
      <c r="D740"/>
      <c r="E740"/>
      <c r="F740"/>
      <c r="G740"/>
      <c r="I740" s="11" t="str">
        <f>Data!G740</f>
        <v>successful</v>
      </c>
      <c r="J740" s="11">
        <f>Data!O740</f>
        <v>41</v>
      </c>
      <c r="L740" s="39" t="s">
        <v>8219</v>
      </c>
      <c r="M740" s="39">
        <v>38</v>
      </c>
      <c r="O740" s="42" t="s">
        <v>8221</v>
      </c>
      <c r="P740" s="42">
        <v>3</v>
      </c>
    </row>
    <row r="741" spans="3:16" x14ac:dyDescent="0.2">
      <c r="C741"/>
      <c r="D741"/>
      <c r="E741"/>
      <c r="F741"/>
      <c r="G741"/>
      <c r="I741" s="11" t="str">
        <f>Data!G741</f>
        <v>successful</v>
      </c>
      <c r="J741" s="11">
        <f>Data!O741</f>
        <v>139</v>
      </c>
      <c r="L741" s="39" t="s">
        <v>8219</v>
      </c>
      <c r="M741" s="39">
        <v>38</v>
      </c>
      <c r="O741" s="42" t="s">
        <v>8221</v>
      </c>
      <c r="P741" s="42">
        <v>3</v>
      </c>
    </row>
    <row r="742" spans="3:16" x14ac:dyDescent="0.2">
      <c r="C742"/>
      <c r="D742"/>
      <c r="E742"/>
      <c r="F742"/>
      <c r="G742"/>
      <c r="I742" s="11" t="str">
        <f>Data!G742</f>
        <v>successful</v>
      </c>
      <c r="J742" s="11">
        <f>Data!O742</f>
        <v>19</v>
      </c>
      <c r="L742" s="39" t="s">
        <v>8219</v>
      </c>
      <c r="M742" s="39">
        <v>38</v>
      </c>
      <c r="O742" s="42" t="s">
        <v>8221</v>
      </c>
      <c r="P742" s="42">
        <v>3</v>
      </c>
    </row>
    <row r="743" spans="3:16" x14ac:dyDescent="0.2">
      <c r="C743"/>
      <c r="D743"/>
      <c r="E743"/>
      <c r="F743"/>
      <c r="G743"/>
      <c r="I743" s="11" t="str">
        <f>Data!G743</f>
        <v>successful</v>
      </c>
      <c r="J743" s="11">
        <f>Data!O743</f>
        <v>94</v>
      </c>
      <c r="L743" s="39" t="s">
        <v>8219</v>
      </c>
      <c r="M743" s="39">
        <v>38</v>
      </c>
      <c r="O743" s="42" t="s">
        <v>8221</v>
      </c>
      <c r="P743" s="42">
        <v>3</v>
      </c>
    </row>
    <row r="744" spans="3:16" x14ac:dyDescent="0.2">
      <c r="C744"/>
      <c r="D744"/>
      <c r="E744"/>
      <c r="F744"/>
      <c r="G744"/>
      <c r="I744" s="11" t="str">
        <f>Data!G744</f>
        <v>successful</v>
      </c>
      <c r="J744" s="11">
        <f>Data!O744</f>
        <v>23</v>
      </c>
      <c r="L744" s="39" t="s">
        <v>8219</v>
      </c>
      <c r="M744" s="39">
        <v>38</v>
      </c>
      <c r="O744" s="42" t="s">
        <v>8221</v>
      </c>
      <c r="P744" s="42">
        <v>3</v>
      </c>
    </row>
    <row r="745" spans="3:16" x14ac:dyDescent="0.2">
      <c r="C745"/>
      <c r="D745"/>
      <c r="E745"/>
      <c r="F745"/>
      <c r="G745"/>
      <c r="I745" s="11" t="str">
        <f>Data!G745</f>
        <v>successful</v>
      </c>
      <c r="J745" s="11">
        <f>Data!O745</f>
        <v>15</v>
      </c>
      <c r="L745" s="39" t="s">
        <v>8219</v>
      </c>
      <c r="M745" s="39">
        <v>38</v>
      </c>
      <c r="O745" s="42" t="s">
        <v>8221</v>
      </c>
      <c r="P745" s="42">
        <v>3</v>
      </c>
    </row>
    <row r="746" spans="3:16" x14ac:dyDescent="0.2">
      <c r="C746"/>
      <c r="D746"/>
      <c r="E746"/>
      <c r="F746"/>
      <c r="G746"/>
      <c r="I746" s="11" t="str">
        <f>Data!G746</f>
        <v>successful</v>
      </c>
      <c r="J746" s="11">
        <f>Data!O746</f>
        <v>62</v>
      </c>
      <c r="L746" s="39" t="s">
        <v>8219</v>
      </c>
      <c r="M746" s="39">
        <v>38</v>
      </c>
      <c r="O746" s="42" t="s">
        <v>8221</v>
      </c>
      <c r="P746" s="42">
        <v>3</v>
      </c>
    </row>
    <row r="747" spans="3:16" x14ac:dyDescent="0.2">
      <c r="C747"/>
      <c r="D747"/>
      <c r="E747"/>
      <c r="F747"/>
      <c r="G747"/>
      <c r="I747" s="11" t="str">
        <f>Data!G747</f>
        <v>successful</v>
      </c>
      <c r="J747" s="11">
        <f>Data!O747</f>
        <v>74</v>
      </c>
      <c r="L747" s="39" t="s">
        <v>8219</v>
      </c>
      <c r="M747" s="39">
        <v>38</v>
      </c>
      <c r="O747" s="42" t="s">
        <v>8221</v>
      </c>
      <c r="P747" s="42">
        <v>3</v>
      </c>
    </row>
    <row r="748" spans="3:16" x14ac:dyDescent="0.2">
      <c r="C748"/>
      <c r="D748"/>
      <c r="E748"/>
      <c r="F748"/>
      <c r="G748"/>
      <c r="I748" s="11" t="str">
        <f>Data!G748</f>
        <v>successful</v>
      </c>
      <c r="J748" s="11">
        <f>Data!O748</f>
        <v>97</v>
      </c>
      <c r="L748" s="39" t="s">
        <v>8219</v>
      </c>
      <c r="M748" s="39">
        <v>38</v>
      </c>
      <c r="O748" s="42" t="s">
        <v>8221</v>
      </c>
      <c r="P748" s="42">
        <v>3</v>
      </c>
    </row>
    <row r="749" spans="3:16" x14ac:dyDescent="0.2">
      <c r="C749"/>
      <c r="D749"/>
      <c r="E749"/>
      <c r="F749"/>
      <c r="G749"/>
      <c r="I749" s="11" t="str">
        <f>Data!G749</f>
        <v>successful</v>
      </c>
      <c r="J749" s="11">
        <f>Data!O749</f>
        <v>55</v>
      </c>
      <c r="L749" s="39" t="s">
        <v>8219</v>
      </c>
      <c r="M749" s="39">
        <v>39</v>
      </c>
      <c r="O749" s="42" t="s">
        <v>8221</v>
      </c>
      <c r="P749" s="42">
        <v>3</v>
      </c>
    </row>
    <row r="750" spans="3:16" x14ac:dyDescent="0.2">
      <c r="C750"/>
      <c r="D750"/>
      <c r="E750"/>
      <c r="F750"/>
      <c r="G750"/>
      <c r="I750" s="11" t="str">
        <f>Data!G750</f>
        <v>successful</v>
      </c>
      <c r="J750" s="11">
        <f>Data!O750</f>
        <v>44</v>
      </c>
      <c r="L750" s="39" t="s">
        <v>8219</v>
      </c>
      <c r="M750" s="39">
        <v>39</v>
      </c>
      <c r="O750" s="42" t="s">
        <v>8221</v>
      </c>
      <c r="P750" s="42">
        <v>3</v>
      </c>
    </row>
    <row r="751" spans="3:16" x14ac:dyDescent="0.2">
      <c r="C751"/>
      <c r="D751"/>
      <c r="E751"/>
      <c r="F751"/>
      <c r="G751"/>
      <c r="I751" s="11" t="str">
        <f>Data!G751</f>
        <v>successful</v>
      </c>
      <c r="J751" s="11">
        <f>Data!O751</f>
        <v>110</v>
      </c>
      <c r="L751" s="39" t="s">
        <v>8219</v>
      </c>
      <c r="M751" s="39">
        <v>39</v>
      </c>
      <c r="O751" s="42" t="s">
        <v>8221</v>
      </c>
      <c r="P751" s="42">
        <v>3</v>
      </c>
    </row>
    <row r="752" spans="3:16" x14ac:dyDescent="0.2">
      <c r="C752"/>
      <c r="D752"/>
      <c r="E752"/>
      <c r="F752"/>
      <c r="G752"/>
      <c r="I752" s="11" t="str">
        <f>Data!G752</f>
        <v>successful</v>
      </c>
      <c r="J752" s="11">
        <f>Data!O752</f>
        <v>59</v>
      </c>
      <c r="L752" s="39" t="s">
        <v>8219</v>
      </c>
      <c r="M752" s="39">
        <v>39</v>
      </c>
      <c r="O752" s="42" t="s">
        <v>8221</v>
      </c>
      <c r="P752" s="42">
        <v>3</v>
      </c>
    </row>
    <row r="753" spans="3:16" x14ac:dyDescent="0.2">
      <c r="C753"/>
      <c r="D753"/>
      <c r="E753"/>
      <c r="F753"/>
      <c r="G753"/>
      <c r="I753" s="11" t="str">
        <f>Data!G753</f>
        <v>successful</v>
      </c>
      <c r="J753" s="11">
        <f>Data!O753</f>
        <v>62</v>
      </c>
      <c r="L753" s="39" t="s">
        <v>8219</v>
      </c>
      <c r="M753" s="39">
        <v>39</v>
      </c>
      <c r="O753" s="42" t="s">
        <v>8221</v>
      </c>
      <c r="P753" s="42">
        <v>4</v>
      </c>
    </row>
    <row r="754" spans="3:16" x14ac:dyDescent="0.2">
      <c r="C754"/>
      <c r="D754"/>
      <c r="E754"/>
      <c r="F754"/>
      <c r="G754"/>
      <c r="I754" s="11" t="str">
        <f>Data!G754</f>
        <v>successful</v>
      </c>
      <c r="J754" s="11">
        <f>Data!O754</f>
        <v>105</v>
      </c>
      <c r="L754" s="39" t="s">
        <v>8219</v>
      </c>
      <c r="M754" s="39">
        <v>39</v>
      </c>
      <c r="O754" s="42" t="s">
        <v>8221</v>
      </c>
      <c r="P754" s="42">
        <v>4</v>
      </c>
    </row>
    <row r="755" spans="3:16" x14ac:dyDescent="0.2">
      <c r="C755"/>
      <c r="D755"/>
      <c r="E755"/>
      <c r="F755"/>
      <c r="G755"/>
      <c r="I755" s="11" t="str">
        <f>Data!G755</f>
        <v>successful</v>
      </c>
      <c r="J755" s="11">
        <f>Data!O755</f>
        <v>26</v>
      </c>
      <c r="L755" s="39" t="s">
        <v>8219</v>
      </c>
      <c r="M755" s="39">
        <v>39</v>
      </c>
      <c r="O755" s="42" t="s">
        <v>8221</v>
      </c>
      <c r="P755" s="42">
        <v>4</v>
      </c>
    </row>
    <row r="756" spans="3:16" x14ac:dyDescent="0.2">
      <c r="C756"/>
      <c r="D756"/>
      <c r="E756"/>
      <c r="F756"/>
      <c r="G756"/>
      <c r="I756" s="11" t="str">
        <f>Data!G756</f>
        <v>successful</v>
      </c>
      <c r="J756" s="11">
        <f>Data!O756</f>
        <v>49</v>
      </c>
      <c r="L756" s="39" t="s">
        <v>8219</v>
      </c>
      <c r="M756" s="39">
        <v>39</v>
      </c>
      <c r="O756" s="42" t="s">
        <v>8221</v>
      </c>
      <c r="P756" s="42">
        <v>4</v>
      </c>
    </row>
    <row r="757" spans="3:16" x14ac:dyDescent="0.2">
      <c r="C757"/>
      <c r="D757"/>
      <c r="E757"/>
      <c r="F757"/>
      <c r="G757"/>
      <c r="I757" s="11" t="str">
        <f>Data!G757</f>
        <v>successful</v>
      </c>
      <c r="J757" s="11">
        <f>Data!O757</f>
        <v>68</v>
      </c>
      <c r="L757" s="39" t="s">
        <v>8219</v>
      </c>
      <c r="M757" s="39">
        <v>39</v>
      </c>
      <c r="O757" s="42" t="s">
        <v>8221</v>
      </c>
      <c r="P757" s="42">
        <v>4</v>
      </c>
    </row>
    <row r="758" spans="3:16" x14ac:dyDescent="0.2">
      <c r="C758"/>
      <c r="D758"/>
      <c r="E758"/>
      <c r="F758"/>
      <c r="G758"/>
      <c r="I758" s="11" t="str">
        <f>Data!G758</f>
        <v>successful</v>
      </c>
      <c r="J758" s="11">
        <f>Data!O758</f>
        <v>22</v>
      </c>
      <c r="L758" s="39" t="s">
        <v>8219</v>
      </c>
      <c r="M758" s="39">
        <v>39</v>
      </c>
      <c r="O758" s="42" t="s">
        <v>8221</v>
      </c>
      <c r="P758" s="42">
        <v>4</v>
      </c>
    </row>
    <row r="759" spans="3:16" x14ac:dyDescent="0.2">
      <c r="C759"/>
      <c r="D759"/>
      <c r="E759"/>
      <c r="F759"/>
      <c r="G759"/>
      <c r="I759" s="11" t="str">
        <f>Data!G759</f>
        <v>successful</v>
      </c>
      <c r="J759" s="11">
        <f>Data!O759</f>
        <v>18</v>
      </c>
      <c r="L759" s="39" t="s">
        <v>8219</v>
      </c>
      <c r="M759" s="39">
        <v>39</v>
      </c>
      <c r="O759" s="42" t="s">
        <v>8221</v>
      </c>
      <c r="P759" s="42">
        <v>4</v>
      </c>
    </row>
    <row r="760" spans="3:16" x14ac:dyDescent="0.2">
      <c r="C760"/>
      <c r="D760"/>
      <c r="E760"/>
      <c r="F760"/>
      <c r="G760"/>
      <c r="I760" s="11" t="str">
        <f>Data!G760</f>
        <v>successful</v>
      </c>
      <c r="J760" s="11">
        <f>Data!O760</f>
        <v>19</v>
      </c>
      <c r="L760" s="39" t="s">
        <v>8219</v>
      </c>
      <c r="M760" s="39">
        <v>39</v>
      </c>
      <c r="O760" s="42" t="s">
        <v>8221</v>
      </c>
      <c r="P760" s="42">
        <v>4</v>
      </c>
    </row>
    <row r="761" spans="3:16" x14ac:dyDescent="0.2">
      <c r="C761"/>
      <c r="D761"/>
      <c r="E761"/>
      <c r="F761"/>
      <c r="G761"/>
      <c r="I761" s="11" t="str">
        <f>Data!G761</f>
        <v>successful</v>
      </c>
      <c r="J761" s="11">
        <f>Data!O761</f>
        <v>99</v>
      </c>
      <c r="L761" s="39" t="s">
        <v>8219</v>
      </c>
      <c r="M761" s="39">
        <v>39</v>
      </c>
      <c r="O761" s="42" t="s">
        <v>8221</v>
      </c>
      <c r="P761" s="42">
        <v>4</v>
      </c>
    </row>
    <row r="762" spans="3:16" x14ac:dyDescent="0.2">
      <c r="C762"/>
      <c r="D762"/>
      <c r="E762"/>
      <c r="F762"/>
      <c r="G762"/>
      <c r="I762" s="11" t="str">
        <f>Data!G762</f>
        <v>failed</v>
      </c>
      <c r="J762" s="11">
        <f>Data!O762</f>
        <v>0</v>
      </c>
      <c r="L762" s="39" t="s">
        <v>8219</v>
      </c>
      <c r="M762" s="39">
        <v>39</v>
      </c>
      <c r="O762" s="42" t="s">
        <v>8221</v>
      </c>
      <c r="P762" s="42">
        <v>4</v>
      </c>
    </row>
    <row r="763" spans="3:16" x14ac:dyDescent="0.2">
      <c r="C763"/>
      <c r="D763"/>
      <c r="E763"/>
      <c r="F763"/>
      <c r="G763"/>
      <c r="I763" s="11" t="str">
        <f>Data!G763</f>
        <v>failed</v>
      </c>
      <c r="J763" s="11">
        <f>Data!O763</f>
        <v>6</v>
      </c>
      <c r="L763" s="39" t="s">
        <v>8219</v>
      </c>
      <c r="M763" s="39">
        <v>39</v>
      </c>
      <c r="O763" s="42" t="s">
        <v>8221</v>
      </c>
      <c r="P763" s="42">
        <v>4</v>
      </c>
    </row>
    <row r="764" spans="3:16" x14ac:dyDescent="0.2">
      <c r="C764"/>
      <c r="D764"/>
      <c r="E764"/>
      <c r="F764"/>
      <c r="G764"/>
      <c r="I764" s="11" t="str">
        <f>Data!G764</f>
        <v>failed</v>
      </c>
      <c r="J764" s="11">
        <f>Data!O764</f>
        <v>0</v>
      </c>
      <c r="L764" s="39" t="s">
        <v>8219</v>
      </c>
      <c r="M764" s="39">
        <v>39</v>
      </c>
      <c r="O764" s="42" t="s">
        <v>8221</v>
      </c>
      <c r="P764" s="42">
        <v>4</v>
      </c>
    </row>
    <row r="765" spans="3:16" x14ac:dyDescent="0.2">
      <c r="C765"/>
      <c r="D765"/>
      <c r="E765"/>
      <c r="F765"/>
      <c r="G765"/>
      <c r="I765" s="11" t="str">
        <f>Data!G765</f>
        <v>failed</v>
      </c>
      <c r="J765" s="11">
        <f>Data!O765</f>
        <v>1</v>
      </c>
      <c r="L765" s="39" t="s">
        <v>8219</v>
      </c>
      <c r="M765" s="39">
        <v>39</v>
      </c>
      <c r="O765" s="42" t="s">
        <v>8221</v>
      </c>
      <c r="P765" s="42">
        <v>4</v>
      </c>
    </row>
    <row r="766" spans="3:16" x14ac:dyDescent="0.2">
      <c r="C766"/>
      <c r="D766"/>
      <c r="E766"/>
      <c r="F766"/>
      <c r="G766"/>
      <c r="I766" s="11" t="str">
        <f>Data!G766</f>
        <v>failed</v>
      </c>
      <c r="J766" s="11">
        <f>Data!O766</f>
        <v>0</v>
      </c>
      <c r="L766" s="39" t="s">
        <v>8219</v>
      </c>
      <c r="M766" s="39">
        <v>40</v>
      </c>
      <c r="O766" s="42" t="s">
        <v>8221</v>
      </c>
      <c r="P766" s="42">
        <v>4</v>
      </c>
    </row>
    <row r="767" spans="3:16" x14ac:dyDescent="0.2">
      <c r="C767"/>
      <c r="D767"/>
      <c r="E767"/>
      <c r="F767"/>
      <c r="G767"/>
      <c r="I767" s="11" t="str">
        <f>Data!G767</f>
        <v>failed</v>
      </c>
      <c r="J767" s="11">
        <f>Data!O767</f>
        <v>44</v>
      </c>
      <c r="L767" s="39" t="s">
        <v>8219</v>
      </c>
      <c r="M767" s="39">
        <v>40</v>
      </c>
      <c r="O767" s="42" t="s">
        <v>8221</v>
      </c>
      <c r="P767" s="42">
        <v>4</v>
      </c>
    </row>
    <row r="768" spans="3:16" x14ac:dyDescent="0.2">
      <c r="C768"/>
      <c r="D768"/>
      <c r="E768"/>
      <c r="F768"/>
      <c r="G768"/>
      <c r="I768" s="11" t="str">
        <f>Data!G768</f>
        <v>failed</v>
      </c>
      <c r="J768" s="11">
        <f>Data!O768</f>
        <v>0</v>
      </c>
      <c r="L768" s="39" t="s">
        <v>8219</v>
      </c>
      <c r="M768" s="39">
        <v>40</v>
      </c>
      <c r="O768" s="42" t="s">
        <v>8221</v>
      </c>
      <c r="P768" s="42">
        <v>4</v>
      </c>
    </row>
    <row r="769" spans="3:16" x14ac:dyDescent="0.2">
      <c r="C769"/>
      <c r="D769"/>
      <c r="E769"/>
      <c r="F769"/>
      <c r="G769"/>
      <c r="I769" s="11" t="str">
        <f>Data!G769</f>
        <v>failed</v>
      </c>
      <c r="J769" s="11">
        <f>Data!O769</f>
        <v>3</v>
      </c>
      <c r="L769" s="39" t="s">
        <v>8219</v>
      </c>
      <c r="M769" s="39">
        <v>40</v>
      </c>
      <c r="O769" s="42" t="s">
        <v>8221</v>
      </c>
      <c r="P769" s="42">
        <v>4</v>
      </c>
    </row>
    <row r="770" spans="3:16" x14ac:dyDescent="0.2">
      <c r="C770"/>
      <c r="D770"/>
      <c r="E770"/>
      <c r="F770"/>
      <c r="G770"/>
      <c r="I770" s="11" t="str">
        <f>Data!G770</f>
        <v>failed</v>
      </c>
      <c r="J770" s="11">
        <f>Data!O770</f>
        <v>0</v>
      </c>
      <c r="L770" s="39" t="s">
        <v>8219</v>
      </c>
      <c r="M770" s="39">
        <v>40</v>
      </c>
      <c r="O770" s="42" t="s">
        <v>8221</v>
      </c>
      <c r="P770" s="42">
        <v>4</v>
      </c>
    </row>
    <row r="771" spans="3:16" x14ac:dyDescent="0.2">
      <c r="C771"/>
      <c r="D771"/>
      <c r="E771"/>
      <c r="F771"/>
      <c r="G771"/>
      <c r="I771" s="11" t="str">
        <f>Data!G771</f>
        <v>failed</v>
      </c>
      <c r="J771" s="11">
        <f>Data!O771</f>
        <v>52</v>
      </c>
      <c r="L771" s="39" t="s">
        <v>8219</v>
      </c>
      <c r="M771" s="39">
        <v>40</v>
      </c>
      <c r="O771" s="42" t="s">
        <v>8221</v>
      </c>
      <c r="P771" s="42">
        <v>4</v>
      </c>
    </row>
    <row r="772" spans="3:16" x14ac:dyDescent="0.2">
      <c r="C772"/>
      <c r="D772"/>
      <c r="E772"/>
      <c r="F772"/>
      <c r="G772"/>
      <c r="I772" s="11" t="str">
        <f>Data!G772</f>
        <v>failed</v>
      </c>
      <c r="J772" s="11">
        <f>Data!O772</f>
        <v>0</v>
      </c>
      <c r="L772" s="39" t="s">
        <v>8219</v>
      </c>
      <c r="M772" s="39">
        <v>40</v>
      </c>
      <c r="O772" s="42" t="s">
        <v>8221</v>
      </c>
      <c r="P772" s="42">
        <v>4</v>
      </c>
    </row>
    <row r="773" spans="3:16" x14ac:dyDescent="0.2">
      <c r="C773"/>
      <c r="D773"/>
      <c r="E773"/>
      <c r="F773"/>
      <c r="G773"/>
      <c r="I773" s="11" t="str">
        <f>Data!G773</f>
        <v>failed</v>
      </c>
      <c r="J773" s="11">
        <f>Data!O773</f>
        <v>1</v>
      </c>
      <c r="L773" s="39" t="s">
        <v>8219</v>
      </c>
      <c r="M773" s="39">
        <v>40</v>
      </c>
      <c r="O773" s="42" t="s">
        <v>8221</v>
      </c>
      <c r="P773" s="42">
        <v>4</v>
      </c>
    </row>
    <row r="774" spans="3:16" x14ac:dyDescent="0.2">
      <c r="C774"/>
      <c r="D774"/>
      <c r="E774"/>
      <c r="F774"/>
      <c r="G774"/>
      <c r="I774" s="11" t="str">
        <f>Data!G774</f>
        <v>failed</v>
      </c>
      <c r="J774" s="11">
        <f>Data!O774</f>
        <v>1</v>
      </c>
      <c r="L774" s="39" t="s">
        <v>8219</v>
      </c>
      <c r="M774" s="39">
        <v>40</v>
      </c>
      <c r="O774" s="42" t="s">
        <v>8221</v>
      </c>
      <c r="P774" s="42">
        <v>4</v>
      </c>
    </row>
    <row r="775" spans="3:16" x14ac:dyDescent="0.2">
      <c r="C775"/>
      <c r="D775"/>
      <c r="E775"/>
      <c r="F775"/>
      <c r="G775"/>
      <c r="I775" s="11" t="str">
        <f>Data!G775</f>
        <v>failed</v>
      </c>
      <c r="J775" s="11">
        <f>Data!O775</f>
        <v>2</v>
      </c>
      <c r="L775" s="39" t="s">
        <v>8219</v>
      </c>
      <c r="M775" s="39">
        <v>40</v>
      </c>
      <c r="O775" s="42" t="s">
        <v>8221</v>
      </c>
      <c r="P775" s="42">
        <v>4</v>
      </c>
    </row>
    <row r="776" spans="3:16" x14ac:dyDescent="0.2">
      <c r="C776"/>
      <c r="D776"/>
      <c r="E776"/>
      <c r="F776"/>
      <c r="G776"/>
      <c r="I776" s="11" t="str">
        <f>Data!G776</f>
        <v>failed</v>
      </c>
      <c r="J776" s="11">
        <f>Data!O776</f>
        <v>9</v>
      </c>
      <c r="L776" s="39" t="s">
        <v>8219</v>
      </c>
      <c r="M776" s="39">
        <v>40</v>
      </c>
      <c r="O776" s="42" t="s">
        <v>8221</v>
      </c>
      <c r="P776" s="42">
        <v>4</v>
      </c>
    </row>
    <row r="777" spans="3:16" x14ac:dyDescent="0.2">
      <c r="C777"/>
      <c r="D777"/>
      <c r="E777"/>
      <c r="F777"/>
      <c r="G777"/>
      <c r="I777" s="11" t="str">
        <f>Data!G777</f>
        <v>failed</v>
      </c>
      <c r="J777" s="11">
        <f>Data!O777</f>
        <v>5</v>
      </c>
      <c r="L777" s="39" t="s">
        <v>8219</v>
      </c>
      <c r="M777" s="39">
        <v>41</v>
      </c>
      <c r="O777" s="42" t="s">
        <v>8221</v>
      </c>
      <c r="P777" s="42">
        <v>4</v>
      </c>
    </row>
    <row r="778" spans="3:16" x14ac:dyDescent="0.2">
      <c r="C778"/>
      <c r="D778"/>
      <c r="E778"/>
      <c r="F778"/>
      <c r="G778"/>
      <c r="I778" s="11" t="str">
        <f>Data!G778</f>
        <v>failed</v>
      </c>
      <c r="J778" s="11">
        <f>Data!O778</f>
        <v>57</v>
      </c>
      <c r="L778" s="39" t="s">
        <v>8219</v>
      </c>
      <c r="M778" s="39">
        <v>41</v>
      </c>
      <c r="O778" s="42" t="s">
        <v>8221</v>
      </c>
      <c r="P778" s="42">
        <v>4</v>
      </c>
    </row>
    <row r="779" spans="3:16" x14ac:dyDescent="0.2">
      <c r="C779"/>
      <c r="D779"/>
      <c r="E779"/>
      <c r="F779"/>
      <c r="G779"/>
      <c r="I779" s="11" t="str">
        <f>Data!G779</f>
        <v>failed</v>
      </c>
      <c r="J779" s="11">
        <f>Data!O779</f>
        <v>3</v>
      </c>
      <c r="L779" s="39" t="s">
        <v>8219</v>
      </c>
      <c r="M779" s="39">
        <v>41</v>
      </c>
      <c r="O779" s="42" t="s">
        <v>8221</v>
      </c>
      <c r="P779" s="42">
        <v>4</v>
      </c>
    </row>
    <row r="780" spans="3:16" x14ac:dyDescent="0.2">
      <c r="C780"/>
      <c r="D780"/>
      <c r="E780"/>
      <c r="F780"/>
      <c r="G780"/>
      <c r="I780" s="11" t="str">
        <f>Data!G780</f>
        <v>failed</v>
      </c>
      <c r="J780" s="11">
        <f>Data!O780</f>
        <v>1</v>
      </c>
      <c r="L780" s="39" t="s">
        <v>8219</v>
      </c>
      <c r="M780" s="39">
        <v>41</v>
      </c>
      <c r="O780" s="42" t="s">
        <v>8221</v>
      </c>
      <c r="P780" s="42">
        <v>4</v>
      </c>
    </row>
    <row r="781" spans="3:16" x14ac:dyDescent="0.2">
      <c r="C781"/>
      <c r="D781"/>
      <c r="E781"/>
      <c r="F781"/>
      <c r="G781"/>
      <c r="I781" s="11" t="str">
        <f>Data!G781</f>
        <v>failed</v>
      </c>
      <c r="J781" s="11">
        <f>Data!O781</f>
        <v>6</v>
      </c>
      <c r="L781" s="39" t="s">
        <v>8219</v>
      </c>
      <c r="M781" s="39">
        <v>41</v>
      </c>
      <c r="O781" s="42" t="s">
        <v>8221</v>
      </c>
      <c r="P781" s="42">
        <v>4</v>
      </c>
    </row>
    <row r="782" spans="3:16" x14ac:dyDescent="0.2">
      <c r="C782"/>
      <c r="D782"/>
      <c r="E782"/>
      <c r="F782"/>
      <c r="G782"/>
      <c r="I782" s="11" t="str">
        <f>Data!G782</f>
        <v>successful</v>
      </c>
      <c r="J782" s="11">
        <f>Data!O782</f>
        <v>27</v>
      </c>
      <c r="L782" s="39" t="s">
        <v>8219</v>
      </c>
      <c r="M782" s="39">
        <v>41</v>
      </c>
      <c r="O782" s="42" t="s">
        <v>8221</v>
      </c>
      <c r="P782" s="42">
        <v>4</v>
      </c>
    </row>
    <row r="783" spans="3:16" x14ac:dyDescent="0.2">
      <c r="C783"/>
      <c r="D783"/>
      <c r="E783"/>
      <c r="F783"/>
      <c r="G783"/>
      <c r="I783" s="11" t="str">
        <f>Data!G783</f>
        <v>successful</v>
      </c>
      <c r="J783" s="11">
        <f>Data!O783</f>
        <v>25</v>
      </c>
      <c r="L783" s="39" t="s">
        <v>8219</v>
      </c>
      <c r="M783" s="39">
        <v>41</v>
      </c>
      <c r="O783" s="42" t="s">
        <v>8221</v>
      </c>
      <c r="P783" s="42">
        <v>4</v>
      </c>
    </row>
    <row r="784" spans="3:16" x14ac:dyDescent="0.2">
      <c r="C784"/>
      <c r="D784"/>
      <c r="E784"/>
      <c r="F784"/>
      <c r="G784"/>
      <c r="I784" s="11" t="str">
        <f>Data!G784</f>
        <v>successful</v>
      </c>
      <c r="J784" s="11">
        <f>Data!O784</f>
        <v>14</v>
      </c>
      <c r="L784" s="39" t="s">
        <v>8219</v>
      </c>
      <c r="M784" s="39">
        <v>41</v>
      </c>
      <c r="O784" s="42" t="s">
        <v>8221</v>
      </c>
      <c r="P784" s="42">
        <v>4</v>
      </c>
    </row>
    <row r="785" spans="3:16" x14ac:dyDescent="0.2">
      <c r="C785"/>
      <c r="D785"/>
      <c r="E785"/>
      <c r="F785"/>
      <c r="G785"/>
      <c r="I785" s="11" t="str">
        <f>Data!G785</f>
        <v>successful</v>
      </c>
      <c r="J785" s="11">
        <f>Data!O785</f>
        <v>35</v>
      </c>
      <c r="L785" s="39" t="s">
        <v>8219</v>
      </c>
      <c r="M785" s="39">
        <v>41</v>
      </c>
      <c r="O785" s="42" t="s">
        <v>8221</v>
      </c>
      <c r="P785" s="42">
        <v>4</v>
      </c>
    </row>
    <row r="786" spans="3:16" x14ac:dyDescent="0.2">
      <c r="C786"/>
      <c r="D786"/>
      <c r="E786"/>
      <c r="F786"/>
      <c r="G786"/>
      <c r="I786" s="11" t="str">
        <f>Data!G786</f>
        <v>successful</v>
      </c>
      <c r="J786" s="11">
        <f>Data!O786</f>
        <v>10</v>
      </c>
      <c r="L786" s="39" t="s">
        <v>8219</v>
      </c>
      <c r="M786" s="39">
        <v>41</v>
      </c>
      <c r="O786" s="42" t="s">
        <v>8221</v>
      </c>
      <c r="P786" s="42">
        <v>4</v>
      </c>
    </row>
    <row r="787" spans="3:16" x14ac:dyDescent="0.2">
      <c r="C787"/>
      <c r="D787"/>
      <c r="E787"/>
      <c r="F787"/>
      <c r="G787"/>
      <c r="I787" s="11" t="str">
        <f>Data!G787</f>
        <v>successful</v>
      </c>
      <c r="J787" s="11">
        <f>Data!O787</f>
        <v>29</v>
      </c>
      <c r="L787" s="39" t="s">
        <v>8219</v>
      </c>
      <c r="M787" s="39">
        <v>41</v>
      </c>
      <c r="O787" s="42" t="s">
        <v>8221</v>
      </c>
      <c r="P787" s="42">
        <v>4</v>
      </c>
    </row>
    <row r="788" spans="3:16" x14ac:dyDescent="0.2">
      <c r="C788"/>
      <c r="D788"/>
      <c r="E788"/>
      <c r="F788"/>
      <c r="G788"/>
      <c r="I788" s="11" t="str">
        <f>Data!G788</f>
        <v>successful</v>
      </c>
      <c r="J788" s="11">
        <f>Data!O788</f>
        <v>44</v>
      </c>
      <c r="L788" s="39" t="s">
        <v>8219</v>
      </c>
      <c r="M788" s="39">
        <v>41</v>
      </c>
      <c r="O788" s="42" t="s">
        <v>8221</v>
      </c>
      <c r="P788" s="42">
        <v>4</v>
      </c>
    </row>
    <row r="789" spans="3:16" x14ac:dyDescent="0.2">
      <c r="C789"/>
      <c r="D789"/>
      <c r="E789"/>
      <c r="F789"/>
      <c r="G789"/>
      <c r="I789" s="11" t="str">
        <f>Data!G789</f>
        <v>successful</v>
      </c>
      <c r="J789" s="11">
        <f>Data!O789</f>
        <v>17</v>
      </c>
      <c r="L789" s="39" t="s">
        <v>8219</v>
      </c>
      <c r="M789" s="39">
        <v>41</v>
      </c>
      <c r="O789" s="42" t="s">
        <v>8221</v>
      </c>
      <c r="P789" s="42">
        <v>4</v>
      </c>
    </row>
    <row r="790" spans="3:16" x14ac:dyDescent="0.2">
      <c r="C790"/>
      <c r="D790"/>
      <c r="E790"/>
      <c r="F790"/>
      <c r="G790"/>
      <c r="I790" s="11" t="str">
        <f>Data!G790</f>
        <v>successful</v>
      </c>
      <c r="J790" s="11">
        <f>Data!O790</f>
        <v>34</v>
      </c>
      <c r="L790" s="39" t="s">
        <v>8219</v>
      </c>
      <c r="M790" s="39">
        <v>41</v>
      </c>
      <c r="O790" s="42" t="s">
        <v>8221</v>
      </c>
      <c r="P790" s="42">
        <v>4</v>
      </c>
    </row>
    <row r="791" spans="3:16" x14ac:dyDescent="0.2">
      <c r="C791"/>
      <c r="D791"/>
      <c r="E791"/>
      <c r="F791"/>
      <c r="G791"/>
      <c r="I791" s="11" t="str">
        <f>Data!G791</f>
        <v>successful</v>
      </c>
      <c r="J791" s="11">
        <f>Data!O791</f>
        <v>14</v>
      </c>
      <c r="L791" s="39" t="s">
        <v>8219</v>
      </c>
      <c r="M791" s="39">
        <v>41</v>
      </c>
      <c r="O791" s="42" t="s">
        <v>8221</v>
      </c>
      <c r="P791" s="42">
        <v>4</v>
      </c>
    </row>
    <row r="792" spans="3:16" x14ac:dyDescent="0.2">
      <c r="C792"/>
      <c r="D792"/>
      <c r="E792"/>
      <c r="F792"/>
      <c r="G792"/>
      <c r="I792" s="11" t="str">
        <f>Data!G792</f>
        <v>successful</v>
      </c>
      <c r="J792" s="11">
        <f>Data!O792</f>
        <v>156</v>
      </c>
      <c r="L792" s="39" t="s">
        <v>8219</v>
      </c>
      <c r="M792" s="39">
        <v>41</v>
      </c>
      <c r="O792" s="42" t="s">
        <v>8221</v>
      </c>
      <c r="P792" s="42">
        <v>4</v>
      </c>
    </row>
    <row r="793" spans="3:16" x14ac:dyDescent="0.2">
      <c r="C793"/>
      <c r="D793"/>
      <c r="E793"/>
      <c r="F793"/>
      <c r="G793"/>
      <c r="I793" s="11" t="str">
        <f>Data!G793</f>
        <v>successful</v>
      </c>
      <c r="J793" s="11">
        <f>Data!O793</f>
        <v>128</v>
      </c>
      <c r="L793" s="39" t="s">
        <v>8219</v>
      </c>
      <c r="M793" s="39">
        <v>41</v>
      </c>
      <c r="O793" s="42" t="s">
        <v>8221</v>
      </c>
      <c r="P793" s="42">
        <v>4</v>
      </c>
    </row>
    <row r="794" spans="3:16" x14ac:dyDescent="0.2">
      <c r="C794"/>
      <c r="D794"/>
      <c r="E794"/>
      <c r="F794"/>
      <c r="G794"/>
      <c r="I794" s="11" t="str">
        <f>Data!G794</f>
        <v>successful</v>
      </c>
      <c r="J794" s="11">
        <f>Data!O794</f>
        <v>60</v>
      </c>
      <c r="L794" s="39" t="s">
        <v>8219</v>
      </c>
      <c r="M794" s="39">
        <v>41</v>
      </c>
      <c r="O794" s="42" t="s">
        <v>8221</v>
      </c>
      <c r="P794" s="42">
        <v>4</v>
      </c>
    </row>
    <row r="795" spans="3:16" x14ac:dyDescent="0.2">
      <c r="C795"/>
      <c r="D795"/>
      <c r="E795"/>
      <c r="F795"/>
      <c r="G795"/>
      <c r="I795" s="11" t="str">
        <f>Data!G795</f>
        <v>successful</v>
      </c>
      <c r="J795" s="11">
        <f>Data!O795</f>
        <v>32</v>
      </c>
      <c r="L795" s="39" t="s">
        <v>8219</v>
      </c>
      <c r="M795" s="39">
        <v>41</v>
      </c>
      <c r="O795" s="42" t="s">
        <v>8221</v>
      </c>
      <c r="P795" s="42">
        <v>4</v>
      </c>
    </row>
    <row r="796" spans="3:16" x14ac:dyDescent="0.2">
      <c r="C796"/>
      <c r="D796"/>
      <c r="E796"/>
      <c r="F796"/>
      <c r="G796"/>
      <c r="I796" s="11" t="str">
        <f>Data!G796</f>
        <v>successful</v>
      </c>
      <c r="J796" s="11">
        <f>Data!O796</f>
        <v>53</v>
      </c>
      <c r="L796" s="39" t="s">
        <v>8219</v>
      </c>
      <c r="M796" s="39">
        <v>42</v>
      </c>
      <c r="O796" s="42" t="s">
        <v>8221</v>
      </c>
      <c r="P796" s="42">
        <v>4</v>
      </c>
    </row>
    <row r="797" spans="3:16" x14ac:dyDescent="0.2">
      <c r="C797"/>
      <c r="D797"/>
      <c r="E797"/>
      <c r="F797"/>
      <c r="G797"/>
      <c r="I797" s="11" t="str">
        <f>Data!G797</f>
        <v>successful</v>
      </c>
      <c r="J797" s="11">
        <f>Data!O797</f>
        <v>184</v>
      </c>
      <c r="L797" s="39" t="s">
        <v>8219</v>
      </c>
      <c r="M797" s="39">
        <v>42</v>
      </c>
      <c r="O797" s="42" t="s">
        <v>8221</v>
      </c>
      <c r="P797" s="42">
        <v>4</v>
      </c>
    </row>
    <row r="798" spans="3:16" x14ac:dyDescent="0.2">
      <c r="C798"/>
      <c r="D798"/>
      <c r="E798"/>
      <c r="F798"/>
      <c r="G798"/>
      <c r="I798" s="11" t="str">
        <f>Data!G798</f>
        <v>successful</v>
      </c>
      <c r="J798" s="11">
        <f>Data!O798</f>
        <v>90</v>
      </c>
      <c r="L798" s="39" t="s">
        <v>8219</v>
      </c>
      <c r="M798" s="39">
        <v>42</v>
      </c>
      <c r="O798" s="42" t="s">
        <v>8221</v>
      </c>
      <c r="P798" s="42">
        <v>4</v>
      </c>
    </row>
    <row r="799" spans="3:16" x14ac:dyDescent="0.2">
      <c r="C799"/>
      <c r="D799"/>
      <c r="E799"/>
      <c r="F799"/>
      <c r="G799"/>
      <c r="I799" s="11" t="str">
        <f>Data!G799</f>
        <v>successful</v>
      </c>
      <c r="J799" s="11">
        <f>Data!O799</f>
        <v>71</v>
      </c>
      <c r="L799" s="39" t="s">
        <v>8219</v>
      </c>
      <c r="M799" s="39">
        <v>42</v>
      </c>
      <c r="O799" s="42" t="s">
        <v>8221</v>
      </c>
      <c r="P799" s="42">
        <v>4</v>
      </c>
    </row>
    <row r="800" spans="3:16" x14ac:dyDescent="0.2">
      <c r="C800"/>
      <c r="D800"/>
      <c r="E800"/>
      <c r="F800"/>
      <c r="G800"/>
      <c r="I800" s="11" t="str">
        <f>Data!G800</f>
        <v>successful</v>
      </c>
      <c r="J800" s="11">
        <f>Data!O800</f>
        <v>87</v>
      </c>
      <c r="L800" s="39" t="s">
        <v>8219</v>
      </c>
      <c r="M800" s="39">
        <v>42</v>
      </c>
      <c r="O800" s="42" t="s">
        <v>8221</v>
      </c>
      <c r="P800" s="42">
        <v>4</v>
      </c>
    </row>
    <row r="801" spans="3:16" x14ac:dyDescent="0.2">
      <c r="C801"/>
      <c r="D801"/>
      <c r="E801"/>
      <c r="F801"/>
      <c r="G801"/>
      <c r="I801" s="11" t="str">
        <f>Data!G801</f>
        <v>successful</v>
      </c>
      <c r="J801" s="11">
        <f>Data!O801</f>
        <v>28</v>
      </c>
      <c r="L801" s="39" t="s">
        <v>8219</v>
      </c>
      <c r="M801" s="39">
        <v>42</v>
      </c>
      <c r="O801" s="42" t="s">
        <v>8221</v>
      </c>
      <c r="P801" s="42">
        <v>4</v>
      </c>
    </row>
    <row r="802" spans="3:16" x14ac:dyDescent="0.2">
      <c r="C802"/>
      <c r="D802"/>
      <c r="E802"/>
      <c r="F802"/>
      <c r="G802"/>
      <c r="I802" s="11" t="str">
        <f>Data!G802</f>
        <v>successful</v>
      </c>
      <c r="J802" s="11">
        <f>Data!O802</f>
        <v>56</v>
      </c>
      <c r="L802" s="39" t="s">
        <v>8219</v>
      </c>
      <c r="M802" s="39">
        <v>42</v>
      </c>
      <c r="O802" s="42" t="s">
        <v>8221</v>
      </c>
      <c r="P802" s="42">
        <v>4</v>
      </c>
    </row>
    <row r="803" spans="3:16" x14ac:dyDescent="0.2">
      <c r="C803"/>
      <c r="D803"/>
      <c r="E803"/>
      <c r="F803"/>
      <c r="G803"/>
      <c r="I803" s="11" t="str">
        <f>Data!G803</f>
        <v>successful</v>
      </c>
      <c r="J803" s="11">
        <f>Data!O803</f>
        <v>51</v>
      </c>
      <c r="L803" s="39" t="s">
        <v>8219</v>
      </c>
      <c r="M803" s="39">
        <v>42</v>
      </c>
      <c r="O803" s="42" t="s">
        <v>8221</v>
      </c>
      <c r="P803" s="42">
        <v>4</v>
      </c>
    </row>
    <row r="804" spans="3:16" x14ac:dyDescent="0.2">
      <c r="C804"/>
      <c r="D804"/>
      <c r="E804"/>
      <c r="F804"/>
      <c r="G804"/>
      <c r="I804" s="11" t="str">
        <f>Data!G804</f>
        <v>successful</v>
      </c>
      <c r="J804" s="11">
        <f>Data!O804</f>
        <v>75</v>
      </c>
      <c r="L804" s="39" t="s">
        <v>8219</v>
      </c>
      <c r="M804" s="39">
        <v>42</v>
      </c>
      <c r="O804" s="42" t="s">
        <v>8221</v>
      </c>
      <c r="P804" s="42">
        <v>4</v>
      </c>
    </row>
    <row r="805" spans="3:16" x14ac:dyDescent="0.2">
      <c r="C805"/>
      <c r="D805"/>
      <c r="E805"/>
      <c r="F805"/>
      <c r="G805"/>
      <c r="I805" s="11" t="str">
        <f>Data!G805</f>
        <v>successful</v>
      </c>
      <c r="J805" s="11">
        <f>Data!O805</f>
        <v>38</v>
      </c>
      <c r="L805" s="39" t="s">
        <v>8219</v>
      </c>
      <c r="M805" s="39">
        <v>42</v>
      </c>
      <c r="O805" s="42" t="s">
        <v>8221</v>
      </c>
      <c r="P805" s="42">
        <v>4</v>
      </c>
    </row>
    <row r="806" spans="3:16" x14ac:dyDescent="0.2">
      <c r="C806"/>
      <c r="D806"/>
      <c r="E806"/>
      <c r="F806"/>
      <c r="G806"/>
      <c r="I806" s="11" t="str">
        <f>Data!G806</f>
        <v>successful</v>
      </c>
      <c r="J806" s="11">
        <f>Data!O806</f>
        <v>18</v>
      </c>
      <c r="L806" s="39" t="s">
        <v>8219</v>
      </c>
      <c r="M806" s="39">
        <v>42</v>
      </c>
      <c r="O806" s="42" t="s">
        <v>8221</v>
      </c>
      <c r="P806" s="42">
        <v>4</v>
      </c>
    </row>
    <row r="807" spans="3:16" x14ac:dyDescent="0.2">
      <c r="C807"/>
      <c r="D807"/>
      <c r="E807"/>
      <c r="F807"/>
      <c r="G807"/>
      <c r="I807" s="11" t="str">
        <f>Data!G807</f>
        <v>successful</v>
      </c>
      <c r="J807" s="11">
        <f>Data!O807</f>
        <v>54</v>
      </c>
      <c r="L807" s="39" t="s">
        <v>8219</v>
      </c>
      <c r="M807" s="39">
        <v>42</v>
      </c>
      <c r="O807" s="42" t="s">
        <v>8221</v>
      </c>
      <c r="P807" s="42">
        <v>4</v>
      </c>
    </row>
    <row r="808" spans="3:16" x14ac:dyDescent="0.2">
      <c r="C808"/>
      <c r="D808"/>
      <c r="E808"/>
      <c r="F808"/>
      <c r="G808"/>
      <c r="I808" s="11" t="str">
        <f>Data!G808</f>
        <v>successful</v>
      </c>
      <c r="J808" s="11">
        <f>Data!O808</f>
        <v>71</v>
      </c>
      <c r="L808" s="39" t="s">
        <v>8219</v>
      </c>
      <c r="M808" s="39">
        <v>42</v>
      </c>
      <c r="O808" s="42" t="s">
        <v>8221</v>
      </c>
      <c r="P808" s="42">
        <v>4</v>
      </c>
    </row>
    <row r="809" spans="3:16" x14ac:dyDescent="0.2">
      <c r="C809"/>
      <c r="D809"/>
      <c r="E809"/>
      <c r="F809"/>
      <c r="G809"/>
      <c r="I809" s="11" t="str">
        <f>Data!G809</f>
        <v>successful</v>
      </c>
      <c r="J809" s="11">
        <f>Data!O809</f>
        <v>57</v>
      </c>
      <c r="L809" s="39" t="s">
        <v>8219</v>
      </c>
      <c r="M809" s="39">
        <v>42</v>
      </c>
      <c r="O809" s="42" t="s">
        <v>8221</v>
      </c>
      <c r="P809" s="42">
        <v>4</v>
      </c>
    </row>
    <row r="810" spans="3:16" x14ac:dyDescent="0.2">
      <c r="C810"/>
      <c r="D810"/>
      <c r="E810"/>
      <c r="F810"/>
      <c r="G810"/>
      <c r="I810" s="11" t="str">
        <f>Data!G810</f>
        <v>successful</v>
      </c>
      <c r="J810" s="11">
        <f>Data!O810</f>
        <v>43</v>
      </c>
      <c r="L810" s="39" t="s">
        <v>8219</v>
      </c>
      <c r="M810" s="39">
        <v>43</v>
      </c>
      <c r="O810" s="42" t="s">
        <v>8221</v>
      </c>
      <c r="P810" s="42">
        <v>4</v>
      </c>
    </row>
    <row r="811" spans="3:16" x14ac:dyDescent="0.2">
      <c r="C811"/>
      <c r="D811"/>
      <c r="E811"/>
      <c r="F811"/>
      <c r="G811"/>
      <c r="I811" s="11" t="str">
        <f>Data!G811</f>
        <v>successful</v>
      </c>
      <c r="J811" s="11">
        <f>Data!O811</f>
        <v>52</v>
      </c>
      <c r="L811" s="39" t="s">
        <v>8219</v>
      </c>
      <c r="M811" s="39">
        <v>43</v>
      </c>
      <c r="O811" s="42" t="s">
        <v>8221</v>
      </c>
      <c r="P811" s="42">
        <v>4</v>
      </c>
    </row>
    <row r="812" spans="3:16" x14ac:dyDescent="0.2">
      <c r="C812"/>
      <c r="D812"/>
      <c r="E812"/>
      <c r="F812"/>
      <c r="G812"/>
      <c r="I812" s="11" t="str">
        <f>Data!G812</f>
        <v>successful</v>
      </c>
      <c r="J812" s="11">
        <f>Data!O812</f>
        <v>27</v>
      </c>
      <c r="L812" s="39" t="s">
        <v>8219</v>
      </c>
      <c r="M812" s="39">
        <v>43</v>
      </c>
      <c r="O812" s="42" t="s">
        <v>8221</v>
      </c>
      <c r="P812" s="42">
        <v>4</v>
      </c>
    </row>
    <row r="813" spans="3:16" x14ac:dyDescent="0.2">
      <c r="C813"/>
      <c r="D813"/>
      <c r="E813"/>
      <c r="F813"/>
      <c r="G813"/>
      <c r="I813" s="11" t="str">
        <f>Data!G813</f>
        <v>successful</v>
      </c>
      <c r="J813" s="11">
        <f>Data!O813</f>
        <v>12</v>
      </c>
      <c r="L813" s="39" t="s">
        <v>8219</v>
      </c>
      <c r="M813" s="39">
        <v>43</v>
      </c>
      <c r="O813" s="42" t="s">
        <v>8221</v>
      </c>
      <c r="P813" s="42">
        <v>4</v>
      </c>
    </row>
    <row r="814" spans="3:16" x14ac:dyDescent="0.2">
      <c r="C814"/>
      <c r="D814"/>
      <c r="E814"/>
      <c r="F814"/>
      <c r="G814"/>
      <c r="I814" s="11" t="str">
        <f>Data!G814</f>
        <v>successful</v>
      </c>
      <c r="J814" s="11">
        <f>Data!O814</f>
        <v>33</v>
      </c>
      <c r="L814" s="39" t="s">
        <v>8219</v>
      </c>
      <c r="M814" s="39">
        <v>43</v>
      </c>
      <c r="O814" s="42" t="s">
        <v>8221</v>
      </c>
      <c r="P814" s="42">
        <v>4</v>
      </c>
    </row>
    <row r="815" spans="3:16" x14ac:dyDescent="0.2">
      <c r="C815"/>
      <c r="D815"/>
      <c r="E815"/>
      <c r="F815"/>
      <c r="G815"/>
      <c r="I815" s="11" t="str">
        <f>Data!G815</f>
        <v>successful</v>
      </c>
      <c r="J815" s="11">
        <f>Data!O815</f>
        <v>96</v>
      </c>
      <c r="L815" s="39" t="s">
        <v>8219</v>
      </c>
      <c r="M815" s="39">
        <v>43</v>
      </c>
      <c r="O815" s="42" t="s">
        <v>8221</v>
      </c>
      <c r="P815" s="42">
        <v>4</v>
      </c>
    </row>
    <row r="816" spans="3:16" x14ac:dyDescent="0.2">
      <c r="C816"/>
      <c r="D816"/>
      <c r="E816"/>
      <c r="F816"/>
      <c r="G816"/>
      <c r="I816" s="11" t="str">
        <f>Data!G816</f>
        <v>successful</v>
      </c>
      <c r="J816" s="11">
        <f>Data!O816</f>
        <v>28</v>
      </c>
      <c r="L816" s="39" t="s">
        <v>8219</v>
      </c>
      <c r="M816" s="39">
        <v>43</v>
      </c>
      <c r="O816" s="42" t="s">
        <v>8221</v>
      </c>
      <c r="P816" s="42">
        <v>4</v>
      </c>
    </row>
    <row r="817" spans="3:16" x14ac:dyDescent="0.2">
      <c r="C817"/>
      <c r="D817"/>
      <c r="E817"/>
      <c r="F817"/>
      <c r="G817"/>
      <c r="I817" s="11" t="str">
        <f>Data!G817</f>
        <v>successful</v>
      </c>
      <c r="J817" s="11">
        <f>Data!O817</f>
        <v>43</v>
      </c>
      <c r="L817" s="39" t="s">
        <v>8219</v>
      </c>
      <c r="M817" s="39">
        <v>43</v>
      </c>
      <c r="O817" s="42" t="s">
        <v>8221</v>
      </c>
      <c r="P817" s="42">
        <v>4</v>
      </c>
    </row>
    <row r="818" spans="3:16" x14ac:dyDescent="0.2">
      <c r="C818"/>
      <c r="D818"/>
      <c r="E818"/>
      <c r="F818"/>
      <c r="G818"/>
      <c r="I818" s="11" t="str">
        <f>Data!G818</f>
        <v>successful</v>
      </c>
      <c r="J818" s="11">
        <f>Data!O818</f>
        <v>205</v>
      </c>
      <c r="L818" s="39" t="s">
        <v>8219</v>
      </c>
      <c r="M818" s="39">
        <v>43</v>
      </c>
      <c r="O818" s="42" t="s">
        <v>8221</v>
      </c>
      <c r="P818" s="42">
        <v>4</v>
      </c>
    </row>
    <row r="819" spans="3:16" x14ac:dyDescent="0.2">
      <c r="C819"/>
      <c r="D819"/>
      <c r="E819"/>
      <c r="F819"/>
      <c r="G819"/>
      <c r="I819" s="11" t="str">
        <f>Data!G819</f>
        <v>successful</v>
      </c>
      <c r="J819" s="11">
        <f>Data!O819</f>
        <v>23</v>
      </c>
      <c r="L819" s="39" t="s">
        <v>8219</v>
      </c>
      <c r="M819" s="39">
        <v>43</v>
      </c>
      <c r="O819" s="42" t="s">
        <v>8221</v>
      </c>
      <c r="P819" s="42">
        <v>4</v>
      </c>
    </row>
    <row r="820" spans="3:16" x14ac:dyDescent="0.2">
      <c r="C820"/>
      <c r="D820"/>
      <c r="E820"/>
      <c r="F820"/>
      <c r="G820"/>
      <c r="I820" s="11" t="str">
        <f>Data!G820</f>
        <v>successful</v>
      </c>
      <c r="J820" s="11">
        <f>Data!O820</f>
        <v>19</v>
      </c>
      <c r="L820" s="39" t="s">
        <v>8219</v>
      </c>
      <c r="M820" s="39">
        <v>43</v>
      </c>
      <c r="O820" s="42" t="s">
        <v>8221</v>
      </c>
      <c r="P820" s="42">
        <v>4</v>
      </c>
    </row>
    <row r="821" spans="3:16" x14ac:dyDescent="0.2">
      <c r="C821"/>
      <c r="D821"/>
      <c r="E821"/>
      <c r="F821"/>
      <c r="G821"/>
      <c r="I821" s="11" t="str">
        <f>Data!G821</f>
        <v>successful</v>
      </c>
      <c r="J821" s="11">
        <f>Data!O821</f>
        <v>14</v>
      </c>
      <c r="L821" s="39" t="s">
        <v>8219</v>
      </c>
      <c r="M821" s="39">
        <v>43</v>
      </c>
      <c r="O821" s="42" t="s">
        <v>8221</v>
      </c>
      <c r="P821" s="42">
        <v>4</v>
      </c>
    </row>
    <row r="822" spans="3:16" x14ac:dyDescent="0.2">
      <c r="C822"/>
      <c r="D822"/>
      <c r="E822"/>
      <c r="F822"/>
      <c r="G822"/>
      <c r="I822" s="11" t="str">
        <f>Data!G822</f>
        <v>successful</v>
      </c>
      <c r="J822" s="11">
        <f>Data!O822</f>
        <v>38</v>
      </c>
      <c r="L822" s="39" t="s">
        <v>8219</v>
      </c>
      <c r="M822" s="39">
        <v>43</v>
      </c>
      <c r="O822" s="42" t="s">
        <v>8221</v>
      </c>
      <c r="P822" s="42">
        <v>4</v>
      </c>
    </row>
    <row r="823" spans="3:16" x14ac:dyDescent="0.2">
      <c r="C823"/>
      <c r="D823"/>
      <c r="E823"/>
      <c r="F823"/>
      <c r="G823"/>
      <c r="I823" s="11" t="str">
        <f>Data!G823</f>
        <v>successful</v>
      </c>
      <c r="J823" s="11">
        <f>Data!O823</f>
        <v>78</v>
      </c>
      <c r="L823" s="39" t="s">
        <v>8219</v>
      </c>
      <c r="M823" s="39">
        <v>44</v>
      </c>
      <c r="O823" s="42" t="s">
        <v>8221</v>
      </c>
      <c r="P823" s="42">
        <v>4</v>
      </c>
    </row>
    <row r="824" spans="3:16" x14ac:dyDescent="0.2">
      <c r="C824"/>
      <c r="D824"/>
      <c r="E824"/>
      <c r="F824"/>
      <c r="G824"/>
      <c r="I824" s="11" t="str">
        <f>Data!G824</f>
        <v>successful</v>
      </c>
      <c r="J824" s="11">
        <f>Data!O824</f>
        <v>69</v>
      </c>
      <c r="L824" s="39" t="s">
        <v>8219</v>
      </c>
      <c r="M824" s="39">
        <v>44</v>
      </c>
      <c r="O824" s="42" t="s">
        <v>8221</v>
      </c>
      <c r="P824" s="42">
        <v>4</v>
      </c>
    </row>
    <row r="825" spans="3:16" x14ac:dyDescent="0.2">
      <c r="C825"/>
      <c r="D825"/>
      <c r="E825"/>
      <c r="F825"/>
      <c r="G825"/>
      <c r="I825" s="11" t="str">
        <f>Data!G825</f>
        <v>successful</v>
      </c>
      <c r="J825" s="11">
        <f>Data!O825</f>
        <v>33</v>
      </c>
      <c r="L825" s="39" t="s">
        <v>8219</v>
      </c>
      <c r="M825" s="39">
        <v>44</v>
      </c>
      <c r="O825" s="42" t="s">
        <v>8221</v>
      </c>
      <c r="P825" s="42">
        <v>4</v>
      </c>
    </row>
    <row r="826" spans="3:16" x14ac:dyDescent="0.2">
      <c r="C826"/>
      <c r="D826"/>
      <c r="E826"/>
      <c r="F826"/>
      <c r="G826"/>
      <c r="I826" s="11" t="str">
        <f>Data!G826</f>
        <v>successful</v>
      </c>
      <c r="J826" s="11">
        <f>Data!O826</f>
        <v>54</v>
      </c>
      <c r="L826" s="39" t="s">
        <v>8219</v>
      </c>
      <c r="M826" s="39">
        <v>44</v>
      </c>
      <c r="O826" s="42" t="s">
        <v>8221</v>
      </c>
      <c r="P826" s="42">
        <v>4</v>
      </c>
    </row>
    <row r="827" spans="3:16" x14ac:dyDescent="0.2">
      <c r="C827"/>
      <c r="D827"/>
      <c r="E827"/>
      <c r="F827"/>
      <c r="G827"/>
      <c r="I827" s="11" t="str">
        <f>Data!G827</f>
        <v>successful</v>
      </c>
      <c r="J827" s="11">
        <f>Data!O827</f>
        <v>99</v>
      </c>
      <c r="L827" s="39" t="s">
        <v>8219</v>
      </c>
      <c r="M827" s="39">
        <v>44</v>
      </c>
      <c r="O827" s="42" t="s">
        <v>8221</v>
      </c>
      <c r="P827" s="42">
        <v>4</v>
      </c>
    </row>
    <row r="828" spans="3:16" x14ac:dyDescent="0.2">
      <c r="C828"/>
      <c r="D828"/>
      <c r="E828"/>
      <c r="F828"/>
      <c r="G828"/>
      <c r="I828" s="11" t="str">
        <f>Data!G828</f>
        <v>successful</v>
      </c>
      <c r="J828" s="11">
        <f>Data!O828</f>
        <v>49</v>
      </c>
      <c r="L828" s="39" t="s">
        <v>8219</v>
      </c>
      <c r="M828" s="39">
        <v>44</v>
      </c>
      <c r="O828" s="42" t="s">
        <v>8221</v>
      </c>
      <c r="P828" s="42">
        <v>4</v>
      </c>
    </row>
    <row r="829" spans="3:16" x14ac:dyDescent="0.2">
      <c r="C829"/>
      <c r="D829"/>
      <c r="E829"/>
      <c r="F829"/>
      <c r="G829"/>
      <c r="I829" s="11" t="str">
        <f>Data!G829</f>
        <v>successful</v>
      </c>
      <c r="J829" s="11">
        <f>Data!O829</f>
        <v>11</v>
      </c>
      <c r="L829" s="39" t="s">
        <v>8219</v>
      </c>
      <c r="M829" s="39">
        <v>44</v>
      </c>
      <c r="O829" s="42" t="s">
        <v>8221</v>
      </c>
      <c r="P829" s="42">
        <v>4</v>
      </c>
    </row>
    <row r="830" spans="3:16" x14ac:dyDescent="0.2">
      <c r="C830"/>
      <c r="D830"/>
      <c r="E830"/>
      <c r="F830"/>
      <c r="G830"/>
      <c r="I830" s="11" t="str">
        <f>Data!G830</f>
        <v>successful</v>
      </c>
      <c r="J830" s="11">
        <f>Data!O830</f>
        <v>38</v>
      </c>
      <c r="L830" s="39" t="s">
        <v>8219</v>
      </c>
      <c r="M830" s="39">
        <v>44</v>
      </c>
      <c r="O830" s="42" t="s">
        <v>8221</v>
      </c>
      <c r="P830" s="42">
        <v>4</v>
      </c>
    </row>
    <row r="831" spans="3:16" x14ac:dyDescent="0.2">
      <c r="C831"/>
      <c r="D831"/>
      <c r="E831"/>
      <c r="F831"/>
      <c r="G831"/>
      <c r="I831" s="11" t="str">
        <f>Data!G831</f>
        <v>successful</v>
      </c>
      <c r="J831" s="11">
        <f>Data!O831</f>
        <v>16</v>
      </c>
      <c r="L831" s="39" t="s">
        <v>8219</v>
      </c>
      <c r="M831" s="39">
        <v>44</v>
      </c>
      <c r="O831" s="42" t="s">
        <v>8221</v>
      </c>
      <c r="P831" s="42">
        <v>4</v>
      </c>
    </row>
    <row r="832" spans="3:16" x14ac:dyDescent="0.2">
      <c r="C832"/>
      <c r="D832"/>
      <c r="E832"/>
      <c r="F832"/>
      <c r="G832"/>
      <c r="I832" s="11" t="str">
        <f>Data!G832</f>
        <v>successful</v>
      </c>
      <c r="J832" s="11">
        <f>Data!O832</f>
        <v>32</v>
      </c>
      <c r="L832" s="39" t="s">
        <v>8219</v>
      </c>
      <c r="M832" s="39">
        <v>44</v>
      </c>
      <c r="O832" s="42" t="s">
        <v>8221</v>
      </c>
      <c r="P832" s="42">
        <v>4</v>
      </c>
    </row>
    <row r="833" spans="3:16" x14ac:dyDescent="0.2">
      <c r="C833"/>
      <c r="D833"/>
      <c r="E833"/>
      <c r="F833"/>
      <c r="G833"/>
      <c r="I833" s="11" t="str">
        <f>Data!G833</f>
        <v>successful</v>
      </c>
      <c r="J833" s="11">
        <f>Data!O833</f>
        <v>20</v>
      </c>
      <c r="L833" s="39" t="s">
        <v>8219</v>
      </c>
      <c r="M833" s="39">
        <v>44</v>
      </c>
      <c r="O833" s="42" t="s">
        <v>8221</v>
      </c>
      <c r="P833" s="42">
        <v>4</v>
      </c>
    </row>
    <row r="834" spans="3:16" x14ac:dyDescent="0.2">
      <c r="C834"/>
      <c r="D834"/>
      <c r="E834"/>
      <c r="F834"/>
      <c r="G834"/>
      <c r="I834" s="11" t="str">
        <f>Data!G834</f>
        <v>successful</v>
      </c>
      <c r="J834" s="11">
        <f>Data!O834</f>
        <v>154</v>
      </c>
      <c r="L834" s="39" t="s">
        <v>8219</v>
      </c>
      <c r="M834" s="39">
        <v>44</v>
      </c>
      <c r="O834" s="42" t="s">
        <v>8221</v>
      </c>
      <c r="P834" s="42">
        <v>4</v>
      </c>
    </row>
    <row r="835" spans="3:16" x14ac:dyDescent="0.2">
      <c r="C835"/>
      <c r="D835"/>
      <c r="E835"/>
      <c r="F835"/>
      <c r="G835"/>
      <c r="I835" s="11" t="str">
        <f>Data!G835</f>
        <v>successful</v>
      </c>
      <c r="J835" s="11">
        <f>Data!O835</f>
        <v>41</v>
      </c>
      <c r="L835" s="39" t="s">
        <v>8219</v>
      </c>
      <c r="M835" s="39">
        <v>44</v>
      </c>
      <c r="O835" s="42" t="s">
        <v>8221</v>
      </c>
      <c r="P835" s="42">
        <v>4</v>
      </c>
    </row>
    <row r="836" spans="3:16" x14ac:dyDescent="0.2">
      <c r="C836"/>
      <c r="D836"/>
      <c r="E836"/>
      <c r="F836"/>
      <c r="G836"/>
      <c r="I836" s="11" t="str">
        <f>Data!G836</f>
        <v>successful</v>
      </c>
      <c r="J836" s="11">
        <f>Data!O836</f>
        <v>75</v>
      </c>
      <c r="L836" s="39" t="s">
        <v>8219</v>
      </c>
      <c r="M836" s="39">
        <v>44</v>
      </c>
      <c r="O836" s="42" t="s">
        <v>8221</v>
      </c>
      <c r="P836" s="42">
        <v>4</v>
      </c>
    </row>
    <row r="837" spans="3:16" x14ac:dyDescent="0.2">
      <c r="C837"/>
      <c r="D837"/>
      <c r="E837"/>
      <c r="F837"/>
      <c r="G837"/>
      <c r="I837" s="11" t="str">
        <f>Data!G837</f>
        <v>successful</v>
      </c>
      <c r="J837" s="11">
        <f>Data!O837</f>
        <v>40</v>
      </c>
      <c r="L837" s="39" t="s">
        <v>8219</v>
      </c>
      <c r="M837" s="39">
        <v>44</v>
      </c>
      <c r="O837" s="42" t="s">
        <v>8221</v>
      </c>
      <c r="P837" s="42">
        <v>4</v>
      </c>
    </row>
    <row r="838" spans="3:16" x14ac:dyDescent="0.2">
      <c r="C838"/>
      <c r="D838"/>
      <c r="E838"/>
      <c r="F838"/>
      <c r="G838"/>
      <c r="I838" s="11" t="str">
        <f>Data!G838</f>
        <v>successful</v>
      </c>
      <c r="J838" s="11">
        <f>Data!O838</f>
        <v>46</v>
      </c>
      <c r="L838" s="39" t="s">
        <v>8219</v>
      </c>
      <c r="M838" s="39">
        <v>45</v>
      </c>
      <c r="O838" s="42" t="s">
        <v>8221</v>
      </c>
      <c r="P838" s="42">
        <v>4</v>
      </c>
    </row>
    <row r="839" spans="3:16" x14ac:dyDescent="0.2">
      <c r="C839"/>
      <c r="D839"/>
      <c r="E839"/>
      <c r="F839"/>
      <c r="G839"/>
      <c r="I839" s="11" t="str">
        <f>Data!G839</f>
        <v>successful</v>
      </c>
      <c r="J839" s="11">
        <f>Data!O839</f>
        <v>62</v>
      </c>
      <c r="L839" s="39" t="s">
        <v>8219</v>
      </c>
      <c r="M839" s="39">
        <v>45</v>
      </c>
      <c r="O839" s="42" t="s">
        <v>8221</v>
      </c>
      <c r="P839" s="42">
        <v>4</v>
      </c>
    </row>
    <row r="840" spans="3:16" x14ac:dyDescent="0.2">
      <c r="C840"/>
      <c r="D840"/>
      <c r="E840"/>
      <c r="F840"/>
      <c r="G840"/>
      <c r="I840" s="11" t="str">
        <f>Data!G840</f>
        <v>successful</v>
      </c>
      <c r="J840" s="11">
        <f>Data!O840</f>
        <v>61</v>
      </c>
      <c r="L840" s="39" t="s">
        <v>8219</v>
      </c>
      <c r="M840" s="39">
        <v>45</v>
      </c>
      <c r="O840" s="42" t="s">
        <v>8221</v>
      </c>
      <c r="P840" s="42">
        <v>4</v>
      </c>
    </row>
    <row r="841" spans="3:16" x14ac:dyDescent="0.2">
      <c r="C841"/>
      <c r="D841"/>
      <c r="E841"/>
      <c r="F841"/>
      <c r="G841"/>
      <c r="I841" s="11" t="str">
        <f>Data!G841</f>
        <v>successful</v>
      </c>
      <c r="J841" s="11">
        <f>Data!O841</f>
        <v>96</v>
      </c>
      <c r="L841" s="39" t="s">
        <v>8219</v>
      </c>
      <c r="M841" s="39">
        <v>45</v>
      </c>
      <c r="O841" s="42" t="s">
        <v>8221</v>
      </c>
      <c r="P841" s="42">
        <v>4</v>
      </c>
    </row>
    <row r="842" spans="3:16" x14ac:dyDescent="0.2">
      <c r="C842"/>
      <c r="D842"/>
      <c r="E842"/>
      <c r="F842"/>
      <c r="G842"/>
      <c r="I842" s="11" t="str">
        <f>Data!G842</f>
        <v>successful</v>
      </c>
      <c r="J842" s="11">
        <f>Data!O842</f>
        <v>190</v>
      </c>
      <c r="L842" s="39" t="s">
        <v>8219</v>
      </c>
      <c r="M842" s="39">
        <v>45</v>
      </c>
      <c r="O842" s="42" t="s">
        <v>8221</v>
      </c>
      <c r="P842" s="42">
        <v>4</v>
      </c>
    </row>
    <row r="843" spans="3:16" x14ac:dyDescent="0.2">
      <c r="C843"/>
      <c r="D843"/>
      <c r="E843"/>
      <c r="F843"/>
      <c r="G843"/>
      <c r="I843" s="11" t="str">
        <f>Data!G843</f>
        <v>successful</v>
      </c>
      <c r="J843" s="11">
        <f>Data!O843</f>
        <v>94</v>
      </c>
      <c r="L843" s="39" t="s">
        <v>8219</v>
      </c>
      <c r="M843" s="39">
        <v>45</v>
      </c>
      <c r="O843" s="42" t="s">
        <v>8221</v>
      </c>
      <c r="P843" s="42">
        <v>4</v>
      </c>
    </row>
    <row r="844" spans="3:16" x14ac:dyDescent="0.2">
      <c r="C844"/>
      <c r="D844"/>
      <c r="E844"/>
      <c r="F844"/>
      <c r="G844"/>
      <c r="I844" s="11" t="str">
        <f>Data!G844</f>
        <v>successful</v>
      </c>
      <c r="J844" s="11">
        <f>Data!O844</f>
        <v>39</v>
      </c>
      <c r="L844" s="39" t="s">
        <v>8219</v>
      </c>
      <c r="M844" s="39">
        <v>45</v>
      </c>
      <c r="O844" s="42" t="s">
        <v>8221</v>
      </c>
      <c r="P844" s="42">
        <v>4</v>
      </c>
    </row>
    <row r="845" spans="3:16" x14ac:dyDescent="0.2">
      <c r="C845"/>
      <c r="D845"/>
      <c r="E845"/>
      <c r="F845"/>
      <c r="G845"/>
      <c r="I845" s="11" t="str">
        <f>Data!G845</f>
        <v>successful</v>
      </c>
      <c r="J845" s="11">
        <f>Data!O845</f>
        <v>127</v>
      </c>
      <c r="L845" s="39" t="s">
        <v>8219</v>
      </c>
      <c r="M845" s="39">
        <v>45</v>
      </c>
      <c r="O845" s="42" t="s">
        <v>8221</v>
      </c>
      <c r="P845" s="42">
        <v>4</v>
      </c>
    </row>
    <row r="846" spans="3:16" x14ac:dyDescent="0.2">
      <c r="C846"/>
      <c r="D846"/>
      <c r="E846"/>
      <c r="F846"/>
      <c r="G846"/>
      <c r="I846" s="11" t="str">
        <f>Data!G846</f>
        <v>successful</v>
      </c>
      <c r="J846" s="11">
        <f>Data!O846</f>
        <v>159</v>
      </c>
      <c r="L846" s="39" t="s">
        <v>8219</v>
      </c>
      <c r="M846" s="39">
        <v>45</v>
      </c>
      <c r="O846" s="42" t="s">
        <v>8221</v>
      </c>
      <c r="P846" s="42">
        <v>4</v>
      </c>
    </row>
    <row r="847" spans="3:16" x14ac:dyDescent="0.2">
      <c r="C847"/>
      <c r="D847"/>
      <c r="E847"/>
      <c r="F847"/>
      <c r="G847"/>
      <c r="I847" s="11" t="str">
        <f>Data!G847</f>
        <v>successful</v>
      </c>
      <c r="J847" s="11">
        <f>Data!O847</f>
        <v>177</v>
      </c>
      <c r="L847" s="39" t="s">
        <v>8219</v>
      </c>
      <c r="M847" s="39">
        <v>45</v>
      </c>
      <c r="O847" s="42" t="s">
        <v>8221</v>
      </c>
      <c r="P847" s="42">
        <v>4</v>
      </c>
    </row>
    <row r="848" spans="3:16" x14ac:dyDescent="0.2">
      <c r="C848"/>
      <c r="D848"/>
      <c r="E848"/>
      <c r="F848"/>
      <c r="G848"/>
      <c r="I848" s="11" t="str">
        <f>Data!G848</f>
        <v>successful</v>
      </c>
      <c r="J848" s="11">
        <f>Data!O848</f>
        <v>47</v>
      </c>
      <c r="L848" s="39" t="s">
        <v>8219</v>
      </c>
      <c r="M848" s="39">
        <v>45</v>
      </c>
      <c r="O848" s="42" t="s">
        <v>8221</v>
      </c>
      <c r="P848" s="42">
        <v>4</v>
      </c>
    </row>
    <row r="849" spans="3:16" x14ac:dyDescent="0.2">
      <c r="C849"/>
      <c r="D849"/>
      <c r="E849"/>
      <c r="F849"/>
      <c r="G849"/>
      <c r="I849" s="11" t="str">
        <f>Data!G849</f>
        <v>successful</v>
      </c>
      <c r="J849" s="11">
        <f>Data!O849</f>
        <v>1</v>
      </c>
      <c r="L849" s="39" t="s">
        <v>8219</v>
      </c>
      <c r="M849" s="39">
        <v>45</v>
      </c>
      <c r="O849" s="42" t="s">
        <v>8221</v>
      </c>
      <c r="P849" s="42">
        <v>4</v>
      </c>
    </row>
    <row r="850" spans="3:16" x14ac:dyDescent="0.2">
      <c r="C850"/>
      <c r="D850"/>
      <c r="E850"/>
      <c r="F850"/>
      <c r="G850"/>
      <c r="I850" s="11" t="str">
        <f>Data!G850</f>
        <v>successful</v>
      </c>
      <c r="J850" s="11">
        <f>Data!O850</f>
        <v>16</v>
      </c>
      <c r="L850" s="39" t="s">
        <v>8219</v>
      </c>
      <c r="M850" s="39">
        <v>45</v>
      </c>
      <c r="O850" s="42" t="s">
        <v>8221</v>
      </c>
      <c r="P850" s="42">
        <v>4</v>
      </c>
    </row>
    <row r="851" spans="3:16" x14ac:dyDescent="0.2">
      <c r="C851"/>
      <c r="D851"/>
      <c r="E851"/>
      <c r="F851"/>
      <c r="G851"/>
      <c r="I851" s="11" t="str">
        <f>Data!G851</f>
        <v>successful</v>
      </c>
      <c r="J851" s="11">
        <f>Data!O851</f>
        <v>115</v>
      </c>
      <c r="L851" s="39" t="s">
        <v>8219</v>
      </c>
      <c r="M851" s="39">
        <v>45</v>
      </c>
      <c r="O851" s="42" t="s">
        <v>8221</v>
      </c>
      <c r="P851" s="42">
        <v>5</v>
      </c>
    </row>
    <row r="852" spans="3:16" x14ac:dyDescent="0.2">
      <c r="C852"/>
      <c r="D852"/>
      <c r="E852"/>
      <c r="F852"/>
      <c r="G852"/>
      <c r="I852" s="11" t="str">
        <f>Data!G852</f>
        <v>successful</v>
      </c>
      <c r="J852" s="11">
        <f>Data!O852</f>
        <v>133</v>
      </c>
      <c r="L852" s="39" t="s">
        <v>8219</v>
      </c>
      <c r="M852" s="39">
        <v>45</v>
      </c>
      <c r="O852" s="42" t="s">
        <v>8221</v>
      </c>
      <c r="P852" s="42">
        <v>5</v>
      </c>
    </row>
    <row r="853" spans="3:16" x14ac:dyDescent="0.2">
      <c r="C853"/>
      <c r="D853"/>
      <c r="E853"/>
      <c r="F853"/>
      <c r="G853"/>
      <c r="I853" s="11" t="str">
        <f>Data!G853</f>
        <v>successful</v>
      </c>
      <c r="J853" s="11">
        <f>Data!O853</f>
        <v>70</v>
      </c>
      <c r="L853" s="39" t="s">
        <v>8219</v>
      </c>
      <c r="M853" s="39">
        <v>46</v>
      </c>
      <c r="O853" s="42" t="s">
        <v>8221</v>
      </c>
      <c r="P853" s="42">
        <v>5</v>
      </c>
    </row>
    <row r="854" spans="3:16" x14ac:dyDescent="0.2">
      <c r="C854"/>
      <c r="D854"/>
      <c r="E854"/>
      <c r="F854"/>
      <c r="G854"/>
      <c r="I854" s="11" t="str">
        <f>Data!G854</f>
        <v>successful</v>
      </c>
      <c r="J854" s="11">
        <f>Data!O854</f>
        <v>62</v>
      </c>
      <c r="L854" s="39" t="s">
        <v>8219</v>
      </c>
      <c r="M854" s="39">
        <v>46</v>
      </c>
      <c r="O854" s="42" t="s">
        <v>8221</v>
      </c>
      <c r="P854" s="42">
        <v>5</v>
      </c>
    </row>
    <row r="855" spans="3:16" x14ac:dyDescent="0.2">
      <c r="C855"/>
      <c r="D855"/>
      <c r="E855"/>
      <c r="F855"/>
      <c r="G855"/>
      <c r="I855" s="11" t="str">
        <f>Data!G855</f>
        <v>successful</v>
      </c>
      <c r="J855" s="11">
        <f>Data!O855</f>
        <v>10</v>
      </c>
      <c r="L855" s="39" t="s">
        <v>8219</v>
      </c>
      <c r="M855" s="39">
        <v>46</v>
      </c>
      <c r="O855" s="42" t="s">
        <v>8221</v>
      </c>
      <c r="P855" s="42">
        <v>5</v>
      </c>
    </row>
    <row r="856" spans="3:16" x14ac:dyDescent="0.2">
      <c r="C856"/>
      <c r="D856"/>
      <c r="E856"/>
      <c r="F856"/>
      <c r="G856"/>
      <c r="I856" s="11" t="str">
        <f>Data!G856</f>
        <v>successful</v>
      </c>
      <c r="J856" s="11">
        <f>Data!O856</f>
        <v>499</v>
      </c>
      <c r="L856" s="39" t="s">
        <v>8219</v>
      </c>
      <c r="M856" s="39">
        <v>46</v>
      </c>
      <c r="O856" s="42" t="s">
        <v>8221</v>
      </c>
      <c r="P856" s="42">
        <v>5</v>
      </c>
    </row>
    <row r="857" spans="3:16" x14ac:dyDescent="0.2">
      <c r="C857"/>
      <c r="D857"/>
      <c r="E857"/>
      <c r="F857"/>
      <c r="G857"/>
      <c r="I857" s="11" t="str">
        <f>Data!G857</f>
        <v>successful</v>
      </c>
      <c r="J857" s="11">
        <f>Data!O857</f>
        <v>47</v>
      </c>
      <c r="L857" s="39" t="s">
        <v>8219</v>
      </c>
      <c r="M857" s="39">
        <v>46</v>
      </c>
      <c r="O857" s="42" t="s">
        <v>8221</v>
      </c>
      <c r="P857" s="42">
        <v>5</v>
      </c>
    </row>
    <row r="858" spans="3:16" x14ac:dyDescent="0.2">
      <c r="C858"/>
      <c r="D858"/>
      <c r="E858"/>
      <c r="F858"/>
      <c r="G858"/>
      <c r="I858" s="11" t="str">
        <f>Data!G858</f>
        <v>successful</v>
      </c>
      <c r="J858" s="11">
        <f>Data!O858</f>
        <v>28</v>
      </c>
      <c r="L858" s="39" t="s">
        <v>8219</v>
      </c>
      <c r="M858" s="39">
        <v>46</v>
      </c>
      <c r="O858" s="42" t="s">
        <v>8221</v>
      </c>
      <c r="P858" s="42">
        <v>5</v>
      </c>
    </row>
    <row r="859" spans="3:16" x14ac:dyDescent="0.2">
      <c r="C859"/>
      <c r="D859"/>
      <c r="E859"/>
      <c r="F859"/>
      <c r="G859"/>
      <c r="I859" s="11" t="str">
        <f>Data!G859</f>
        <v>successful</v>
      </c>
      <c r="J859" s="11">
        <f>Data!O859</f>
        <v>24</v>
      </c>
      <c r="L859" s="39" t="s">
        <v>8219</v>
      </c>
      <c r="M859" s="39">
        <v>46</v>
      </c>
      <c r="O859" s="42" t="s">
        <v>8221</v>
      </c>
      <c r="P859" s="42">
        <v>5</v>
      </c>
    </row>
    <row r="860" spans="3:16" x14ac:dyDescent="0.2">
      <c r="C860"/>
      <c r="D860"/>
      <c r="E860"/>
      <c r="F860"/>
      <c r="G860"/>
      <c r="I860" s="11" t="str">
        <f>Data!G860</f>
        <v>successful</v>
      </c>
      <c r="J860" s="11">
        <f>Data!O860</f>
        <v>76</v>
      </c>
      <c r="L860" s="39" t="s">
        <v>8219</v>
      </c>
      <c r="M860" s="39">
        <v>46</v>
      </c>
      <c r="O860" s="42" t="s">
        <v>8221</v>
      </c>
      <c r="P860" s="42">
        <v>5</v>
      </c>
    </row>
    <row r="861" spans="3:16" x14ac:dyDescent="0.2">
      <c r="C861"/>
      <c r="D861"/>
      <c r="E861"/>
      <c r="F861"/>
      <c r="G861"/>
      <c r="I861" s="11" t="str">
        <f>Data!G861</f>
        <v>successful</v>
      </c>
      <c r="J861" s="11">
        <f>Data!O861</f>
        <v>98</v>
      </c>
      <c r="L861" s="39" t="s">
        <v>8219</v>
      </c>
      <c r="M861" s="39">
        <v>46</v>
      </c>
      <c r="O861" s="42" t="s">
        <v>8221</v>
      </c>
      <c r="P861" s="42">
        <v>5</v>
      </c>
    </row>
    <row r="862" spans="3:16" x14ac:dyDescent="0.2">
      <c r="C862"/>
      <c r="D862"/>
      <c r="E862"/>
      <c r="F862"/>
      <c r="G862"/>
      <c r="I862" s="11" t="str">
        <f>Data!G862</f>
        <v>failed</v>
      </c>
      <c r="J862" s="11">
        <f>Data!O862</f>
        <v>48</v>
      </c>
      <c r="L862" s="39" t="s">
        <v>8219</v>
      </c>
      <c r="M862" s="39">
        <v>46</v>
      </c>
      <c r="O862" s="42" t="s">
        <v>8221</v>
      </c>
      <c r="P862" s="42">
        <v>5</v>
      </c>
    </row>
    <row r="863" spans="3:16" x14ac:dyDescent="0.2">
      <c r="C863"/>
      <c r="D863"/>
      <c r="E863"/>
      <c r="F863"/>
      <c r="G863"/>
      <c r="I863" s="11" t="str">
        <f>Data!G863</f>
        <v>failed</v>
      </c>
      <c r="J863" s="11">
        <f>Data!O863</f>
        <v>2</v>
      </c>
      <c r="L863" s="39" t="s">
        <v>8219</v>
      </c>
      <c r="M863" s="39">
        <v>46</v>
      </c>
      <c r="O863" s="42" t="s">
        <v>8221</v>
      </c>
      <c r="P863" s="42">
        <v>5</v>
      </c>
    </row>
    <row r="864" spans="3:16" x14ac:dyDescent="0.2">
      <c r="C864"/>
      <c r="D864"/>
      <c r="E864"/>
      <c r="F864"/>
      <c r="G864"/>
      <c r="I864" s="11" t="str">
        <f>Data!G864</f>
        <v>failed</v>
      </c>
      <c r="J864" s="11">
        <f>Data!O864</f>
        <v>4</v>
      </c>
      <c r="L864" s="39" t="s">
        <v>8219</v>
      </c>
      <c r="M864" s="39">
        <v>46</v>
      </c>
      <c r="O864" s="42" t="s">
        <v>8221</v>
      </c>
      <c r="P864" s="42">
        <v>5</v>
      </c>
    </row>
    <row r="865" spans="3:16" x14ac:dyDescent="0.2">
      <c r="C865"/>
      <c r="D865"/>
      <c r="E865"/>
      <c r="F865"/>
      <c r="G865"/>
      <c r="I865" s="11" t="str">
        <f>Data!G865</f>
        <v>failed</v>
      </c>
      <c r="J865" s="11">
        <f>Data!O865</f>
        <v>5</v>
      </c>
      <c r="L865" s="39" t="s">
        <v>8219</v>
      </c>
      <c r="M865" s="39">
        <v>46</v>
      </c>
      <c r="O865" s="42" t="s">
        <v>8221</v>
      </c>
      <c r="P865" s="42">
        <v>5</v>
      </c>
    </row>
    <row r="866" spans="3:16" x14ac:dyDescent="0.2">
      <c r="C866"/>
      <c r="D866"/>
      <c r="E866"/>
      <c r="F866"/>
      <c r="G866"/>
      <c r="I866" s="11" t="str">
        <f>Data!G866</f>
        <v>failed</v>
      </c>
      <c r="J866" s="11">
        <f>Data!O866</f>
        <v>79</v>
      </c>
      <c r="L866" s="39" t="s">
        <v>8219</v>
      </c>
      <c r="M866" s="39">
        <v>46</v>
      </c>
      <c r="O866" s="42" t="s">
        <v>8221</v>
      </c>
      <c r="P866" s="42">
        <v>5</v>
      </c>
    </row>
    <row r="867" spans="3:16" x14ac:dyDescent="0.2">
      <c r="C867"/>
      <c r="D867"/>
      <c r="E867"/>
      <c r="F867"/>
      <c r="G867"/>
      <c r="I867" s="11" t="str">
        <f>Data!G867</f>
        <v>failed</v>
      </c>
      <c r="J867" s="11">
        <f>Data!O867</f>
        <v>2</v>
      </c>
      <c r="L867" s="39" t="s">
        <v>8219</v>
      </c>
      <c r="M867" s="39">
        <v>46</v>
      </c>
      <c r="O867" s="42" t="s">
        <v>8221</v>
      </c>
      <c r="P867" s="42">
        <v>5</v>
      </c>
    </row>
    <row r="868" spans="3:16" x14ac:dyDescent="0.2">
      <c r="C868"/>
      <c r="D868"/>
      <c r="E868"/>
      <c r="F868"/>
      <c r="G868"/>
      <c r="I868" s="11" t="str">
        <f>Data!G868</f>
        <v>failed</v>
      </c>
      <c r="J868" s="11">
        <f>Data!O868</f>
        <v>11</v>
      </c>
      <c r="L868" s="39" t="s">
        <v>8219</v>
      </c>
      <c r="M868" s="39">
        <v>46</v>
      </c>
      <c r="O868" s="42" t="s">
        <v>8221</v>
      </c>
      <c r="P868" s="42">
        <v>5</v>
      </c>
    </row>
    <row r="869" spans="3:16" x14ac:dyDescent="0.2">
      <c r="C869"/>
      <c r="D869"/>
      <c r="E869"/>
      <c r="F869"/>
      <c r="G869"/>
      <c r="I869" s="11" t="str">
        <f>Data!G869</f>
        <v>failed</v>
      </c>
      <c r="J869" s="11">
        <f>Data!O869</f>
        <v>11</v>
      </c>
      <c r="L869" s="39" t="s">
        <v>8219</v>
      </c>
      <c r="M869" s="39">
        <v>46</v>
      </c>
      <c r="O869" s="42" t="s">
        <v>8221</v>
      </c>
      <c r="P869" s="42">
        <v>5</v>
      </c>
    </row>
    <row r="870" spans="3:16" x14ac:dyDescent="0.2">
      <c r="C870"/>
      <c r="D870"/>
      <c r="E870"/>
      <c r="F870"/>
      <c r="G870"/>
      <c r="I870" s="11" t="str">
        <f>Data!G870</f>
        <v>failed</v>
      </c>
      <c r="J870" s="11">
        <f>Data!O870</f>
        <v>1</v>
      </c>
      <c r="L870" s="39" t="s">
        <v>8219</v>
      </c>
      <c r="M870" s="39">
        <v>46</v>
      </c>
      <c r="O870" s="42" t="s">
        <v>8221</v>
      </c>
      <c r="P870" s="42">
        <v>5</v>
      </c>
    </row>
    <row r="871" spans="3:16" x14ac:dyDescent="0.2">
      <c r="C871"/>
      <c r="D871"/>
      <c r="E871"/>
      <c r="F871"/>
      <c r="G871"/>
      <c r="I871" s="11" t="str">
        <f>Data!G871</f>
        <v>failed</v>
      </c>
      <c r="J871" s="11">
        <f>Data!O871</f>
        <v>3</v>
      </c>
      <c r="L871" s="39" t="s">
        <v>8219</v>
      </c>
      <c r="M871" s="39">
        <v>46</v>
      </c>
      <c r="O871" s="42" t="s">
        <v>8221</v>
      </c>
      <c r="P871" s="42">
        <v>5</v>
      </c>
    </row>
    <row r="872" spans="3:16" x14ac:dyDescent="0.2">
      <c r="C872"/>
      <c r="D872"/>
      <c r="E872"/>
      <c r="F872"/>
      <c r="G872"/>
      <c r="I872" s="11" t="str">
        <f>Data!G872</f>
        <v>failed</v>
      </c>
      <c r="J872" s="11">
        <f>Data!O872</f>
        <v>5</v>
      </c>
      <c r="L872" s="39" t="s">
        <v>8219</v>
      </c>
      <c r="M872" s="39">
        <v>46</v>
      </c>
      <c r="O872" s="42" t="s">
        <v>8221</v>
      </c>
      <c r="P872" s="42">
        <v>5</v>
      </c>
    </row>
    <row r="873" spans="3:16" x14ac:dyDescent="0.2">
      <c r="C873"/>
      <c r="D873"/>
      <c r="E873"/>
      <c r="F873"/>
      <c r="G873"/>
      <c r="I873" s="11" t="str">
        <f>Data!G873</f>
        <v>failed</v>
      </c>
      <c r="J873" s="11">
        <f>Data!O873</f>
        <v>12</v>
      </c>
      <c r="L873" s="39" t="s">
        <v>8219</v>
      </c>
      <c r="M873" s="39">
        <v>46</v>
      </c>
      <c r="O873" s="42" t="s">
        <v>8221</v>
      </c>
      <c r="P873" s="42">
        <v>5</v>
      </c>
    </row>
    <row r="874" spans="3:16" x14ac:dyDescent="0.2">
      <c r="C874"/>
      <c r="D874"/>
      <c r="E874"/>
      <c r="F874"/>
      <c r="G874"/>
      <c r="I874" s="11" t="str">
        <f>Data!G874</f>
        <v>failed</v>
      </c>
      <c r="J874" s="11">
        <f>Data!O874</f>
        <v>2</v>
      </c>
      <c r="L874" s="39" t="s">
        <v>8219</v>
      </c>
      <c r="M874" s="39">
        <v>47</v>
      </c>
      <c r="O874" s="42" t="s">
        <v>8221</v>
      </c>
      <c r="P874" s="42">
        <v>5</v>
      </c>
    </row>
    <row r="875" spans="3:16" x14ac:dyDescent="0.2">
      <c r="C875"/>
      <c r="D875"/>
      <c r="E875"/>
      <c r="F875"/>
      <c r="G875"/>
      <c r="I875" s="11" t="str">
        <f>Data!G875</f>
        <v>failed</v>
      </c>
      <c r="J875" s="11">
        <f>Data!O875</f>
        <v>5</v>
      </c>
      <c r="L875" s="39" t="s">
        <v>8219</v>
      </c>
      <c r="M875" s="39">
        <v>47</v>
      </c>
      <c r="O875" s="42" t="s">
        <v>8221</v>
      </c>
      <c r="P875" s="42">
        <v>5</v>
      </c>
    </row>
    <row r="876" spans="3:16" x14ac:dyDescent="0.2">
      <c r="C876"/>
      <c r="D876"/>
      <c r="E876"/>
      <c r="F876"/>
      <c r="G876"/>
      <c r="I876" s="11" t="str">
        <f>Data!G876</f>
        <v>failed</v>
      </c>
      <c r="J876" s="11">
        <f>Data!O876</f>
        <v>21</v>
      </c>
      <c r="L876" s="39" t="s">
        <v>8219</v>
      </c>
      <c r="M876" s="39">
        <v>47</v>
      </c>
      <c r="O876" s="42" t="s">
        <v>8221</v>
      </c>
      <c r="P876" s="42">
        <v>5</v>
      </c>
    </row>
    <row r="877" spans="3:16" x14ac:dyDescent="0.2">
      <c r="C877"/>
      <c r="D877"/>
      <c r="E877"/>
      <c r="F877"/>
      <c r="G877"/>
      <c r="I877" s="11" t="str">
        <f>Data!G877</f>
        <v>failed</v>
      </c>
      <c r="J877" s="11">
        <f>Data!O877</f>
        <v>0</v>
      </c>
      <c r="L877" s="39" t="s">
        <v>8219</v>
      </c>
      <c r="M877" s="39">
        <v>47</v>
      </c>
      <c r="O877" s="42" t="s">
        <v>8221</v>
      </c>
      <c r="P877" s="42">
        <v>5</v>
      </c>
    </row>
    <row r="878" spans="3:16" x14ac:dyDescent="0.2">
      <c r="C878"/>
      <c r="D878"/>
      <c r="E878"/>
      <c r="F878"/>
      <c r="G878"/>
      <c r="I878" s="11" t="str">
        <f>Data!G878</f>
        <v>failed</v>
      </c>
      <c r="J878" s="11">
        <f>Data!O878</f>
        <v>45</v>
      </c>
      <c r="L878" s="39" t="s">
        <v>8219</v>
      </c>
      <c r="M878" s="39">
        <v>47</v>
      </c>
      <c r="O878" s="42" t="s">
        <v>8221</v>
      </c>
      <c r="P878" s="42">
        <v>5</v>
      </c>
    </row>
    <row r="879" spans="3:16" x14ac:dyDescent="0.2">
      <c r="C879"/>
      <c r="D879"/>
      <c r="E879"/>
      <c r="F879"/>
      <c r="G879"/>
      <c r="I879" s="11" t="str">
        <f>Data!G879</f>
        <v>failed</v>
      </c>
      <c r="J879" s="11">
        <f>Data!O879</f>
        <v>29</v>
      </c>
      <c r="L879" s="39" t="s">
        <v>8219</v>
      </c>
      <c r="M879" s="39">
        <v>47</v>
      </c>
      <c r="O879" s="42" t="s">
        <v>8221</v>
      </c>
      <c r="P879" s="42">
        <v>5</v>
      </c>
    </row>
    <row r="880" spans="3:16" x14ac:dyDescent="0.2">
      <c r="C880"/>
      <c r="D880"/>
      <c r="E880"/>
      <c r="F880"/>
      <c r="G880"/>
      <c r="I880" s="11" t="str">
        <f>Data!G880</f>
        <v>failed</v>
      </c>
      <c r="J880" s="11">
        <f>Data!O880</f>
        <v>2</v>
      </c>
      <c r="L880" s="39" t="s">
        <v>8219</v>
      </c>
      <c r="M880" s="39">
        <v>47</v>
      </c>
      <c r="O880" s="42" t="s">
        <v>8221</v>
      </c>
      <c r="P880" s="42">
        <v>5</v>
      </c>
    </row>
    <row r="881" spans="3:16" x14ac:dyDescent="0.2">
      <c r="C881"/>
      <c r="D881"/>
      <c r="E881"/>
      <c r="F881"/>
      <c r="G881"/>
      <c r="I881" s="11" t="str">
        <f>Data!G881</f>
        <v>failed</v>
      </c>
      <c r="J881" s="11">
        <f>Data!O881</f>
        <v>30</v>
      </c>
      <c r="L881" s="39" t="s">
        <v>8219</v>
      </c>
      <c r="M881" s="39">
        <v>47</v>
      </c>
      <c r="O881" s="42" t="s">
        <v>8221</v>
      </c>
      <c r="P881" s="42">
        <v>5</v>
      </c>
    </row>
    <row r="882" spans="3:16" x14ac:dyDescent="0.2">
      <c r="C882"/>
      <c r="D882"/>
      <c r="E882"/>
      <c r="F882"/>
      <c r="G882"/>
      <c r="I882" s="11" t="str">
        <f>Data!G882</f>
        <v>failed</v>
      </c>
      <c r="J882" s="11">
        <f>Data!O882</f>
        <v>8</v>
      </c>
      <c r="L882" s="39" t="s">
        <v>8219</v>
      </c>
      <c r="M882" s="39">
        <v>47</v>
      </c>
      <c r="O882" s="42" t="s">
        <v>8221</v>
      </c>
      <c r="P882" s="42">
        <v>5</v>
      </c>
    </row>
    <row r="883" spans="3:16" x14ac:dyDescent="0.2">
      <c r="C883"/>
      <c r="D883"/>
      <c r="E883"/>
      <c r="F883"/>
      <c r="G883"/>
      <c r="I883" s="11" t="str">
        <f>Data!G883</f>
        <v>failed</v>
      </c>
      <c r="J883" s="11">
        <f>Data!O883</f>
        <v>1</v>
      </c>
      <c r="L883" s="39" t="s">
        <v>8219</v>
      </c>
      <c r="M883" s="39">
        <v>47</v>
      </c>
      <c r="O883" s="42" t="s">
        <v>8221</v>
      </c>
      <c r="P883" s="42">
        <v>5</v>
      </c>
    </row>
    <row r="884" spans="3:16" x14ac:dyDescent="0.2">
      <c r="C884"/>
      <c r="D884"/>
      <c r="E884"/>
      <c r="F884"/>
      <c r="G884"/>
      <c r="I884" s="11" t="str">
        <f>Data!G884</f>
        <v>failed</v>
      </c>
      <c r="J884" s="11">
        <f>Data!O884</f>
        <v>14</v>
      </c>
      <c r="L884" s="39" t="s">
        <v>8219</v>
      </c>
      <c r="M884" s="39">
        <v>47</v>
      </c>
      <c r="O884" s="42" t="s">
        <v>8221</v>
      </c>
      <c r="P884" s="42">
        <v>5</v>
      </c>
    </row>
    <row r="885" spans="3:16" x14ac:dyDescent="0.2">
      <c r="C885"/>
      <c r="D885"/>
      <c r="E885"/>
      <c r="F885"/>
      <c r="G885"/>
      <c r="I885" s="11" t="str">
        <f>Data!G885</f>
        <v>failed</v>
      </c>
      <c r="J885" s="11">
        <f>Data!O885</f>
        <v>24</v>
      </c>
      <c r="L885" s="39" t="s">
        <v>8219</v>
      </c>
      <c r="M885" s="39">
        <v>47</v>
      </c>
      <c r="O885" s="42" t="s">
        <v>8221</v>
      </c>
      <c r="P885" s="42">
        <v>5</v>
      </c>
    </row>
    <row r="886" spans="3:16" x14ac:dyDescent="0.2">
      <c r="C886"/>
      <c r="D886"/>
      <c r="E886"/>
      <c r="F886"/>
      <c r="G886"/>
      <c r="I886" s="11" t="str">
        <f>Data!G886</f>
        <v>failed</v>
      </c>
      <c r="J886" s="11">
        <f>Data!O886</f>
        <v>2</v>
      </c>
      <c r="L886" s="39" t="s">
        <v>8219</v>
      </c>
      <c r="M886" s="39">
        <v>47</v>
      </c>
      <c r="O886" s="42" t="s">
        <v>8221</v>
      </c>
      <c r="P886" s="42">
        <v>5</v>
      </c>
    </row>
    <row r="887" spans="3:16" x14ac:dyDescent="0.2">
      <c r="C887"/>
      <c r="D887"/>
      <c r="E887"/>
      <c r="F887"/>
      <c r="G887"/>
      <c r="I887" s="11" t="str">
        <f>Data!G887</f>
        <v>failed</v>
      </c>
      <c r="J887" s="11">
        <f>Data!O887</f>
        <v>21</v>
      </c>
      <c r="L887" s="39" t="s">
        <v>8219</v>
      </c>
      <c r="M887" s="39">
        <v>47</v>
      </c>
      <c r="O887" s="42" t="s">
        <v>8221</v>
      </c>
      <c r="P887" s="42">
        <v>5</v>
      </c>
    </row>
    <row r="888" spans="3:16" x14ac:dyDescent="0.2">
      <c r="C888"/>
      <c r="D888"/>
      <c r="E888"/>
      <c r="F888"/>
      <c r="G888"/>
      <c r="I888" s="11" t="str">
        <f>Data!G888</f>
        <v>failed</v>
      </c>
      <c r="J888" s="11">
        <f>Data!O888</f>
        <v>7</v>
      </c>
      <c r="L888" s="39" t="s">
        <v>8219</v>
      </c>
      <c r="M888" s="39">
        <v>47</v>
      </c>
      <c r="O888" s="42" t="s">
        <v>8221</v>
      </c>
      <c r="P888" s="42">
        <v>5</v>
      </c>
    </row>
    <row r="889" spans="3:16" x14ac:dyDescent="0.2">
      <c r="C889"/>
      <c r="D889"/>
      <c r="E889"/>
      <c r="F889"/>
      <c r="G889"/>
      <c r="I889" s="11" t="str">
        <f>Data!G889</f>
        <v>failed</v>
      </c>
      <c r="J889" s="11">
        <f>Data!O889</f>
        <v>0</v>
      </c>
      <c r="L889" s="39" t="s">
        <v>8219</v>
      </c>
      <c r="M889" s="39">
        <v>47</v>
      </c>
      <c r="O889" s="42" t="s">
        <v>8221</v>
      </c>
      <c r="P889" s="42">
        <v>5</v>
      </c>
    </row>
    <row r="890" spans="3:16" x14ac:dyDescent="0.2">
      <c r="C890"/>
      <c r="D890"/>
      <c r="E890"/>
      <c r="F890"/>
      <c r="G890"/>
      <c r="I890" s="11" t="str">
        <f>Data!G890</f>
        <v>failed</v>
      </c>
      <c r="J890" s="11">
        <f>Data!O890</f>
        <v>4</v>
      </c>
      <c r="L890" s="39" t="s">
        <v>8219</v>
      </c>
      <c r="M890" s="39">
        <v>47</v>
      </c>
      <c r="O890" s="42" t="s">
        <v>8221</v>
      </c>
      <c r="P890" s="42">
        <v>5</v>
      </c>
    </row>
    <row r="891" spans="3:16" x14ac:dyDescent="0.2">
      <c r="C891"/>
      <c r="D891"/>
      <c r="E891"/>
      <c r="F891"/>
      <c r="G891"/>
      <c r="I891" s="11" t="str">
        <f>Data!G891</f>
        <v>failed</v>
      </c>
      <c r="J891" s="11">
        <f>Data!O891</f>
        <v>32</v>
      </c>
      <c r="L891" s="39" t="s">
        <v>8219</v>
      </c>
      <c r="M891" s="39">
        <v>47</v>
      </c>
      <c r="O891" s="42" t="s">
        <v>8221</v>
      </c>
      <c r="P891" s="42">
        <v>5</v>
      </c>
    </row>
    <row r="892" spans="3:16" x14ac:dyDescent="0.2">
      <c r="C892"/>
      <c r="D892"/>
      <c r="E892"/>
      <c r="F892"/>
      <c r="G892"/>
      <c r="I892" s="11" t="str">
        <f>Data!G892</f>
        <v>failed</v>
      </c>
      <c r="J892" s="11">
        <f>Data!O892</f>
        <v>4</v>
      </c>
      <c r="L892" s="39" t="s">
        <v>8219</v>
      </c>
      <c r="M892" s="39">
        <v>47</v>
      </c>
      <c r="O892" s="42" t="s">
        <v>8221</v>
      </c>
      <c r="P892" s="42">
        <v>5</v>
      </c>
    </row>
    <row r="893" spans="3:16" x14ac:dyDescent="0.2">
      <c r="C893"/>
      <c r="D893"/>
      <c r="E893"/>
      <c r="F893"/>
      <c r="G893"/>
      <c r="I893" s="11" t="str">
        <f>Data!G893</f>
        <v>failed</v>
      </c>
      <c r="J893" s="11">
        <f>Data!O893</f>
        <v>9</v>
      </c>
      <c r="L893" s="39" t="s">
        <v>8219</v>
      </c>
      <c r="M893" s="39">
        <v>47</v>
      </c>
      <c r="O893" s="42" t="s">
        <v>8221</v>
      </c>
      <c r="P893" s="42">
        <v>5</v>
      </c>
    </row>
    <row r="894" spans="3:16" x14ac:dyDescent="0.2">
      <c r="C894"/>
      <c r="D894"/>
      <c r="E894"/>
      <c r="F894"/>
      <c r="G894"/>
      <c r="I894" s="11" t="str">
        <f>Data!G894</f>
        <v>failed</v>
      </c>
      <c r="J894" s="11">
        <f>Data!O894</f>
        <v>17</v>
      </c>
      <c r="L894" s="39" t="s">
        <v>8219</v>
      </c>
      <c r="M894" s="39">
        <v>47</v>
      </c>
      <c r="O894" s="42" t="s">
        <v>8221</v>
      </c>
      <c r="P894" s="42">
        <v>5</v>
      </c>
    </row>
    <row r="895" spans="3:16" x14ac:dyDescent="0.2">
      <c r="C895"/>
      <c r="D895"/>
      <c r="E895"/>
      <c r="F895"/>
      <c r="G895"/>
      <c r="I895" s="11" t="str">
        <f>Data!G895</f>
        <v>failed</v>
      </c>
      <c r="J895" s="11">
        <f>Data!O895</f>
        <v>5</v>
      </c>
      <c r="L895" s="39" t="s">
        <v>8219</v>
      </c>
      <c r="M895" s="39">
        <v>48</v>
      </c>
      <c r="O895" s="42" t="s">
        <v>8221</v>
      </c>
      <c r="P895" s="42">
        <v>5</v>
      </c>
    </row>
    <row r="896" spans="3:16" x14ac:dyDescent="0.2">
      <c r="C896"/>
      <c r="D896"/>
      <c r="E896"/>
      <c r="F896"/>
      <c r="G896"/>
      <c r="I896" s="11" t="str">
        <f>Data!G896</f>
        <v>failed</v>
      </c>
      <c r="J896" s="11">
        <f>Data!O896</f>
        <v>53</v>
      </c>
      <c r="L896" s="39" t="s">
        <v>8219</v>
      </c>
      <c r="M896" s="39">
        <v>48</v>
      </c>
      <c r="O896" s="42" t="s">
        <v>8221</v>
      </c>
      <c r="P896" s="42">
        <v>5</v>
      </c>
    </row>
    <row r="897" spans="3:16" x14ac:dyDescent="0.2">
      <c r="C897"/>
      <c r="D897"/>
      <c r="E897"/>
      <c r="F897"/>
      <c r="G897"/>
      <c r="I897" s="11" t="str">
        <f>Data!G897</f>
        <v>failed</v>
      </c>
      <c r="J897" s="11">
        <f>Data!O897</f>
        <v>7</v>
      </c>
      <c r="L897" s="39" t="s">
        <v>8219</v>
      </c>
      <c r="M897" s="39">
        <v>48</v>
      </c>
      <c r="O897" s="42" t="s">
        <v>8221</v>
      </c>
      <c r="P897" s="42">
        <v>5</v>
      </c>
    </row>
    <row r="898" spans="3:16" x14ac:dyDescent="0.2">
      <c r="C898"/>
      <c r="D898"/>
      <c r="E898"/>
      <c r="F898"/>
      <c r="G898"/>
      <c r="I898" s="11" t="str">
        <f>Data!G898</f>
        <v>failed</v>
      </c>
      <c r="J898" s="11">
        <f>Data!O898</f>
        <v>72</v>
      </c>
      <c r="L898" s="39" t="s">
        <v>8219</v>
      </c>
      <c r="M898" s="39">
        <v>48</v>
      </c>
      <c r="O898" s="42" t="s">
        <v>8221</v>
      </c>
      <c r="P898" s="42">
        <v>5</v>
      </c>
    </row>
    <row r="899" spans="3:16" x14ac:dyDescent="0.2">
      <c r="C899"/>
      <c r="D899"/>
      <c r="E899"/>
      <c r="F899"/>
      <c r="G899"/>
      <c r="I899" s="11" t="str">
        <f>Data!G899</f>
        <v>failed</v>
      </c>
      <c r="J899" s="11">
        <f>Data!O899</f>
        <v>0</v>
      </c>
      <c r="L899" s="39" t="s">
        <v>8219</v>
      </c>
      <c r="M899" s="39">
        <v>48</v>
      </c>
      <c r="O899" s="42" t="s">
        <v>8221</v>
      </c>
      <c r="P899" s="42">
        <v>5</v>
      </c>
    </row>
    <row r="900" spans="3:16" x14ac:dyDescent="0.2">
      <c r="C900"/>
      <c r="D900"/>
      <c r="E900"/>
      <c r="F900"/>
      <c r="G900"/>
      <c r="I900" s="11" t="str">
        <f>Data!G900</f>
        <v>failed</v>
      </c>
      <c r="J900" s="11">
        <f>Data!O900</f>
        <v>2</v>
      </c>
      <c r="L900" s="39" t="s">
        <v>8219</v>
      </c>
      <c r="M900" s="39">
        <v>48</v>
      </c>
      <c r="O900" s="42" t="s">
        <v>8221</v>
      </c>
      <c r="P900" s="42">
        <v>5</v>
      </c>
    </row>
    <row r="901" spans="3:16" x14ac:dyDescent="0.2">
      <c r="C901"/>
      <c r="D901"/>
      <c r="E901"/>
      <c r="F901"/>
      <c r="G901"/>
      <c r="I901" s="11" t="str">
        <f>Data!G901</f>
        <v>failed</v>
      </c>
      <c r="J901" s="11">
        <f>Data!O901</f>
        <v>8</v>
      </c>
      <c r="L901" s="39" t="s">
        <v>8219</v>
      </c>
      <c r="M901" s="39">
        <v>48</v>
      </c>
      <c r="O901" s="42" t="s">
        <v>8221</v>
      </c>
      <c r="P901" s="42">
        <v>5</v>
      </c>
    </row>
    <row r="902" spans="3:16" x14ac:dyDescent="0.2">
      <c r="C902"/>
      <c r="D902"/>
      <c r="E902"/>
      <c r="F902"/>
      <c r="G902"/>
      <c r="I902" s="11" t="str">
        <f>Data!G902</f>
        <v>failed</v>
      </c>
      <c r="J902" s="11">
        <f>Data!O902</f>
        <v>2</v>
      </c>
      <c r="L902" s="39" t="s">
        <v>8219</v>
      </c>
      <c r="M902" s="39">
        <v>48</v>
      </c>
      <c r="O902" s="42" t="s">
        <v>8221</v>
      </c>
      <c r="P902" s="42">
        <v>5</v>
      </c>
    </row>
    <row r="903" spans="3:16" x14ac:dyDescent="0.2">
      <c r="C903"/>
      <c r="D903"/>
      <c r="E903"/>
      <c r="F903"/>
      <c r="G903"/>
      <c r="I903" s="11" t="str">
        <f>Data!G903</f>
        <v>failed</v>
      </c>
      <c r="J903" s="11">
        <f>Data!O903</f>
        <v>0</v>
      </c>
      <c r="L903" s="39" t="s">
        <v>8219</v>
      </c>
      <c r="M903" s="39">
        <v>48</v>
      </c>
      <c r="O903" s="42" t="s">
        <v>8221</v>
      </c>
      <c r="P903" s="42">
        <v>5</v>
      </c>
    </row>
    <row r="904" spans="3:16" x14ac:dyDescent="0.2">
      <c r="C904"/>
      <c r="D904"/>
      <c r="E904"/>
      <c r="F904"/>
      <c r="G904"/>
      <c r="I904" s="11" t="str">
        <f>Data!G904</f>
        <v>failed</v>
      </c>
      <c r="J904" s="11">
        <f>Data!O904</f>
        <v>3</v>
      </c>
      <c r="L904" s="39" t="s">
        <v>8219</v>
      </c>
      <c r="M904" s="39">
        <v>48</v>
      </c>
      <c r="O904" s="42" t="s">
        <v>8221</v>
      </c>
      <c r="P904" s="42">
        <v>5</v>
      </c>
    </row>
    <row r="905" spans="3:16" x14ac:dyDescent="0.2">
      <c r="C905"/>
      <c r="D905"/>
      <c r="E905"/>
      <c r="F905"/>
      <c r="G905"/>
      <c r="I905" s="11" t="str">
        <f>Data!G905</f>
        <v>failed</v>
      </c>
      <c r="J905" s="11">
        <f>Data!O905</f>
        <v>4</v>
      </c>
      <c r="L905" s="39" t="s">
        <v>8219</v>
      </c>
      <c r="M905" s="39">
        <v>48</v>
      </c>
      <c r="O905" s="42" t="s">
        <v>8221</v>
      </c>
      <c r="P905" s="42">
        <v>5</v>
      </c>
    </row>
    <row r="906" spans="3:16" x14ac:dyDescent="0.2">
      <c r="C906"/>
      <c r="D906"/>
      <c r="E906"/>
      <c r="F906"/>
      <c r="G906"/>
      <c r="I906" s="11" t="str">
        <f>Data!G906</f>
        <v>failed</v>
      </c>
      <c r="J906" s="11">
        <f>Data!O906</f>
        <v>3</v>
      </c>
      <c r="L906" s="39" t="s">
        <v>8219</v>
      </c>
      <c r="M906" s="39">
        <v>48</v>
      </c>
      <c r="O906" s="42" t="s">
        <v>8221</v>
      </c>
      <c r="P906" s="42">
        <v>5</v>
      </c>
    </row>
    <row r="907" spans="3:16" x14ac:dyDescent="0.2">
      <c r="C907"/>
      <c r="D907"/>
      <c r="E907"/>
      <c r="F907"/>
      <c r="G907"/>
      <c r="I907" s="11" t="str">
        <f>Data!G907</f>
        <v>failed</v>
      </c>
      <c r="J907" s="11">
        <f>Data!O907</f>
        <v>6</v>
      </c>
      <c r="L907" s="39" t="s">
        <v>8219</v>
      </c>
      <c r="M907" s="39">
        <v>48</v>
      </c>
      <c r="O907" s="42" t="s">
        <v>8221</v>
      </c>
      <c r="P907" s="42">
        <v>5</v>
      </c>
    </row>
    <row r="908" spans="3:16" x14ac:dyDescent="0.2">
      <c r="C908"/>
      <c r="D908"/>
      <c r="E908"/>
      <c r="F908"/>
      <c r="G908"/>
      <c r="I908" s="11" t="str">
        <f>Data!G908</f>
        <v>failed</v>
      </c>
      <c r="J908" s="11">
        <f>Data!O908</f>
        <v>0</v>
      </c>
      <c r="L908" s="39" t="s">
        <v>8219</v>
      </c>
      <c r="M908" s="39">
        <v>48</v>
      </c>
      <c r="O908" s="42" t="s">
        <v>8221</v>
      </c>
      <c r="P908" s="42">
        <v>5</v>
      </c>
    </row>
    <row r="909" spans="3:16" x14ac:dyDescent="0.2">
      <c r="C909"/>
      <c r="D909"/>
      <c r="E909"/>
      <c r="F909"/>
      <c r="G909"/>
      <c r="I909" s="11" t="str">
        <f>Data!G909</f>
        <v>failed</v>
      </c>
      <c r="J909" s="11">
        <f>Data!O909</f>
        <v>0</v>
      </c>
      <c r="L909" s="39" t="s">
        <v>8219</v>
      </c>
      <c r="M909" s="39">
        <v>49</v>
      </c>
      <c r="O909" s="42" t="s">
        <v>8221</v>
      </c>
      <c r="P909" s="42">
        <v>5</v>
      </c>
    </row>
    <row r="910" spans="3:16" x14ac:dyDescent="0.2">
      <c r="C910"/>
      <c r="D910"/>
      <c r="E910"/>
      <c r="F910"/>
      <c r="G910"/>
      <c r="I910" s="11" t="str">
        <f>Data!G910</f>
        <v>failed</v>
      </c>
      <c r="J910" s="11">
        <f>Data!O910</f>
        <v>0</v>
      </c>
      <c r="L910" s="39" t="s">
        <v>8219</v>
      </c>
      <c r="M910" s="39">
        <v>49</v>
      </c>
      <c r="O910" s="42" t="s">
        <v>8221</v>
      </c>
      <c r="P910" s="42">
        <v>5</v>
      </c>
    </row>
    <row r="911" spans="3:16" x14ac:dyDescent="0.2">
      <c r="C911"/>
      <c r="D911"/>
      <c r="E911"/>
      <c r="F911"/>
      <c r="G911"/>
      <c r="I911" s="11" t="str">
        <f>Data!G911</f>
        <v>failed</v>
      </c>
      <c r="J911" s="11">
        <f>Data!O911</f>
        <v>8</v>
      </c>
      <c r="L911" s="39" t="s">
        <v>8219</v>
      </c>
      <c r="M911" s="39">
        <v>49</v>
      </c>
      <c r="O911" s="42" t="s">
        <v>8221</v>
      </c>
      <c r="P911" s="42">
        <v>5</v>
      </c>
    </row>
    <row r="912" spans="3:16" x14ac:dyDescent="0.2">
      <c r="C912"/>
      <c r="D912"/>
      <c r="E912"/>
      <c r="F912"/>
      <c r="G912"/>
      <c r="I912" s="11" t="str">
        <f>Data!G912</f>
        <v>failed</v>
      </c>
      <c r="J912" s="11">
        <f>Data!O912</f>
        <v>5</v>
      </c>
      <c r="L912" s="39" t="s">
        <v>8219</v>
      </c>
      <c r="M912" s="39">
        <v>49</v>
      </c>
      <c r="O912" s="42" t="s">
        <v>8221</v>
      </c>
      <c r="P912" s="42">
        <v>6</v>
      </c>
    </row>
    <row r="913" spans="3:16" x14ac:dyDescent="0.2">
      <c r="C913"/>
      <c r="D913"/>
      <c r="E913"/>
      <c r="F913"/>
      <c r="G913"/>
      <c r="I913" s="11" t="str">
        <f>Data!G913</f>
        <v>failed</v>
      </c>
      <c r="J913" s="11">
        <f>Data!O913</f>
        <v>0</v>
      </c>
      <c r="L913" s="39" t="s">
        <v>8219</v>
      </c>
      <c r="M913" s="39">
        <v>49</v>
      </c>
      <c r="O913" s="42" t="s">
        <v>8221</v>
      </c>
      <c r="P913" s="42">
        <v>6</v>
      </c>
    </row>
    <row r="914" spans="3:16" x14ac:dyDescent="0.2">
      <c r="C914"/>
      <c r="D914"/>
      <c r="E914"/>
      <c r="F914"/>
      <c r="G914"/>
      <c r="I914" s="11" t="str">
        <f>Data!G914</f>
        <v>failed</v>
      </c>
      <c r="J914" s="11">
        <f>Data!O914</f>
        <v>2</v>
      </c>
      <c r="L914" s="39" t="s">
        <v>8219</v>
      </c>
      <c r="M914" s="39">
        <v>49</v>
      </c>
      <c r="O914" s="42" t="s">
        <v>8221</v>
      </c>
      <c r="P914" s="42">
        <v>6</v>
      </c>
    </row>
    <row r="915" spans="3:16" x14ac:dyDescent="0.2">
      <c r="C915"/>
      <c r="D915"/>
      <c r="E915"/>
      <c r="F915"/>
      <c r="G915"/>
      <c r="I915" s="11" t="str">
        <f>Data!G915</f>
        <v>failed</v>
      </c>
      <c r="J915" s="11">
        <f>Data!O915</f>
        <v>24</v>
      </c>
      <c r="L915" s="39" t="s">
        <v>8219</v>
      </c>
      <c r="M915" s="39">
        <v>49</v>
      </c>
      <c r="O915" s="42" t="s">
        <v>8221</v>
      </c>
      <c r="P915" s="42">
        <v>6</v>
      </c>
    </row>
    <row r="916" spans="3:16" x14ac:dyDescent="0.2">
      <c r="C916"/>
      <c r="D916"/>
      <c r="E916"/>
      <c r="F916"/>
      <c r="G916"/>
      <c r="I916" s="11" t="str">
        <f>Data!G916</f>
        <v>failed</v>
      </c>
      <c r="J916" s="11">
        <f>Data!O916</f>
        <v>0</v>
      </c>
      <c r="L916" s="39" t="s">
        <v>8219</v>
      </c>
      <c r="M916" s="39">
        <v>49</v>
      </c>
      <c r="O916" s="42" t="s">
        <v>8221</v>
      </c>
      <c r="P916" s="42">
        <v>6</v>
      </c>
    </row>
    <row r="917" spans="3:16" x14ac:dyDescent="0.2">
      <c r="C917"/>
      <c r="D917"/>
      <c r="E917"/>
      <c r="F917"/>
      <c r="G917"/>
      <c r="I917" s="11" t="str">
        <f>Data!G917</f>
        <v>failed</v>
      </c>
      <c r="J917" s="11">
        <f>Data!O917</f>
        <v>9</v>
      </c>
      <c r="L917" s="39" t="s">
        <v>8219</v>
      </c>
      <c r="M917" s="39">
        <v>49</v>
      </c>
      <c r="O917" s="42" t="s">
        <v>8221</v>
      </c>
      <c r="P917" s="42">
        <v>6</v>
      </c>
    </row>
    <row r="918" spans="3:16" x14ac:dyDescent="0.2">
      <c r="C918"/>
      <c r="D918"/>
      <c r="E918"/>
      <c r="F918"/>
      <c r="G918"/>
      <c r="I918" s="11" t="str">
        <f>Data!G918</f>
        <v>failed</v>
      </c>
      <c r="J918" s="11">
        <f>Data!O918</f>
        <v>0</v>
      </c>
      <c r="L918" s="39" t="s">
        <v>8219</v>
      </c>
      <c r="M918" s="39">
        <v>49</v>
      </c>
      <c r="O918" s="42" t="s">
        <v>8221</v>
      </c>
      <c r="P918" s="42">
        <v>6</v>
      </c>
    </row>
    <row r="919" spans="3:16" x14ac:dyDescent="0.2">
      <c r="C919"/>
      <c r="D919"/>
      <c r="E919"/>
      <c r="F919"/>
      <c r="G919"/>
      <c r="I919" s="11" t="str">
        <f>Data!G919</f>
        <v>failed</v>
      </c>
      <c r="J919" s="11">
        <f>Data!O919</f>
        <v>1</v>
      </c>
      <c r="L919" s="39" t="s">
        <v>8219</v>
      </c>
      <c r="M919" s="39">
        <v>49</v>
      </c>
      <c r="O919" s="42" t="s">
        <v>8221</v>
      </c>
      <c r="P919" s="42">
        <v>6</v>
      </c>
    </row>
    <row r="920" spans="3:16" x14ac:dyDescent="0.2">
      <c r="C920"/>
      <c r="D920"/>
      <c r="E920"/>
      <c r="F920"/>
      <c r="G920"/>
      <c r="I920" s="11" t="str">
        <f>Data!G920</f>
        <v>failed</v>
      </c>
      <c r="J920" s="11">
        <f>Data!O920</f>
        <v>10</v>
      </c>
      <c r="L920" s="39" t="s">
        <v>8219</v>
      </c>
      <c r="M920" s="39">
        <v>49</v>
      </c>
      <c r="O920" s="42" t="s">
        <v>8221</v>
      </c>
      <c r="P920" s="42">
        <v>6</v>
      </c>
    </row>
    <row r="921" spans="3:16" x14ac:dyDescent="0.2">
      <c r="C921"/>
      <c r="D921"/>
      <c r="E921"/>
      <c r="F921"/>
      <c r="G921"/>
      <c r="I921" s="11" t="str">
        <f>Data!G921</f>
        <v>failed</v>
      </c>
      <c r="J921" s="11">
        <f>Data!O921</f>
        <v>1</v>
      </c>
      <c r="L921" s="39" t="s">
        <v>8219</v>
      </c>
      <c r="M921" s="39">
        <v>49</v>
      </c>
      <c r="O921" s="42" t="s">
        <v>8221</v>
      </c>
      <c r="P921" s="42">
        <v>6</v>
      </c>
    </row>
    <row r="922" spans="3:16" x14ac:dyDescent="0.2">
      <c r="C922"/>
      <c r="D922"/>
      <c r="E922"/>
      <c r="F922"/>
      <c r="G922"/>
      <c r="I922" s="11" t="str">
        <f>Data!G922</f>
        <v>failed</v>
      </c>
      <c r="J922" s="11">
        <f>Data!O922</f>
        <v>0</v>
      </c>
      <c r="L922" s="39" t="s">
        <v>8219</v>
      </c>
      <c r="M922" s="39">
        <v>49</v>
      </c>
      <c r="O922" s="42" t="s">
        <v>8221</v>
      </c>
      <c r="P922" s="42">
        <v>6</v>
      </c>
    </row>
    <row r="923" spans="3:16" x14ac:dyDescent="0.2">
      <c r="C923"/>
      <c r="D923"/>
      <c r="E923"/>
      <c r="F923"/>
      <c r="G923"/>
      <c r="I923" s="11" t="str">
        <f>Data!G923</f>
        <v>failed</v>
      </c>
      <c r="J923" s="11">
        <f>Data!O923</f>
        <v>20</v>
      </c>
      <c r="L923" s="39" t="s">
        <v>8219</v>
      </c>
      <c r="M923" s="39">
        <v>49</v>
      </c>
      <c r="O923" s="42" t="s">
        <v>8221</v>
      </c>
      <c r="P923" s="42">
        <v>6</v>
      </c>
    </row>
    <row r="924" spans="3:16" x14ac:dyDescent="0.2">
      <c r="C924"/>
      <c r="D924"/>
      <c r="E924"/>
      <c r="F924"/>
      <c r="G924"/>
      <c r="I924" s="11" t="str">
        <f>Data!G924</f>
        <v>failed</v>
      </c>
      <c r="J924" s="11">
        <f>Data!O924</f>
        <v>30</v>
      </c>
      <c r="L924" s="39" t="s">
        <v>8219</v>
      </c>
      <c r="M924" s="39">
        <v>49</v>
      </c>
      <c r="O924" s="42" t="s">
        <v>8221</v>
      </c>
      <c r="P924" s="42">
        <v>6</v>
      </c>
    </row>
    <row r="925" spans="3:16" x14ac:dyDescent="0.2">
      <c r="C925"/>
      <c r="D925"/>
      <c r="E925"/>
      <c r="F925"/>
      <c r="G925"/>
      <c r="I925" s="11" t="str">
        <f>Data!G925</f>
        <v>failed</v>
      </c>
      <c r="J925" s="11">
        <f>Data!O925</f>
        <v>6</v>
      </c>
      <c r="L925" s="39" t="s">
        <v>8219</v>
      </c>
      <c r="M925" s="39">
        <v>49</v>
      </c>
      <c r="O925" s="42" t="s">
        <v>8221</v>
      </c>
      <c r="P925" s="42">
        <v>6</v>
      </c>
    </row>
    <row r="926" spans="3:16" x14ac:dyDescent="0.2">
      <c r="C926"/>
      <c r="D926"/>
      <c r="E926"/>
      <c r="F926"/>
      <c r="G926"/>
      <c r="I926" s="11" t="str">
        <f>Data!G926</f>
        <v>failed</v>
      </c>
      <c r="J926" s="11">
        <f>Data!O926</f>
        <v>15</v>
      </c>
      <c r="L926" s="39" t="s">
        <v>8219</v>
      </c>
      <c r="M926" s="39">
        <v>50</v>
      </c>
      <c r="O926" s="42" t="s">
        <v>8221</v>
      </c>
      <c r="P926" s="42">
        <v>6</v>
      </c>
    </row>
    <row r="927" spans="3:16" x14ac:dyDescent="0.2">
      <c r="C927"/>
      <c r="D927"/>
      <c r="E927"/>
      <c r="F927"/>
      <c r="G927"/>
      <c r="I927" s="11" t="str">
        <f>Data!G927</f>
        <v>failed</v>
      </c>
      <c r="J927" s="11">
        <f>Data!O927</f>
        <v>5</v>
      </c>
      <c r="L927" s="39" t="s">
        <v>8219</v>
      </c>
      <c r="M927" s="39">
        <v>50</v>
      </c>
      <c r="O927" s="42" t="s">
        <v>8221</v>
      </c>
      <c r="P927" s="42">
        <v>6</v>
      </c>
    </row>
    <row r="928" spans="3:16" x14ac:dyDescent="0.2">
      <c r="C928"/>
      <c r="D928"/>
      <c r="E928"/>
      <c r="F928"/>
      <c r="G928"/>
      <c r="I928" s="11" t="str">
        <f>Data!G928</f>
        <v>failed</v>
      </c>
      <c r="J928" s="11">
        <f>Data!O928</f>
        <v>0</v>
      </c>
      <c r="L928" s="39" t="s">
        <v>8219</v>
      </c>
      <c r="M928" s="39">
        <v>50</v>
      </c>
      <c r="O928" s="42" t="s">
        <v>8221</v>
      </c>
      <c r="P928" s="42">
        <v>6</v>
      </c>
    </row>
    <row r="929" spans="3:16" x14ac:dyDescent="0.2">
      <c r="C929"/>
      <c r="D929"/>
      <c r="E929"/>
      <c r="F929"/>
      <c r="G929"/>
      <c r="I929" s="11" t="str">
        <f>Data!G929</f>
        <v>failed</v>
      </c>
      <c r="J929" s="11">
        <f>Data!O929</f>
        <v>0</v>
      </c>
      <c r="L929" s="39" t="s">
        <v>8219</v>
      </c>
      <c r="M929" s="39">
        <v>50</v>
      </c>
      <c r="O929" s="42" t="s">
        <v>8221</v>
      </c>
      <c r="P929" s="42">
        <v>6</v>
      </c>
    </row>
    <row r="930" spans="3:16" x14ac:dyDescent="0.2">
      <c r="C930"/>
      <c r="D930"/>
      <c r="E930"/>
      <c r="F930"/>
      <c r="G930"/>
      <c r="I930" s="11" t="str">
        <f>Data!G930</f>
        <v>failed</v>
      </c>
      <c r="J930" s="11">
        <f>Data!O930</f>
        <v>28</v>
      </c>
      <c r="L930" s="39" t="s">
        <v>8219</v>
      </c>
      <c r="M930" s="39">
        <v>50</v>
      </c>
      <c r="O930" s="42" t="s">
        <v>8221</v>
      </c>
      <c r="P930" s="42">
        <v>6</v>
      </c>
    </row>
    <row r="931" spans="3:16" x14ac:dyDescent="0.2">
      <c r="C931"/>
      <c r="D931"/>
      <c r="E931"/>
      <c r="F931"/>
      <c r="G931"/>
      <c r="I931" s="11" t="str">
        <f>Data!G931</f>
        <v>failed</v>
      </c>
      <c r="J931" s="11">
        <f>Data!O931</f>
        <v>0</v>
      </c>
      <c r="L931" s="39" t="s">
        <v>8219</v>
      </c>
      <c r="M931" s="39">
        <v>50</v>
      </c>
      <c r="O931" s="42" t="s">
        <v>8221</v>
      </c>
      <c r="P931" s="42">
        <v>6</v>
      </c>
    </row>
    <row r="932" spans="3:16" x14ac:dyDescent="0.2">
      <c r="C932"/>
      <c r="D932"/>
      <c r="E932"/>
      <c r="F932"/>
      <c r="G932"/>
      <c r="I932" s="11" t="str">
        <f>Data!G932</f>
        <v>failed</v>
      </c>
      <c r="J932" s="11">
        <f>Data!O932</f>
        <v>5</v>
      </c>
      <c r="L932" s="39" t="s">
        <v>8219</v>
      </c>
      <c r="M932" s="39">
        <v>50</v>
      </c>
      <c r="O932" s="42" t="s">
        <v>8221</v>
      </c>
      <c r="P932" s="42">
        <v>6</v>
      </c>
    </row>
    <row r="933" spans="3:16" x14ac:dyDescent="0.2">
      <c r="C933"/>
      <c r="D933"/>
      <c r="E933"/>
      <c r="F933"/>
      <c r="G933"/>
      <c r="I933" s="11" t="str">
        <f>Data!G933</f>
        <v>failed</v>
      </c>
      <c r="J933" s="11">
        <f>Data!O933</f>
        <v>7</v>
      </c>
      <c r="L933" s="39" t="s">
        <v>8219</v>
      </c>
      <c r="M933" s="39">
        <v>50</v>
      </c>
      <c r="O933" s="42" t="s">
        <v>8221</v>
      </c>
      <c r="P933" s="42">
        <v>6</v>
      </c>
    </row>
    <row r="934" spans="3:16" x14ac:dyDescent="0.2">
      <c r="C934"/>
      <c r="D934"/>
      <c r="E934"/>
      <c r="F934"/>
      <c r="G934"/>
      <c r="I934" s="11" t="str">
        <f>Data!G934</f>
        <v>failed</v>
      </c>
      <c r="J934" s="11">
        <f>Data!O934</f>
        <v>30</v>
      </c>
      <c r="L934" s="39" t="s">
        <v>8219</v>
      </c>
      <c r="M934" s="39">
        <v>50</v>
      </c>
      <c r="O934" s="42" t="s">
        <v>8221</v>
      </c>
      <c r="P934" s="42">
        <v>6</v>
      </c>
    </row>
    <row r="935" spans="3:16" x14ac:dyDescent="0.2">
      <c r="C935"/>
      <c r="D935"/>
      <c r="E935"/>
      <c r="F935"/>
      <c r="G935"/>
      <c r="I935" s="11" t="str">
        <f>Data!G935</f>
        <v>failed</v>
      </c>
      <c r="J935" s="11">
        <f>Data!O935</f>
        <v>2</v>
      </c>
      <c r="L935" s="39" t="s">
        <v>8219</v>
      </c>
      <c r="M935" s="39">
        <v>50</v>
      </c>
      <c r="O935" s="42" t="s">
        <v>8221</v>
      </c>
      <c r="P935" s="42">
        <v>6</v>
      </c>
    </row>
    <row r="936" spans="3:16" x14ac:dyDescent="0.2">
      <c r="C936"/>
      <c r="D936"/>
      <c r="E936"/>
      <c r="F936"/>
      <c r="G936"/>
      <c r="I936" s="11" t="str">
        <f>Data!G936</f>
        <v>failed</v>
      </c>
      <c r="J936" s="11">
        <f>Data!O936</f>
        <v>30</v>
      </c>
      <c r="L936" s="39" t="s">
        <v>8219</v>
      </c>
      <c r="M936" s="39">
        <v>50</v>
      </c>
      <c r="O936" s="42" t="s">
        <v>8221</v>
      </c>
      <c r="P936" s="42">
        <v>6</v>
      </c>
    </row>
    <row r="937" spans="3:16" x14ac:dyDescent="0.2">
      <c r="C937"/>
      <c r="D937"/>
      <c r="E937"/>
      <c r="F937"/>
      <c r="G937"/>
      <c r="I937" s="11" t="str">
        <f>Data!G937</f>
        <v>failed</v>
      </c>
      <c r="J937" s="11">
        <f>Data!O937</f>
        <v>2</v>
      </c>
      <c r="L937" s="39" t="s">
        <v>8219</v>
      </c>
      <c r="M937" s="39">
        <v>50</v>
      </c>
      <c r="O937" s="42" t="s">
        <v>8221</v>
      </c>
      <c r="P937" s="42">
        <v>6</v>
      </c>
    </row>
    <row r="938" spans="3:16" x14ac:dyDescent="0.2">
      <c r="C938"/>
      <c r="D938"/>
      <c r="E938"/>
      <c r="F938"/>
      <c r="G938"/>
      <c r="I938" s="11" t="str">
        <f>Data!G938</f>
        <v>failed</v>
      </c>
      <c r="J938" s="11">
        <f>Data!O938</f>
        <v>0</v>
      </c>
      <c r="L938" s="39" t="s">
        <v>8219</v>
      </c>
      <c r="M938" s="39">
        <v>50</v>
      </c>
      <c r="O938" s="42" t="s">
        <v>8221</v>
      </c>
      <c r="P938" s="42">
        <v>6</v>
      </c>
    </row>
    <row r="939" spans="3:16" x14ac:dyDescent="0.2">
      <c r="C939"/>
      <c r="D939"/>
      <c r="E939"/>
      <c r="F939"/>
      <c r="G939"/>
      <c r="I939" s="11" t="str">
        <f>Data!G939</f>
        <v>failed</v>
      </c>
      <c r="J939" s="11">
        <f>Data!O939</f>
        <v>2</v>
      </c>
      <c r="L939" s="39" t="s">
        <v>8219</v>
      </c>
      <c r="M939" s="39">
        <v>50</v>
      </c>
      <c r="O939" s="42" t="s">
        <v>8221</v>
      </c>
      <c r="P939" s="42">
        <v>6</v>
      </c>
    </row>
    <row r="940" spans="3:16" x14ac:dyDescent="0.2">
      <c r="C940"/>
      <c r="D940"/>
      <c r="E940"/>
      <c r="F940"/>
      <c r="G940"/>
      <c r="I940" s="11" t="str">
        <f>Data!G940</f>
        <v>failed</v>
      </c>
      <c r="J940" s="11">
        <f>Data!O940</f>
        <v>1</v>
      </c>
      <c r="L940" s="39" t="s">
        <v>8219</v>
      </c>
      <c r="M940" s="39">
        <v>50</v>
      </c>
      <c r="O940" s="42" t="s">
        <v>8221</v>
      </c>
      <c r="P940" s="42">
        <v>6</v>
      </c>
    </row>
    <row r="941" spans="3:16" x14ac:dyDescent="0.2">
      <c r="C941"/>
      <c r="D941"/>
      <c r="E941"/>
      <c r="F941"/>
      <c r="G941"/>
      <c r="I941" s="11" t="str">
        <f>Data!G941</f>
        <v>failed</v>
      </c>
      <c r="J941" s="11">
        <f>Data!O941</f>
        <v>2</v>
      </c>
      <c r="L941" s="39" t="s">
        <v>8219</v>
      </c>
      <c r="M941" s="39">
        <v>50</v>
      </c>
      <c r="O941" s="42" t="s">
        <v>8221</v>
      </c>
      <c r="P941" s="42">
        <v>6</v>
      </c>
    </row>
    <row r="942" spans="3:16" x14ac:dyDescent="0.2">
      <c r="C942"/>
      <c r="D942"/>
      <c r="E942"/>
      <c r="F942"/>
      <c r="G942"/>
      <c r="I942" s="11" t="str">
        <f>Data!G942</f>
        <v>failed</v>
      </c>
      <c r="J942" s="11">
        <f>Data!O942</f>
        <v>14</v>
      </c>
      <c r="L942" s="39" t="s">
        <v>8219</v>
      </c>
      <c r="M942" s="39">
        <v>50</v>
      </c>
      <c r="O942" s="42" t="s">
        <v>8221</v>
      </c>
      <c r="P942" s="42">
        <v>6</v>
      </c>
    </row>
    <row r="943" spans="3:16" x14ac:dyDescent="0.2">
      <c r="C943"/>
      <c r="D943"/>
      <c r="E943"/>
      <c r="F943"/>
      <c r="G943"/>
      <c r="I943" s="11" t="str">
        <f>Data!G943</f>
        <v>failed</v>
      </c>
      <c r="J943" s="11">
        <f>Data!O943</f>
        <v>31</v>
      </c>
      <c r="L943" s="39" t="s">
        <v>8219</v>
      </c>
      <c r="M943" s="39">
        <v>50</v>
      </c>
      <c r="O943" s="42" t="s">
        <v>8221</v>
      </c>
      <c r="P943" s="42">
        <v>6</v>
      </c>
    </row>
    <row r="944" spans="3:16" x14ac:dyDescent="0.2">
      <c r="C944"/>
      <c r="D944"/>
      <c r="E944"/>
      <c r="F944"/>
      <c r="G944"/>
      <c r="I944" s="11" t="str">
        <f>Data!G944</f>
        <v>failed</v>
      </c>
      <c r="J944" s="11">
        <f>Data!O944</f>
        <v>16</v>
      </c>
      <c r="L944" s="39" t="s">
        <v>8219</v>
      </c>
      <c r="M944" s="39">
        <v>50</v>
      </c>
      <c r="O944" s="42" t="s">
        <v>8221</v>
      </c>
      <c r="P944" s="42">
        <v>6</v>
      </c>
    </row>
    <row r="945" spans="3:16" x14ac:dyDescent="0.2">
      <c r="C945"/>
      <c r="D945"/>
      <c r="E945"/>
      <c r="F945"/>
      <c r="G945"/>
      <c r="I945" s="11" t="str">
        <f>Data!G945</f>
        <v>failed</v>
      </c>
      <c r="J945" s="11">
        <f>Data!O945</f>
        <v>12</v>
      </c>
      <c r="L945" s="39" t="s">
        <v>8219</v>
      </c>
      <c r="M945" s="39">
        <v>51</v>
      </c>
      <c r="O945" s="42" t="s">
        <v>8221</v>
      </c>
      <c r="P945" s="42">
        <v>6</v>
      </c>
    </row>
    <row r="946" spans="3:16" x14ac:dyDescent="0.2">
      <c r="C946"/>
      <c r="D946"/>
      <c r="E946"/>
      <c r="F946"/>
      <c r="G946"/>
      <c r="I946" s="11" t="str">
        <f>Data!G946</f>
        <v>failed</v>
      </c>
      <c r="J946" s="11">
        <f>Data!O946</f>
        <v>96</v>
      </c>
      <c r="L946" s="39" t="s">
        <v>8219</v>
      </c>
      <c r="M946" s="39">
        <v>51</v>
      </c>
      <c r="O946" s="42" t="s">
        <v>8221</v>
      </c>
      <c r="P946" s="42">
        <v>6</v>
      </c>
    </row>
    <row r="947" spans="3:16" x14ac:dyDescent="0.2">
      <c r="C947"/>
      <c r="D947"/>
      <c r="E947"/>
      <c r="F947"/>
      <c r="G947"/>
      <c r="I947" s="11" t="str">
        <f>Data!G947</f>
        <v>failed</v>
      </c>
      <c r="J947" s="11">
        <f>Data!O947</f>
        <v>16</v>
      </c>
      <c r="L947" s="39" t="s">
        <v>8219</v>
      </c>
      <c r="M947" s="39">
        <v>51</v>
      </c>
      <c r="O947" s="42" t="s">
        <v>8221</v>
      </c>
      <c r="P947" s="42">
        <v>6</v>
      </c>
    </row>
    <row r="948" spans="3:16" x14ac:dyDescent="0.2">
      <c r="C948"/>
      <c r="D948"/>
      <c r="E948"/>
      <c r="F948"/>
      <c r="G948"/>
      <c r="I948" s="11" t="str">
        <f>Data!G948</f>
        <v>failed</v>
      </c>
      <c r="J948" s="11">
        <f>Data!O948</f>
        <v>5</v>
      </c>
      <c r="L948" s="39" t="s">
        <v>8219</v>
      </c>
      <c r="M948" s="39">
        <v>51</v>
      </c>
      <c r="O948" s="42" t="s">
        <v>8221</v>
      </c>
      <c r="P948" s="42">
        <v>6</v>
      </c>
    </row>
    <row r="949" spans="3:16" x14ac:dyDescent="0.2">
      <c r="C949"/>
      <c r="D949"/>
      <c r="E949"/>
      <c r="F949"/>
      <c r="G949"/>
      <c r="I949" s="11" t="str">
        <f>Data!G949</f>
        <v>failed</v>
      </c>
      <c r="J949" s="11">
        <f>Data!O949</f>
        <v>0</v>
      </c>
      <c r="L949" s="39" t="s">
        <v>8219</v>
      </c>
      <c r="M949" s="39">
        <v>51</v>
      </c>
      <c r="O949" s="42" t="s">
        <v>8221</v>
      </c>
      <c r="P949" s="42">
        <v>6</v>
      </c>
    </row>
    <row r="950" spans="3:16" x14ac:dyDescent="0.2">
      <c r="C950"/>
      <c r="D950"/>
      <c r="E950"/>
      <c r="F950"/>
      <c r="G950"/>
      <c r="I950" s="11" t="str">
        <f>Data!G950</f>
        <v>failed</v>
      </c>
      <c r="J950" s="11">
        <f>Data!O950</f>
        <v>8</v>
      </c>
      <c r="L950" s="39" t="s">
        <v>8219</v>
      </c>
      <c r="M950" s="39">
        <v>51</v>
      </c>
      <c r="O950" s="42" t="s">
        <v>8221</v>
      </c>
      <c r="P950" s="42">
        <v>6</v>
      </c>
    </row>
    <row r="951" spans="3:16" x14ac:dyDescent="0.2">
      <c r="C951"/>
      <c r="D951"/>
      <c r="E951"/>
      <c r="F951"/>
      <c r="G951"/>
      <c r="I951" s="11" t="str">
        <f>Data!G951</f>
        <v>failed</v>
      </c>
      <c r="J951" s="11">
        <f>Data!O951</f>
        <v>7</v>
      </c>
      <c r="L951" s="39" t="s">
        <v>8219</v>
      </c>
      <c r="M951" s="39">
        <v>51</v>
      </c>
      <c r="O951" s="42" t="s">
        <v>8221</v>
      </c>
      <c r="P951" s="42">
        <v>6</v>
      </c>
    </row>
    <row r="952" spans="3:16" x14ac:dyDescent="0.2">
      <c r="C952"/>
      <c r="D952"/>
      <c r="E952"/>
      <c r="F952"/>
      <c r="G952"/>
      <c r="I952" s="11" t="str">
        <f>Data!G952</f>
        <v>failed</v>
      </c>
      <c r="J952" s="11">
        <f>Data!O952</f>
        <v>24</v>
      </c>
      <c r="L952" s="39" t="s">
        <v>8219</v>
      </c>
      <c r="M952" s="39">
        <v>51</v>
      </c>
      <c r="O952" s="42" t="s">
        <v>8221</v>
      </c>
      <c r="P952" s="42">
        <v>6</v>
      </c>
    </row>
    <row r="953" spans="3:16" x14ac:dyDescent="0.2">
      <c r="C953"/>
      <c r="D953"/>
      <c r="E953"/>
      <c r="F953"/>
      <c r="G953"/>
      <c r="I953" s="11" t="str">
        <f>Data!G953</f>
        <v>failed</v>
      </c>
      <c r="J953" s="11">
        <f>Data!O953</f>
        <v>121</v>
      </c>
      <c r="L953" s="39" t="s">
        <v>8219</v>
      </c>
      <c r="M953" s="39">
        <v>51</v>
      </c>
      <c r="O953" s="42" t="s">
        <v>8221</v>
      </c>
      <c r="P953" s="42">
        <v>6</v>
      </c>
    </row>
    <row r="954" spans="3:16" x14ac:dyDescent="0.2">
      <c r="C954"/>
      <c r="D954"/>
      <c r="E954"/>
      <c r="F954"/>
      <c r="G954"/>
      <c r="I954" s="11" t="str">
        <f>Data!G954</f>
        <v>failed</v>
      </c>
      <c r="J954" s="11">
        <f>Data!O954</f>
        <v>196</v>
      </c>
      <c r="L954" s="39" t="s">
        <v>8219</v>
      </c>
      <c r="M954" s="39">
        <v>51</v>
      </c>
      <c r="O954" s="42" t="s">
        <v>8221</v>
      </c>
      <c r="P954" s="42">
        <v>6</v>
      </c>
    </row>
    <row r="955" spans="3:16" x14ac:dyDescent="0.2">
      <c r="C955"/>
      <c r="D955"/>
      <c r="E955"/>
      <c r="F955"/>
      <c r="G955"/>
      <c r="I955" s="11" t="str">
        <f>Data!G955</f>
        <v>failed</v>
      </c>
      <c r="J955" s="11">
        <f>Data!O955</f>
        <v>5</v>
      </c>
      <c r="L955" s="39" t="s">
        <v>8219</v>
      </c>
      <c r="M955" s="39">
        <v>52</v>
      </c>
      <c r="O955" s="42" t="s">
        <v>8221</v>
      </c>
      <c r="P955" s="42">
        <v>6</v>
      </c>
    </row>
    <row r="956" spans="3:16" x14ac:dyDescent="0.2">
      <c r="C956"/>
      <c r="D956"/>
      <c r="E956"/>
      <c r="F956"/>
      <c r="G956"/>
      <c r="I956" s="11" t="str">
        <f>Data!G956</f>
        <v>failed</v>
      </c>
      <c r="J956" s="11">
        <f>Data!O956</f>
        <v>73</v>
      </c>
      <c r="L956" s="39" t="s">
        <v>8219</v>
      </c>
      <c r="M956" s="39">
        <v>52</v>
      </c>
      <c r="O956" s="42" t="s">
        <v>8221</v>
      </c>
      <c r="P956" s="42">
        <v>6</v>
      </c>
    </row>
    <row r="957" spans="3:16" x14ac:dyDescent="0.2">
      <c r="C957"/>
      <c r="D957"/>
      <c r="E957"/>
      <c r="F957"/>
      <c r="G957"/>
      <c r="I957" s="11" t="str">
        <f>Data!G957</f>
        <v>failed</v>
      </c>
      <c r="J957" s="11">
        <f>Data!O957</f>
        <v>93</v>
      </c>
      <c r="L957" s="39" t="s">
        <v>8219</v>
      </c>
      <c r="M957" s="39">
        <v>52</v>
      </c>
      <c r="O957" s="42" t="s">
        <v>8221</v>
      </c>
      <c r="P957" s="42">
        <v>6</v>
      </c>
    </row>
    <row r="958" spans="3:16" x14ac:dyDescent="0.2">
      <c r="C958"/>
      <c r="D958"/>
      <c r="E958"/>
      <c r="F958"/>
      <c r="G958"/>
      <c r="I958" s="11" t="str">
        <f>Data!G958</f>
        <v>failed</v>
      </c>
      <c r="J958" s="11">
        <f>Data!O958</f>
        <v>17</v>
      </c>
      <c r="L958" s="39" t="s">
        <v>8219</v>
      </c>
      <c r="M958" s="39">
        <v>52</v>
      </c>
      <c r="O958" s="42" t="s">
        <v>8221</v>
      </c>
      <c r="P958" s="42">
        <v>6</v>
      </c>
    </row>
    <row r="959" spans="3:16" x14ac:dyDescent="0.2">
      <c r="C959"/>
      <c r="D959"/>
      <c r="E959"/>
      <c r="F959"/>
      <c r="G959"/>
      <c r="I959" s="11" t="str">
        <f>Data!G959</f>
        <v>failed</v>
      </c>
      <c r="J959" s="11">
        <f>Data!O959</f>
        <v>7</v>
      </c>
      <c r="L959" s="39" t="s">
        <v>8219</v>
      </c>
      <c r="M959" s="39">
        <v>52</v>
      </c>
      <c r="O959" s="42" t="s">
        <v>8221</v>
      </c>
      <c r="P959" s="42">
        <v>6</v>
      </c>
    </row>
    <row r="960" spans="3:16" x14ac:dyDescent="0.2">
      <c r="C960"/>
      <c r="D960"/>
      <c r="E960"/>
      <c r="F960"/>
      <c r="G960"/>
      <c r="I960" s="11" t="str">
        <f>Data!G960</f>
        <v>failed</v>
      </c>
      <c r="J960" s="11">
        <f>Data!O960</f>
        <v>17</v>
      </c>
      <c r="L960" s="39" t="s">
        <v>8219</v>
      </c>
      <c r="M960" s="39">
        <v>52</v>
      </c>
      <c r="O960" s="42" t="s">
        <v>8221</v>
      </c>
      <c r="P960" s="42">
        <v>6</v>
      </c>
    </row>
    <row r="961" spans="3:16" x14ac:dyDescent="0.2">
      <c r="C961"/>
      <c r="D961"/>
      <c r="E961"/>
      <c r="F961"/>
      <c r="G961"/>
      <c r="I961" s="11" t="str">
        <f>Data!G961</f>
        <v>failed</v>
      </c>
      <c r="J961" s="11">
        <f>Data!O961</f>
        <v>171</v>
      </c>
      <c r="L961" s="39" t="s">
        <v>8219</v>
      </c>
      <c r="M961" s="39">
        <v>52</v>
      </c>
      <c r="O961" s="42" t="s">
        <v>8221</v>
      </c>
      <c r="P961" s="42">
        <v>6</v>
      </c>
    </row>
    <row r="962" spans="3:16" x14ac:dyDescent="0.2">
      <c r="C962"/>
      <c r="D962"/>
      <c r="E962"/>
      <c r="F962"/>
      <c r="G962"/>
      <c r="I962" s="11" t="str">
        <f>Data!G962</f>
        <v>failed</v>
      </c>
      <c r="J962" s="11">
        <f>Data!O962</f>
        <v>188</v>
      </c>
      <c r="L962" s="39" t="s">
        <v>8219</v>
      </c>
      <c r="M962" s="39">
        <v>52</v>
      </c>
      <c r="O962" s="42" t="s">
        <v>8221</v>
      </c>
      <c r="P962" s="42">
        <v>7</v>
      </c>
    </row>
    <row r="963" spans="3:16" x14ac:dyDescent="0.2">
      <c r="C963"/>
      <c r="D963"/>
      <c r="E963"/>
      <c r="F963"/>
      <c r="G963"/>
      <c r="I963" s="11" t="str">
        <f>Data!G963</f>
        <v>failed</v>
      </c>
      <c r="J963" s="11">
        <f>Data!O963</f>
        <v>110</v>
      </c>
      <c r="L963" s="39" t="s">
        <v>8219</v>
      </c>
      <c r="M963" s="39">
        <v>52</v>
      </c>
      <c r="O963" s="42" t="s">
        <v>8221</v>
      </c>
      <c r="P963" s="42">
        <v>7</v>
      </c>
    </row>
    <row r="964" spans="3:16" x14ac:dyDescent="0.2">
      <c r="C964"/>
      <c r="D964"/>
      <c r="E964"/>
      <c r="F964"/>
      <c r="G964"/>
      <c r="I964" s="11" t="str">
        <f>Data!G964</f>
        <v>failed</v>
      </c>
      <c r="J964" s="11">
        <f>Data!O964</f>
        <v>37</v>
      </c>
      <c r="L964" s="39" t="s">
        <v>8219</v>
      </c>
      <c r="M964" s="39">
        <v>52</v>
      </c>
      <c r="O964" s="42" t="s">
        <v>8221</v>
      </c>
      <c r="P964" s="42">
        <v>7</v>
      </c>
    </row>
    <row r="965" spans="3:16" x14ac:dyDescent="0.2">
      <c r="C965"/>
      <c r="D965"/>
      <c r="E965"/>
      <c r="F965"/>
      <c r="G965"/>
      <c r="I965" s="11" t="str">
        <f>Data!G965</f>
        <v>failed</v>
      </c>
      <c r="J965" s="11">
        <f>Data!O965</f>
        <v>9</v>
      </c>
      <c r="L965" s="39" t="s">
        <v>8219</v>
      </c>
      <c r="M965" s="39">
        <v>52</v>
      </c>
      <c r="O965" s="42" t="s">
        <v>8221</v>
      </c>
      <c r="P965" s="42">
        <v>7</v>
      </c>
    </row>
    <row r="966" spans="3:16" x14ac:dyDescent="0.2">
      <c r="C966"/>
      <c r="D966"/>
      <c r="E966"/>
      <c r="F966"/>
      <c r="G966"/>
      <c r="I966" s="11" t="str">
        <f>Data!G966</f>
        <v>failed</v>
      </c>
      <c r="J966" s="11">
        <f>Data!O966</f>
        <v>29</v>
      </c>
      <c r="L966" s="39" t="s">
        <v>8219</v>
      </c>
      <c r="M966" s="39">
        <v>52</v>
      </c>
      <c r="O966" s="42" t="s">
        <v>8221</v>
      </c>
      <c r="P966" s="42">
        <v>7</v>
      </c>
    </row>
    <row r="967" spans="3:16" x14ac:dyDescent="0.2">
      <c r="C967"/>
      <c r="D967"/>
      <c r="E967"/>
      <c r="F967"/>
      <c r="G967"/>
      <c r="I967" s="11" t="str">
        <f>Data!G967</f>
        <v>failed</v>
      </c>
      <c r="J967" s="11">
        <f>Data!O967</f>
        <v>6</v>
      </c>
      <c r="L967" s="39" t="s">
        <v>8219</v>
      </c>
      <c r="M967" s="39">
        <v>52</v>
      </c>
      <c r="O967" s="42" t="s">
        <v>8221</v>
      </c>
      <c r="P967" s="42">
        <v>7</v>
      </c>
    </row>
    <row r="968" spans="3:16" x14ac:dyDescent="0.2">
      <c r="C968"/>
      <c r="D968"/>
      <c r="E968"/>
      <c r="F968"/>
      <c r="G968"/>
      <c r="I968" s="11" t="str">
        <f>Data!G968</f>
        <v>failed</v>
      </c>
      <c r="J968" s="11">
        <f>Data!O968</f>
        <v>30</v>
      </c>
      <c r="L968" s="39" t="s">
        <v>8219</v>
      </c>
      <c r="M968" s="39">
        <v>52</v>
      </c>
      <c r="O968" s="42" t="s">
        <v>8221</v>
      </c>
      <c r="P968" s="42">
        <v>7</v>
      </c>
    </row>
    <row r="969" spans="3:16" x14ac:dyDescent="0.2">
      <c r="C969"/>
      <c r="D969"/>
      <c r="E969"/>
      <c r="F969"/>
      <c r="G969"/>
      <c r="I969" s="11" t="str">
        <f>Data!G969</f>
        <v>failed</v>
      </c>
      <c r="J969" s="11">
        <f>Data!O969</f>
        <v>81</v>
      </c>
      <c r="L969" s="39" t="s">
        <v>8219</v>
      </c>
      <c r="M969" s="39">
        <v>52</v>
      </c>
      <c r="O969" s="42" t="s">
        <v>8221</v>
      </c>
      <c r="P969" s="42">
        <v>7</v>
      </c>
    </row>
    <row r="970" spans="3:16" x14ac:dyDescent="0.2">
      <c r="C970"/>
      <c r="D970"/>
      <c r="E970"/>
      <c r="F970"/>
      <c r="G970"/>
      <c r="I970" s="11" t="str">
        <f>Data!G970</f>
        <v>failed</v>
      </c>
      <c r="J970" s="11">
        <f>Data!O970</f>
        <v>4</v>
      </c>
      <c r="L970" s="39" t="s">
        <v>8219</v>
      </c>
      <c r="M970" s="39">
        <v>52</v>
      </c>
      <c r="O970" s="42" t="s">
        <v>8221</v>
      </c>
      <c r="P970" s="42">
        <v>7</v>
      </c>
    </row>
    <row r="971" spans="3:16" x14ac:dyDescent="0.2">
      <c r="C971"/>
      <c r="D971"/>
      <c r="E971"/>
      <c r="F971"/>
      <c r="G971"/>
      <c r="I971" s="11" t="str">
        <f>Data!G971</f>
        <v>failed</v>
      </c>
      <c r="J971" s="11">
        <f>Data!O971</f>
        <v>11</v>
      </c>
      <c r="L971" s="39" t="s">
        <v>8219</v>
      </c>
      <c r="M971" s="39">
        <v>52</v>
      </c>
      <c r="O971" s="42" t="s">
        <v>8221</v>
      </c>
      <c r="P971" s="42">
        <v>7</v>
      </c>
    </row>
    <row r="972" spans="3:16" x14ac:dyDescent="0.2">
      <c r="C972"/>
      <c r="D972"/>
      <c r="E972"/>
      <c r="F972"/>
      <c r="G972"/>
      <c r="I972" s="11" t="str">
        <f>Data!G972</f>
        <v>failed</v>
      </c>
      <c r="J972" s="11">
        <f>Data!O972</f>
        <v>14</v>
      </c>
      <c r="L972" s="39" t="s">
        <v>8219</v>
      </c>
      <c r="M972" s="39">
        <v>52</v>
      </c>
      <c r="O972" s="42" t="s">
        <v>8221</v>
      </c>
      <c r="P972" s="42">
        <v>7</v>
      </c>
    </row>
    <row r="973" spans="3:16" x14ac:dyDescent="0.2">
      <c r="C973"/>
      <c r="D973"/>
      <c r="E973"/>
      <c r="F973"/>
      <c r="G973"/>
      <c r="I973" s="11" t="str">
        <f>Data!G973</f>
        <v>failed</v>
      </c>
      <c r="J973" s="11">
        <f>Data!O973</f>
        <v>5</v>
      </c>
      <c r="L973" s="39" t="s">
        <v>8219</v>
      </c>
      <c r="M973" s="39">
        <v>52</v>
      </c>
      <c r="O973" s="42" t="s">
        <v>8221</v>
      </c>
      <c r="P973" s="42">
        <v>7</v>
      </c>
    </row>
    <row r="974" spans="3:16" x14ac:dyDescent="0.2">
      <c r="C974"/>
      <c r="D974"/>
      <c r="E974"/>
      <c r="F974"/>
      <c r="G974"/>
      <c r="I974" s="11" t="str">
        <f>Data!G974</f>
        <v>failed</v>
      </c>
      <c r="J974" s="11">
        <f>Data!O974</f>
        <v>45</v>
      </c>
      <c r="L974" s="39" t="s">
        <v>8219</v>
      </c>
      <c r="M974" s="39">
        <v>53</v>
      </c>
      <c r="O974" s="42" t="s">
        <v>8221</v>
      </c>
      <c r="P974" s="42">
        <v>7</v>
      </c>
    </row>
    <row r="975" spans="3:16" x14ac:dyDescent="0.2">
      <c r="C975"/>
      <c r="D975"/>
      <c r="E975"/>
      <c r="F975"/>
      <c r="G975"/>
      <c r="I975" s="11" t="str">
        <f>Data!G975</f>
        <v>failed</v>
      </c>
      <c r="J975" s="11">
        <f>Data!O975</f>
        <v>8</v>
      </c>
      <c r="L975" s="39" t="s">
        <v>8219</v>
      </c>
      <c r="M975" s="39">
        <v>53</v>
      </c>
      <c r="O975" s="42" t="s">
        <v>8221</v>
      </c>
      <c r="P975" s="42">
        <v>7</v>
      </c>
    </row>
    <row r="976" spans="3:16" x14ac:dyDescent="0.2">
      <c r="C976"/>
      <c r="D976"/>
      <c r="E976"/>
      <c r="F976"/>
      <c r="G976"/>
      <c r="I976" s="11" t="str">
        <f>Data!G976</f>
        <v>failed</v>
      </c>
      <c r="J976" s="11">
        <f>Data!O976</f>
        <v>3</v>
      </c>
      <c r="L976" s="39" t="s">
        <v>8219</v>
      </c>
      <c r="M976" s="39">
        <v>53</v>
      </c>
      <c r="O976" s="42" t="s">
        <v>8221</v>
      </c>
      <c r="P976" s="42">
        <v>7</v>
      </c>
    </row>
    <row r="977" spans="3:16" x14ac:dyDescent="0.2">
      <c r="C977"/>
      <c r="D977"/>
      <c r="E977"/>
      <c r="F977"/>
      <c r="G977"/>
      <c r="I977" s="11" t="str">
        <f>Data!G977</f>
        <v>failed</v>
      </c>
      <c r="J977" s="11">
        <f>Data!O977</f>
        <v>24</v>
      </c>
      <c r="L977" s="39" t="s">
        <v>8219</v>
      </c>
      <c r="M977" s="39">
        <v>53</v>
      </c>
      <c r="O977" s="42" t="s">
        <v>8221</v>
      </c>
      <c r="P977" s="42">
        <v>7</v>
      </c>
    </row>
    <row r="978" spans="3:16" x14ac:dyDescent="0.2">
      <c r="C978"/>
      <c r="D978"/>
      <c r="E978"/>
      <c r="F978"/>
      <c r="G978"/>
      <c r="I978" s="11" t="str">
        <f>Data!G978</f>
        <v>failed</v>
      </c>
      <c r="J978" s="11">
        <f>Data!O978</f>
        <v>18</v>
      </c>
      <c r="L978" s="39" t="s">
        <v>8219</v>
      </c>
      <c r="M978" s="39">
        <v>53</v>
      </c>
      <c r="O978" s="42" t="s">
        <v>8221</v>
      </c>
      <c r="P978" s="42">
        <v>7</v>
      </c>
    </row>
    <row r="979" spans="3:16" x14ac:dyDescent="0.2">
      <c r="C979"/>
      <c r="D979"/>
      <c r="E979"/>
      <c r="F979"/>
      <c r="G979"/>
      <c r="I979" s="11" t="str">
        <f>Data!G979</f>
        <v>failed</v>
      </c>
      <c r="J979" s="11">
        <f>Data!O979</f>
        <v>12</v>
      </c>
      <c r="L979" s="39" t="s">
        <v>8219</v>
      </c>
      <c r="M979" s="39">
        <v>53</v>
      </c>
      <c r="O979" s="42" t="s">
        <v>8221</v>
      </c>
      <c r="P979" s="42">
        <v>7</v>
      </c>
    </row>
    <row r="980" spans="3:16" x14ac:dyDescent="0.2">
      <c r="C980"/>
      <c r="D980"/>
      <c r="E980"/>
      <c r="F980"/>
      <c r="G980"/>
      <c r="I980" s="11" t="str">
        <f>Data!G980</f>
        <v>failed</v>
      </c>
      <c r="J980" s="11">
        <f>Data!O980</f>
        <v>123</v>
      </c>
      <c r="L980" s="39" t="s">
        <v>8219</v>
      </c>
      <c r="M980" s="39">
        <v>53</v>
      </c>
      <c r="O980" s="42" t="s">
        <v>8221</v>
      </c>
      <c r="P980" s="42">
        <v>7</v>
      </c>
    </row>
    <row r="981" spans="3:16" x14ac:dyDescent="0.2">
      <c r="C981"/>
      <c r="D981"/>
      <c r="E981"/>
      <c r="F981"/>
      <c r="G981"/>
      <c r="I981" s="11" t="str">
        <f>Data!G981</f>
        <v>failed</v>
      </c>
      <c r="J981" s="11">
        <f>Data!O981</f>
        <v>96</v>
      </c>
      <c r="L981" s="39" t="s">
        <v>8219</v>
      </c>
      <c r="M981" s="39">
        <v>54</v>
      </c>
      <c r="O981" s="42" t="s">
        <v>8221</v>
      </c>
      <c r="P981" s="42">
        <v>7</v>
      </c>
    </row>
    <row r="982" spans="3:16" x14ac:dyDescent="0.2">
      <c r="C982"/>
      <c r="D982"/>
      <c r="E982"/>
      <c r="F982"/>
      <c r="G982"/>
      <c r="I982" s="11" t="str">
        <f>Data!G982</f>
        <v>failed</v>
      </c>
      <c r="J982" s="11">
        <f>Data!O982</f>
        <v>31</v>
      </c>
      <c r="L982" s="39" t="s">
        <v>8219</v>
      </c>
      <c r="M982" s="39">
        <v>54</v>
      </c>
      <c r="O982" s="42" t="s">
        <v>8221</v>
      </c>
      <c r="P982" s="42">
        <v>7</v>
      </c>
    </row>
    <row r="983" spans="3:16" x14ac:dyDescent="0.2">
      <c r="C983"/>
      <c r="D983"/>
      <c r="E983"/>
      <c r="F983"/>
      <c r="G983"/>
      <c r="I983" s="11" t="str">
        <f>Data!G983</f>
        <v>failed</v>
      </c>
      <c r="J983" s="11">
        <f>Data!O983</f>
        <v>4</v>
      </c>
      <c r="L983" s="39" t="s">
        <v>8219</v>
      </c>
      <c r="M983" s="39">
        <v>54</v>
      </c>
      <c r="O983" s="42" t="s">
        <v>8221</v>
      </c>
      <c r="P983" s="42">
        <v>7</v>
      </c>
    </row>
    <row r="984" spans="3:16" x14ac:dyDescent="0.2">
      <c r="C984"/>
      <c r="D984"/>
      <c r="E984"/>
      <c r="F984"/>
      <c r="G984"/>
      <c r="I984" s="11" t="str">
        <f>Data!G984</f>
        <v>failed</v>
      </c>
      <c r="J984" s="11">
        <f>Data!O984</f>
        <v>3</v>
      </c>
      <c r="L984" s="39" t="s">
        <v>8219</v>
      </c>
      <c r="M984" s="39">
        <v>54</v>
      </c>
      <c r="O984" s="42" t="s">
        <v>8221</v>
      </c>
      <c r="P984" s="42">
        <v>7</v>
      </c>
    </row>
    <row r="985" spans="3:16" x14ac:dyDescent="0.2">
      <c r="C985"/>
      <c r="D985"/>
      <c r="E985"/>
      <c r="F985"/>
      <c r="G985"/>
      <c r="I985" s="11" t="str">
        <f>Data!G985</f>
        <v>failed</v>
      </c>
      <c r="J985" s="11">
        <f>Data!O985</f>
        <v>179</v>
      </c>
      <c r="L985" s="39" t="s">
        <v>8219</v>
      </c>
      <c r="M985" s="39">
        <v>54</v>
      </c>
      <c r="O985" s="42" t="s">
        <v>8221</v>
      </c>
      <c r="P985" s="42">
        <v>7</v>
      </c>
    </row>
    <row r="986" spans="3:16" x14ac:dyDescent="0.2">
      <c r="C986"/>
      <c r="D986"/>
      <c r="E986"/>
      <c r="F986"/>
      <c r="G986"/>
      <c r="I986" s="11" t="str">
        <f>Data!G986</f>
        <v>failed</v>
      </c>
      <c r="J986" s="11">
        <f>Data!O986</f>
        <v>3</v>
      </c>
      <c r="L986" s="39" t="s">
        <v>8219</v>
      </c>
      <c r="M986" s="39">
        <v>54</v>
      </c>
      <c r="O986" s="42" t="s">
        <v>8221</v>
      </c>
      <c r="P986" s="42">
        <v>7</v>
      </c>
    </row>
    <row r="987" spans="3:16" x14ac:dyDescent="0.2">
      <c r="C987"/>
      <c r="D987"/>
      <c r="E987"/>
      <c r="F987"/>
      <c r="G987"/>
      <c r="I987" s="11" t="str">
        <f>Data!G987</f>
        <v>failed</v>
      </c>
      <c r="J987" s="11">
        <f>Data!O987</f>
        <v>23</v>
      </c>
      <c r="L987" s="39" t="s">
        <v>8219</v>
      </c>
      <c r="M987" s="39">
        <v>54</v>
      </c>
      <c r="O987" s="42" t="s">
        <v>8221</v>
      </c>
      <c r="P987" s="42">
        <v>7</v>
      </c>
    </row>
    <row r="988" spans="3:16" x14ac:dyDescent="0.2">
      <c r="C988"/>
      <c r="D988"/>
      <c r="E988"/>
      <c r="F988"/>
      <c r="G988"/>
      <c r="I988" s="11" t="str">
        <f>Data!G988</f>
        <v>failed</v>
      </c>
      <c r="J988" s="11">
        <f>Data!O988</f>
        <v>23</v>
      </c>
      <c r="L988" s="39" t="s">
        <v>8219</v>
      </c>
      <c r="M988" s="39">
        <v>54</v>
      </c>
      <c r="O988" s="42" t="s">
        <v>8221</v>
      </c>
      <c r="P988" s="42">
        <v>7</v>
      </c>
    </row>
    <row r="989" spans="3:16" x14ac:dyDescent="0.2">
      <c r="C989"/>
      <c r="D989"/>
      <c r="E989"/>
      <c r="F989"/>
      <c r="G989"/>
      <c r="I989" s="11" t="str">
        <f>Data!G989</f>
        <v>failed</v>
      </c>
      <c r="J989" s="11">
        <f>Data!O989</f>
        <v>41</v>
      </c>
      <c r="L989" s="39" t="s">
        <v>8219</v>
      </c>
      <c r="M989" s="39">
        <v>54</v>
      </c>
      <c r="O989" s="42" t="s">
        <v>8221</v>
      </c>
      <c r="P989" s="42">
        <v>7</v>
      </c>
    </row>
    <row r="990" spans="3:16" x14ac:dyDescent="0.2">
      <c r="C990"/>
      <c r="D990"/>
      <c r="E990"/>
      <c r="F990"/>
      <c r="G990"/>
      <c r="I990" s="11" t="str">
        <f>Data!G990</f>
        <v>failed</v>
      </c>
      <c r="J990" s="11">
        <f>Data!O990</f>
        <v>0</v>
      </c>
      <c r="L990" s="39" t="s">
        <v>8219</v>
      </c>
      <c r="M990" s="39">
        <v>54</v>
      </c>
      <c r="O990" s="42" t="s">
        <v>8221</v>
      </c>
      <c r="P990" s="42">
        <v>7</v>
      </c>
    </row>
    <row r="991" spans="3:16" x14ac:dyDescent="0.2">
      <c r="C991"/>
      <c r="D991"/>
      <c r="E991"/>
      <c r="F991"/>
      <c r="G991"/>
      <c r="I991" s="11" t="str">
        <f>Data!G991</f>
        <v>failed</v>
      </c>
      <c r="J991" s="11">
        <f>Data!O991</f>
        <v>32</v>
      </c>
      <c r="L991" s="39" t="s">
        <v>8219</v>
      </c>
      <c r="M991" s="39">
        <v>54</v>
      </c>
      <c r="O991" s="42" t="s">
        <v>8221</v>
      </c>
      <c r="P991" s="42">
        <v>7</v>
      </c>
    </row>
    <row r="992" spans="3:16" x14ac:dyDescent="0.2">
      <c r="C992"/>
      <c r="D992"/>
      <c r="E992"/>
      <c r="F992"/>
      <c r="G992"/>
      <c r="I992" s="11" t="str">
        <f>Data!G992</f>
        <v>failed</v>
      </c>
      <c r="J992" s="11">
        <f>Data!O992</f>
        <v>2</v>
      </c>
      <c r="L992" s="39" t="s">
        <v>8219</v>
      </c>
      <c r="M992" s="39">
        <v>54</v>
      </c>
      <c r="O992" s="42" t="s">
        <v>8221</v>
      </c>
      <c r="P992" s="42">
        <v>7</v>
      </c>
    </row>
    <row r="993" spans="3:16" x14ac:dyDescent="0.2">
      <c r="C993"/>
      <c r="D993"/>
      <c r="E993"/>
      <c r="F993"/>
      <c r="G993"/>
      <c r="I993" s="11" t="str">
        <f>Data!G993</f>
        <v>failed</v>
      </c>
      <c r="J993" s="11">
        <f>Data!O993</f>
        <v>7</v>
      </c>
      <c r="L993" s="39" t="s">
        <v>8219</v>
      </c>
      <c r="M993" s="39">
        <v>55</v>
      </c>
      <c r="O993" s="42" t="s">
        <v>8221</v>
      </c>
      <c r="P993" s="42">
        <v>7</v>
      </c>
    </row>
    <row r="994" spans="3:16" x14ac:dyDescent="0.2">
      <c r="C994"/>
      <c r="D994"/>
      <c r="E994"/>
      <c r="F994"/>
      <c r="G994"/>
      <c r="I994" s="11" t="str">
        <f>Data!G994</f>
        <v>failed</v>
      </c>
      <c r="J994" s="11">
        <f>Data!O994</f>
        <v>4</v>
      </c>
      <c r="L994" s="39" t="s">
        <v>8219</v>
      </c>
      <c r="M994" s="39">
        <v>55</v>
      </c>
      <c r="O994" s="42" t="s">
        <v>8221</v>
      </c>
      <c r="P994" s="42">
        <v>7</v>
      </c>
    </row>
    <row r="995" spans="3:16" x14ac:dyDescent="0.2">
      <c r="C995"/>
      <c r="D995"/>
      <c r="E995"/>
      <c r="F995"/>
      <c r="G995"/>
      <c r="I995" s="11" t="str">
        <f>Data!G995</f>
        <v>failed</v>
      </c>
      <c r="J995" s="11">
        <f>Data!O995</f>
        <v>196</v>
      </c>
      <c r="L995" s="39" t="s">
        <v>8219</v>
      </c>
      <c r="M995" s="39">
        <v>55</v>
      </c>
      <c r="O995" s="42" t="s">
        <v>8221</v>
      </c>
      <c r="P995" s="42">
        <v>7</v>
      </c>
    </row>
    <row r="996" spans="3:16" x14ac:dyDescent="0.2">
      <c r="C996"/>
      <c r="D996"/>
      <c r="E996"/>
      <c r="F996"/>
      <c r="G996"/>
      <c r="I996" s="11" t="str">
        <f>Data!G996</f>
        <v>failed</v>
      </c>
      <c r="J996" s="11">
        <f>Data!O996</f>
        <v>11</v>
      </c>
      <c r="L996" s="39" t="s">
        <v>8219</v>
      </c>
      <c r="M996" s="39">
        <v>55</v>
      </c>
      <c r="O996" s="42" t="s">
        <v>8221</v>
      </c>
      <c r="P996" s="42">
        <v>7</v>
      </c>
    </row>
    <row r="997" spans="3:16" x14ac:dyDescent="0.2">
      <c r="C997"/>
      <c r="D997"/>
      <c r="E997"/>
      <c r="F997"/>
      <c r="G997"/>
      <c r="I997" s="11" t="str">
        <f>Data!G997</f>
        <v>failed</v>
      </c>
      <c r="J997" s="11">
        <f>Data!O997</f>
        <v>9</v>
      </c>
      <c r="L997" s="39" t="s">
        <v>8219</v>
      </c>
      <c r="M997" s="39">
        <v>55</v>
      </c>
      <c r="O997" s="42" t="s">
        <v>8221</v>
      </c>
      <c r="P997" s="42">
        <v>7</v>
      </c>
    </row>
    <row r="998" spans="3:16" x14ac:dyDescent="0.2">
      <c r="C998"/>
      <c r="D998"/>
      <c r="E998"/>
      <c r="F998"/>
      <c r="G998"/>
      <c r="I998" s="11" t="str">
        <f>Data!G998</f>
        <v>failed</v>
      </c>
      <c r="J998" s="11">
        <f>Data!O998</f>
        <v>5</v>
      </c>
      <c r="L998" s="39" t="s">
        <v>8219</v>
      </c>
      <c r="M998" s="39">
        <v>55</v>
      </c>
      <c r="O998" s="42" t="s">
        <v>8221</v>
      </c>
      <c r="P998" s="42">
        <v>7</v>
      </c>
    </row>
    <row r="999" spans="3:16" x14ac:dyDescent="0.2">
      <c r="C999"/>
      <c r="D999"/>
      <c r="E999"/>
      <c r="F999"/>
      <c r="G999"/>
      <c r="I999" s="11" t="str">
        <f>Data!G999</f>
        <v>failed</v>
      </c>
      <c r="J999" s="11">
        <f>Data!O999</f>
        <v>8</v>
      </c>
      <c r="L999" s="39" t="s">
        <v>8219</v>
      </c>
      <c r="M999" s="39">
        <v>55</v>
      </c>
      <c r="O999" s="42" t="s">
        <v>8221</v>
      </c>
      <c r="P999" s="42">
        <v>7</v>
      </c>
    </row>
    <row r="1000" spans="3:16" x14ac:dyDescent="0.2">
      <c r="C1000"/>
      <c r="D1000"/>
      <c r="E1000"/>
      <c r="F1000"/>
      <c r="G1000"/>
      <c r="I1000" s="11" t="str">
        <f>Data!G1000</f>
        <v>failed</v>
      </c>
      <c r="J1000" s="11">
        <f>Data!O1000</f>
        <v>229</v>
      </c>
      <c r="L1000" s="39" t="s">
        <v>8219</v>
      </c>
      <c r="M1000" s="39">
        <v>55</v>
      </c>
      <c r="O1000" s="42" t="s">
        <v>8221</v>
      </c>
      <c r="P1000" s="42">
        <v>7</v>
      </c>
    </row>
    <row r="1001" spans="3:16" x14ac:dyDescent="0.2">
      <c r="C1001"/>
      <c r="D1001"/>
      <c r="E1001"/>
      <c r="F1001"/>
      <c r="G1001"/>
      <c r="I1001" s="11" t="str">
        <f>Data!G1001</f>
        <v>failed</v>
      </c>
      <c r="J1001" s="11">
        <f>Data!O1001</f>
        <v>40</v>
      </c>
      <c r="L1001" s="39" t="s">
        <v>8219</v>
      </c>
      <c r="M1001" s="39">
        <v>55</v>
      </c>
      <c r="O1001" s="42" t="s">
        <v>8221</v>
      </c>
      <c r="P1001" s="42">
        <v>7</v>
      </c>
    </row>
    <row r="1002" spans="3:16" x14ac:dyDescent="0.2">
      <c r="C1002"/>
      <c r="D1002"/>
      <c r="E1002"/>
      <c r="F1002"/>
      <c r="G1002"/>
      <c r="I1002" s="11" t="str">
        <f>Data!G1002</f>
        <v>canceled</v>
      </c>
      <c r="J1002" s="11">
        <f>Data!O1002</f>
        <v>6</v>
      </c>
      <c r="L1002" s="39" t="s">
        <v>8219</v>
      </c>
      <c r="M1002" s="39">
        <v>55</v>
      </c>
      <c r="O1002" s="42" t="s">
        <v>8221</v>
      </c>
      <c r="P1002" s="42">
        <v>7</v>
      </c>
    </row>
    <row r="1003" spans="3:16" x14ac:dyDescent="0.2">
      <c r="C1003"/>
      <c r="D1003"/>
      <c r="E1003"/>
      <c r="F1003"/>
      <c r="G1003"/>
      <c r="I1003" s="11" t="str">
        <f>Data!G1003</f>
        <v>canceled</v>
      </c>
      <c r="J1003" s="11">
        <f>Data!O1003</f>
        <v>4</v>
      </c>
      <c r="L1003" s="39" t="s">
        <v>8219</v>
      </c>
      <c r="M1003" s="39">
        <v>55</v>
      </c>
      <c r="O1003" s="42" t="s">
        <v>8221</v>
      </c>
      <c r="P1003" s="42">
        <v>7</v>
      </c>
    </row>
    <row r="1004" spans="3:16" x14ac:dyDescent="0.2">
      <c r="C1004"/>
      <c r="D1004"/>
      <c r="E1004"/>
      <c r="F1004"/>
      <c r="G1004"/>
      <c r="I1004" s="11" t="str">
        <f>Data!G1004</f>
        <v>canceled</v>
      </c>
      <c r="J1004" s="11">
        <f>Data!O1004</f>
        <v>22</v>
      </c>
      <c r="L1004" s="39" t="s">
        <v>8219</v>
      </c>
      <c r="M1004" s="39">
        <v>55</v>
      </c>
      <c r="O1004" s="42" t="s">
        <v>8221</v>
      </c>
      <c r="P1004" s="42">
        <v>7</v>
      </c>
    </row>
    <row r="1005" spans="3:16" x14ac:dyDescent="0.2">
      <c r="C1005"/>
      <c r="D1005"/>
      <c r="E1005"/>
      <c r="F1005"/>
      <c r="G1005"/>
      <c r="I1005" s="11" t="str">
        <f>Data!G1005</f>
        <v>canceled</v>
      </c>
      <c r="J1005" s="11">
        <f>Data!O1005</f>
        <v>15</v>
      </c>
      <c r="L1005" s="39" t="s">
        <v>8219</v>
      </c>
      <c r="M1005" s="39">
        <v>55</v>
      </c>
      <c r="O1005" s="42" t="s">
        <v>8221</v>
      </c>
      <c r="P1005" s="42">
        <v>7</v>
      </c>
    </row>
    <row r="1006" spans="3:16" x14ac:dyDescent="0.2">
      <c r="C1006"/>
      <c r="D1006"/>
      <c r="E1006"/>
      <c r="F1006"/>
      <c r="G1006"/>
      <c r="I1006" s="11" t="str">
        <f>Data!G1006</f>
        <v>canceled</v>
      </c>
      <c r="J1006" s="11">
        <f>Data!O1006</f>
        <v>95</v>
      </c>
      <c r="L1006" s="39" t="s">
        <v>8219</v>
      </c>
      <c r="M1006" s="39">
        <v>55</v>
      </c>
      <c r="O1006" s="42" t="s">
        <v>8221</v>
      </c>
      <c r="P1006" s="42">
        <v>7</v>
      </c>
    </row>
    <row r="1007" spans="3:16" x14ac:dyDescent="0.2">
      <c r="C1007"/>
      <c r="D1007"/>
      <c r="E1007"/>
      <c r="F1007"/>
      <c r="G1007"/>
      <c r="I1007" s="11" t="str">
        <f>Data!G1007</f>
        <v>canceled</v>
      </c>
      <c r="J1007" s="11">
        <f>Data!O1007</f>
        <v>161</v>
      </c>
      <c r="L1007" s="39" t="s">
        <v>8219</v>
      </c>
      <c r="M1007" s="39">
        <v>56</v>
      </c>
      <c r="O1007" s="42" t="s">
        <v>8221</v>
      </c>
      <c r="P1007" s="42">
        <v>7</v>
      </c>
    </row>
    <row r="1008" spans="3:16" x14ac:dyDescent="0.2">
      <c r="C1008"/>
      <c r="D1008"/>
      <c r="E1008"/>
      <c r="F1008"/>
      <c r="G1008"/>
      <c r="I1008" s="11" t="str">
        <f>Data!G1008</f>
        <v>canceled</v>
      </c>
      <c r="J1008" s="11">
        <f>Data!O1008</f>
        <v>8</v>
      </c>
      <c r="L1008" s="39" t="s">
        <v>8219</v>
      </c>
      <c r="M1008" s="39">
        <v>56</v>
      </c>
      <c r="O1008" s="42" t="s">
        <v>8221</v>
      </c>
      <c r="P1008" s="42">
        <v>7</v>
      </c>
    </row>
    <row r="1009" spans="3:16" x14ac:dyDescent="0.2">
      <c r="C1009"/>
      <c r="D1009"/>
      <c r="E1009"/>
      <c r="F1009"/>
      <c r="G1009"/>
      <c r="I1009" s="11" t="str">
        <f>Data!G1009</f>
        <v>canceled</v>
      </c>
      <c r="J1009" s="11">
        <f>Data!O1009</f>
        <v>76</v>
      </c>
      <c r="L1009" s="39" t="s">
        <v>8219</v>
      </c>
      <c r="M1009" s="39">
        <v>56</v>
      </c>
      <c r="O1009" s="42" t="s">
        <v>8221</v>
      </c>
      <c r="P1009" s="42">
        <v>8</v>
      </c>
    </row>
    <row r="1010" spans="3:16" x14ac:dyDescent="0.2">
      <c r="C1010"/>
      <c r="D1010"/>
      <c r="E1010"/>
      <c r="F1010"/>
      <c r="G1010"/>
      <c r="I1010" s="11" t="str">
        <f>Data!G1010</f>
        <v>canceled</v>
      </c>
      <c r="J1010" s="11">
        <f>Data!O1010</f>
        <v>1</v>
      </c>
      <c r="L1010" s="39" t="s">
        <v>8219</v>
      </c>
      <c r="M1010" s="39">
        <v>56</v>
      </c>
      <c r="O1010" s="42" t="s">
        <v>8221</v>
      </c>
      <c r="P1010" s="42">
        <v>8</v>
      </c>
    </row>
    <row r="1011" spans="3:16" x14ac:dyDescent="0.2">
      <c r="C1011"/>
      <c r="D1011"/>
      <c r="E1011"/>
      <c r="F1011"/>
      <c r="G1011"/>
      <c r="I1011" s="11" t="str">
        <f>Data!G1011</f>
        <v>canceled</v>
      </c>
      <c r="J1011" s="11">
        <f>Data!O1011</f>
        <v>101</v>
      </c>
      <c r="L1011" s="39" t="s">
        <v>8219</v>
      </c>
      <c r="M1011" s="39">
        <v>56</v>
      </c>
      <c r="O1011" s="42" t="s">
        <v>8221</v>
      </c>
      <c r="P1011" s="42">
        <v>8</v>
      </c>
    </row>
    <row r="1012" spans="3:16" x14ac:dyDescent="0.2">
      <c r="C1012"/>
      <c r="D1012"/>
      <c r="E1012"/>
      <c r="F1012"/>
      <c r="G1012"/>
      <c r="I1012" s="11" t="str">
        <f>Data!G1012</f>
        <v>canceled</v>
      </c>
      <c r="J1012" s="11">
        <f>Data!O1012</f>
        <v>4</v>
      </c>
      <c r="L1012" s="39" t="s">
        <v>8219</v>
      </c>
      <c r="M1012" s="39">
        <v>56</v>
      </c>
      <c r="O1012" s="42" t="s">
        <v>8221</v>
      </c>
      <c r="P1012" s="42">
        <v>8</v>
      </c>
    </row>
    <row r="1013" spans="3:16" x14ac:dyDescent="0.2">
      <c r="C1013"/>
      <c r="D1013"/>
      <c r="E1013"/>
      <c r="F1013"/>
      <c r="G1013"/>
      <c r="I1013" s="11" t="str">
        <f>Data!G1013</f>
        <v>canceled</v>
      </c>
      <c r="J1013" s="11">
        <f>Data!O1013</f>
        <v>1</v>
      </c>
      <c r="L1013" s="39" t="s">
        <v>8219</v>
      </c>
      <c r="M1013" s="39">
        <v>56</v>
      </c>
      <c r="O1013" s="42" t="s">
        <v>8221</v>
      </c>
      <c r="P1013" s="42">
        <v>8</v>
      </c>
    </row>
    <row r="1014" spans="3:16" x14ac:dyDescent="0.2">
      <c r="C1014"/>
      <c r="D1014"/>
      <c r="E1014"/>
      <c r="F1014"/>
      <c r="G1014"/>
      <c r="I1014" s="11" t="str">
        <f>Data!G1014</f>
        <v>canceled</v>
      </c>
      <c r="J1014" s="11">
        <f>Data!O1014</f>
        <v>775</v>
      </c>
      <c r="L1014" s="39" t="s">
        <v>8219</v>
      </c>
      <c r="M1014" s="39">
        <v>56</v>
      </c>
      <c r="O1014" s="42" t="s">
        <v>8221</v>
      </c>
      <c r="P1014" s="42">
        <v>8</v>
      </c>
    </row>
    <row r="1015" spans="3:16" x14ac:dyDescent="0.2">
      <c r="C1015"/>
      <c r="D1015"/>
      <c r="E1015"/>
      <c r="F1015"/>
      <c r="G1015"/>
      <c r="I1015" s="11" t="str">
        <f>Data!G1015</f>
        <v>canceled</v>
      </c>
      <c r="J1015" s="11">
        <f>Data!O1015</f>
        <v>90</v>
      </c>
      <c r="L1015" s="39" t="s">
        <v>8219</v>
      </c>
      <c r="M1015" s="39">
        <v>56</v>
      </c>
      <c r="O1015" s="42" t="s">
        <v>8221</v>
      </c>
      <c r="P1015" s="42">
        <v>8</v>
      </c>
    </row>
    <row r="1016" spans="3:16" x14ac:dyDescent="0.2">
      <c r="C1016"/>
      <c r="D1016"/>
      <c r="E1016"/>
      <c r="F1016"/>
      <c r="G1016"/>
      <c r="I1016" s="11" t="str">
        <f>Data!G1016</f>
        <v>canceled</v>
      </c>
      <c r="J1016" s="11">
        <f>Data!O1016</f>
        <v>16</v>
      </c>
      <c r="L1016" s="39" t="s">
        <v>8219</v>
      </c>
      <c r="M1016" s="39">
        <v>56</v>
      </c>
      <c r="O1016" s="42" t="s">
        <v>8221</v>
      </c>
      <c r="P1016" s="42">
        <v>8</v>
      </c>
    </row>
    <row r="1017" spans="3:16" x14ac:dyDescent="0.2">
      <c r="C1017"/>
      <c r="D1017"/>
      <c r="E1017"/>
      <c r="F1017"/>
      <c r="G1017"/>
      <c r="I1017" s="11" t="str">
        <f>Data!G1017</f>
        <v>canceled</v>
      </c>
      <c r="J1017" s="11">
        <f>Data!O1017</f>
        <v>6</v>
      </c>
      <c r="L1017" s="39" t="s">
        <v>8219</v>
      </c>
      <c r="M1017" s="39">
        <v>56</v>
      </c>
      <c r="O1017" s="42" t="s">
        <v>8221</v>
      </c>
      <c r="P1017" s="42">
        <v>8</v>
      </c>
    </row>
    <row r="1018" spans="3:16" x14ac:dyDescent="0.2">
      <c r="C1018"/>
      <c r="D1018"/>
      <c r="E1018"/>
      <c r="F1018"/>
      <c r="G1018"/>
      <c r="I1018" s="11" t="str">
        <f>Data!G1018</f>
        <v>canceled</v>
      </c>
      <c r="J1018" s="11">
        <f>Data!O1018</f>
        <v>38</v>
      </c>
      <c r="L1018" s="39" t="s">
        <v>8219</v>
      </c>
      <c r="M1018" s="39">
        <v>56</v>
      </c>
      <c r="O1018" s="42" t="s">
        <v>8221</v>
      </c>
      <c r="P1018" s="42">
        <v>8</v>
      </c>
    </row>
    <row r="1019" spans="3:16" x14ac:dyDescent="0.2">
      <c r="C1019"/>
      <c r="D1019"/>
      <c r="E1019"/>
      <c r="F1019"/>
      <c r="G1019"/>
      <c r="I1019" s="11" t="str">
        <f>Data!G1019</f>
        <v>canceled</v>
      </c>
      <c r="J1019" s="11">
        <f>Data!O1019</f>
        <v>355</v>
      </c>
      <c r="L1019" s="39" t="s">
        <v>8219</v>
      </c>
      <c r="M1019" s="39">
        <v>56</v>
      </c>
      <c r="O1019" s="42" t="s">
        <v>8221</v>
      </c>
      <c r="P1019" s="42">
        <v>8</v>
      </c>
    </row>
    <row r="1020" spans="3:16" x14ac:dyDescent="0.2">
      <c r="C1020"/>
      <c r="D1020"/>
      <c r="E1020"/>
      <c r="F1020"/>
      <c r="G1020"/>
      <c r="I1020" s="11" t="str">
        <f>Data!G1020</f>
        <v>canceled</v>
      </c>
      <c r="J1020" s="11">
        <f>Data!O1020</f>
        <v>7</v>
      </c>
      <c r="L1020" s="39" t="s">
        <v>8219</v>
      </c>
      <c r="M1020" s="39">
        <v>56</v>
      </c>
      <c r="O1020" s="42" t="s">
        <v>8221</v>
      </c>
      <c r="P1020" s="42">
        <v>8</v>
      </c>
    </row>
    <row r="1021" spans="3:16" x14ac:dyDescent="0.2">
      <c r="C1021"/>
      <c r="D1021"/>
      <c r="E1021"/>
      <c r="F1021"/>
      <c r="G1021"/>
      <c r="I1021" s="11" t="str">
        <f>Data!G1021</f>
        <v>canceled</v>
      </c>
      <c r="J1021" s="11">
        <f>Data!O1021</f>
        <v>400</v>
      </c>
      <c r="L1021" s="39" t="s">
        <v>8219</v>
      </c>
      <c r="M1021" s="39">
        <v>56</v>
      </c>
      <c r="O1021" s="42" t="s">
        <v>8221</v>
      </c>
      <c r="P1021" s="42">
        <v>8</v>
      </c>
    </row>
    <row r="1022" spans="3:16" x14ac:dyDescent="0.2">
      <c r="C1022"/>
      <c r="D1022"/>
      <c r="E1022"/>
      <c r="F1022"/>
      <c r="G1022"/>
      <c r="I1022" s="11" t="str">
        <f>Data!G1022</f>
        <v>successful</v>
      </c>
      <c r="J1022" s="11">
        <f>Data!O1022</f>
        <v>30</v>
      </c>
      <c r="L1022" s="39" t="s">
        <v>8219</v>
      </c>
      <c r="M1022" s="39">
        <v>57</v>
      </c>
      <c r="O1022" s="42" t="s">
        <v>8221</v>
      </c>
      <c r="P1022" s="42">
        <v>8</v>
      </c>
    </row>
    <row r="1023" spans="3:16" x14ac:dyDescent="0.2">
      <c r="C1023"/>
      <c r="D1023"/>
      <c r="E1023"/>
      <c r="F1023"/>
      <c r="G1023"/>
      <c r="I1023" s="11" t="str">
        <f>Data!G1023</f>
        <v>successful</v>
      </c>
      <c r="J1023" s="11">
        <f>Data!O1023</f>
        <v>478</v>
      </c>
      <c r="L1023" s="39" t="s">
        <v>8219</v>
      </c>
      <c r="M1023" s="39">
        <v>57</v>
      </c>
      <c r="O1023" s="42" t="s">
        <v>8221</v>
      </c>
      <c r="P1023" s="42">
        <v>8</v>
      </c>
    </row>
    <row r="1024" spans="3:16" x14ac:dyDescent="0.2">
      <c r="C1024"/>
      <c r="D1024"/>
      <c r="E1024"/>
      <c r="F1024"/>
      <c r="G1024"/>
      <c r="I1024" s="11" t="str">
        <f>Data!G1024</f>
        <v>successful</v>
      </c>
      <c r="J1024" s="11">
        <f>Data!O1024</f>
        <v>74</v>
      </c>
      <c r="L1024" s="39" t="s">
        <v>8219</v>
      </c>
      <c r="M1024" s="39">
        <v>57</v>
      </c>
      <c r="O1024" s="42" t="s">
        <v>8221</v>
      </c>
      <c r="P1024" s="42">
        <v>8</v>
      </c>
    </row>
    <row r="1025" spans="3:16" x14ac:dyDescent="0.2">
      <c r="C1025"/>
      <c r="D1025"/>
      <c r="E1025"/>
      <c r="F1025"/>
      <c r="G1025"/>
      <c r="I1025" s="11" t="str">
        <f>Data!G1025</f>
        <v>successful</v>
      </c>
      <c r="J1025" s="11">
        <f>Data!O1025</f>
        <v>131</v>
      </c>
      <c r="L1025" s="39" t="s">
        <v>8219</v>
      </c>
      <c r="M1025" s="39">
        <v>57</v>
      </c>
      <c r="O1025" s="42" t="s">
        <v>8221</v>
      </c>
      <c r="P1025" s="42">
        <v>8</v>
      </c>
    </row>
    <row r="1026" spans="3:16" x14ac:dyDescent="0.2">
      <c r="C1026"/>
      <c r="D1026"/>
      <c r="E1026"/>
      <c r="F1026"/>
      <c r="G1026"/>
      <c r="I1026" s="11" t="str">
        <f>Data!G1026</f>
        <v>successful</v>
      </c>
      <c r="J1026" s="11">
        <f>Data!O1026</f>
        <v>61</v>
      </c>
      <c r="L1026" s="39" t="s">
        <v>8219</v>
      </c>
      <c r="M1026" s="39">
        <v>57</v>
      </c>
      <c r="O1026" s="42" t="s">
        <v>8221</v>
      </c>
      <c r="P1026" s="42">
        <v>8</v>
      </c>
    </row>
    <row r="1027" spans="3:16" x14ac:dyDescent="0.2">
      <c r="C1027"/>
      <c r="D1027"/>
      <c r="E1027"/>
      <c r="F1027"/>
      <c r="G1027"/>
      <c r="I1027" s="11" t="str">
        <f>Data!G1027</f>
        <v>successful</v>
      </c>
      <c r="J1027" s="11">
        <f>Data!O1027</f>
        <v>1071</v>
      </c>
      <c r="L1027" s="39" t="s">
        <v>8219</v>
      </c>
      <c r="M1027" s="39">
        <v>57</v>
      </c>
      <c r="O1027" s="42" t="s">
        <v>8221</v>
      </c>
      <c r="P1027" s="42">
        <v>8</v>
      </c>
    </row>
    <row r="1028" spans="3:16" x14ac:dyDescent="0.2">
      <c r="C1028"/>
      <c r="D1028"/>
      <c r="E1028"/>
      <c r="F1028"/>
      <c r="G1028"/>
      <c r="I1028" s="11" t="str">
        <f>Data!G1028</f>
        <v>successful</v>
      </c>
      <c r="J1028" s="11">
        <f>Data!O1028</f>
        <v>122</v>
      </c>
      <c r="L1028" s="39" t="s">
        <v>8219</v>
      </c>
      <c r="M1028" s="39">
        <v>57</v>
      </c>
      <c r="O1028" s="42" t="s">
        <v>8221</v>
      </c>
      <c r="P1028" s="42">
        <v>8</v>
      </c>
    </row>
    <row r="1029" spans="3:16" x14ac:dyDescent="0.2">
      <c r="C1029"/>
      <c r="D1029"/>
      <c r="E1029"/>
      <c r="F1029"/>
      <c r="G1029"/>
      <c r="I1029" s="11" t="str">
        <f>Data!G1029</f>
        <v>successful</v>
      </c>
      <c r="J1029" s="11">
        <f>Data!O1029</f>
        <v>111</v>
      </c>
      <c r="L1029" s="39" t="s">
        <v>8219</v>
      </c>
      <c r="M1029" s="39">
        <v>57</v>
      </c>
      <c r="O1029" s="42" t="s">
        <v>8221</v>
      </c>
      <c r="P1029" s="42">
        <v>8</v>
      </c>
    </row>
    <row r="1030" spans="3:16" x14ac:dyDescent="0.2">
      <c r="C1030"/>
      <c r="D1030"/>
      <c r="E1030"/>
      <c r="F1030"/>
      <c r="G1030"/>
      <c r="I1030" s="11" t="str">
        <f>Data!G1030</f>
        <v>successful</v>
      </c>
      <c r="J1030" s="11">
        <f>Data!O1030</f>
        <v>255</v>
      </c>
      <c r="L1030" s="39" t="s">
        <v>8219</v>
      </c>
      <c r="M1030" s="39">
        <v>57</v>
      </c>
      <c r="O1030" s="42" t="s">
        <v>8221</v>
      </c>
      <c r="P1030" s="42">
        <v>8</v>
      </c>
    </row>
    <row r="1031" spans="3:16" x14ac:dyDescent="0.2">
      <c r="C1031"/>
      <c r="D1031"/>
      <c r="E1031"/>
      <c r="F1031"/>
      <c r="G1031"/>
      <c r="I1031" s="11" t="str">
        <f>Data!G1031</f>
        <v>successful</v>
      </c>
      <c r="J1031" s="11">
        <f>Data!O1031</f>
        <v>141</v>
      </c>
      <c r="L1031" s="39" t="s">
        <v>8219</v>
      </c>
      <c r="M1031" s="39">
        <v>57</v>
      </c>
      <c r="O1031" s="42" t="s">
        <v>8221</v>
      </c>
      <c r="P1031" s="42">
        <v>8</v>
      </c>
    </row>
    <row r="1032" spans="3:16" x14ac:dyDescent="0.2">
      <c r="C1032"/>
      <c r="D1032"/>
      <c r="E1032"/>
      <c r="F1032"/>
      <c r="G1032"/>
      <c r="I1032" s="11" t="str">
        <f>Data!G1032</f>
        <v>successful</v>
      </c>
      <c r="J1032" s="11">
        <f>Data!O1032</f>
        <v>159</v>
      </c>
      <c r="L1032" s="39" t="s">
        <v>8219</v>
      </c>
      <c r="M1032" s="39">
        <v>57</v>
      </c>
      <c r="O1032" s="42" t="s">
        <v>8221</v>
      </c>
      <c r="P1032" s="42">
        <v>8</v>
      </c>
    </row>
    <row r="1033" spans="3:16" x14ac:dyDescent="0.2">
      <c r="C1033"/>
      <c r="D1033"/>
      <c r="E1033"/>
      <c r="F1033"/>
      <c r="G1033"/>
      <c r="I1033" s="11" t="str">
        <f>Data!G1033</f>
        <v>successful</v>
      </c>
      <c r="J1033" s="11">
        <f>Data!O1033</f>
        <v>99</v>
      </c>
      <c r="L1033" s="39" t="s">
        <v>8219</v>
      </c>
      <c r="M1033" s="39">
        <v>57</v>
      </c>
      <c r="O1033" s="42" t="s">
        <v>8221</v>
      </c>
      <c r="P1033" s="42">
        <v>8</v>
      </c>
    </row>
    <row r="1034" spans="3:16" x14ac:dyDescent="0.2">
      <c r="C1034"/>
      <c r="D1034"/>
      <c r="E1034"/>
      <c r="F1034"/>
      <c r="G1034"/>
      <c r="I1034" s="11" t="str">
        <f>Data!G1034</f>
        <v>successful</v>
      </c>
      <c r="J1034" s="11">
        <f>Data!O1034</f>
        <v>96</v>
      </c>
      <c r="L1034" s="39" t="s">
        <v>8219</v>
      </c>
      <c r="M1034" s="39">
        <v>57</v>
      </c>
      <c r="O1034" s="42" t="s">
        <v>8221</v>
      </c>
      <c r="P1034" s="42">
        <v>8</v>
      </c>
    </row>
    <row r="1035" spans="3:16" x14ac:dyDescent="0.2">
      <c r="C1035"/>
      <c r="D1035"/>
      <c r="E1035"/>
      <c r="F1035"/>
      <c r="G1035"/>
      <c r="I1035" s="11" t="str">
        <f>Data!G1035</f>
        <v>successful</v>
      </c>
      <c r="J1035" s="11">
        <f>Data!O1035</f>
        <v>27</v>
      </c>
      <c r="L1035" s="39" t="s">
        <v>8219</v>
      </c>
      <c r="M1035" s="39">
        <v>57</v>
      </c>
      <c r="O1035" s="42" t="s">
        <v>8221</v>
      </c>
      <c r="P1035" s="42">
        <v>8</v>
      </c>
    </row>
    <row r="1036" spans="3:16" x14ac:dyDescent="0.2">
      <c r="C1036"/>
      <c r="D1036"/>
      <c r="E1036"/>
      <c r="F1036"/>
      <c r="G1036"/>
      <c r="I1036" s="11" t="str">
        <f>Data!G1036</f>
        <v>successful</v>
      </c>
      <c r="J1036" s="11">
        <f>Data!O1036</f>
        <v>166</v>
      </c>
      <c r="L1036" s="39" t="s">
        <v>8219</v>
      </c>
      <c r="M1036" s="39">
        <v>57</v>
      </c>
      <c r="O1036" s="42" t="s">
        <v>8221</v>
      </c>
      <c r="P1036" s="42">
        <v>8</v>
      </c>
    </row>
    <row r="1037" spans="3:16" x14ac:dyDescent="0.2">
      <c r="C1037"/>
      <c r="D1037"/>
      <c r="E1037"/>
      <c r="F1037"/>
      <c r="G1037"/>
      <c r="I1037" s="11" t="str">
        <f>Data!G1037</f>
        <v>successful</v>
      </c>
      <c r="J1037" s="11">
        <f>Data!O1037</f>
        <v>76</v>
      </c>
      <c r="L1037" s="39" t="s">
        <v>8219</v>
      </c>
      <c r="M1037" s="39">
        <v>57</v>
      </c>
      <c r="O1037" s="42" t="s">
        <v>8221</v>
      </c>
      <c r="P1037" s="42">
        <v>8</v>
      </c>
    </row>
    <row r="1038" spans="3:16" x14ac:dyDescent="0.2">
      <c r="C1038"/>
      <c r="D1038"/>
      <c r="E1038"/>
      <c r="F1038"/>
      <c r="G1038"/>
      <c r="I1038" s="11" t="str">
        <f>Data!G1038</f>
        <v>successful</v>
      </c>
      <c r="J1038" s="11">
        <f>Data!O1038</f>
        <v>211</v>
      </c>
      <c r="L1038" s="39" t="s">
        <v>8219</v>
      </c>
      <c r="M1038" s="39">
        <v>57</v>
      </c>
      <c r="O1038" s="42" t="s">
        <v>8221</v>
      </c>
      <c r="P1038" s="42">
        <v>8</v>
      </c>
    </row>
    <row r="1039" spans="3:16" x14ac:dyDescent="0.2">
      <c r="C1039"/>
      <c r="D1039"/>
      <c r="E1039"/>
      <c r="F1039"/>
      <c r="G1039"/>
      <c r="I1039" s="11" t="str">
        <f>Data!G1039</f>
        <v>successful</v>
      </c>
      <c r="J1039" s="11">
        <f>Data!O1039</f>
        <v>21</v>
      </c>
      <c r="L1039" s="39" t="s">
        <v>8219</v>
      </c>
      <c r="M1039" s="39">
        <v>57</v>
      </c>
      <c r="O1039" s="42" t="s">
        <v>8221</v>
      </c>
      <c r="P1039" s="42">
        <v>8</v>
      </c>
    </row>
    <row r="1040" spans="3:16" x14ac:dyDescent="0.2">
      <c r="C1040"/>
      <c r="D1040"/>
      <c r="E1040"/>
      <c r="F1040"/>
      <c r="G1040"/>
      <c r="I1040" s="11" t="str">
        <f>Data!G1040</f>
        <v>successful</v>
      </c>
      <c r="J1040" s="11">
        <f>Data!O1040</f>
        <v>61</v>
      </c>
      <c r="L1040" s="39" t="s">
        <v>8219</v>
      </c>
      <c r="M1040" s="39">
        <v>57</v>
      </c>
      <c r="O1040" s="42" t="s">
        <v>8221</v>
      </c>
      <c r="P1040" s="42">
        <v>8</v>
      </c>
    </row>
    <row r="1041" spans="3:16" x14ac:dyDescent="0.2">
      <c r="C1041"/>
      <c r="D1041"/>
      <c r="E1041"/>
      <c r="F1041"/>
      <c r="G1041"/>
      <c r="I1041" s="11" t="str">
        <f>Data!G1041</f>
        <v>successful</v>
      </c>
      <c r="J1041" s="11">
        <f>Data!O1041</f>
        <v>30</v>
      </c>
      <c r="L1041" s="39" t="s">
        <v>8219</v>
      </c>
      <c r="M1041" s="39">
        <v>57</v>
      </c>
      <c r="O1041" s="42" t="s">
        <v>8221</v>
      </c>
      <c r="P1041" s="42">
        <v>8</v>
      </c>
    </row>
    <row r="1042" spans="3:16" x14ac:dyDescent="0.2">
      <c r="C1042"/>
      <c r="D1042"/>
      <c r="E1042"/>
      <c r="F1042"/>
      <c r="G1042"/>
      <c r="I1042" s="11" t="str">
        <f>Data!G1042</f>
        <v>canceled</v>
      </c>
      <c r="J1042" s="11">
        <f>Data!O1042</f>
        <v>1</v>
      </c>
      <c r="L1042" s="39" t="s">
        <v>8219</v>
      </c>
      <c r="M1042" s="39">
        <v>57</v>
      </c>
      <c r="O1042" s="42" t="s">
        <v>8221</v>
      </c>
      <c r="P1042" s="42">
        <v>8</v>
      </c>
    </row>
    <row r="1043" spans="3:16" x14ac:dyDescent="0.2">
      <c r="C1043"/>
      <c r="D1043"/>
      <c r="E1043"/>
      <c r="F1043"/>
      <c r="G1043"/>
      <c r="I1043" s="11" t="str">
        <f>Data!G1043</f>
        <v>canceled</v>
      </c>
      <c r="J1043" s="11">
        <f>Data!O1043</f>
        <v>0</v>
      </c>
      <c r="L1043" s="39" t="s">
        <v>8219</v>
      </c>
      <c r="M1043" s="39">
        <v>58</v>
      </c>
      <c r="O1043" s="42" t="s">
        <v>8221</v>
      </c>
      <c r="P1043" s="42">
        <v>8</v>
      </c>
    </row>
    <row r="1044" spans="3:16" x14ac:dyDescent="0.2">
      <c r="C1044"/>
      <c r="D1044"/>
      <c r="E1044"/>
      <c r="F1044"/>
      <c r="G1044"/>
      <c r="I1044" s="11" t="str">
        <f>Data!G1044</f>
        <v>canceled</v>
      </c>
      <c r="J1044" s="11">
        <f>Data!O1044</f>
        <v>1</v>
      </c>
      <c r="L1044" s="39" t="s">
        <v>8219</v>
      </c>
      <c r="M1044" s="39">
        <v>58</v>
      </c>
      <c r="O1044" s="42" t="s">
        <v>8221</v>
      </c>
      <c r="P1044" s="42">
        <v>8</v>
      </c>
    </row>
    <row r="1045" spans="3:16" x14ac:dyDescent="0.2">
      <c r="C1045"/>
      <c r="D1045"/>
      <c r="E1045"/>
      <c r="F1045"/>
      <c r="G1045"/>
      <c r="I1045" s="11" t="str">
        <f>Data!G1045</f>
        <v>canceled</v>
      </c>
      <c r="J1045" s="11">
        <f>Data!O1045</f>
        <v>292</v>
      </c>
      <c r="L1045" s="39" t="s">
        <v>8219</v>
      </c>
      <c r="M1045" s="39">
        <v>58</v>
      </c>
      <c r="O1045" s="42" t="s">
        <v>8221</v>
      </c>
      <c r="P1045" s="42">
        <v>8</v>
      </c>
    </row>
    <row r="1046" spans="3:16" x14ac:dyDescent="0.2">
      <c r="C1046"/>
      <c r="D1046"/>
      <c r="E1046"/>
      <c r="F1046"/>
      <c r="G1046"/>
      <c r="I1046" s="11" t="str">
        <f>Data!G1046</f>
        <v>canceled</v>
      </c>
      <c r="J1046" s="11">
        <f>Data!O1046</f>
        <v>2</v>
      </c>
      <c r="L1046" s="39" t="s">
        <v>8219</v>
      </c>
      <c r="M1046" s="39">
        <v>58</v>
      </c>
      <c r="O1046" s="42" t="s">
        <v>8221</v>
      </c>
      <c r="P1046" s="42">
        <v>8</v>
      </c>
    </row>
    <row r="1047" spans="3:16" x14ac:dyDescent="0.2">
      <c r="C1047"/>
      <c r="D1047"/>
      <c r="E1047"/>
      <c r="F1047"/>
      <c r="G1047"/>
      <c r="I1047" s="11" t="str">
        <f>Data!G1047</f>
        <v>canceled</v>
      </c>
      <c r="J1047" s="11">
        <f>Data!O1047</f>
        <v>8</v>
      </c>
      <c r="L1047" s="39" t="s">
        <v>8219</v>
      </c>
      <c r="M1047" s="39">
        <v>58</v>
      </c>
      <c r="O1047" s="42" t="s">
        <v>8221</v>
      </c>
      <c r="P1047" s="42">
        <v>9</v>
      </c>
    </row>
    <row r="1048" spans="3:16" x14ac:dyDescent="0.2">
      <c r="C1048"/>
      <c r="D1048"/>
      <c r="E1048"/>
      <c r="F1048"/>
      <c r="G1048"/>
      <c r="I1048" s="11" t="str">
        <f>Data!G1048</f>
        <v>canceled</v>
      </c>
      <c r="J1048" s="11">
        <f>Data!O1048</f>
        <v>0</v>
      </c>
      <c r="L1048" s="39" t="s">
        <v>8219</v>
      </c>
      <c r="M1048" s="39">
        <v>58</v>
      </c>
      <c r="O1048" s="42" t="s">
        <v>8221</v>
      </c>
      <c r="P1048" s="42">
        <v>9</v>
      </c>
    </row>
    <row r="1049" spans="3:16" x14ac:dyDescent="0.2">
      <c r="C1049"/>
      <c r="D1049"/>
      <c r="E1049"/>
      <c r="F1049"/>
      <c r="G1049"/>
      <c r="I1049" s="11" t="str">
        <f>Data!G1049</f>
        <v>canceled</v>
      </c>
      <c r="J1049" s="11">
        <f>Data!O1049</f>
        <v>1</v>
      </c>
      <c r="L1049" s="39" t="s">
        <v>8219</v>
      </c>
      <c r="M1049" s="39">
        <v>58</v>
      </c>
      <c r="O1049" s="42" t="s">
        <v>8221</v>
      </c>
      <c r="P1049" s="42">
        <v>9</v>
      </c>
    </row>
    <row r="1050" spans="3:16" x14ac:dyDescent="0.2">
      <c r="C1050"/>
      <c r="D1050"/>
      <c r="E1050"/>
      <c r="F1050"/>
      <c r="G1050"/>
      <c r="I1050" s="11" t="str">
        <f>Data!G1050</f>
        <v>canceled</v>
      </c>
      <c r="J1050" s="11">
        <f>Data!O1050</f>
        <v>4</v>
      </c>
      <c r="L1050" s="39" t="s">
        <v>8219</v>
      </c>
      <c r="M1050" s="39">
        <v>58</v>
      </c>
      <c r="O1050" s="42" t="s">
        <v>8221</v>
      </c>
      <c r="P1050" s="42">
        <v>9</v>
      </c>
    </row>
    <row r="1051" spans="3:16" x14ac:dyDescent="0.2">
      <c r="C1051"/>
      <c r="D1051"/>
      <c r="E1051"/>
      <c r="F1051"/>
      <c r="G1051"/>
      <c r="I1051" s="11" t="str">
        <f>Data!G1051</f>
        <v>canceled</v>
      </c>
      <c r="J1051" s="11">
        <f>Data!O1051</f>
        <v>0</v>
      </c>
      <c r="L1051" s="39" t="s">
        <v>8219</v>
      </c>
      <c r="M1051" s="39">
        <v>58</v>
      </c>
      <c r="O1051" s="42" t="s">
        <v>8221</v>
      </c>
      <c r="P1051" s="42">
        <v>9</v>
      </c>
    </row>
    <row r="1052" spans="3:16" x14ac:dyDescent="0.2">
      <c r="C1052"/>
      <c r="D1052"/>
      <c r="E1052"/>
      <c r="F1052"/>
      <c r="G1052"/>
      <c r="I1052" s="11" t="str">
        <f>Data!G1052</f>
        <v>canceled</v>
      </c>
      <c r="J1052" s="11">
        <f>Data!O1052</f>
        <v>0</v>
      </c>
      <c r="L1052" s="39" t="s">
        <v>8219</v>
      </c>
      <c r="M1052" s="39">
        <v>58</v>
      </c>
      <c r="O1052" s="42" t="s">
        <v>8221</v>
      </c>
      <c r="P1052" s="42">
        <v>9</v>
      </c>
    </row>
    <row r="1053" spans="3:16" x14ac:dyDescent="0.2">
      <c r="C1053"/>
      <c r="D1053"/>
      <c r="E1053"/>
      <c r="F1053"/>
      <c r="G1053"/>
      <c r="I1053" s="11" t="str">
        <f>Data!G1053</f>
        <v>canceled</v>
      </c>
      <c r="J1053" s="11">
        <f>Data!O1053</f>
        <v>0</v>
      </c>
      <c r="L1053" s="39" t="s">
        <v>8219</v>
      </c>
      <c r="M1053" s="39">
        <v>58</v>
      </c>
      <c r="O1053" s="42" t="s">
        <v>8221</v>
      </c>
      <c r="P1053" s="42">
        <v>9</v>
      </c>
    </row>
    <row r="1054" spans="3:16" x14ac:dyDescent="0.2">
      <c r="C1054"/>
      <c r="D1054"/>
      <c r="E1054"/>
      <c r="F1054"/>
      <c r="G1054"/>
      <c r="I1054" s="11" t="str">
        <f>Data!G1054</f>
        <v>canceled</v>
      </c>
      <c r="J1054" s="11">
        <f>Data!O1054</f>
        <v>0</v>
      </c>
      <c r="L1054" s="39" t="s">
        <v>8219</v>
      </c>
      <c r="M1054" s="39">
        <v>58</v>
      </c>
      <c r="O1054" s="42" t="s">
        <v>8221</v>
      </c>
      <c r="P1054" s="42">
        <v>9</v>
      </c>
    </row>
    <row r="1055" spans="3:16" x14ac:dyDescent="0.2">
      <c r="C1055"/>
      <c r="D1055"/>
      <c r="E1055"/>
      <c r="F1055"/>
      <c r="G1055"/>
      <c r="I1055" s="11" t="str">
        <f>Data!G1055</f>
        <v>canceled</v>
      </c>
      <c r="J1055" s="11">
        <f>Data!O1055</f>
        <v>1</v>
      </c>
      <c r="L1055" s="39" t="s">
        <v>8219</v>
      </c>
      <c r="M1055" s="39">
        <v>59</v>
      </c>
      <c r="O1055" s="42" t="s">
        <v>8221</v>
      </c>
      <c r="P1055" s="42">
        <v>9</v>
      </c>
    </row>
    <row r="1056" spans="3:16" x14ac:dyDescent="0.2">
      <c r="C1056"/>
      <c r="D1056"/>
      <c r="E1056"/>
      <c r="F1056"/>
      <c r="G1056"/>
      <c r="I1056" s="11" t="str">
        <f>Data!G1056</f>
        <v>canceled</v>
      </c>
      <c r="J1056" s="11">
        <f>Data!O1056</f>
        <v>0</v>
      </c>
      <c r="L1056" s="39" t="s">
        <v>8219</v>
      </c>
      <c r="M1056" s="39">
        <v>59</v>
      </c>
      <c r="O1056" s="42" t="s">
        <v>8221</v>
      </c>
      <c r="P1056" s="42">
        <v>9</v>
      </c>
    </row>
    <row r="1057" spans="3:16" x14ac:dyDescent="0.2">
      <c r="C1057"/>
      <c r="D1057"/>
      <c r="E1057"/>
      <c r="F1057"/>
      <c r="G1057"/>
      <c r="I1057" s="11" t="str">
        <f>Data!G1057</f>
        <v>canceled</v>
      </c>
      <c r="J1057" s="11">
        <f>Data!O1057</f>
        <v>0</v>
      </c>
      <c r="L1057" s="39" t="s">
        <v>8219</v>
      </c>
      <c r="M1057" s="39">
        <v>59</v>
      </c>
      <c r="O1057" s="42" t="s">
        <v>8221</v>
      </c>
      <c r="P1057" s="42">
        <v>9</v>
      </c>
    </row>
    <row r="1058" spans="3:16" x14ac:dyDescent="0.2">
      <c r="C1058"/>
      <c r="D1058"/>
      <c r="E1058"/>
      <c r="F1058"/>
      <c r="G1058"/>
      <c r="I1058" s="11" t="str">
        <f>Data!G1058</f>
        <v>canceled</v>
      </c>
      <c r="J1058" s="11">
        <f>Data!O1058</f>
        <v>0</v>
      </c>
      <c r="L1058" s="39" t="s">
        <v>8219</v>
      </c>
      <c r="M1058" s="39">
        <v>59</v>
      </c>
      <c r="O1058" s="42" t="s">
        <v>8221</v>
      </c>
      <c r="P1058" s="42">
        <v>9</v>
      </c>
    </row>
    <row r="1059" spans="3:16" x14ac:dyDescent="0.2">
      <c r="C1059"/>
      <c r="D1059"/>
      <c r="E1059"/>
      <c r="F1059"/>
      <c r="G1059"/>
      <c r="I1059" s="11" t="str">
        <f>Data!G1059</f>
        <v>canceled</v>
      </c>
      <c r="J1059" s="11">
        <f>Data!O1059</f>
        <v>0</v>
      </c>
      <c r="L1059" s="39" t="s">
        <v>8219</v>
      </c>
      <c r="M1059" s="39">
        <v>59</v>
      </c>
      <c r="O1059" s="42" t="s">
        <v>8221</v>
      </c>
      <c r="P1059" s="42">
        <v>9</v>
      </c>
    </row>
    <row r="1060" spans="3:16" x14ac:dyDescent="0.2">
      <c r="C1060"/>
      <c r="D1060"/>
      <c r="E1060"/>
      <c r="F1060"/>
      <c r="G1060"/>
      <c r="I1060" s="11" t="str">
        <f>Data!G1060</f>
        <v>canceled</v>
      </c>
      <c r="J1060" s="11">
        <f>Data!O1060</f>
        <v>0</v>
      </c>
      <c r="L1060" s="39" t="s">
        <v>8219</v>
      </c>
      <c r="M1060" s="39">
        <v>59</v>
      </c>
      <c r="O1060" s="42" t="s">
        <v>8221</v>
      </c>
      <c r="P1060" s="42">
        <v>9</v>
      </c>
    </row>
    <row r="1061" spans="3:16" x14ac:dyDescent="0.2">
      <c r="C1061"/>
      <c r="D1061"/>
      <c r="E1061"/>
      <c r="F1061"/>
      <c r="G1061"/>
      <c r="I1061" s="11" t="str">
        <f>Data!G1061</f>
        <v>canceled</v>
      </c>
      <c r="J1061" s="11">
        <f>Data!O1061</f>
        <v>0</v>
      </c>
      <c r="L1061" s="39" t="s">
        <v>8219</v>
      </c>
      <c r="M1061" s="39">
        <v>59</v>
      </c>
      <c r="O1061" s="42" t="s">
        <v>8221</v>
      </c>
      <c r="P1061" s="42">
        <v>9</v>
      </c>
    </row>
    <row r="1062" spans="3:16" x14ac:dyDescent="0.2">
      <c r="C1062"/>
      <c r="D1062"/>
      <c r="E1062"/>
      <c r="F1062"/>
      <c r="G1062"/>
      <c r="I1062" s="11" t="str">
        <f>Data!G1062</f>
        <v>canceled</v>
      </c>
      <c r="J1062" s="11">
        <f>Data!O1062</f>
        <v>1</v>
      </c>
      <c r="L1062" s="39" t="s">
        <v>8219</v>
      </c>
      <c r="M1062" s="39">
        <v>59</v>
      </c>
      <c r="O1062" s="42" t="s">
        <v>8221</v>
      </c>
      <c r="P1062" s="42">
        <v>9</v>
      </c>
    </row>
    <row r="1063" spans="3:16" x14ac:dyDescent="0.2">
      <c r="C1063"/>
      <c r="D1063"/>
      <c r="E1063"/>
      <c r="F1063"/>
      <c r="G1063"/>
      <c r="I1063" s="11" t="str">
        <f>Data!G1063</f>
        <v>canceled</v>
      </c>
      <c r="J1063" s="11">
        <f>Data!O1063</f>
        <v>0</v>
      </c>
      <c r="L1063" s="39" t="s">
        <v>8219</v>
      </c>
      <c r="M1063" s="39">
        <v>59</v>
      </c>
      <c r="O1063" s="42" t="s">
        <v>8221</v>
      </c>
      <c r="P1063" s="42">
        <v>9</v>
      </c>
    </row>
    <row r="1064" spans="3:16" x14ac:dyDescent="0.2">
      <c r="C1064"/>
      <c r="D1064"/>
      <c r="E1064"/>
      <c r="F1064"/>
      <c r="G1064"/>
      <c r="I1064" s="11" t="str">
        <f>Data!G1064</f>
        <v>canceled</v>
      </c>
      <c r="J1064" s="11">
        <f>Data!O1064</f>
        <v>4</v>
      </c>
      <c r="L1064" s="39" t="s">
        <v>8219</v>
      </c>
      <c r="M1064" s="39">
        <v>59</v>
      </c>
      <c r="O1064" s="42" t="s">
        <v>8221</v>
      </c>
      <c r="P1064" s="42">
        <v>9</v>
      </c>
    </row>
    <row r="1065" spans="3:16" x14ac:dyDescent="0.2">
      <c r="C1065"/>
      <c r="D1065"/>
      <c r="E1065"/>
      <c r="F1065"/>
      <c r="G1065"/>
      <c r="I1065" s="11" t="str">
        <f>Data!G1065</f>
        <v>canceled</v>
      </c>
      <c r="J1065" s="11">
        <f>Data!O1065</f>
        <v>0</v>
      </c>
      <c r="L1065" s="39" t="s">
        <v>8219</v>
      </c>
      <c r="M1065" s="39">
        <v>59</v>
      </c>
      <c r="O1065" s="42" t="s">
        <v>8221</v>
      </c>
      <c r="P1065" s="42">
        <v>9</v>
      </c>
    </row>
    <row r="1066" spans="3:16" x14ac:dyDescent="0.2">
      <c r="C1066"/>
      <c r="D1066"/>
      <c r="E1066"/>
      <c r="F1066"/>
      <c r="G1066"/>
      <c r="I1066" s="11" t="str">
        <f>Data!G1066</f>
        <v>failed</v>
      </c>
      <c r="J1066" s="11">
        <f>Data!O1066</f>
        <v>123</v>
      </c>
      <c r="L1066" s="39" t="s">
        <v>8219</v>
      </c>
      <c r="M1066" s="39">
        <v>60</v>
      </c>
      <c r="O1066" s="42" t="s">
        <v>8221</v>
      </c>
      <c r="P1066" s="42">
        <v>9</v>
      </c>
    </row>
    <row r="1067" spans="3:16" x14ac:dyDescent="0.2">
      <c r="C1067"/>
      <c r="D1067"/>
      <c r="E1067"/>
      <c r="F1067"/>
      <c r="G1067"/>
      <c r="I1067" s="11" t="str">
        <f>Data!G1067</f>
        <v>failed</v>
      </c>
      <c r="J1067" s="11">
        <f>Data!O1067</f>
        <v>5</v>
      </c>
      <c r="L1067" s="39" t="s">
        <v>8219</v>
      </c>
      <c r="M1067" s="39">
        <v>60</v>
      </c>
      <c r="O1067" s="42" t="s">
        <v>8221</v>
      </c>
      <c r="P1067" s="42">
        <v>9</v>
      </c>
    </row>
    <row r="1068" spans="3:16" x14ac:dyDescent="0.2">
      <c r="C1068"/>
      <c r="D1068"/>
      <c r="E1068"/>
      <c r="F1068"/>
      <c r="G1068"/>
      <c r="I1068" s="11" t="str">
        <f>Data!G1068</f>
        <v>failed</v>
      </c>
      <c r="J1068" s="11">
        <f>Data!O1068</f>
        <v>148</v>
      </c>
      <c r="L1068" s="39" t="s">
        <v>8219</v>
      </c>
      <c r="M1068" s="39">
        <v>60</v>
      </c>
      <c r="O1068" s="42" t="s">
        <v>8221</v>
      </c>
      <c r="P1068" s="42">
        <v>9</v>
      </c>
    </row>
    <row r="1069" spans="3:16" x14ac:dyDescent="0.2">
      <c r="C1069"/>
      <c r="D1069"/>
      <c r="E1069"/>
      <c r="F1069"/>
      <c r="G1069"/>
      <c r="I1069" s="11" t="str">
        <f>Data!G1069</f>
        <v>failed</v>
      </c>
      <c r="J1069" s="11">
        <f>Data!O1069</f>
        <v>10</v>
      </c>
      <c r="L1069" s="39" t="s">
        <v>8219</v>
      </c>
      <c r="M1069" s="39">
        <v>60</v>
      </c>
      <c r="O1069" s="42" t="s">
        <v>8221</v>
      </c>
      <c r="P1069" s="42">
        <v>9</v>
      </c>
    </row>
    <row r="1070" spans="3:16" x14ac:dyDescent="0.2">
      <c r="C1070"/>
      <c r="D1070"/>
      <c r="E1070"/>
      <c r="F1070"/>
      <c r="G1070"/>
      <c r="I1070" s="11" t="str">
        <f>Data!G1070</f>
        <v>failed</v>
      </c>
      <c r="J1070" s="11">
        <f>Data!O1070</f>
        <v>4</v>
      </c>
      <c r="L1070" s="39" t="s">
        <v>8219</v>
      </c>
      <c r="M1070" s="39">
        <v>60</v>
      </c>
      <c r="O1070" s="42" t="s">
        <v>8221</v>
      </c>
      <c r="P1070" s="42">
        <v>9</v>
      </c>
    </row>
    <row r="1071" spans="3:16" x14ac:dyDescent="0.2">
      <c r="C1071"/>
      <c r="D1071"/>
      <c r="E1071"/>
      <c r="F1071"/>
      <c r="G1071"/>
      <c r="I1071" s="11" t="str">
        <f>Data!G1071</f>
        <v>failed</v>
      </c>
      <c r="J1071" s="11">
        <f>Data!O1071</f>
        <v>21</v>
      </c>
      <c r="L1071" s="39" t="s">
        <v>8219</v>
      </c>
      <c r="M1071" s="39">
        <v>60</v>
      </c>
      <c r="O1071" s="42" t="s">
        <v>8221</v>
      </c>
      <c r="P1071" s="42">
        <v>9</v>
      </c>
    </row>
    <row r="1072" spans="3:16" x14ac:dyDescent="0.2">
      <c r="C1072"/>
      <c r="D1072"/>
      <c r="E1072"/>
      <c r="F1072"/>
      <c r="G1072"/>
      <c r="I1072" s="11" t="str">
        <f>Data!G1072</f>
        <v>failed</v>
      </c>
      <c r="J1072" s="11">
        <f>Data!O1072</f>
        <v>2</v>
      </c>
      <c r="L1072" s="39" t="s">
        <v>8219</v>
      </c>
      <c r="M1072" s="39">
        <v>60</v>
      </c>
      <c r="O1072" s="42" t="s">
        <v>8221</v>
      </c>
      <c r="P1072" s="42">
        <v>9</v>
      </c>
    </row>
    <row r="1073" spans="3:16" x14ac:dyDescent="0.2">
      <c r="C1073"/>
      <c r="D1073"/>
      <c r="E1073"/>
      <c r="F1073"/>
      <c r="G1073"/>
      <c r="I1073" s="11" t="str">
        <f>Data!G1073</f>
        <v>failed</v>
      </c>
      <c r="J1073" s="11">
        <f>Data!O1073</f>
        <v>0</v>
      </c>
      <c r="L1073" s="39" t="s">
        <v>8219</v>
      </c>
      <c r="M1073" s="39">
        <v>60</v>
      </c>
      <c r="O1073" s="42" t="s">
        <v>8221</v>
      </c>
      <c r="P1073" s="42">
        <v>9</v>
      </c>
    </row>
    <row r="1074" spans="3:16" x14ac:dyDescent="0.2">
      <c r="C1074"/>
      <c r="D1074"/>
      <c r="E1074"/>
      <c r="F1074"/>
      <c r="G1074"/>
      <c r="I1074" s="11" t="str">
        <f>Data!G1074</f>
        <v>failed</v>
      </c>
      <c r="J1074" s="11">
        <f>Data!O1074</f>
        <v>4</v>
      </c>
      <c r="L1074" s="39" t="s">
        <v>8219</v>
      </c>
      <c r="M1074" s="39">
        <v>60</v>
      </c>
      <c r="O1074" s="42" t="s">
        <v>8221</v>
      </c>
      <c r="P1074" s="42">
        <v>9</v>
      </c>
    </row>
    <row r="1075" spans="3:16" x14ac:dyDescent="0.2">
      <c r="C1075"/>
      <c r="D1075"/>
      <c r="E1075"/>
      <c r="F1075"/>
      <c r="G1075"/>
      <c r="I1075" s="11" t="str">
        <f>Data!G1075</f>
        <v>failed</v>
      </c>
      <c r="J1075" s="11">
        <f>Data!O1075</f>
        <v>1</v>
      </c>
      <c r="L1075" s="39" t="s">
        <v>8219</v>
      </c>
      <c r="M1075" s="39">
        <v>60</v>
      </c>
      <c r="O1075" s="42" t="s">
        <v>8221</v>
      </c>
      <c r="P1075" s="42">
        <v>9</v>
      </c>
    </row>
    <row r="1076" spans="3:16" x14ac:dyDescent="0.2">
      <c r="C1076"/>
      <c r="D1076"/>
      <c r="E1076"/>
      <c r="F1076"/>
      <c r="G1076"/>
      <c r="I1076" s="11" t="str">
        <f>Data!G1076</f>
        <v>failed</v>
      </c>
      <c r="J1076" s="11">
        <f>Data!O1076</f>
        <v>30</v>
      </c>
      <c r="L1076" s="39" t="s">
        <v>8219</v>
      </c>
      <c r="M1076" s="39">
        <v>60</v>
      </c>
      <c r="O1076" s="42" t="s">
        <v>8221</v>
      </c>
      <c r="P1076" s="42">
        <v>9</v>
      </c>
    </row>
    <row r="1077" spans="3:16" x14ac:dyDescent="0.2">
      <c r="C1077"/>
      <c r="D1077"/>
      <c r="E1077"/>
      <c r="F1077"/>
      <c r="G1077"/>
      <c r="I1077" s="11" t="str">
        <f>Data!G1077</f>
        <v>failed</v>
      </c>
      <c r="J1077" s="11">
        <f>Data!O1077</f>
        <v>3</v>
      </c>
      <c r="L1077" s="39" t="s">
        <v>8219</v>
      </c>
      <c r="M1077" s="39">
        <v>60</v>
      </c>
      <c r="O1077" s="42" t="s">
        <v>8221</v>
      </c>
      <c r="P1077" s="42">
        <v>9</v>
      </c>
    </row>
    <row r="1078" spans="3:16" x14ac:dyDescent="0.2">
      <c r="C1078"/>
      <c r="D1078"/>
      <c r="E1078"/>
      <c r="F1078"/>
      <c r="G1078"/>
      <c r="I1078" s="11" t="str">
        <f>Data!G1078</f>
        <v>failed</v>
      </c>
      <c r="J1078" s="11">
        <f>Data!O1078</f>
        <v>975</v>
      </c>
      <c r="L1078" s="39" t="s">
        <v>8219</v>
      </c>
      <c r="M1078" s="39">
        <v>61</v>
      </c>
      <c r="O1078" s="42" t="s">
        <v>8221</v>
      </c>
      <c r="P1078" s="42">
        <v>9</v>
      </c>
    </row>
    <row r="1079" spans="3:16" x14ac:dyDescent="0.2">
      <c r="C1079"/>
      <c r="D1079"/>
      <c r="E1079"/>
      <c r="F1079"/>
      <c r="G1079"/>
      <c r="I1079" s="11" t="str">
        <f>Data!G1079</f>
        <v>failed</v>
      </c>
      <c r="J1079" s="11">
        <f>Data!O1079</f>
        <v>167</v>
      </c>
      <c r="L1079" s="39" t="s">
        <v>8219</v>
      </c>
      <c r="M1079" s="39">
        <v>61</v>
      </c>
      <c r="O1079" s="42" t="s">
        <v>8221</v>
      </c>
      <c r="P1079" s="42">
        <v>9</v>
      </c>
    </row>
    <row r="1080" spans="3:16" x14ac:dyDescent="0.2">
      <c r="C1080"/>
      <c r="D1080"/>
      <c r="E1080"/>
      <c r="F1080"/>
      <c r="G1080"/>
      <c r="I1080" s="11" t="str">
        <f>Data!G1080</f>
        <v>failed</v>
      </c>
      <c r="J1080" s="11">
        <f>Data!O1080</f>
        <v>5</v>
      </c>
      <c r="L1080" s="39" t="s">
        <v>8219</v>
      </c>
      <c r="M1080" s="39">
        <v>61</v>
      </c>
      <c r="O1080" s="42" t="s">
        <v>8221</v>
      </c>
      <c r="P1080" s="42">
        <v>9</v>
      </c>
    </row>
    <row r="1081" spans="3:16" x14ac:dyDescent="0.2">
      <c r="C1081"/>
      <c r="D1081"/>
      <c r="E1081"/>
      <c r="F1081"/>
      <c r="G1081"/>
      <c r="I1081" s="11" t="str">
        <f>Data!G1081</f>
        <v>failed</v>
      </c>
      <c r="J1081" s="11">
        <f>Data!O1081</f>
        <v>18</v>
      </c>
      <c r="L1081" s="39" t="s">
        <v>8219</v>
      </c>
      <c r="M1081" s="39">
        <v>61</v>
      </c>
      <c r="O1081" s="42" t="s">
        <v>8221</v>
      </c>
      <c r="P1081" s="42">
        <v>9</v>
      </c>
    </row>
    <row r="1082" spans="3:16" x14ac:dyDescent="0.2">
      <c r="C1082"/>
      <c r="D1082"/>
      <c r="E1082"/>
      <c r="F1082"/>
      <c r="G1082"/>
      <c r="I1082" s="11" t="str">
        <f>Data!G1082</f>
        <v>failed</v>
      </c>
      <c r="J1082" s="11">
        <f>Data!O1082</f>
        <v>98</v>
      </c>
      <c r="L1082" s="39" t="s">
        <v>8219</v>
      </c>
      <c r="M1082" s="39">
        <v>61</v>
      </c>
      <c r="O1082" s="42" t="s">
        <v>8221</v>
      </c>
      <c r="P1082" s="42">
        <v>9</v>
      </c>
    </row>
    <row r="1083" spans="3:16" x14ac:dyDescent="0.2">
      <c r="C1083"/>
      <c r="D1083"/>
      <c r="E1083"/>
      <c r="F1083"/>
      <c r="G1083"/>
      <c r="I1083" s="11" t="str">
        <f>Data!G1083</f>
        <v>failed</v>
      </c>
      <c r="J1083" s="11">
        <f>Data!O1083</f>
        <v>4</v>
      </c>
      <c r="L1083" s="39" t="s">
        <v>8219</v>
      </c>
      <c r="M1083" s="39">
        <v>61</v>
      </c>
      <c r="O1083" s="42" t="s">
        <v>8221</v>
      </c>
      <c r="P1083" s="42">
        <v>10</v>
      </c>
    </row>
    <row r="1084" spans="3:16" x14ac:dyDescent="0.2">
      <c r="C1084"/>
      <c r="D1084"/>
      <c r="E1084"/>
      <c r="F1084"/>
      <c r="G1084"/>
      <c r="I1084" s="11" t="str">
        <f>Data!G1084</f>
        <v>failed</v>
      </c>
      <c r="J1084" s="11">
        <f>Data!O1084</f>
        <v>3</v>
      </c>
      <c r="L1084" s="39" t="s">
        <v>8219</v>
      </c>
      <c r="M1084" s="39">
        <v>61</v>
      </c>
      <c r="O1084" s="42" t="s">
        <v>8221</v>
      </c>
      <c r="P1084" s="42">
        <v>10</v>
      </c>
    </row>
    <row r="1085" spans="3:16" x14ac:dyDescent="0.2">
      <c r="C1085"/>
      <c r="D1085"/>
      <c r="E1085"/>
      <c r="F1085"/>
      <c r="G1085"/>
      <c r="I1085" s="11" t="str">
        <f>Data!G1085</f>
        <v>failed</v>
      </c>
      <c r="J1085" s="11">
        <f>Data!O1085</f>
        <v>1</v>
      </c>
      <c r="L1085" s="39" t="s">
        <v>8219</v>
      </c>
      <c r="M1085" s="39">
        <v>61</v>
      </c>
      <c r="O1085" s="42" t="s">
        <v>8221</v>
      </c>
      <c r="P1085" s="42">
        <v>10</v>
      </c>
    </row>
    <row r="1086" spans="3:16" x14ac:dyDescent="0.2">
      <c r="C1086"/>
      <c r="D1086"/>
      <c r="E1086"/>
      <c r="F1086"/>
      <c r="G1086"/>
      <c r="I1086" s="11" t="str">
        <f>Data!G1086</f>
        <v>failed</v>
      </c>
      <c r="J1086" s="11">
        <f>Data!O1086</f>
        <v>0</v>
      </c>
      <c r="L1086" s="39" t="s">
        <v>8219</v>
      </c>
      <c r="M1086" s="39">
        <v>61</v>
      </c>
      <c r="O1086" s="42" t="s">
        <v>8221</v>
      </c>
      <c r="P1086" s="42">
        <v>10</v>
      </c>
    </row>
    <row r="1087" spans="3:16" x14ac:dyDescent="0.2">
      <c r="C1087"/>
      <c r="D1087"/>
      <c r="E1087"/>
      <c r="F1087"/>
      <c r="G1087"/>
      <c r="I1087" s="11" t="str">
        <f>Data!G1087</f>
        <v>failed</v>
      </c>
      <c r="J1087" s="11">
        <f>Data!O1087</f>
        <v>9</v>
      </c>
      <c r="L1087" s="39" t="s">
        <v>8219</v>
      </c>
      <c r="M1087" s="39">
        <v>61</v>
      </c>
      <c r="O1087" s="42" t="s">
        <v>8221</v>
      </c>
      <c r="P1087" s="42">
        <v>10</v>
      </c>
    </row>
    <row r="1088" spans="3:16" x14ac:dyDescent="0.2">
      <c r="C1088"/>
      <c r="D1088"/>
      <c r="E1088"/>
      <c r="F1088"/>
      <c r="G1088"/>
      <c r="I1088" s="11" t="str">
        <f>Data!G1088</f>
        <v>failed</v>
      </c>
      <c r="J1088" s="11">
        <f>Data!O1088</f>
        <v>2</v>
      </c>
      <c r="L1088" s="39" t="s">
        <v>8219</v>
      </c>
      <c r="M1088" s="39">
        <v>61</v>
      </c>
      <c r="O1088" s="42" t="s">
        <v>8221</v>
      </c>
      <c r="P1088" s="42">
        <v>10</v>
      </c>
    </row>
    <row r="1089" spans="3:16" x14ac:dyDescent="0.2">
      <c r="C1089"/>
      <c r="D1089"/>
      <c r="E1089"/>
      <c r="F1089"/>
      <c r="G1089"/>
      <c r="I1089" s="11" t="str">
        <f>Data!G1089</f>
        <v>failed</v>
      </c>
      <c r="J1089" s="11">
        <f>Data!O1089</f>
        <v>0</v>
      </c>
      <c r="L1089" s="39" t="s">
        <v>8219</v>
      </c>
      <c r="M1089" s="39">
        <v>61</v>
      </c>
      <c r="O1089" s="42" t="s">
        <v>8221</v>
      </c>
      <c r="P1089" s="42">
        <v>10</v>
      </c>
    </row>
    <row r="1090" spans="3:16" x14ac:dyDescent="0.2">
      <c r="C1090"/>
      <c r="D1090"/>
      <c r="E1090"/>
      <c r="F1090"/>
      <c r="G1090"/>
      <c r="I1090" s="11" t="str">
        <f>Data!G1090</f>
        <v>failed</v>
      </c>
      <c r="J1090" s="11">
        <f>Data!O1090</f>
        <v>147</v>
      </c>
      <c r="L1090" s="39" t="s">
        <v>8219</v>
      </c>
      <c r="M1090" s="39">
        <v>61</v>
      </c>
      <c r="O1090" s="42" t="s">
        <v>8221</v>
      </c>
      <c r="P1090" s="42">
        <v>10</v>
      </c>
    </row>
    <row r="1091" spans="3:16" x14ac:dyDescent="0.2">
      <c r="C1091"/>
      <c r="D1091"/>
      <c r="E1091"/>
      <c r="F1091"/>
      <c r="G1091"/>
      <c r="I1091" s="11" t="str">
        <f>Data!G1091</f>
        <v>failed</v>
      </c>
      <c r="J1091" s="11">
        <f>Data!O1091</f>
        <v>49</v>
      </c>
      <c r="L1091" s="39" t="s">
        <v>8219</v>
      </c>
      <c r="M1091" s="39">
        <v>61</v>
      </c>
      <c r="O1091" s="42" t="s">
        <v>8221</v>
      </c>
      <c r="P1091" s="42">
        <v>10</v>
      </c>
    </row>
    <row r="1092" spans="3:16" x14ac:dyDescent="0.2">
      <c r="C1092"/>
      <c r="D1092"/>
      <c r="E1092"/>
      <c r="F1092"/>
      <c r="G1092"/>
      <c r="I1092" s="11" t="str">
        <f>Data!G1092</f>
        <v>failed</v>
      </c>
      <c r="J1092" s="11">
        <f>Data!O1092</f>
        <v>1</v>
      </c>
      <c r="L1092" s="39" t="s">
        <v>8219</v>
      </c>
      <c r="M1092" s="39">
        <v>62</v>
      </c>
      <c r="O1092" s="42" t="s">
        <v>8221</v>
      </c>
      <c r="P1092" s="42">
        <v>10</v>
      </c>
    </row>
    <row r="1093" spans="3:16" x14ac:dyDescent="0.2">
      <c r="C1093"/>
      <c r="D1093"/>
      <c r="E1093"/>
      <c r="F1093"/>
      <c r="G1093"/>
      <c r="I1093" s="11" t="str">
        <f>Data!G1093</f>
        <v>failed</v>
      </c>
      <c r="J1093" s="11">
        <f>Data!O1093</f>
        <v>2</v>
      </c>
      <c r="L1093" s="39" t="s">
        <v>8219</v>
      </c>
      <c r="M1093" s="39">
        <v>62</v>
      </c>
      <c r="O1093" s="42" t="s">
        <v>8221</v>
      </c>
      <c r="P1093" s="42">
        <v>10</v>
      </c>
    </row>
    <row r="1094" spans="3:16" x14ac:dyDescent="0.2">
      <c r="C1094"/>
      <c r="D1094"/>
      <c r="E1094"/>
      <c r="F1094"/>
      <c r="G1094"/>
      <c r="I1094" s="11" t="str">
        <f>Data!G1094</f>
        <v>failed</v>
      </c>
      <c r="J1094" s="11">
        <f>Data!O1094</f>
        <v>7</v>
      </c>
      <c r="L1094" s="39" t="s">
        <v>8219</v>
      </c>
      <c r="M1094" s="39">
        <v>62</v>
      </c>
      <c r="O1094" s="42" t="s">
        <v>8221</v>
      </c>
      <c r="P1094" s="42">
        <v>10</v>
      </c>
    </row>
    <row r="1095" spans="3:16" x14ac:dyDescent="0.2">
      <c r="C1095"/>
      <c r="D1095"/>
      <c r="E1095"/>
      <c r="F1095"/>
      <c r="G1095"/>
      <c r="I1095" s="11" t="str">
        <f>Data!G1095</f>
        <v>failed</v>
      </c>
      <c r="J1095" s="11">
        <f>Data!O1095</f>
        <v>4</v>
      </c>
      <c r="L1095" s="39" t="s">
        <v>8219</v>
      </c>
      <c r="M1095" s="39">
        <v>62</v>
      </c>
      <c r="O1095" s="42" t="s">
        <v>8221</v>
      </c>
      <c r="P1095" s="42">
        <v>10</v>
      </c>
    </row>
    <row r="1096" spans="3:16" x14ac:dyDescent="0.2">
      <c r="C1096"/>
      <c r="D1096"/>
      <c r="E1096"/>
      <c r="F1096"/>
      <c r="G1096"/>
      <c r="I1096" s="11" t="str">
        <f>Data!G1096</f>
        <v>failed</v>
      </c>
      <c r="J1096" s="11">
        <f>Data!O1096</f>
        <v>27</v>
      </c>
      <c r="L1096" s="39" t="s">
        <v>8219</v>
      </c>
      <c r="M1096" s="39">
        <v>62</v>
      </c>
      <c r="O1096" s="42" t="s">
        <v>8221</v>
      </c>
      <c r="P1096" s="42">
        <v>10</v>
      </c>
    </row>
    <row r="1097" spans="3:16" x14ac:dyDescent="0.2">
      <c r="C1097"/>
      <c r="D1097"/>
      <c r="E1097"/>
      <c r="F1097"/>
      <c r="G1097"/>
      <c r="I1097" s="11" t="str">
        <f>Data!G1097</f>
        <v>failed</v>
      </c>
      <c r="J1097" s="11">
        <f>Data!O1097</f>
        <v>94</v>
      </c>
      <c r="L1097" s="39" t="s">
        <v>8219</v>
      </c>
      <c r="M1097" s="39">
        <v>62</v>
      </c>
      <c r="O1097" s="42" t="s">
        <v>8221</v>
      </c>
      <c r="P1097" s="42">
        <v>10</v>
      </c>
    </row>
    <row r="1098" spans="3:16" x14ac:dyDescent="0.2">
      <c r="C1098"/>
      <c r="D1098"/>
      <c r="E1098"/>
      <c r="F1098"/>
      <c r="G1098"/>
      <c r="I1098" s="11" t="str">
        <f>Data!G1098</f>
        <v>failed</v>
      </c>
      <c r="J1098" s="11">
        <f>Data!O1098</f>
        <v>29</v>
      </c>
      <c r="L1098" s="39" t="s">
        <v>8219</v>
      </c>
      <c r="M1098" s="39">
        <v>62</v>
      </c>
      <c r="O1098" s="42" t="s">
        <v>8221</v>
      </c>
      <c r="P1098" s="42">
        <v>10</v>
      </c>
    </row>
    <row r="1099" spans="3:16" x14ac:dyDescent="0.2">
      <c r="C1099"/>
      <c r="D1099"/>
      <c r="E1099"/>
      <c r="F1099"/>
      <c r="G1099"/>
      <c r="I1099" s="11" t="str">
        <f>Data!G1099</f>
        <v>failed</v>
      </c>
      <c r="J1099" s="11">
        <f>Data!O1099</f>
        <v>7</v>
      </c>
      <c r="L1099" s="39" t="s">
        <v>8219</v>
      </c>
      <c r="M1099" s="39">
        <v>62</v>
      </c>
      <c r="O1099" s="42" t="s">
        <v>8221</v>
      </c>
      <c r="P1099" s="42">
        <v>10</v>
      </c>
    </row>
    <row r="1100" spans="3:16" x14ac:dyDescent="0.2">
      <c r="C1100"/>
      <c r="D1100"/>
      <c r="E1100"/>
      <c r="F1100"/>
      <c r="G1100"/>
      <c r="I1100" s="11" t="str">
        <f>Data!G1100</f>
        <v>failed</v>
      </c>
      <c r="J1100" s="11">
        <f>Data!O1100</f>
        <v>22</v>
      </c>
      <c r="L1100" s="39" t="s">
        <v>8219</v>
      </c>
      <c r="M1100" s="39">
        <v>62</v>
      </c>
      <c r="O1100" s="42" t="s">
        <v>8221</v>
      </c>
      <c r="P1100" s="42">
        <v>10</v>
      </c>
    </row>
    <row r="1101" spans="3:16" x14ac:dyDescent="0.2">
      <c r="C1101"/>
      <c r="D1101"/>
      <c r="E1101"/>
      <c r="F1101"/>
      <c r="G1101"/>
      <c r="I1101" s="11" t="str">
        <f>Data!G1101</f>
        <v>failed</v>
      </c>
      <c r="J1101" s="11">
        <f>Data!O1101</f>
        <v>1</v>
      </c>
      <c r="L1101" s="39" t="s">
        <v>8219</v>
      </c>
      <c r="M1101" s="39">
        <v>62</v>
      </c>
      <c r="O1101" s="42" t="s">
        <v>8221</v>
      </c>
      <c r="P1101" s="42">
        <v>10</v>
      </c>
    </row>
    <row r="1102" spans="3:16" x14ac:dyDescent="0.2">
      <c r="C1102"/>
      <c r="D1102"/>
      <c r="E1102"/>
      <c r="F1102"/>
      <c r="G1102"/>
      <c r="I1102" s="11" t="str">
        <f>Data!G1102</f>
        <v>failed</v>
      </c>
      <c r="J1102" s="11">
        <f>Data!O1102</f>
        <v>10</v>
      </c>
      <c r="L1102" s="39" t="s">
        <v>8219</v>
      </c>
      <c r="M1102" s="39">
        <v>62</v>
      </c>
      <c r="O1102" s="42" t="s">
        <v>8221</v>
      </c>
      <c r="P1102" s="42">
        <v>10</v>
      </c>
    </row>
    <row r="1103" spans="3:16" x14ac:dyDescent="0.2">
      <c r="C1103"/>
      <c r="D1103"/>
      <c r="E1103"/>
      <c r="F1103"/>
      <c r="G1103"/>
      <c r="I1103" s="11" t="str">
        <f>Data!G1103</f>
        <v>failed</v>
      </c>
      <c r="J1103" s="11">
        <f>Data!O1103</f>
        <v>6</v>
      </c>
      <c r="L1103" s="39" t="s">
        <v>8219</v>
      </c>
      <c r="M1103" s="39">
        <v>62</v>
      </c>
      <c r="O1103" s="42" t="s">
        <v>8221</v>
      </c>
      <c r="P1103" s="42">
        <v>10</v>
      </c>
    </row>
    <row r="1104" spans="3:16" x14ac:dyDescent="0.2">
      <c r="C1104"/>
      <c r="D1104"/>
      <c r="E1104"/>
      <c r="F1104"/>
      <c r="G1104"/>
      <c r="I1104" s="11" t="str">
        <f>Data!G1104</f>
        <v>failed</v>
      </c>
      <c r="J1104" s="11">
        <f>Data!O1104</f>
        <v>24</v>
      </c>
      <c r="L1104" s="39" t="s">
        <v>8219</v>
      </c>
      <c r="M1104" s="39">
        <v>62</v>
      </c>
      <c r="O1104" s="42" t="s">
        <v>8221</v>
      </c>
      <c r="P1104" s="42">
        <v>10</v>
      </c>
    </row>
    <row r="1105" spans="3:16" x14ac:dyDescent="0.2">
      <c r="C1105"/>
      <c r="D1105"/>
      <c r="E1105"/>
      <c r="F1105"/>
      <c r="G1105"/>
      <c r="I1105" s="11" t="str">
        <f>Data!G1105</f>
        <v>failed</v>
      </c>
      <c r="J1105" s="11">
        <f>Data!O1105</f>
        <v>15</v>
      </c>
      <c r="L1105" s="39" t="s">
        <v>8219</v>
      </c>
      <c r="M1105" s="39">
        <v>62</v>
      </c>
      <c r="O1105" s="42" t="s">
        <v>8221</v>
      </c>
      <c r="P1105" s="42">
        <v>10</v>
      </c>
    </row>
    <row r="1106" spans="3:16" x14ac:dyDescent="0.2">
      <c r="C1106"/>
      <c r="D1106"/>
      <c r="E1106"/>
      <c r="F1106"/>
      <c r="G1106"/>
      <c r="I1106" s="11" t="str">
        <f>Data!G1106</f>
        <v>failed</v>
      </c>
      <c r="J1106" s="11">
        <f>Data!O1106</f>
        <v>37</v>
      </c>
      <c r="L1106" s="39" t="s">
        <v>8219</v>
      </c>
      <c r="M1106" s="39">
        <v>62</v>
      </c>
      <c r="O1106" s="42" t="s">
        <v>8221</v>
      </c>
      <c r="P1106" s="42">
        <v>10</v>
      </c>
    </row>
    <row r="1107" spans="3:16" x14ac:dyDescent="0.2">
      <c r="C1107"/>
      <c r="D1107"/>
      <c r="E1107"/>
      <c r="F1107"/>
      <c r="G1107"/>
      <c r="I1107" s="11" t="str">
        <f>Data!G1107</f>
        <v>failed</v>
      </c>
      <c r="J1107" s="11">
        <f>Data!O1107</f>
        <v>20</v>
      </c>
      <c r="L1107" s="39" t="s">
        <v>8219</v>
      </c>
      <c r="M1107" s="39">
        <v>62</v>
      </c>
      <c r="O1107" s="42" t="s">
        <v>8221</v>
      </c>
      <c r="P1107" s="42">
        <v>10</v>
      </c>
    </row>
    <row r="1108" spans="3:16" x14ac:dyDescent="0.2">
      <c r="C1108"/>
      <c r="D1108"/>
      <c r="E1108"/>
      <c r="F1108"/>
      <c r="G1108"/>
      <c r="I1108" s="11" t="str">
        <f>Data!G1108</f>
        <v>failed</v>
      </c>
      <c r="J1108" s="11">
        <f>Data!O1108</f>
        <v>7</v>
      </c>
      <c r="L1108" s="39" t="s">
        <v>8219</v>
      </c>
      <c r="M1108" s="39">
        <v>62</v>
      </c>
      <c r="O1108" s="42" t="s">
        <v>8221</v>
      </c>
      <c r="P1108" s="42">
        <v>10</v>
      </c>
    </row>
    <row r="1109" spans="3:16" x14ac:dyDescent="0.2">
      <c r="C1109"/>
      <c r="D1109"/>
      <c r="E1109"/>
      <c r="F1109"/>
      <c r="G1109"/>
      <c r="I1109" s="11" t="str">
        <f>Data!G1109</f>
        <v>failed</v>
      </c>
      <c r="J1109" s="11">
        <f>Data!O1109</f>
        <v>0</v>
      </c>
      <c r="L1109" s="39" t="s">
        <v>8219</v>
      </c>
      <c r="M1109" s="39">
        <v>62</v>
      </c>
      <c r="O1109" s="42" t="s">
        <v>8221</v>
      </c>
      <c r="P1109" s="42">
        <v>10</v>
      </c>
    </row>
    <row r="1110" spans="3:16" x14ac:dyDescent="0.2">
      <c r="C1110"/>
      <c r="D1110"/>
      <c r="E1110"/>
      <c r="F1110"/>
      <c r="G1110"/>
      <c r="I1110" s="11" t="str">
        <f>Data!G1110</f>
        <v>failed</v>
      </c>
      <c r="J1110" s="11">
        <f>Data!O1110</f>
        <v>21</v>
      </c>
      <c r="L1110" s="39" t="s">
        <v>8219</v>
      </c>
      <c r="M1110" s="39">
        <v>63</v>
      </c>
      <c r="O1110" s="42" t="s">
        <v>8221</v>
      </c>
      <c r="P1110" s="42">
        <v>11</v>
      </c>
    </row>
    <row r="1111" spans="3:16" x14ac:dyDescent="0.2">
      <c r="C1111"/>
      <c r="D1111"/>
      <c r="E1111"/>
      <c r="F1111"/>
      <c r="G1111"/>
      <c r="I1111" s="11" t="str">
        <f>Data!G1111</f>
        <v>failed</v>
      </c>
      <c r="J1111" s="11">
        <f>Data!O1111</f>
        <v>3</v>
      </c>
      <c r="L1111" s="39" t="s">
        <v>8219</v>
      </c>
      <c r="M1111" s="39">
        <v>63</v>
      </c>
      <c r="O1111" s="42" t="s">
        <v>8221</v>
      </c>
      <c r="P1111" s="42">
        <v>11</v>
      </c>
    </row>
    <row r="1112" spans="3:16" x14ac:dyDescent="0.2">
      <c r="C1112"/>
      <c r="D1112"/>
      <c r="E1112"/>
      <c r="F1112"/>
      <c r="G1112"/>
      <c r="I1112" s="11" t="str">
        <f>Data!G1112</f>
        <v>failed</v>
      </c>
      <c r="J1112" s="11">
        <f>Data!O1112</f>
        <v>11</v>
      </c>
      <c r="L1112" s="39" t="s">
        <v>8219</v>
      </c>
      <c r="M1112" s="39">
        <v>63</v>
      </c>
      <c r="O1112" s="42" t="s">
        <v>8221</v>
      </c>
      <c r="P1112" s="42">
        <v>11</v>
      </c>
    </row>
    <row r="1113" spans="3:16" x14ac:dyDescent="0.2">
      <c r="C1113"/>
      <c r="D1113"/>
      <c r="E1113"/>
      <c r="F1113"/>
      <c r="G1113"/>
      <c r="I1113" s="11" t="str">
        <f>Data!G1113</f>
        <v>failed</v>
      </c>
      <c r="J1113" s="11">
        <f>Data!O1113</f>
        <v>1</v>
      </c>
      <c r="L1113" s="39" t="s">
        <v>8219</v>
      </c>
      <c r="M1113" s="39">
        <v>63</v>
      </c>
      <c r="O1113" s="42" t="s">
        <v>8221</v>
      </c>
      <c r="P1113" s="42">
        <v>11</v>
      </c>
    </row>
    <row r="1114" spans="3:16" x14ac:dyDescent="0.2">
      <c r="C1114"/>
      <c r="D1114"/>
      <c r="E1114"/>
      <c r="F1114"/>
      <c r="G1114"/>
      <c r="I1114" s="11" t="str">
        <f>Data!G1114</f>
        <v>failed</v>
      </c>
      <c r="J1114" s="11">
        <f>Data!O1114</f>
        <v>312</v>
      </c>
      <c r="L1114" s="39" t="s">
        <v>8219</v>
      </c>
      <c r="M1114" s="39">
        <v>63</v>
      </c>
      <c r="O1114" s="42" t="s">
        <v>8221</v>
      </c>
      <c r="P1114" s="42">
        <v>11</v>
      </c>
    </row>
    <row r="1115" spans="3:16" x14ac:dyDescent="0.2">
      <c r="C1115"/>
      <c r="D1115"/>
      <c r="E1115"/>
      <c r="F1115"/>
      <c r="G1115"/>
      <c r="I1115" s="11" t="str">
        <f>Data!G1115</f>
        <v>failed</v>
      </c>
      <c r="J1115" s="11">
        <f>Data!O1115</f>
        <v>1</v>
      </c>
      <c r="L1115" s="39" t="s">
        <v>8219</v>
      </c>
      <c r="M1115" s="39">
        <v>63</v>
      </c>
      <c r="O1115" s="42" t="s">
        <v>8221</v>
      </c>
      <c r="P1115" s="42">
        <v>11</v>
      </c>
    </row>
    <row r="1116" spans="3:16" x14ac:dyDescent="0.2">
      <c r="C1116"/>
      <c r="D1116"/>
      <c r="E1116"/>
      <c r="F1116"/>
      <c r="G1116"/>
      <c r="I1116" s="11" t="str">
        <f>Data!G1116</f>
        <v>failed</v>
      </c>
      <c r="J1116" s="11">
        <f>Data!O1116</f>
        <v>3</v>
      </c>
      <c r="L1116" s="39" t="s">
        <v>8219</v>
      </c>
      <c r="M1116" s="39">
        <v>63</v>
      </c>
      <c r="O1116" s="42" t="s">
        <v>8221</v>
      </c>
      <c r="P1116" s="42">
        <v>11</v>
      </c>
    </row>
    <row r="1117" spans="3:16" x14ac:dyDescent="0.2">
      <c r="C1117"/>
      <c r="D1117"/>
      <c r="E1117"/>
      <c r="F1117"/>
      <c r="G1117"/>
      <c r="I1117" s="11" t="str">
        <f>Data!G1117</f>
        <v>failed</v>
      </c>
      <c r="J1117" s="11">
        <f>Data!O1117</f>
        <v>4</v>
      </c>
      <c r="L1117" s="39" t="s">
        <v>8219</v>
      </c>
      <c r="M1117" s="39">
        <v>63</v>
      </c>
      <c r="O1117" s="42" t="s">
        <v>8221</v>
      </c>
      <c r="P1117" s="42">
        <v>11</v>
      </c>
    </row>
    <row r="1118" spans="3:16" x14ac:dyDescent="0.2">
      <c r="C1118"/>
      <c r="D1118"/>
      <c r="E1118"/>
      <c r="F1118"/>
      <c r="G1118"/>
      <c r="I1118" s="11" t="str">
        <f>Data!G1118</f>
        <v>failed</v>
      </c>
      <c r="J1118" s="11">
        <f>Data!O1118</f>
        <v>10</v>
      </c>
      <c r="L1118" s="39" t="s">
        <v>8219</v>
      </c>
      <c r="M1118" s="39">
        <v>63</v>
      </c>
      <c r="O1118" s="42" t="s">
        <v>8221</v>
      </c>
      <c r="P1118" s="42">
        <v>11</v>
      </c>
    </row>
    <row r="1119" spans="3:16" x14ac:dyDescent="0.2">
      <c r="C1119"/>
      <c r="D1119"/>
      <c r="E1119"/>
      <c r="F1119"/>
      <c r="G1119"/>
      <c r="I1119" s="11" t="str">
        <f>Data!G1119</f>
        <v>failed</v>
      </c>
      <c r="J1119" s="11">
        <f>Data!O1119</f>
        <v>8</v>
      </c>
      <c r="L1119" s="39" t="s">
        <v>8219</v>
      </c>
      <c r="M1119" s="39">
        <v>63</v>
      </c>
      <c r="O1119" s="42" t="s">
        <v>8221</v>
      </c>
      <c r="P1119" s="42">
        <v>11</v>
      </c>
    </row>
    <row r="1120" spans="3:16" x14ac:dyDescent="0.2">
      <c r="C1120"/>
      <c r="D1120"/>
      <c r="E1120"/>
      <c r="F1120"/>
      <c r="G1120"/>
      <c r="I1120" s="11" t="str">
        <f>Data!G1120</f>
        <v>failed</v>
      </c>
      <c r="J1120" s="11">
        <f>Data!O1120</f>
        <v>3</v>
      </c>
      <c r="L1120" s="39" t="s">
        <v>8219</v>
      </c>
      <c r="M1120" s="39">
        <v>63</v>
      </c>
      <c r="O1120" s="42" t="s">
        <v>8221</v>
      </c>
      <c r="P1120" s="42">
        <v>11</v>
      </c>
    </row>
    <row r="1121" spans="3:16" x14ac:dyDescent="0.2">
      <c r="C1121"/>
      <c r="D1121"/>
      <c r="E1121"/>
      <c r="F1121"/>
      <c r="G1121"/>
      <c r="I1121" s="11" t="str">
        <f>Data!G1121</f>
        <v>failed</v>
      </c>
      <c r="J1121" s="11">
        <f>Data!O1121</f>
        <v>1</v>
      </c>
      <c r="L1121" s="39" t="s">
        <v>8219</v>
      </c>
      <c r="M1121" s="39">
        <v>63</v>
      </c>
      <c r="O1121" s="42" t="s">
        <v>8221</v>
      </c>
      <c r="P1121" s="42">
        <v>11</v>
      </c>
    </row>
    <row r="1122" spans="3:16" x14ac:dyDescent="0.2">
      <c r="C1122"/>
      <c r="D1122"/>
      <c r="E1122"/>
      <c r="F1122"/>
      <c r="G1122"/>
      <c r="I1122" s="11" t="str">
        <f>Data!G1122</f>
        <v>failed</v>
      </c>
      <c r="J1122" s="11">
        <f>Data!O1122</f>
        <v>0</v>
      </c>
      <c r="L1122" s="39" t="s">
        <v>8219</v>
      </c>
      <c r="M1122" s="39">
        <v>64</v>
      </c>
      <c r="O1122" s="42" t="s">
        <v>8221</v>
      </c>
      <c r="P1122" s="42">
        <v>11</v>
      </c>
    </row>
    <row r="1123" spans="3:16" x14ac:dyDescent="0.2">
      <c r="C1123"/>
      <c r="D1123"/>
      <c r="E1123"/>
      <c r="F1123"/>
      <c r="G1123"/>
      <c r="I1123" s="11" t="str">
        <f>Data!G1123</f>
        <v>failed</v>
      </c>
      <c r="J1123" s="11">
        <f>Data!O1123</f>
        <v>5</v>
      </c>
      <c r="L1123" s="39" t="s">
        <v>8219</v>
      </c>
      <c r="M1123" s="39">
        <v>64</v>
      </c>
      <c r="O1123" s="42" t="s">
        <v>8221</v>
      </c>
      <c r="P1123" s="42">
        <v>11</v>
      </c>
    </row>
    <row r="1124" spans="3:16" x14ac:dyDescent="0.2">
      <c r="C1124"/>
      <c r="D1124"/>
      <c r="E1124"/>
      <c r="F1124"/>
      <c r="G1124"/>
      <c r="I1124" s="11" t="str">
        <f>Data!G1124</f>
        <v>failed</v>
      </c>
      <c r="J1124" s="11">
        <f>Data!O1124</f>
        <v>0</v>
      </c>
      <c r="L1124" s="39" t="s">
        <v>8219</v>
      </c>
      <c r="M1124" s="39">
        <v>64</v>
      </c>
      <c r="O1124" s="42" t="s">
        <v>8221</v>
      </c>
      <c r="P1124" s="42">
        <v>11</v>
      </c>
    </row>
    <row r="1125" spans="3:16" x14ac:dyDescent="0.2">
      <c r="C1125"/>
      <c r="D1125"/>
      <c r="E1125"/>
      <c r="F1125"/>
      <c r="G1125"/>
      <c r="I1125" s="11" t="str">
        <f>Data!G1125</f>
        <v>failed</v>
      </c>
      <c r="J1125" s="11">
        <f>Data!O1125</f>
        <v>3</v>
      </c>
      <c r="L1125" s="39" t="s">
        <v>8219</v>
      </c>
      <c r="M1125" s="39">
        <v>64</v>
      </c>
      <c r="O1125" s="42" t="s">
        <v>8221</v>
      </c>
      <c r="P1125" s="42">
        <v>11</v>
      </c>
    </row>
    <row r="1126" spans="3:16" x14ac:dyDescent="0.2">
      <c r="C1126"/>
      <c r="D1126"/>
      <c r="E1126"/>
      <c r="F1126"/>
      <c r="G1126"/>
      <c r="I1126" s="11" t="str">
        <f>Data!G1126</f>
        <v>failed</v>
      </c>
      <c r="J1126" s="11">
        <f>Data!O1126</f>
        <v>7</v>
      </c>
      <c r="L1126" s="39" t="s">
        <v>8219</v>
      </c>
      <c r="M1126" s="39">
        <v>64</v>
      </c>
      <c r="O1126" s="42" t="s">
        <v>8221</v>
      </c>
      <c r="P1126" s="42">
        <v>11</v>
      </c>
    </row>
    <row r="1127" spans="3:16" x14ac:dyDescent="0.2">
      <c r="C1127"/>
      <c r="D1127"/>
      <c r="E1127"/>
      <c r="F1127"/>
      <c r="G1127"/>
      <c r="I1127" s="11" t="str">
        <f>Data!G1127</f>
        <v>failed</v>
      </c>
      <c r="J1127" s="11">
        <f>Data!O1127</f>
        <v>0</v>
      </c>
      <c r="L1127" s="39" t="s">
        <v>8219</v>
      </c>
      <c r="M1127" s="39">
        <v>64</v>
      </c>
      <c r="O1127" s="42" t="s">
        <v>8221</v>
      </c>
      <c r="P1127" s="42">
        <v>11</v>
      </c>
    </row>
    <row r="1128" spans="3:16" x14ac:dyDescent="0.2">
      <c r="C1128"/>
      <c r="D1128"/>
      <c r="E1128"/>
      <c r="F1128"/>
      <c r="G1128"/>
      <c r="I1128" s="11" t="str">
        <f>Data!G1128</f>
        <v>failed</v>
      </c>
      <c r="J1128" s="11">
        <f>Data!O1128</f>
        <v>2</v>
      </c>
      <c r="L1128" s="39" t="s">
        <v>8219</v>
      </c>
      <c r="M1128" s="39">
        <v>64</v>
      </c>
      <c r="O1128" s="42" t="s">
        <v>8221</v>
      </c>
      <c r="P1128" s="42">
        <v>11</v>
      </c>
    </row>
    <row r="1129" spans="3:16" x14ac:dyDescent="0.2">
      <c r="C1129"/>
      <c r="D1129"/>
      <c r="E1129"/>
      <c r="F1129"/>
      <c r="G1129"/>
      <c r="I1129" s="11" t="str">
        <f>Data!G1129</f>
        <v>failed</v>
      </c>
      <c r="J1129" s="11">
        <f>Data!O1129</f>
        <v>23</v>
      </c>
      <c r="L1129" s="39" t="s">
        <v>8219</v>
      </c>
      <c r="M1129" s="39">
        <v>64</v>
      </c>
      <c r="O1129" s="42" t="s">
        <v>8221</v>
      </c>
      <c r="P1129" s="42">
        <v>11</v>
      </c>
    </row>
    <row r="1130" spans="3:16" x14ac:dyDescent="0.2">
      <c r="C1130"/>
      <c r="D1130"/>
      <c r="E1130"/>
      <c r="F1130"/>
      <c r="G1130"/>
      <c r="I1130" s="11" t="str">
        <f>Data!G1130</f>
        <v>failed</v>
      </c>
      <c r="J1130" s="11">
        <f>Data!O1130</f>
        <v>1</v>
      </c>
      <c r="L1130" s="39" t="s">
        <v>8219</v>
      </c>
      <c r="M1130" s="39">
        <v>64</v>
      </c>
      <c r="O1130" s="42" t="s">
        <v>8221</v>
      </c>
      <c r="P1130" s="42">
        <v>12</v>
      </c>
    </row>
    <row r="1131" spans="3:16" x14ac:dyDescent="0.2">
      <c r="C1131"/>
      <c r="D1131"/>
      <c r="E1131"/>
      <c r="F1131"/>
      <c r="G1131"/>
      <c r="I1131" s="11" t="str">
        <f>Data!G1131</f>
        <v>failed</v>
      </c>
      <c r="J1131" s="11">
        <f>Data!O1131</f>
        <v>2</v>
      </c>
      <c r="L1131" s="39" t="s">
        <v>8219</v>
      </c>
      <c r="M1131" s="39">
        <v>64</v>
      </c>
      <c r="O1131" s="42" t="s">
        <v>8221</v>
      </c>
      <c r="P1131" s="42">
        <v>12</v>
      </c>
    </row>
    <row r="1132" spans="3:16" x14ac:dyDescent="0.2">
      <c r="C1132"/>
      <c r="D1132"/>
      <c r="E1132"/>
      <c r="F1132"/>
      <c r="G1132"/>
      <c r="I1132" s="11" t="str">
        <f>Data!G1132</f>
        <v>failed</v>
      </c>
      <c r="J1132" s="11">
        <f>Data!O1132</f>
        <v>3</v>
      </c>
      <c r="L1132" s="39" t="s">
        <v>8219</v>
      </c>
      <c r="M1132" s="39">
        <v>64</v>
      </c>
      <c r="O1132" s="42" t="s">
        <v>8221</v>
      </c>
      <c r="P1132" s="42">
        <v>12</v>
      </c>
    </row>
    <row r="1133" spans="3:16" x14ac:dyDescent="0.2">
      <c r="C1133"/>
      <c r="D1133"/>
      <c r="E1133"/>
      <c r="F1133"/>
      <c r="G1133"/>
      <c r="I1133" s="11" t="str">
        <f>Data!G1133</f>
        <v>failed</v>
      </c>
      <c r="J1133" s="11">
        <f>Data!O1133</f>
        <v>0</v>
      </c>
      <c r="L1133" s="39" t="s">
        <v>8219</v>
      </c>
      <c r="M1133" s="39">
        <v>64</v>
      </c>
      <c r="O1133" s="42" t="s">
        <v>8221</v>
      </c>
      <c r="P1133" s="42">
        <v>12</v>
      </c>
    </row>
    <row r="1134" spans="3:16" x14ac:dyDescent="0.2">
      <c r="C1134"/>
      <c r="D1134"/>
      <c r="E1134"/>
      <c r="F1134"/>
      <c r="G1134"/>
      <c r="I1134" s="11" t="str">
        <f>Data!G1134</f>
        <v>failed</v>
      </c>
      <c r="J1134" s="11">
        <f>Data!O1134</f>
        <v>13</v>
      </c>
      <c r="L1134" s="39" t="s">
        <v>8219</v>
      </c>
      <c r="M1134" s="39">
        <v>65</v>
      </c>
      <c r="O1134" s="42" t="s">
        <v>8221</v>
      </c>
      <c r="P1134" s="42">
        <v>12</v>
      </c>
    </row>
    <row r="1135" spans="3:16" x14ac:dyDescent="0.2">
      <c r="C1135"/>
      <c r="D1135"/>
      <c r="E1135"/>
      <c r="F1135"/>
      <c r="G1135"/>
      <c r="I1135" s="11" t="str">
        <f>Data!G1135</f>
        <v>failed</v>
      </c>
      <c r="J1135" s="11">
        <f>Data!O1135</f>
        <v>1</v>
      </c>
      <c r="L1135" s="39" t="s">
        <v>8219</v>
      </c>
      <c r="M1135" s="39">
        <v>65</v>
      </c>
      <c r="O1135" s="42" t="s">
        <v>8221</v>
      </c>
      <c r="P1135" s="42">
        <v>12</v>
      </c>
    </row>
    <row r="1136" spans="3:16" x14ac:dyDescent="0.2">
      <c r="C1136"/>
      <c r="D1136"/>
      <c r="E1136"/>
      <c r="F1136"/>
      <c r="G1136"/>
      <c r="I1136" s="11" t="str">
        <f>Data!G1136</f>
        <v>failed</v>
      </c>
      <c r="J1136" s="11">
        <f>Data!O1136</f>
        <v>1</v>
      </c>
      <c r="L1136" s="39" t="s">
        <v>8219</v>
      </c>
      <c r="M1136" s="39">
        <v>65</v>
      </c>
      <c r="O1136" s="42" t="s">
        <v>8221</v>
      </c>
      <c r="P1136" s="42">
        <v>12</v>
      </c>
    </row>
    <row r="1137" spans="3:16" x14ac:dyDescent="0.2">
      <c r="C1137"/>
      <c r="D1137"/>
      <c r="E1137"/>
      <c r="F1137"/>
      <c r="G1137"/>
      <c r="I1137" s="11" t="str">
        <f>Data!G1137</f>
        <v>failed</v>
      </c>
      <c r="J1137" s="11">
        <f>Data!O1137</f>
        <v>1</v>
      </c>
      <c r="L1137" s="39" t="s">
        <v>8219</v>
      </c>
      <c r="M1137" s="39">
        <v>65</v>
      </c>
      <c r="O1137" s="42" t="s">
        <v>8221</v>
      </c>
      <c r="P1137" s="42">
        <v>12</v>
      </c>
    </row>
    <row r="1138" spans="3:16" x14ac:dyDescent="0.2">
      <c r="C1138"/>
      <c r="D1138"/>
      <c r="E1138"/>
      <c r="F1138"/>
      <c r="G1138"/>
      <c r="I1138" s="11" t="str">
        <f>Data!G1138</f>
        <v>failed</v>
      </c>
      <c r="J1138" s="11">
        <f>Data!O1138</f>
        <v>6</v>
      </c>
      <c r="L1138" s="39" t="s">
        <v>8219</v>
      </c>
      <c r="M1138" s="39">
        <v>65</v>
      </c>
      <c r="O1138" s="42" t="s">
        <v>8221</v>
      </c>
      <c r="P1138" s="42">
        <v>12</v>
      </c>
    </row>
    <row r="1139" spans="3:16" x14ac:dyDescent="0.2">
      <c r="C1139"/>
      <c r="D1139"/>
      <c r="E1139"/>
      <c r="F1139"/>
      <c r="G1139"/>
      <c r="I1139" s="11" t="str">
        <f>Data!G1139</f>
        <v>failed</v>
      </c>
      <c r="J1139" s="11">
        <f>Data!O1139</f>
        <v>39</v>
      </c>
      <c r="L1139" s="39" t="s">
        <v>8219</v>
      </c>
      <c r="M1139" s="39">
        <v>65</v>
      </c>
      <c r="O1139" s="42" t="s">
        <v>8221</v>
      </c>
      <c r="P1139" s="42">
        <v>12</v>
      </c>
    </row>
    <row r="1140" spans="3:16" x14ac:dyDescent="0.2">
      <c r="C1140"/>
      <c r="D1140"/>
      <c r="E1140"/>
      <c r="F1140"/>
      <c r="G1140"/>
      <c r="I1140" s="11" t="str">
        <f>Data!G1140</f>
        <v>failed</v>
      </c>
      <c r="J1140" s="11">
        <f>Data!O1140</f>
        <v>4</v>
      </c>
      <c r="L1140" s="39" t="s">
        <v>8219</v>
      </c>
      <c r="M1140" s="39">
        <v>65</v>
      </c>
      <c r="O1140" s="42" t="s">
        <v>8221</v>
      </c>
      <c r="P1140" s="42">
        <v>12</v>
      </c>
    </row>
    <row r="1141" spans="3:16" x14ac:dyDescent="0.2">
      <c r="C1141"/>
      <c r="D1141"/>
      <c r="E1141"/>
      <c r="F1141"/>
      <c r="G1141"/>
      <c r="I1141" s="11" t="str">
        <f>Data!G1141</f>
        <v>failed</v>
      </c>
      <c r="J1141" s="11">
        <f>Data!O1141</f>
        <v>1</v>
      </c>
      <c r="L1141" s="39" t="s">
        <v>8219</v>
      </c>
      <c r="M1141" s="39">
        <v>65</v>
      </c>
      <c r="O1141" s="42" t="s">
        <v>8221</v>
      </c>
      <c r="P1141" s="42">
        <v>12</v>
      </c>
    </row>
    <row r="1142" spans="3:16" x14ac:dyDescent="0.2">
      <c r="C1142"/>
      <c r="D1142"/>
      <c r="E1142"/>
      <c r="F1142"/>
      <c r="G1142"/>
      <c r="I1142" s="11" t="str">
        <f>Data!G1142</f>
        <v>failed</v>
      </c>
      <c r="J1142" s="11">
        <f>Data!O1142</f>
        <v>0</v>
      </c>
      <c r="L1142" s="39" t="s">
        <v>8219</v>
      </c>
      <c r="M1142" s="39">
        <v>65</v>
      </c>
      <c r="O1142" s="42" t="s">
        <v>8221</v>
      </c>
      <c r="P1142" s="42">
        <v>12</v>
      </c>
    </row>
    <row r="1143" spans="3:16" x14ac:dyDescent="0.2">
      <c r="C1143"/>
      <c r="D1143"/>
      <c r="E1143"/>
      <c r="F1143"/>
      <c r="G1143"/>
      <c r="I1143" s="11" t="str">
        <f>Data!G1143</f>
        <v>failed</v>
      </c>
      <c r="J1143" s="11">
        <f>Data!O1143</f>
        <v>0</v>
      </c>
      <c r="L1143" s="39" t="s">
        <v>8219</v>
      </c>
      <c r="M1143" s="39">
        <v>65</v>
      </c>
      <c r="O1143" s="42" t="s">
        <v>8221</v>
      </c>
      <c r="P1143" s="42">
        <v>12</v>
      </c>
    </row>
    <row r="1144" spans="3:16" x14ac:dyDescent="0.2">
      <c r="C1144"/>
      <c r="D1144"/>
      <c r="E1144"/>
      <c r="F1144"/>
      <c r="G1144"/>
      <c r="I1144" s="11" t="str">
        <f>Data!G1144</f>
        <v>failed</v>
      </c>
      <c r="J1144" s="11">
        <f>Data!O1144</f>
        <v>0</v>
      </c>
      <c r="L1144" s="39" t="s">
        <v>8219</v>
      </c>
      <c r="M1144" s="39">
        <v>65</v>
      </c>
      <c r="O1144" s="42" t="s">
        <v>8221</v>
      </c>
      <c r="P1144" s="42">
        <v>12</v>
      </c>
    </row>
    <row r="1145" spans="3:16" x14ac:dyDescent="0.2">
      <c r="C1145"/>
      <c r="D1145"/>
      <c r="E1145"/>
      <c r="F1145"/>
      <c r="G1145"/>
      <c r="I1145" s="11" t="str">
        <f>Data!G1145</f>
        <v>failed</v>
      </c>
      <c r="J1145" s="11">
        <f>Data!O1145</f>
        <v>8</v>
      </c>
      <c r="L1145" s="39" t="s">
        <v>8219</v>
      </c>
      <c r="M1145" s="39">
        <v>65</v>
      </c>
      <c r="O1145" s="42" t="s">
        <v>8221</v>
      </c>
      <c r="P1145" s="42">
        <v>12</v>
      </c>
    </row>
    <row r="1146" spans="3:16" x14ac:dyDescent="0.2">
      <c r="C1146"/>
      <c r="D1146"/>
      <c r="E1146"/>
      <c r="F1146"/>
      <c r="G1146"/>
      <c r="I1146" s="11" t="str">
        <f>Data!G1146</f>
        <v>failed</v>
      </c>
      <c r="J1146" s="11">
        <f>Data!O1146</f>
        <v>0</v>
      </c>
      <c r="L1146" s="39" t="s">
        <v>8219</v>
      </c>
      <c r="M1146" s="39">
        <v>66</v>
      </c>
      <c r="O1146" s="42" t="s">
        <v>8221</v>
      </c>
      <c r="P1146" s="42">
        <v>12</v>
      </c>
    </row>
    <row r="1147" spans="3:16" x14ac:dyDescent="0.2">
      <c r="C1147"/>
      <c r="D1147"/>
      <c r="E1147"/>
      <c r="F1147"/>
      <c r="G1147"/>
      <c r="I1147" s="11" t="str">
        <f>Data!G1147</f>
        <v>failed</v>
      </c>
      <c r="J1147" s="11">
        <f>Data!O1147</f>
        <v>1</v>
      </c>
      <c r="L1147" s="39" t="s">
        <v>8219</v>
      </c>
      <c r="M1147" s="39">
        <v>66</v>
      </c>
      <c r="O1147" s="42" t="s">
        <v>8221</v>
      </c>
      <c r="P1147" s="42">
        <v>12</v>
      </c>
    </row>
    <row r="1148" spans="3:16" x14ac:dyDescent="0.2">
      <c r="C1148"/>
      <c r="D1148"/>
      <c r="E1148"/>
      <c r="F1148"/>
      <c r="G1148"/>
      <c r="I1148" s="11" t="str">
        <f>Data!G1148</f>
        <v>failed</v>
      </c>
      <c r="J1148" s="11">
        <f>Data!O1148</f>
        <v>12</v>
      </c>
      <c r="L1148" s="39" t="s">
        <v>8219</v>
      </c>
      <c r="M1148" s="39">
        <v>66</v>
      </c>
      <c r="O1148" s="42" t="s">
        <v>8221</v>
      </c>
      <c r="P1148" s="42">
        <v>12</v>
      </c>
    </row>
    <row r="1149" spans="3:16" x14ac:dyDescent="0.2">
      <c r="C1149"/>
      <c r="D1149"/>
      <c r="E1149"/>
      <c r="F1149"/>
      <c r="G1149"/>
      <c r="I1149" s="11" t="str">
        <f>Data!G1149</f>
        <v>failed</v>
      </c>
      <c r="J1149" s="11">
        <f>Data!O1149</f>
        <v>0</v>
      </c>
      <c r="L1149" s="39" t="s">
        <v>8219</v>
      </c>
      <c r="M1149" s="39">
        <v>66</v>
      </c>
      <c r="O1149" s="42" t="s">
        <v>8221</v>
      </c>
      <c r="P1149" s="42">
        <v>12</v>
      </c>
    </row>
    <row r="1150" spans="3:16" x14ac:dyDescent="0.2">
      <c r="C1150"/>
      <c r="D1150"/>
      <c r="E1150"/>
      <c r="F1150"/>
      <c r="G1150"/>
      <c r="I1150" s="11" t="str">
        <f>Data!G1150</f>
        <v>failed</v>
      </c>
      <c r="J1150" s="11">
        <f>Data!O1150</f>
        <v>3</v>
      </c>
      <c r="L1150" s="39" t="s">
        <v>8219</v>
      </c>
      <c r="M1150" s="39">
        <v>66</v>
      </c>
      <c r="O1150" s="42" t="s">
        <v>8221</v>
      </c>
      <c r="P1150" s="42">
        <v>12</v>
      </c>
    </row>
    <row r="1151" spans="3:16" x14ac:dyDescent="0.2">
      <c r="C1151"/>
      <c r="D1151"/>
      <c r="E1151"/>
      <c r="F1151"/>
      <c r="G1151"/>
      <c r="I1151" s="11" t="str">
        <f>Data!G1151</f>
        <v>failed</v>
      </c>
      <c r="J1151" s="11">
        <f>Data!O1151</f>
        <v>2</v>
      </c>
      <c r="L1151" s="39" t="s">
        <v>8219</v>
      </c>
      <c r="M1151" s="39">
        <v>66</v>
      </c>
      <c r="O1151" s="42" t="s">
        <v>8221</v>
      </c>
      <c r="P1151" s="42">
        <v>12</v>
      </c>
    </row>
    <row r="1152" spans="3:16" x14ac:dyDescent="0.2">
      <c r="C1152"/>
      <c r="D1152"/>
      <c r="E1152"/>
      <c r="F1152"/>
      <c r="G1152"/>
      <c r="I1152" s="11" t="str">
        <f>Data!G1152</f>
        <v>failed</v>
      </c>
      <c r="J1152" s="11">
        <f>Data!O1152</f>
        <v>6</v>
      </c>
      <c r="L1152" s="39" t="s">
        <v>8219</v>
      </c>
      <c r="M1152" s="39">
        <v>66</v>
      </c>
      <c r="O1152" s="42" t="s">
        <v>8221</v>
      </c>
      <c r="P1152" s="42">
        <v>12</v>
      </c>
    </row>
    <row r="1153" spans="3:16" x14ac:dyDescent="0.2">
      <c r="C1153"/>
      <c r="D1153"/>
      <c r="E1153"/>
      <c r="F1153"/>
      <c r="G1153"/>
      <c r="I1153" s="11" t="str">
        <f>Data!G1153</f>
        <v>failed</v>
      </c>
      <c r="J1153" s="11">
        <f>Data!O1153</f>
        <v>0</v>
      </c>
      <c r="L1153" s="39" t="s">
        <v>8219</v>
      </c>
      <c r="M1153" s="39">
        <v>66</v>
      </c>
      <c r="O1153" s="42" t="s">
        <v>8221</v>
      </c>
      <c r="P1153" s="42">
        <v>12</v>
      </c>
    </row>
    <row r="1154" spans="3:16" x14ac:dyDescent="0.2">
      <c r="C1154"/>
      <c r="D1154"/>
      <c r="E1154"/>
      <c r="F1154"/>
      <c r="G1154"/>
      <c r="I1154" s="11" t="str">
        <f>Data!G1154</f>
        <v>failed</v>
      </c>
      <c r="J1154" s="11">
        <f>Data!O1154</f>
        <v>15</v>
      </c>
      <c r="L1154" s="39" t="s">
        <v>8219</v>
      </c>
      <c r="M1154" s="39">
        <v>67</v>
      </c>
      <c r="O1154" s="42" t="s">
        <v>8221</v>
      </c>
      <c r="P1154" s="42">
        <v>12</v>
      </c>
    </row>
    <row r="1155" spans="3:16" x14ac:dyDescent="0.2">
      <c r="C1155"/>
      <c r="D1155"/>
      <c r="E1155"/>
      <c r="F1155"/>
      <c r="G1155"/>
      <c r="I1155" s="11" t="str">
        <f>Data!G1155</f>
        <v>failed</v>
      </c>
      <c r="J1155" s="11">
        <f>Data!O1155</f>
        <v>1</v>
      </c>
      <c r="L1155" s="39" t="s">
        <v>8219</v>
      </c>
      <c r="M1155" s="39">
        <v>67</v>
      </c>
      <c r="O1155" s="42" t="s">
        <v>8221</v>
      </c>
      <c r="P1155" s="42">
        <v>12</v>
      </c>
    </row>
    <row r="1156" spans="3:16" x14ac:dyDescent="0.2">
      <c r="C1156"/>
      <c r="D1156"/>
      <c r="E1156"/>
      <c r="F1156"/>
      <c r="G1156"/>
      <c r="I1156" s="11" t="str">
        <f>Data!G1156</f>
        <v>failed</v>
      </c>
      <c r="J1156" s="11">
        <f>Data!O1156</f>
        <v>3</v>
      </c>
      <c r="L1156" s="39" t="s">
        <v>8219</v>
      </c>
      <c r="M1156" s="39">
        <v>67</v>
      </c>
      <c r="O1156" s="42" t="s">
        <v>8221</v>
      </c>
      <c r="P1156" s="42">
        <v>12</v>
      </c>
    </row>
    <row r="1157" spans="3:16" x14ac:dyDescent="0.2">
      <c r="C1157"/>
      <c r="D1157"/>
      <c r="E1157"/>
      <c r="F1157"/>
      <c r="G1157"/>
      <c r="I1157" s="11" t="str">
        <f>Data!G1157</f>
        <v>failed</v>
      </c>
      <c r="J1157" s="11">
        <f>Data!O1157</f>
        <v>8</v>
      </c>
      <c r="L1157" s="39" t="s">
        <v>8219</v>
      </c>
      <c r="M1157" s="39">
        <v>67</v>
      </c>
      <c r="O1157" s="42" t="s">
        <v>8221</v>
      </c>
      <c r="P1157" s="42">
        <v>12</v>
      </c>
    </row>
    <row r="1158" spans="3:16" x14ac:dyDescent="0.2">
      <c r="C1158"/>
      <c r="D1158"/>
      <c r="E1158"/>
      <c r="F1158"/>
      <c r="G1158"/>
      <c r="I1158" s="11" t="str">
        <f>Data!G1158</f>
        <v>failed</v>
      </c>
      <c r="J1158" s="11">
        <f>Data!O1158</f>
        <v>0</v>
      </c>
      <c r="L1158" s="39" t="s">
        <v>8219</v>
      </c>
      <c r="M1158" s="39">
        <v>67</v>
      </c>
      <c r="O1158" s="42" t="s">
        <v>8221</v>
      </c>
      <c r="P1158" s="42">
        <v>12</v>
      </c>
    </row>
    <row r="1159" spans="3:16" x14ac:dyDescent="0.2">
      <c r="C1159"/>
      <c r="D1159"/>
      <c r="E1159"/>
      <c r="F1159"/>
      <c r="G1159"/>
      <c r="I1159" s="11" t="str">
        <f>Data!G1159</f>
        <v>failed</v>
      </c>
      <c r="J1159" s="11">
        <f>Data!O1159</f>
        <v>3</v>
      </c>
      <c r="L1159" s="39" t="s">
        <v>8219</v>
      </c>
      <c r="M1159" s="39">
        <v>67</v>
      </c>
      <c r="O1159" s="42" t="s">
        <v>8221</v>
      </c>
      <c r="P1159" s="42">
        <v>12</v>
      </c>
    </row>
    <row r="1160" spans="3:16" x14ac:dyDescent="0.2">
      <c r="C1160"/>
      <c r="D1160"/>
      <c r="E1160"/>
      <c r="F1160"/>
      <c r="G1160"/>
      <c r="I1160" s="11" t="str">
        <f>Data!G1160</f>
        <v>failed</v>
      </c>
      <c r="J1160" s="11">
        <f>Data!O1160</f>
        <v>3</v>
      </c>
      <c r="L1160" s="39" t="s">
        <v>8219</v>
      </c>
      <c r="M1160" s="39">
        <v>67</v>
      </c>
      <c r="O1160" s="42" t="s">
        <v>8221</v>
      </c>
      <c r="P1160" s="42">
        <v>12</v>
      </c>
    </row>
    <row r="1161" spans="3:16" x14ac:dyDescent="0.2">
      <c r="C1161"/>
      <c r="D1161"/>
      <c r="E1161"/>
      <c r="F1161"/>
      <c r="G1161"/>
      <c r="I1161" s="11" t="str">
        <f>Data!G1161</f>
        <v>failed</v>
      </c>
      <c r="J1161" s="11">
        <f>Data!O1161</f>
        <v>0</v>
      </c>
      <c r="L1161" s="39" t="s">
        <v>8219</v>
      </c>
      <c r="M1161" s="39">
        <v>67</v>
      </c>
      <c r="O1161" s="42" t="s">
        <v>8221</v>
      </c>
      <c r="P1161" s="42">
        <v>13</v>
      </c>
    </row>
    <row r="1162" spans="3:16" x14ac:dyDescent="0.2">
      <c r="C1162"/>
      <c r="D1162"/>
      <c r="E1162"/>
      <c r="F1162"/>
      <c r="G1162"/>
      <c r="I1162" s="11" t="str">
        <f>Data!G1162</f>
        <v>failed</v>
      </c>
      <c r="J1162" s="11">
        <f>Data!O1162</f>
        <v>19</v>
      </c>
      <c r="L1162" s="39" t="s">
        <v>8219</v>
      </c>
      <c r="M1162" s="39">
        <v>67</v>
      </c>
      <c r="O1162" s="42" t="s">
        <v>8221</v>
      </c>
      <c r="P1162" s="42">
        <v>13</v>
      </c>
    </row>
    <row r="1163" spans="3:16" x14ac:dyDescent="0.2">
      <c r="C1163"/>
      <c r="D1163"/>
      <c r="E1163"/>
      <c r="F1163"/>
      <c r="G1163"/>
      <c r="I1163" s="11" t="str">
        <f>Data!G1163</f>
        <v>failed</v>
      </c>
      <c r="J1163" s="11">
        <f>Data!O1163</f>
        <v>0</v>
      </c>
      <c r="L1163" s="39" t="s">
        <v>8219</v>
      </c>
      <c r="M1163" s="39">
        <v>68</v>
      </c>
      <c r="O1163" s="42" t="s">
        <v>8221</v>
      </c>
      <c r="P1163" s="42">
        <v>13</v>
      </c>
    </row>
    <row r="1164" spans="3:16" x14ac:dyDescent="0.2">
      <c r="C1164"/>
      <c r="D1164"/>
      <c r="E1164"/>
      <c r="F1164"/>
      <c r="G1164"/>
      <c r="I1164" s="11" t="str">
        <f>Data!G1164</f>
        <v>failed</v>
      </c>
      <c r="J1164" s="11">
        <f>Data!O1164</f>
        <v>2</v>
      </c>
      <c r="L1164" s="39" t="s">
        <v>8219</v>
      </c>
      <c r="M1164" s="39">
        <v>68</v>
      </c>
      <c r="O1164" s="42" t="s">
        <v>8221</v>
      </c>
      <c r="P1164" s="42">
        <v>13</v>
      </c>
    </row>
    <row r="1165" spans="3:16" x14ac:dyDescent="0.2">
      <c r="C1165"/>
      <c r="D1165"/>
      <c r="E1165"/>
      <c r="F1165"/>
      <c r="G1165"/>
      <c r="I1165" s="11" t="str">
        <f>Data!G1165</f>
        <v>failed</v>
      </c>
      <c r="J1165" s="11">
        <f>Data!O1165</f>
        <v>0</v>
      </c>
      <c r="L1165" s="39" t="s">
        <v>8219</v>
      </c>
      <c r="M1165" s="39">
        <v>68</v>
      </c>
      <c r="O1165" s="42" t="s">
        <v>8221</v>
      </c>
      <c r="P1165" s="42">
        <v>13</v>
      </c>
    </row>
    <row r="1166" spans="3:16" x14ac:dyDescent="0.2">
      <c r="C1166"/>
      <c r="D1166"/>
      <c r="E1166"/>
      <c r="F1166"/>
      <c r="G1166"/>
      <c r="I1166" s="11" t="str">
        <f>Data!G1166</f>
        <v>failed</v>
      </c>
      <c r="J1166" s="11">
        <f>Data!O1166</f>
        <v>0</v>
      </c>
      <c r="L1166" s="39" t="s">
        <v>8219</v>
      </c>
      <c r="M1166" s="39">
        <v>68</v>
      </c>
      <c r="O1166" s="42" t="s">
        <v>8221</v>
      </c>
      <c r="P1166" s="42">
        <v>13</v>
      </c>
    </row>
    <row r="1167" spans="3:16" x14ac:dyDescent="0.2">
      <c r="C1167"/>
      <c r="D1167"/>
      <c r="E1167"/>
      <c r="F1167"/>
      <c r="G1167"/>
      <c r="I1167" s="11" t="str">
        <f>Data!G1167</f>
        <v>failed</v>
      </c>
      <c r="J1167" s="11">
        <f>Data!O1167</f>
        <v>25</v>
      </c>
      <c r="L1167" s="39" t="s">
        <v>8219</v>
      </c>
      <c r="M1167" s="39">
        <v>68</v>
      </c>
      <c r="O1167" s="42" t="s">
        <v>8221</v>
      </c>
      <c r="P1167" s="42">
        <v>13</v>
      </c>
    </row>
    <row r="1168" spans="3:16" x14ac:dyDescent="0.2">
      <c r="C1168"/>
      <c r="D1168"/>
      <c r="E1168"/>
      <c r="F1168"/>
      <c r="G1168"/>
      <c r="I1168" s="11" t="str">
        <f>Data!G1168</f>
        <v>failed</v>
      </c>
      <c r="J1168" s="11">
        <f>Data!O1168</f>
        <v>8</v>
      </c>
      <c r="L1168" s="39" t="s">
        <v>8219</v>
      </c>
      <c r="M1168" s="39">
        <v>68</v>
      </c>
      <c r="O1168" s="42" t="s">
        <v>8221</v>
      </c>
      <c r="P1168" s="42">
        <v>13</v>
      </c>
    </row>
    <row r="1169" spans="3:16" x14ac:dyDescent="0.2">
      <c r="C1169"/>
      <c r="D1169"/>
      <c r="E1169"/>
      <c r="F1169"/>
      <c r="G1169"/>
      <c r="I1169" s="11" t="str">
        <f>Data!G1169</f>
        <v>failed</v>
      </c>
      <c r="J1169" s="11">
        <f>Data!O1169</f>
        <v>16</v>
      </c>
      <c r="L1169" s="39" t="s">
        <v>8219</v>
      </c>
      <c r="M1169" s="39">
        <v>68</v>
      </c>
      <c r="O1169" s="42" t="s">
        <v>8221</v>
      </c>
      <c r="P1169" s="42">
        <v>13</v>
      </c>
    </row>
    <row r="1170" spans="3:16" x14ac:dyDescent="0.2">
      <c r="C1170"/>
      <c r="D1170"/>
      <c r="E1170"/>
      <c r="F1170"/>
      <c r="G1170"/>
      <c r="I1170" s="11" t="str">
        <f>Data!G1170</f>
        <v>failed</v>
      </c>
      <c r="J1170" s="11">
        <f>Data!O1170</f>
        <v>3</v>
      </c>
      <c r="L1170" s="39" t="s">
        <v>8219</v>
      </c>
      <c r="M1170" s="39">
        <v>69</v>
      </c>
      <c r="O1170" s="42" t="s">
        <v>8221</v>
      </c>
      <c r="P1170" s="42">
        <v>13</v>
      </c>
    </row>
    <row r="1171" spans="3:16" x14ac:dyDescent="0.2">
      <c r="C1171"/>
      <c r="D1171"/>
      <c r="E1171"/>
      <c r="F1171"/>
      <c r="G1171"/>
      <c r="I1171" s="11" t="str">
        <f>Data!G1171</f>
        <v>failed</v>
      </c>
      <c r="J1171" s="11">
        <f>Data!O1171</f>
        <v>3</v>
      </c>
      <c r="L1171" s="39" t="s">
        <v>8219</v>
      </c>
      <c r="M1171" s="39">
        <v>69</v>
      </c>
      <c r="O1171" s="42" t="s">
        <v>8221</v>
      </c>
      <c r="P1171" s="42">
        <v>13</v>
      </c>
    </row>
    <row r="1172" spans="3:16" x14ac:dyDescent="0.2">
      <c r="C1172"/>
      <c r="D1172"/>
      <c r="E1172"/>
      <c r="F1172"/>
      <c r="G1172"/>
      <c r="I1172" s="11" t="str">
        <f>Data!G1172</f>
        <v>failed</v>
      </c>
      <c r="J1172" s="11">
        <f>Data!O1172</f>
        <v>2</v>
      </c>
      <c r="L1172" s="39" t="s">
        <v>8219</v>
      </c>
      <c r="M1172" s="39">
        <v>69</v>
      </c>
      <c r="O1172" s="42" t="s">
        <v>8221</v>
      </c>
      <c r="P1172" s="42">
        <v>13</v>
      </c>
    </row>
    <row r="1173" spans="3:16" x14ac:dyDescent="0.2">
      <c r="C1173"/>
      <c r="D1173"/>
      <c r="E1173"/>
      <c r="F1173"/>
      <c r="G1173"/>
      <c r="I1173" s="11" t="str">
        <f>Data!G1173</f>
        <v>failed</v>
      </c>
      <c r="J1173" s="11">
        <f>Data!O1173</f>
        <v>1</v>
      </c>
      <c r="L1173" s="39" t="s">
        <v>8219</v>
      </c>
      <c r="M1173" s="39">
        <v>69</v>
      </c>
      <c r="O1173" s="42" t="s">
        <v>8221</v>
      </c>
      <c r="P1173" s="42">
        <v>13</v>
      </c>
    </row>
    <row r="1174" spans="3:16" x14ac:dyDescent="0.2">
      <c r="C1174"/>
      <c r="D1174"/>
      <c r="E1174"/>
      <c r="F1174"/>
      <c r="G1174"/>
      <c r="I1174" s="11" t="str">
        <f>Data!G1174</f>
        <v>failed</v>
      </c>
      <c r="J1174" s="11">
        <f>Data!O1174</f>
        <v>0</v>
      </c>
      <c r="L1174" s="39" t="s">
        <v>8219</v>
      </c>
      <c r="M1174" s="39">
        <v>69</v>
      </c>
      <c r="O1174" s="42" t="s">
        <v>8221</v>
      </c>
      <c r="P1174" s="42">
        <v>13</v>
      </c>
    </row>
    <row r="1175" spans="3:16" x14ac:dyDescent="0.2">
      <c r="C1175"/>
      <c r="D1175"/>
      <c r="E1175"/>
      <c r="F1175"/>
      <c r="G1175"/>
      <c r="I1175" s="11" t="str">
        <f>Data!G1175</f>
        <v>failed</v>
      </c>
      <c r="J1175" s="11">
        <f>Data!O1175</f>
        <v>1</v>
      </c>
      <c r="L1175" s="39" t="s">
        <v>8219</v>
      </c>
      <c r="M1175" s="39">
        <v>69</v>
      </c>
      <c r="O1175" s="42" t="s">
        <v>8221</v>
      </c>
      <c r="P1175" s="42">
        <v>13</v>
      </c>
    </row>
    <row r="1176" spans="3:16" x14ac:dyDescent="0.2">
      <c r="C1176"/>
      <c r="D1176"/>
      <c r="E1176"/>
      <c r="F1176"/>
      <c r="G1176"/>
      <c r="I1176" s="11" t="str">
        <f>Data!G1176</f>
        <v>failed</v>
      </c>
      <c r="J1176" s="11">
        <f>Data!O1176</f>
        <v>19</v>
      </c>
      <c r="L1176" s="39" t="s">
        <v>8219</v>
      </c>
      <c r="M1176" s="39">
        <v>69</v>
      </c>
      <c r="O1176" s="42" t="s">
        <v>8221</v>
      </c>
      <c r="P1176" s="42">
        <v>13</v>
      </c>
    </row>
    <row r="1177" spans="3:16" x14ac:dyDescent="0.2">
      <c r="C1177"/>
      <c r="D1177"/>
      <c r="E1177"/>
      <c r="F1177"/>
      <c r="G1177"/>
      <c r="I1177" s="11" t="str">
        <f>Data!G1177</f>
        <v>failed</v>
      </c>
      <c r="J1177" s="11">
        <f>Data!O1177</f>
        <v>9</v>
      </c>
      <c r="L1177" s="39" t="s">
        <v>8219</v>
      </c>
      <c r="M1177" s="39">
        <v>69</v>
      </c>
      <c r="O1177" s="42" t="s">
        <v>8221</v>
      </c>
      <c r="P1177" s="42">
        <v>13</v>
      </c>
    </row>
    <row r="1178" spans="3:16" x14ac:dyDescent="0.2">
      <c r="C1178"/>
      <c r="D1178"/>
      <c r="E1178"/>
      <c r="F1178"/>
      <c r="G1178"/>
      <c r="I1178" s="11" t="str">
        <f>Data!G1178</f>
        <v>failed</v>
      </c>
      <c r="J1178" s="11">
        <f>Data!O1178</f>
        <v>1</v>
      </c>
      <c r="L1178" s="39" t="s">
        <v>8219</v>
      </c>
      <c r="M1178" s="39">
        <v>69</v>
      </c>
      <c r="O1178" s="42" t="s">
        <v>8221</v>
      </c>
      <c r="P1178" s="42">
        <v>13</v>
      </c>
    </row>
    <row r="1179" spans="3:16" x14ac:dyDescent="0.2">
      <c r="C1179"/>
      <c r="D1179"/>
      <c r="E1179"/>
      <c r="F1179"/>
      <c r="G1179"/>
      <c r="I1179" s="11" t="str">
        <f>Data!G1179</f>
        <v>failed</v>
      </c>
      <c r="J1179" s="11">
        <f>Data!O1179</f>
        <v>0</v>
      </c>
      <c r="L1179" s="39" t="s">
        <v>8219</v>
      </c>
      <c r="M1179" s="39">
        <v>69</v>
      </c>
      <c r="O1179" s="42" t="s">
        <v>8221</v>
      </c>
      <c r="P1179" s="42">
        <v>13</v>
      </c>
    </row>
    <row r="1180" spans="3:16" x14ac:dyDescent="0.2">
      <c r="C1180"/>
      <c r="D1180"/>
      <c r="E1180"/>
      <c r="F1180"/>
      <c r="G1180"/>
      <c r="I1180" s="11" t="str">
        <f>Data!G1180</f>
        <v>failed</v>
      </c>
      <c r="J1180" s="11">
        <f>Data!O1180</f>
        <v>1</v>
      </c>
      <c r="L1180" s="39" t="s">
        <v>8219</v>
      </c>
      <c r="M1180" s="39">
        <v>69</v>
      </c>
      <c r="O1180" s="42" t="s">
        <v>8221</v>
      </c>
      <c r="P1180" s="42">
        <v>13</v>
      </c>
    </row>
    <row r="1181" spans="3:16" x14ac:dyDescent="0.2">
      <c r="C1181"/>
      <c r="D1181"/>
      <c r="E1181"/>
      <c r="F1181"/>
      <c r="G1181"/>
      <c r="I1181" s="11" t="str">
        <f>Data!G1181</f>
        <v>failed</v>
      </c>
      <c r="J1181" s="11">
        <f>Data!O1181</f>
        <v>5</v>
      </c>
      <c r="L1181" s="39" t="s">
        <v>8219</v>
      </c>
      <c r="M1181" s="39">
        <v>69</v>
      </c>
      <c r="O1181" s="42" t="s">
        <v>8221</v>
      </c>
      <c r="P1181" s="42">
        <v>13</v>
      </c>
    </row>
    <row r="1182" spans="3:16" x14ac:dyDescent="0.2">
      <c r="C1182"/>
      <c r="D1182"/>
      <c r="E1182"/>
      <c r="F1182"/>
      <c r="G1182"/>
      <c r="I1182" s="11" t="str">
        <f>Data!G1182</f>
        <v>failed</v>
      </c>
      <c r="J1182" s="11">
        <f>Data!O1182</f>
        <v>85</v>
      </c>
      <c r="L1182" s="39" t="s">
        <v>8219</v>
      </c>
      <c r="M1182" s="39">
        <v>69</v>
      </c>
      <c r="O1182" s="42" t="s">
        <v>8221</v>
      </c>
      <c r="P1182" s="42">
        <v>13</v>
      </c>
    </row>
    <row r="1183" spans="3:16" x14ac:dyDescent="0.2">
      <c r="C1183"/>
      <c r="D1183"/>
      <c r="E1183"/>
      <c r="F1183"/>
      <c r="G1183"/>
      <c r="I1183" s="11" t="str">
        <f>Data!G1183</f>
        <v>failed</v>
      </c>
      <c r="J1183" s="11">
        <f>Data!O1183</f>
        <v>3</v>
      </c>
      <c r="L1183" s="39" t="s">
        <v>8219</v>
      </c>
      <c r="M1183" s="39">
        <v>69</v>
      </c>
      <c r="O1183" s="42" t="s">
        <v>8221</v>
      </c>
      <c r="P1183" s="42">
        <v>14</v>
      </c>
    </row>
    <row r="1184" spans="3:16" x14ac:dyDescent="0.2">
      <c r="C1184"/>
      <c r="D1184"/>
      <c r="E1184"/>
      <c r="F1184"/>
      <c r="G1184"/>
      <c r="I1184" s="11" t="str">
        <f>Data!G1184</f>
        <v>failed</v>
      </c>
      <c r="J1184" s="11">
        <f>Data!O1184</f>
        <v>4</v>
      </c>
      <c r="L1184" s="39" t="s">
        <v>8219</v>
      </c>
      <c r="M1184" s="39">
        <v>70</v>
      </c>
      <c r="O1184" s="42" t="s">
        <v>8221</v>
      </c>
      <c r="P1184" s="42">
        <v>14</v>
      </c>
    </row>
    <row r="1185" spans="3:16" x14ac:dyDescent="0.2">
      <c r="C1185"/>
      <c r="D1185"/>
      <c r="E1185"/>
      <c r="F1185"/>
      <c r="G1185"/>
      <c r="I1185" s="11" t="str">
        <f>Data!G1185</f>
        <v>failed</v>
      </c>
      <c r="J1185" s="11">
        <f>Data!O1185</f>
        <v>3</v>
      </c>
      <c r="L1185" s="39" t="s">
        <v>8219</v>
      </c>
      <c r="M1185" s="39">
        <v>70</v>
      </c>
      <c r="O1185" s="42" t="s">
        <v>8221</v>
      </c>
      <c r="P1185" s="42">
        <v>14</v>
      </c>
    </row>
    <row r="1186" spans="3:16" x14ac:dyDescent="0.2">
      <c r="C1186"/>
      <c r="D1186"/>
      <c r="E1186"/>
      <c r="F1186"/>
      <c r="G1186"/>
      <c r="I1186" s="11" t="str">
        <f>Data!G1186</f>
        <v>successful</v>
      </c>
      <c r="J1186" s="11">
        <f>Data!O1186</f>
        <v>375</v>
      </c>
      <c r="L1186" s="39" t="s">
        <v>8219</v>
      </c>
      <c r="M1186" s="39">
        <v>70</v>
      </c>
      <c r="O1186" s="42" t="s">
        <v>8221</v>
      </c>
      <c r="P1186" s="42">
        <v>14</v>
      </c>
    </row>
    <row r="1187" spans="3:16" x14ac:dyDescent="0.2">
      <c r="C1187"/>
      <c r="D1187"/>
      <c r="E1187"/>
      <c r="F1187"/>
      <c r="G1187"/>
      <c r="I1187" s="11" t="str">
        <f>Data!G1187</f>
        <v>successful</v>
      </c>
      <c r="J1187" s="11">
        <f>Data!O1187</f>
        <v>111</v>
      </c>
      <c r="L1187" s="39" t="s">
        <v>8219</v>
      </c>
      <c r="M1187" s="39">
        <v>70</v>
      </c>
      <c r="O1187" s="42" t="s">
        <v>8221</v>
      </c>
      <c r="P1187" s="42">
        <v>14</v>
      </c>
    </row>
    <row r="1188" spans="3:16" x14ac:dyDescent="0.2">
      <c r="C1188"/>
      <c r="D1188"/>
      <c r="E1188"/>
      <c r="F1188"/>
      <c r="G1188"/>
      <c r="I1188" s="11" t="str">
        <f>Data!G1188</f>
        <v>successful</v>
      </c>
      <c r="J1188" s="11">
        <f>Data!O1188</f>
        <v>123</v>
      </c>
      <c r="L1188" s="39" t="s">
        <v>8219</v>
      </c>
      <c r="M1188" s="39">
        <v>70</v>
      </c>
      <c r="O1188" s="42" t="s">
        <v>8221</v>
      </c>
      <c r="P1188" s="42">
        <v>14</v>
      </c>
    </row>
    <row r="1189" spans="3:16" x14ac:dyDescent="0.2">
      <c r="C1189"/>
      <c r="D1189"/>
      <c r="E1189"/>
      <c r="F1189"/>
      <c r="G1189"/>
      <c r="I1189" s="11" t="str">
        <f>Data!G1189</f>
        <v>successful</v>
      </c>
      <c r="J1189" s="11">
        <f>Data!O1189</f>
        <v>70</v>
      </c>
      <c r="L1189" s="39" t="s">
        <v>8219</v>
      </c>
      <c r="M1189" s="39">
        <v>70</v>
      </c>
      <c r="O1189" s="42" t="s">
        <v>8221</v>
      </c>
      <c r="P1189" s="42">
        <v>14</v>
      </c>
    </row>
    <row r="1190" spans="3:16" x14ac:dyDescent="0.2">
      <c r="C1190"/>
      <c r="D1190"/>
      <c r="E1190"/>
      <c r="F1190"/>
      <c r="G1190"/>
      <c r="I1190" s="11" t="str">
        <f>Data!G1190</f>
        <v>successful</v>
      </c>
      <c r="J1190" s="11">
        <f>Data!O1190</f>
        <v>85</v>
      </c>
      <c r="L1190" s="39" t="s">
        <v>8219</v>
      </c>
      <c r="M1190" s="39">
        <v>70</v>
      </c>
      <c r="O1190" s="42" t="s">
        <v>8221</v>
      </c>
      <c r="P1190" s="42">
        <v>14</v>
      </c>
    </row>
    <row r="1191" spans="3:16" x14ac:dyDescent="0.2">
      <c r="C1191"/>
      <c r="D1191"/>
      <c r="E1191"/>
      <c r="F1191"/>
      <c r="G1191"/>
      <c r="I1191" s="11" t="str">
        <f>Data!G1191</f>
        <v>successful</v>
      </c>
      <c r="J1191" s="11">
        <f>Data!O1191</f>
        <v>86</v>
      </c>
      <c r="L1191" s="39" t="s">
        <v>8219</v>
      </c>
      <c r="M1191" s="39">
        <v>70</v>
      </c>
      <c r="O1191" s="42" t="s">
        <v>8221</v>
      </c>
      <c r="P1191" s="42">
        <v>14</v>
      </c>
    </row>
    <row r="1192" spans="3:16" x14ac:dyDescent="0.2">
      <c r="C1192"/>
      <c r="D1192"/>
      <c r="E1192"/>
      <c r="F1192"/>
      <c r="G1192"/>
      <c r="I1192" s="11" t="str">
        <f>Data!G1192</f>
        <v>successful</v>
      </c>
      <c r="J1192" s="11">
        <f>Data!O1192</f>
        <v>13</v>
      </c>
      <c r="L1192" s="39" t="s">
        <v>8219</v>
      </c>
      <c r="M1192" s="39">
        <v>70</v>
      </c>
      <c r="O1192" s="42" t="s">
        <v>8221</v>
      </c>
      <c r="P1192" s="42">
        <v>14</v>
      </c>
    </row>
    <row r="1193" spans="3:16" x14ac:dyDescent="0.2">
      <c r="C1193"/>
      <c r="D1193"/>
      <c r="E1193"/>
      <c r="F1193"/>
      <c r="G1193"/>
      <c r="I1193" s="11" t="str">
        <f>Data!G1193</f>
        <v>successful</v>
      </c>
      <c r="J1193" s="11">
        <f>Data!O1193</f>
        <v>33</v>
      </c>
      <c r="L1193" s="39" t="s">
        <v>8219</v>
      </c>
      <c r="M1193" s="39">
        <v>70</v>
      </c>
      <c r="O1193" s="42" t="s">
        <v>8221</v>
      </c>
      <c r="P1193" s="42">
        <v>14</v>
      </c>
    </row>
    <row r="1194" spans="3:16" x14ac:dyDescent="0.2">
      <c r="C1194"/>
      <c r="D1194"/>
      <c r="E1194"/>
      <c r="F1194"/>
      <c r="G1194"/>
      <c r="I1194" s="11" t="str">
        <f>Data!G1194</f>
        <v>successful</v>
      </c>
      <c r="J1194" s="11">
        <f>Data!O1194</f>
        <v>15</v>
      </c>
      <c r="L1194" s="39" t="s">
        <v>8219</v>
      </c>
      <c r="M1194" s="39">
        <v>70</v>
      </c>
      <c r="O1194" s="42" t="s">
        <v>8221</v>
      </c>
      <c r="P1194" s="42">
        <v>14</v>
      </c>
    </row>
    <row r="1195" spans="3:16" x14ac:dyDescent="0.2">
      <c r="C1195"/>
      <c r="D1195"/>
      <c r="E1195"/>
      <c r="F1195"/>
      <c r="G1195"/>
      <c r="I1195" s="11" t="str">
        <f>Data!G1195</f>
        <v>successful</v>
      </c>
      <c r="J1195" s="11">
        <f>Data!O1195</f>
        <v>273</v>
      </c>
      <c r="L1195" s="39" t="s">
        <v>8219</v>
      </c>
      <c r="M1195" s="39">
        <v>70</v>
      </c>
      <c r="O1195" s="42" t="s">
        <v>8221</v>
      </c>
      <c r="P1195" s="42">
        <v>14</v>
      </c>
    </row>
    <row r="1196" spans="3:16" x14ac:dyDescent="0.2">
      <c r="C1196"/>
      <c r="D1196"/>
      <c r="E1196"/>
      <c r="F1196"/>
      <c r="G1196"/>
      <c r="I1196" s="11" t="str">
        <f>Data!G1196</f>
        <v>successful</v>
      </c>
      <c r="J1196" s="11">
        <f>Data!O1196</f>
        <v>714</v>
      </c>
      <c r="L1196" s="39" t="s">
        <v>8219</v>
      </c>
      <c r="M1196" s="39">
        <v>70</v>
      </c>
      <c r="O1196" s="42" t="s">
        <v>8221</v>
      </c>
      <c r="P1196" s="42">
        <v>14</v>
      </c>
    </row>
    <row r="1197" spans="3:16" x14ac:dyDescent="0.2">
      <c r="C1197"/>
      <c r="D1197"/>
      <c r="E1197"/>
      <c r="F1197"/>
      <c r="G1197"/>
      <c r="I1197" s="11" t="str">
        <f>Data!G1197</f>
        <v>successful</v>
      </c>
      <c r="J1197" s="11">
        <f>Data!O1197</f>
        <v>170</v>
      </c>
      <c r="L1197" s="39" t="s">
        <v>8219</v>
      </c>
      <c r="M1197" s="39">
        <v>70</v>
      </c>
      <c r="O1197" s="42" t="s">
        <v>8221</v>
      </c>
      <c r="P1197" s="42">
        <v>14</v>
      </c>
    </row>
    <row r="1198" spans="3:16" x14ac:dyDescent="0.2">
      <c r="C1198"/>
      <c r="D1198"/>
      <c r="E1198"/>
      <c r="F1198"/>
      <c r="G1198"/>
      <c r="I1198" s="11" t="str">
        <f>Data!G1198</f>
        <v>successful</v>
      </c>
      <c r="J1198" s="11">
        <f>Data!O1198</f>
        <v>512</v>
      </c>
      <c r="L1198" s="39" t="s">
        <v>8219</v>
      </c>
      <c r="M1198" s="39">
        <v>70</v>
      </c>
      <c r="O1198" s="42" t="s">
        <v>8221</v>
      </c>
      <c r="P1198" s="42">
        <v>14</v>
      </c>
    </row>
    <row r="1199" spans="3:16" x14ac:dyDescent="0.2">
      <c r="C1199"/>
      <c r="D1199"/>
      <c r="E1199"/>
      <c r="F1199"/>
      <c r="G1199"/>
      <c r="I1199" s="11" t="str">
        <f>Data!G1199</f>
        <v>successful</v>
      </c>
      <c r="J1199" s="11">
        <f>Data!O1199</f>
        <v>314</v>
      </c>
      <c r="L1199" s="39" t="s">
        <v>8219</v>
      </c>
      <c r="M1199" s="39">
        <v>70</v>
      </c>
      <c r="O1199" s="42" t="s">
        <v>8221</v>
      </c>
      <c r="P1199" s="42">
        <v>14</v>
      </c>
    </row>
    <row r="1200" spans="3:16" x14ac:dyDescent="0.2">
      <c r="C1200"/>
      <c r="D1200"/>
      <c r="E1200"/>
      <c r="F1200"/>
      <c r="G1200"/>
      <c r="I1200" s="11" t="str">
        <f>Data!G1200</f>
        <v>successful</v>
      </c>
      <c r="J1200" s="11">
        <f>Data!O1200</f>
        <v>167</v>
      </c>
      <c r="L1200" s="39" t="s">
        <v>8219</v>
      </c>
      <c r="M1200" s="39">
        <v>70</v>
      </c>
      <c r="O1200" s="42" t="s">
        <v>8221</v>
      </c>
      <c r="P1200" s="42">
        <v>14</v>
      </c>
    </row>
    <row r="1201" spans="3:16" x14ac:dyDescent="0.2">
      <c r="C1201"/>
      <c r="D1201"/>
      <c r="E1201"/>
      <c r="F1201"/>
      <c r="G1201"/>
      <c r="I1201" s="11" t="str">
        <f>Data!G1201</f>
        <v>successful</v>
      </c>
      <c r="J1201" s="11">
        <f>Data!O1201</f>
        <v>9</v>
      </c>
      <c r="L1201" s="39" t="s">
        <v>8219</v>
      </c>
      <c r="M1201" s="39">
        <v>71</v>
      </c>
      <c r="O1201" s="42" t="s">
        <v>8221</v>
      </c>
      <c r="P1201" s="42">
        <v>14</v>
      </c>
    </row>
    <row r="1202" spans="3:16" x14ac:dyDescent="0.2">
      <c r="C1202"/>
      <c r="D1202"/>
      <c r="E1202"/>
      <c r="F1202"/>
      <c r="G1202"/>
      <c r="I1202" s="11" t="str">
        <f>Data!G1202</f>
        <v>successful</v>
      </c>
      <c r="J1202" s="11">
        <f>Data!O1202</f>
        <v>103</v>
      </c>
      <c r="L1202" s="39" t="s">
        <v>8219</v>
      </c>
      <c r="M1202" s="39">
        <v>71</v>
      </c>
      <c r="O1202" s="42" t="s">
        <v>8221</v>
      </c>
      <c r="P1202" s="42">
        <v>14</v>
      </c>
    </row>
    <row r="1203" spans="3:16" x14ac:dyDescent="0.2">
      <c r="C1203"/>
      <c r="D1203"/>
      <c r="E1203"/>
      <c r="F1203"/>
      <c r="G1203"/>
      <c r="I1203" s="11" t="str">
        <f>Data!G1203</f>
        <v>successful</v>
      </c>
      <c r="J1203" s="11">
        <f>Data!O1203</f>
        <v>111</v>
      </c>
      <c r="L1203" s="39" t="s">
        <v>8219</v>
      </c>
      <c r="M1203" s="39">
        <v>71</v>
      </c>
      <c r="O1203" s="42" t="s">
        <v>8221</v>
      </c>
      <c r="P1203" s="42">
        <v>14</v>
      </c>
    </row>
    <row r="1204" spans="3:16" x14ac:dyDescent="0.2">
      <c r="C1204"/>
      <c r="D1204"/>
      <c r="E1204"/>
      <c r="F1204"/>
      <c r="G1204"/>
      <c r="I1204" s="11" t="str">
        <f>Data!G1204</f>
        <v>successful</v>
      </c>
      <c r="J1204" s="11">
        <f>Data!O1204</f>
        <v>271</v>
      </c>
      <c r="L1204" s="39" t="s">
        <v>8219</v>
      </c>
      <c r="M1204" s="39">
        <v>71</v>
      </c>
      <c r="O1204" s="42" t="s">
        <v>8221</v>
      </c>
      <c r="P1204" s="42">
        <v>15</v>
      </c>
    </row>
    <row r="1205" spans="3:16" x14ac:dyDescent="0.2">
      <c r="C1205"/>
      <c r="D1205"/>
      <c r="E1205"/>
      <c r="F1205"/>
      <c r="G1205"/>
      <c r="I1205" s="11" t="str">
        <f>Data!G1205</f>
        <v>successful</v>
      </c>
      <c r="J1205" s="11">
        <f>Data!O1205</f>
        <v>101</v>
      </c>
      <c r="L1205" s="39" t="s">
        <v>8219</v>
      </c>
      <c r="M1205" s="39">
        <v>71</v>
      </c>
      <c r="O1205" s="42" t="s">
        <v>8221</v>
      </c>
      <c r="P1205" s="42">
        <v>15</v>
      </c>
    </row>
    <row r="1206" spans="3:16" x14ac:dyDescent="0.2">
      <c r="C1206"/>
      <c r="D1206"/>
      <c r="E1206"/>
      <c r="F1206"/>
      <c r="G1206"/>
      <c r="I1206" s="11" t="str">
        <f>Data!G1206</f>
        <v>successful</v>
      </c>
      <c r="J1206" s="11">
        <f>Data!O1206</f>
        <v>57</v>
      </c>
      <c r="L1206" s="39" t="s">
        <v>8219</v>
      </c>
      <c r="M1206" s="39">
        <v>71</v>
      </c>
      <c r="O1206" s="42" t="s">
        <v>8221</v>
      </c>
      <c r="P1206" s="42">
        <v>15</v>
      </c>
    </row>
    <row r="1207" spans="3:16" x14ac:dyDescent="0.2">
      <c r="C1207"/>
      <c r="D1207"/>
      <c r="E1207"/>
      <c r="F1207"/>
      <c r="G1207"/>
      <c r="I1207" s="11" t="str">
        <f>Data!G1207</f>
        <v>successful</v>
      </c>
      <c r="J1207" s="11">
        <f>Data!O1207</f>
        <v>62</v>
      </c>
      <c r="L1207" s="39" t="s">
        <v>8219</v>
      </c>
      <c r="M1207" s="39">
        <v>71</v>
      </c>
      <c r="O1207" s="42" t="s">
        <v>8221</v>
      </c>
      <c r="P1207" s="42">
        <v>15</v>
      </c>
    </row>
    <row r="1208" spans="3:16" x14ac:dyDescent="0.2">
      <c r="C1208"/>
      <c r="D1208"/>
      <c r="E1208"/>
      <c r="F1208"/>
      <c r="G1208"/>
      <c r="I1208" s="11" t="str">
        <f>Data!G1208</f>
        <v>successful</v>
      </c>
      <c r="J1208" s="11">
        <f>Data!O1208</f>
        <v>32</v>
      </c>
      <c r="L1208" s="39" t="s">
        <v>8219</v>
      </c>
      <c r="M1208" s="39">
        <v>71</v>
      </c>
      <c r="O1208" s="42" t="s">
        <v>8221</v>
      </c>
      <c r="P1208" s="42">
        <v>15</v>
      </c>
    </row>
    <row r="1209" spans="3:16" x14ac:dyDescent="0.2">
      <c r="C1209"/>
      <c r="D1209"/>
      <c r="E1209"/>
      <c r="F1209"/>
      <c r="G1209"/>
      <c r="I1209" s="11" t="str">
        <f>Data!G1209</f>
        <v>successful</v>
      </c>
      <c r="J1209" s="11">
        <f>Data!O1209</f>
        <v>141</v>
      </c>
      <c r="L1209" s="39" t="s">
        <v>8219</v>
      </c>
      <c r="M1209" s="39">
        <v>71</v>
      </c>
      <c r="O1209" s="42" t="s">
        <v>8221</v>
      </c>
      <c r="P1209" s="42">
        <v>15</v>
      </c>
    </row>
    <row r="1210" spans="3:16" x14ac:dyDescent="0.2">
      <c r="C1210"/>
      <c r="D1210"/>
      <c r="E1210"/>
      <c r="F1210"/>
      <c r="G1210"/>
      <c r="I1210" s="11" t="str">
        <f>Data!G1210</f>
        <v>successful</v>
      </c>
      <c r="J1210" s="11">
        <f>Data!O1210</f>
        <v>75</v>
      </c>
      <c r="L1210" s="39" t="s">
        <v>8219</v>
      </c>
      <c r="M1210" s="39">
        <v>71</v>
      </c>
      <c r="O1210" s="42" t="s">
        <v>8221</v>
      </c>
      <c r="P1210" s="42">
        <v>15</v>
      </c>
    </row>
    <row r="1211" spans="3:16" x14ac:dyDescent="0.2">
      <c r="C1211"/>
      <c r="D1211"/>
      <c r="E1211"/>
      <c r="F1211"/>
      <c r="G1211"/>
      <c r="I1211" s="11" t="str">
        <f>Data!G1211</f>
        <v>successful</v>
      </c>
      <c r="J1211" s="11">
        <f>Data!O1211</f>
        <v>46</v>
      </c>
      <c r="L1211" s="39" t="s">
        <v>8219</v>
      </c>
      <c r="M1211" s="39">
        <v>71</v>
      </c>
      <c r="O1211" s="42" t="s">
        <v>8221</v>
      </c>
      <c r="P1211" s="42">
        <v>15</v>
      </c>
    </row>
    <row r="1212" spans="3:16" x14ac:dyDescent="0.2">
      <c r="C1212"/>
      <c r="D1212"/>
      <c r="E1212"/>
      <c r="F1212"/>
      <c r="G1212"/>
      <c r="I1212" s="11" t="str">
        <f>Data!G1212</f>
        <v>successful</v>
      </c>
      <c r="J1212" s="11">
        <f>Data!O1212</f>
        <v>103</v>
      </c>
      <c r="L1212" s="39" t="s">
        <v>8219</v>
      </c>
      <c r="M1212" s="39">
        <v>71</v>
      </c>
      <c r="O1212" s="42" t="s">
        <v>8221</v>
      </c>
      <c r="P1212" s="42">
        <v>15</v>
      </c>
    </row>
    <row r="1213" spans="3:16" x14ac:dyDescent="0.2">
      <c r="C1213"/>
      <c r="D1213"/>
      <c r="E1213"/>
      <c r="F1213"/>
      <c r="G1213"/>
      <c r="I1213" s="11" t="str">
        <f>Data!G1213</f>
        <v>successful</v>
      </c>
      <c r="J1213" s="11">
        <f>Data!O1213</f>
        <v>6</v>
      </c>
      <c r="L1213" s="39" t="s">
        <v>8219</v>
      </c>
      <c r="M1213" s="39">
        <v>71</v>
      </c>
      <c r="O1213" s="42" t="s">
        <v>8221</v>
      </c>
      <c r="P1213" s="42">
        <v>15</v>
      </c>
    </row>
    <row r="1214" spans="3:16" x14ac:dyDescent="0.2">
      <c r="C1214"/>
      <c r="D1214"/>
      <c r="E1214"/>
      <c r="F1214"/>
      <c r="G1214"/>
      <c r="I1214" s="11" t="str">
        <f>Data!G1214</f>
        <v>successful</v>
      </c>
      <c r="J1214" s="11">
        <f>Data!O1214</f>
        <v>83</v>
      </c>
      <c r="L1214" s="39" t="s">
        <v>8219</v>
      </c>
      <c r="M1214" s="39">
        <v>71</v>
      </c>
      <c r="O1214" s="42" t="s">
        <v>8221</v>
      </c>
      <c r="P1214" s="42">
        <v>15</v>
      </c>
    </row>
    <row r="1215" spans="3:16" x14ac:dyDescent="0.2">
      <c r="C1215"/>
      <c r="D1215"/>
      <c r="E1215"/>
      <c r="F1215"/>
      <c r="G1215"/>
      <c r="I1215" s="11" t="str">
        <f>Data!G1215</f>
        <v>successful</v>
      </c>
      <c r="J1215" s="11">
        <f>Data!O1215</f>
        <v>108</v>
      </c>
      <c r="L1215" s="39" t="s">
        <v>8219</v>
      </c>
      <c r="M1215" s="39">
        <v>71</v>
      </c>
      <c r="O1215" s="42" t="s">
        <v>8221</v>
      </c>
      <c r="P1215" s="42">
        <v>15</v>
      </c>
    </row>
    <row r="1216" spans="3:16" x14ac:dyDescent="0.2">
      <c r="C1216"/>
      <c r="D1216"/>
      <c r="E1216"/>
      <c r="F1216"/>
      <c r="G1216"/>
      <c r="I1216" s="11" t="str">
        <f>Data!G1216</f>
        <v>successful</v>
      </c>
      <c r="J1216" s="11">
        <f>Data!O1216</f>
        <v>25</v>
      </c>
      <c r="L1216" s="39" t="s">
        <v>8219</v>
      </c>
      <c r="M1216" s="39">
        <v>71</v>
      </c>
      <c r="O1216" s="42" t="s">
        <v>8221</v>
      </c>
      <c r="P1216" s="42">
        <v>15</v>
      </c>
    </row>
    <row r="1217" spans="3:16" x14ac:dyDescent="0.2">
      <c r="C1217"/>
      <c r="D1217"/>
      <c r="E1217"/>
      <c r="F1217"/>
      <c r="G1217"/>
      <c r="I1217" s="11" t="str">
        <f>Data!G1217</f>
        <v>successful</v>
      </c>
      <c r="J1217" s="11">
        <f>Data!O1217</f>
        <v>549</v>
      </c>
      <c r="L1217" s="39" t="s">
        <v>8219</v>
      </c>
      <c r="M1217" s="39">
        <v>72</v>
      </c>
      <c r="O1217" s="42" t="s">
        <v>8221</v>
      </c>
      <c r="P1217" s="42">
        <v>16</v>
      </c>
    </row>
    <row r="1218" spans="3:16" x14ac:dyDescent="0.2">
      <c r="C1218"/>
      <c r="D1218"/>
      <c r="E1218"/>
      <c r="F1218"/>
      <c r="G1218"/>
      <c r="I1218" s="11" t="str">
        <f>Data!G1218</f>
        <v>successful</v>
      </c>
      <c r="J1218" s="11">
        <f>Data!O1218</f>
        <v>222</v>
      </c>
      <c r="L1218" s="39" t="s">
        <v>8219</v>
      </c>
      <c r="M1218" s="39">
        <v>72</v>
      </c>
      <c r="O1218" s="42" t="s">
        <v>8221</v>
      </c>
      <c r="P1218" s="42">
        <v>16</v>
      </c>
    </row>
    <row r="1219" spans="3:16" x14ac:dyDescent="0.2">
      <c r="C1219"/>
      <c r="D1219"/>
      <c r="E1219"/>
      <c r="F1219"/>
      <c r="G1219"/>
      <c r="I1219" s="11" t="str">
        <f>Data!G1219</f>
        <v>successful</v>
      </c>
      <c r="J1219" s="11">
        <f>Data!O1219</f>
        <v>183</v>
      </c>
      <c r="L1219" s="39" t="s">
        <v>8219</v>
      </c>
      <c r="M1219" s="39">
        <v>72</v>
      </c>
      <c r="O1219" s="42" t="s">
        <v>8221</v>
      </c>
      <c r="P1219" s="42">
        <v>16</v>
      </c>
    </row>
    <row r="1220" spans="3:16" x14ac:dyDescent="0.2">
      <c r="C1220"/>
      <c r="D1220"/>
      <c r="E1220"/>
      <c r="F1220"/>
      <c r="G1220"/>
      <c r="I1220" s="11" t="str">
        <f>Data!G1220</f>
        <v>successful</v>
      </c>
      <c r="J1220" s="11">
        <f>Data!O1220</f>
        <v>89</v>
      </c>
      <c r="L1220" s="39" t="s">
        <v>8219</v>
      </c>
      <c r="M1220" s="39">
        <v>72</v>
      </c>
      <c r="O1220" s="42" t="s">
        <v>8221</v>
      </c>
      <c r="P1220" s="42">
        <v>16</v>
      </c>
    </row>
    <row r="1221" spans="3:16" x14ac:dyDescent="0.2">
      <c r="C1221"/>
      <c r="D1221"/>
      <c r="E1221"/>
      <c r="F1221"/>
      <c r="G1221"/>
      <c r="I1221" s="11" t="str">
        <f>Data!G1221</f>
        <v>successful</v>
      </c>
      <c r="J1221" s="11">
        <f>Data!O1221</f>
        <v>253</v>
      </c>
      <c r="L1221" s="39" t="s">
        <v>8219</v>
      </c>
      <c r="M1221" s="39">
        <v>72</v>
      </c>
      <c r="O1221" s="42" t="s">
        <v>8221</v>
      </c>
      <c r="P1221" s="42">
        <v>16</v>
      </c>
    </row>
    <row r="1222" spans="3:16" x14ac:dyDescent="0.2">
      <c r="C1222"/>
      <c r="D1222"/>
      <c r="E1222"/>
      <c r="F1222"/>
      <c r="G1222"/>
      <c r="I1222" s="11" t="str">
        <f>Data!G1222</f>
        <v>successful</v>
      </c>
      <c r="J1222" s="11">
        <f>Data!O1222</f>
        <v>140</v>
      </c>
      <c r="L1222" s="39" t="s">
        <v>8219</v>
      </c>
      <c r="M1222" s="39">
        <v>72</v>
      </c>
      <c r="O1222" s="42" t="s">
        <v>8221</v>
      </c>
      <c r="P1222" s="42">
        <v>16</v>
      </c>
    </row>
    <row r="1223" spans="3:16" x14ac:dyDescent="0.2">
      <c r="C1223"/>
      <c r="D1223"/>
      <c r="E1223"/>
      <c r="F1223"/>
      <c r="G1223"/>
      <c r="I1223" s="11" t="str">
        <f>Data!G1223</f>
        <v>successful</v>
      </c>
      <c r="J1223" s="11">
        <f>Data!O1223</f>
        <v>103</v>
      </c>
      <c r="L1223" s="39" t="s">
        <v>8219</v>
      </c>
      <c r="M1223" s="39">
        <v>72</v>
      </c>
      <c r="O1223" s="42" t="s">
        <v>8221</v>
      </c>
      <c r="P1223" s="42">
        <v>16</v>
      </c>
    </row>
    <row r="1224" spans="3:16" x14ac:dyDescent="0.2">
      <c r="C1224"/>
      <c r="D1224"/>
      <c r="E1224"/>
      <c r="F1224"/>
      <c r="G1224"/>
      <c r="I1224" s="11" t="str">
        <f>Data!G1224</f>
        <v>successful</v>
      </c>
      <c r="J1224" s="11">
        <f>Data!O1224</f>
        <v>138</v>
      </c>
      <c r="L1224" s="39" t="s">
        <v>8219</v>
      </c>
      <c r="M1224" s="39">
        <v>72</v>
      </c>
      <c r="O1224" s="42" t="s">
        <v>8221</v>
      </c>
      <c r="P1224" s="42">
        <v>16</v>
      </c>
    </row>
    <row r="1225" spans="3:16" x14ac:dyDescent="0.2">
      <c r="C1225"/>
      <c r="D1225"/>
      <c r="E1225"/>
      <c r="F1225"/>
      <c r="G1225"/>
      <c r="I1225" s="11" t="str">
        <f>Data!G1225</f>
        <v>successful</v>
      </c>
      <c r="J1225" s="11">
        <f>Data!O1225</f>
        <v>191</v>
      </c>
      <c r="L1225" s="39" t="s">
        <v>8219</v>
      </c>
      <c r="M1225" s="39">
        <v>72</v>
      </c>
      <c r="O1225" s="42" t="s">
        <v>8221</v>
      </c>
      <c r="P1225" s="42">
        <v>16</v>
      </c>
    </row>
    <row r="1226" spans="3:16" x14ac:dyDescent="0.2">
      <c r="C1226"/>
      <c r="D1226"/>
      <c r="E1226"/>
      <c r="F1226"/>
      <c r="G1226"/>
      <c r="I1226" s="11" t="str">
        <f>Data!G1226</f>
        <v>canceled</v>
      </c>
      <c r="J1226" s="11">
        <f>Data!O1226</f>
        <v>18</v>
      </c>
      <c r="L1226" s="39" t="s">
        <v>8219</v>
      </c>
      <c r="M1226" s="39">
        <v>72</v>
      </c>
      <c r="O1226" s="42" t="s">
        <v>8221</v>
      </c>
      <c r="P1226" s="42">
        <v>16</v>
      </c>
    </row>
    <row r="1227" spans="3:16" x14ac:dyDescent="0.2">
      <c r="C1227"/>
      <c r="D1227"/>
      <c r="E1227"/>
      <c r="F1227"/>
      <c r="G1227"/>
      <c r="I1227" s="11" t="str">
        <f>Data!G1227</f>
        <v>canceled</v>
      </c>
      <c r="J1227" s="11">
        <f>Data!O1227</f>
        <v>3</v>
      </c>
      <c r="L1227" s="39" t="s">
        <v>8219</v>
      </c>
      <c r="M1227" s="39">
        <v>72</v>
      </c>
      <c r="O1227" s="42" t="s">
        <v>8221</v>
      </c>
      <c r="P1227" s="42">
        <v>16</v>
      </c>
    </row>
    <row r="1228" spans="3:16" x14ac:dyDescent="0.2">
      <c r="C1228"/>
      <c r="D1228"/>
      <c r="E1228"/>
      <c r="F1228"/>
      <c r="G1228"/>
      <c r="I1228" s="11" t="str">
        <f>Data!G1228</f>
        <v>canceled</v>
      </c>
      <c r="J1228" s="11">
        <f>Data!O1228</f>
        <v>40</v>
      </c>
      <c r="L1228" s="39" t="s">
        <v>8219</v>
      </c>
      <c r="M1228" s="39">
        <v>72</v>
      </c>
      <c r="O1228" s="42" t="s">
        <v>8221</v>
      </c>
      <c r="P1228" s="42">
        <v>16</v>
      </c>
    </row>
    <row r="1229" spans="3:16" x14ac:dyDescent="0.2">
      <c r="C1229"/>
      <c r="D1229"/>
      <c r="E1229"/>
      <c r="F1229"/>
      <c r="G1229"/>
      <c r="I1229" s="11" t="str">
        <f>Data!G1229</f>
        <v>canceled</v>
      </c>
      <c r="J1229" s="11">
        <f>Data!O1229</f>
        <v>0</v>
      </c>
      <c r="L1229" s="39" t="s">
        <v>8219</v>
      </c>
      <c r="M1229" s="39">
        <v>72</v>
      </c>
      <c r="O1229" s="42" t="s">
        <v>8221</v>
      </c>
      <c r="P1229" s="42">
        <v>16</v>
      </c>
    </row>
    <row r="1230" spans="3:16" x14ac:dyDescent="0.2">
      <c r="C1230"/>
      <c r="D1230"/>
      <c r="E1230"/>
      <c r="F1230"/>
      <c r="G1230"/>
      <c r="I1230" s="11" t="str">
        <f>Data!G1230</f>
        <v>canceled</v>
      </c>
      <c r="J1230" s="11">
        <f>Data!O1230</f>
        <v>24</v>
      </c>
      <c r="L1230" s="39" t="s">
        <v>8219</v>
      </c>
      <c r="M1230" s="39">
        <v>73</v>
      </c>
      <c r="O1230" s="42" t="s">
        <v>8221</v>
      </c>
      <c r="P1230" s="42">
        <v>16</v>
      </c>
    </row>
    <row r="1231" spans="3:16" x14ac:dyDescent="0.2">
      <c r="C1231"/>
      <c r="D1231"/>
      <c r="E1231"/>
      <c r="F1231"/>
      <c r="G1231"/>
      <c r="I1231" s="11" t="str">
        <f>Data!G1231</f>
        <v>canceled</v>
      </c>
      <c r="J1231" s="11">
        <f>Data!O1231</f>
        <v>1</v>
      </c>
      <c r="L1231" s="39" t="s">
        <v>8219</v>
      </c>
      <c r="M1231" s="39">
        <v>73</v>
      </c>
      <c r="O1231" s="42" t="s">
        <v>8221</v>
      </c>
      <c r="P1231" s="42">
        <v>16</v>
      </c>
    </row>
    <row r="1232" spans="3:16" x14ac:dyDescent="0.2">
      <c r="C1232"/>
      <c r="D1232"/>
      <c r="E1232"/>
      <c r="F1232"/>
      <c r="G1232"/>
      <c r="I1232" s="11" t="str">
        <f>Data!G1232</f>
        <v>canceled</v>
      </c>
      <c r="J1232" s="11">
        <f>Data!O1232</f>
        <v>0</v>
      </c>
      <c r="L1232" s="39" t="s">
        <v>8219</v>
      </c>
      <c r="M1232" s="39">
        <v>73</v>
      </c>
      <c r="O1232" s="42" t="s">
        <v>8221</v>
      </c>
      <c r="P1232" s="42">
        <v>16</v>
      </c>
    </row>
    <row r="1233" spans="3:16" x14ac:dyDescent="0.2">
      <c r="C1233"/>
      <c r="D1233"/>
      <c r="E1233"/>
      <c r="F1233"/>
      <c r="G1233"/>
      <c r="I1233" s="11" t="str">
        <f>Data!G1233</f>
        <v>canceled</v>
      </c>
      <c r="J1233" s="11">
        <f>Data!O1233</f>
        <v>0</v>
      </c>
      <c r="L1233" s="39" t="s">
        <v>8219</v>
      </c>
      <c r="M1233" s="39">
        <v>73</v>
      </c>
      <c r="O1233" s="42" t="s">
        <v>8221</v>
      </c>
      <c r="P1233" s="42">
        <v>17</v>
      </c>
    </row>
    <row r="1234" spans="3:16" x14ac:dyDescent="0.2">
      <c r="C1234"/>
      <c r="D1234"/>
      <c r="E1234"/>
      <c r="F1234"/>
      <c r="G1234"/>
      <c r="I1234" s="11" t="str">
        <f>Data!G1234</f>
        <v>canceled</v>
      </c>
      <c r="J1234" s="11">
        <f>Data!O1234</f>
        <v>1</v>
      </c>
      <c r="L1234" s="39" t="s">
        <v>8219</v>
      </c>
      <c r="M1234" s="39">
        <v>73</v>
      </c>
      <c r="O1234" s="42" t="s">
        <v>8221</v>
      </c>
      <c r="P1234" s="42">
        <v>17</v>
      </c>
    </row>
    <row r="1235" spans="3:16" x14ac:dyDescent="0.2">
      <c r="C1235"/>
      <c r="D1235"/>
      <c r="E1235"/>
      <c r="F1235"/>
      <c r="G1235"/>
      <c r="I1235" s="11" t="str">
        <f>Data!G1235</f>
        <v>canceled</v>
      </c>
      <c r="J1235" s="11">
        <f>Data!O1235</f>
        <v>6</v>
      </c>
      <c r="L1235" s="39" t="s">
        <v>8219</v>
      </c>
      <c r="M1235" s="39">
        <v>73</v>
      </c>
      <c r="O1235" s="42" t="s">
        <v>8221</v>
      </c>
      <c r="P1235" s="42">
        <v>17</v>
      </c>
    </row>
    <row r="1236" spans="3:16" x14ac:dyDescent="0.2">
      <c r="C1236"/>
      <c r="D1236"/>
      <c r="E1236"/>
      <c r="F1236"/>
      <c r="G1236"/>
      <c r="I1236" s="11" t="str">
        <f>Data!G1236</f>
        <v>canceled</v>
      </c>
      <c r="J1236" s="11">
        <f>Data!O1236</f>
        <v>0</v>
      </c>
      <c r="L1236" s="39" t="s">
        <v>8219</v>
      </c>
      <c r="M1236" s="39">
        <v>73</v>
      </c>
      <c r="O1236" s="42" t="s">
        <v>8221</v>
      </c>
      <c r="P1236" s="42">
        <v>17</v>
      </c>
    </row>
    <row r="1237" spans="3:16" x14ac:dyDescent="0.2">
      <c r="C1237"/>
      <c r="D1237"/>
      <c r="E1237"/>
      <c r="F1237"/>
      <c r="G1237"/>
      <c r="I1237" s="11" t="str">
        <f>Data!G1237</f>
        <v>canceled</v>
      </c>
      <c r="J1237" s="11">
        <f>Data!O1237</f>
        <v>6</v>
      </c>
      <c r="L1237" s="39" t="s">
        <v>8219</v>
      </c>
      <c r="M1237" s="39">
        <v>73</v>
      </c>
      <c r="O1237" s="42" t="s">
        <v>8221</v>
      </c>
      <c r="P1237" s="42">
        <v>17</v>
      </c>
    </row>
    <row r="1238" spans="3:16" x14ac:dyDescent="0.2">
      <c r="C1238"/>
      <c r="D1238"/>
      <c r="E1238"/>
      <c r="F1238"/>
      <c r="G1238"/>
      <c r="I1238" s="11" t="str">
        <f>Data!G1238</f>
        <v>canceled</v>
      </c>
      <c r="J1238" s="11">
        <f>Data!O1238</f>
        <v>0</v>
      </c>
      <c r="L1238" s="39" t="s">
        <v>8219</v>
      </c>
      <c r="M1238" s="39">
        <v>73</v>
      </c>
      <c r="O1238" s="42" t="s">
        <v>8221</v>
      </c>
      <c r="P1238" s="42">
        <v>17</v>
      </c>
    </row>
    <row r="1239" spans="3:16" x14ac:dyDescent="0.2">
      <c r="C1239"/>
      <c r="D1239"/>
      <c r="E1239"/>
      <c r="F1239"/>
      <c r="G1239"/>
      <c r="I1239" s="11" t="str">
        <f>Data!G1239</f>
        <v>canceled</v>
      </c>
      <c r="J1239" s="11">
        <f>Data!O1239</f>
        <v>0</v>
      </c>
      <c r="L1239" s="39" t="s">
        <v>8219</v>
      </c>
      <c r="M1239" s="39">
        <v>73</v>
      </c>
      <c r="O1239" s="42" t="s">
        <v>8221</v>
      </c>
      <c r="P1239" s="42">
        <v>17</v>
      </c>
    </row>
    <row r="1240" spans="3:16" x14ac:dyDescent="0.2">
      <c r="C1240"/>
      <c r="D1240"/>
      <c r="E1240"/>
      <c r="F1240"/>
      <c r="G1240"/>
      <c r="I1240" s="11" t="str">
        <f>Data!G1240</f>
        <v>canceled</v>
      </c>
      <c r="J1240" s="11">
        <f>Data!O1240</f>
        <v>3</v>
      </c>
      <c r="L1240" s="39" t="s">
        <v>8219</v>
      </c>
      <c r="M1240" s="39">
        <v>73</v>
      </c>
      <c r="O1240" s="42" t="s">
        <v>8221</v>
      </c>
      <c r="P1240" s="42">
        <v>17</v>
      </c>
    </row>
    <row r="1241" spans="3:16" x14ac:dyDescent="0.2">
      <c r="C1241"/>
      <c r="D1241"/>
      <c r="E1241"/>
      <c r="F1241"/>
      <c r="G1241"/>
      <c r="I1241" s="11" t="str">
        <f>Data!G1241</f>
        <v>canceled</v>
      </c>
      <c r="J1241" s="11">
        <f>Data!O1241</f>
        <v>0</v>
      </c>
      <c r="L1241" s="39" t="s">
        <v>8219</v>
      </c>
      <c r="M1241" s="39">
        <v>73</v>
      </c>
      <c r="O1241" s="42" t="s">
        <v>8221</v>
      </c>
      <c r="P1241" s="42">
        <v>17</v>
      </c>
    </row>
    <row r="1242" spans="3:16" x14ac:dyDescent="0.2">
      <c r="C1242"/>
      <c r="D1242"/>
      <c r="E1242"/>
      <c r="F1242"/>
      <c r="G1242"/>
      <c r="I1242" s="11" t="str">
        <f>Data!G1242</f>
        <v>canceled</v>
      </c>
      <c r="J1242" s="11">
        <f>Data!O1242</f>
        <v>8</v>
      </c>
      <c r="L1242" s="39" t="s">
        <v>8219</v>
      </c>
      <c r="M1242" s="39">
        <v>74</v>
      </c>
      <c r="O1242" s="42" t="s">
        <v>8221</v>
      </c>
      <c r="P1242" s="42">
        <v>17</v>
      </c>
    </row>
    <row r="1243" spans="3:16" x14ac:dyDescent="0.2">
      <c r="C1243"/>
      <c r="D1243"/>
      <c r="E1243"/>
      <c r="F1243"/>
      <c r="G1243"/>
      <c r="I1243" s="11" t="str">
        <f>Data!G1243</f>
        <v>canceled</v>
      </c>
      <c r="J1243" s="11">
        <f>Data!O1243</f>
        <v>34</v>
      </c>
      <c r="L1243" s="39" t="s">
        <v>8219</v>
      </c>
      <c r="M1243" s="39">
        <v>74</v>
      </c>
      <c r="O1243" s="42" t="s">
        <v>8221</v>
      </c>
      <c r="P1243" s="42">
        <v>17</v>
      </c>
    </row>
    <row r="1244" spans="3:16" x14ac:dyDescent="0.2">
      <c r="C1244"/>
      <c r="D1244"/>
      <c r="E1244"/>
      <c r="F1244"/>
      <c r="G1244"/>
      <c r="I1244" s="11" t="str">
        <f>Data!G1244</f>
        <v>canceled</v>
      </c>
      <c r="J1244" s="11">
        <f>Data!O1244</f>
        <v>1</v>
      </c>
      <c r="L1244" s="39" t="s">
        <v>8219</v>
      </c>
      <c r="M1244" s="39">
        <v>74</v>
      </c>
      <c r="O1244" s="42" t="s">
        <v>8221</v>
      </c>
      <c r="P1244" s="42">
        <v>17</v>
      </c>
    </row>
    <row r="1245" spans="3:16" x14ac:dyDescent="0.2">
      <c r="C1245"/>
      <c r="D1245"/>
      <c r="E1245"/>
      <c r="F1245"/>
      <c r="G1245"/>
      <c r="I1245" s="11" t="str">
        <f>Data!G1245</f>
        <v>canceled</v>
      </c>
      <c r="J1245" s="11">
        <f>Data!O1245</f>
        <v>38</v>
      </c>
      <c r="L1245" s="39" t="s">
        <v>8219</v>
      </c>
      <c r="M1245" s="39">
        <v>74</v>
      </c>
      <c r="O1245" s="42" t="s">
        <v>8221</v>
      </c>
      <c r="P1245" s="42">
        <v>17</v>
      </c>
    </row>
    <row r="1246" spans="3:16" x14ac:dyDescent="0.2">
      <c r="C1246"/>
      <c r="D1246"/>
      <c r="E1246"/>
      <c r="F1246"/>
      <c r="G1246"/>
      <c r="I1246" s="11" t="str">
        <f>Data!G1246</f>
        <v>successful</v>
      </c>
      <c r="J1246" s="11">
        <f>Data!O1246</f>
        <v>45</v>
      </c>
      <c r="L1246" s="39" t="s">
        <v>8219</v>
      </c>
      <c r="M1246" s="39">
        <v>74</v>
      </c>
      <c r="O1246" s="42" t="s">
        <v>8221</v>
      </c>
      <c r="P1246" s="42">
        <v>17</v>
      </c>
    </row>
    <row r="1247" spans="3:16" x14ac:dyDescent="0.2">
      <c r="C1247"/>
      <c r="D1247"/>
      <c r="E1247"/>
      <c r="F1247"/>
      <c r="G1247"/>
      <c r="I1247" s="11" t="str">
        <f>Data!G1247</f>
        <v>successful</v>
      </c>
      <c r="J1247" s="11">
        <f>Data!O1247</f>
        <v>17</v>
      </c>
      <c r="L1247" s="39" t="s">
        <v>8219</v>
      </c>
      <c r="M1247" s="39">
        <v>74</v>
      </c>
      <c r="O1247" s="42" t="s">
        <v>8221</v>
      </c>
      <c r="P1247" s="42">
        <v>17</v>
      </c>
    </row>
    <row r="1248" spans="3:16" x14ac:dyDescent="0.2">
      <c r="C1248"/>
      <c r="D1248"/>
      <c r="E1248"/>
      <c r="F1248"/>
      <c r="G1248"/>
      <c r="I1248" s="11" t="str">
        <f>Data!G1248</f>
        <v>successful</v>
      </c>
      <c r="J1248" s="11">
        <f>Data!O1248</f>
        <v>31</v>
      </c>
      <c r="L1248" s="39" t="s">
        <v>8219</v>
      </c>
      <c r="M1248" s="39">
        <v>74</v>
      </c>
      <c r="O1248" s="42" t="s">
        <v>8221</v>
      </c>
      <c r="P1248" s="42">
        <v>17</v>
      </c>
    </row>
    <row r="1249" spans="3:16" x14ac:dyDescent="0.2">
      <c r="C1249"/>
      <c r="D1249"/>
      <c r="E1249"/>
      <c r="F1249"/>
      <c r="G1249"/>
      <c r="I1249" s="11" t="str">
        <f>Data!G1249</f>
        <v>successful</v>
      </c>
      <c r="J1249" s="11">
        <f>Data!O1249</f>
        <v>50</v>
      </c>
      <c r="L1249" s="39" t="s">
        <v>8219</v>
      </c>
      <c r="M1249" s="39">
        <v>74</v>
      </c>
      <c r="O1249" s="42" t="s">
        <v>8221</v>
      </c>
      <c r="P1249" s="42">
        <v>18</v>
      </c>
    </row>
    <row r="1250" spans="3:16" x14ac:dyDescent="0.2">
      <c r="C1250"/>
      <c r="D1250"/>
      <c r="E1250"/>
      <c r="F1250"/>
      <c r="G1250"/>
      <c r="I1250" s="11" t="str">
        <f>Data!G1250</f>
        <v>successful</v>
      </c>
      <c r="J1250" s="11">
        <f>Data!O1250</f>
        <v>59</v>
      </c>
      <c r="L1250" s="39" t="s">
        <v>8219</v>
      </c>
      <c r="M1250" s="39">
        <v>74</v>
      </c>
      <c r="O1250" s="42" t="s">
        <v>8221</v>
      </c>
      <c r="P1250" s="42">
        <v>18</v>
      </c>
    </row>
    <row r="1251" spans="3:16" x14ac:dyDescent="0.2">
      <c r="C1251"/>
      <c r="D1251"/>
      <c r="E1251"/>
      <c r="F1251"/>
      <c r="G1251"/>
      <c r="I1251" s="11" t="str">
        <f>Data!G1251</f>
        <v>successful</v>
      </c>
      <c r="J1251" s="11">
        <f>Data!O1251</f>
        <v>81</v>
      </c>
      <c r="L1251" s="39" t="s">
        <v>8219</v>
      </c>
      <c r="M1251" s="39">
        <v>74</v>
      </c>
      <c r="O1251" s="42" t="s">
        <v>8221</v>
      </c>
      <c r="P1251" s="42">
        <v>18</v>
      </c>
    </row>
    <row r="1252" spans="3:16" x14ac:dyDescent="0.2">
      <c r="C1252"/>
      <c r="D1252"/>
      <c r="E1252"/>
      <c r="F1252"/>
      <c r="G1252"/>
      <c r="I1252" s="11" t="str">
        <f>Data!G1252</f>
        <v>successful</v>
      </c>
      <c r="J1252" s="11">
        <f>Data!O1252</f>
        <v>508</v>
      </c>
      <c r="L1252" s="39" t="s">
        <v>8219</v>
      </c>
      <c r="M1252" s="39">
        <v>74</v>
      </c>
      <c r="O1252" s="42" t="s">
        <v>8221</v>
      </c>
      <c r="P1252" s="42">
        <v>18</v>
      </c>
    </row>
    <row r="1253" spans="3:16" x14ac:dyDescent="0.2">
      <c r="C1253"/>
      <c r="D1253"/>
      <c r="E1253"/>
      <c r="F1253"/>
      <c r="G1253"/>
      <c r="I1253" s="11" t="str">
        <f>Data!G1253</f>
        <v>successful</v>
      </c>
      <c r="J1253" s="11">
        <f>Data!O1253</f>
        <v>74</v>
      </c>
      <c r="L1253" s="39" t="s">
        <v>8219</v>
      </c>
      <c r="M1253" s="39">
        <v>74</v>
      </c>
      <c r="O1253" s="42" t="s">
        <v>8221</v>
      </c>
      <c r="P1253" s="42">
        <v>18</v>
      </c>
    </row>
    <row r="1254" spans="3:16" x14ac:dyDescent="0.2">
      <c r="C1254"/>
      <c r="D1254"/>
      <c r="E1254"/>
      <c r="F1254"/>
      <c r="G1254"/>
      <c r="I1254" s="11" t="str">
        <f>Data!G1254</f>
        <v>successful</v>
      </c>
      <c r="J1254" s="11">
        <f>Data!O1254</f>
        <v>141</v>
      </c>
      <c r="L1254" s="39" t="s">
        <v>8219</v>
      </c>
      <c r="M1254" s="39">
        <v>74</v>
      </c>
      <c r="O1254" s="42" t="s">
        <v>8221</v>
      </c>
      <c r="P1254" s="42">
        <v>18</v>
      </c>
    </row>
    <row r="1255" spans="3:16" x14ac:dyDescent="0.2">
      <c r="C1255"/>
      <c r="D1255"/>
      <c r="E1255"/>
      <c r="F1255"/>
      <c r="G1255"/>
      <c r="I1255" s="11" t="str">
        <f>Data!G1255</f>
        <v>successful</v>
      </c>
      <c r="J1255" s="11">
        <f>Data!O1255</f>
        <v>711</v>
      </c>
      <c r="L1255" s="39" t="s">
        <v>8219</v>
      </c>
      <c r="M1255" s="39">
        <v>75</v>
      </c>
      <c r="O1255" s="42" t="s">
        <v>8221</v>
      </c>
      <c r="P1255" s="42">
        <v>18</v>
      </c>
    </row>
    <row r="1256" spans="3:16" x14ac:dyDescent="0.2">
      <c r="C1256"/>
      <c r="D1256"/>
      <c r="E1256"/>
      <c r="F1256"/>
      <c r="G1256"/>
      <c r="I1256" s="11" t="str">
        <f>Data!G1256</f>
        <v>successful</v>
      </c>
      <c r="J1256" s="11">
        <f>Data!O1256</f>
        <v>141</v>
      </c>
      <c r="L1256" s="39" t="s">
        <v>8219</v>
      </c>
      <c r="M1256" s="39">
        <v>75</v>
      </c>
      <c r="O1256" s="42" t="s">
        <v>8221</v>
      </c>
      <c r="P1256" s="42">
        <v>18</v>
      </c>
    </row>
    <row r="1257" spans="3:16" x14ac:dyDescent="0.2">
      <c r="C1257"/>
      <c r="D1257"/>
      <c r="E1257"/>
      <c r="F1257"/>
      <c r="G1257"/>
      <c r="I1257" s="11" t="str">
        <f>Data!G1257</f>
        <v>successful</v>
      </c>
      <c r="J1257" s="11">
        <f>Data!O1257</f>
        <v>109</v>
      </c>
      <c r="L1257" s="39" t="s">
        <v>8219</v>
      </c>
      <c r="M1257" s="39">
        <v>75</v>
      </c>
      <c r="O1257" s="42" t="s">
        <v>8221</v>
      </c>
      <c r="P1257" s="42">
        <v>19</v>
      </c>
    </row>
    <row r="1258" spans="3:16" x14ac:dyDescent="0.2">
      <c r="C1258"/>
      <c r="D1258"/>
      <c r="E1258"/>
      <c r="F1258"/>
      <c r="G1258"/>
      <c r="I1258" s="11" t="str">
        <f>Data!G1258</f>
        <v>successful</v>
      </c>
      <c r="J1258" s="11">
        <f>Data!O1258</f>
        <v>361</v>
      </c>
      <c r="L1258" s="39" t="s">
        <v>8219</v>
      </c>
      <c r="M1258" s="39">
        <v>75</v>
      </c>
      <c r="O1258" s="42" t="s">
        <v>8221</v>
      </c>
      <c r="P1258" s="42">
        <v>19</v>
      </c>
    </row>
    <row r="1259" spans="3:16" x14ac:dyDescent="0.2">
      <c r="C1259"/>
      <c r="D1259"/>
      <c r="E1259"/>
      <c r="F1259"/>
      <c r="G1259"/>
      <c r="I1259" s="11" t="str">
        <f>Data!G1259</f>
        <v>successful</v>
      </c>
      <c r="J1259" s="11">
        <f>Data!O1259</f>
        <v>176</v>
      </c>
      <c r="L1259" s="39" t="s">
        <v>8219</v>
      </c>
      <c r="M1259" s="39">
        <v>75</v>
      </c>
      <c r="O1259" s="42" t="s">
        <v>8221</v>
      </c>
      <c r="P1259" s="42">
        <v>19</v>
      </c>
    </row>
    <row r="1260" spans="3:16" x14ac:dyDescent="0.2">
      <c r="C1260"/>
      <c r="D1260"/>
      <c r="E1260"/>
      <c r="F1260"/>
      <c r="G1260"/>
      <c r="I1260" s="11" t="str">
        <f>Data!G1260</f>
        <v>successful</v>
      </c>
      <c r="J1260" s="11">
        <f>Data!O1260</f>
        <v>670</v>
      </c>
      <c r="L1260" s="39" t="s">
        <v>8219</v>
      </c>
      <c r="M1260" s="39">
        <v>75</v>
      </c>
      <c r="O1260" s="42" t="s">
        <v>8221</v>
      </c>
      <c r="P1260" s="42">
        <v>19</v>
      </c>
    </row>
    <row r="1261" spans="3:16" x14ac:dyDescent="0.2">
      <c r="C1261"/>
      <c r="D1261"/>
      <c r="E1261"/>
      <c r="F1261"/>
      <c r="G1261"/>
      <c r="I1261" s="11" t="str">
        <f>Data!G1261</f>
        <v>successful</v>
      </c>
      <c r="J1261" s="11">
        <f>Data!O1261</f>
        <v>96</v>
      </c>
      <c r="L1261" s="39" t="s">
        <v>8219</v>
      </c>
      <c r="M1261" s="39">
        <v>75</v>
      </c>
      <c r="O1261" s="42" t="s">
        <v>8221</v>
      </c>
      <c r="P1261" s="42">
        <v>19</v>
      </c>
    </row>
    <row r="1262" spans="3:16" x14ac:dyDescent="0.2">
      <c r="C1262"/>
      <c r="D1262"/>
      <c r="E1262"/>
      <c r="F1262"/>
      <c r="G1262"/>
      <c r="I1262" s="11" t="str">
        <f>Data!G1262</f>
        <v>successful</v>
      </c>
      <c r="J1262" s="11">
        <f>Data!O1262</f>
        <v>74</v>
      </c>
      <c r="L1262" s="39" t="s">
        <v>8219</v>
      </c>
      <c r="M1262" s="39">
        <v>75</v>
      </c>
      <c r="O1262" s="42" t="s">
        <v>8221</v>
      </c>
      <c r="P1262" s="42">
        <v>19</v>
      </c>
    </row>
    <row r="1263" spans="3:16" x14ac:dyDescent="0.2">
      <c r="C1263"/>
      <c r="D1263"/>
      <c r="E1263"/>
      <c r="F1263"/>
      <c r="G1263"/>
      <c r="I1263" s="11" t="str">
        <f>Data!G1263</f>
        <v>successful</v>
      </c>
      <c r="J1263" s="11">
        <f>Data!O1263</f>
        <v>52</v>
      </c>
      <c r="L1263" s="39" t="s">
        <v>8219</v>
      </c>
      <c r="M1263" s="39">
        <v>75</v>
      </c>
      <c r="O1263" s="42" t="s">
        <v>8221</v>
      </c>
      <c r="P1263" s="42">
        <v>19</v>
      </c>
    </row>
    <row r="1264" spans="3:16" x14ac:dyDescent="0.2">
      <c r="C1264"/>
      <c r="D1264"/>
      <c r="E1264"/>
      <c r="F1264"/>
      <c r="G1264"/>
      <c r="I1264" s="11" t="str">
        <f>Data!G1264</f>
        <v>successful</v>
      </c>
      <c r="J1264" s="11">
        <f>Data!O1264</f>
        <v>105</v>
      </c>
      <c r="L1264" s="39" t="s">
        <v>8219</v>
      </c>
      <c r="M1264" s="39">
        <v>75</v>
      </c>
      <c r="O1264" s="42" t="s">
        <v>8221</v>
      </c>
      <c r="P1264" s="42">
        <v>19</v>
      </c>
    </row>
    <row r="1265" spans="3:16" x14ac:dyDescent="0.2">
      <c r="C1265"/>
      <c r="D1265"/>
      <c r="E1265"/>
      <c r="F1265"/>
      <c r="G1265"/>
      <c r="I1265" s="11" t="str">
        <f>Data!G1265</f>
        <v>successful</v>
      </c>
      <c r="J1265" s="11">
        <f>Data!O1265</f>
        <v>41</v>
      </c>
      <c r="L1265" s="39" t="s">
        <v>8219</v>
      </c>
      <c r="M1265" s="39">
        <v>75</v>
      </c>
      <c r="O1265" s="42" t="s">
        <v>8221</v>
      </c>
      <c r="P1265" s="42">
        <v>19</v>
      </c>
    </row>
    <row r="1266" spans="3:16" x14ac:dyDescent="0.2">
      <c r="C1266"/>
      <c r="D1266"/>
      <c r="E1266"/>
      <c r="F1266"/>
      <c r="G1266"/>
      <c r="I1266" s="11" t="str">
        <f>Data!G1266</f>
        <v>successful</v>
      </c>
      <c r="J1266" s="11">
        <f>Data!O1266</f>
        <v>34</v>
      </c>
      <c r="L1266" s="39" t="s">
        <v>8219</v>
      </c>
      <c r="M1266" s="39">
        <v>75</v>
      </c>
      <c r="O1266" s="42" t="s">
        <v>8221</v>
      </c>
      <c r="P1266" s="42">
        <v>19</v>
      </c>
    </row>
    <row r="1267" spans="3:16" x14ac:dyDescent="0.2">
      <c r="C1267"/>
      <c r="D1267"/>
      <c r="E1267"/>
      <c r="F1267"/>
      <c r="G1267"/>
      <c r="I1267" s="11" t="str">
        <f>Data!G1267</f>
        <v>successful</v>
      </c>
      <c r="J1267" s="11">
        <f>Data!O1267</f>
        <v>66</v>
      </c>
      <c r="L1267" s="39" t="s">
        <v>8219</v>
      </c>
      <c r="M1267" s="39">
        <v>76</v>
      </c>
      <c r="O1267" s="42" t="s">
        <v>8221</v>
      </c>
      <c r="P1267" s="42">
        <v>19</v>
      </c>
    </row>
    <row r="1268" spans="3:16" x14ac:dyDescent="0.2">
      <c r="C1268"/>
      <c r="D1268"/>
      <c r="E1268"/>
      <c r="F1268"/>
      <c r="G1268"/>
      <c r="I1268" s="11" t="str">
        <f>Data!G1268</f>
        <v>successful</v>
      </c>
      <c r="J1268" s="11">
        <f>Data!O1268</f>
        <v>50</v>
      </c>
      <c r="L1268" s="39" t="s">
        <v>8219</v>
      </c>
      <c r="M1268" s="39">
        <v>76</v>
      </c>
      <c r="O1268" s="42" t="s">
        <v>8221</v>
      </c>
      <c r="P1268" s="42">
        <v>20</v>
      </c>
    </row>
    <row r="1269" spans="3:16" x14ac:dyDescent="0.2">
      <c r="C1269"/>
      <c r="D1269"/>
      <c r="E1269"/>
      <c r="F1269"/>
      <c r="G1269"/>
      <c r="I1269" s="11" t="str">
        <f>Data!G1269</f>
        <v>successful</v>
      </c>
      <c r="J1269" s="11">
        <f>Data!O1269</f>
        <v>159</v>
      </c>
      <c r="L1269" s="39" t="s">
        <v>8219</v>
      </c>
      <c r="M1269" s="39">
        <v>76</v>
      </c>
      <c r="O1269" s="42" t="s">
        <v>8221</v>
      </c>
      <c r="P1269" s="42">
        <v>20</v>
      </c>
    </row>
    <row r="1270" spans="3:16" x14ac:dyDescent="0.2">
      <c r="C1270"/>
      <c r="D1270"/>
      <c r="E1270"/>
      <c r="F1270"/>
      <c r="G1270"/>
      <c r="I1270" s="11" t="str">
        <f>Data!G1270</f>
        <v>successful</v>
      </c>
      <c r="J1270" s="11">
        <f>Data!O1270</f>
        <v>182</v>
      </c>
      <c r="L1270" s="39" t="s">
        <v>8219</v>
      </c>
      <c r="M1270" s="39">
        <v>76</v>
      </c>
      <c r="O1270" s="42" t="s">
        <v>8221</v>
      </c>
      <c r="P1270" s="42">
        <v>20</v>
      </c>
    </row>
    <row r="1271" spans="3:16" x14ac:dyDescent="0.2">
      <c r="C1271"/>
      <c r="D1271"/>
      <c r="E1271"/>
      <c r="F1271"/>
      <c r="G1271"/>
      <c r="I1271" s="11" t="str">
        <f>Data!G1271</f>
        <v>successful</v>
      </c>
      <c r="J1271" s="11">
        <f>Data!O1271</f>
        <v>206</v>
      </c>
      <c r="L1271" s="39" t="s">
        <v>8219</v>
      </c>
      <c r="M1271" s="39">
        <v>76</v>
      </c>
      <c r="O1271" s="42" t="s">
        <v>8221</v>
      </c>
      <c r="P1271" s="42">
        <v>20</v>
      </c>
    </row>
    <row r="1272" spans="3:16" x14ac:dyDescent="0.2">
      <c r="C1272"/>
      <c r="D1272"/>
      <c r="E1272"/>
      <c r="F1272"/>
      <c r="G1272"/>
      <c r="I1272" s="11" t="str">
        <f>Data!G1272</f>
        <v>successful</v>
      </c>
      <c r="J1272" s="11">
        <f>Data!O1272</f>
        <v>169</v>
      </c>
      <c r="L1272" s="39" t="s">
        <v>8219</v>
      </c>
      <c r="M1272" s="39">
        <v>76</v>
      </c>
      <c r="O1272" s="42" t="s">
        <v>8221</v>
      </c>
      <c r="P1272" s="42">
        <v>20</v>
      </c>
    </row>
    <row r="1273" spans="3:16" x14ac:dyDescent="0.2">
      <c r="C1273"/>
      <c r="D1273"/>
      <c r="E1273"/>
      <c r="F1273"/>
      <c r="G1273"/>
      <c r="I1273" s="11" t="str">
        <f>Data!G1273</f>
        <v>successful</v>
      </c>
      <c r="J1273" s="11">
        <f>Data!O1273</f>
        <v>31</v>
      </c>
      <c r="L1273" s="39" t="s">
        <v>8219</v>
      </c>
      <c r="M1273" s="39">
        <v>76</v>
      </c>
      <c r="O1273" s="42" t="s">
        <v>8221</v>
      </c>
      <c r="P1273" s="42">
        <v>20</v>
      </c>
    </row>
    <row r="1274" spans="3:16" x14ac:dyDescent="0.2">
      <c r="C1274"/>
      <c r="D1274"/>
      <c r="E1274"/>
      <c r="F1274"/>
      <c r="G1274"/>
      <c r="I1274" s="11" t="str">
        <f>Data!G1274</f>
        <v>successful</v>
      </c>
      <c r="J1274" s="11">
        <f>Data!O1274</f>
        <v>28</v>
      </c>
      <c r="L1274" s="39" t="s">
        <v>8219</v>
      </c>
      <c r="M1274" s="39">
        <v>76</v>
      </c>
      <c r="O1274" s="42" t="s">
        <v>8221</v>
      </c>
      <c r="P1274" s="42">
        <v>20</v>
      </c>
    </row>
    <row r="1275" spans="3:16" x14ac:dyDescent="0.2">
      <c r="C1275"/>
      <c r="D1275"/>
      <c r="E1275"/>
      <c r="F1275"/>
      <c r="G1275"/>
      <c r="I1275" s="11" t="str">
        <f>Data!G1275</f>
        <v>successful</v>
      </c>
      <c r="J1275" s="11">
        <f>Data!O1275</f>
        <v>54</v>
      </c>
      <c r="L1275" s="39" t="s">
        <v>8219</v>
      </c>
      <c r="M1275" s="39">
        <v>76</v>
      </c>
      <c r="O1275" s="42" t="s">
        <v>8221</v>
      </c>
      <c r="P1275" s="42">
        <v>20</v>
      </c>
    </row>
    <row r="1276" spans="3:16" x14ac:dyDescent="0.2">
      <c r="C1276"/>
      <c r="D1276"/>
      <c r="E1276"/>
      <c r="F1276"/>
      <c r="G1276"/>
      <c r="I1276" s="11" t="str">
        <f>Data!G1276</f>
        <v>successful</v>
      </c>
      <c r="J1276" s="11">
        <f>Data!O1276</f>
        <v>467</v>
      </c>
      <c r="L1276" s="39" t="s">
        <v>8219</v>
      </c>
      <c r="M1276" s="39">
        <v>76</v>
      </c>
      <c r="O1276" s="42" t="s">
        <v>8221</v>
      </c>
      <c r="P1276" s="42">
        <v>21</v>
      </c>
    </row>
    <row r="1277" spans="3:16" x14ac:dyDescent="0.2">
      <c r="C1277"/>
      <c r="D1277"/>
      <c r="E1277"/>
      <c r="F1277"/>
      <c r="G1277"/>
      <c r="I1277" s="11" t="str">
        <f>Data!G1277</f>
        <v>successful</v>
      </c>
      <c r="J1277" s="11">
        <f>Data!O1277</f>
        <v>389</v>
      </c>
      <c r="L1277" s="39" t="s">
        <v>8219</v>
      </c>
      <c r="M1277" s="39">
        <v>77</v>
      </c>
      <c r="O1277" s="42" t="s">
        <v>8221</v>
      </c>
      <c r="P1277" s="42">
        <v>21</v>
      </c>
    </row>
    <row r="1278" spans="3:16" x14ac:dyDescent="0.2">
      <c r="C1278"/>
      <c r="D1278"/>
      <c r="E1278"/>
      <c r="F1278"/>
      <c r="G1278"/>
      <c r="I1278" s="11" t="str">
        <f>Data!G1278</f>
        <v>successful</v>
      </c>
      <c r="J1278" s="11">
        <f>Data!O1278</f>
        <v>68</v>
      </c>
      <c r="L1278" s="39" t="s">
        <v>8219</v>
      </c>
      <c r="M1278" s="39">
        <v>77</v>
      </c>
      <c r="O1278" s="42" t="s">
        <v>8221</v>
      </c>
      <c r="P1278" s="42">
        <v>21</v>
      </c>
    </row>
    <row r="1279" spans="3:16" x14ac:dyDescent="0.2">
      <c r="C1279"/>
      <c r="D1279"/>
      <c r="E1279"/>
      <c r="F1279"/>
      <c r="G1279"/>
      <c r="I1279" s="11" t="str">
        <f>Data!G1279</f>
        <v>successful</v>
      </c>
      <c r="J1279" s="11">
        <f>Data!O1279</f>
        <v>413</v>
      </c>
      <c r="L1279" s="39" t="s">
        <v>8219</v>
      </c>
      <c r="M1279" s="39">
        <v>77</v>
      </c>
      <c r="O1279" s="42" t="s">
        <v>8221</v>
      </c>
      <c r="P1279" s="42">
        <v>21</v>
      </c>
    </row>
    <row r="1280" spans="3:16" x14ac:dyDescent="0.2">
      <c r="C1280"/>
      <c r="D1280"/>
      <c r="E1280"/>
      <c r="F1280"/>
      <c r="G1280"/>
      <c r="I1280" s="11" t="str">
        <f>Data!G1280</f>
        <v>successful</v>
      </c>
      <c r="J1280" s="11">
        <f>Data!O1280</f>
        <v>190</v>
      </c>
      <c r="L1280" s="39" t="s">
        <v>8219</v>
      </c>
      <c r="M1280" s="39">
        <v>77</v>
      </c>
      <c r="O1280" s="42" t="s">
        <v>8221</v>
      </c>
      <c r="P1280" s="42">
        <v>21</v>
      </c>
    </row>
    <row r="1281" spans="3:16" x14ac:dyDescent="0.2">
      <c r="C1281"/>
      <c r="D1281"/>
      <c r="E1281"/>
      <c r="F1281"/>
      <c r="G1281"/>
      <c r="I1281" s="11" t="str">
        <f>Data!G1281</f>
        <v>successful</v>
      </c>
      <c r="J1281" s="11">
        <f>Data!O1281</f>
        <v>189</v>
      </c>
      <c r="L1281" s="39" t="s">
        <v>8219</v>
      </c>
      <c r="M1281" s="39">
        <v>77</v>
      </c>
      <c r="O1281" s="42" t="s">
        <v>8221</v>
      </c>
      <c r="P1281" s="42">
        <v>21</v>
      </c>
    </row>
    <row r="1282" spans="3:16" x14ac:dyDescent="0.2">
      <c r="C1282"/>
      <c r="D1282"/>
      <c r="E1282"/>
      <c r="F1282"/>
      <c r="G1282"/>
      <c r="I1282" s="11" t="str">
        <f>Data!G1282</f>
        <v>successful</v>
      </c>
      <c r="J1282" s="11">
        <f>Data!O1282</f>
        <v>130</v>
      </c>
      <c r="L1282" s="39" t="s">
        <v>8219</v>
      </c>
      <c r="M1282" s="39">
        <v>77</v>
      </c>
      <c r="O1282" s="42" t="s">
        <v>8221</v>
      </c>
      <c r="P1282" s="42">
        <v>21</v>
      </c>
    </row>
    <row r="1283" spans="3:16" x14ac:dyDescent="0.2">
      <c r="C1283"/>
      <c r="D1283"/>
      <c r="E1283"/>
      <c r="F1283"/>
      <c r="G1283"/>
      <c r="I1283" s="11" t="str">
        <f>Data!G1283</f>
        <v>successful</v>
      </c>
      <c r="J1283" s="11">
        <f>Data!O1283</f>
        <v>74</v>
      </c>
      <c r="L1283" s="39" t="s">
        <v>8219</v>
      </c>
      <c r="M1283" s="39">
        <v>77</v>
      </c>
      <c r="O1283" s="42" t="s">
        <v>8221</v>
      </c>
      <c r="P1283" s="42">
        <v>21</v>
      </c>
    </row>
    <row r="1284" spans="3:16" x14ac:dyDescent="0.2">
      <c r="C1284"/>
      <c r="D1284"/>
      <c r="E1284"/>
      <c r="F1284"/>
      <c r="G1284"/>
      <c r="I1284" s="11" t="str">
        <f>Data!G1284</f>
        <v>successful</v>
      </c>
      <c r="J1284" s="11">
        <f>Data!O1284</f>
        <v>274</v>
      </c>
      <c r="L1284" s="39" t="s">
        <v>8219</v>
      </c>
      <c r="M1284" s="39">
        <v>77</v>
      </c>
      <c r="O1284" s="42" t="s">
        <v>8221</v>
      </c>
      <c r="P1284" s="42">
        <v>21</v>
      </c>
    </row>
    <row r="1285" spans="3:16" x14ac:dyDescent="0.2">
      <c r="C1285"/>
      <c r="D1285"/>
      <c r="E1285"/>
      <c r="F1285"/>
      <c r="G1285"/>
      <c r="I1285" s="11" t="str">
        <f>Data!G1285</f>
        <v>successful</v>
      </c>
      <c r="J1285" s="11">
        <f>Data!O1285</f>
        <v>22</v>
      </c>
      <c r="L1285" s="39" t="s">
        <v>8219</v>
      </c>
      <c r="M1285" s="39">
        <v>78</v>
      </c>
      <c r="O1285" s="42" t="s">
        <v>8221</v>
      </c>
      <c r="P1285" s="42">
        <v>22</v>
      </c>
    </row>
    <row r="1286" spans="3:16" x14ac:dyDescent="0.2">
      <c r="C1286"/>
      <c r="D1286"/>
      <c r="E1286"/>
      <c r="F1286"/>
      <c r="G1286"/>
      <c r="I1286" s="11" t="str">
        <f>Data!G1286</f>
        <v>successful</v>
      </c>
      <c r="J1286" s="11">
        <f>Data!O1286</f>
        <v>31</v>
      </c>
      <c r="L1286" s="39" t="s">
        <v>8219</v>
      </c>
      <c r="M1286" s="39">
        <v>78</v>
      </c>
      <c r="O1286" s="42" t="s">
        <v>8221</v>
      </c>
      <c r="P1286" s="42">
        <v>22</v>
      </c>
    </row>
    <row r="1287" spans="3:16" x14ac:dyDescent="0.2">
      <c r="C1287"/>
      <c r="D1287"/>
      <c r="E1287"/>
      <c r="F1287"/>
      <c r="G1287"/>
      <c r="I1287" s="11" t="str">
        <f>Data!G1287</f>
        <v>successful</v>
      </c>
      <c r="J1287" s="11">
        <f>Data!O1287</f>
        <v>63</v>
      </c>
      <c r="L1287" s="39" t="s">
        <v>8219</v>
      </c>
      <c r="M1287" s="39">
        <v>78</v>
      </c>
      <c r="O1287" s="42" t="s">
        <v>8221</v>
      </c>
      <c r="P1287" s="42">
        <v>22</v>
      </c>
    </row>
    <row r="1288" spans="3:16" x14ac:dyDescent="0.2">
      <c r="C1288"/>
      <c r="D1288"/>
      <c r="E1288"/>
      <c r="F1288"/>
      <c r="G1288"/>
      <c r="I1288" s="11" t="str">
        <f>Data!G1288</f>
        <v>successful</v>
      </c>
      <c r="J1288" s="11">
        <f>Data!O1288</f>
        <v>20</v>
      </c>
      <c r="L1288" s="39" t="s">
        <v>8219</v>
      </c>
      <c r="M1288" s="39">
        <v>78</v>
      </c>
      <c r="O1288" s="42" t="s">
        <v>8221</v>
      </c>
      <c r="P1288" s="42">
        <v>22</v>
      </c>
    </row>
    <row r="1289" spans="3:16" x14ac:dyDescent="0.2">
      <c r="C1289"/>
      <c r="D1289"/>
      <c r="E1289"/>
      <c r="F1289"/>
      <c r="G1289"/>
      <c r="I1289" s="11" t="str">
        <f>Data!G1289</f>
        <v>successful</v>
      </c>
      <c r="J1289" s="11">
        <f>Data!O1289</f>
        <v>25</v>
      </c>
      <c r="L1289" s="39" t="s">
        <v>8219</v>
      </c>
      <c r="M1289" s="39">
        <v>78</v>
      </c>
      <c r="O1289" s="42" t="s">
        <v>8221</v>
      </c>
      <c r="P1289" s="42">
        <v>22</v>
      </c>
    </row>
    <row r="1290" spans="3:16" x14ac:dyDescent="0.2">
      <c r="C1290"/>
      <c r="D1290"/>
      <c r="E1290"/>
      <c r="F1290"/>
      <c r="G1290"/>
      <c r="I1290" s="11" t="str">
        <f>Data!G1290</f>
        <v>successful</v>
      </c>
      <c r="J1290" s="11">
        <f>Data!O1290</f>
        <v>61</v>
      </c>
      <c r="L1290" s="39" t="s">
        <v>8219</v>
      </c>
      <c r="M1290" s="39">
        <v>78</v>
      </c>
      <c r="O1290" s="42" t="s">
        <v>8221</v>
      </c>
      <c r="P1290" s="42">
        <v>22</v>
      </c>
    </row>
    <row r="1291" spans="3:16" x14ac:dyDescent="0.2">
      <c r="C1291"/>
      <c r="D1291"/>
      <c r="E1291"/>
      <c r="F1291"/>
      <c r="G1291"/>
      <c r="I1291" s="11" t="str">
        <f>Data!G1291</f>
        <v>successful</v>
      </c>
      <c r="J1291" s="11">
        <f>Data!O1291</f>
        <v>52</v>
      </c>
      <c r="L1291" s="39" t="s">
        <v>8219</v>
      </c>
      <c r="M1291" s="39">
        <v>78</v>
      </c>
      <c r="O1291" s="42" t="s">
        <v>8221</v>
      </c>
      <c r="P1291" s="42">
        <v>22</v>
      </c>
    </row>
    <row r="1292" spans="3:16" x14ac:dyDescent="0.2">
      <c r="C1292"/>
      <c r="D1292"/>
      <c r="E1292"/>
      <c r="F1292"/>
      <c r="G1292"/>
      <c r="I1292" s="11" t="str">
        <f>Data!G1292</f>
        <v>successful</v>
      </c>
      <c r="J1292" s="11">
        <f>Data!O1292</f>
        <v>86</v>
      </c>
      <c r="L1292" s="39" t="s">
        <v>8219</v>
      </c>
      <c r="M1292" s="39">
        <v>78</v>
      </c>
      <c r="O1292" s="42" t="s">
        <v>8221</v>
      </c>
      <c r="P1292" s="42">
        <v>23</v>
      </c>
    </row>
    <row r="1293" spans="3:16" x14ac:dyDescent="0.2">
      <c r="C1293"/>
      <c r="D1293"/>
      <c r="E1293"/>
      <c r="F1293"/>
      <c r="G1293"/>
      <c r="I1293" s="11" t="str">
        <f>Data!G1293</f>
        <v>successful</v>
      </c>
      <c r="J1293" s="11">
        <f>Data!O1293</f>
        <v>42</v>
      </c>
      <c r="L1293" s="39" t="s">
        <v>8219</v>
      </c>
      <c r="M1293" s="39">
        <v>78</v>
      </c>
      <c r="O1293" s="42" t="s">
        <v>8221</v>
      </c>
      <c r="P1293" s="42">
        <v>23</v>
      </c>
    </row>
    <row r="1294" spans="3:16" x14ac:dyDescent="0.2">
      <c r="C1294"/>
      <c r="D1294"/>
      <c r="E1294"/>
      <c r="F1294"/>
      <c r="G1294"/>
      <c r="I1294" s="11" t="str">
        <f>Data!G1294</f>
        <v>successful</v>
      </c>
      <c r="J1294" s="11">
        <f>Data!O1294</f>
        <v>52</v>
      </c>
      <c r="L1294" s="39" t="s">
        <v>8219</v>
      </c>
      <c r="M1294" s="39">
        <v>78</v>
      </c>
      <c r="O1294" s="42" t="s">
        <v>8221</v>
      </c>
      <c r="P1294" s="42">
        <v>23</v>
      </c>
    </row>
    <row r="1295" spans="3:16" x14ac:dyDescent="0.2">
      <c r="C1295"/>
      <c r="D1295"/>
      <c r="E1295"/>
      <c r="F1295"/>
      <c r="G1295"/>
      <c r="I1295" s="11" t="str">
        <f>Data!G1295</f>
        <v>successful</v>
      </c>
      <c r="J1295" s="11">
        <f>Data!O1295</f>
        <v>120</v>
      </c>
      <c r="L1295" s="39" t="s">
        <v>8219</v>
      </c>
      <c r="M1295" s="39">
        <v>78</v>
      </c>
      <c r="O1295" s="42" t="s">
        <v>8221</v>
      </c>
      <c r="P1295" s="42">
        <v>23</v>
      </c>
    </row>
    <row r="1296" spans="3:16" x14ac:dyDescent="0.2">
      <c r="C1296"/>
      <c r="D1296"/>
      <c r="E1296"/>
      <c r="F1296"/>
      <c r="G1296"/>
      <c r="I1296" s="11" t="str">
        <f>Data!G1296</f>
        <v>successful</v>
      </c>
      <c r="J1296" s="11">
        <f>Data!O1296</f>
        <v>22</v>
      </c>
      <c r="L1296" s="39" t="s">
        <v>8219</v>
      </c>
      <c r="M1296" s="39">
        <v>78</v>
      </c>
      <c r="O1296" s="42" t="s">
        <v>8221</v>
      </c>
      <c r="P1296" s="42">
        <v>23</v>
      </c>
    </row>
    <row r="1297" spans="3:16" x14ac:dyDescent="0.2">
      <c r="C1297"/>
      <c r="D1297"/>
      <c r="E1297"/>
      <c r="F1297"/>
      <c r="G1297"/>
      <c r="I1297" s="11" t="str">
        <f>Data!G1297</f>
        <v>successful</v>
      </c>
      <c r="J1297" s="11">
        <f>Data!O1297</f>
        <v>64</v>
      </c>
      <c r="L1297" s="39" t="s">
        <v>8219</v>
      </c>
      <c r="M1297" s="39">
        <v>78</v>
      </c>
      <c r="O1297" s="42" t="s">
        <v>8221</v>
      </c>
      <c r="P1297" s="42">
        <v>23</v>
      </c>
    </row>
    <row r="1298" spans="3:16" x14ac:dyDescent="0.2">
      <c r="C1298"/>
      <c r="D1298"/>
      <c r="E1298"/>
      <c r="F1298"/>
      <c r="G1298"/>
      <c r="I1298" s="11" t="str">
        <f>Data!G1298</f>
        <v>successful</v>
      </c>
      <c r="J1298" s="11">
        <f>Data!O1298</f>
        <v>23</v>
      </c>
      <c r="L1298" s="39" t="s">
        <v>8219</v>
      </c>
      <c r="M1298" s="39">
        <v>79</v>
      </c>
      <c r="O1298" s="42" t="s">
        <v>8221</v>
      </c>
      <c r="P1298" s="42">
        <v>23</v>
      </c>
    </row>
    <row r="1299" spans="3:16" x14ac:dyDescent="0.2">
      <c r="C1299"/>
      <c r="D1299"/>
      <c r="E1299"/>
      <c r="F1299"/>
      <c r="G1299"/>
      <c r="I1299" s="11" t="str">
        <f>Data!G1299</f>
        <v>successful</v>
      </c>
      <c r="J1299" s="11">
        <f>Data!O1299</f>
        <v>238</v>
      </c>
      <c r="L1299" s="39" t="s">
        <v>8219</v>
      </c>
      <c r="M1299" s="39">
        <v>79</v>
      </c>
      <c r="O1299" s="42" t="s">
        <v>8221</v>
      </c>
      <c r="P1299" s="42">
        <v>24</v>
      </c>
    </row>
    <row r="1300" spans="3:16" x14ac:dyDescent="0.2">
      <c r="C1300"/>
      <c r="D1300"/>
      <c r="E1300"/>
      <c r="F1300"/>
      <c r="G1300"/>
      <c r="I1300" s="11" t="str">
        <f>Data!G1300</f>
        <v>successful</v>
      </c>
      <c r="J1300" s="11">
        <f>Data!O1300</f>
        <v>33</v>
      </c>
      <c r="L1300" s="39" t="s">
        <v>8219</v>
      </c>
      <c r="M1300" s="39">
        <v>79</v>
      </c>
      <c r="O1300" s="42" t="s">
        <v>8221</v>
      </c>
      <c r="P1300" s="42">
        <v>24</v>
      </c>
    </row>
    <row r="1301" spans="3:16" x14ac:dyDescent="0.2">
      <c r="C1301"/>
      <c r="D1301"/>
      <c r="E1301"/>
      <c r="F1301"/>
      <c r="G1301"/>
      <c r="I1301" s="11" t="str">
        <f>Data!G1301</f>
        <v>successful</v>
      </c>
      <c r="J1301" s="11">
        <f>Data!O1301</f>
        <v>32</v>
      </c>
      <c r="L1301" s="39" t="s">
        <v>8219</v>
      </c>
      <c r="M1301" s="39">
        <v>79</v>
      </c>
      <c r="O1301" s="42" t="s">
        <v>8221</v>
      </c>
      <c r="P1301" s="42">
        <v>24</v>
      </c>
    </row>
    <row r="1302" spans="3:16" x14ac:dyDescent="0.2">
      <c r="C1302"/>
      <c r="D1302"/>
      <c r="E1302"/>
      <c r="F1302"/>
      <c r="G1302"/>
      <c r="I1302" s="11" t="str">
        <f>Data!G1302</f>
        <v>successful</v>
      </c>
      <c r="J1302" s="11">
        <f>Data!O1302</f>
        <v>24</v>
      </c>
      <c r="L1302" s="39" t="s">
        <v>8219</v>
      </c>
      <c r="M1302" s="39">
        <v>79</v>
      </c>
      <c r="O1302" s="42" t="s">
        <v>8221</v>
      </c>
      <c r="P1302" s="42">
        <v>24</v>
      </c>
    </row>
    <row r="1303" spans="3:16" x14ac:dyDescent="0.2">
      <c r="C1303"/>
      <c r="D1303"/>
      <c r="E1303"/>
      <c r="F1303"/>
      <c r="G1303"/>
      <c r="I1303" s="11" t="str">
        <f>Data!G1303</f>
        <v>successful</v>
      </c>
      <c r="J1303" s="11">
        <f>Data!O1303</f>
        <v>29</v>
      </c>
      <c r="L1303" s="39" t="s">
        <v>8219</v>
      </c>
      <c r="M1303" s="39">
        <v>79</v>
      </c>
      <c r="O1303" s="42" t="s">
        <v>8221</v>
      </c>
      <c r="P1303" s="42">
        <v>24</v>
      </c>
    </row>
    <row r="1304" spans="3:16" x14ac:dyDescent="0.2">
      <c r="C1304"/>
      <c r="D1304"/>
      <c r="E1304"/>
      <c r="F1304"/>
      <c r="G1304"/>
      <c r="I1304" s="11" t="str">
        <f>Data!G1304</f>
        <v>successful</v>
      </c>
      <c r="J1304" s="11">
        <f>Data!O1304</f>
        <v>50</v>
      </c>
      <c r="L1304" s="39" t="s">
        <v>8219</v>
      </c>
      <c r="M1304" s="39">
        <v>79</v>
      </c>
      <c r="O1304" s="42" t="s">
        <v>8221</v>
      </c>
      <c r="P1304" s="42">
        <v>24</v>
      </c>
    </row>
    <row r="1305" spans="3:16" x14ac:dyDescent="0.2">
      <c r="C1305"/>
      <c r="D1305"/>
      <c r="E1305"/>
      <c r="F1305"/>
      <c r="G1305"/>
      <c r="I1305" s="11" t="str">
        <f>Data!G1305</f>
        <v>successful</v>
      </c>
      <c r="J1305" s="11">
        <f>Data!O1305</f>
        <v>108</v>
      </c>
      <c r="L1305" s="39" t="s">
        <v>8219</v>
      </c>
      <c r="M1305" s="39">
        <v>79</v>
      </c>
      <c r="O1305" s="42" t="s">
        <v>8221</v>
      </c>
      <c r="P1305" s="42">
        <v>24</v>
      </c>
    </row>
    <row r="1306" spans="3:16" x14ac:dyDescent="0.2">
      <c r="C1306"/>
      <c r="D1306"/>
      <c r="E1306"/>
      <c r="F1306"/>
      <c r="G1306"/>
      <c r="I1306" s="11" t="str">
        <f>Data!G1306</f>
        <v>canceled</v>
      </c>
      <c r="J1306" s="11">
        <f>Data!O1306</f>
        <v>104</v>
      </c>
      <c r="L1306" s="39" t="s">
        <v>8219</v>
      </c>
      <c r="M1306" s="39">
        <v>79</v>
      </c>
      <c r="O1306" s="42" t="s">
        <v>8221</v>
      </c>
      <c r="P1306" s="42">
        <v>24</v>
      </c>
    </row>
    <row r="1307" spans="3:16" x14ac:dyDescent="0.2">
      <c r="C1307"/>
      <c r="D1307"/>
      <c r="E1307"/>
      <c r="F1307"/>
      <c r="G1307"/>
      <c r="I1307" s="11" t="str">
        <f>Data!G1307</f>
        <v>canceled</v>
      </c>
      <c r="J1307" s="11">
        <f>Data!O1307</f>
        <v>86</v>
      </c>
      <c r="L1307" s="39" t="s">
        <v>8219</v>
      </c>
      <c r="M1307" s="39">
        <v>79</v>
      </c>
      <c r="O1307" s="42" t="s">
        <v>8221</v>
      </c>
      <c r="P1307" s="42">
        <v>24</v>
      </c>
    </row>
    <row r="1308" spans="3:16" x14ac:dyDescent="0.2">
      <c r="C1308"/>
      <c r="D1308"/>
      <c r="E1308"/>
      <c r="F1308"/>
      <c r="G1308"/>
      <c r="I1308" s="11" t="str">
        <f>Data!G1308</f>
        <v>canceled</v>
      </c>
      <c r="J1308" s="11">
        <f>Data!O1308</f>
        <v>356</v>
      </c>
      <c r="L1308" s="39" t="s">
        <v>8219</v>
      </c>
      <c r="M1308" s="39">
        <v>79</v>
      </c>
      <c r="O1308" s="42" t="s">
        <v>8221</v>
      </c>
      <c r="P1308" s="42">
        <v>24</v>
      </c>
    </row>
    <row r="1309" spans="3:16" x14ac:dyDescent="0.2">
      <c r="C1309"/>
      <c r="D1309"/>
      <c r="E1309"/>
      <c r="F1309"/>
      <c r="G1309"/>
      <c r="I1309" s="11" t="str">
        <f>Data!G1309</f>
        <v>canceled</v>
      </c>
      <c r="J1309" s="11">
        <f>Data!O1309</f>
        <v>45</v>
      </c>
      <c r="L1309" s="39" t="s">
        <v>8219</v>
      </c>
      <c r="M1309" s="39">
        <v>80</v>
      </c>
      <c r="O1309" s="42" t="s">
        <v>8221</v>
      </c>
      <c r="P1309" s="42">
        <v>24</v>
      </c>
    </row>
    <row r="1310" spans="3:16" x14ac:dyDescent="0.2">
      <c r="C1310"/>
      <c r="D1310"/>
      <c r="E1310"/>
      <c r="F1310"/>
      <c r="G1310"/>
      <c r="I1310" s="11" t="str">
        <f>Data!G1310</f>
        <v>canceled</v>
      </c>
      <c r="J1310" s="11">
        <f>Data!O1310</f>
        <v>38</v>
      </c>
      <c r="L1310" s="39" t="s">
        <v>8219</v>
      </c>
      <c r="M1310" s="39">
        <v>80</v>
      </c>
      <c r="O1310" s="42" t="s">
        <v>8221</v>
      </c>
      <c r="P1310" s="42">
        <v>24</v>
      </c>
    </row>
    <row r="1311" spans="3:16" x14ac:dyDescent="0.2">
      <c r="C1311"/>
      <c r="D1311"/>
      <c r="E1311"/>
      <c r="F1311"/>
      <c r="G1311"/>
      <c r="I1311" s="11" t="str">
        <f>Data!G1311</f>
        <v>canceled</v>
      </c>
      <c r="J1311" s="11">
        <f>Data!O1311</f>
        <v>35</v>
      </c>
      <c r="L1311" s="39" t="s">
        <v>8219</v>
      </c>
      <c r="M1311" s="39">
        <v>80</v>
      </c>
      <c r="O1311" s="42" t="s">
        <v>8221</v>
      </c>
      <c r="P1311" s="42">
        <v>24</v>
      </c>
    </row>
    <row r="1312" spans="3:16" x14ac:dyDescent="0.2">
      <c r="C1312"/>
      <c r="D1312"/>
      <c r="E1312"/>
      <c r="F1312"/>
      <c r="G1312"/>
      <c r="I1312" s="11" t="str">
        <f>Data!G1312</f>
        <v>canceled</v>
      </c>
      <c r="J1312" s="11">
        <f>Data!O1312</f>
        <v>24</v>
      </c>
      <c r="L1312" s="39" t="s">
        <v>8219</v>
      </c>
      <c r="M1312" s="39">
        <v>80</v>
      </c>
      <c r="O1312" s="42" t="s">
        <v>8221</v>
      </c>
      <c r="P1312" s="42">
        <v>25</v>
      </c>
    </row>
    <row r="1313" spans="3:16" x14ac:dyDescent="0.2">
      <c r="C1313"/>
      <c r="D1313"/>
      <c r="E1313"/>
      <c r="F1313"/>
      <c r="G1313"/>
      <c r="I1313" s="11" t="str">
        <f>Data!G1313</f>
        <v>canceled</v>
      </c>
      <c r="J1313" s="11">
        <f>Data!O1313</f>
        <v>100</v>
      </c>
      <c r="L1313" s="39" t="s">
        <v>8219</v>
      </c>
      <c r="M1313" s="39">
        <v>80</v>
      </c>
      <c r="O1313" s="42" t="s">
        <v>8221</v>
      </c>
      <c r="P1313" s="42">
        <v>25</v>
      </c>
    </row>
    <row r="1314" spans="3:16" x14ac:dyDescent="0.2">
      <c r="C1314"/>
      <c r="D1314"/>
      <c r="E1314"/>
      <c r="F1314"/>
      <c r="G1314"/>
      <c r="I1314" s="11" t="str">
        <f>Data!G1314</f>
        <v>canceled</v>
      </c>
      <c r="J1314" s="11">
        <f>Data!O1314</f>
        <v>1</v>
      </c>
      <c r="L1314" s="39" t="s">
        <v>8219</v>
      </c>
      <c r="M1314" s="39">
        <v>80</v>
      </c>
      <c r="O1314" s="42" t="s">
        <v>8221</v>
      </c>
      <c r="P1314" s="42">
        <v>25</v>
      </c>
    </row>
    <row r="1315" spans="3:16" x14ac:dyDescent="0.2">
      <c r="C1315"/>
      <c r="D1315"/>
      <c r="E1315"/>
      <c r="F1315"/>
      <c r="G1315"/>
      <c r="I1315" s="11" t="str">
        <f>Data!G1315</f>
        <v>canceled</v>
      </c>
      <c r="J1315" s="11">
        <f>Data!O1315</f>
        <v>122</v>
      </c>
      <c r="L1315" s="39" t="s">
        <v>8219</v>
      </c>
      <c r="M1315" s="39">
        <v>80</v>
      </c>
      <c r="O1315" s="42" t="s">
        <v>8221</v>
      </c>
      <c r="P1315" s="42">
        <v>25</v>
      </c>
    </row>
    <row r="1316" spans="3:16" x14ac:dyDescent="0.2">
      <c r="C1316"/>
      <c r="D1316"/>
      <c r="E1316"/>
      <c r="F1316"/>
      <c r="G1316"/>
      <c r="I1316" s="11" t="str">
        <f>Data!G1316</f>
        <v>canceled</v>
      </c>
      <c r="J1316" s="11">
        <f>Data!O1316</f>
        <v>11</v>
      </c>
      <c r="L1316" s="39" t="s">
        <v>8219</v>
      </c>
      <c r="M1316" s="39">
        <v>80</v>
      </c>
      <c r="O1316" s="42" t="s">
        <v>8221</v>
      </c>
      <c r="P1316" s="42">
        <v>25</v>
      </c>
    </row>
    <row r="1317" spans="3:16" x14ac:dyDescent="0.2">
      <c r="C1317"/>
      <c r="D1317"/>
      <c r="E1317"/>
      <c r="F1317"/>
      <c r="G1317"/>
      <c r="I1317" s="11" t="str">
        <f>Data!G1317</f>
        <v>canceled</v>
      </c>
      <c r="J1317" s="11">
        <f>Data!O1317</f>
        <v>248</v>
      </c>
      <c r="L1317" s="39" t="s">
        <v>8219</v>
      </c>
      <c r="M1317" s="39">
        <v>81</v>
      </c>
      <c r="O1317" s="42" t="s">
        <v>8221</v>
      </c>
      <c r="P1317" s="42">
        <v>25</v>
      </c>
    </row>
    <row r="1318" spans="3:16" x14ac:dyDescent="0.2">
      <c r="C1318"/>
      <c r="D1318"/>
      <c r="E1318"/>
      <c r="F1318"/>
      <c r="G1318"/>
      <c r="I1318" s="11" t="str">
        <f>Data!G1318</f>
        <v>canceled</v>
      </c>
      <c r="J1318" s="11">
        <f>Data!O1318</f>
        <v>1</v>
      </c>
      <c r="L1318" s="39" t="s">
        <v>8219</v>
      </c>
      <c r="M1318" s="39">
        <v>81</v>
      </c>
      <c r="O1318" s="42" t="s">
        <v>8221</v>
      </c>
      <c r="P1318" s="42">
        <v>25</v>
      </c>
    </row>
    <row r="1319" spans="3:16" x14ac:dyDescent="0.2">
      <c r="C1319"/>
      <c r="D1319"/>
      <c r="E1319"/>
      <c r="F1319"/>
      <c r="G1319"/>
      <c r="I1319" s="11" t="str">
        <f>Data!G1319</f>
        <v>canceled</v>
      </c>
      <c r="J1319" s="11">
        <f>Data!O1319</f>
        <v>19</v>
      </c>
      <c r="L1319" s="39" t="s">
        <v>8219</v>
      </c>
      <c r="M1319" s="39">
        <v>81</v>
      </c>
      <c r="O1319" s="42" t="s">
        <v>8221</v>
      </c>
      <c r="P1319" s="42">
        <v>26</v>
      </c>
    </row>
    <row r="1320" spans="3:16" x14ac:dyDescent="0.2">
      <c r="C1320"/>
      <c r="D1320"/>
      <c r="E1320"/>
      <c r="F1320"/>
      <c r="G1320"/>
      <c r="I1320" s="11" t="str">
        <f>Data!G1320</f>
        <v>canceled</v>
      </c>
      <c r="J1320" s="11">
        <f>Data!O1320</f>
        <v>135</v>
      </c>
      <c r="L1320" s="39" t="s">
        <v>8219</v>
      </c>
      <c r="M1320" s="39">
        <v>81</v>
      </c>
      <c r="O1320" s="42" t="s">
        <v>8221</v>
      </c>
      <c r="P1320" s="42">
        <v>26</v>
      </c>
    </row>
    <row r="1321" spans="3:16" x14ac:dyDescent="0.2">
      <c r="C1321"/>
      <c r="D1321"/>
      <c r="E1321"/>
      <c r="F1321"/>
      <c r="G1321"/>
      <c r="I1321" s="11" t="str">
        <f>Data!G1321</f>
        <v>canceled</v>
      </c>
      <c r="J1321" s="11">
        <f>Data!O1321</f>
        <v>9</v>
      </c>
      <c r="L1321" s="39" t="s">
        <v>8219</v>
      </c>
      <c r="M1321" s="39">
        <v>81</v>
      </c>
      <c r="O1321" s="42" t="s">
        <v>8221</v>
      </c>
      <c r="P1321" s="42">
        <v>26</v>
      </c>
    </row>
    <row r="1322" spans="3:16" x14ac:dyDescent="0.2">
      <c r="C1322"/>
      <c r="D1322"/>
      <c r="E1322"/>
      <c r="F1322"/>
      <c r="G1322"/>
      <c r="I1322" s="11" t="str">
        <f>Data!G1322</f>
        <v>canceled</v>
      </c>
      <c r="J1322" s="11">
        <f>Data!O1322</f>
        <v>3</v>
      </c>
      <c r="L1322" s="39" t="s">
        <v>8219</v>
      </c>
      <c r="M1322" s="39">
        <v>81</v>
      </c>
      <c r="O1322" s="42" t="s">
        <v>8221</v>
      </c>
      <c r="P1322" s="42">
        <v>26</v>
      </c>
    </row>
    <row r="1323" spans="3:16" x14ac:dyDescent="0.2">
      <c r="C1323"/>
      <c r="D1323"/>
      <c r="E1323"/>
      <c r="F1323"/>
      <c r="G1323"/>
      <c r="I1323" s="11" t="str">
        <f>Data!G1323</f>
        <v>canceled</v>
      </c>
      <c r="J1323" s="11">
        <f>Data!O1323</f>
        <v>7</v>
      </c>
      <c r="L1323" s="39" t="s">
        <v>8219</v>
      </c>
      <c r="M1323" s="39">
        <v>81</v>
      </c>
      <c r="O1323" s="42" t="s">
        <v>8221</v>
      </c>
      <c r="P1323" s="42">
        <v>26</v>
      </c>
    </row>
    <row r="1324" spans="3:16" x14ac:dyDescent="0.2">
      <c r="C1324"/>
      <c r="D1324"/>
      <c r="E1324"/>
      <c r="F1324"/>
      <c r="G1324"/>
      <c r="I1324" s="11" t="str">
        <f>Data!G1324</f>
        <v>canceled</v>
      </c>
      <c r="J1324" s="11">
        <f>Data!O1324</f>
        <v>4</v>
      </c>
      <c r="L1324" s="39" t="s">
        <v>8219</v>
      </c>
      <c r="M1324" s="39">
        <v>81</v>
      </c>
      <c r="O1324" s="42" t="s">
        <v>8221</v>
      </c>
      <c r="P1324" s="42">
        <v>26</v>
      </c>
    </row>
    <row r="1325" spans="3:16" x14ac:dyDescent="0.2">
      <c r="C1325"/>
      <c r="D1325"/>
      <c r="E1325"/>
      <c r="F1325"/>
      <c r="G1325"/>
      <c r="I1325" s="11" t="str">
        <f>Data!G1325</f>
        <v>canceled</v>
      </c>
      <c r="J1325" s="11">
        <f>Data!O1325</f>
        <v>44</v>
      </c>
      <c r="L1325" s="39" t="s">
        <v>8219</v>
      </c>
      <c r="M1325" s="39">
        <v>81</v>
      </c>
      <c r="O1325" s="42" t="s">
        <v>8221</v>
      </c>
      <c r="P1325" s="42">
        <v>27</v>
      </c>
    </row>
    <row r="1326" spans="3:16" x14ac:dyDescent="0.2">
      <c r="C1326"/>
      <c r="D1326"/>
      <c r="E1326"/>
      <c r="F1326"/>
      <c r="G1326"/>
      <c r="I1326" s="11" t="str">
        <f>Data!G1326</f>
        <v>canceled</v>
      </c>
      <c r="J1326" s="11">
        <f>Data!O1326</f>
        <v>90</v>
      </c>
      <c r="L1326" s="39" t="s">
        <v>8219</v>
      </c>
      <c r="M1326" s="39">
        <v>81</v>
      </c>
      <c r="O1326" s="42" t="s">
        <v>8221</v>
      </c>
      <c r="P1326" s="42">
        <v>27</v>
      </c>
    </row>
    <row r="1327" spans="3:16" x14ac:dyDescent="0.2">
      <c r="C1327"/>
      <c r="D1327"/>
      <c r="E1327"/>
      <c r="F1327"/>
      <c r="G1327"/>
      <c r="I1327" s="11" t="str">
        <f>Data!G1327</f>
        <v>canceled</v>
      </c>
      <c r="J1327" s="11">
        <f>Data!O1327</f>
        <v>8</v>
      </c>
      <c r="L1327" s="39" t="s">
        <v>8219</v>
      </c>
      <c r="M1327" s="39">
        <v>82</v>
      </c>
      <c r="O1327" s="42" t="s">
        <v>8221</v>
      </c>
      <c r="P1327" s="42">
        <v>27</v>
      </c>
    </row>
    <row r="1328" spans="3:16" x14ac:dyDescent="0.2">
      <c r="C1328"/>
      <c r="D1328"/>
      <c r="E1328"/>
      <c r="F1328"/>
      <c r="G1328"/>
      <c r="I1328" s="11" t="str">
        <f>Data!G1328</f>
        <v>canceled</v>
      </c>
      <c r="J1328" s="11">
        <f>Data!O1328</f>
        <v>11</v>
      </c>
      <c r="L1328" s="39" t="s">
        <v>8219</v>
      </c>
      <c r="M1328" s="39">
        <v>82</v>
      </c>
      <c r="O1328" s="42" t="s">
        <v>8221</v>
      </c>
      <c r="P1328" s="42">
        <v>27</v>
      </c>
    </row>
    <row r="1329" spans="3:16" x14ac:dyDescent="0.2">
      <c r="C1329"/>
      <c r="D1329"/>
      <c r="E1329"/>
      <c r="F1329"/>
      <c r="G1329"/>
      <c r="I1329" s="11" t="str">
        <f>Data!G1329</f>
        <v>canceled</v>
      </c>
      <c r="J1329" s="11">
        <f>Data!O1329</f>
        <v>41</v>
      </c>
      <c r="L1329" s="39" t="s">
        <v>8219</v>
      </c>
      <c r="M1329" s="39">
        <v>82</v>
      </c>
      <c r="O1329" s="42" t="s">
        <v>8221</v>
      </c>
      <c r="P1329" s="42">
        <v>27</v>
      </c>
    </row>
    <row r="1330" spans="3:16" x14ac:dyDescent="0.2">
      <c r="C1330"/>
      <c r="D1330"/>
      <c r="E1330"/>
      <c r="F1330"/>
      <c r="G1330"/>
      <c r="I1330" s="11" t="str">
        <f>Data!G1330</f>
        <v>canceled</v>
      </c>
      <c r="J1330" s="11">
        <f>Data!O1330</f>
        <v>15</v>
      </c>
      <c r="L1330" s="39" t="s">
        <v>8219</v>
      </c>
      <c r="M1330" s="39">
        <v>82</v>
      </c>
      <c r="O1330" s="42" t="s">
        <v>8221</v>
      </c>
      <c r="P1330" s="42">
        <v>27</v>
      </c>
    </row>
    <row r="1331" spans="3:16" x14ac:dyDescent="0.2">
      <c r="C1331"/>
      <c r="D1331"/>
      <c r="E1331"/>
      <c r="F1331"/>
      <c r="G1331"/>
      <c r="I1331" s="11" t="str">
        <f>Data!G1331</f>
        <v>canceled</v>
      </c>
      <c r="J1331" s="11">
        <f>Data!O1331</f>
        <v>9</v>
      </c>
      <c r="L1331" s="39" t="s">
        <v>8219</v>
      </c>
      <c r="M1331" s="39">
        <v>82</v>
      </c>
      <c r="O1331" s="42" t="s">
        <v>8221</v>
      </c>
      <c r="P1331" s="42">
        <v>27</v>
      </c>
    </row>
    <row r="1332" spans="3:16" x14ac:dyDescent="0.2">
      <c r="C1332"/>
      <c r="D1332"/>
      <c r="E1332"/>
      <c r="F1332"/>
      <c r="G1332"/>
      <c r="I1332" s="11" t="str">
        <f>Data!G1332</f>
        <v>canceled</v>
      </c>
      <c r="J1332" s="11">
        <f>Data!O1332</f>
        <v>50</v>
      </c>
      <c r="L1332" s="39" t="s">
        <v>8219</v>
      </c>
      <c r="M1332" s="39">
        <v>82</v>
      </c>
      <c r="O1332" s="42" t="s">
        <v>8221</v>
      </c>
      <c r="P1332" s="42">
        <v>28</v>
      </c>
    </row>
    <row r="1333" spans="3:16" x14ac:dyDescent="0.2">
      <c r="C1333"/>
      <c r="D1333"/>
      <c r="E1333"/>
      <c r="F1333"/>
      <c r="G1333"/>
      <c r="I1333" s="11" t="str">
        <f>Data!G1333</f>
        <v>canceled</v>
      </c>
      <c r="J1333" s="11">
        <f>Data!O1333</f>
        <v>34</v>
      </c>
      <c r="L1333" s="39" t="s">
        <v>8219</v>
      </c>
      <c r="M1333" s="39">
        <v>82</v>
      </c>
      <c r="O1333" s="42" t="s">
        <v>8221</v>
      </c>
      <c r="P1333" s="42">
        <v>28</v>
      </c>
    </row>
    <row r="1334" spans="3:16" x14ac:dyDescent="0.2">
      <c r="C1334"/>
      <c r="D1334"/>
      <c r="E1334"/>
      <c r="F1334"/>
      <c r="G1334"/>
      <c r="I1334" s="11" t="str">
        <f>Data!G1334</f>
        <v>canceled</v>
      </c>
      <c r="J1334" s="11">
        <f>Data!O1334</f>
        <v>0</v>
      </c>
      <c r="L1334" s="39" t="s">
        <v>8219</v>
      </c>
      <c r="M1334" s="39">
        <v>82</v>
      </c>
      <c r="O1334" s="42" t="s">
        <v>8221</v>
      </c>
      <c r="P1334" s="42">
        <v>28</v>
      </c>
    </row>
    <row r="1335" spans="3:16" x14ac:dyDescent="0.2">
      <c r="C1335"/>
      <c r="D1335"/>
      <c r="E1335"/>
      <c r="F1335"/>
      <c r="G1335"/>
      <c r="I1335" s="11" t="str">
        <f>Data!G1335</f>
        <v>canceled</v>
      </c>
      <c r="J1335" s="11">
        <f>Data!O1335</f>
        <v>0</v>
      </c>
      <c r="L1335" s="39" t="s">
        <v>8219</v>
      </c>
      <c r="M1335" s="39">
        <v>82</v>
      </c>
      <c r="O1335" s="42" t="s">
        <v>8221</v>
      </c>
      <c r="P1335" s="42">
        <v>28</v>
      </c>
    </row>
    <row r="1336" spans="3:16" x14ac:dyDescent="0.2">
      <c r="C1336"/>
      <c r="D1336"/>
      <c r="E1336"/>
      <c r="F1336"/>
      <c r="G1336"/>
      <c r="I1336" s="11" t="str">
        <f>Data!G1336</f>
        <v>canceled</v>
      </c>
      <c r="J1336" s="11">
        <f>Data!O1336</f>
        <v>276</v>
      </c>
      <c r="L1336" s="39" t="s">
        <v>8219</v>
      </c>
      <c r="M1336" s="39">
        <v>83</v>
      </c>
      <c r="O1336" s="42" t="s">
        <v>8221</v>
      </c>
      <c r="P1336" s="42">
        <v>28</v>
      </c>
    </row>
    <row r="1337" spans="3:16" x14ac:dyDescent="0.2">
      <c r="C1337"/>
      <c r="D1337"/>
      <c r="E1337"/>
      <c r="F1337"/>
      <c r="G1337"/>
      <c r="I1337" s="11" t="str">
        <f>Data!G1337</f>
        <v>canceled</v>
      </c>
      <c r="J1337" s="11">
        <f>Data!O1337</f>
        <v>16</v>
      </c>
      <c r="L1337" s="39" t="s">
        <v>8219</v>
      </c>
      <c r="M1337" s="39">
        <v>83</v>
      </c>
      <c r="O1337" s="42" t="s">
        <v>8221</v>
      </c>
      <c r="P1337" s="42">
        <v>28</v>
      </c>
    </row>
    <row r="1338" spans="3:16" x14ac:dyDescent="0.2">
      <c r="C1338"/>
      <c r="D1338"/>
      <c r="E1338"/>
      <c r="F1338"/>
      <c r="G1338"/>
      <c r="I1338" s="11" t="str">
        <f>Data!G1338</f>
        <v>canceled</v>
      </c>
      <c r="J1338" s="11">
        <f>Data!O1338</f>
        <v>224</v>
      </c>
      <c r="L1338" s="39" t="s">
        <v>8219</v>
      </c>
      <c r="M1338" s="39">
        <v>83</v>
      </c>
      <c r="O1338" s="42" t="s">
        <v>8221</v>
      </c>
      <c r="P1338" s="42">
        <v>28</v>
      </c>
    </row>
    <row r="1339" spans="3:16" x14ac:dyDescent="0.2">
      <c r="C1339"/>
      <c r="D1339"/>
      <c r="E1339"/>
      <c r="F1339"/>
      <c r="G1339"/>
      <c r="I1339" s="11" t="str">
        <f>Data!G1339</f>
        <v>canceled</v>
      </c>
      <c r="J1339" s="11">
        <f>Data!O1339</f>
        <v>140</v>
      </c>
      <c r="L1339" s="39" t="s">
        <v>8219</v>
      </c>
      <c r="M1339" s="39">
        <v>83</v>
      </c>
      <c r="O1339" s="42" t="s">
        <v>8221</v>
      </c>
      <c r="P1339" s="42">
        <v>28</v>
      </c>
    </row>
    <row r="1340" spans="3:16" x14ac:dyDescent="0.2">
      <c r="C1340"/>
      <c r="D1340"/>
      <c r="E1340"/>
      <c r="F1340"/>
      <c r="G1340"/>
      <c r="I1340" s="11" t="str">
        <f>Data!G1340</f>
        <v>canceled</v>
      </c>
      <c r="J1340" s="11">
        <f>Data!O1340</f>
        <v>15</v>
      </c>
      <c r="L1340" s="39" t="s">
        <v>8219</v>
      </c>
      <c r="M1340" s="39">
        <v>83</v>
      </c>
      <c r="O1340" s="42" t="s">
        <v>8221</v>
      </c>
      <c r="P1340" s="42">
        <v>29</v>
      </c>
    </row>
    <row r="1341" spans="3:16" x14ac:dyDescent="0.2">
      <c r="C1341"/>
      <c r="D1341"/>
      <c r="E1341"/>
      <c r="F1341"/>
      <c r="G1341"/>
      <c r="I1341" s="11" t="str">
        <f>Data!G1341</f>
        <v>canceled</v>
      </c>
      <c r="J1341" s="11">
        <f>Data!O1341</f>
        <v>37</v>
      </c>
      <c r="L1341" s="39" t="s">
        <v>8219</v>
      </c>
      <c r="M1341" s="39">
        <v>83</v>
      </c>
      <c r="O1341" s="42" t="s">
        <v>8221</v>
      </c>
      <c r="P1341" s="42">
        <v>29</v>
      </c>
    </row>
    <row r="1342" spans="3:16" x14ac:dyDescent="0.2">
      <c r="C1342"/>
      <c r="D1342"/>
      <c r="E1342"/>
      <c r="F1342"/>
      <c r="G1342"/>
      <c r="I1342" s="11" t="str">
        <f>Data!G1342</f>
        <v>canceled</v>
      </c>
      <c r="J1342" s="11">
        <f>Data!O1342</f>
        <v>0</v>
      </c>
      <c r="L1342" s="39" t="s">
        <v>8219</v>
      </c>
      <c r="M1342" s="39">
        <v>83</v>
      </c>
      <c r="O1342" s="42" t="s">
        <v>8221</v>
      </c>
      <c r="P1342" s="42">
        <v>29</v>
      </c>
    </row>
    <row r="1343" spans="3:16" x14ac:dyDescent="0.2">
      <c r="C1343"/>
      <c r="D1343"/>
      <c r="E1343"/>
      <c r="F1343"/>
      <c r="G1343"/>
      <c r="I1343" s="11" t="str">
        <f>Data!G1343</f>
        <v>canceled</v>
      </c>
      <c r="J1343" s="11">
        <f>Data!O1343</f>
        <v>46</v>
      </c>
      <c r="L1343" s="39" t="s">
        <v>8219</v>
      </c>
      <c r="M1343" s="39">
        <v>83</v>
      </c>
      <c r="O1343" s="42" t="s">
        <v>8221</v>
      </c>
      <c r="P1343" s="42">
        <v>29</v>
      </c>
    </row>
    <row r="1344" spans="3:16" x14ac:dyDescent="0.2">
      <c r="C1344"/>
      <c r="D1344"/>
      <c r="E1344"/>
      <c r="F1344"/>
      <c r="G1344"/>
      <c r="I1344" s="11" t="str">
        <f>Data!G1344</f>
        <v>canceled</v>
      </c>
      <c r="J1344" s="11">
        <f>Data!O1344</f>
        <v>1</v>
      </c>
      <c r="L1344" s="39" t="s">
        <v>8219</v>
      </c>
      <c r="M1344" s="39">
        <v>84</v>
      </c>
      <c r="O1344" s="42" t="s">
        <v>8221</v>
      </c>
      <c r="P1344" s="42">
        <v>29</v>
      </c>
    </row>
    <row r="1345" spans="3:16" x14ac:dyDescent="0.2">
      <c r="C1345"/>
      <c r="D1345"/>
      <c r="E1345"/>
      <c r="F1345"/>
      <c r="G1345"/>
      <c r="I1345" s="11" t="str">
        <f>Data!G1345</f>
        <v>canceled</v>
      </c>
      <c r="J1345" s="11">
        <f>Data!O1345</f>
        <v>323</v>
      </c>
      <c r="L1345" s="39" t="s">
        <v>8219</v>
      </c>
      <c r="M1345" s="39">
        <v>84</v>
      </c>
      <c r="O1345" s="42" t="s">
        <v>8221</v>
      </c>
      <c r="P1345" s="42">
        <v>29</v>
      </c>
    </row>
    <row r="1346" spans="3:16" x14ac:dyDescent="0.2">
      <c r="C1346"/>
      <c r="D1346"/>
      <c r="E1346"/>
      <c r="F1346"/>
      <c r="G1346"/>
      <c r="I1346" s="11" t="str">
        <f>Data!G1346</f>
        <v>successful</v>
      </c>
      <c r="J1346" s="11">
        <f>Data!O1346</f>
        <v>139</v>
      </c>
      <c r="L1346" s="39" t="s">
        <v>8219</v>
      </c>
      <c r="M1346" s="39">
        <v>84</v>
      </c>
      <c r="O1346" s="42" t="s">
        <v>8221</v>
      </c>
      <c r="P1346" s="42">
        <v>29</v>
      </c>
    </row>
    <row r="1347" spans="3:16" x14ac:dyDescent="0.2">
      <c r="C1347"/>
      <c r="D1347"/>
      <c r="E1347"/>
      <c r="F1347"/>
      <c r="G1347"/>
      <c r="I1347" s="11" t="str">
        <f>Data!G1347</f>
        <v>successful</v>
      </c>
      <c r="J1347" s="11">
        <f>Data!O1347</f>
        <v>7</v>
      </c>
      <c r="L1347" s="39" t="s">
        <v>8219</v>
      </c>
      <c r="M1347" s="39">
        <v>84</v>
      </c>
      <c r="O1347" s="42" t="s">
        <v>8221</v>
      </c>
      <c r="P1347" s="42">
        <v>29</v>
      </c>
    </row>
    <row r="1348" spans="3:16" x14ac:dyDescent="0.2">
      <c r="C1348"/>
      <c r="D1348"/>
      <c r="E1348"/>
      <c r="F1348"/>
      <c r="G1348"/>
      <c r="I1348" s="11" t="str">
        <f>Data!G1348</f>
        <v>successful</v>
      </c>
      <c r="J1348" s="11">
        <f>Data!O1348</f>
        <v>149</v>
      </c>
      <c r="L1348" s="39" t="s">
        <v>8219</v>
      </c>
      <c r="M1348" s="39">
        <v>84</v>
      </c>
      <c r="O1348" s="42" t="s">
        <v>8221</v>
      </c>
      <c r="P1348" s="42">
        <v>29</v>
      </c>
    </row>
    <row r="1349" spans="3:16" x14ac:dyDescent="0.2">
      <c r="C1349"/>
      <c r="D1349"/>
      <c r="E1349"/>
      <c r="F1349"/>
      <c r="G1349"/>
      <c r="I1349" s="11" t="str">
        <f>Data!G1349</f>
        <v>successful</v>
      </c>
      <c r="J1349" s="11">
        <f>Data!O1349</f>
        <v>31</v>
      </c>
      <c r="L1349" s="39" t="s">
        <v>8219</v>
      </c>
      <c r="M1349" s="39">
        <v>84</v>
      </c>
      <c r="O1349" s="42" t="s">
        <v>8221</v>
      </c>
      <c r="P1349" s="42">
        <v>30</v>
      </c>
    </row>
    <row r="1350" spans="3:16" x14ac:dyDescent="0.2">
      <c r="C1350"/>
      <c r="D1350"/>
      <c r="E1350"/>
      <c r="F1350"/>
      <c r="G1350"/>
      <c r="I1350" s="11" t="str">
        <f>Data!G1350</f>
        <v>successful</v>
      </c>
      <c r="J1350" s="11">
        <f>Data!O1350</f>
        <v>26</v>
      </c>
      <c r="L1350" s="39" t="s">
        <v>8219</v>
      </c>
      <c r="M1350" s="39">
        <v>85</v>
      </c>
      <c r="O1350" s="42" t="s">
        <v>8221</v>
      </c>
      <c r="P1350" s="42">
        <v>30</v>
      </c>
    </row>
    <row r="1351" spans="3:16" x14ac:dyDescent="0.2">
      <c r="C1351"/>
      <c r="D1351"/>
      <c r="E1351"/>
      <c r="F1351"/>
      <c r="G1351"/>
      <c r="I1351" s="11" t="str">
        <f>Data!G1351</f>
        <v>successful</v>
      </c>
      <c r="J1351" s="11">
        <f>Data!O1351</f>
        <v>172</v>
      </c>
      <c r="L1351" s="39" t="s">
        <v>8219</v>
      </c>
      <c r="M1351" s="39">
        <v>85</v>
      </c>
      <c r="O1351" s="42" t="s">
        <v>8221</v>
      </c>
      <c r="P1351" s="42">
        <v>30</v>
      </c>
    </row>
    <row r="1352" spans="3:16" x14ac:dyDescent="0.2">
      <c r="C1352"/>
      <c r="D1352"/>
      <c r="E1352"/>
      <c r="F1352"/>
      <c r="G1352"/>
      <c r="I1352" s="11" t="str">
        <f>Data!G1352</f>
        <v>successful</v>
      </c>
      <c r="J1352" s="11">
        <f>Data!O1352</f>
        <v>78</v>
      </c>
      <c r="L1352" s="39" t="s">
        <v>8219</v>
      </c>
      <c r="M1352" s="39">
        <v>85</v>
      </c>
      <c r="O1352" s="42" t="s">
        <v>8221</v>
      </c>
      <c r="P1352" s="42">
        <v>30</v>
      </c>
    </row>
    <row r="1353" spans="3:16" x14ac:dyDescent="0.2">
      <c r="C1353"/>
      <c r="D1353"/>
      <c r="E1353"/>
      <c r="F1353"/>
      <c r="G1353"/>
      <c r="I1353" s="11" t="str">
        <f>Data!G1353</f>
        <v>successful</v>
      </c>
      <c r="J1353" s="11">
        <f>Data!O1353</f>
        <v>120</v>
      </c>
      <c r="L1353" s="39" t="s">
        <v>8219</v>
      </c>
      <c r="M1353" s="39">
        <v>85</v>
      </c>
      <c r="O1353" s="42" t="s">
        <v>8221</v>
      </c>
      <c r="P1353" s="42">
        <v>30</v>
      </c>
    </row>
    <row r="1354" spans="3:16" x14ac:dyDescent="0.2">
      <c r="C1354"/>
      <c r="D1354"/>
      <c r="E1354"/>
      <c r="F1354"/>
      <c r="G1354"/>
      <c r="I1354" s="11" t="str">
        <f>Data!G1354</f>
        <v>successful</v>
      </c>
      <c r="J1354" s="11">
        <f>Data!O1354</f>
        <v>227</v>
      </c>
      <c r="L1354" s="39" t="s">
        <v>8219</v>
      </c>
      <c r="M1354" s="39">
        <v>86</v>
      </c>
      <c r="O1354" s="42" t="s">
        <v>8221</v>
      </c>
      <c r="P1354" s="42">
        <v>30</v>
      </c>
    </row>
    <row r="1355" spans="3:16" x14ac:dyDescent="0.2">
      <c r="C1355"/>
      <c r="D1355"/>
      <c r="E1355"/>
      <c r="F1355"/>
      <c r="G1355"/>
      <c r="I1355" s="11" t="str">
        <f>Data!G1355</f>
        <v>successful</v>
      </c>
      <c r="J1355" s="11">
        <f>Data!O1355</f>
        <v>42</v>
      </c>
      <c r="L1355" s="39" t="s">
        <v>8219</v>
      </c>
      <c r="M1355" s="39">
        <v>86</v>
      </c>
      <c r="O1355" s="42" t="s">
        <v>8221</v>
      </c>
      <c r="P1355" s="42">
        <v>30</v>
      </c>
    </row>
    <row r="1356" spans="3:16" x14ac:dyDescent="0.2">
      <c r="C1356"/>
      <c r="D1356"/>
      <c r="E1356"/>
      <c r="F1356"/>
      <c r="G1356"/>
      <c r="I1356" s="11" t="str">
        <f>Data!G1356</f>
        <v>successful</v>
      </c>
      <c r="J1356" s="11">
        <f>Data!O1356</f>
        <v>64</v>
      </c>
      <c r="L1356" s="39" t="s">
        <v>8219</v>
      </c>
      <c r="M1356" s="39">
        <v>86</v>
      </c>
      <c r="O1356" s="42" t="s">
        <v>8221</v>
      </c>
      <c r="P1356" s="42">
        <v>31</v>
      </c>
    </row>
    <row r="1357" spans="3:16" x14ac:dyDescent="0.2">
      <c r="C1357"/>
      <c r="D1357"/>
      <c r="E1357"/>
      <c r="F1357"/>
      <c r="G1357"/>
      <c r="I1357" s="11" t="str">
        <f>Data!G1357</f>
        <v>successful</v>
      </c>
      <c r="J1357" s="11">
        <f>Data!O1357</f>
        <v>121</v>
      </c>
      <c r="L1357" s="39" t="s">
        <v>8219</v>
      </c>
      <c r="M1357" s="39">
        <v>86</v>
      </c>
      <c r="O1357" s="42" t="s">
        <v>8221</v>
      </c>
      <c r="P1357" s="42">
        <v>31</v>
      </c>
    </row>
    <row r="1358" spans="3:16" x14ac:dyDescent="0.2">
      <c r="C1358"/>
      <c r="D1358"/>
      <c r="E1358"/>
      <c r="F1358"/>
      <c r="G1358"/>
      <c r="I1358" s="11" t="str">
        <f>Data!G1358</f>
        <v>successful</v>
      </c>
      <c r="J1358" s="11">
        <f>Data!O1358</f>
        <v>87</v>
      </c>
      <c r="L1358" s="39" t="s">
        <v>8219</v>
      </c>
      <c r="M1358" s="39">
        <v>86</v>
      </c>
      <c r="O1358" s="42" t="s">
        <v>8221</v>
      </c>
      <c r="P1358" s="42">
        <v>31</v>
      </c>
    </row>
    <row r="1359" spans="3:16" x14ac:dyDescent="0.2">
      <c r="C1359"/>
      <c r="D1359"/>
      <c r="E1359"/>
      <c r="F1359"/>
      <c r="G1359"/>
      <c r="I1359" s="11" t="str">
        <f>Data!G1359</f>
        <v>successful</v>
      </c>
      <c r="J1359" s="11">
        <f>Data!O1359</f>
        <v>65</v>
      </c>
      <c r="L1359" s="39" t="s">
        <v>8219</v>
      </c>
      <c r="M1359" s="39">
        <v>86</v>
      </c>
      <c r="O1359" s="42" t="s">
        <v>8221</v>
      </c>
      <c r="P1359" s="42">
        <v>31</v>
      </c>
    </row>
    <row r="1360" spans="3:16" x14ac:dyDescent="0.2">
      <c r="C1360"/>
      <c r="D1360"/>
      <c r="E1360"/>
      <c r="F1360"/>
      <c r="G1360"/>
      <c r="I1360" s="11" t="str">
        <f>Data!G1360</f>
        <v>successful</v>
      </c>
      <c r="J1360" s="11">
        <f>Data!O1360</f>
        <v>49</v>
      </c>
      <c r="L1360" s="39" t="s">
        <v>8219</v>
      </c>
      <c r="M1360" s="39">
        <v>87</v>
      </c>
      <c r="O1360" s="42" t="s">
        <v>8221</v>
      </c>
      <c r="P1360" s="42">
        <v>31</v>
      </c>
    </row>
    <row r="1361" spans="3:16" x14ac:dyDescent="0.2">
      <c r="C1361"/>
      <c r="D1361"/>
      <c r="E1361"/>
      <c r="F1361"/>
      <c r="G1361"/>
      <c r="I1361" s="11" t="str">
        <f>Data!G1361</f>
        <v>successful</v>
      </c>
      <c r="J1361" s="11">
        <f>Data!O1361</f>
        <v>19</v>
      </c>
      <c r="L1361" s="39" t="s">
        <v>8219</v>
      </c>
      <c r="M1361" s="39">
        <v>87</v>
      </c>
      <c r="O1361" s="42" t="s">
        <v>8221</v>
      </c>
      <c r="P1361" s="42">
        <v>31</v>
      </c>
    </row>
    <row r="1362" spans="3:16" x14ac:dyDescent="0.2">
      <c r="C1362"/>
      <c r="D1362"/>
      <c r="E1362"/>
      <c r="F1362"/>
      <c r="G1362"/>
      <c r="I1362" s="11" t="str">
        <f>Data!G1362</f>
        <v>successful</v>
      </c>
      <c r="J1362" s="11">
        <f>Data!O1362</f>
        <v>81</v>
      </c>
      <c r="L1362" s="39" t="s">
        <v>8219</v>
      </c>
      <c r="M1362" s="39">
        <v>87</v>
      </c>
      <c r="O1362" s="42" t="s">
        <v>8221</v>
      </c>
      <c r="P1362" s="42">
        <v>31</v>
      </c>
    </row>
    <row r="1363" spans="3:16" x14ac:dyDescent="0.2">
      <c r="C1363"/>
      <c r="D1363"/>
      <c r="E1363"/>
      <c r="F1363"/>
      <c r="G1363"/>
      <c r="I1363" s="11" t="str">
        <f>Data!G1363</f>
        <v>successful</v>
      </c>
      <c r="J1363" s="11">
        <f>Data!O1363</f>
        <v>264</v>
      </c>
      <c r="L1363" s="39" t="s">
        <v>8219</v>
      </c>
      <c r="M1363" s="39">
        <v>87</v>
      </c>
      <c r="O1363" s="42" t="s">
        <v>8221</v>
      </c>
      <c r="P1363" s="42">
        <v>32</v>
      </c>
    </row>
    <row r="1364" spans="3:16" x14ac:dyDescent="0.2">
      <c r="C1364"/>
      <c r="D1364"/>
      <c r="E1364"/>
      <c r="F1364"/>
      <c r="G1364"/>
      <c r="I1364" s="11" t="str">
        <f>Data!G1364</f>
        <v>successful</v>
      </c>
      <c r="J1364" s="11">
        <f>Data!O1364</f>
        <v>25</v>
      </c>
      <c r="L1364" s="39" t="s">
        <v>8219</v>
      </c>
      <c r="M1364" s="39">
        <v>87</v>
      </c>
      <c r="O1364" s="42" t="s">
        <v>8221</v>
      </c>
      <c r="P1364" s="42">
        <v>32</v>
      </c>
    </row>
    <row r="1365" spans="3:16" x14ac:dyDescent="0.2">
      <c r="C1365"/>
      <c r="D1365"/>
      <c r="E1365"/>
      <c r="F1365"/>
      <c r="G1365"/>
      <c r="I1365" s="11" t="str">
        <f>Data!G1365</f>
        <v>successful</v>
      </c>
      <c r="J1365" s="11">
        <f>Data!O1365</f>
        <v>5</v>
      </c>
      <c r="L1365" s="39" t="s">
        <v>8219</v>
      </c>
      <c r="M1365" s="39">
        <v>87</v>
      </c>
      <c r="O1365" s="42" t="s">
        <v>8221</v>
      </c>
      <c r="P1365" s="42">
        <v>32</v>
      </c>
    </row>
    <row r="1366" spans="3:16" x14ac:dyDescent="0.2">
      <c r="C1366"/>
      <c r="D1366"/>
      <c r="E1366"/>
      <c r="F1366"/>
      <c r="G1366"/>
      <c r="I1366" s="11" t="str">
        <f>Data!G1366</f>
        <v>successful</v>
      </c>
      <c r="J1366" s="11">
        <f>Data!O1366</f>
        <v>144</v>
      </c>
      <c r="L1366" s="39" t="s">
        <v>8219</v>
      </c>
      <c r="M1366" s="39">
        <v>87</v>
      </c>
      <c r="O1366" s="42" t="s">
        <v>8221</v>
      </c>
      <c r="P1366" s="42">
        <v>33</v>
      </c>
    </row>
    <row r="1367" spans="3:16" x14ac:dyDescent="0.2">
      <c r="C1367"/>
      <c r="D1367"/>
      <c r="E1367"/>
      <c r="F1367"/>
      <c r="G1367"/>
      <c r="I1367" s="11" t="str">
        <f>Data!G1367</f>
        <v>successful</v>
      </c>
      <c r="J1367" s="11">
        <f>Data!O1367</f>
        <v>92</v>
      </c>
      <c r="L1367" s="39" t="s">
        <v>8219</v>
      </c>
      <c r="M1367" s="39">
        <v>87</v>
      </c>
      <c r="O1367" s="42" t="s">
        <v>8221</v>
      </c>
      <c r="P1367" s="42">
        <v>33</v>
      </c>
    </row>
    <row r="1368" spans="3:16" x14ac:dyDescent="0.2">
      <c r="C1368"/>
      <c r="D1368"/>
      <c r="E1368"/>
      <c r="F1368"/>
      <c r="G1368"/>
      <c r="I1368" s="11" t="str">
        <f>Data!G1368</f>
        <v>successful</v>
      </c>
      <c r="J1368" s="11">
        <f>Data!O1368</f>
        <v>147</v>
      </c>
      <c r="L1368" s="39" t="s">
        <v>8219</v>
      </c>
      <c r="M1368" s="39">
        <v>87</v>
      </c>
      <c r="O1368" s="42" t="s">
        <v>8221</v>
      </c>
      <c r="P1368" s="42">
        <v>33</v>
      </c>
    </row>
    <row r="1369" spans="3:16" x14ac:dyDescent="0.2">
      <c r="C1369"/>
      <c r="D1369"/>
      <c r="E1369"/>
      <c r="F1369"/>
      <c r="G1369"/>
      <c r="I1369" s="11" t="str">
        <f>Data!G1369</f>
        <v>successful</v>
      </c>
      <c r="J1369" s="11">
        <f>Data!O1369</f>
        <v>90</v>
      </c>
      <c r="L1369" s="39" t="s">
        <v>8219</v>
      </c>
      <c r="M1369" s="39">
        <v>88</v>
      </c>
      <c r="O1369" s="42" t="s">
        <v>8221</v>
      </c>
      <c r="P1369" s="42">
        <v>33</v>
      </c>
    </row>
    <row r="1370" spans="3:16" x14ac:dyDescent="0.2">
      <c r="C1370"/>
      <c r="D1370"/>
      <c r="E1370"/>
      <c r="F1370"/>
      <c r="G1370"/>
      <c r="I1370" s="11" t="str">
        <f>Data!G1370</f>
        <v>successful</v>
      </c>
      <c r="J1370" s="11">
        <f>Data!O1370</f>
        <v>87</v>
      </c>
      <c r="L1370" s="39" t="s">
        <v>8219</v>
      </c>
      <c r="M1370" s="39">
        <v>88</v>
      </c>
      <c r="O1370" s="42" t="s">
        <v>8221</v>
      </c>
      <c r="P1370" s="42">
        <v>33</v>
      </c>
    </row>
    <row r="1371" spans="3:16" x14ac:dyDescent="0.2">
      <c r="C1371"/>
      <c r="D1371"/>
      <c r="E1371"/>
      <c r="F1371"/>
      <c r="G1371"/>
      <c r="I1371" s="11" t="str">
        <f>Data!G1371</f>
        <v>successful</v>
      </c>
      <c r="J1371" s="11">
        <f>Data!O1371</f>
        <v>406</v>
      </c>
      <c r="L1371" s="39" t="s">
        <v>8219</v>
      </c>
      <c r="M1371" s="39">
        <v>88</v>
      </c>
      <c r="O1371" s="42" t="s">
        <v>8221</v>
      </c>
      <c r="P1371" s="42">
        <v>33</v>
      </c>
    </row>
    <row r="1372" spans="3:16" x14ac:dyDescent="0.2">
      <c r="C1372"/>
      <c r="D1372"/>
      <c r="E1372"/>
      <c r="F1372"/>
      <c r="G1372"/>
      <c r="I1372" s="11" t="str">
        <f>Data!G1372</f>
        <v>successful</v>
      </c>
      <c r="J1372" s="11">
        <f>Data!O1372</f>
        <v>20</v>
      </c>
      <c r="L1372" s="39" t="s">
        <v>8219</v>
      </c>
      <c r="M1372" s="39">
        <v>88</v>
      </c>
      <c r="O1372" s="42" t="s">
        <v>8221</v>
      </c>
      <c r="P1372" s="42">
        <v>33</v>
      </c>
    </row>
    <row r="1373" spans="3:16" x14ac:dyDescent="0.2">
      <c r="C1373"/>
      <c r="D1373"/>
      <c r="E1373"/>
      <c r="F1373"/>
      <c r="G1373"/>
      <c r="I1373" s="11" t="str">
        <f>Data!G1373</f>
        <v>successful</v>
      </c>
      <c r="J1373" s="11">
        <f>Data!O1373</f>
        <v>70</v>
      </c>
      <c r="L1373" s="39" t="s">
        <v>8219</v>
      </c>
      <c r="M1373" s="39">
        <v>88</v>
      </c>
      <c r="O1373" s="42" t="s">
        <v>8221</v>
      </c>
      <c r="P1373" s="42">
        <v>34</v>
      </c>
    </row>
    <row r="1374" spans="3:16" x14ac:dyDescent="0.2">
      <c r="C1374"/>
      <c r="D1374"/>
      <c r="E1374"/>
      <c r="F1374"/>
      <c r="G1374"/>
      <c r="I1374" s="11" t="str">
        <f>Data!G1374</f>
        <v>successful</v>
      </c>
      <c r="J1374" s="11">
        <f>Data!O1374</f>
        <v>16</v>
      </c>
      <c r="L1374" s="39" t="s">
        <v>8219</v>
      </c>
      <c r="M1374" s="39">
        <v>88</v>
      </c>
      <c r="O1374" s="42" t="s">
        <v>8221</v>
      </c>
      <c r="P1374" s="42">
        <v>34</v>
      </c>
    </row>
    <row r="1375" spans="3:16" x14ac:dyDescent="0.2">
      <c r="C1375"/>
      <c r="D1375"/>
      <c r="E1375"/>
      <c r="F1375"/>
      <c r="G1375"/>
      <c r="I1375" s="11" t="str">
        <f>Data!G1375</f>
        <v>successful</v>
      </c>
      <c r="J1375" s="11">
        <f>Data!O1375</f>
        <v>52</v>
      </c>
      <c r="L1375" s="39" t="s">
        <v>8219</v>
      </c>
      <c r="M1375" s="39">
        <v>89</v>
      </c>
      <c r="O1375" s="42" t="s">
        <v>8221</v>
      </c>
      <c r="P1375" s="42">
        <v>34</v>
      </c>
    </row>
    <row r="1376" spans="3:16" x14ac:dyDescent="0.2">
      <c r="C1376"/>
      <c r="D1376"/>
      <c r="E1376"/>
      <c r="F1376"/>
      <c r="G1376"/>
      <c r="I1376" s="11" t="str">
        <f>Data!G1376</f>
        <v>successful</v>
      </c>
      <c r="J1376" s="11">
        <f>Data!O1376</f>
        <v>66</v>
      </c>
      <c r="L1376" s="39" t="s">
        <v>8219</v>
      </c>
      <c r="M1376" s="39">
        <v>89</v>
      </c>
      <c r="O1376" s="42" t="s">
        <v>8221</v>
      </c>
      <c r="P1376" s="42">
        <v>34</v>
      </c>
    </row>
    <row r="1377" spans="3:16" x14ac:dyDescent="0.2">
      <c r="C1377"/>
      <c r="D1377"/>
      <c r="E1377"/>
      <c r="F1377"/>
      <c r="G1377"/>
      <c r="I1377" s="11" t="str">
        <f>Data!G1377</f>
        <v>successful</v>
      </c>
      <c r="J1377" s="11">
        <f>Data!O1377</f>
        <v>109</v>
      </c>
      <c r="L1377" s="39" t="s">
        <v>8219</v>
      </c>
      <c r="M1377" s="39">
        <v>89</v>
      </c>
      <c r="O1377" s="42" t="s">
        <v>8221</v>
      </c>
      <c r="P1377" s="42">
        <v>34</v>
      </c>
    </row>
    <row r="1378" spans="3:16" x14ac:dyDescent="0.2">
      <c r="C1378"/>
      <c r="D1378"/>
      <c r="E1378"/>
      <c r="F1378"/>
      <c r="G1378"/>
      <c r="I1378" s="11" t="str">
        <f>Data!G1378</f>
        <v>successful</v>
      </c>
      <c r="J1378" s="11">
        <f>Data!O1378</f>
        <v>168</v>
      </c>
      <c r="L1378" s="39" t="s">
        <v>8219</v>
      </c>
      <c r="M1378" s="39">
        <v>89</v>
      </c>
      <c r="O1378" s="42" t="s">
        <v>8221</v>
      </c>
      <c r="P1378" s="42">
        <v>35</v>
      </c>
    </row>
    <row r="1379" spans="3:16" x14ac:dyDescent="0.2">
      <c r="C1379"/>
      <c r="D1379"/>
      <c r="E1379"/>
      <c r="F1379"/>
      <c r="G1379"/>
      <c r="I1379" s="11" t="str">
        <f>Data!G1379</f>
        <v>successful</v>
      </c>
      <c r="J1379" s="11">
        <f>Data!O1379</f>
        <v>31</v>
      </c>
      <c r="L1379" s="39" t="s">
        <v>8219</v>
      </c>
      <c r="M1379" s="39">
        <v>89</v>
      </c>
      <c r="O1379" s="42" t="s">
        <v>8221</v>
      </c>
      <c r="P1379" s="42">
        <v>36</v>
      </c>
    </row>
    <row r="1380" spans="3:16" x14ac:dyDescent="0.2">
      <c r="C1380"/>
      <c r="D1380"/>
      <c r="E1380"/>
      <c r="F1380"/>
      <c r="G1380"/>
      <c r="I1380" s="11" t="str">
        <f>Data!G1380</f>
        <v>successful</v>
      </c>
      <c r="J1380" s="11">
        <f>Data!O1380</f>
        <v>133</v>
      </c>
      <c r="L1380" s="39" t="s">
        <v>8219</v>
      </c>
      <c r="M1380" s="39">
        <v>89</v>
      </c>
      <c r="O1380" s="42" t="s">
        <v>8221</v>
      </c>
      <c r="P1380" s="42">
        <v>36</v>
      </c>
    </row>
    <row r="1381" spans="3:16" x14ac:dyDescent="0.2">
      <c r="C1381"/>
      <c r="D1381"/>
      <c r="E1381"/>
      <c r="F1381"/>
      <c r="G1381"/>
      <c r="I1381" s="11" t="str">
        <f>Data!G1381</f>
        <v>successful</v>
      </c>
      <c r="J1381" s="11">
        <f>Data!O1381</f>
        <v>151</v>
      </c>
      <c r="L1381" s="39" t="s">
        <v>8219</v>
      </c>
      <c r="M1381" s="39">
        <v>89</v>
      </c>
      <c r="O1381" s="42" t="s">
        <v>8221</v>
      </c>
      <c r="P1381" s="42">
        <v>36</v>
      </c>
    </row>
    <row r="1382" spans="3:16" x14ac:dyDescent="0.2">
      <c r="C1382"/>
      <c r="D1382"/>
      <c r="E1382"/>
      <c r="F1382"/>
      <c r="G1382"/>
      <c r="I1382" s="11" t="str">
        <f>Data!G1382</f>
        <v>successful</v>
      </c>
      <c r="J1382" s="11">
        <f>Data!O1382</f>
        <v>5</v>
      </c>
      <c r="L1382" s="39" t="s">
        <v>8219</v>
      </c>
      <c r="M1382" s="39">
        <v>89</v>
      </c>
      <c r="O1382" s="42" t="s">
        <v>8221</v>
      </c>
      <c r="P1382" s="42">
        <v>36</v>
      </c>
    </row>
    <row r="1383" spans="3:16" x14ac:dyDescent="0.2">
      <c r="C1383"/>
      <c r="D1383"/>
      <c r="E1383"/>
      <c r="F1383"/>
      <c r="G1383"/>
      <c r="I1383" s="11" t="str">
        <f>Data!G1383</f>
        <v>successful</v>
      </c>
      <c r="J1383" s="11">
        <f>Data!O1383</f>
        <v>73</v>
      </c>
      <c r="L1383" s="39" t="s">
        <v>8219</v>
      </c>
      <c r="M1383" s="39">
        <v>89</v>
      </c>
      <c r="O1383" s="42" t="s">
        <v>8221</v>
      </c>
      <c r="P1383" s="42">
        <v>36</v>
      </c>
    </row>
    <row r="1384" spans="3:16" x14ac:dyDescent="0.2">
      <c r="C1384"/>
      <c r="D1384"/>
      <c r="E1384"/>
      <c r="F1384"/>
      <c r="G1384"/>
      <c r="I1384" s="11" t="str">
        <f>Data!G1384</f>
        <v>successful</v>
      </c>
      <c r="J1384" s="11">
        <f>Data!O1384</f>
        <v>148</v>
      </c>
      <c r="L1384" s="39" t="s">
        <v>8219</v>
      </c>
      <c r="M1384" s="39">
        <v>89</v>
      </c>
      <c r="O1384" s="42" t="s">
        <v>8221</v>
      </c>
      <c r="P1384" s="42">
        <v>37</v>
      </c>
    </row>
    <row r="1385" spans="3:16" x14ac:dyDescent="0.2">
      <c r="C1385"/>
      <c r="D1385"/>
      <c r="E1385"/>
      <c r="F1385"/>
      <c r="G1385"/>
      <c r="I1385" s="11" t="str">
        <f>Data!G1385</f>
        <v>successful</v>
      </c>
      <c r="J1385" s="11">
        <f>Data!O1385</f>
        <v>93</v>
      </c>
      <c r="L1385" s="39" t="s">
        <v>8219</v>
      </c>
      <c r="M1385" s="39">
        <v>89</v>
      </c>
      <c r="O1385" s="42" t="s">
        <v>8221</v>
      </c>
      <c r="P1385" s="42">
        <v>37</v>
      </c>
    </row>
    <row r="1386" spans="3:16" x14ac:dyDescent="0.2">
      <c r="C1386"/>
      <c r="D1386"/>
      <c r="E1386"/>
      <c r="F1386"/>
      <c r="G1386"/>
      <c r="I1386" s="11" t="str">
        <f>Data!G1386</f>
        <v>successful</v>
      </c>
      <c r="J1386" s="11">
        <f>Data!O1386</f>
        <v>63</v>
      </c>
      <c r="L1386" s="39" t="s">
        <v>8219</v>
      </c>
      <c r="M1386" s="39">
        <v>90</v>
      </c>
      <c r="O1386" s="42" t="s">
        <v>8221</v>
      </c>
      <c r="P1386" s="42">
        <v>37</v>
      </c>
    </row>
    <row r="1387" spans="3:16" x14ac:dyDescent="0.2">
      <c r="C1387"/>
      <c r="D1387"/>
      <c r="E1387"/>
      <c r="F1387"/>
      <c r="G1387"/>
      <c r="I1387" s="11" t="str">
        <f>Data!G1387</f>
        <v>successful</v>
      </c>
      <c r="J1387" s="11">
        <f>Data!O1387</f>
        <v>134</v>
      </c>
      <c r="L1387" s="39" t="s">
        <v>8219</v>
      </c>
      <c r="M1387" s="39">
        <v>90</v>
      </c>
      <c r="O1387" s="42" t="s">
        <v>8221</v>
      </c>
      <c r="P1387" s="42">
        <v>37</v>
      </c>
    </row>
    <row r="1388" spans="3:16" x14ac:dyDescent="0.2">
      <c r="C1388"/>
      <c r="D1388"/>
      <c r="E1388"/>
      <c r="F1388"/>
      <c r="G1388"/>
      <c r="I1388" s="11" t="str">
        <f>Data!G1388</f>
        <v>successful</v>
      </c>
      <c r="J1388" s="11">
        <f>Data!O1388</f>
        <v>14</v>
      </c>
      <c r="L1388" s="39" t="s">
        <v>8219</v>
      </c>
      <c r="M1388" s="39">
        <v>90</v>
      </c>
      <c r="O1388" s="42" t="s">
        <v>8221</v>
      </c>
      <c r="P1388" s="42">
        <v>37</v>
      </c>
    </row>
    <row r="1389" spans="3:16" x14ac:dyDescent="0.2">
      <c r="C1389"/>
      <c r="D1389"/>
      <c r="E1389"/>
      <c r="F1389"/>
      <c r="G1389"/>
      <c r="I1389" s="11" t="str">
        <f>Data!G1389</f>
        <v>successful</v>
      </c>
      <c r="J1389" s="11">
        <f>Data!O1389</f>
        <v>78</v>
      </c>
      <c r="L1389" s="39" t="s">
        <v>8219</v>
      </c>
      <c r="M1389" s="39">
        <v>90</v>
      </c>
      <c r="O1389" s="42" t="s">
        <v>8221</v>
      </c>
      <c r="P1389" s="42">
        <v>37</v>
      </c>
    </row>
    <row r="1390" spans="3:16" x14ac:dyDescent="0.2">
      <c r="C1390"/>
      <c r="D1390"/>
      <c r="E1390"/>
      <c r="F1390"/>
      <c r="G1390"/>
      <c r="I1390" s="11" t="str">
        <f>Data!G1390</f>
        <v>successful</v>
      </c>
      <c r="J1390" s="11">
        <f>Data!O1390</f>
        <v>112</v>
      </c>
      <c r="L1390" s="39" t="s">
        <v>8219</v>
      </c>
      <c r="M1390" s="39">
        <v>90</v>
      </c>
      <c r="O1390" s="42" t="s">
        <v>8221</v>
      </c>
      <c r="P1390" s="42">
        <v>37</v>
      </c>
    </row>
    <row r="1391" spans="3:16" x14ac:dyDescent="0.2">
      <c r="C1391"/>
      <c r="D1391"/>
      <c r="E1391"/>
      <c r="F1391"/>
      <c r="G1391"/>
      <c r="I1391" s="11" t="str">
        <f>Data!G1391</f>
        <v>successful</v>
      </c>
      <c r="J1391" s="11">
        <f>Data!O1391</f>
        <v>34</v>
      </c>
      <c r="L1391" s="39" t="s">
        <v>8219</v>
      </c>
      <c r="M1391" s="39">
        <v>90</v>
      </c>
      <c r="O1391" s="42" t="s">
        <v>8221</v>
      </c>
      <c r="P1391" s="42">
        <v>37</v>
      </c>
    </row>
    <row r="1392" spans="3:16" x14ac:dyDescent="0.2">
      <c r="C1392"/>
      <c r="D1392"/>
      <c r="E1392"/>
      <c r="F1392"/>
      <c r="G1392"/>
      <c r="I1392" s="11" t="str">
        <f>Data!G1392</f>
        <v>successful</v>
      </c>
      <c r="J1392" s="11">
        <f>Data!O1392</f>
        <v>19</v>
      </c>
      <c r="L1392" s="39" t="s">
        <v>8219</v>
      </c>
      <c r="M1392" s="39">
        <v>90</v>
      </c>
      <c r="O1392" s="42" t="s">
        <v>8221</v>
      </c>
      <c r="P1392" s="42">
        <v>38</v>
      </c>
    </row>
    <row r="1393" spans="3:16" x14ac:dyDescent="0.2">
      <c r="C1393"/>
      <c r="D1393"/>
      <c r="E1393"/>
      <c r="F1393"/>
      <c r="G1393"/>
      <c r="I1393" s="11" t="str">
        <f>Data!G1393</f>
        <v>successful</v>
      </c>
      <c r="J1393" s="11">
        <f>Data!O1393</f>
        <v>13</v>
      </c>
      <c r="L1393" s="39" t="s">
        <v>8219</v>
      </c>
      <c r="M1393" s="39">
        <v>90</v>
      </c>
      <c r="O1393" s="42" t="s">
        <v>8221</v>
      </c>
      <c r="P1393" s="42">
        <v>38</v>
      </c>
    </row>
    <row r="1394" spans="3:16" x14ac:dyDescent="0.2">
      <c r="C1394"/>
      <c r="D1394"/>
      <c r="E1394"/>
      <c r="F1394"/>
      <c r="G1394"/>
      <c r="I1394" s="11" t="str">
        <f>Data!G1394</f>
        <v>successful</v>
      </c>
      <c r="J1394" s="11">
        <f>Data!O1394</f>
        <v>104</v>
      </c>
      <c r="L1394" s="39" t="s">
        <v>8219</v>
      </c>
      <c r="M1394" s="39">
        <v>90</v>
      </c>
      <c r="O1394" s="42" t="s">
        <v>8221</v>
      </c>
      <c r="P1394" s="42">
        <v>38</v>
      </c>
    </row>
    <row r="1395" spans="3:16" x14ac:dyDescent="0.2">
      <c r="C1395"/>
      <c r="D1395"/>
      <c r="E1395"/>
      <c r="F1395"/>
      <c r="G1395"/>
      <c r="I1395" s="11" t="str">
        <f>Data!G1395</f>
        <v>successful</v>
      </c>
      <c r="J1395" s="11">
        <f>Data!O1395</f>
        <v>52</v>
      </c>
      <c r="L1395" s="39" t="s">
        <v>8219</v>
      </c>
      <c r="M1395" s="39">
        <v>91</v>
      </c>
      <c r="O1395" s="42" t="s">
        <v>8221</v>
      </c>
      <c r="P1395" s="42">
        <v>38</v>
      </c>
    </row>
    <row r="1396" spans="3:16" x14ac:dyDescent="0.2">
      <c r="C1396"/>
      <c r="D1396"/>
      <c r="E1396"/>
      <c r="F1396"/>
      <c r="G1396"/>
      <c r="I1396" s="11" t="str">
        <f>Data!G1396</f>
        <v>successful</v>
      </c>
      <c r="J1396" s="11">
        <f>Data!O1396</f>
        <v>17</v>
      </c>
      <c r="L1396" s="39" t="s">
        <v>8219</v>
      </c>
      <c r="M1396" s="39">
        <v>91</v>
      </c>
      <c r="O1396" s="42" t="s">
        <v>8221</v>
      </c>
      <c r="P1396" s="42">
        <v>38</v>
      </c>
    </row>
    <row r="1397" spans="3:16" x14ac:dyDescent="0.2">
      <c r="C1397"/>
      <c r="D1397"/>
      <c r="E1397"/>
      <c r="F1397"/>
      <c r="G1397"/>
      <c r="I1397" s="11" t="str">
        <f>Data!G1397</f>
        <v>successful</v>
      </c>
      <c r="J1397" s="11">
        <f>Data!O1397</f>
        <v>82</v>
      </c>
      <c r="L1397" s="39" t="s">
        <v>8219</v>
      </c>
      <c r="M1397" s="39">
        <v>91</v>
      </c>
      <c r="O1397" s="42" t="s">
        <v>8221</v>
      </c>
      <c r="P1397" s="42">
        <v>39</v>
      </c>
    </row>
    <row r="1398" spans="3:16" x14ac:dyDescent="0.2">
      <c r="C1398"/>
      <c r="D1398"/>
      <c r="E1398"/>
      <c r="F1398"/>
      <c r="G1398"/>
      <c r="I1398" s="11" t="str">
        <f>Data!G1398</f>
        <v>successful</v>
      </c>
      <c r="J1398" s="11">
        <f>Data!O1398</f>
        <v>73</v>
      </c>
      <c r="L1398" s="39" t="s">
        <v>8219</v>
      </c>
      <c r="M1398" s="39">
        <v>91</v>
      </c>
      <c r="O1398" s="42" t="s">
        <v>8221</v>
      </c>
      <c r="P1398" s="42">
        <v>39</v>
      </c>
    </row>
    <row r="1399" spans="3:16" x14ac:dyDescent="0.2">
      <c r="C1399"/>
      <c r="D1399"/>
      <c r="E1399"/>
      <c r="F1399"/>
      <c r="G1399"/>
      <c r="I1399" s="11" t="str">
        <f>Data!G1399</f>
        <v>successful</v>
      </c>
      <c r="J1399" s="11">
        <f>Data!O1399</f>
        <v>158</v>
      </c>
      <c r="L1399" s="39" t="s">
        <v>8219</v>
      </c>
      <c r="M1399" s="39">
        <v>91</v>
      </c>
      <c r="O1399" s="42" t="s">
        <v>8221</v>
      </c>
      <c r="P1399" s="42">
        <v>39</v>
      </c>
    </row>
    <row r="1400" spans="3:16" x14ac:dyDescent="0.2">
      <c r="C1400"/>
      <c r="D1400"/>
      <c r="E1400"/>
      <c r="F1400"/>
      <c r="G1400"/>
      <c r="I1400" s="11" t="str">
        <f>Data!G1400</f>
        <v>successful</v>
      </c>
      <c r="J1400" s="11">
        <f>Data!O1400</f>
        <v>65</v>
      </c>
      <c r="L1400" s="39" t="s">
        <v>8219</v>
      </c>
      <c r="M1400" s="39">
        <v>92</v>
      </c>
      <c r="O1400" s="42" t="s">
        <v>8221</v>
      </c>
      <c r="P1400" s="42">
        <v>39</v>
      </c>
    </row>
    <row r="1401" spans="3:16" x14ac:dyDescent="0.2">
      <c r="C1401"/>
      <c r="D1401"/>
      <c r="E1401"/>
      <c r="F1401"/>
      <c r="G1401"/>
      <c r="I1401" s="11" t="str">
        <f>Data!G1401</f>
        <v>successful</v>
      </c>
      <c r="J1401" s="11">
        <f>Data!O1401</f>
        <v>184</v>
      </c>
      <c r="L1401" s="39" t="s">
        <v>8219</v>
      </c>
      <c r="M1401" s="39">
        <v>92</v>
      </c>
      <c r="O1401" s="42" t="s">
        <v>8221</v>
      </c>
      <c r="P1401" s="42">
        <v>39</v>
      </c>
    </row>
    <row r="1402" spans="3:16" x14ac:dyDescent="0.2">
      <c r="C1402"/>
      <c r="D1402"/>
      <c r="E1402"/>
      <c r="F1402"/>
      <c r="G1402"/>
      <c r="I1402" s="11" t="str">
        <f>Data!G1402</f>
        <v>successful</v>
      </c>
      <c r="J1402" s="11">
        <f>Data!O1402</f>
        <v>34</v>
      </c>
      <c r="L1402" s="39" t="s">
        <v>8219</v>
      </c>
      <c r="M1402" s="39">
        <v>92</v>
      </c>
      <c r="O1402" s="42" t="s">
        <v>8221</v>
      </c>
      <c r="P1402" s="42">
        <v>39</v>
      </c>
    </row>
    <row r="1403" spans="3:16" x14ac:dyDescent="0.2">
      <c r="C1403"/>
      <c r="D1403"/>
      <c r="E1403"/>
      <c r="F1403"/>
      <c r="G1403"/>
      <c r="I1403" s="11" t="str">
        <f>Data!G1403</f>
        <v>successful</v>
      </c>
      <c r="J1403" s="11">
        <f>Data!O1403</f>
        <v>240</v>
      </c>
      <c r="L1403" s="39" t="s">
        <v>8219</v>
      </c>
      <c r="M1403" s="39">
        <v>93</v>
      </c>
      <c r="O1403" s="42" t="s">
        <v>8221</v>
      </c>
      <c r="P1403" s="42">
        <v>40</v>
      </c>
    </row>
    <row r="1404" spans="3:16" x14ac:dyDescent="0.2">
      <c r="C1404"/>
      <c r="D1404"/>
      <c r="E1404"/>
      <c r="F1404"/>
      <c r="G1404"/>
      <c r="I1404" s="11" t="str">
        <f>Data!G1404</f>
        <v>successful</v>
      </c>
      <c r="J1404" s="11">
        <f>Data!O1404</f>
        <v>113</v>
      </c>
      <c r="L1404" s="39" t="s">
        <v>8219</v>
      </c>
      <c r="M1404" s="39">
        <v>93</v>
      </c>
      <c r="O1404" s="42" t="s">
        <v>8221</v>
      </c>
      <c r="P1404" s="42">
        <v>40</v>
      </c>
    </row>
    <row r="1405" spans="3:16" x14ac:dyDescent="0.2">
      <c r="C1405"/>
      <c r="D1405"/>
      <c r="E1405"/>
      <c r="F1405"/>
      <c r="G1405"/>
      <c r="I1405" s="11" t="str">
        <f>Data!G1405</f>
        <v>successful</v>
      </c>
      <c r="J1405" s="11">
        <f>Data!O1405</f>
        <v>66</v>
      </c>
      <c r="L1405" s="39" t="s">
        <v>8219</v>
      </c>
      <c r="M1405" s="39">
        <v>93</v>
      </c>
      <c r="O1405" s="42" t="s">
        <v>8221</v>
      </c>
      <c r="P1405" s="42">
        <v>40</v>
      </c>
    </row>
    <row r="1406" spans="3:16" x14ac:dyDescent="0.2">
      <c r="C1406"/>
      <c r="D1406"/>
      <c r="E1406"/>
      <c r="F1406"/>
      <c r="G1406"/>
      <c r="I1406" s="11" t="str">
        <f>Data!G1406</f>
        <v>failed</v>
      </c>
      <c r="J1406" s="11">
        <f>Data!O1406</f>
        <v>5</v>
      </c>
      <c r="L1406" s="39" t="s">
        <v>8219</v>
      </c>
      <c r="M1406" s="39">
        <v>93</v>
      </c>
      <c r="O1406" s="42" t="s">
        <v>8221</v>
      </c>
      <c r="P1406" s="42">
        <v>41</v>
      </c>
    </row>
    <row r="1407" spans="3:16" x14ac:dyDescent="0.2">
      <c r="C1407"/>
      <c r="D1407"/>
      <c r="E1407"/>
      <c r="F1407"/>
      <c r="G1407"/>
      <c r="I1407" s="11" t="str">
        <f>Data!G1407</f>
        <v>failed</v>
      </c>
      <c r="J1407" s="11">
        <f>Data!O1407</f>
        <v>17</v>
      </c>
      <c r="L1407" s="39" t="s">
        <v>8219</v>
      </c>
      <c r="M1407" s="39">
        <v>93</v>
      </c>
      <c r="O1407" s="42" t="s">
        <v>8221</v>
      </c>
      <c r="P1407" s="42">
        <v>41</v>
      </c>
    </row>
    <row r="1408" spans="3:16" x14ac:dyDescent="0.2">
      <c r="C1408"/>
      <c r="D1408"/>
      <c r="E1408"/>
      <c r="F1408"/>
      <c r="G1408"/>
      <c r="I1408" s="11" t="str">
        <f>Data!G1408</f>
        <v>failed</v>
      </c>
      <c r="J1408" s="11">
        <f>Data!O1408</f>
        <v>3</v>
      </c>
      <c r="L1408" s="39" t="s">
        <v>8219</v>
      </c>
      <c r="M1408" s="39">
        <v>93</v>
      </c>
      <c r="O1408" s="42" t="s">
        <v>8221</v>
      </c>
      <c r="P1408" s="42">
        <v>41</v>
      </c>
    </row>
    <row r="1409" spans="3:16" x14ac:dyDescent="0.2">
      <c r="C1409"/>
      <c r="D1409"/>
      <c r="E1409"/>
      <c r="F1409"/>
      <c r="G1409"/>
      <c r="I1409" s="11" t="str">
        <f>Data!G1409</f>
        <v>failed</v>
      </c>
      <c r="J1409" s="11">
        <f>Data!O1409</f>
        <v>2</v>
      </c>
      <c r="L1409" s="39" t="s">
        <v>8219</v>
      </c>
      <c r="M1409" s="39">
        <v>94</v>
      </c>
      <c r="O1409" s="42" t="s">
        <v>8221</v>
      </c>
      <c r="P1409" s="42">
        <v>42</v>
      </c>
    </row>
    <row r="1410" spans="3:16" x14ac:dyDescent="0.2">
      <c r="C1410"/>
      <c r="D1410"/>
      <c r="E1410"/>
      <c r="F1410"/>
      <c r="G1410"/>
      <c r="I1410" s="11" t="str">
        <f>Data!G1410</f>
        <v>failed</v>
      </c>
      <c r="J1410" s="11">
        <f>Data!O1410</f>
        <v>6</v>
      </c>
      <c r="L1410" s="39" t="s">
        <v>8219</v>
      </c>
      <c r="M1410" s="39">
        <v>94</v>
      </c>
      <c r="O1410" s="42" t="s">
        <v>8221</v>
      </c>
      <c r="P1410" s="42">
        <v>42</v>
      </c>
    </row>
    <row r="1411" spans="3:16" x14ac:dyDescent="0.2">
      <c r="C1411"/>
      <c r="D1411"/>
      <c r="E1411"/>
      <c r="F1411"/>
      <c r="G1411"/>
      <c r="I1411" s="11" t="str">
        <f>Data!G1411</f>
        <v>failed</v>
      </c>
      <c r="J1411" s="11">
        <f>Data!O1411</f>
        <v>0</v>
      </c>
      <c r="L1411" s="39" t="s">
        <v>8219</v>
      </c>
      <c r="M1411" s="39">
        <v>94</v>
      </c>
      <c r="O1411" s="42" t="s">
        <v>8221</v>
      </c>
      <c r="P1411" s="42">
        <v>43</v>
      </c>
    </row>
    <row r="1412" spans="3:16" x14ac:dyDescent="0.2">
      <c r="C1412"/>
      <c r="D1412"/>
      <c r="E1412"/>
      <c r="F1412"/>
      <c r="G1412"/>
      <c r="I1412" s="11" t="str">
        <f>Data!G1412</f>
        <v>failed</v>
      </c>
      <c r="J1412" s="11">
        <f>Data!O1412</f>
        <v>1</v>
      </c>
      <c r="L1412" s="39" t="s">
        <v>8219</v>
      </c>
      <c r="M1412" s="39">
        <v>94</v>
      </c>
      <c r="O1412" s="42" t="s">
        <v>8221</v>
      </c>
      <c r="P1412" s="42">
        <v>44</v>
      </c>
    </row>
    <row r="1413" spans="3:16" x14ac:dyDescent="0.2">
      <c r="C1413"/>
      <c r="D1413"/>
      <c r="E1413"/>
      <c r="F1413"/>
      <c r="G1413"/>
      <c r="I1413" s="11" t="str">
        <f>Data!G1413</f>
        <v>failed</v>
      </c>
      <c r="J1413" s="11">
        <f>Data!O1413</f>
        <v>3</v>
      </c>
      <c r="L1413" s="39" t="s">
        <v>8219</v>
      </c>
      <c r="M1413" s="39">
        <v>94</v>
      </c>
      <c r="O1413" s="42" t="s">
        <v>8221</v>
      </c>
      <c r="P1413" s="42">
        <v>45</v>
      </c>
    </row>
    <row r="1414" spans="3:16" x14ac:dyDescent="0.2">
      <c r="C1414"/>
      <c r="D1414"/>
      <c r="E1414"/>
      <c r="F1414"/>
      <c r="G1414"/>
      <c r="I1414" s="11" t="str">
        <f>Data!G1414</f>
        <v>failed</v>
      </c>
      <c r="J1414" s="11">
        <f>Data!O1414</f>
        <v>13</v>
      </c>
      <c r="L1414" s="39" t="s">
        <v>8219</v>
      </c>
      <c r="M1414" s="39">
        <v>94</v>
      </c>
      <c r="O1414" s="42" t="s">
        <v>8221</v>
      </c>
      <c r="P1414" s="42">
        <v>45</v>
      </c>
    </row>
    <row r="1415" spans="3:16" x14ac:dyDescent="0.2">
      <c r="C1415"/>
      <c r="D1415"/>
      <c r="E1415"/>
      <c r="F1415"/>
      <c r="G1415"/>
      <c r="I1415" s="11" t="str">
        <f>Data!G1415</f>
        <v>failed</v>
      </c>
      <c r="J1415" s="11">
        <f>Data!O1415</f>
        <v>1</v>
      </c>
      <c r="L1415" s="39" t="s">
        <v>8219</v>
      </c>
      <c r="M1415" s="39">
        <v>94</v>
      </c>
      <c r="O1415" s="42" t="s">
        <v>8221</v>
      </c>
      <c r="P1415" s="42">
        <v>45</v>
      </c>
    </row>
    <row r="1416" spans="3:16" x14ac:dyDescent="0.2">
      <c r="C1416"/>
      <c r="D1416"/>
      <c r="E1416"/>
      <c r="F1416"/>
      <c r="G1416"/>
      <c r="I1416" s="11" t="str">
        <f>Data!G1416</f>
        <v>failed</v>
      </c>
      <c r="J1416" s="11">
        <f>Data!O1416</f>
        <v>1</v>
      </c>
      <c r="L1416" s="39" t="s">
        <v>8219</v>
      </c>
      <c r="M1416" s="39">
        <v>94</v>
      </c>
      <c r="O1416" s="42" t="s">
        <v>8221</v>
      </c>
      <c r="P1416" s="42">
        <v>46</v>
      </c>
    </row>
    <row r="1417" spans="3:16" x14ac:dyDescent="0.2">
      <c r="C1417"/>
      <c r="D1417"/>
      <c r="E1417"/>
      <c r="F1417"/>
      <c r="G1417"/>
      <c r="I1417" s="11" t="str">
        <f>Data!G1417</f>
        <v>failed</v>
      </c>
      <c r="J1417" s="11">
        <f>Data!O1417</f>
        <v>9</v>
      </c>
      <c r="L1417" s="39" t="s">
        <v>8219</v>
      </c>
      <c r="M1417" s="39">
        <v>95</v>
      </c>
      <c r="O1417" s="42" t="s">
        <v>8221</v>
      </c>
      <c r="P1417" s="42">
        <v>47</v>
      </c>
    </row>
    <row r="1418" spans="3:16" x14ac:dyDescent="0.2">
      <c r="C1418"/>
      <c r="D1418"/>
      <c r="E1418"/>
      <c r="F1418"/>
      <c r="G1418"/>
      <c r="I1418" s="11" t="str">
        <f>Data!G1418</f>
        <v>failed</v>
      </c>
      <c r="J1418" s="11">
        <f>Data!O1418</f>
        <v>0</v>
      </c>
      <c r="L1418" s="39" t="s">
        <v>8219</v>
      </c>
      <c r="M1418" s="39">
        <v>95</v>
      </c>
      <c r="O1418" s="42" t="s">
        <v>8221</v>
      </c>
      <c r="P1418" s="42">
        <v>47</v>
      </c>
    </row>
    <row r="1419" spans="3:16" x14ac:dyDescent="0.2">
      <c r="C1419"/>
      <c r="D1419"/>
      <c r="E1419"/>
      <c r="F1419"/>
      <c r="G1419"/>
      <c r="I1419" s="11" t="str">
        <f>Data!G1419</f>
        <v>failed</v>
      </c>
      <c r="J1419" s="11">
        <f>Data!O1419</f>
        <v>2</v>
      </c>
      <c r="L1419" s="39" t="s">
        <v>8219</v>
      </c>
      <c r="M1419" s="39">
        <v>95</v>
      </c>
      <c r="O1419" s="42" t="s">
        <v>8221</v>
      </c>
      <c r="P1419" s="42">
        <v>48</v>
      </c>
    </row>
    <row r="1420" spans="3:16" x14ac:dyDescent="0.2">
      <c r="C1420"/>
      <c r="D1420"/>
      <c r="E1420"/>
      <c r="F1420"/>
      <c r="G1420"/>
      <c r="I1420" s="11" t="str">
        <f>Data!G1420</f>
        <v>failed</v>
      </c>
      <c r="J1420" s="11">
        <f>Data!O1420</f>
        <v>1</v>
      </c>
      <c r="L1420" s="39" t="s">
        <v>8219</v>
      </c>
      <c r="M1420" s="39">
        <v>95</v>
      </c>
      <c r="O1420" s="42" t="s">
        <v>8221</v>
      </c>
      <c r="P1420" s="42">
        <v>48</v>
      </c>
    </row>
    <row r="1421" spans="3:16" x14ac:dyDescent="0.2">
      <c r="C1421"/>
      <c r="D1421"/>
      <c r="E1421"/>
      <c r="F1421"/>
      <c r="G1421"/>
      <c r="I1421" s="11" t="str">
        <f>Data!G1421</f>
        <v>failed</v>
      </c>
      <c r="J1421" s="11">
        <f>Data!O1421</f>
        <v>10</v>
      </c>
      <c r="L1421" s="39" t="s">
        <v>8219</v>
      </c>
      <c r="M1421" s="39">
        <v>95</v>
      </c>
      <c r="O1421" s="42" t="s">
        <v>8221</v>
      </c>
      <c r="P1421" s="42">
        <v>49</v>
      </c>
    </row>
    <row r="1422" spans="3:16" x14ac:dyDescent="0.2">
      <c r="C1422"/>
      <c r="D1422"/>
      <c r="E1422"/>
      <c r="F1422"/>
      <c r="G1422"/>
      <c r="I1422" s="11" t="str">
        <f>Data!G1422</f>
        <v>failed</v>
      </c>
      <c r="J1422" s="11">
        <f>Data!O1422</f>
        <v>3</v>
      </c>
      <c r="L1422" s="39" t="s">
        <v>8219</v>
      </c>
      <c r="M1422" s="39">
        <v>95</v>
      </c>
      <c r="O1422" s="42" t="s">
        <v>8221</v>
      </c>
      <c r="P1422" s="42">
        <v>49</v>
      </c>
    </row>
    <row r="1423" spans="3:16" x14ac:dyDescent="0.2">
      <c r="C1423"/>
      <c r="D1423"/>
      <c r="E1423"/>
      <c r="F1423"/>
      <c r="G1423"/>
      <c r="I1423" s="11" t="str">
        <f>Data!G1423</f>
        <v>failed</v>
      </c>
      <c r="J1423" s="11">
        <f>Data!O1423</f>
        <v>2</v>
      </c>
      <c r="L1423" s="39" t="s">
        <v>8219</v>
      </c>
      <c r="M1423" s="39">
        <v>95</v>
      </c>
      <c r="O1423" s="42" t="s">
        <v>8221</v>
      </c>
      <c r="P1423" s="42">
        <v>49</v>
      </c>
    </row>
    <row r="1424" spans="3:16" x14ac:dyDescent="0.2">
      <c r="C1424"/>
      <c r="D1424"/>
      <c r="E1424"/>
      <c r="F1424"/>
      <c r="G1424"/>
      <c r="I1424" s="11" t="str">
        <f>Data!G1424</f>
        <v>failed</v>
      </c>
      <c r="J1424" s="11">
        <f>Data!O1424</f>
        <v>2</v>
      </c>
      <c r="L1424" s="39" t="s">
        <v>8219</v>
      </c>
      <c r="M1424" s="39">
        <v>96</v>
      </c>
      <c r="O1424" s="42" t="s">
        <v>8221</v>
      </c>
      <c r="P1424" s="42">
        <v>50</v>
      </c>
    </row>
    <row r="1425" spans="3:16" x14ac:dyDescent="0.2">
      <c r="C1425"/>
      <c r="D1425"/>
      <c r="E1425"/>
      <c r="F1425"/>
      <c r="G1425"/>
      <c r="I1425" s="11" t="str">
        <f>Data!G1425</f>
        <v>failed</v>
      </c>
      <c r="J1425" s="11">
        <f>Data!O1425</f>
        <v>1</v>
      </c>
      <c r="L1425" s="39" t="s">
        <v>8219</v>
      </c>
      <c r="M1425" s="39">
        <v>96</v>
      </c>
      <c r="O1425" s="42" t="s">
        <v>8221</v>
      </c>
      <c r="P1425" s="42">
        <v>50</v>
      </c>
    </row>
    <row r="1426" spans="3:16" x14ac:dyDescent="0.2">
      <c r="C1426"/>
      <c r="D1426"/>
      <c r="E1426"/>
      <c r="F1426"/>
      <c r="G1426"/>
      <c r="I1426" s="11" t="str">
        <f>Data!G1426</f>
        <v>failed</v>
      </c>
      <c r="J1426" s="11">
        <f>Data!O1426</f>
        <v>14</v>
      </c>
      <c r="L1426" s="39" t="s">
        <v>8219</v>
      </c>
      <c r="M1426" s="39">
        <v>96</v>
      </c>
      <c r="O1426" s="42" t="s">
        <v>8221</v>
      </c>
      <c r="P1426" s="42">
        <v>52</v>
      </c>
    </row>
    <row r="1427" spans="3:16" x14ac:dyDescent="0.2">
      <c r="C1427"/>
      <c r="D1427"/>
      <c r="E1427"/>
      <c r="F1427"/>
      <c r="G1427"/>
      <c r="I1427" s="11" t="str">
        <f>Data!G1427</f>
        <v>failed</v>
      </c>
      <c r="J1427" s="11">
        <f>Data!O1427</f>
        <v>0</v>
      </c>
      <c r="L1427" s="39" t="s">
        <v>8219</v>
      </c>
      <c r="M1427" s="39">
        <v>96</v>
      </c>
      <c r="O1427" s="42" t="s">
        <v>8221</v>
      </c>
      <c r="P1427" s="42">
        <v>52</v>
      </c>
    </row>
    <row r="1428" spans="3:16" x14ac:dyDescent="0.2">
      <c r="C1428"/>
      <c r="D1428"/>
      <c r="E1428"/>
      <c r="F1428"/>
      <c r="G1428"/>
      <c r="I1428" s="11" t="str">
        <f>Data!G1428</f>
        <v>failed</v>
      </c>
      <c r="J1428" s="11">
        <f>Data!O1428</f>
        <v>0</v>
      </c>
      <c r="L1428" s="39" t="s">
        <v>8219</v>
      </c>
      <c r="M1428" s="39">
        <v>96</v>
      </c>
      <c r="O1428" s="42" t="s">
        <v>8221</v>
      </c>
      <c r="P1428" s="42">
        <v>52</v>
      </c>
    </row>
    <row r="1429" spans="3:16" x14ac:dyDescent="0.2">
      <c r="C1429"/>
      <c r="D1429"/>
      <c r="E1429"/>
      <c r="F1429"/>
      <c r="G1429"/>
      <c r="I1429" s="11" t="str">
        <f>Data!G1429</f>
        <v>failed</v>
      </c>
      <c r="J1429" s="11">
        <f>Data!O1429</f>
        <v>4</v>
      </c>
      <c r="L1429" s="39" t="s">
        <v>8219</v>
      </c>
      <c r="M1429" s="39">
        <v>96</v>
      </c>
      <c r="O1429" s="42" t="s">
        <v>8221</v>
      </c>
      <c r="P1429" s="42">
        <v>53</v>
      </c>
    </row>
    <row r="1430" spans="3:16" x14ac:dyDescent="0.2">
      <c r="C1430"/>
      <c r="D1430"/>
      <c r="E1430"/>
      <c r="F1430"/>
      <c r="G1430"/>
      <c r="I1430" s="11" t="str">
        <f>Data!G1430</f>
        <v>failed</v>
      </c>
      <c r="J1430" s="11">
        <f>Data!O1430</f>
        <v>3</v>
      </c>
      <c r="L1430" s="39" t="s">
        <v>8219</v>
      </c>
      <c r="M1430" s="39">
        <v>96</v>
      </c>
      <c r="O1430" s="42" t="s">
        <v>8221</v>
      </c>
      <c r="P1430" s="42">
        <v>53</v>
      </c>
    </row>
    <row r="1431" spans="3:16" x14ac:dyDescent="0.2">
      <c r="C1431"/>
      <c r="D1431"/>
      <c r="E1431"/>
      <c r="F1431"/>
      <c r="G1431"/>
      <c r="I1431" s="11" t="str">
        <f>Data!G1431</f>
        <v>failed</v>
      </c>
      <c r="J1431" s="11">
        <f>Data!O1431</f>
        <v>0</v>
      </c>
      <c r="L1431" s="39" t="s">
        <v>8219</v>
      </c>
      <c r="M1431" s="39">
        <v>96</v>
      </c>
      <c r="O1431" s="42" t="s">
        <v>8221</v>
      </c>
      <c r="P1431" s="42">
        <v>55</v>
      </c>
    </row>
    <row r="1432" spans="3:16" x14ac:dyDescent="0.2">
      <c r="C1432"/>
      <c r="D1432"/>
      <c r="E1432"/>
      <c r="F1432"/>
      <c r="G1432"/>
      <c r="I1432" s="11" t="str">
        <f>Data!G1432</f>
        <v>failed</v>
      </c>
      <c r="J1432" s="11">
        <f>Data!O1432</f>
        <v>5</v>
      </c>
      <c r="L1432" s="39" t="s">
        <v>8219</v>
      </c>
      <c r="M1432" s="39">
        <v>96</v>
      </c>
      <c r="O1432" s="42" t="s">
        <v>8221</v>
      </c>
      <c r="P1432" s="42">
        <v>55</v>
      </c>
    </row>
    <row r="1433" spans="3:16" x14ac:dyDescent="0.2">
      <c r="C1433"/>
      <c r="D1433"/>
      <c r="E1433"/>
      <c r="F1433"/>
      <c r="G1433"/>
      <c r="I1433" s="11" t="str">
        <f>Data!G1433</f>
        <v>failed</v>
      </c>
      <c r="J1433" s="11">
        <f>Data!O1433</f>
        <v>47</v>
      </c>
      <c r="L1433" s="39" t="s">
        <v>8219</v>
      </c>
      <c r="M1433" s="39">
        <v>96</v>
      </c>
      <c r="O1433" s="42" t="s">
        <v>8221</v>
      </c>
      <c r="P1433" s="42">
        <v>56</v>
      </c>
    </row>
    <row r="1434" spans="3:16" x14ac:dyDescent="0.2">
      <c r="C1434"/>
      <c r="D1434"/>
      <c r="E1434"/>
      <c r="F1434"/>
      <c r="G1434"/>
      <c r="I1434" s="11" t="str">
        <f>Data!G1434</f>
        <v>failed</v>
      </c>
      <c r="J1434" s="11">
        <f>Data!O1434</f>
        <v>0</v>
      </c>
      <c r="L1434" s="39" t="s">
        <v>8219</v>
      </c>
      <c r="M1434" s="39">
        <v>97</v>
      </c>
      <c r="O1434" s="42" t="s">
        <v>8221</v>
      </c>
      <c r="P1434" s="42">
        <v>57</v>
      </c>
    </row>
    <row r="1435" spans="3:16" x14ac:dyDescent="0.2">
      <c r="C1435"/>
      <c r="D1435"/>
      <c r="E1435"/>
      <c r="F1435"/>
      <c r="G1435"/>
      <c r="I1435" s="11" t="str">
        <f>Data!G1435</f>
        <v>failed</v>
      </c>
      <c r="J1435" s="11">
        <f>Data!O1435</f>
        <v>10</v>
      </c>
      <c r="L1435" s="39" t="s">
        <v>8219</v>
      </c>
      <c r="M1435" s="39">
        <v>97</v>
      </c>
      <c r="O1435" s="42" t="s">
        <v>8221</v>
      </c>
      <c r="P1435" s="42">
        <v>57</v>
      </c>
    </row>
    <row r="1436" spans="3:16" x14ac:dyDescent="0.2">
      <c r="C1436"/>
      <c r="D1436"/>
      <c r="E1436"/>
      <c r="F1436"/>
      <c r="G1436"/>
      <c r="I1436" s="11" t="str">
        <f>Data!G1436</f>
        <v>failed</v>
      </c>
      <c r="J1436" s="11">
        <f>Data!O1436</f>
        <v>11</v>
      </c>
      <c r="L1436" s="39" t="s">
        <v>8219</v>
      </c>
      <c r="M1436" s="39">
        <v>97</v>
      </c>
      <c r="O1436" s="42" t="s">
        <v>8221</v>
      </c>
      <c r="P1436" s="42">
        <v>59</v>
      </c>
    </row>
    <row r="1437" spans="3:16" x14ac:dyDescent="0.2">
      <c r="C1437"/>
      <c r="D1437"/>
      <c r="E1437"/>
      <c r="F1437"/>
      <c r="G1437"/>
      <c r="I1437" s="11" t="str">
        <f>Data!G1437</f>
        <v>failed</v>
      </c>
      <c r="J1437" s="11">
        <f>Data!O1437</f>
        <v>2</v>
      </c>
      <c r="L1437" s="39" t="s">
        <v>8219</v>
      </c>
      <c r="M1437" s="39">
        <v>97</v>
      </c>
      <c r="O1437" s="42" t="s">
        <v>8221</v>
      </c>
      <c r="P1437" s="42">
        <v>60</v>
      </c>
    </row>
    <row r="1438" spans="3:16" x14ac:dyDescent="0.2">
      <c r="C1438"/>
      <c r="D1438"/>
      <c r="E1438"/>
      <c r="F1438"/>
      <c r="G1438"/>
      <c r="I1438" s="11" t="str">
        <f>Data!G1438</f>
        <v>failed</v>
      </c>
      <c r="J1438" s="11">
        <f>Data!O1438</f>
        <v>2</v>
      </c>
      <c r="L1438" s="39" t="s">
        <v>8219</v>
      </c>
      <c r="M1438" s="39">
        <v>97</v>
      </c>
      <c r="O1438" s="42" t="s">
        <v>8221</v>
      </c>
      <c r="P1438" s="42">
        <v>60</v>
      </c>
    </row>
    <row r="1439" spans="3:16" x14ac:dyDescent="0.2">
      <c r="C1439"/>
      <c r="D1439"/>
      <c r="E1439"/>
      <c r="F1439"/>
      <c r="G1439"/>
      <c r="I1439" s="11" t="str">
        <f>Data!G1439</f>
        <v>failed</v>
      </c>
      <c r="J1439" s="11">
        <f>Data!O1439</f>
        <v>22</v>
      </c>
      <c r="L1439" s="39" t="s">
        <v>8219</v>
      </c>
      <c r="M1439" s="39">
        <v>97</v>
      </c>
      <c r="O1439" s="42" t="s">
        <v>8221</v>
      </c>
      <c r="P1439" s="42">
        <v>66</v>
      </c>
    </row>
    <row r="1440" spans="3:16" x14ac:dyDescent="0.2">
      <c r="C1440"/>
      <c r="D1440"/>
      <c r="E1440"/>
      <c r="F1440"/>
      <c r="G1440"/>
      <c r="I1440" s="11" t="str">
        <f>Data!G1440</f>
        <v>failed</v>
      </c>
      <c r="J1440" s="11">
        <f>Data!O1440</f>
        <v>8</v>
      </c>
      <c r="L1440" s="39" t="s">
        <v>8219</v>
      </c>
      <c r="M1440" s="39">
        <v>97</v>
      </c>
      <c r="O1440" s="42" t="s">
        <v>8221</v>
      </c>
      <c r="P1440" s="42">
        <v>67</v>
      </c>
    </row>
    <row r="1441" spans="3:16" x14ac:dyDescent="0.2">
      <c r="C1441"/>
      <c r="D1441"/>
      <c r="E1441"/>
      <c r="F1441"/>
      <c r="G1441"/>
      <c r="I1441" s="11" t="str">
        <f>Data!G1441</f>
        <v>failed</v>
      </c>
      <c r="J1441" s="11">
        <f>Data!O1441</f>
        <v>6</v>
      </c>
      <c r="L1441" s="39" t="s">
        <v>8219</v>
      </c>
      <c r="M1441" s="39">
        <v>98</v>
      </c>
      <c r="O1441" s="42" t="s">
        <v>8221</v>
      </c>
      <c r="P1441" s="42">
        <v>68</v>
      </c>
    </row>
    <row r="1442" spans="3:16" x14ac:dyDescent="0.2">
      <c r="C1442"/>
      <c r="D1442"/>
      <c r="E1442"/>
      <c r="F1442"/>
      <c r="G1442"/>
      <c r="I1442" s="11" t="str">
        <f>Data!G1442</f>
        <v>failed</v>
      </c>
      <c r="J1442" s="11">
        <f>Data!O1442</f>
        <v>1</v>
      </c>
      <c r="L1442" s="39" t="s">
        <v>8219</v>
      </c>
      <c r="M1442" s="39">
        <v>98</v>
      </c>
      <c r="O1442" s="42" t="s">
        <v>8221</v>
      </c>
      <c r="P1442" s="42">
        <v>70</v>
      </c>
    </row>
    <row r="1443" spans="3:16" x14ac:dyDescent="0.2">
      <c r="C1443"/>
      <c r="D1443"/>
      <c r="E1443"/>
      <c r="F1443"/>
      <c r="G1443"/>
      <c r="I1443" s="11" t="str">
        <f>Data!G1443</f>
        <v>failed</v>
      </c>
      <c r="J1443" s="11">
        <f>Data!O1443</f>
        <v>3</v>
      </c>
      <c r="L1443" s="39" t="s">
        <v>8219</v>
      </c>
      <c r="M1443" s="39">
        <v>98</v>
      </c>
      <c r="O1443" s="42" t="s">
        <v>8221</v>
      </c>
      <c r="P1443" s="42">
        <v>70</v>
      </c>
    </row>
    <row r="1444" spans="3:16" x14ac:dyDescent="0.2">
      <c r="C1444"/>
      <c r="D1444"/>
      <c r="E1444"/>
      <c r="F1444"/>
      <c r="G1444"/>
      <c r="I1444" s="11" t="str">
        <f>Data!G1444</f>
        <v>failed</v>
      </c>
      <c r="J1444" s="11">
        <f>Data!O1444</f>
        <v>0</v>
      </c>
      <c r="L1444" s="39" t="s">
        <v>8219</v>
      </c>
      <c r="M1444" s="39">
        <v>98</v>
      </c>
      <c r="O1444" s="42" t="s">
        <v>8221</v>
      </c>
      <c r="P1444" s="42">
        <v>72</v>
      </c>
    </row>
    <row r="1445" spans="3:16" x14ac:dyDescent="0.2">
      <c r="C1445"/>
      <c r="D1445"/>
      <c r="E1445"/>
      <c r="F1445"/>
      <c r="G1445"/>
      <c r="I1445" s="11" t="str">
        <f>Data!G1445</f>
        <v>failed</v>
      </c>
      <c r="J1445" s="11">
        <f>Data!O1445</f>
        <v>0</v>
      </c>
      <c r="L1445" s="39" t="s">
        <v>8219</v>
      </c>
      <c r="M1445" s="39">
        <v>98</v>
      </c>
      <c r="O1445" s="42" t="s">
        <v>8221</v>
      </c>
      <c r="P1445" s="42">
        <v>72</v>
      </c>
    </row>
    <row r="1446" spans="3:16" x14ac:dyDescent="0.2">
      <c r="C1446"/>
      <c r="D1446"/>
      <c r="E1446"/>
      <c r="F1446"/>
      <c r="G1446"/>
      <c r="I1446" s="11" t="str">
        <f>Data!G1446</f>
        <v>failed</v>
      </c>
      <c r="J1446" s="11">
        <f>Data!O1446</f>
        <v>0</v>
      </c>
      <c r="L1446" s="39" t="s">
        <v>8219</v>
      </c>
      <c r="M1446" s="39">
        <v>98</v>
      </c>
      <c r="O1446" s="42" t="s">
        <v>8221</v>
      </c>
      <c r="P1446" s="42">
        <v>73</v>
      </c>
    </row>
    <row r="1447" spans="3:16" x14ac:dyDescent="0.2">
      <c r="C1447"/>
      <c r="D1447"/>
      <c r="E1447"/>
      <c r="F1447"/>
      <c r="G1447"/>
      <c r="I1447" s="11" t="str">
        <f>Data!G1447</f>
        <v>failed</v>
      </c>
      <c r="J1447" s="11">
        <f>Data!O1447</f>
        <v>0</v>
      </c>
      <c r="L1447" s="39" t="s">
        <v>8219</v>
      </c>
      <c r="M1447" s="39">
        <v>99</v>
      </c>
      <c r="O1447" s="42" t="s">
        <v>8221</v>
      </c>
      <c r="P1447" s="42">
        <v>75</v>
      </c>
    </row>
    <row r="1448" spans="3:16" x14ac:dyDescent="0.2">
      <c r="C1448"/>
      <c r="D1448"/>
      <c r="E1448"/>
      <c r="F1448"/>
      <c r="G1448"/>
      <c r="I1448" s="11" t="str">
        <f>Data!G1448</f>
        <v>failed</v>
      </c>
      <c r="J1448" s="11">
        <f>Data!O1448</f>
        <v>0</v>
      </c>
      <c r="L1448" s="39" t="s">
        <v>8219</v>
      </c>
      <c r="M1448" s="39">
        <v>99</v>
      </c>
      <c r="O1448" s="42" t="s">
        <v>8221</v>
      </c>
      <c r="P1448" s="42">
        <v>76</v>
      </c>
    </row>
    <row r="1449" spans="3:16" x14ac:dyDescent="0.2">
      <c r="C1449"/>
      <c r="D1449"/>
      <c r="E1449"/>
      <c r="F1449"/>
      <c r="G1449"/>
      <c r="I1449" s="11" t="str">
        <f>Data!G1449</f>
        <v>failed</v>
      </c>
      <c r="J1449" s="11">
        <f>Data!O1449</f>
        <v>3</v>
      </c>
      <c r="L1449" s="39" t="s">
        <v>8219</v>
      </c>
      <c r="M1449" s="39">
        <v>99</v>
      </c>
      <c r="O1449" s="42" t="s">
        <v>8221</v>
      </c>
      <c r="P1449" s="42">
        <v>76</v>
      </c>
    </row>
    <row r="1450" spans="3:16" x14ac:dyDescent="0.2">
      <c r="C1450"/>
      <c r="D1450"/>
      <c r="E1450"/>
      <c r="F1450"/>
      <c r="G1450"/>
      <c r="I1450" s="11" t="str">
        <f>Data!G1450</f>
        <v>failed</v>
      </c>
      <c r="J1450" s="11">
        <f>Data!O1450</f>
        <v>0</v>
      </c>
      <c r="L1450" s="39" t="s">
        <v>8219</v>
      </c>
      <c r="M1450" s="39">
        <v>99</v>
      </c>
      <c r="O1450" s="42" t="s">
        <v>8221</v>
      </c>
      <c r="P1450" s="42">
        <v>76</v>
      </c>
    </row>
    <row r="1451" spans="3:16" x14ac:dyDescent="0.2">
      <c r="C1451"/>
      <c r="D1451"/>
      <c r="E1451"/>
      <c r="F1451"/>
      <c r="G1451"/>
      <c r="I1451" s="11" t="str">
        <f>Data!G1451</f>
        <v>failed</v>
      </c>
      <c r="J1451" s="11">
        <f>Data!O1451</f>
        <v>0</v>
      </c>
      <c r="L1451" s="39" t="s">
        <v>8219</v>
      </c>
      <c r="M1451" s="39">
        <v>99</v>
      </c>
      <c r="O1451" s="42" t="s">
        <v>8221</v>
      </c>
      <c r="P1451" s="42">
        <v>79</v>
      </c>
    </row>
    <row r="1452" spans="3:16" x14ac:dyDescent="0.2">
      <c r="C1452"/>
      <c r="D1452"/>
      <c r="E1452"/>
      <c r="F1452"/>
      <c r="G1452"/>
      <c r="I1452" s="11" t="str">
        <f>Data!G1452</f>
        <v>failed</v>
      </c>
      <c r="J1452" s="11">
        <f>Data!O1452</f>
        <v>1</v>
      </c>
      <c r="L1452" s="39" t="s">
        <v>8219</v>
      </c>
      <c r="M1452" s="39">
        <v>99</v>
      </c>
      <c r="O1452" s="42" t="s">
        <v>8221</v>
      </c>
      <c r="P1452" s="42">
        <v>81</v>
      </c>
    </row>
    <row r="1453" spans="3:16" x14ac:dyDescent="0.2">
      <c r="C1453"/>
      <c r="D1453"/>
      <c r="E1453"/>
      <c r="F1453"/>
      <c r="G1453"/>
      <c r="I1453" s="11" t="str">
        <f>Data!G1453</f>
        <v>canceled</v>
      </c>
      <c r="J1453" s="11">
        <f>Data!O1453</f>
        <v>2</v>
      </c>
      <c r="L1453" s="39" t="s">
        <v>8219</v>
      </c>
      <c r="M1453" s="39">
        <v>99</v>
      </c>
      <c r="O1453" s="42" t="s">
        <v>8221</v>
      </c>
      <c r="P1453" s="42">
        <v>81</v>
      </c>
    </row>
    <row r="1454" spans="3:16" x14ac:dyDescent="0.2">
      <c r="C1454"/>
      <c r="D1454"/>
      <c r="E1454"/>
      <c r="F1454"/>
      <c r="G1454"/>
      <c r="I1454" s="11" t="str">
        <f>Data!G1454</f>
        <v>canceled</v>
      </c>
      <c r="J1454" s="11">
        <f>Data!O1454</f>
        <v>0</v>
      </c>
      <c r="L1454" s="39" t="s">
        <v>8219</v>
      </c>
      <c r="M1454" s="39">
        <v>100</v>
      </c>
      <c r="O1454" s="42" t="s">
        <v>8221</v>
      </c>
      <c r="P1454" s="42">
        <v>83</v>
      </c>
    </row>
    <row r="1455" spans="3:16" x14ac:dyDescent="0.2">
      <c r="C1455"/>
      <c r="D1455"/>
      <c r="E1455"/>
      <c r="F1455"/>
      <c r="G1455"/>
      <c r="I1455" s="11" t="str">
        <f>Data!G1455</f>
        <v>canceled</v>
      </c>
      <c r="J1455" s="11">
        <f>Data!O1455</f>
        <v>0</v>
      </c>
      <c r="L1455" s="39" t="s">
        <v>8219</v>
      </c>
      <c r="M1455" s="39">
        <v>100</v>
      </c>
      <c r="O1455" s="42" t="s">
        <v>8221</v>
      </c>
      <c r="P1455" s="42">
        <v>84</v>
      </c>
    </row>
    <row r="1456" spans="3:16" x14ac:dyDescent="0.2">
      <c r="C1456"/>
      <c r="D1456"/>
      <c r="E1456"/>
      <c r="F1456"/>
      <c r="G1456"/>
      <c r="I1456" s="11" t="str">
        <f>Data!G1456</f>
        <v>canceled</v>
      </c>
      <c r="J1456" s="11">
        <f>Data!O1456</f>
        <v>1</v>
      </c>
      <c r="L1456" s="39" t="s">
        <v>8219</v>
      </c>
      <c r="M1456" s="39">
        <v>100</v>
      </c>
      <c r="O1456" s="42" t="s">
        <v>8221</v>
      </c>
      <c r="P1456" s="42">
        <v>84</v>
      </c>
    </row>
    <row r="1457" spans="3:16" x14ac:dyDescent="0.2">
      <c r="C1457"/>
      <c r="D1457"/>
      <c r="E1457"/>
      <c r="F1457"/>
      <c r="G1457"/>
      <c r="I1457" s="11" t="str">
        <f>Data!G1457</f>
        <v>canceled</v>
      </c>
      <c r="J1457" s="11">
        <f>Data!O1457</f>
        <v>7</v>
      </c>
      <c r="L1457" s="39" t="s">
        <v>8219</v>
      </c>
      <c r="M1457" s="39">
        <v>100</v>
      </c>
      <c r="O1457" s="42" t="s">
        <v>8221</v>
      </c>
      <c r="P1457" s="42">
        <v>84</v>
      </c>
    </row>
    <row r="1458" spans="3:16" x14ac:dyDescent="0.2">
      <c r="C1458"/>
      <c r="D1458"/>
      <c r="E1458"/>
      <c r="F1458"/>
      <c r="G1458"/>
      <c r="I1458" s="11" t="str">
        <f>Data!G1458</f>
        <v>canceled</v>
      </c>
      <c r="J1458" s="11">
        <f>Data!O1458</f>
        <v>3</v>
      </c>
      <c r="L1458" s="39" t="s">
        <v>8219</v>
      </c>
      <c r="M1458" s="39">
        <v>100</v>
      </c>
      <c r="O1458" s="42" t="s">
        <v>8221</v>
      </c>
      <c r="P1458" s="42">
        <v>85</v>
      </c>
    </row>
    <row r="1459" spans="3:16" x14ac:dyDescent="0.2">
      <c r="C1459"/>
      <c r="D1459"/>
      <c r="E1459"/>
      <c r="F1459"/>
      <c r="G1459"/>
      <c r="I1459" s="11" t="str">
        <f>Data!G1459</f>
        <v>canceled</v>
      </c>
      <c r="J1459" s="11">
        <f>Data!O1459</f>
        <v>0</v>
      </c>
      <c r="L1459" s="39" t="s">
        <v>8219</v>
      </c>
      <c r="M1459" s="39">
        <v>100</v>
      </c>
      <c r="O1459" s="42" t="s">
        <v>8221</v>
      </c>
      <c r="P1459" s="42">
        <v>86</v>
      </c>
    </row>
    <row r="1460" spans="3:16" x14ac:dyDescent="0.2">
      <c r="C1460"/>
      <c r="D1460"/>
      <c r="E1460"/>
      <c r="F1460"/>
      <c r="G1460"/>
      <c r="I1460" s="11" t="str">
        <f>Data!G1460</f>
        <v>canceled</v>
      </c>
      <c r="J1460" s="11">
        <f>Data!O1460</f>
        <v>0</v>
      </c>
      <c r="L1460" s="39" t="s">
        <v>8219</v>
      </c>
      <c r="M1460" s="39">
        <v>100</v>
      </c>
      <c r="O1460" s="42" t="s">
        <v>8221</v>
      </c>
      <c r="P1460" s="42">
        <v>89</v>
      </c>
    </row>
    <row r="1461" spans="3:16" x14ac:dyDescent="0.2">
      <c r="C1461"/>
      <c r="D1461"/>
      <c r="E1461"/>
      <c r="F1461"/>
      <c r="G1461"/>
      <c r="I1461" s="11" t="str">
        <f>Data!G1461</f>
        <v>canceled</v>
      </c>
      <c r="J1461" s="11">
        <f>Data!O1461</f>
        <v>0</v>
      </c>
      <c r="L1461" s="39" t="s">
        <v>8219</v>
      </c>
      <c r="M1461" s="39">
        <v>100</v>
      </c>
      <c r="O1461" s="42" t="s">
        <v>8221</v>
      </c>
      <c r="P1461" s="42">
        <v>90</v>
      </c>
    </row>
    <row r="1462" spans="3:16" x14ac:dyDescent="0.2">
      <c r="C1462"/>
      <c r="D1462"/>
      <c r="E1462"/>
      <c r="F1462"/>
      <c r="G1462"/>
      <c r="I1462" s="11" t="str">
        <f>Data!G1462</f>
        <v>canceled</v>
      </c>
      <c r="J1462" s="11">
        <f>Data!O1462</f>
        <v>0</v>
      </c>
      <c r="L1462" s="39" t="s">
        <v>8219</v>
      </c>
      <c r="M1462" s="39">
        <v>101</v>
      </c>
      <c r="O1462" s="42" t="s">
        <v>8221</v>
      </c>
      <c r="P1462" s="42">
        <v>91</v>
      </c>
    </row>
    <row r="1463" spans="3:16" x14ac:dyDescent="0.2">
      <c r="C1463"/>
      <c r="D1463"/>
      <c r="E1463"/>
      <c r="F1463"/>
      <c r="G1463"/>
      <c r="I1463" s="11" t="str">
        <f>Data!G1463</f>
        <v>successful</v>
      </c>
      <c r="J1463" s="11">
        <f>Data!O1463</f>
        <v>340</v>
      </c>
      <c r="L1463" s="39" t="s">
        <v>8219</v>
      </c>
      <c r="M1463" s="39">
        <v>101</v>
      </c>
      <c r="O1463" s="42" t="s">
        <v>8221</v>
      </c>
      <c r="P1463" s="42">
        <v>92</v>
      </c>
    </row>
    <row r="1464" spans="3:16" x14ac:dyDescent="0.2">
      <c r="C1464"/>
      <c r="D1464"/>
      <c r="E1464"/>
      <c r="F1464"/>
      <c r="G1464"/>
      <c r="I1464" s="11" t="str">
        <f>Data!G1464</f>
        <v>successful</v>
      </c>
      <c r="J1464" s="11">
        <f>Data!O1464</f>
        <v>150</v>
      </c>
      <c r="L1464" s="39" t="s">
        <v>8219</v>
      </c>
      <c r="M1464" s="39">
        <v>101</v>
      </c>
      <c r="O1464" s="42" t="s">
        <v>8221</v>
      </c>
      <c r="P1464" s="42">
        <v>92</v>
      </c>
    </row>
    <row r="1465" spans="3:16" x14ac:dyDescent="0.2">
      <c r="C1465"/>
      <c r="D1465"/>
      <c r="E1465"/>
      <c r="F1465"/>
      <c r="G1465"/>
      <c r="I1465" s="11" t="str">
        <f>Data!G1465</f>
        <v>successful</v>
      </c>
      <c r="J1465" s="11">
        <f>Data!O1465</f>
        <v>25</v>
      </c>
      <c r="L1465" s="39" t="s">
        <v>8219</v>
      </c>
      <c r="M1465" s="39">
        <v>101</v>
      </c>
      <c r="O1465" s="42" t="s">
        <v>8221</v>
      </c>
      <c r="P1465" s="42">
        <v>93</v>
      </c>
    </row>
    <row r="1466" spans="3:16" x14ac:dyDescent="0.2">
      <c r="C1466"/>
      <c r="D1466"/>
      <c r="E1466"/>
      <c r="F1466"/>
      <c r="G1466"/>
      <c r="I1466" s="11" t="str">
        <f>Data!G1466</f>
        <v>successful</v>
      </c>
      <c r="J1466" s="11">
        <f>Data!O1466</f>
        <v>234</v>
      </c>
      <c r="L1466" s="39" t="s">
        <v>8219</v>
      </c>
      <c r="M1466" s="39">
        <v>102</v>
      </c>
      <c r="O1466" s="42" t="s">
        <v>8221</v>
      </c>
      <c r="P1466" s="42">
        <v>94</v>
      </c>
    </row>
    <row r="1467" spans="3:16" x14ac:dyDescent="0.2">
      <c r="C1467"/>
      <c r="D1467"/>
      <c r="E1467"/>
      <c r="F1467"/>
      <c r="G1467"/>
      <c r="I1467" s="11" t="str">
        <f>Data!G1467</f>
        <v>successful</v>
      </c>
      <c r="J1467" s="11">
        <f>Data!O1467</f>
        <v>2602</v>
      </c>
      <c r="L1467" s="39" t="s">
        <v>8219</v>
      </c>
      <c r="M1467" s="39">
        <v>102</v>
      </c>
      <c r="O1467" s="42" t="s">
        <v>8221</v>
      </c>
      <c r="P1467" s="42">
        <v>94</v>
      </c>
    </row>
    <row r="1468" spans="3:16" x14ac:dyDescent="0.2">
      <c r="C1468"/>
      <c r="D1468"/>
      <c r="E1468"/>
      <c r="F1468"/>
      <c r="G1468"/>
      <c r="I1468" s="11" t="str">
        <f>Data!G1468</f>
        <v>successful</v>
      </c>
      <c r="J1468" s="11">
        <f>Data!O1468</f>
        <v>248</v>
      </c>
      <c r="L1468" s="39" t="s">
        <v>8219</v>
      </c>
      <c r="M1468" s="39">
        <v>102</v>
      </c>
      <c r="O1468" s="42" t="s">
        <v>8221</v>
      </c>
      <c r="P1468" s="42">
        <v>94</v>
      </c>
    </row>
    <row r="1469" spans="3:16" x14ac:dyDescent="0.2">
      <c r="C1469"/>
      <c r="D1469"/>
      <c r="E1469"/>
      <c r="F1469"/>
      <c r="G1469"/>
      <c r="I1469" s="11" t="str">
        <f>Data!G1469</f>
        <v>successful</v>
      </c>
      <c r="J1469" s="11">
        <f>Data!O1469</f>
        <v>600</v>
      </c>
      <c r="L1469" s="39" t="s">
        <v>8219</v>
      </c>
      <c r="M1469" s="39">
        <v>102</v>
      </c>
      <c r="O1469" s="42" t="s">
        <v>8221</v>
      </c>
      <c r="P1469" s="42">
        <v>95</v>
      </c>
    </row>
    <row r="1470" spans="3:16" x14ac:dyDescent="0.2">
      <c r="C1470"/>
      <c r="D1470"/>
      <c r="E1470"/>
      <c r="F1470"/>
      <c r="G1470"/>
      <c r="I1470" s="11" t="str">
        <f>Data!G1470</f>
        <v>successful</v>
      </c>
      <c r="J1470" s="11">
        <f>Data!O1470</f>
        <v>293</v>
      </c>
      <c r="L1470" s="39" t="s">
        <v>8219</v>
      </c>
      <c r="M1470" s="39">
        <v>102</v>
      </c>
      <c r="O1470" s="42" t="s">
        <v>8221</v>
      </c>
      <c r="P1470" s="42">
        <v>96</v>
      </c>
    </row>
    <row r="1471" spans="3:16" x14ac:dyDescent="0.2">
      <c r="C1471"/>
      <c r="D1471"/>
      <c r="E1471"/>
      <c r="F1471"/>
      <c r="G1471"/>
      <c r="I1471" s="11" t="str">
        <f>Data!G1471</f>
        <v>successful</v>
      </c>
      <c r="J1471" s="11">
        <f>Data!O1471</f>
        <v>321</v>
      </c>
      <c r="L1471" s="39" t="s">
        <v>8219</v>
      </c>
      <c r="M1471" s="39">
        <v>103</v>
      </c>
      <c r="O1471" s="42" t="s">
        <v>8221</v>
      </c>
      <c r="P1471" s="42">
        <v>96</v>
      </c>
    </row>
    <row r="1472" spans="3:16" x14ac:dyDescent="0.2">
      <c r="C1472"/>
      <c r="D1472"/>
      <c r="E1472"/>
      <c r="F1472"/>
      <c r="G1472"/>
      <c r="I1472" s="11" t="str">
        <f>Data!G1472</f>
        <v>successful</v>
      </c>
      <c r="J1472" s="11">
        <f>Data!O1472</f>
        <v>81</v>
      </c>
      <c r="L1472" s="39" t="s">
        <v>8219</v>
      </c>
      <c r="M1472" s="39">
        <v>103</v>
      </c>
      <c r="O1472" s="42" t="s">
        <v>8221</v>
      </c>
      <c r="P1472" s="42">
        <v>96</v>
      </c>
    </row>
    <row r="1473" spans="3:16" x14ac:dyDescent="0.2">
      <c r="C1473"/>
      <c r="D1473"/>
      <c r="E1473"/>
      <c r="F1473"/>
      <c r="G1473"/>
      <c r="I1473" s="11" t="str">
        <f>Data!G1473</f>
        <v>successful</v>
      </c>
      <c r="J1473" s="11">
        <f>Data!O1473</f>
        <v>343</v>
      </c>
      <c r="L1473" s="39" t="s">
        <v>8219</v>
      </c>
      <c r="M1473" s="39">
        <v>103</v>
      </c>
      <c r="O1473" s="42" t="s">
        <v>8221</v>
      </c>
      <c r="P1473" s="42">
        <v>96</v>
      </c>
    </row>
    <row r="1474" spans="3:16" x14ac:dyDescent="0.2">
      <c r="C1474"/>
      <c r="D1474"/>
      <c r="E1474"/>
      <c r="F1474"/>
      <c r="G1474"/>
      <c r="I1474" s="11" t="str">
        <f>Data!G1474</f>
        <v>successful</v>
      </c>
      <c r="J1474" s="11">
        <f>Data!O1474</f>
        <v>336</v>
      </c>
      <c r="L1474" s="39" t="s">
        <v>8219</v>
      </c>
      <c r="M1474" s="39">
        <v>103</v>
      </c>
      <c r="O1474" s="42" t="s">
        <v>8221</v>
      </c>
      <c r="P1474" s="42">
        <v>98</v>
      </c>
    </row>
    <row r="1475" spans="3:16" x14ac:dyDescent="0.2">
      <c r="C1475"/>
      <c r="D1475"/>
      <c r="E1475"/>
      <c r="F1475"/>
      <c r="G1475"/>
      <c r="I1475" s="11" t="str">
        <f>Data!G1475</f>
        <v>successful</v>
      </c>
      <c r="J1475" s="11">
        <f>Data!O1475</f>
        <v>47</v>
      </c>
      <c r="L1475" s="39" t="s">
        <v>8219</v>
      </c>
      <c r="M1475" s="39">
        <v>103</v>
      </c>
      <c r="O1475" s="42" t="s">
        <v>8221</v>
      </c>
      <c r="P1475" s="42">
        <v>99</v>
      </c>
    </row>
    <row r="1476" spans="3:16" x14ac:dyDescent="0.2">
      <c r="C1476"/>
      <c r="D1476"/>
      <c r="E1476"/>
      <c r="F1476"/>
      <c r="G1476"/>
      <c r="I1476" s="11" t="str">
        <f>Data!G1476</f>
        <v>successful</v>
      </c>
      <c r="J1476" s="11">
        <f>Data!O1476</f>
        <v>76</v>
      </c>
      <c r="L1476" s="39" t="s">
        <v>8219</v>
      </c>
      <c r="M1476" s="39">
        <v>103</v>
      </c>
      <c r="O1476" s="42" t="s">
        <v>8221</v>
      </c>
      <c r="P1476" s="42">
        <v>99</v>
      </c>
    </row>
    <row r="1477" spans="3:16" x14ac:dyDescent="0.2">
      <c r="C1477"/>
      <c r="D1477"/>
      <c r="E1477"/>
      <c r="F1477"/>
      <c r="G1477"/>
      <c r="I1477" s="11" t="str">
        <f>Data!G1477</f>
        <v>successful</v>
      </c>
      <c r="J1477" s="11">
        <f>Data!O1477</f>
        <v>441</v>
      </c>
      <c r="L1477" s="39" t="s">
        <v>8219</v>
      </c>
      <c r="M1477" s="39">
        <v>104</v>
      </c>
      <c r="O1477" s="42" t="s">
        <v>8221</v>
      </c>
      <c r="P1477" s="42">
        <v>100</v>
      </c>
    </row>
    <row r="1478" spans="3:16" x14ac:dyDescent="0.2">
      <c r="C1478"/>
      <c r="D1478"/>
      <c r="E1478"/>
      <c r="F1478"/>
      <c r="G1478"/>
      <c r="I1478" s="11" t="str">
        <f>Data!G1478</f>
        <v>successful</v>
      </c>
      <c r="J1478" s="11">
        <f>Data!O1478</f>
        <v>916</v>
      </c>
      <c r="L1478" s="39" t="s">
        <v>8219</v>
      </c>
      <c r="M1478" s="39">
        <v>104</v>
      </c>
      <c r="O1478" s="42" t="s">
        <v>8221</v>
      </c>
      <c r="P1478" s="42">
        <v>103</v>
      </c>
    </row>
    <row r="1479" spans="3:16" x14ac:dyDescent="0.2">
      <c r="C1479"/>
      <c r="D1479"/>
      <c r="E1479"/>
      <c r="F1479"/>
      <c r="G1479"/>
      <c r="I1479" s="11" t="str">
        <f>Data!G1479</f>
        <v>successful</v>
      </c>
      <c r="J1479" s="11">
        <f>Data!O1479</f>
        <v>369</v>
      </c>
      <c r="L1479" s="39" t="s">
        <v>8219</v>
      </c>
      <c r="M1479" s="39">
        <v>104</v>
      </c>
      <c r="O1479" s="42" t="s">
        <v>8221</v>
      </c>
      <c r="P1479" s="42">
        <v>105</v>
      </c>
    </row>
    <row r="1480" spans="3:16" x14ac:dyDescent="0.2">
      <c r="C1480"/>
      <c r="D1480"/>
      <c r="E1480"/>
      <c r="F1480"/>
      <c r="G1480"/>
      <c r="I1480" s="11" t="str">
        <f>Data!G1480</f>
        <v>successful</v>
      </c>
      <c r="J1480" s="11">
        <f>Data!O1480</f>
        <v>20242</v>
      </c>
      <c r="L1480" s="39" t="s">
        <v>8219</v>
      </c>
      <c r="M1480" s="39">
        <v>104</v>
      </c>
      <c r="O1480" s="42" t="s">
        <v>8221</v>
      </c>
      <c r="P1480" s="42">
        <v>108</v>
      </c>
    </row>
    <row r="1481" spans="3:16" x14ac:dyDescent="0.2">
      <c r="C1481"/>
      <c r="D1481"/>
      <c r="E1481"/>
      <c r="F1481"/>
      <c r="G1481"/>
      <c r="I1481" s="11" t="str">
        <f>Data!G1481</f>
        <v>successful</v>
      </c>
      <c r="J1481" s="11">
        <f>Data!O1481</f>
        <v>71</v>
      </c>
      <c r="L1481" s="39" t="s">
        <v>8219</v>
      </c>
      <c r="M1481" s="39">
        <v>104</v>
      </c>
      <c r="O1481" s="42" t="s">
        <v>8221</v>
      </c>
      <c r="P1481" s="42">
        <v>110</v>
      </c>
    </row>
    <row r="1482" spans="3:16" x14ac:dyDescent="0.2">
      <c r="C1482"/>
      <c r="D1482"/>
      <c r="E1482"/>
      <c r="F1482"/>
      <c r="G1482"/>
      <c r="I1482" s="11" t="str">
        <f>Data!G1482</f>
        <v>successful</v>
      </c>
      <c r="J1482" s="11">
        <f>Data!O1482</f>
        <v>635</v>
      </c>
      <c r="L1482" s="39" t="s">
        <v>8219</v>
      </c>
      <c r="M1482" s="39">
        <v>104</v>
      </c>
      <c r="O1482" s="42" t="s">
        <v>8221</v>
      </c>
      <c r="P1482" s="42">
        <v>113</v>
      </c>
    </row>
    <row r="1483" spans="3:16" x14ac:dyDescent="0.2">
      <c r="C1483"/>
      <c r="D1483"/>
      <c r="E1483"/>
      <c r="F1483"/>
      <c r="G1483"/>
      <c r="I1483" s="11" t="str">
        <f>Data!G1483</f>
        <v>failed</v>
      </c>
      <c r="J1483" s="11">
        <f>Data!O1483</f>
        <v>6</v>
      </c>
      <c r="L1483" s="39" t="s">
        <v>8219</v>
      </c>
      <c r="M1483" s="39">
        <v>104</v>
      </c>
      <c r="O1483" s="42" t="s">
        <v>8221</v>
      </c>
      <c r="P1483" s="42">
        <v>114</v>
      </c>
    </row>
    <row r="1484" spans="3:16" x14ac:dyDescent="0.2">
      <c r="C1484"/>
      <c r="D1484"/>
      <c r="E1484"/>
      <c r="F1484"/>
      <c r="G1484"/>
      <c r="I1484" s="11" t="str">
        <f>Data!G1484</f>
        <v>failed</v>
      </c>
      <c r="J1484" s="11">
        <f>Data!O1484</f>
        <v>1</v>
      </c>
      <c r="L1484" s="39" t="s">
        <v>8219</v>
      </c>
      <c r="M1484" s="39">
        <v>104</v>
      </c>
      <c r="O1484" s="42" t="s">
        <v>8221</v>
      </c>
      <c r="P1484" s="42">
        <v>114</v>
      </c>
    </row>
    <row r="1485" spans="3:16" x14ac:dyDescent="0.2">
      <c r="C1485"/>
      <c r="D1485"/>
      <c r="E1485"/>
      <c r="F1485"/>
      <c r="G1485"/>
      <c r="I1485" s="11" t="str">
        <f>Data!G1485</f>
        <v>failed</v>
      </c>
      <c r="J1485" s="11">
        <f>Data!O1485</f>
        <v>2</v>
      </c>
      <c r="L1485" s="39" t="s">
        <v>8219</v>
      </c>
      <c r="M1485" s="39">
        <v>104</v>
      </c>
      <c r="O1485" s="42" t="s">
        <v>8221</v>
      </c>
      <c r="P1485" s="42">
        <v>117</v>
      </c>
    </row>
    <row r="1486" spans="3:16" x14ac:dyDescent="0.2">
      <c r="C1486"/>
      <c r="D1486"/>
      <c r="E1486"/>
      <c r="F1486"/>
      <c r="G1486"/>
      <c r="I1486" s="11" t="str">
        <f>Data!G1486</f>
        <v>failed</v>
      </c>
      <c r="J1486" s="11">
        <f>Data!O1486</f>
        <v>0</v>
      </c>
      <c r="L1486" s="39" t="s">
        <v>8219</v>
      </c>
      <c r="M1486" s="39">
        <v>104</v>
      </c>
      <c r="O1486" s="42" t="s">
        <v>8221</v>
      </c>
      <c r="P1486" s="42">
        <v>118</v>
      </c>
    </row>
    <row r="1487" spans="3:16" x14ac:dyDescent="0.2">
      <c r="C1487"/>
      <c r="D1487"/>
      <c r="E1487"/>
      <c r="F1487"/>
      <c r="G1487"/>
      <c r="I1487" s="11" t="str">
        <f>Data!G1487</f>
        <v>failed</v>
      </c>
      <c r="J1487" s="11">
        <f>Data!O1487</f>
        <v>3</v>
      </c>
      <c r="L1487" s="39" t="s">
        <v>8219</v>
      </c>
      <c r="M1487" s="39">
        <v>104</v>
      </c>
      <c r="O1487" s="42" t="s">
        <v>8221</v>
      </c>
      <c r="P1487" s="42">
        <v>121</v>
      </c>
    </row>
    <row r="1488" spans="3:16" x14ac:dyDescent="0.2">
      <c r="C1488"/>
      <c r="D1488"/>
      <c r="E1488"/>
      <c r="F1488"/>
      <c r="G1488"/>
      <c r="I1488" s="11" t="str">
        <f>Data!G1488</f>
        <v>failed</v>
      </c>
      <c r="J1488" s="11">
        <f>Data!O1488</f>
        <v>3</v>
      </c>
      <c r="L1488" s="39" t="s">
        <v>8219</v>
      </c>
      <c r="M1488" s="39">
        <v>104</v>
      </c>
      <c r="O1488" s="42" t="s">
        <v>8221</v>
      </c>
      <c r="P1488" s="42">
        <v>122</v>
      </c>
    </row>
    <row r="1489" spans="3:16" x14ac:dyDescent="0.2">
      <c r="C1489"/>
      <c r="D1489"/>
      <c r="E1489"/>
      <c r="F1489"/>
      <c r="G1489"/>
      <c r="I1489" s="11" t="str">
        <f>Data!G1489</f>
        <v>failed</v>
      </c>
      <c r="J1489" s="11">
        <f>Data!O1489</f>
        <v>0</v>
      </c>
      <c r="L1489" s="39" t="s">
        <v>8219</v>
      </c>
      <c r="M1489" s="39">
        <v>104</v>
      </c>
      <c r="O1489" s="42" t="s">
        <v>8221</v>
      </c>
      <c r="P1489" s="42">
        <v>123</v>
      </c>
    </row>
    <row r="1490" spans="3:16" x14ac:dyDescent="0.2">
      <c r="C1490"/>
      <c r="D1490"/>
      <c r="E1490"/>
      <c r="F1490"/>
      <c r="G1490"/>
      <c r="I1490" s="11" t="str">
        <f>Data!G1490</f>
        <v>failed</v>
      </c>
      <c r="J1490" s="11">
        <f>Data!O1490</f>
        <v>6</v>
      </c>
      <c r="L1490" s="39" t="s">
        <v>8219</v>
      </c>
      <c r="M1490" s="39">
        <v>104</v>
      </c>
      <c r="O1490" s="42" t="s">
        <v>8221</v>
      </c>
      <c r="P1490" s="42">
        <v>123</v>
      </c>
    </row>
    <row r="1491" spans="3:16" x14ac:dyDescent="0.2">
      <c r="C1491"/>
      <c r="D1491"/>
      <c r="E1491"/>
      <c r="F1491"/>
      <c r="G1491"/>
      <c r="I1491" s="11" t="str">
        <f>Data!G1491</f>
        <v>failed</v>
      </c>
      <c r="J1491" s="11">
        <f>Data!O1491</f>
        <v>0</v>
      </c>
      <c r="L1491" s="39" t="s">
        <v>8219</v>
      </c>
      <c r="M1491" s="39">
        <v>105</v>
      </c>
      <c r="O1491" s="42" t="s">
        <v>8221</v>
      </c>
      <c r="P1491" s="42">
        <v>124</v>
      </c>
    </row>
    <row r="1492" spans="3:16" x14ac:dyDescent="0.2">
      <c r="C1492"/>
      <c r="D1492"/>
      <c r="E1492"/>
      <c r="F1492"/>
      <c r="G1492"/>
      <c r="I1492" s="11" t="str">
        <f>Data!G1492</f>
        <v>failed</v>
      </c>
      <c r="J1492" s="11">
        <f>Data!O1492</f>
        <v>19</v>
      </c>
      <c r="L1492" s="39" t="s">
        <v>8219</v>
      </c>
      <c r="M1492" s="39">
        <v>105</v>
      </c>
      <c r="O1492" s="42" t="s">
        <v>8221</v>
      </c>
      <c r="P1492" s="42">
        <v>124</v>
      </c>
    </row>
    <row r="1493" spans="3:16" x14ac:dyDescent="0.2">
      <c r="C1493"/>
      <c r="D1493"/>
      <c r="E1493"/>
      <c r="F1493"/>
      <c r="G1493"/>
      <c r="I1493" s="11" t="str">
        <f>Data!G1493</f>
        <v>failed</v>
      </c>
      <c r="J1493" s="11">
        <f>Data!O1493</f>
        <v>1</v>
      </c>
      <c r="L1493" s="39" t="s">
        <v>8219</v>
      </c>
      <c r="M1493" s="39">
        <v>105</v>
      </c>
      <c r="O1493" s="42" t="s">
        <v>8221</v>
      </c>
      <c r="P1493" s="42">
        <v>125</v>
      </c>
    </row>
    <row r="1494" spans="3:16" x14ac:dyDescent="0.2">
      <c r="C1494"/>
      <c r="D1494"/>
      <c r="E1494"/>
      <c r="F1494"/>
      <c r="G1494"/>
      <c r="I1494" s="11" t="str">
        <f>Data!G1494</f>
        <v>failed</v>
      </c>
      <c r="J1494" s="11">
        <f>Data!O1494</f>
        <v>2</v>
      </c>
      <c r="L1494" s="39" t="s">
        <v>8219</v>
      </c>
      <c r="M1494" s="39">
        <v>105</v>
      </c>
      <c r="O1494" s="42" t="s">
        <v>8221</v>
      </c>
      <c r="P1494" s="42">
        <v>129</v>
      </c>
    </row>
    <row r="1495" spans="3:16" x14ac:dyDescent="0.2">
      <c r="C1495"/>
      <c r="D1495"/>
      <c r="E1495"/>
      <c r="F1495"/>
      <c r="G1495"/>
      <c r="I1495" s="11" t="str">
        <f>Data!G1495</f>
        <v>failed</v>
      </c>
      <c r="J1495" s="11">
        <f>Data!O1495</f>
        <v>0</v>
      </c>
      <c r="L1495" s="39" t="s">
        <v>8219</v>
      </c>
      <c r="M1495" s="39">
        <v>105</v>
      </c>
      <c r="O1495" s="42" t="s">
        <v>8221</v>
      </c>
      <c r="P1495" s="42">
        <v>135</v>
      </c>
    </row>
    <row r="1496" spans="3:16" x14ac:dyDescent="0.2">
      <c r="C1496"/>
      <c r="D1496"/>
      <c r="E1496"/>
      <c r="F1496"/>
      <c r="G1496"/>
      <c r="I1496" s="11" t="str">
        <f>Data!G1496</f>
        <v>failed</v>
      </c>
      <c r="J1496" s="11">
        <f>Data!O1496</f>
        <v>11</v>
      </c>
      <c r="L1496" s="39" t="s">
        <v>8219</v>
      </c>
      <c r="M1496" s="39">
        <v>106</v>
      </c>
      <c r="O1496" s="42" t="s">
        <v>8221</v>
      </c>
      <c r="P1496" s="42">
        <v>139</v>
      </c>
    </row>
    <row r="1497" spans="3:16" x14ac:dyDescent="0.2">
      <c r="C1497"/>
      <c r="D1497"/>
      <c r="E1497"/>
      <c r="F1497"/>
      <c r="G1497"/>
      <c r="I1497" s="11" t="str">
        <f>Data!G1497</f>
        <v>failed</v>
      </c>
      <c r="J1497" s="11">
        <f>Data!O1497</f>
        <v>0</v>
      </c>
      <c r="L1497" s="39" t="s">
        <v>8219</v>
      </c>
      <c r="M1497" s="39">
        <v>107</v>
      </c>
      <c r="O1497" s="42" t="s">
        <v>8221</v>
      </c>
      <c r="P1497" s="42">
        <v>140</v>
      </c>
    </row>
    <row r="1498" spans="3:16" x14ac:dyDescent="0.2">
      <c r="C1498"/>
      <c r="D1498"/>
      <c r="E1498"/>
      <c r="F1498"/>
      <c r="G1498"/>
      <c r="I1498" s="11" t="str">
        <f>Data!G1498</f>
        <v>failed</v>
      </c>
      <c r="J1498" s="11">
        <f>Data!O1498</f>
        <v>0</v>
      </c>
      <c r="L1498" s="39" t="s">
        <v>8219</v>
      </c>
      <c r="M1498" s="39">
        <v>107</v>
      </c>
      <c r="O1498" s="42" t="s">
        <v>8221</v>
      </c>
      <c r="P1498" s="42">
        <v>140</v>
      </c>
    </row>
    <row r="1499" spans="3:16" x14ac:dyDescent="0.2">
      <c r="C1499"/>
      <c r="D1499"/>
      <c r="E1499"/>
      <c r="F1499"/>
      <c r="G1499"/>
      <c r="I1499" s="11" t="str">
        <f>Data!G1499</f>
        <v>failed</v>
      </c>
      <c r="J1499" s="11">
        <f>Data!O1499</f>
        <v>1</v>
      </c>
      <c r="L1499" s="39" t="s">
        <v>8219</v>
      </c>
      <c r="M1499" s="39">
        <v>107</v>
      </c>
      <c r="O1499" s="42" t="s">
        <v>8221</v>
      </c>
      <c r="P1499" s="42">
        <v>140</v>
      </c>
    </row>
    <row r="1500" spans="3:16" x14ac:dyDescent="0.2">
      <c r="C1500"/>
      <c r="D1500"/>
      <c r="E1500"/>
      <c r="F1500"/>
      <c r="G1500"/>
      <c r="I1500" s="11" t="str">
        <f>Data!G1500</f>
        <v>failed</v>
      </c>
      <c r="J1500" s="11">
        <f>Data!O1500</f>
        <v>3</v>
      </c>
      <c r="L1500" s="39" t="s">
        <v>8219</v>
      </c>
      <c r="M1500" s="39">
        <v>107</v>
      </c>
      <c r="O1500" s="42" t="s">
        <v>8221</v>
      </c>
      <c r="P1500" s="42">
        <v>147</v>
      </c>
    </row>
    <row r="1501" spans="3:16" x14ac:dyDescent="0.2">
      <c r="C1501"/>
      <c r="D1501"/>
      <c r="E1501"/>
      <c r="F1501"/>
      <c r="G1501"/>
      <c r="I1501" s="11" t="str">
        <f>Data!G1501</f>
        <v>failed</v>
      </c>
      <c r="J1501" s="11">
        <f>Data!O1501</f>
        <v>1</v>
      </c>
      <c r="L1501" s="39" t="s">
        <v>8219</v>
      </c>
      <c r="M1501" s="39">
        <v>107</v>
      </c>
      <c r="O1501" s="42" t="s">
        <v>8221</v>
      </c>
      <c r="P1501" s="42">
        <v>147</v>
      </c>
    </row>
    <row r="1502" spans="3:16" x14ac:dyDescent="0.2">
      <c r="C1502"/>
      <c r="D1502"/>
      <c r="E1502"/>
      <c r="F1502"/>
      <c r="G1502"/>
      <c r="I1502" s="11" t="str">
        <f>Data!G1502</f>
        <v>failed</v>
      </c>
      <c r="J1502" s="11">
        <f>Data!O1502</f>
        <v>15</v>
      </c>
      <c r="L1502" s="39" t="s">
        <v>8219</v>
      </c>
      <c r="M1502" s="39">
        <v>107</v>
      </c>
      <c r="O1502" s="42" t="s">
        <v>8221</v>
      </c>
      <c r="P1502" s="42">
        <v>148</v>
      </c>
    </row>
    <row r="1503" spans="3:16" x14ac:dyDescent="0.2">
      <c r="C1503"/>
      <c r="D1503"/>
      <c r="E1503"/>
      <c r="F1503"/>
      <c r="G1503"/>
      <c r="I1503" s="11" t="str">
        <f>Data!G1503</f>
        <v>successful</v>
      </c>
      <c r="J1503" s="11">
        <f>Data!O1503</f>
        <v>885</v>
      </c>
      <c r="L1503" s="39" t="s">
        <v>8219</v>
      </c>
      <c r="M1503" s="39">
        <v>107</v>
      </c>
      <c r="O1503" s="42" t="s">
        <v>8221</v>
      </c>
      <c r="P1503" s="42">
        <v>152</v>
      </c>
    </row>
    <row r="1504" spans="3:16" x14ac:dyDescent="0.2">
      <c r="C1504"/>
      <c r="D1504"/>
      <c r="E1504"/>
      <c r="F1504"/>
      <c r="G1504"/>
      <c r="I1504" s="11" t="str">
        <f>Data!G1504</f>
        <v>successful</v>
      </c>
      <c r="J1504" s="11">
        <f>Data!O1504</f>
        <v>329</v>
      </c>
      <c r="L1504" s="39" t="s">
        <v>8219</v>
      </c>
      <c r="M1504" s="39">
        <v>108</v>
      </c>
      <c r="O1504" s="42" t="s">
        <v>8221</v>
      </c>
      <c r="P1504" s="42">
        <v>167</v>
      </c>
    </row>
    <row r="1505" spans="3:16" x14ac:dyDescent="0.2">
      <c r="C1505"/>
      <c r="D1505"/>
      <c r="E1505"/>
      <c r="F1505"/>
      <c r="G1505"/>
      <c r="I1505" s="11" t="str">
        <f>Data!G1505</f>
        <v>successful</v>
      </c>
      <c r="J1505" s="11">
        <f>Data!O1505</f>
        <v>71</v>
      </c>
      <c r="L1505" s="39" t="s">
        <v>8219</v>
      </c>
      <c r="M1505" s="39">
        <v>108</v>
      </c>
      <c r="O1505" s="42" t="s">
        <v>8221</v>
      </c>
      <c r="P1505" s="42">
        <v>170</v>
      </c>
    </row>
    <row r="1506" spans="3:16" x14ac:dyDescent="0.2">
      <c r="C1506"/>
      <c r="D1506"/>
      <c r="E1506"/>
      <c r="F1506"/>
      <c r="G1506"/>
      <c r="I1506" s="11" t="str">
        <f>Data!G1506</f>
        <v>successful</v>
      </c>
      <c r="J1506" s="11">
        <f>Data!O1506</f>
        <v>269</v>
      </c>
      <c r="L1506" s="39" t="s">
        <v>8219</v>
      </c>
      <c r="M1506" s="39">
        <v>108</v>
      </c>
      <c r="O1506" s="42" t="s">
        <v>8221</v>
      </c>
      <c r="P1506" s="42">
        <v>171</v>
      </c>
    </row>
    <row r="1507" spans="3:16" x14ac:dyDescent="0.2">
      <c r="C1507"/>
      <c r="D1507"/>
      <c r="E1507"/>
      <c r="F1507"/>
      <c r="G1507"/>
      <c r="I1507" s="11" t="str">
        <f>Data!G1507</f>
        <v>successful</v>
      </c>
      <c r="J1507" s="11">
        <f>Data!O1507</f>
        <v>345</v>
      </c>
      <c r="L1507" s="39" t="s">
        <v>8219</v>
      </c>
      <c r="M1507" s="39">
        <v>108</v>
      </c>
      <c r="O1507" s="42" t="s">
        <v>8221</v>
      </c>
      <c r="P1507" s="42">
        <v>171</v>
      </c>
    </row>
    <row r="1508" spans="3:16" x14ac:dyDescent="0.2">
      <c r="C1508"/>
      <c r="D1508"/>
      <c r="E1508"/>
      <c r="F1508"/>
      <c r="G1508"/>
      <c r="I1508" s="11" t="str">
        <f>Data!G1508</f>
        <v>successful</v>
      </c>
      <c r="J1508" s="11">
        <f>Data!O1508</f>
        <v>43</v>
      </c>
      <c r="L1508" s="39" t="s">
        <v>8219</v>
      </c>
      <c r="M1508" s="39">
        <v>108</v>
      </c>
      <c r="O1508" s="42" t="s">
        <v>8221</v>
      </c>
      <c r="P1508" s="42">
        <v>179</v>
      </c>
    </row>
    <row r="1509" spans="3:16" x14ac:dyDescent="0.2">
      <c r="C1509"/>
      <c r="D1509"/>
      <c r="E1509"/>
      <c r="F1509"/>
      <c r="G1509"/>
      <c r="I1509" s="11" t="str">
        <f>Data!G1509</f>
        <v>successful</v>
      </c>
      <c r="J1509" s="11">
        <f>Data!O1509</f>
        <v>33</v>
      </c>
      <c r="L1509" s="39" t="s">
        <v>8219</v>
      </c>
      <c r="M1509" s="39">
        <v>108</v>
      </c>
      <c r="O1509" s="42" t="s">
        <v>8221</v>
      </c>
      <c r="P1509" s="42">
        <v>185</v>
      </c>
    </row>
    <row r="1510" spans="3:16" x14ac:dyDescent="0.2">
      <c r="C1510"/>
      <c r="D1510"/>
      <c r="E1510"/>
      <c r="F1510"/>
      <c r="G1510"/>
      <c r="I1510" s="11" t="str">
        <f>Data!G1510</f>
        <v>successful</v>
      </c>
      <c r="J1510" s="11">
        <f>Data!O1510</f>
        <v>211</v>
      </c>
      <c r="L1510" s="39" t="s">
        <v>8219</v>
      </c>
      <c r="M1510" s="39">
        <v>108</v>
      </c>
      <c r="O1510" s="42" t="s">
        <v>8221</v>
      </c>
      <c r="P1510" s="42">
        <v>188</v>
      </c>
    </row>
    <row r="1511" spans="3:16" x14ac:dyDescent="0.2">
      <c r="C1511"/>
      <c r="D1511"/>
      <c r="E1511"/>
      <c r="F1511"/>
      <c r="G1511"/>
      <c r="I1511" s="11" t="str">
        <f>Data!G1511</f>
        <v>successful</v>
      </c>
      <c r="J1511" s="11">
        <f>Data!O1511</f>
        <v>196</v>
      </c>
      <c r="L1511" s="39" t="s">
        <v>8219</v>
      </c>
      <c r="M1511" s="39">
        <v>108</v>
      </c>
      <c r="O1511" s="42" t="s">
        <v>8221</v>
      </c>
      <c r="P1511" s="42">
        <v>196</v>
      </c>
    </row>
    <row r="1512" spans="3:16" x14ac:dyDescent="0.2">
      <c r="C1512"/>
      <c r="D1512"/>
      <c r="E1512"/>
      <c r="F1512"/>
      <c r="G1512"/>
      <c r="I1512" s="11" t="str">
        <f>Data!G1512</f>
        <v>successful</v>
      </c>
      <c r="J1512" s="11">
        <f>Data!O1512</f>
        <v>405</v>
      </c>
      <c r="L1512" s="39" t="s">
        <v>8219</v>
      </c>
      <c r="M1512" s="39">
        <v>108</v>
      </c>
      <c r="O1512" s="42" t="s">
        <v>8221</v>
      </c>
      <c r="P1512" s="42">
        <v>196</v>
      </c>
    </row>
    <row r="1513" spans="3:16" x14ac:dyDescent="0.2">
      <c r="C1513"/>
      <c r="D1513"/>
      <c r="E1513"/>
      <c r="F1513"/>
      <c r="G1513"/>
      <c r="I1513" s="11" t="str">
        <f>Data!G1513</f>
        <v>successful</v>
      </c>
      <c r="J1513" s="11">
        <f>Data!O1513</f>
        <v>206</v>
      </c>
      <c r="L1513" s="39" t="s">
        <v>8219</v>
      </c>
      <c r="M1513" s="39">
        <v>108</v>
      </c>
      <c r="O1513" s="42" t="s">
        <v>8221</v>
      </c>
      <c r="P1513" s="42">
        <v>197</v>
      </c>
    </row>
    <row r="1514" spans="3:16" x14ac:dyDescent="0.2">
      <c r="C1514"/>
      <c r="D1514"/>
      <c r="E1514"/>
      <c r="F1514"/>
      <c r="G1514"/>
      <c r="I1514" s="11" t="str">
        <f>Data!G1514</f>
        <v>successful</v>
      </c>
      <c r="J1514" s="11">
        <f>Data!O1514</f>
        <v>335</v>
      </c>
      <c r="L1514" s="39" t="s">
        <v>8219</v>
      </c>
      <c r="M1514" s="39">
        <v>108</v>
      </c>
      <c r="O1514" s="42" t="s">
        <v>8221</v>
      </c>
      <c r="P1514" s="42">
        <v>201</v>
      </c>
    </row>
    <row r="1515" spans="3:16" x14ac:dyDescent="0.2">
      <c r="C1515"/>
      <c r="D1515"/>
      <c r="E1515"/>
      <c r="F1515"/>
      <c r="G1515"/>
      <c r="I1515" s="11" t="str">
        <f>Data!G1515</f>
        <v>successful</v>
      </c>
      <c r="J1515" s="11">
        <f>Data!O1515</f>
        <v>215</v>
      </c>
      <c r="L1515" s="39" t="s">
        <v>8219</v>
      </c>
      <c r="M1515" s="39">
        <v>109</v>
      </c>
      <c r="O1515" s="42" t="s">
        <v>8221</v>
      </c>
      <c r="P1515" s="42">
        <v>202</v>
      </c>
    </row>
    <row r="1516" spans="3:16" x14ac:dyDescent="0.2">
      <c r="C1516"/>
      <c r="D1516"/>
      <c r="E1516"/>
      <c r="F1516"/>
      <c r="G1516"/>
      <c r="I1516" s="11" t="str">
        <f>Data!G1516</f>
        <v>successful</v>
      </c>
      <c r="J1516" s="11">
        <f>Data!O1516</f>
        <v>176</v>
      </c>
      <c r="L1516" s="39" t="s">
        <v>8219</v>
      </c>
      <c r="M1516" s="39">
        <v>109</v>
      </c>
      <c r="O1516" s="42" t="s">
        <v>8221</v>
      </c>
      <c r="P1516" s="42">
        <v>215</v>
      </c>
    </row>
    <row r="1517" spans="3:16" x14ac:dyDescent="0.2">
      <c r="C1517"/>
      <c r="D1517"/>
      <c r="E1517"/>
      <c r="F1517"/>
      <c r="G1517"/>
      <c r="I1517" s="11" t="str">
        <f>Data!G1517</f>
        <v>successful</v>
      </c>
      <c r="J1517" s="11">
        <f>Data!O1517</f>
        <v>555</v>
      </c>
      <c r="L1517" s="39" t="s">
        <v>8219</v>
      </c>
      <c r="M1517" s="39">
        <v>109</v>
      </c>
      <c r="O1517" s="42" t="s">
        <v>8221</v>
      </c>
      <c r="P1517" s="42">
        <v>229</v>
      </c>
    </row>
    <row r="1518" spans="3:16" x14ac:dyDescent="0.2">
      <c r="C1518"/>
      <c r="D1518"/>
      <c r="E1518"/>
      <c r="F1518"/>
      <c r="G1518"/>
      <c r="I1518" s="11" t="str">
        <f>Data!G1518</f>
        <v>successful</v>
      </c>
      <c r="J1518" s="11">
        <f>Data!O1518</f>
        <v>116</v>
      </c>
      <c r="L1518" s="39" t="s">
        <v>8219</v>
      </c>
      <c r="M1518" s="39">
        <v>110</v>
      </c>
      <c r="O1518" s="42" t="s">
        <v>8221</v>
      </c>
      <c r="P1518" s="42">
        <v>236</v>
      </c>
    </row>
    <row r="1519" spans="3:16" x14ac:dyDescent="0.2">
      <c r="C1519"/>
      <c r="D1519"/>
      <c r="E1519"/>
      <c r="F1519"/>
      <c r="G1519"/>
      <c r="I1519" s="11" t="str">
        <f>Data!G1519</f>
        <v>successful</v>
      </c>
      <c r="J1519" s="11">
        <f>Data!O1519</f>
        <v>615</v>
      </c>
      <c r="L1519" s="39" t="s">
        <v>8219</v>
      </c>
      <c r="M1519" s="39">
        <v>110</v>
      </c>
      <c r="O1519" s="42" t="s">
        <v>8221</v>
      </c>
      <c r="P1519" s="42">
        <v>285</v>
      </c>
    </row>
    <row r="1520" spans="3:16" x14ac:dyDescent="0.2">
      <c r="C1520"/>
      <c r="D1520"/>
      <c r="E1520"/>
      <c r="F1520"/>
      <c r="G1520"/>
      <c r="I1520" s="11" t="str">
        <f>Data!G1520</f>
        <v>successful</v>
      </c>
      <c r="J1520" s="11">
        <f>Data!O1520</f>
        <v>236</v>
      </c>
      <c r="L1520" s="39" t="s">
        <v>8219</v>
      </c>
      <c r="M1520" s="39">
        <v>110</v>
      </c>
      <c r="O1520" s="42" t="s">
        <v>8221</v>
      </c>
      <c r="P1520" s="42">
        <v>296</v>
      </c>
    </row>
    <row r="1521" spans="3:16" x14ac:dyDescent="0.2">
      <c r="C1521"/>
      <c r="D1521"/>
      <c r="E1521"/>
      <c r="F1521"/>
      <c r="G1521"/>
      <c r="I1521" s="11" t="str">
        <f>Data!G1521</f>
        <v>successful</v>
      </c>
      <c r="J1521" s="11">
        <f>Data!O1521</f>
        <v>145</v>
      </c>
      <c r="L1521" s="39" t="s">
        <v>8219</v>
      </c>
      <c r="M1521" s="39">
        <v>110</v>
      </c>
      <c r="O1521" s="42" t="s">
        <v>8221</v>
      </c>
      <c r="P1521" s="42">
        <v>310</v>
      </c>
    </row>
    <row r="1522" spans="3:16" x14ac:dyDescent="0.2">
      <c r="C1522"/>
      <c r="D1522"/>
      <c r="E1522"/>
      <c r="F1522"/>
      <c r="G1522"/>
      <c r="I1522" s="11" t="str">
        <f>Data!G1522</f>
        <v>successful</v>
      </c>
      <c r="J1522" s="11">
        <f>Data!O1522</f>
        <v>167</v>
      </c>
      <c r="L1522" s="39" t="s">
        <v>8219</v>
      </c>
      <c r="M1522" s="39">
        <v>111</v>
      </c>
      <c r="O1522" s="42" t="s">
        <v>8221</v>
      </c>
      <c r="P1522" s="42">
        <v>311</v>
      </c>
    </row>
    <row r="1523" spans="3:16" x14ac:dyDescent="0.2">
      <c r="C1523"/>
      <c r="D1523"/>
      <c r="E1523"/>
      <c r="F1523"/>
      <c r="G1523"/>
      <c r="I1523" s="11" t="str">
        <f>Data!G1523</f>
        <v>successful</v>
      </c>
      <c r="J1523" s="11">
        <f>Data!O1523</f>
        <v>235</v>
      </c>
      <c r="L1523" s="39" t="s">
        <v>8219</v>
      </c>
      <c r="M1523" s="39">
        <v>111</v>
      </c>
      <c r="O1523" s="42" t="s">
        <v>8221</v>
      </c>
      <c r="P1523" s="42">
        <v>312</v>
      </c>
    </row>
    <row r="1524" spans="3:16" x14ac:dyDescent="0.2">
      <c r="C1524"/>
      <c r="D1524"/>
      <c r="E1524"/>
      <c r="F1524"/>
      <c r="G1524"/>
      <c r="I1524" s="11" t="str">
        <f>Data!G1524</f>
        <v>successful</v>
      </c>
      <c r="J1524" s="11">
        <f>Data!O1524</f>
        <v>452</v>
      </c>
      <c r="L1524" s="39" t="s">
        <v>8219</v>
      </c>
      <c r="M1524" s="39">
        <v>111</v>
      </c>
      <c r="O1524" s="42" t="s">
        <v>8221</v>
      </c>
      <c r="P1524" s="42">
        <v>336</v>
      </c>
    </row>
    <row r="1525" spans="3:16" x14ac:dyDescent="0.2">
      <c r="C1525"/>
      <c r="D1525"/>
      <c r="E1525"/>
      <c r="F1525"/>
      <c r="G1525"/>
      <c r="I1525" s="11" t="str">
        <f>Data!G1525</f>
        <v>successful</v>
      </c>
      <c r="J1525" s="11">
        <f>Data!O1525</f>
        <v>241</v>
      </c>
      <c r="L1525" s="39" t="s">
        <v>8219</v>
      </c>
      <c r="M1525" s="39">
        <v>111</v>
      </c>
      <c r="O1525" s="42" t="s">
        <v>8221</v>
      </c>
      <c r="P1525" s="42">
        <v>338</v>
      </c>
    </row>
    <row r="1526" spans="3:16" x14ac:dyDescent="0.2">
      <c r="C1526"/>
      <c r="D1526"/>
      <c r="E1526"/>
      <c r="F1526"/>
      <c r="G1526"/>
      <c r="I1526" s="11" t="str">
        <f>Data!G1526</f>
        <v>successful</v>
      </c>
      <c r="J1526" s="11">
        <f>Data!O1526</f>
        <v>28</v>
      </c>
      <c r="L1526" s="39" t="s">
        <v>8219</v>
      </c>
      <c r="M1526" s="39">
        <v>111</v>
      </c>
      <c r="O1526" s="42" t="s">
        <v>8221</v>
      </c>
      <c r="P1526" s="42">
        <v>369</v>
      </c>
    </row>
    <row r="1527" spans="3:16" x14ac:dyDescent="0.2">
      <c r="C1527"/>
      <c r="D1527"/>
      <c r="E1527"/>
      <c r="F1527"/>
      <c r="G1527"/>
      <c r="I1527" s="11" t="str">
        <f>Data!G1527</f>
        <v>successful</v>
      </c>
      <c r="J1527" s="11">
        <f>Data!O1527</f>
        <v>140</v>
      </c>
      <c r="L1527" s="39" t="s">
        <v>8219</v>
      </c>
      <c r="M1527" s="39">
        <v>111</v>
      </c>
      <c r="O1527" s="42" t="s">
        <v>8221</v>
      </c>
      <c r="P1527" s="42">
        <v>456</v>
      </c>
    </row>
    <row r="1528" spans="3:16" x14ac:dyDescent="0.2">
      <c r="C1528"/>
      <c r="D1528"/>
      <c r="E1528"/>
      <c r="F1528"/>
      <c r="G1528"/>
      <c r="I1528" s="11" t="str">
        <f>Data!G1528</f>
        <v>successful</v>
      </c>
      <c r="J1528" s="11">
        <f>Data!O1528</f>
        <v>280</v>
      </c>
      <c r="L1528" s="39" t="s">
        <v>8219</v>
      </c>
      <c r="M1528" s="39">
        <v>111</v>
      </c>
      <c r="O1528" s="42" t="s">
        <v>8221</v>
      </c>
      <c r="P1528" s="42">
        <v>534</v>
      </c>
    </row>
    <row r="1529" spans="3:16" x14ac:dyDescent="0.2">
      <c r="C1529"/>
      <c r="D1529"/>
      <c r="E1529"/>
      <c r="F1529"/>
      <c r="G1529"/>
      <c r="I1529" s="11" t="str">
        <f>Data!G1529</f>
        <v>successful</v>
      </c>
      <c r="J1529" s="11">
        <f>Data!O1529</f>
        <v>70</v>
      </c>
      <c r="L1529" s="39" t="s">
        <v>8219</v>
      </c>
      <c r="M1529" s="39">
        <v>112</v>
      </c>
      <c r="O1529" s="42" t="s">
        <v>8221</v>
      </c>
      <c r="P1529" s="42">
        <v>890</v>
      </c>
    </row>
    <row r="1530" spans="3:16" x14ac:dyDescent="0.2">
      <c r="C1530"/>
      <c r="D1530"/>
      <c r="E1530"/>
      <c r="F1530"/>
      <c r="G1530"/>
      <c r="I1530" s="11" t="str">
        <f>Data!G1530</f>
        <v>successful</v>
      </c>
      <c r="J1530" s="11">
        <f>Data!O1530</f>
        <v>160</v>
      </c>
      <c r="L1530" s="39" t="s">
        <v>8219</v>
      </c>
      <c r="M1530" s="39">
        <v>112</v>
      </c>
      <c r="O1530" s="42" t="s">
        <v>8221</v>
      </c>
      <c r="P1530" s="42">
        <v>975</v>
      </c>
    </row>
    <row r="1531" spans="3:16" x14ac:dyDescent="0.2">
      <c r="C1531"/>
      <c r="D1531"/>
      <c r="E1531"/>
      <c r="F1531"/>
      <c r="G1531"/>
      <c r="I1531" s="11" t="str">
        <f>Data!G1531</f>
        <v>successful</v>
      </c>
      <c r="J1531" s="11">
        <f>Data!O1531</f>
        <v>141</v>
      </c>
      <c r="L1531" s="39" t="s">
        <v>8219</v>
      </c>
      <c r="M1531" s="39">
        <v>112</v>
      </c>
      <c r="O1531" s="42" t="s">
        <v>8221</v>
      </c>
      <c r="P1531" s="42">
        <v>1293</v>
      </c>
    </row>
    <row r="1532" spans="3:16" x14ac:dyDescent="0.2">
      <c r="C1532"/>
      <c r="D1532"/>
      <c r="E1532"/>
      <c r="F1532"/>
      <c r="G1532"/>
      <c r="I1532" s="11" t="str">
        <f>Data!G1532</f>
        <v>successful</v>
      </c>
      <c r="J1532" s="11">
        <f>Data!O1532</f>
        <v>874</v>
      </c>
      <c r="L1532" s="39" t="s">
        <v>8219</v>
      </c>
      <c r="M1532" s="39">
        <v>112</v>
      </c>
    </row>
    <row r="1533" spans="3:16" x14ac:dyDescent="0.2">
      <c r="C1533"/>
      <c r="D1533"/>
      <c r="E1533"/>
      <c r="F1533"/>
      <c r="G1533"/>
      <c r="I1533" s="11" t="str">
        <f>Data!G1533</f>
        <v>successful</v>
      </c>
      <c r="J1533" s="11">
        <f>Data!O1533</f>
        <v>73</v>
      </c>
      <c r="L1533" s="39" t="s">
        <v>8219</v>
      </c>
      <c r="M1533" s="39">
        <v>112</v>
      </c>
    </row>
    <row r="1534" spans="3:16" x14ac:dyDescent="0.2">
      <c r="C1534"/>
      <c r="D1534"/>
      <c r="E1534"/>
      <c r="F1534"/>
      <c r="G1534"/>
      <c r="I1534" s="11" t="str">
        <f>Data!G1534</f>
        <v>successful</v>
      </c>
      <c r="J1534" s="11">
        <f>Data!O1534</f>
        <v>294</v>
      </c>
      <c r="L1534" s="39" t="s">
        <v>8219</v>
      </c>
      <c r="M1534" s="39">
        <v>113</v>
      </c>
    </row>
    <row r="1535" spans="3:16" x14ac:dyDescent="0.2">
      <c r="C1535"/>
      <c r="D1535"/>
      <c r="E1535"/>
      <c r="F1535"/>
      <c r="G1535"/>
      <c r="I1535" s="11" t="str">
        <f>Data!G1535</f>
        <v>successful</v>
      </c>
      <c r="J1535" s="11">
        <f>Data!O1535</f>
        <v>740</v>
      </c>
      <c r="L1535" s="39" t="s">
        <v>8219</v>
      </c>
      <c r="M1535" s="39">
        <v>113</v>
      </c>
    </row>
    <row r="1536" spans="3:16" x14ac:dyDescent="0.2">
      <c r="C1536"/>
      <c r="D1536"/>
      <c r="E1536"/>
      <c r="F1536"/>
      <c r="G1536"/>
      <c r="I1536" s="11" t="str">
        <f>Data!G1536</f>
        <v>successful</v>
      </c>
      <c r="J1536" s="11">
        <f>Data!O1536</f>
        <v>369</v>
      </c>
      <c r="L1536" s="39" t="s">
        <v>8219</v>
      </c>
      <c r="M1536" s="39">
        <v>113</v>
      </c>
    </row>
    <row r="1537" spans="3:13" x14ac:dyDescent="0.2">
      <c r="C1537"/>
      <c r="D1537"/>
      <c r="E1537"/>
      <c r="F1537"/>
      <c r="G1537"/>
      <c r="I1537" s="11" t="str">
        <f>Data!G1537</f>
        <v>successful</v>
      </c>
      <c r="J1537" s="11">
        <f>Data!O1537</f>
        <v>110</v>
      </c>
      <c r="L1537" s="39" t="s">
        <v>8219</v>
      </c>
      <c r="M1537" s="39">
        <v>113</v>
      </c>
    </row>
    <row r="1538" spans="3:13" x14ac:dyDescent="0.2">
      <c r="C1538"/>
      <c r="D1538"/>
      <c r="E1538"/>
      <c r="F1538"/>
      <c r="G1538"/>
      <c r="I1538" s="11" t="str">
        <f>Data!G1538</f>
        <v>successful</v>
      </c>
      <c r="J1538" s="11">
        <f>Data!O1538</f>
        <v>455</v>
      </c>
      <c r="L1538" s="39" t="s">
        <v>8219</v>
      </c>
      <c r="M1538" s="39">
        <v>113</v>
      </c>
    </row>
    <row r="1539" spans="3:13" x14ac:dyDescent="0.2">
      <c r="C1539"/>
      <c r="D1539"/>
      <c r="E1539"/>
      <c r="F1539"/>
      <c r="G1539"/>
      <c r="I1539" s="11" t="str">
        <f>Data!G1539</f>
        <v>successful</v>
      </c>
      <c r="J1539" s="11">
        <f>Data!O1539</f>
        <v>224</v>
      </c>
      <c r="L1539" s="39" t="s">
        <v>8219</v>
      </c>
      <c r="M1539" s="39">
        <v>113</v>
      </c>
    </row>
    <row r="1540" spans="3:13" x14ac:dyDescent="0.2">
      <c r="C1540"/>
      <c r="D1540"/>
      <c r="E1540"/>
      <c r="F1540"/>
      <c r="G1540"/>
      <c r="I1540" s="11" t="str">
        <f>Data!G1540</f>
        <v>successful</v>
      </c>
      <c r="J1540" s="11">
        <f>Data!O1540</f>
        <v>46</v>
      </c>
      <c r="L1540" s="39" t="s">
        <v>8219</v>
      </c>
      <c r="M1540" s="39">
        <v>113</v>
      </c>
    </row>
    <row r="1541" spans="3:13" x14ac:dyDescent="0.2">
      <c r="C1541"/>
      <c r="D1541"/>
      <c r="E1541"/>
      <c r="F1541"/>
      <c r="G1541"/>
      <c r="I1541" s="11" t="str">
        <f>Data!G1541</f>
        <v>successful</v>
      </c>
      <c r="J1541" s="11">
        <f>Data!O1541</f>
        <v>284</v>
      </c>
      <c r="L1541" s="39" t="s">
        <v>8219</v>
      </c>
      <c r="M1541" s="39">
        <v>113</v>
      </c>
    </row>
    <row r="1542" spans="3:13" x14ac:dyDescent="0.2">
      <c r="C1542"/>
      <c r="D1542"/>
      <c r="E1542"/>
      <c r="F1542"/>
      <c r="G1542"/>
      <c r="I1542" s="11" t="str">
        <f>Data!G1542</f>
        <v>successful</v>
      </c>
      <c r="J1542" s="11">
        <f>Data!O1542</f>
        <v>98</v>
      </c>
      <c r="L1542" s="39" t="s">
        <v>8219</v>
      </c>
      <c r="M1542" s="39">
        <v>114</v>
      </c>
    </row>
    <row r="1543" spans="3:13" x14ac:dyDescent="0.2">
      <c r="C1543"/>
      <c r="D1543"/>
      <c r="E1543"/>
      <c r="F1543"/>
      <c r="G1543"/>
      <c r="I1543" s="11" t="str">
        <f>Data!G1543</f>
        <v>failed</v>
      </c>
      <c r="J1543" s="11">
        <f>Data!O1543</f>
        <v>2</v>
      </c>
      <c r="L1543" s="39" t="s">
        <v>8219</v>
      </c>
      <c r="M1543" s="39">
        <v>114</v>
      </c>
    </row>
    <row r="1544" spans="3:13" x14ac:dyDescent="0.2">
      <c r="C1544"/>
      <c r="D1544"/>
      <c r="E1544"/>
      <c r="F1544"/>
      <c r="G1544"/>
      <c r="I1544" s="11" t="str">
        <f>Data!G1544</f>
        <v>failed</v>
      </c>
      <c r="J1544" s="11">
        <f>Data!O1544</f>
        <v>1</v>
      </c>
      <c r="L1544" s="39" t="s">
        <v>8219</v>
      </c>
      <c r="M1544" s="39">
        <v>114</v>
      </c>
    </row>
    <row r="1545" spans="3:13" x14ac:dyDescent="0.2">
      <c r="C1545"/>
      <c r="D1545"/>
      <c r="E1545"/>
      <c r="F1545"/>
      <c r="G1545"/>
      <c r="I1545" s="11" t="str">
        <f>Data!G1545</f>
        <v>failed</v>
      </c>
      <c r="J1545" s="11">
        <f>Data!O1545</f>
        <v>1</v>
      </c>
      <c r="L1545" s="39" t="s">
        <v>8219</v>
      </c>
      <c r="M1545" s="39">
        <v>115</v>
      </c>
    </row>
    <row r="1546" spans="3:13" x14ac:dyDescent="0.2">
      <c r="C1546"/>
      <c r="D1546"/>
      <c r="E1546"/>
      <c r="F1546"/>
      <c r="G1546"/>
      <c r="I1546" s="11" t="str">
        <f>Data!G1546</f>
        <v>failed</v>
      </c>
      <c r="J1546" s="11">
        <f>Data!O1546</f>
        <v>0</v>
      </c>
      <c r="L1546" s="39" t="s">
        <v>8219</v>
      </c>
      <c r="M1546" s="39">
        <v>115</v>
      </c>
    </row>
    <row r="1547" spans="3:13" x14ac:dyDescent="0.2">
      <c r="C1547"/>
      <c r="D1547"/>
      <c r="E1547"/>
      <c r="F1547"/>
      <c r="G1547"/>
      <c r="I1547" s="11" t="str">
        <f>Data!G1547</f>
        <v>failed</v>
      </c>
      <c r="J1547" s="11">
        <f>Data!O1547</f>
        <v>1</v>
      </c>
      <c r="L1547" s="39" t="s">
        <v>8219</v>
      </c>
      <c r="M1547" s="39">
        <v>115</v>
      </c>
    </row>
    <row r="1548" spans="3:13" x14ac:dyDescent="0.2">
      <c r="C1548"/>
      <c r="D1548"/>
      <c r="E1548"/>
      <c r="F1548"/>
      <c r="G1548"/>
      <c r="I1548" s="11" t="str">
        <f>Data!G1548</f>
        <v>failed</v>
      </c>
      <c r="J1548" s="11">
        <f>Data!O1548</f>
        <v>11</v>
      </c>
      <c r="L1548" s="39" t="s">
        <v>8219</v>
      </c>
      <c r="M1548" s="39">
        <v>115</v>
      </c>
    </row>
    <row r="1549" spans="3:13" x14ac:dyDescent="0.2">
      <c r="C1549"/>
      <c r="D1549"/>
      <c r="E1549"/>
      <c r="F1549"/>
      <c r="G1549"/>
      <c r="I1549" s="11" t="str">
        <f>Data!G1549</f>
        <v>failed</v>
      </c>
      <c r="J1549" s="11">
        <f>Data!O1549</f>
        <v>0</v>
      </c>
      <c r="L1549" s="39" t="s">
        <v>8219</v>
      </c>
      <c r="M1549" s="39">
        <v>115</v>
      </c>
    </row>
    <row r="1550" spans="3:13" x14ac:dyDescent="0.2">
      <c r="C1550"/>
      <c r="D1550"/>
      <c r="E1550"/>
      <c r="F1550"/>
      <c r="G1550"/>
      <c r="I1550" s="11" t="str">
        <f>Data!G1550</f>
        <v>failed</v>
      </c>
      <c r="J1550" s="11">
        <f>Data!O1550</f>
        <v>1</v>
      </c>
      <c r="L1550" s="39" t="s">
        <v>8219</v>
      </c>
      <c r="M1550" s="39">
        <v>115</v>
      </c>
    </row>
    <row r="1551" spans="3:13" x14ac:dyDescent="0.2">
      <c r="C1551"/>
      <c r="D1551"/>
      <c r="E1551"/>
      <c r="F1551"/>
      <c r="G1551"/>
      <c r="I1551" s="11" t="str">
        <f>Data!G1551</f>
        <v>failed</v>
      </c>
      <c r="J1551" s="11">
        <f>Data!O1551</f>
        <v>6</v>
      </c>
      <c r="L1551" s="39" t="s">
        <v>8219</v>
      </c>
      <c r="M1551" s="39">
        <v>115</v>
      </c>
    </row>
    <row r="1552" spans="3:13" x14ac:dyDescent="0.2">
      <c r="C1552"/>
      <c r="D1552"/>
      <c r="E1552"/>
      <c r="F1552"/>
      <c r="G1552"/>
      <c r="I1552" s="11" t="str">
        <f>Data!G1552</f>
        <v>failed</v>
      </c>
      <c r="J1552" s="11">
        <f>Data!O1552</f>
        <v>7</v>
      </c>
      <c r="L1552" s="39" t="s">
        <v>8219</v>
      </c>
      <c r="M1552" s="39">
        <v>115</v>
      </c>
    </row>
    <row r="1553" spans="3:13" x14ac:dyDescent="0.2">
      <c r="C1553"/>
      <c r="D1553"/>
      <c r="E1553"/>
      <c r="F1553"/>
      <c r="G1553"/>
      <c r="I1553" s="11" t="str">
        <f>Data!G1553</f>
        <v>failed</v>
      </c>
      <c r="J1553" s="11">
        <f>Data!O1553</f>
        <v>0</v>
      </c>
      <c r="L1553" s="39" t="s">
        <v>8219</v>
      </c>
      <c r="M1553" s="39">
        <v>115</v>
      </c>
    </row>
    <row r="1554" spans="3:13" x14ac:dyDescent="0.2">
      <c r="C1554"/>
      <c r="D1554"/>
      <c r="E1554"/>
      <c r="F1554"/>
      <c r="G1554"/>
      <c r="I1554" s="11" t="str">
        <f>Data!G1554</f>
        <v>failed</v>
      </c>
      <c r="J1554" s="11">
        <f>Data!O1554</f>
        <v>16</v>
      </c>
      <c r="L1554" s="39" t="s">
        <v>8219</v>
      </c>
      <c r="M1554" s="39">
        <v>115</v>
      </c>
    </row>
    <row r="1555" spans="3:13" x14ac:dyDescent="0.2">
      <c r="C1555"/>
      <c r="D1555"/>
      <c r="E1555"/>
      <c r="F1555"/>
      <c r="G1555"/>
      <c r="I1555" s="11" t="str">
        <f>Data!G1555</f>
        <v>failed</v>
      </c>
      <c r="J1555" s="11">
        <f>Data!O1555</f>
        <v>0</v>
      </c>
      <c r="L1555" s="39" t="s">
        <v>8219</v>
      </c>
      <c r="M1555" s="39">
        <v>116</v>
      </c>
    </row>
    <row r="1556" spans="3:13" x14ac:dyDescent="0.2">
      <c r="C1556"/>
      <c r="D1556"/>
      <c r="E1556"/>
      <c r="F1556"/>
      <c r="G1556"/>
      <c r="I1556" s="11" t="str">
        <f>Data!G1556</f>
        <v>failed</v>
      </c>
      <c r="J1556" s="11">
        <f>Data!O1556</f>
        <v>0</v>
      </c>
      <c r="L1556" s="39" t="s">
        <v>8219</v>
      </c>
      <c r="M1556" s="39">
        <v>116</v>
      </c>
    </row>
    <row r="1557" spans="3:13" x14ac:dyDescent="0.2">
      <c r="C1557"/>
      <c r="D1557"/>
      <c r="E1557"/>
      <c r="F1557"/>
      <c r="G1557"/>
      <c r="I1557" s="11" t="str">
        <f>Data!G1557</f>
        <v>failed</v>
      </c>
      <c r="J1557" s="11">
        <f>Data!O1557</f>
        <v>0</v>
      </c>
      <c r="L1557" s="39" t="s">
        <v>8219</v>
      </c>
      <c r="M1557" s="39">
        <v>117</v>
      </c>
    </row>
    <row r="1558" spans="3:13" x14ac:dyDescent="0.2">
      <c r="C1558"/>
      <c r="D1558"/>
      <c r="E1558"/>
      <c r="F1558"/>
      <c r="G1558"/>
      <c r="I1558" s="11" t="str">
        <f>Data!G1558</f>
        <v>failed</v>
      </c>
      <c r="J1558" s="11">
        <f>Data!O1558</f>
        <v>12</v>
      </c>
      <c r="L1558" s="39" t="s">
        <v>8219</v>
      </c>
      <c r="M1558" s="39">
        <v>117</v>
      </c>
    </row>
    <row r="1559" spans="3:13" x14ac:dyDescent="0.2">
      <c r="C1559"/>
      <c r="D1559"/>
      <c r="E1559"/>
      <c r="F1559"/>
      <c r="G1559"/>
      <c r="I1559" s="11" t="str">
        <f>Data!G1559</f>
        <v>failed</v>
      </c>
      <c r="J1559" s="11">
        <f>Data!O1559</f>
        <v>1</v>
      </c>
      <c r="L1559" s="39" t="s">
        <v>8219</v>
      </c>
      <c r="M1559" s="39">
        <v>117</v>
      </c>
    </row>
    <row r="1560" spans="3:13" x14ac:dyDescent="0.2">
      <c r="C1560"/>
      <c r="D1560"/>
      <c r="E1560"/>
      <c r="F1560"/>
      <c r="G1560"/>
      <c r="I1560" s="11" t="str">
        <f>Data!G1560</f>
        <v>failed</v>
      </c>
      <c r="J1560" s="11">
        <f>Data!O1560</f>
        <v>3</v>
      </c>
      <c r="L1560" s="39" t="s">
        <v>8219</v>
      </c>
      <c r="M1560" s="39">
        <v>117</v>
      </c>
    </row>
    <row r="1561" spans="3:13" x14ac:dyDescent="0.2">
      <c r="C1561"/>
      <c r="D1561"/>
      <c r="E1561"/>
      <c r="F1561"/>
      <c r="G1561"/>
      <c r="I1561" s="11" t="str">
        <f>Data!G1561</f>
        <v>failed</v>
      </c>
      <c r="J1561" s="11">
        <f>Data!O1561</f>
        <v>1</v>
      </c>
      <c r="L1561" s="39" t="s">
        <v>8219</v>
      </c>
      <c r="M1561" s="39">
        <v>118</v>
      </c>
    </row>
    <row r="1562" spans="3:13" x14ac:dyDescent="0.2">
      <c r="C1562"/>
      <c r="D1562"/>
      <c r="E1562"/>
      <c r="F1562"/>
      <c r="G1562"/>
      <c r="I1562" s="11" t="str">
        <f>Data!G1562</f>
        <v>failed</v>
      </c>
      <c r="J1562" s="11">
        <f>Data!O1562</f>
        <v>4</v>
      </c>
      <c r="L1562" s="39" t="s">
        <v>8219</v>
      </c>
      <c r="M1562" s="39">
        <v>118</v>
      </c>
    </row>
    <row r="1563" spans="3:13" x14ac:dyDescent="0.2">
      <c r="C1563"/>
      <c r="D1563"/>
      <c r="E1563"/>
      <c r="F1563"/>
      <c r="G1563"/>
      <c r="I1563" s="11" t="str">
        <f>Data!G1563</f>
        <v>canceled</v>
      </c>
      <c r="J1563" s="11">
        <f>Data!O1563</f>
        <v>1</v>
      </c>
      <c r="L1563" s="39" t="s">
        <v>8219</v>
      </c>
      <c r="M1563" s="39">
        <v>118</v>
      </c>
    </row>
    <row r="1564" spans="3:13" x14ac:dyDescent="0.2">
      <c r="C1564"/>
      <c r="D1564"/>
      <c r="E1564"/>
      <c r="F1564"/>
      <c r="G1564"/>
      <c r="I1564" s="11" t="str">
        <f>Data!G1564</f>
        <v>canceled</v>
      </c>
      <c r="J1564" s="11">
        <f>Data!O1564</f>
        <v>0</v>
      </c>
      <c r="L1564" s="39" t="s">
        <v>8219</v>
      </c>
      <c r="M1564" s="39">
        <v>119</v>
      </c>
    </row>
    <row r="1565" spans="3:13" x14ac:dyDescent="0.2">
      <c r="C1565"/>
      <c r="D1565"/>
      <c r="E1565"/>
      <c r="F1565"/>
      <c r="G1565"/>
      <c r="I1565" s="11" t="str">
        <f>Data!G1565</f>
        <v>canceled</v>
      </c>
      <c r="J1565" s="11">
        <f>Data!O1565</f>
        <v>2</v>
      </c>
      <c r="L1565" s="39" t="s">
        <v>8219</v>
      </c>
      <c r="M1565" s="39">
        <v>119</v>
      </c>
    </row>
    <row r="1566" spans="3:13" x14ac:dyDescent="0.2">
      <c r="C1566"/>
      <c r="D1566"/>
      <c r="E1566"/>
      <c r="F1566"/>
      <c r="G1566"/>
      <c r="I1566" s="11" t="str">
        <f>Data!G1566</f>
        <v>canceled</v>
      </c>
      <c r="J1566" s="11">
        <f>Data!O1566</f>
        <v>1</v>
      </c>
      <c r="L1566" s="39" t="s">
        <v>8219</v>
      </c>
      <c r="M1566" s="39">
        <v>119</v>
      </c>
    </row>
    <row r="1567" spans="3:13" x14ac:dyDescent="0.2">
      <c r="C1567"/>
      <c r="D1567"/>
      <c r="E1567"/>
      <c r="F1567"/>
      <c r="G1567"/>
      <c r="I1567" s="11" t="str">
        <f>Data!G1567</f>
        <v>canceled</v>
      </c>
      <c r="J1567" s="11">
        <f>Data!O1567</f>
        <v>1</v>
      </c>
      <c r="L1567" s="39" t="s">
        <v>8219</v>
      </c>
      <c r="M1567" s="39">
        <v>119</v>
      </c>
    </row>
    <row r="1568" spans="3:13" x14ac:dyDescent="0.2">
      <c r="C1568"/>
      <c r="D1568"/>
      <c r="E1568"/>
      <c r="F1568"/>
      <c r="G1568"/>
      <c r="I1568" s="11" t="str">
        <f>Data!G1568</f>
        <v>canceled</v>
      </c>
      <c r="J1568" s="11">
        <f>Data!O1568</f>
        <v>59</v>
      </c>
      <c r="L1568" s="39" t="s">
        <v>8219</v>
      </c>
      <c r="M1568" s="39">
        <v>119</v>
      </c>
    </row>
    <row r="1569" spans="3:13" x14ac:dyDescent="0.2">
      <c r="C1569"/>
      <c r="D1569"/>
      <c r="E1569"/>
      <c r="F1569"/>
      <c r="G1569"/>
      <c r="I1569" s="11" t="str">
        <f>Data!G1569</f>
        <v>canceled</v>
      </c>
      <c r="J1569" s="11">
        <f>Data!O1569</f>
        <v>13</v>
      </c>
      <c r="L1569" s="39" t="s">
        <v>8219</v>
      </c>
      <c r="M1569" s="39">
        <v>119</v>
      </c>
    </row>
    <row r="1570" spans="3:13" x14ac:dyDescent="0.2">
      <c r="C1570"/>
      <c r="D1570"/>
      <c r="E1570"/>
      <c r="F1570"/>
      <c r="G1570"/>
      <c r="I1570" s="11" t="str">
        <f>Data!G1570</f>
        <v>canceled</v>
      </c>
      <c r="J1570" s="11">
        <f>Data!O1570</f>
        <v>22</v>
      </c>
      <c r="L1570" s="39" t="s">
        <v>8219</v>
      </c>
      <c r="M1570" s="39">
        <v>120</v>
      </c>
    </row>
    <row r="1571" spans="3:13" x14ac:dyDescent="0.2">
      <c r="C1571"/>
      <c r="D1571"/>
      <c r="E1571"/>
      <c r="F1571"/>
      <c r="G1571"/>
      <c r="I1571" s="11" t="str">
        <f>Data!G1571</f>
        <v>canceled</v>
      </c>
      <c r="J1571" s="11">
        <f>Data!O1571</f>
        <v>0</v>
      </c>
      <c r="L1571" s="39" t="s">
        <v>8219</v>
      </c>
      <c r="M1571" s="39">
        <v>120</v>
      </c>
    </row>
    <row r="1572" spans="3:13" x14ac:dyDescent="0.2">
      <c r="C1572"/>
      <c r="D1572"/>
      <c r="E1572"/>
      <c r="F1572"/>
      <c r="G1572"/>
      <c r="I1572" s="11" t="str">
        <f>Data!G1572</f>
        <v>canceled</v>
      </c>
      <c r="J1572" s="11">
        <f>Data!O1572</f>
        <v>52</v>
      </c>
      <c r="L1572" s="39" t="s">
        <v>8219</v>
      </c>
      <c r="M1572" s="39">
        <v>120</v>
      </c>
    </row>
    <row r="1573" spans="3:13" x14ac:dyDescent="0.2">
      <c r="C1573"/>
      <c r="D1573"/>
      <c r="E1573"/>
      <c r="F1573"/>
      <c r="G1573"/>
      <c r="I1573" s="11" t="str">
        <f>Data!G1573</f>
        <v>canceled</v>
      </c>
      <c r="J1573" s="11">
        <f>Data!O1573</f>
        <v>4</v>
      </c>
      <c r="L1573" s="39" t="s">
        <v>8219</v>
      </c>
      <c r="M1573" s="39">
        <v>120</v>
      </c>
    </row>
    <row r="1574" spans="3:13" x14ac:dyDescent="0.2">
      <c r="C1574"/>
      <c r="D1574"/>
      <c r="E1574"/>
      <c r="F1574"/>
      <c r="G1574"/>
      <c r="I1574" s="11" t="str">
        <f>Data!G1574</f>
        <v>canceled</v>
      </c>
      <c r="J1574" s="11">
        <f>Data!O1574</f>
        <v>3</v>
      </c>
      <c r="L1574" s="39" t="s">
        <v>8219</v>
      </c>
      <c r="M1574" s="39">
        <v>120</v>
      </c>
    </row>
    <row r="1575" spans="3:13" x14ac:dyDescent="0.2">
      <c r="C1575"/>
      <c r="D1575"/>
      <c r="E1575"/>
      <c r="F1575"/>
      <c r="G1575"/>
      <c r="I1575" s="11" t="str">
        <f>Data!G1575</f>
        <v>canceled</v>
      </c>
      <c r="J1575" s="11">
        <f>Data!O1575</f>
        <v>3</v>
      </c>
      <c r="L1575" s="39" t="s">
        <v>8219</v>
      </c>
      <c r="M1575" s="39">
        <v>120</v>
      </c>
    </row>
    <row r="1576" spans="3:13" x14ac:dyDescent="0.2">
      <c r="C1576"/>
      <c r="D1576"/>
      <c r="E1576"/>
      <c r="F1576"/>
      <c r="G1576"/>
      <c r="I1576" s="11" t="str">
        <f>Data!G1576</f>
        <v>canceled</v>
      </c>
      <c r="J1576" s="11">
        <f>Data!O1576</f>
        <v>6</v>
      </c>
      <c r="L1576" s="39" t="s">
        <v>8219</v>
      </c>
      <c r="M1576" s="39">
        <v>120</v>
      </c>
    </row>
    <row r="1577" spans="3:13" x14ac:dyDescent="0.2">
      <c r="C1577"/>
      <c r="D1577"/>
      <c r="E1577"/>
      <c r="F1577"/>
      <c r="G1577"/>
      <c r="I1577" s="11" t="str">
        <f>Data!G1577</f>
        <v>canceled</v>
      </c>
      <c r="J1577" s="11">
        <f>Data!O1577</f>
        <v>35</v>
      </c>
      <c r="L1577" s="39" t="s">
        <v>8219</v>
      </c>
      <c r="M1577" s="39">
        <v>120</v>
      </c>
    </row>
    <row r="1578" spans="3:13" x14ac:dyDescent="0.2">
      <c r="C1578"/>
      <c r="D1578"/>
      <c r="E1578"/>
      <c r="F1578"/>
      <c r="G1578"/>
      <c r="I1578" s="11" t="str">
        <f>Data!G1578</f>
        <v>canceled</v>
      </c>
      <c r="J1578" s="11">
        <f>Data!O1578</f>
        <v>10</v>
      </c>
      <c r="L1578" s="39" t="s">
        <v>8219</v>
      </c>
      <c r="M1578" s="39">
        <v>120</v>
      </c>
    </row>
    <row r="1579" spans="3:13" x14ac:dyDescent="0.2">
      <c r="C1579"/>
      <c r="D1579"/>
      <c r="E1579"/>
      <c r="F1579"/>
      <c r="G1579"/>
      <c r="I1579" s="11" t="str">
        <f>Data!G1579</f>
        <v>canceled</v>
      </c>
      <c r="J1579" s="11">
        <f>Data!O1579</f>
        <v>2</v>
      </c>
      <c r="L1579" s="39" t="s">
        <v>8219</v>
      </c>
      <c r="M1579" s="39">
        <v>121</v>
      </c>
    </row>
    <row r="1580" spans="3:13" x14ac:dyDescent="0.2">
      <c r="C1580"/>
      <c r="D1580"/>
      <c r="E1580"/>
      <c r="F1580"/>
      <c r="G1580"/>
      <c r="I1580" s="11" t="str">
        <f>Data!G1580</f>
        <v>canceled</v>
      </c>
      <c r="J1580" s="11">
        <f>Data!O1580</f>
        <v>4</v>
      </c>
      <c r="L1580" s="39" t="s">
        <v>8219</v>
      </c>
      <c r="M1580" s="39">
        <v>121</v>
      </c>
    </row>
    <row r="1581" spans="3:13" x14ac:dyDescent="0.2">
      <c r="C1581"/>
      <c r="D1581"/>
      <c r="E1581"/>
      <c r="F1581"/>
      <c r="G1581"/>
      <c r="I1581" s="11" t="str">
        <f>Data!G1581</f>
        <v>canceled</v>
      </c>
      <c r="J1581" s="11">
        <f>Data!O1581</f>
        <v>2</v>
      </c>
      <c r="L1581" s="39" t="s">
        <v>8219</v>
      </c>
      <c r="M1581" s="39">
        <v>122</v>
      </c>
    </row>
    <row r="1582" spans="3:13" x14ac:dyDescent="0.2">
      <c r="C1582"/>
      <c r="D1582"/>
      <c r="E1582"/>
      <c r="F1582"/>
      <c r="G1582"/>
      <c r="I1582" s="11" t="str">
        <f>Data!G1582</f>
        <v>canceled</v>
      </c>
      <c r="J1582" s="11">
        <f>Data!O1582</f>
        <v>0</v>
      </c>
      <c r="L1582" s="39" t="s">
        <v>8219</v>
      </c>
      <c r="M1582" s="39">
        <v>122</v>
      </c>
    </row>
    <row r="1583" spans="3:13" x14ac:dyDescent="0.2">
      <c r="C1583"/>
      <c r="D1583"/>
      <c r="E1583"/>
      <c r="F1583"/>
      <c r="G1583"/>
      <c r="I1583" s="11" t="str">
        <f>Data!G1583</f>
        <v>failed</v>
      </c>
      <c r="J1583" s="11">
        <f>Data!O1583</f>
        <v>1</v>
      </c>
      <c r="L1583" s="39" t="s">
        <v>8219</v>
      </c>
      <c r="M1583" s="39">
        <v>122</v>
      </c>
    </row>
    <row r="1584" spans="3:13" x14ac:dyDescent="0.2">
      <c r="C1584"/>
      <c r="D1584"/>
      <c r="E1584"/>
      <c r="F1584"/>
      <c r="G1584"/>
      <c r="I1584" s="11" t="str">
        <f>Data!G1584</f>
        <v>failed</v>
      </c>
      <c r="J1584" s="11">
        <f>Data!O1584</f>
        <v>3</v>
      </c>
      <c r="L1584" s="39" t="s">
        <v>8219</v>
      </c>
      <c r="M1584" s="39">
        <v>123</v>
      </c>
    </row>
    <row r="1585" spans="3:13" x14ac:dyDescent="0.2">
      <c r="C1585"/>
      <c r="D1585"/>
      <c r="E1585"/>
      <c r="F1585"/>
      <c r="G1585"/>
      <c r="I1585" s="11" t="str">
        <f>Data!G1585</f>
        <v>failed</v>
      </c>
      <c r="J1585" s="11">
        <f>Data!O1585</f>
        <v>1</v>
      </c>
      <c r="L1585" s="39" t="s">
        <v>8219</v>
      </c>
      <c r="M1585" s="39">
        <v>123</v>
      </c>
    </row>
    <row r="1586" spans="3:13" x14ac:dyDescent="0.2">
      <c r="C1586"/>
      <c r="D1586"/>
      <c r="E1586"/>
      <c r="F1586"/>
      <c r="G1586"/>
      <c r="I1586" s="11" t="str">
        <f>Data!G1586</f>
        <v>failed</v>
      </c>
      <c r="J1586" s="11">
        <f>Data!O1586</f>
        <v>0</v>
      </c>
      <c r="L1586" s="39" t="s">
        <v>8219</v>
      </c>
      <c r="M1586" s="39">
        <v>123</v>
      </c>
    </row>
    <row r="1587" spans="3:13" x14ac:dyDescent="0.2">
      <c r="C1587"/>
      <c r="D1587"/>
      <c r="E1587"/>
      <c r="F1587"/>
      <c r="G1587"/>
      <c r="I1587" s="11" t="str">
        <f>Data!G1587</f>
        <v>failed</v>
      </c>
      <c r="J1587" s="11">
        <f>Data!O1587</f>
        <v>12</v>
      </c>
      <c r="L1587" s="39" t="s">
        <v>8219</v>
      </c>
      <c r="M1587" s="39">
        <v>123</v>
      </c>
    </row>
    <row r="1588" spans="3:13" x14ac:dyDescent="0.2">
      <c r="C1588"/>
      <c r="D1588"/>
      <c r="E1588"/>
      <c r="F1588"/>
      <c r="G1588"/>
      <c r="I1588" s="11" t="str">
        <f>Data!G1588</f>
        <v>failed</v>
      </c>
      <c r="J1588" s="11">
        <f>Data!O1588</f>
        <v>0</v>
      </c>
      <c r="L1588" s="39" t="s">
        <v>8219</v>
      </c>
      <c r="M1588" s="39">
        <v>124</v>
      </c>
    </row>
    <row r="1589" spans="3:13" x14ac:dyDescent="0.2">
      <c r="C1589"/>
      <c r="D1589"/>
      <c r="E1589"/>
      <c r="F1589"/>
      <c r="G1589"/>
      <c r="I1589" s="11" t="str">
        <f>Data!G1589</f>
        <v>failed</v>
      </c>
      <c r="J1589" s="11">
        <f>Data!O1589</f>
        <v>1</v>
      </c>
      <c r="L1589" s="39" t="s">
        <v>8219</v>
      </c>
      <c r="M1589" s="39">
        <v>125</v>
      </c>
    </row>
    <row r="1590" spans="3:13" x14ac:dyDescent="0.2">
      <c r="C1590"/>
      <c r="D1590"/>
      <c r="E1590"/>
      <c r="F1590"/>
      <c r="G1590"/>
      <c r="I1590" s="11" t="str">
        <f>Data!G1590</f>
        <v>failed</v>
      </c>
      <c r="J1590" s="11">
        <f>Data!O1590</f>
        <v>0</v>
      </c>
      <c r="L1590" s="39" t="s">
        <v>8219</v>
      </c>
      <c r="M1590" s="39">
        <v>125</v>
      </c>
    </row>
    <row r="1591" spans="3:13" x14ac:dyDescent="0.2">
      <c r="C1591"/>
      <c r="D1591"/>
      <c r="E1591"/>
      <c r="F1591"/>
      <c r="G1591"/>
      <c r="I1591" s="11" t="str">
        <f>Data!G1591</f>
        <v>failed</v>
      </c>
      <c r="J1591" s="11">
        <f>Data!O1591</f>
        <v>0</v>
      </c>
      <c r="L1591" s="39" t="s">
        <v>8219</v>
      </c>
      <c r="M1591" s="39">
        <v>125</v>
      </c>
    </row>
    <row r="1592" spans="3:13" x14ac:dyDescent="0.2">
      <c r="C1592"/>
      <c r="D1592"/>
      <c r="E1592"/>
      <c r="F1592"/>
      <c r="G1592"/>
      <c r="I1592" s="11" t="str">
        <f>Data!G1592</f>
        <v>failed</v>
      </c>
      <c r="J1592" s="11">
        <f>Data!O1592</f>
        <v>2</v>
      </c>
      <c r="L1592" s="39" t="s">
        <v>8219</v>
      </c>
      <c r="M1592" s="39">
        <v>126</v>
      </c>
    </row>
    <row r="1593" spans="3:13" x14ac:dyDescent="0.2">
      <c r="C1593"/>
      <c r="D1593"/>
      <c r="E1593"/>
      <c r="F1593"/>
      <c r="G1593"/>
      <c r="I1593" s="11" t="str">
        <f>Data!G1593</f>
        <v>failed</v>
      </c>
      <c r="J1593" s="11">
        <f>Data!O1593</f>
        <v>92</v>
      </c>
      <c r="L1593" s="39" t="s">
        <v>8219</v>
      </c>
      <c r="M1593" s="39">
        <v>126</v>
      </c>
    </row>
    <row r="1594" spans="3:13" x14ac:dyDescent="0.2">
      <c r="C1594"/>
      <c r="D1594"/>
      <c r="E1594"/>
      <c r="F1594"/>
      <c r="G1594"/>
      <c r="I1594" s="11" t="str">
        <f>Data!G1594</f>
        <v>failed</v>
      </c>
      <c r="J1594" s="11">
        <f>Data!O1594</f>
        <v>0</v>
      </c>
      <c r="L1594" s="39" t="s">
        <v>8219</v>
      </c>
      <c r="M1594" s="39">
        <v>126</v>
      </c>
    </row>
    <row r="1595" spans="3:13" x14ac:dyDescent="0.2">
      <c r="C1595"/>
      <c r="D1595"/>
      <c r="E1595"/>
      <c r="F1595"/>
      <c r="G1595"/>
      <c r="I1595" s="11" t="str">
        <f>Data!G1595</f>
        <v>failed</v>
      </c>
      <c r="J1595" s="11">
        <f>Data!O1595</f>
        <v>3</v>
      </c>
      <c r="L1595" s="39" t="s">
        <v>8219</v>
      </c>
      <c r="M1595" s="39">
        <v>127</v>
      </c>
    </row>
    <row r="1596" spans="3:13" x14ac:dyDescent="0.2">
      <c r="C1596"/>
      <c r="D1596"/>
      <c r="E1596"/>
      <c r="F1596"/>
      <c r="G1596"/>
      <c r="I1596" s="11" t="str">
        <f>Data!G1596</f>
        <v>failed</v>
      </c>
      <c r="J1596" s="11">
        <f>Data!O1596</f>
        <v>10</v>
      </c>
      <c r="L1596" s="39" t="s">
        <v>8219</v>
      </c>
      <c r="M1596" s="39">
        <v>128</v>
      </c>
    </row>
    <row r="1597" spans="3:13" x14ac:dyDescent="0.2">
      <c r="C1597"/>
      <c r="D1597"/>
      <c r="E1597"/>
      <c r="F1597"/>
      <c r="G1597"/>
      <c r="I1597" s="11" t="str">
        <f>Data!G1597</f>
        <v>failed</v>
      </c>
      <c r="J1597" s="11">
        <f>Data!O1597</f>
        <v>7</v>
      </c>
      <c r="L1597" s="39" t="s">
        <v>8219</v>
      </c>
      <c r="M1597" s="39">
        <v>128</v>
      </c>
    </row>
    <row r="1598" spans="3:13" x14ac:dyDescent="0.2">
      <c r="C1598"/>
      <c r="D1598"/>
      <c r="E1598"/>
      <c r="F1598"/>
      <c r="G1598"/>
      <c r="I1598" s="11" t="str">
        <f>Data!G1598</f>
        <v>failed</v>
      </c>
      <c r="J1598" s="11">
        <f>Data!O1598</f>
        <v>3</v>
      </c>
      <c r="L1598" s="39" t="s">
        <v>8219</v>
      </c>
      <c r="M1598" s="39">
        <v>128</v>
      </c>
    </row>
    <row r="1599" spans="3:13" x14ac:dyDescent="0.2">
      <c r="C1599"/>
      <c r="D1599"/>
      <c r="E1599"/>
      <c r="F1599"/>
      <c r="G1599"/>
      <c r="I1599" s="11" t="str">
        <f>Data!G1599</f>
        <v>failed</v>
      </c>
      <c r="J1599" s="11">
        <f>Data!O1599</f>
        <v>0</v>
      </c>
      <c r="L1599" s="39" t="s">
        <v>8219</v>
      </c>
      <c r="M1599" s="39">
        <v>128</v>
      </c>
    </row>
    <row r="1600" spans="3:13" x14ac:dyDescent="0.2">
      <c r="C1600"/>
      <c r="D1600"/>
      <c r="E1600"/>
      <c r="F1600"/>
      <c r="G1600"/>
      <c r="I1600" s="11" t="str">
        <f>Data!G1600</f>
        <v>failed</v>
      </c>
      <c r="J1600" s="11">
        <f>Data!O1600</f>
        <v>1</v>
      </c>
      <c r="L1600" s="39" t="s">
        <v>8219</v>
      </c>
      <c r="M1600" s="39">
        <v>128</v>
      </c>
    </row>
    <row r="1601" spans="3:13" x14ac:dyDescent="0.2">
      <c r="C1601"/>
      <c r="D1601"/>
      <c r="E1601"/>
      <c r="F1601"/>
      <c r="G1601"/>
      <c r="I1601" s="11" t="str">
        <f>Data!G1601</f>
        <v>failed</v>
      </c>
      <c r="J1601" s="11">
        <f>Data!O1601</f>
        <v>0</v>
      </c>
      <c r="L1601" s="39" t="s">
        <v>8219</v>
      </c>
      <c r="M1601" s="39">
        <v>128</v>
      </c>
    </row>
    <row r="1602" spans="3:13" x14ac:dyDescent="0.2">
      <c r="C1602"/>
      <c r="D1602"/>
      <c r="E1602"/>
      <c r="F1602"/>
      <c r="G1602"/>
      <c r="I1602" s="11" t="str">
        <f>Data!G1602</f>
        <v>failed</v>
      </c>
      <c r="J1602" s="11">
        <f>Data!O1602</f>
        <v>9</v>
      </c>
      <c r="L1602" s="39" t="s">
        <v>8219</v>
      </c>
      <c r="M1602" s="39">
        <v>128</v>
      </c>
    </row>
    <row r="1603" spans="3:13" x14ac:dyDescent="0.2">
      <c r="C1603"/>
      <c r="D1603"/>
      <c r="E1603"/>
      <c r="F1603"/>
      <c r="G1603"/>
      <c r="I1603" s="11" t="str">
        <f>Data!G1603</f>
        <v>successful</v>
      </c>
      <c r="J1603" s="11">
        <f>Data!O1603</f>
        <v>56</v>
      </c>
      <c r="L1603" s="39" t="s">
        <v>8219</v>
      </c>
      <c r="M1603" s="39">
        <v>129</v>
      </c>
    </row>
    <row r="1604" spans="3:13" x14ac:dyDescent="0.2">
      <c r="C1604"/>
      <c r="D1604"/>
      <c r="E1604"/>
      <c r="F1604"/>
      <c r="G1604"/>
      <c r="I1604" s="11" t="str">
        <f>Data!G1604</f>
        <v>successful</v>
      </c>
      <c r="J1604" s="11">
        <f>Data!O1604</f>
        <v>32</v>
      </c>
      <c r="L1604" s="39" t="s">
        <v>8219</v>
      </c>
      <c r="M1604" s="39">
        <v>130</v>
      </c>
    </row>
    <row r="1605" spans="3:13" x14ac:dyDescent="0.2">
      <c r="C1605"/>
      <c r="D1605"/>
      <c r="E1605"/>
      <c r="F1605"/>
      <c r="G1605"/>
      <c r="I1605" s="11" t="str">
        <f>Data!G1605</f>
        <v>successful</v>
      </c>
      <c r="J1605" s="11">
        <f>Data!O1605</f>
        <v>30</v>
      </c>
      <c r="L1605" s="39" t="s">
        <v>8219</v>
      </c>
      <c r="M1605" s="39">
        <v>130</v>
      </c>
    </row>
    <row r="1606" spans="3:13" x14ac:dyDescent="0.2">
      <c r="C1606"/>
      <c r="D1606"/>
      <c r="E1606"/>
      <c r="F1606"/>
      <c r="G1606"/>
      <c r="I1606" s="11" t="str">
        <f>Data!G1606</f>
        <v>successful</v>
      </c>
      <c r="J1606" s="11">
        <f>Data!O1606</f>
        <v>70</v>
      </c>
      <c r="L1606" s="39" t="s">
        <v>8219</v>
      </c>
      <c r="M1606" s="39">
        <v>130</v>
      </c>
    </row>
    <row r="1607" spans="3:13" x14ac:dyDescent="0.2">
      <c r="C1607"/>
      <c r="D1607"/>
      <c r="E1607"/>
      <c r="F1607"/>
      <c r="G1607"/>
      <c r="I1607" s="11" t="str">
        <f>Data!G1607</f>
        <v>successful</v>
      </c>
      <c r="J1607" s="11">
        <f>Data!O1607</f>
        <v>44</v>
      </c>
      <c r="L1607" s="39" t="s">
        <v>8219</v>
      </c>
      <c r="M1607" s="39">
        <v>130</v>
      </c>
    </row>
    <row r="1608" spans="3:13" x14ac:dyDescent="0.2">
      <c r="C1608"/>
      <c r="D1608"/>
      <c r="E1608"/>
      <c r="F1608"/>
      <c r="G1608"/>
      <c r="I1608" s="11" t="str">
        <f>Data!G1608</f>
        <v>successful</v>
      </c>
      <c r="J1608" s="11">
        <f>Data!O1608</f>
        <v>92</v>
      </c>
      <c r="L1608" s="39" t="s">
        <v>8219</v>
      </c>
      <c r="M1608" s="39">
        <v>130</v>
      </c>
    </row>
    <row r="1609" spans="3:13" x14ac:dyDescent="0.2">
      <c r="C1609"/>
      <c r="D1609"/>
      <c r="E1609"/>
      <c r="F1609"/>
      <c r="G1609"/>
      <c r="I1609" s="11" t="str">
        <f>Data!G1609</f>
        <v>successful</v>
      </c>
      <c r="J1609" s="11">
        <f>Data!O1609</f>
        <v>205</v>
      </c>
      <c r="L1609" s="39" t="s">
        <v>8219</v>
      </c>
      <c r="M1609" s="39">
        <v>131</v>
      </c>
    </row>
    <row r="1610" spans="3:13" x14ac:dyDescent="0.2">
      <c r="C1610"/>
      <c r="D1610"/>
      <c r="E1610"/>
      <c r="F1610"/>
      <c r="G1610"/>
      <c r="I1610" s="11" t="str">
        <f>Data!G1610</f>
        <v>successful</v>
      </c>
      <c r="J1610" s="11">
        <f>Data!O1610</f>
        <v>23</v>
      </c>
      <c r="L1610" s="39" t="s">
        <v>8219</v>
      </c>
      <c r="M1610" s="39">
        <v>131</v>
      </c>
    </row>
    <row r="1611" spans="3:13" x14ac:dyDescent="0.2">
      <c r="C1611"/>
      <c r="D1611"/>
      <c r="E1611"/>
      <c r="F1611"/>
      <c r="G1611"/>
      <c r="I1611" s="11" t="str">
        <f>Data!G1611</f>
        <v>successful</v>
      </c>
      <c r="J1611" s="11">
        <f>Data!O1611</f>
        <v>4</v>
      </c>
      <c r="L1611" s="39" t="s">
        <v>8219</v>
      </c>
      <c r="M1611" s="39">
        <v>131</v>
      </c>
    </row>
    <row r="1612" spans="3:13" x14ac:dyDescent="0.2">
      <c r="C1612"/>
      <c r="D1612"/>
      <c r="E1612"/>
      <c r="F1612"/>
      <c r="G1612"/>
      <c r="I1612" s="11" t="str">
        <f>Data!G1612</f>
        <v>successful</v>
      </c>
      <c r="J1612" s="11">
        <f>Data!O1612</f>
        <v>112</v>
      </c>
      <c r="L1612" s="39" t="s">
        <v>8219</v>
      </c>
      <c r="M1612" s="39">
        <v>131</v>
      </c>
    </row>
    <row r="1613" spans="3:13" x14ac:dyDescent="0.2">
      <c r="C1613"/>
      <c r="D1613"/>
      <c r="E1613"/>
      <c r="F1613"/>
      <c r="G1613"/>
      <c r="I1613" s="11" t="str">
        <f>Data!G1613</f>
        <v>successful</v>
      </c>
      <c r="J1613" s="11">
        <f>Data!O1613</f>
        <v>27</v>
      </c>
      <c r="L1613" s="39" t="s">
        <v>8219</v>
      </c>
      <c r="M1613" s="39">
        <v>132</v>
      </c>
    </row>
    <row r="1614" spans="3:13" x14ac:dyDescent="0.2">
      <c r="C1614"/>
      <c r="D1614"/>
      <c r="E1614"/>
      <c r="F1614"/>
      <c r="G1614"/>
      <c r="I1614" s="11" t="str">
        <f>Data!G1614</f>
        <v>successful</v>
      </c>
      <c r="J1614" s="11">
        <f>Data!O1614</f>
        <v>11</v>
      </c>
      <c r="L1614" s="39" t="s">
        <v>8219</v>
      </c>
      <c r="M1614" s="39">
        <v>132</v>
      </c>
    </row>
    <row r="1615" spans="3:13" x14ac:dyDescent="0.2">
      <c r="C1615"/>
      <c r="D1615"/>
      <c r="E1615"/>
      <c r="F1615"/>
      <c r="G1615"/>
      <c r="I1615" s="11" t="str">
        <f>Data!G1615</f>
        <v>successful</v>
      </c>
      <c r="J1615" s="11">
        <f>Data!O1615</f>
        <v>26</v>
      </c>
      <c r="L1615" s="39" t="s">
        <v>8219</v>
      </c>
      <c r="M1615" s="39">
        <v>133</v>
      </c>
    </row>
    <row r="1616" spans="3:13" x14ac:dyDescent="0.2">
      <c r="C1616"/>
      <c r="D1616"/>
      <c r="E1616"/>
      <c r="F1616"/>
      <c r="G1616"/>
      <c r="I1616" s="11" t="str">
        <f>Data!G1616</f>
        <v>successful</v>
      </c>
      <c r="J1616" s="11">
        <f>Data!O1616</f>
        <v>77</v>
      </c>
      <c r="L1616" s="39" t="s">
        <v>8219</v>
      </c>
      <c r="M1616" s="39">
        <v>133</v>
      </c>
    </row>
    <row r="1617" spans="3:13" x14ac:dyDescent="0.2">
      <c r="C1617"/>
      <c r="D1617"/>
      <c r="E1617"/>
      <c r="F1617"/>
      <c r="G1617"/>
      <c r="I1617" s="11" t="str">
        <f>Data!G1617</f>
        <v>successful</v>
      </c>
      <c r="J1617" s="11">
        <f>Data!O1617</f>
        <v>136</v>
      </c>
      <c r="L1617" s="39" t="s">
        <v>8219</v>
      </c>
      <c r="M1617" s="39">
        <v>133</v>
      </c>
    </row>
    <row r="1618" spans="3:13" x14ac:dyDescent="0.2">
      <c r="C1618"/>
      <c r="D1618"/>
      <c r="E1618"/>
      <c r="F1618"/>
      <c r="G1618"/>
      <c r="I1618" s="11" t="str">
        <f>Data!G1618</f>
        <v>successful</v>
      </c>
      <c r="J1618" s="11">
        <f>Data!O1618</f>
        <v>157</v>
      </c>
      <c r="L1618" s="39" t="s">
        <v>8219</v>
      </c>
      <c r="M1618" s="39">
        <v>133</v>
      </c>
    </row>
    <row r="1619" spans="3:13" x14ac:dyDescent="0.2">
      <c r="C1619"/>
      <c r="D1619"/>
      <c r="E1619"/>
      <c r="F1619"/>
      <c r="G1619"/>
      <c r="I1619" s="11" t="str">
        <f>Data!G1619</f>
        <v>successful</v>
      </c>
      <c r="J1619" s="11">
        <f>Data!O1619</f>
        <v>158</v>
      </c>
      <c r="L1619" s="39" t="s">
        <v>8219</v>
      </c>
      <c r="M1619" s="39">
        <v>133</v>
      </c>
    </row>
    <row r="1620" spans="3:13" x14ac:dyDescent="0.2">
      <c r="C1620"/>
      <c r="D1620"/>
      <c r="E1620"/>
      <c r="F1620"/>
      <c r="G1620"/>
      <c r="I1620" s="11" t="str">
        <f>Data!G1620</f>
        <v>successful</v>
      </c>
      <c r="J1620" s="11">
        <f>Data!O1620</f>
        <v>27</v>
      </c>
      <c r="L1620" s="39" t="s">
        <v>8219</v>
      </c>
      <c r="M1620" s="39">
        <v>134</v>
      </c>
    </row>
    <row r="1621" spans="3:13" x14ac:dyDescent="0.2">
      <c r="C1621"/>
      <c r="D1621"/>
      <c r="E1621"/>
      <c r="F1621"/>
      <c r="G1621"/>
      <c r="I1621" s="11" t="str">
        <f>Data!G1621</f>
        <v>successful</v>
      </c>
      <c r="J1621" s="11">
        <f>Data!O1621</f>
        <v>23</v>
      </c>
      <c r="L1621" s="39" t="s">
        <v>8219</v>
      </c>
      <c r="M1621" s="39">
        <v>134</v>
      </c>
    </row>
    <row r="1622" spans="3:13" x14ac:dyDescent="0.2">
      <c r="C1622"/>
      <c r="D1622"/>
      <c r="E1622"/>
      <c r="F1622"/>
      <c r="G1622"/>
      <c r="I1622" s="11" t="str">
        <f>Data!G1622</f>
        <v>successful</v>
      </c>
      <c r="J1622" s="11">
        <f>Data!O1622</f>
        <v>17</v>
      </c>
      <c r="L1622" s="39" t="s">
        <v>8219</v>
      </c>
      <c r="M1622" s="39">
        <v>134</v>
      </c>
    </row>
    <row r="1623" spans="3:13" x14ac:dyDescent="0.2">
      <c r="C1623"/>
      <c r="D1623"/>
      <c r="E1623"/>
      <c r="F1623"/>
      <c r="G1623"/>
      <c r="I1623" s="11" t="str">
        <f>Data!G1623</f>
        <v>successful</v>
      </c>
      <c r="J1623" s="11">
        <f>Data!O1623</f>
        <v>37</v>
      </c>
      <c r="L1623" s="39" t="s">
        <v>8219</v>
      </c>
      <c r="M1623" s="39">
        <v>134</v>
      </c>
    </row>
    <row r="1624" spans="3:13" x14ac:dyDescent="0.2">
      <c r="C1624"/>
      <c r="D1624"/>
      <c r="E1624"/>
      <c r="F1624"/>
      <c r="G1624"/>
      <c r="I1624" s="11" t="str">
        <f>Data!G1624</f>
        <v>successful</v>
      </c>
      <c r="J1624" s="11">
        <f>Data!O1624</f>
        <v>65</v>
      </c>
      <c r="L1624" s="39" t="s">
        <v>8219</v>
      </c>
      <c r="M1624" s="39">
        <v>134</v>
      </c>
    </row>
    <row r="1625" spans="3:13" x14ac:dyDescent="0.2">
      <c r="C1625"/>
      <c r="D1625"/>
      <c r="E1625"/>
      <c r="F1625"/>
      <c r="G1625"/>
      <c r="I1625" s="11" t="str">
        <f>Data!G1625</f>
        <v>successful</v>
      </c>
      <c r="J1625" s="11">
        <f>Data!O1625</f>
        <v>18</v>
      </c>
      <c r="L1625" s="39" t="s">
        <v>8219</v>
      </c>
      <c r="M1625" s="39">
        <v>134</v>
      </c>
    </row>
    <row r="1626" spans="3:13" x14ac:dyDescent="0.2">
      <c r="C1626"/>
      <c r="D1626"/>
      <c r="E1626"/>
      <c r="F1626"/>
      <c r="G1626"/>
      <c r="I1626" s="11" t="str">
        <f>Data!G1626</f>
        <v>successful</v>
      </c>
      <c r="J1626" s="11">
        <f>Data!O1626</f>
        <v>25</v>
      </c>
      <c r="L1626" s="39" t="s">
        <v>8219</v>
      </c>
      <c r="M1626" s="39">
        <v>135</v>
      </c>
    </row>
    <row r="1627" spans="3:13" x14ac:dyDescent="0.2">
      <c r="C1627"/>
      <c r="D1627"/>
      <c r="E1627"/>
      <c r="F1627"/>
      <c r="G1627"/>
      <c r="I1627" s="11" t="str">
        <f>Data!G1627</f>
        <v>successful</v>
      </c>
      <c r="J1627" s="11">
        <f>Data!O1627</f>
        <v>104</v>
      </c>
      <c r="L1627" s="39" t="s">
        <v>8219</v>
      </c>
      <c r="M1627" s="39">
        <v>136</v>
      </c>
    </row>
    <row r="1628" spans="3:13" x14ac:dyDescent="0.2">
      <c r="C1628"/>
      <c r="D1628"/>
      <c r="E1628"/>
      <c r="F1628"/>
      <c r="G1628"/>
      <c r="I1628" s="11" t="str">
        <f>Data!G1628</f>
        <v>successful</v>
      </c>
      <c r="J1628" s="11">
        <f>Data!O1628</f>
        <v>108</v>
      </c>
      <c r="L1628" s="39" t="s">
        <v>8219</v>
      </c>
      <c r="M1628" s="39">
        <v>136</v>
      </c>
    </row>
    <row r="1629" spans="3:13" x14ac:dyDescent="0.2">
      <c r="C1629"/>
      <c r="D1629"/>
      <c r="E1629"/>
      <c r="F1629"/>
      <c r="G1629"/>
      <c r="I1629" s="11" t="str">
        <f>Data!G1629</f>
        <v>successful</v>
      </c>
      <c r="J1629" s="11">
        <f>Data!O1629</f>
        <v>38</v>
      </c>
      <c r="L1629" s="39" t="s">
        <v>8219</v>
      </c>
      <c r="M1629" s="39">
        <v>136</v>
      </c>
    </row>
    <row r="1630" spans="3:13" x14ac:dyDescent="0.2">
      <c r="C1630"/>
      <c r="D1630"/>
      <c r="E1630"/>
      <c r="F1630"/>
      <c r="G1630"/>
      <c r="I1630" s="11" t="str">
        <f>Data!G1630</f>
        <v>successful</v>
      </c>
      <c r="J1630" s="11">
        <f>Data!O1630</f>
        <v>88</v>
      </c>
      <c r="L1630" s="39" t="s">
        <v>8219</v>
      </c>
      <c r="M1630" s="39">
        <v>137</v>
      </c>
    </row>
    <row r="1631" spans="3:13" x14ac:dyDescent="0.2">
      <c r="C1631"/>
      <c r="D1631"/>
      <c r="E1631"/>
      <c r="F1631"/>
      <c r="G1631"/>
      <c r="I1631" s="11" t="str">
        <f>Data!G1631</f>
        <v>successful</v>
      </c>
      <c r="J1631" s="11">
        <f>Data!O1631</f>
        <v>82</v>
      </c>
      <c r="L1631" s="39" t="s">
        <v>8219</v>
      </c>
      <c r="M1631" s="39">
        <v>137</v>
      </c>
    </row>
    <row r="1632" spans="3:13" x14ac:dyDescent="0.2">
      <c r="C1632"/>
      <c r="D1632"/>
      <c r="E1632"/>
      <c r="F1632"/>
      <c r="G1632"/>
      <c r="I1632" s="11" t="str">
        <f>Data!G1632</f>
        <v>successful</v>
      </c>
      <c r="J1632" s="11">
        <f>Data!O1632</f>
        <v>126</v>
      </c>
      <c r="L1632" s="39" t="s">
        <v>8219</v>
      </c>
      <c r="M1632" s="39">
        <v>138</v>
      </c>
    </row>
    <row r="1633" spans="3:13" x14ac:dyDescent="0.2">
      <c r="C1633"/>
      <c r="D1633"/>
      <c r="E1633"/>
      <c r="F1633"/>
      <c r="G1633"/>
      <c r="I1633" s="11" t="str">
        <f>Data!G1633</f>
        <v>successful</v>
      </c>
      <c r="J1633" s="11">
        <f>Data!O1633</f>
        <v>133</v>
      </c>
      <c r="L1633" s="39" t="s">
        <v>8219</v>
      </c>
      <c r="M1633" s="39">
        <v>139</v>
      </c>
    </row>
    <row r="1634" spans="3:13" x14ac:dyDescent="0.2">
      <c r="C1634"/>
      <c r="D1634"/>
      <c r="E1634"/>
      <c r="F1634"/>
      <c r="G1634"/>
      <c r="I1634" s="11" t="str">
        <f>Data!G1634</f>
        <v>successful</v>
      </c>
      <c r="J1634" s="11">
        <f>Data!O1634</f>
        <v>47</v>
      </c>
      <c r="L1634" s="39" t="s">
        <v>8219</v>
      </c>
      <c r="M1634" s="39">
        <v>139</v>
      </c>
    </row>
    <row r="1635" spans="3:13" x14ac:dyDescent="0.2">
      <c r="C1635"/>
      <c r="D1635"/>
      <c r="E1635"/>
      <c r="F1635"/>
      <c r="G1635"/>
      <c r="I1635" s="11" t="str">
        <f>Data!G1635</f>
        <v>successful</v>
      </c>
      <c r="J1635" s="11">
        <f>Data!O1635</f>
        <v>58</v>
      </c>
      <c r="L1635" s="39" t="s">
        <v>8219</v>
      </c>
      <c r="M1635" s="39">
        <v>139</v>
      </c>
    </row>
    <row r="1636" spans="3:13" x14ac:dyDescent="0.2">
      <c r="C1636"/>
      <c r="D1636"/>
      <c r="E1636"/>
      <c r="F1636"/>
      <c r="G1636"/>
      <c r="I1636" s="11" t="str">
        <f>Data!G1636</f>
        <v>successful</v>
      </c>
      <c r="J1636" s="11">
        <f>Data!O1636</f>
        <v>32</v>
      </c>
      <c r="L1636" s="39" t="s">
        <v>8219</v>
      </c>
      <c r="M1636" s="39">
        <v>140</v>
      </c>
    </row>
    <row r="1637" spans="3:13" x14ac:dyDescent="0.2">
      <c r="C1637"/>
      <c r="D1637"/>
      <c r="E1637"/>
      <c r="F1637"/>
      <c r="G1637"/>
      <c r="I1637" s="11" t="str">
        <f>Data!G1637</f>
        <v>successful</v>
      </c>
      <c r="J1637" s="11">
        <f>Data!O1637</f>
        <v>37</v>
      </c>
      <c r="L1637" s="39" t="s">
        <v>8219</v>
      </c>
      <c r="M1637" s="39">
        <v>140</v>
      </c>
    </row>
    <row r="1638" spans="3:13" x14ac:dyDescent="0.2">
      <c r="C1638"/>
      <c r="D1638"/>
      <c r="E1638"/>
      <c r="F1638"/>
      <c r="G1638"/>
      <c r="I1638" s="11" t="str">
        <f>Data!G1638</f>
        <v>successful</v>
      </c>
      <c r="J1638" s="11">
        <f>Data!O1638</f>
        <v>87</v>
      </c>
      <c r="L1638" s="39" t="s">
        <v>8219</v>
      </c>
      <c r="M1638" s="39">
        <v>140</v>
      </c>
    </row>
    <row r="1639" spans="3:13" x14ac:dyDescent="0.2">
      <c r="C1639"/>
      <c r="D1639"/>
      <c r="E1639"/>
      <c r="F1639"/>
      <c r="G1639"/>
      <c r="I1639" s="11" t="str">
        <f>Data!G1639</f>
        <v>successful</v>
      </c>
      <c r="J1639" s="11">
        <f>Data!O1639</f>
        <v>15</v>
      </c>
      <c r="L1639" s="39" t="s">
        <v>8219</v>
      </c>
      <c r="M1639" s="39">
        <v>140</v>
      </c>
    </row>
    <row r="1640" spans="3:13" x14ac:dyDescent="0.2">
      <c r="C1640"/>
      <c r="D1640"/>
      <c r="E1640"/>
      <c r="F1640"/>
      <c r="G1640"/>
      <c r="I1640" s="11" t="str">
        <f>Data!G1640</f>
        <v>successful</v>
      </c>
      <c r="J1640" s="11">
        <f>Data!O1640</f>
        <v>27</v>
      </c>
      <c r="L1640" s="39" t="s">
        <v>8219</v>
      </c>
      <c r="M1640" s="39">
        <v>141</v>
      </c>
    </row>
    <row r="1641" spans="3:13" x14ac:dyDescent="0.2">
      <c r="C1641"/>
      <c r="D1641"/>
      <c r="E1641"/>
      <c r="F1641"/>
      <c r="G1641"/>
      <c r="I1641" s="11" t="str">
        <f>Data!G1641</f>
        <v>successful</v>
      </c>
      <c r="J1641" s="11">
        <f>Data!O1641</f>
        <v>19</v>
      </c>
      <c r="L1641" s="39" t="s">
        <v>8219</v>
      </c>
      <c r="M1641" s="39">
        <v>141</v>
      </c>
    </row>
    <row r="1642" spans="3:13" x14ac:dyDescent="0.2">
      <c r="C1642"/>
      <c r="D1642"/>
      <c r="E1642"/>
      <c r="F1642"/>
      <c r="G1642"/>
      <c r="I1642" s="11" t="str">
        <f>Data!G1642</f>
        <v>successful</v>
      </c>
      <c r="J1642" s="11">
        <f>Data!O1642</f>
        <v>17</v>
      </c>
      <c r="L1642" s="39" t="s">
        <v>8219</v>
      </c>
      <c r="M1642" s="39">
        <v>141</v>
      </c>
    </row>
    <row r="1643" spans="3:13" x14ac:dyDescent="0.2">
      <c r="C1643"/>
      <c r="D1643"/>
      <c r="E1643"/>
      <c r="F1643"/>
      <c r="G1643"/>
      <c r="I1643" s="11" t="str">
        <f>Data!G1643</f>
        <v>successful</v>
      </c>
      <c r="J1643" s="11">
        <f>Data!O1643</f>
        <v>26</v>
      </c>
      <c r="L1643" s="39" t="s">
        <v>8219</v>
      </c>
      <c r="M1643" s="39">
        <v>141</v>
      </c>
    </row>
    <row r="1644" spans="3:13" x14ac:dyDescent="0.2">
      <c r="C1644"/>
      <c r="D1644"/>
      <c r="E1644"/>
      <c r="F1644"/>
      <c r="G1644"/>
      <c r="I1644" s="11" t="str">
        <f>Data!G1644</f>
        <v>successful</v>
      </c>
      <c r="J1644" s="11">
        <f>Data!O1644</f>
        <v>28</v>
      </c>
      <c r="L1644" s="39" t="s">
        <v>8219</v>
      </c>
      <c r="M1644" s="39">
        <v>141</v>
      </c>
    </row>
    <row r="1645" spans="3:13" x14ac:dyDescent="0.2">
      <c r="C1645"/>
      <c r="D1645"/>
      <c r="E1645"/>
      <c r="F1645"/>
      <c r="G1645"/>
      <c r="I1645" s="11" t="str">
        <f>Data!G1645</f>
        <v>successful</v>
      </c>
      <c r="J1645" s="11">
        <f>Data!O1645</f>
        <v>37</v>
      </c>
      <c r="L1645" s="39" t="s">
        <v>8219</v>
      </c>
      <c r="M1645" s="39">
        <v>141</v>
      </c>
    </row>
    <row r="1646" spans="3:13" x14ac:dyDescent="0.2">
      <c r="C1646"/>
      <c r="D1646"/>
      <c r="E1646"/>
      <c r="F1646"/>
      <c r="G1646"/>
      <c r="I1646" s="11" t="str">
        <f>Data!G1646</f>
        <v>successful</v>
      </c>
      <c r="J1646" s="11">
        <f>Data!O1646</f>
        <v>128</v>
      </c>
      <c r="L1646" s="39" t="s">
        <v>8219</v>
      </c>
      <c r="M1646" s="39">
        <v>142</v>
      </c>
    </row>
    <row r="1647" spans="3:13" x14ac:dyDescent="0.2">
      <c r="C1647"/>
      <c r="D1647"/>
      <c r="E1647"/>
      <c r="F1647"/>
      <c r="G1647"/>
      <c r="I1647" s="11" t="str">
        <f>Data!G1647</f>
        <v>successful</v>
      </c>
      <c r="J1647" s="11">
        <f>Data!O1647</f>
        <v>10</v>
      </c>
      <c r="L1647" s="39" t="s">
        <v>8219</v>
      </c>
      <c r="M1647" s="39">
        <v>142</v>
      </c>
    </row>
    <row r="1648" spans="3:13" x14ac:dyDescent="0.2">
      <c r="C1648"/>
      <c r="D1648"/>
      <c r="E1648"/>
      <c r="F1648"/>
      <c r="G1648"/>
      <c r="I1648" s="11" t="str">
        <f>Data!G1648</f>
        <v>successful</v>
      </c>
      <c r="J1648" s="11">
        <f>Data!O1648</f>
        <v>83</v>
      </c>
      <c r="L1648" s="39" t="s">
        <v>8219</v>
      </c>
      <c r="M1648" s="39">
        <v>143</v>
      </c>
    </row>
    <row r="1649" spans="3:13" x14ac:dyDescent="0.2">
      <c r="C1649"/>
      <c r="D1649"/>
      <c r="E1649"/>
      <c r="F1649"/>
      <c r="G1649"/>
      <c r="I1649" s="11" t="str">
        <f>Data!G1649</f>
        <v>successful</v>
      </c>
      <c r="J1649" s="11">
        <f>Data!O1649</f>
        <v>46</v>
      </c>
      <c r="L1649" s="39" t="s">
        <v>8219</v>
      </c>
      <c r="M1649" s="39">
        <v>143</v>
      </c>
    </row>
    <row r="1650" spans="3:13" x14ac:dyDescent="0.2">
      <c r="C1650"/>
      <c r="D1650"/>
      <c r="E1650"/>
      <c r="F1650"/>
      <c r="G1650"/>
      <c r="I1650" s="11" t="str">
        <f>Data!G1650</f>
        <v>successful</v>
      </c>
      <c r="J1650" s="11">
        <f>Data!O1650</f>
        <v>90</v>
      </c>
      <c r="L1650" s="39" t="s">
        <v>8219</v>
      </c>
      <c r="M1650" s="39">
        <v>144</v>
      </c>
    </row>
    <row r="1651" spans="3:13" x14ac:dyDescent="0.2">
      <c r="C1651"/>
      <c r="D1651"/>
      <c r="E1651"/>
      <c r="F1651"/>
      <c r="G1651"/>
      <c r="I1651" s="11" t="str">
        <f>Data!G1651</f>
        <v>successful</v>
      </c>
      <c r="J1651" s="11">
        <f>Data!O1651</f>
        <v>81</v>
      </c>
      <c r="L1651" s="39" t="s">
        <v>8219</v>
      </c>
      <c r="M1651" s="39">
        <v>144</v>
      </c>
    </row>
    <row r="1652" spans="3:13" x14ac:dyDescent="0.2">
      <c r="C1652"/>
      <c r="D1652"/>
      <c r="E1652"/>
      <c r="F1652"/>
      <c r="G1652"/>
      <c r="I1652" s="11" t="str">
        <f>Data!G1652</f>
        <v>successful</v>
      </c>
      <c r="J1652" s="11">
        <f>Data!O1652</f>
        <v>32</v>
      </c>
      <c r="L1652" s="39" t="s">
        <v>8219</v>
      </c>
      <c r="M1652" s="39">
        <v>145</v>
      </c>
    </row>
    <row r="1653" spans="3:13" x14ac:dyDescent="0.2">
      <c r="C1653"/>
      <c r="D1653"/>
      <c r="E1653"/>
      <c r="F1653"/>
      <c r="G1653"/>
      <c r="I1653" s="11" t="str">
        <f>Data!G1653</f>
        <v>successful</v>
      </c>
      <c r="J1653" s="11">
        <f>Data!O1653</f>
        <v>20</v>
      </c>
      <c r="L1653" s="39" t="s">
        <v>8219</v>
      </c>
      <c r="M1653" s="39">
        <v>145</v>
      </c>
    </row>
    <row r="1654" spans="3:13" x14ac:dyDescent="0.2">
      <c r="C1654"/>
      <c r="D1654"/>
      <c r="E1654"/>
      <c r="F1654"/>
      <c r="G1654"/>
      <c r="I1654" s="11" t="str">
        <f>Data!G1654</f>
        <v>successful</v>
      </c>
      <c r="J1654" s="11">
        <f>Data!O1654</f>
        <v>70</v>
      </c>
      <c r="L1654" s="39" t="s">
        <v>8219</v>
      </c>
      <c r="M1654" s="39">
        <v>145</v>
      </c>
    </row>
    <row r="1655" spans="3:13" x14ac:dyDescent="0.2">
      <c r="C1655"/>
      <c r="D1655"/>
      <c r="E1655"/>
      <c r="F1655"/>
      <c r="G1655"/>
      <c r="I1655" s="11" t="str">
        <f>Data!G1655</f>
        <v>successful</v>
      </c>
      <c r="J1655" s="11">
        <f>Data!O1655</f>
        <v>168</v>
      </c>
      <c r="L1655" s="39" t="s">
        <v>8219</v>
      </c>
      <c r="M1655" s="39">
        <v>145</v>
      </c>
    </row>
    <row r="1656" spans="3:13" x14ac:dyDescent="0.2">
      <c r="C1656"/>
      <c r="D1656"/>
      <c r="E1656"/>
      <c r="F1656"/>
      <c r="G1656"/>
      <c r="I1656" s="11" t="str">
        <f>Data!G1656</f>
        <v>successful</v>
      </c>
      <c r="J1656" s="11">
        <f>Data!O1656</f>
        <v>34</v>
      </c>
      <c r="L1656" s="39" t="s">
        <v>8219</v>
      </c>
      <c r="M1656" s="39">
        <v>145</v>
      </c>
    </row>
    <row r="1657" spans="3:13" x14ac:dyDescent="0.2">
      <c r="C1657"/>
      <c r="D1657"/>
      <c r="E1657"/>
      <c r="F1657"/>
      <c r="G1657"/>
      <c r="I1657" s="11" t="str">
        <f>Data!G1657</f>
        <v>successful</v>
      </c>
      <c r="J1657" s="11">
        <f>Data!O1657</f>
        <v>48</v>
      </c>
      <c r="L1657" s="39" t="s">
        <v>8219</v>
      </c>
      <c r="M1657" s="39">
        <v>145</v>
      </c>
    </row>
    <row r="1658" spans="3:13" x14ac:dyDescent="0.2">
      <c r="C1658"/>
      <c r="D1658"/>
      <c r="E1658"/>
      <c r="F1658"/>
      <c r="G1658"/>
      <c r="I1658" s="11" t="str">
        <f>Data!G1658</f>
        <v>successful</v>
      </c>
      <c r="J1658" s="11">
        <f>Data!O1658</f>
        <v>48</v>
      </c>
      <c r="L1658" s="39" t="s">
        <v>8219</v>
      </c>
      <c r="M1658" s="39">
        <v>146</v>
      </c>
    </row>
    <row r="1659" spans="3:13" x14ac:dyDescent="0.2">
      <c r="C1659"/>
      <c r="D1659"/>
      <c r="E1659"/>
      <c r="F1659"/>
      <c r="G1659"/>
      <c r="I1659" s="11" t="str">
        <f>Data!G1659</f>
        <v>successful</v>
      </c>
      <c r="J1659" s="11">
        <f>Data!O1659</f>
        <v>221</v>
      </c>
      <c r="L1659" s="39" t="s">
        <v>8219</v>
      </c>
      <c r="M1659" s="39">
        <v>146</v>
      </c>
    </row>
    <row r="1660" spans="3:13" x14ac:dyDescent="0.2">
      <c r="C1660"/>
      <c r="D1660"/>
      <c r="E1660"/>
      <c r="F1660"/>
      <c r="G1660"/>
      <c r="I1660" s="11" t="str">
        <f>Data!G1660</f>
        <v>successful</v>
      </c>
      <c r="J1660" s="11">
        <f>Data!O1660</f>
        <v>107</v>
      </c>
      <c r="L1660" s="39" t="s">
        <v>8219</v>
      </c>
      <c r="M1660" s="39">
        <v>146</v>
      </c>
    </row>
    <row r="1661" spans="3:13" x14ac:dyDescent="0.2">
      <c r="C1661"/>
      <c r="D1661"/>
      <c r="E1661"/>
      <c r="F1661"/>
      <c r="G1661"/>
      <c r="I1661" s="11" t="str">
        <f>Data!G1661</f>
        <v>successful</v>
      </c>
      <c r="J1661" s="11">
        <f>Data!O1661</f>
        <v>45</v>
      </c>
      <c r="L1661" s="39" t="s">
        <v>8219</v>
      </c>
      <c r="M1661" s="39">
        <v>147</v>
      </c>
    </row>
    <row r="1662" spans="3:13" x14ac:dyDescent="0.2">
      <c r="C1662"/>
      <c r="D1662"/>
      <c r="E1662"/>
      <c r="F1662"/>
      <c r="G1662"/>
      <c r="I1662" s="11" t="str">
        <f>Data!G1662</f>
        <v>successful</v>
      </c>
      <c r="J1662" s="11">
        <f>Data!O1662</f>
        <v>36</v>
      </c>
      <c r="L1662" s="39" t="s">
        <v>8219</v>
      </c>
      <c r="M1662" s="39">
        <v>147</v>
      </c>
    </row>
    <row r="1663" spans="3:13" x14ac:dyDescent="0.2">
      <c r="C1663"/>
      <c r="D1663"/>
      <c r="E1663"/>
      <c r="F1663"/>
      <c r="G1663"/>
      <c r="I1663" s="11" t="str">
        <f>Data!G1663</f>
        <v>successful</v>
      </c>
      <c r="J1663" s="11">
        <f>Data!O1663</f>
        <v>101</v>
      </c>
      <c r="L1663" s="39" t="s">
        <v>8219</v>
      </c>
      <c r="M1663" s="39">
        <v>147</v>
      </c>
    </row>
    <row r="1664" spans="3:13" x14ac:dyDescent="0.2">
      <c r="C1664"/>
      <c r="D1664"/>
      <c r="E1664"/>
      <c r="F1664"/>
      <c r="G1664"/>
      <c r="I1664" s="11" t="str">
        <f>Data!G1664</f>
        <v>successful</v>
      </c>
      <c r="J1664" s="11">
        <f>Data!O1664</f>
        <v>62</v>
      </c>
      <c r="L1664" s="39" t="s">
        <v>8219</v>
      </c>
      <c r="M1664" s="39">
        <v>147</v>
      </c>
    </row>
    <row r="1665" spans="3:13" x14ac:dyDescent="0.2">
      <c r="C1665"/>
      <c r="D1665"/>
      <c r="E1665"/>
      <c r="F1665"/>
      <c r="G1665"/>
      <c r="I1665" s="11" t="str">
        <f>Data!G1665</f>
        <v>successful</v>
      </c>
      <c r="J1665" s="11">
        <f>Data!O1665</f>
        <v>32</v>
      </c>
      <c r="L1665" s="39" t="s">
        <v>8219</v>
      </c>
      <c r="M1665" s="39">
        <v>147</v>
      </c>
    </row>
    <row r="1666" spans="3:13" x14ac:dyDescent="0.2">
      <c r="C1666"/>
      <c r="D1666"/>
      <c r="E1666"/>
      <c r="F1666"/>
      <c r="G1666"/>
      <c r="I1666" s="11" t="str">
        <f>Data!G1666</f>
        <v>successful</v>
      </c>
      <c r="J1666" s="11">
        <f>Data!O1666</f>
        <v>89</v>
      </c>
      <c r="L1666" s="39" t="s">
        <v>8219</v>
      </c>
      <c r="M1666" s="39">
        <v>147</v>
      </c>
    </row>
    <row r="1667" spans="3:13" x14ac:dyDescent="0.2">
      <c r="C1667"/>
      <c r="D1667"/>
      <c r="E1667"/>
      <c r="F1667"/>
      <c r="G1667"/>
      <c r="I1667" s="11" t="str">
        <f>Data!G1667</f>
        <v>successful</v>
      </c>
      <c r="J1667" s="11">
        <f>Data!O1667</f>
        <v>93</v>
      </c>
      <c r="L1667" s="39" t="s">
        <v>8219</v>
      </c>
      <c r="M1667" s="39">
        <v>148</v>
      </c>
    </row>
    <row r="1668" spans="3:13" x14ac:dyDescent="0.2">
      <c r="C1668"/>
      <c r="D1668"/>
      <c r="E1668"/>
      <c r="F1668"/>
      <c r="G1668"/>
      <c r="I1668" s="11" t="str">
        <f>Data!G1668</f>
        <v>successful</v>
      </c>
      <c r="J1668" s="11">
        <f>Data!O1668</f>
        <v>98</v>
      </c>
      <c r="L1668" s="39" t="s">
        <v>8219</v>
      </c>
      <c r="M1668" s="39">
        <v>148</v>
      </c>
    </row>
    <row r="1669" spans="3:13" x14ac:dyDescent="0.2">
      <c r="C1669"/>
      <c r="D1669"/>
      <c r="E1669"/>
      <c r="F1669"/>
      <c r="G1669"/>
      <c r="I1669" s="11" t="str">
        <f>Data!G1669</f>
        <v>successful</v>
      </c>
      <c r="J1669" s="11">
        <f>Data!O1669</f>
        <v>82</v>
      </c>
      <c r="L1669" s="39" t="s">
        <v>8219</v>
      </c>
      <c r="M1669" s="39">
        <v>149</v>
      </c>
    </row>
    <row r="1670" spans="3:13" x14ac:dyDescent="0.2">
      <c r="C1670"/>
      <c r="D1670"/>
      <c r="E1670"/>
      <c r="F1670"/>
      <c r="G1670"/>
      <c r="I1670" s="11" t="str">
        <f>Data!G1670</f>
        <v>successful</v>
      </c>
      <c r="J1670" s="11">
        <f>Data!O1670</f>
        <v>116</v>
      </c>
      <c r="L1670" s="39" t="s">
        <v>8219</v>
      </c>
      <c r="M1670" s="39">
        <v>149</v>
      </c>
    </row>
    <row r="1671" spans="3:13" x14ac:dyDescent="0.2">
      <c r="C1671"/>
      <c r="D1671"/>
      <c r="E1671"/>
      <c r="F1671"/>
      <c r="G1671"/>
      <c r="I1671" s="11" t="str">
        <f>Data!G1671</f>
        <v>successful</v>
      </c>
      <c r="J1671" s="11">
        <f>Data!O1671</f>
        <v>52</v>
      </c>
      <c r="L1671" s="39" t="s">
        <v>8219</v>
      </c>
      <c r="M1671" s="39">
        <v>149</v>
      </c>
    </row>
    <row r="1672" spans="3:13" x14ac:dyDescent="0.2">
      <c r="C1672"/>
      <c r="D1672"/>
      <c r="E1672"/>
      <c r="F1672"/>
      <c r="G1672"/>
      <c r="I1672" s="11" t="str">
        <f>Data!G1672</f>
        <v>successful</v>
      </c>
      <c r="J1672" s="11">
        <f>Data!O1672</f>
        <v>23</v>
      </c>
      <c r="L1672" s="39" t="s">
        <v>8219</v>
      </c>
      <c r="M1672" s="39">
        <v>149</v>
      </c>
    </row>
    <row r="1673" spans="3:13" x14ac:dyDescent="0.2">
      <c r="C1673"/>
      <c r="D1673"/>
      <c r="E1673"/>
      <c r="F1673"/>
      <c r="G1673"/>
      <c r="I1673" s="11" t="str">
        <f>Data!G1673</f>
        <v>successful</v>
      </c>
      <c r="J1673" s="11">
        <f>Data!O1673</f>
        <v>77</v>
      </c>
      <c r="L1673" s="39" t="s">
        <v>8219</v>
      </c>
      <c r="M1673" s="39">
        <v>150</v>
      </c>
    </row>
    <row r="1674" spans="3:13" x14ac:dyDescent="0.2">
      <c r="C1674"/>
      <c r="D1674"/>
      <c r="E1674"/>
      <c r="F1674"/>
      <c r="G1674"/>
      <c r="I1674" s="11" t="str">
        <f>Data!G1674</f>
        <v>successful</v>
      </c>
      <c r="J1674" s="11">
        <f>Data!O1674</f>
        <v>49</v>
      </c>
      <c r="L1674" s="39" t="s">
        <v>8219</v>
      </c>
      <c r="M1674" s="39">
        <v>150</v>
      </c>
    </row>
    <row r="1675" spans="3:13" x14ac:dyDescent="0.2">
      <c r="C1675"/>
      <c r="D1675"/>
      <c r="E1675"/>
      <c r="F1675"/>
      <c r="G1675"/>
      <c r="I1675" s="11" t="str">
        <f>Data!G1675</f>
        <v>successful</v>
      </c>
      <c r="J1675" s="11">
        <f>Data!O1675</f>
        <v>59</v>
      </c>
      <c r="L1675" s="39" t="s">
        <v>8219</v>
      </c>
      <c r="M1675" s="39">
        <v>150</v>
      </c>
    </row>
    <row r="1676" spans="3:13" x14ac:dyDescent="0.2">
      <c r="C1676"/>
      <c r="D1676"/>
      <c r="E1676"/>
      <c r="F1676"/>
      <c r="G1676"/>
      <c r="I1676" s="11" t="str">
        <f>Data!G1676</f>
        <v>successful</v>
      </c>
      <c r="J1676" s="11">
        <f>Data!O1676</f>
        <v>113</v>
      </c>
      <c r="L1676" s="39" t="s">
        <v>8219</v>
      </c>
      <c r="M1676" s="39">
        <v>150</v>
      </c>
    </row>
    <row r="1677" spans="3:13" x14ac:dyDescent="0.2">
      <c r="C1677"/>
      <c r="D1677"/>
      <c r="E1677"/>
      <c r="F1677"/>
      <c r="G1677"/>
      <c r="I1677" s="11" t="str">
        <f>Data!G1677</f>
        <v>successful</v>
      </c>
      <c r="J1677" s="11">
        <f>Data!O1677</f>
        <v>34</v>
      </c>
      <c r="L1677" s="39" t="s">
        <v>8219</v>
      </c>
      <c r="M1677" s="39">
        <v>150</v>
      </c>
    </row>
    <row r="1678" spans="3:13" x14ac:dyDescent="0.2">
      <c r="C1678"/>
      <c r="D1678"/>
      <c r="E1678"/>
      <c r="F1678"/>
      <c r="G1678"/>
      <c r="I1678" s="11" t="str">
        <f>Data!G1678</f>
        <v>successful</v>
      </c>
      <c r="J1678" s="11">
        <f>Data!O1678</f>
        <v>42</v>
      </c>
      <c r="L1678" s="39" t="s">
        <v>8219</v>
      </c>
      <c r="M1678" s="39">
        <v>151</v>
      </c>
    </row>
    <row r="1679" spans="3:13" x14ac:dyDescent="0.2">
      <c r="C1679"/>
      <c r="D1679"/>
      <c r="E1679"/>
      <c r="F1679"/>
      <c r="G1679"/>
      <c r="I1679" s="11" t="str">
        <f>Data!G1679</f>
        <v>successful</v>
      </c>
      <c r="J1679" s="11">
        <f>Data!O1679</f>
        <v>42</v>
      </c>
      <c r="L1679" s="39" t="s">
        <v>8219</v>
      </c>
      <c r="M1679" s="39">
        <v>151</v>
      </c>
    </row>
    <row r="1680" spans="3:13" x14ac:dyDescent="0.2">
      <c r="C1680"/>
      <c r="D1680"/>
      <c r="E1680"/>
      <c r="F1680"/>
      <c r="G1680"/>
      <c r="I1680" s="11" t="str">
        <f>Data!G1680</f>
        <v>successful</v>
      </c>
      <c r="J1680" s="11">
        <f>Data!O1680</f>
        <v>49</v>
      </c>
      <c r="L1680" s="39" t="s">
        <v>8219</v>
      </c>
      <c r="M1680" s="39">
        <v>151</v>
      </c>
    </row>
    <row r="1681" spans="3:13" x14ac:dyDescent="0.2">
      <c r="C1681"/>
      <c r="D1681"/>
      <c r="E1681"/>
      <c r="F1681"/>
      <c r="G1681"/>
      <c r="I1681" s="11" t="str">
        <f>Data!G1681</f>
        <v>successful</v>
      </c>
      <c r="J1681" s="11">
        <f>Data!O1681</f>
        <v>56</v>
      </c>
      <c r="L1681" s="39" t="s">
        <v>8219</v>
      </c>
      <c r="M1681" s="39">
        <v>152</v>
      </c>
    </row>
    <row r="1682" spans="3:13" x14ac:dyDescent="0.2">
      <c r="C1682"/>
      <c r="D1682"/>
      <c r="E1682"/>
      <c r="F1682"/>
      <c r="G1682"/>
      <c r="I1682" s="11" t="str">
        <f>Data!G1682</f>
        <v>successful</v>
      </c>
      <c r="J1682" s="11">
        <f>Data!O1682</f>
        <v>25</v>
      </c>
      <c r="L1682" s="39" t="s">
        <v>8219</v>
      </c>
      <c r="M1682" s="39">
        <v>153</v>
      </c>
    </row>
    <row r="1683" spans="3:13" x14ac:dyDescent="0.2">
      <c r="C1683"/>
      <c r="D1683"/>
      <c r="E1683"/>
      <c r="F1683"/>
      <c r="G1683"/>
      <c r="I1683" s="11" t="str">
        <f>Data!G1683</f>
        <v>live</v>
      </c>
      <c r="J1683" s="11">
        <f>Data!O1683</f>
        <v>884</v>
      </c>
      <c r="L1683" s="39" t="s">
        <v>8219</v>
      </c>
      <c r="M1683" s="39">
        <v>154</v>
      </c>
    </row>
    <row r="1684" spans="3:13" x14ac:dyDescent="0.2">
      <c r="C1684"/>
      <c r="D1684"/>
      <c r="E1684"/>
      <c r="F1684"/>
      <c r="G1684"/>
      <c r="I1684" s="11" t="str">
        <f>Data!G1684</f>
        <v>live</v>
      </c>
      <c r="J1684" s="11">
        <f>Data!O1684</f>
        <v>0</v>
      </c>
      <c r="L1684" s="39" t="s">
        <v>8219</v>
      </c>
      <c r="M1684" s="39">
        <v>156</v>
      </c>
    </row>
    <row r="1685" spans="3:13" x14ac:dyDescent="0.2">
      <c r="C1685"/>
      <c r="D1685"/>
      <c r="E1685"/>
      <c r="F1685"/>
      <c r="G1685"/>
      <c r="I1685" s="11" t="str">
        <f>Data!G1685</f>
        <v>live</v>
      </c>
      <c r="J1685" s="11">
        <f>Data!O1685</f>
        <v>10</v>
      </c>
      <c r="L1685" s="39" t="s">
        <v>8219</v>
      </c>
      <c r="M1685" s="39">
        <v>156</v>
      </c>
    </row>
    <row r="1686" spans="3:13" x14ac:dyDescent="0.2">
      <c r="C1686"/>
      <c r="D1686"/>
      <c r="E1686"/>
      <c r="F1686"/>
      <c r="G1686"/>
      <c r="I1686" s="11" t="str">
        <f>Data!G1686</f>
        <v>live</v>
      </c>
      <c r="J1686" s="11">
        <f>Data!O1686</f>
        <v>101</v>
      </c>
      <c r="L1686" s="39" t="s">
        <v>8219</v>
      </c>
      <c r="M1686" s="39">
        <v>157</v>
      </c>
    </row>
    <row r="1687" spans="3:13" x14ac:dyDescent="0.2">
      <c r="C1687"/>
      <c r="D1687"/>
      <c r="E1687"/>
      <c r="F1687"/>
      <c r="G1687"/>
      <c r="I1687" s="11" t="str">
        <f>Data!G1687</f>
        <v>live</v>
      </c>
      <c r="J1687" s="11">
        <f>Data!O1687</f>
        <v>15</v>
      </c>
      <c r="L1687" s="39" t="s">
        <v>8219</v>
      </c>
      <c r="M1687" s="39">
        <v>157</v>
      </c>
    </row>
    <row r="1688" spans="3:13" x14ac:dyDescent="0.2">
      <c r="C1688"/>
      <c r="D1688"/>
      <c r="E1688"/>
      <c r="F1688"/>
      <c r="G1688"/>
      <c r="I1688" s="11" t="str">
        <f>Data!G1688</f>
        <v>live</v>
      </c>
      <c r="J1688" s="11">
        <f>Data!O1688</f>
        <v>1</v>
      </c>
      <c r="L1688" s="39" t="s">
        <v>8219</v>
      </c>
      <c r="M1688" s="39">
        <v>158</v>
      </c>
    </row>
    <row r="1689" spans="3:13" x14ac:dyDescent="0.2">
      <c r="C1689"/>
      <c r="D1689"/>
      <c r="E1689"/>
      <c r="F1689"/>
      <c r="G1689"/>
      <c r="I1689" s="11" t="str">
        <f>Data!G1689</f>
        <v>live</v>
      </c>
      <c r="J1689" s="11">
        <f>Data!O1689</f>
        <v>39</v>
      </c>
      <c r="L1689" s="39" t="s">
        <v>8219</v>
      </c>
      <c r="M1689" s="39">
        <v>158</v>
      </c>
    </row>
    <row r="1690" spans="3:13" x14ac:dyDescent="0.2">
      <c r="C1690"/>
      <c r="D1690"/>
      <c r="E1690"/>
      <c r="F1690"/>
      <c r="G1690"/>
      <c r="I1690" s="11" t="str">
        <f>Data!G1690</f>
        <v>live</v>
      </c>
      <c r="J1690" s="11">
        <f>Data!O1690</f>
        <v>7</v>
      </c>
      <c r="L1690" s="39" t="s">
        <v>8219</v>
      </c>
      <c r="M1690" s="39">
        <v>158</v>
      </c>
    </row>
    <row r="1691" spans="3:13" x14ac:dyDescent="0.2">
      <c r="C1691"/>
      <c r="D1691"/>
      <c r="E1691"/>
      <c r="F1691"/>
      <c r="G1691"/>
      <c r="I1691" s="11" t="str">
        <f>Data!G1691</f>
        <v>live</v>
      </c>
      <c r="J1691" s="11">
        <f>Data!O1691</f>
        <v>14</v>
      </c>
      <c r="L1691" s="39" t="s">
        <v>8219</v>
      </c>
      <c r="M1691" s="39">
        <v>158</v>
      </c>
    </row>
    <row r="1692" spans="3:13" x14ac:dyDescent="0.2">
      <c r="C1692"/>
      <c r="D1692"/>
      <c r="E1692"/>
      <c r="F1692"/>
      <c r="G1692"/>
      <c r="I1692" s="11" t="str">
        <f>Data!G1692</f>
        <v>live</v>
      </c>
      <c r="J1692" s="11">
        <f>Data!O1692</f>
        <v>11</v>
      </c>
      <c r="L1692" s="39" t="s">
        <v>8219</v>
      </c>
      <c r="M1692" s="39">
        <v>158</v>
      </c>
    </row>
    <row r="1693" spans="3:13" x14ac:dyDescent="0.2">
      <c r="C1693"/>
      <c r="D1693"/>
      <c r="E1693"/>
      <c r="F1693"/>
      <c r="G1693"/>
      <c r="I1693" s="11" t="str">
        <f>Data!G1693</f>
        <v>live</v>
      </c>
      <c r="J1693" s="11">
        <f>Data!O1693</f>
        <v>38</v>
      </c>
      <c r="L1693" s="39" t="s">
        <v>8219</v>
      </c>
      <c r="M1693" s="39">
        <v>158</v>
      </c>
    </row>
    <row r="1694" spans="3:13" x14ac:dyDescent="0.2">
      <c r="C1694"/>
      <c r="D1694"/>
      <c r="E1694"/>
      <c r="F1694"/>
      <c r="G1694"/>
      <c r="I1694" s="11" t="str">
        <f>Data!G1694</f>
        <v>live</v>
      </c>
      <c r="J1694" s="11">
        <f>Data!O1694</f>
        <v>15</v>
      </c>
      <c r="L1694" s="39" t="s">
        <v>8219</v>
      </c>
      <c r="M1694" s="39">
        <v>159</v>
      </c>
    </row>
    <row r="1695" spans="3:13" x14ac:dyDescent="0.2">
      <c r="C1695"/>
      <c r="D1695"/>
      <c r="E1695"/>
      <c r="F1695"/>
      <c r="G1695"/>
      <c r="I1695" s="11" t="str">
        <f>Data!G1695</f>
        <v>live</v>
      </c>
      <c r="J1695" s="11">
        <f>Data!O1695</f>
        <v>8</v>
      </c>
      <c r="L1695" s="39" t="s">
        <v>8219</v>
      </c>
      <c r="M1695" s="39">
        <v>159</v>
      </c>
    </row>
    <row r="1696" spans="3:13" x14ac:dyDescent="0.2">
      <c r="C1696"/>
      <c r="D1696"/>
      <c r="E1696"/>
      <c r="F1696"/>
      <c r="G1696"/>
      <c r="I1696" s="11" t="str">
        <f>Data!G1696</f>
        <v>live</v>
      </c>
      <c r="J1696" s="11">
        <f>Data!O1696</f>
        <v>1</v>
      </c>
      <c r="L1696" s="39" t="s">
        <v>8219</v>
      </c>
      <c r="M1696" s="39">
        <v>159</v>
      </c>
    </row>
    <row r="1697" spans="3:13" x14ac:dyDescent="0.2">
      <c r="C1697"/>
      <c r="D1697"/>
      <c r="E1697"/>
      <c r="F1697"/>
      <c r="G1697"/>
      <c r="I1697" s="11" t="str">
        <f>Data!G1697</f>
        <v>live</v>
      </c>
      <c r="J1697" s="11">
        <f>Data!O1697</f>
        <v>23</v>
      </c>
      <c r="L1697" s="39" t="s">
        <v>8219</v>
      </c>
      <c r="M1697" s="39">
        <v>159</v>
      </c>
    </row>
    <row r="1698" spans="3:13" x14ac:dyDescent="0.2">
      <c r="C1698"/>
      <c r="D1698"/>
      <c r="E1698"/>
      <c r="F1698"/>
      <c r="G1698"/>
      <c r="I1698" s="11" t="str">
        <f>Data!G1698</f>
        <v>live</v>
      </c>
      <c r="J1698" s="11">
        <f>Data!O1698</f>
        <v>0</v>
      </c>
      <c r="L1698" s="39" t="s">
        <v>8219</v>
      </c>
      <c r="M1698" s="39">
        <v>159</v>
      </c>
    </row>
    <row r="1699" spans="3:13" x14ac:dyDescent="0.2">
      <c r="C1699"/>
      <c r="D1699"/>
      <c r="E1699"/>
      <c r="F1699"/>
      <c r="G1699"/>
      <c r="I1699" s="11" t="str">
        <f>Data!G1699</f>
        <v>live</v>
      </c>
      <c r="J1699" s="11">
        <f>Data!O1699</f>
        <v>22</v>
      </c>
      <c r="L1699" s="39" t="s">
        <v>8219</v>
      </c>
      <c r="M1699" s="39">
        <v>159</v>
      </c>
    </row>
    <row r="1700" spans="3:13" x14ac:dyDescent="0.2">
      <c r="C1700"/>
      <c r="D1700"/>
      <c r="E1700"/>
      <c r="F1700"/>
      <c r="G1700"/>
      <c r="I1700" s="11" t="str">
        <f>Data!G1700</f>
        <v>live</v>
      </c>
      <c r="J1700" s="11">
        <f>Data!O1700</f>
        <v>0</v>
      </c>
      <c r="L1700" s="39" t="s">
        <v>8219</v>
      </c>
      <c r="M1700" s="39">
        <v>159</v>
      </c>
    </row>
    <row r="1701" spans="3:13" x14ac:dyDescent="0.2">
      <c r="C1701"/>
      <c r="D1701"/>
      <c r="E1701"/>
      <c r="F1701"/>
      <c r="G1701"/>
      <c r="I1701" s="11" t="str">
        <f>Data!G1701</f>
        <v>live</v>
      </c>
      <c r="J1701" s="11">
        <f>Data!O1701</f>
        <v>4</v>
      </c>
      <c r="L1701" s="39" t="s">
        <v>8219</v>
      </c>
      <c r="M1701" s="39">
        <v>160</v>
      </c>
    </row>
    <row r="1702" spans="3:13" x14ac:dyDescent="0.2">
      <c r="C1702"/>
      <c r="D1702"/>
      <c r="E1702"/>
      <c r="F1702"/>
      <c r="G1702"/>
      <c r="I1702" s="11" t="str">
        <f>Data!G1702</f>
        <v>live</v>
      </c>
      <c r="J1702" s="11">
        <f>Data!O1702</f>
        <v>79</v>
      </c>
      <c r="L1702" s="39" t="s">
        <v>8219</v>
      </c>
      <c r="M1702" s="39">
        <v>160</v>
      </c>
    </row>
    <row r="1703" spans="3:13" x14ac:dyDescent="0.2">
      <c r="C1703"/>
      <c r="D1703"/>
      <c r="E1703"/>
      <c r="F1703"/>
      <c r="G1703"/>
      <c r="I1703" s="11" t="str">
        <f>Data!G1703</f>
        <v>failed</v>
      </c>
      <c r="J1703" s="11">
        <f>Data!O1703</f>
        <v>2</v>
      </c>
      <c r="L1703" s="39" t="s">
        <v>8219</v>
      </c>
      <c r="M1703" s="39">
        <v>162</v>
      </c>
    </row>
    <row r="1704" spans="3:13" x14ac:dyDescent="0.2">
      <c r="C1704"/>
      <c r="D1704"/>
      <c r="E1704"/>
      <c r="F1704"/>
      <c r="G1704"/>
      <c r="I1704" s="11" t="str">
        <f>Data!G1704</f>
        <v>failed</v>
      </c>
      <c r="J1704" s="11">
        <f>Data!O1704</f>
        <v>1</v>
      </c>
      <c r="L1704" s="39" t="s">
        <v>8219</v>
      </c>
      <c r="M1704" s="39">
        <v>162</v>
      </c>
    </row>
    <row r="1705" spans="3:13" x14ac:dyDescent="0.2">
      <c r="C1705"/>
      <c r="D1705"/>
      <c r="E1705"/>
      <c r="F1705"/>
      <c r="G1705"/>
      <c r="I1705" s="11" t="str">
        <f>Data!G1705</f>
        <v>failed</v>
      </c>
      <c r="J1705" s="11">
        <f>Data!O1705</f>
        <v>2</v>
      </c>
      <c r="L1705" s="39" t="s">
        <v>8219</v>
      </c>
      <c r="M1705" s="39">
        <v>163</v>
      </c>
    </row>
    <row r="1706" spans="3:13" x14ac:dyDescent="0.2">
      <c r="C1706"/>
      <c r="D1706"/>
      <c r="E1706"/>
      <c r="F1706"/>
      <c r="G1706"/>
      <c r="I1706" s="11" t="str">
        <f>Data!G1706</f>
        <v>failed</v>
      </c>
      <c r="J1706" s="11">
        <f>Data!O1706</f>
        <v>11</v>
      </c>
      <c r="L1706" s="39" t="s">
        <v>8219</v>
      </c>
      <c r="M1706" s="39">
        <v>163</v>
      </c>
    </row>
    <row r="1707" spans="3:13" x14ac:dyDescent="0.2">
      <c r="C1707"/>
      <c r="D1707"/>
      <c r="E1707"/>
      <c r="F1707"/>
      <c r="G1707"/>
      <c r="I1707" s="11" t="str">
        <f>Data!G1707</f>
        <v>failed</v>
      </c>
      <c r="J1707" s="11">
        <f>Data!O1707</f>
        <v>0</v>
      </c>
      <c r="L1707" s="39" t="s">
        <v>8219</v>
      </c>
      <c r="M1707" s="39">
        <v>163</v>
      </c>
    </row>
    <row r="1708" spans="3:13" x14ac:dyDescent="0.2">
      <c r="C1708"/>
      <c r="D1708"/>
      <c r="E1708"/>
      <c r="F1708"/>
      <c r="G1708"/>
      <c r="I1708" s="11" t="str">
        <f>Data!G1708</f>
        <v>failed</v>
      </c>
      <c r="J1708" s="11">
        <f>Data!O1708</f>
        <v>0</v>
      </c>
      <c r="L1708" s="39" t="s">
        <v>8219</v>
      </c>
      <c r="M1708" s="39">
        <v>163</v>
      </c>
    </row>
    <row r="1709" spans="3:13" x14ac:dyDescent="0.2">
      <c r="C1709"/>
      <c r="D1709"/>
      <c r="E1709"/>
      <c r="F1709"/>
      <c r="G1709"/>
      <c r="I1709" s="11" t="str">
        <f>Data!G1709</f>
        <v>failed</v>
      </c>
      <c r="J1709" s="11">
        <f>Data!O1709</f>
        <v>9</v>
      </c>
      <c r="L1709" s="39" t="s">
        <v>8219</v>
      </c>
      <c r="M1709" s="39">
        <v>163</v>
      </c>
    </row>
    <row r="1710" spans="3:13" x14ac:dyDescent="0.2">
      <c r="C1710"/>
      <c r="D1710"/>
      <c r="E1710"/>
      <c r="F1710"/>
      <c r="G1710"/>
      <c r="I1710" s="11" t="str">
        <f>Data!G1710</f>
        <v>failed</v>
      </c>
      <c r="J1710" s="11">
        <f>Data!O1710</f>
        <v>0</v>
      </c>
      <c r="L1710" s="39" t="s">
        <v>8219</v>
      </c>
      <c r="M1710" s="39">
        <v>165</v>
      </c>
    </row>
    <row r="1711" spans="3:13" x14ac:dyDescent="0.2">
      <c r="C1711"/>
      <c r="D1711"/>
      <c r="E1711"/>
      <c r="F1711"/>
      <c r="G1711"/>
      <c r="I1711" s="11" t="str">
        <f>Data!G1711</f>
        <v>failed</v>
      </c>
      <c r="J1711" s="11">
        <f>Data!O1711</f>
        <v>4</v>
      </c>
      <c r="L1711" s="39" t="s">
        <v>8219</v>
      </c>
      <c r="M1711" s="39">
        <v>165</v>
      </c>
    </row>
    <row r="1712" spans="3:13" x14ac:dyDescent="0.2">
      <c r="C1712"/>
      <c r="D1712"/>
      <c r="E1712"/>
      <c r="F1712"/>
      <c r="G1712"/>
      <c r="I1712" s="11" t="str">
        <f>Data!G1712</f>
        <v>failed</v>
      </c>
      <c r="J1712" s="11">
        <f>Data!O1712</f>
        <v>1</v>
      </c>
      <c r="L1712" s="39" t="s">
        <v>8219</v>
      </c>
      <c r="M1712" s="39">
        <v>165</v>
      </c>
    </row>
    <row r="1713" spans="3:13" x14ac:dyDescent="0.2">
      <c r="C1713"/>
      <c r="D1713"/>
      <c r="E1713"/>
      <c r="F1713"/>
      <c r="G1713"/>
      <c r="I1713" s="11" t="str">
        <f>Data!G1713</f>
        <v>failed</v>
      </c>
      <c r="J1713" s="11">
        <f>Data!O1713</f>
        <v>2</v>
      </c>
      <c r="L1713" s="39" t="s">
        <v>8219</v>
      </c>
      <c r="M1713" s="39">
        <v>166</v>
      </c>
    </row>
    <row r="1714" spans="3:13" x14ac:dyDescent="0.2">
      <c r="C1714"/>
      <c r="D1714"/>
      <c r="E1714"/>
      <c r="F1714"/>
      <c r="G1714"/>
      <c r="I1714" s="11" t="str">
        <f>Data!G1714</f>
        <v>failed</v>
      </c>
      <c r="J1714" s="11">
        <f>Data!O1714</f>
        <v>0</v>
      </c>
      <c r="L1714" s="39" t="s">
        <v>8219</v>
      </c>
      <c r="M1714" s="39">
        <v>167</v>
      </c>
    </row>
    <row r="1715" spans="3:13" x14ac:dyDescent="0.2">
      <c r="C1715"/>
      <c r="D1715"/>
      <c r="E1715"/>
      <c r="F1715"/>
      <c r="G1715"/>
      <c r="I1715" s="11" t="str">
        <f>Data!G1715</f>
        <v>failed</v>
      </c>
      <c r="J1715" s="11">
        <f>Data!O1715</f>
        <v>1</v>
      </c>
      <c r="L1715" s="39" t="s">
        <v>8219</v>
      </c>
      <c r="M1715" s="39">
        <v>167</v>
      </c>
    </row>
    <row r="1716" spans="3:13" x14ac:dyDescent="0.2">
      <c r="C1716"/>
      <c r="D1716"/>
      <c r="E1716"/>
      <c r="F1716"/>
      <c r="G1716"/>
      <c r="I1716" s="11" t="str">
        <f>Data!G1716</f>
        <v>failed</v>
      </c>
      <c r="J1716" s="11">
        <f>Data!O1716</f>
        <v>17</v>
      </c>
      <c r="L1716" s="39" t="s">
        <v>8219</v>
      </c>
      <c r="M1716" s="39">
        <v>167</v>
      </c>
    </row>
    <row r="1717" spans="3:13" x14ac:dyDescent="0.2">
      <c r="C1717"/>
      <c r="D1717"/>
      <c r="E1717"/>
      <c r="F1717"/>
      <c r="G1717"/>
      <c r="I1717" s="11" t="str">
        <f>Data!G1717</f>
        <v>failed</v>
      </c>
      <c r="J1717" s="11">
        <f>Data!O1717</f>
        <v>2</v>
      </c>
      <c r="L1717" s="39" t="s">
        <v>8219</v>
      </c>
      <c r="M1717" s="39">
        <v>167</v>
      </c>
    </row>
    <row r="1718" spans="3:13" x14ac:dyDescent="0.2">
      <c r="C1718"/>
      <c r="D1718"/>
      <c r="E1718"/>
      <c r="F1718"/>
      <c r="G1718"/>
      <c r="I1718" s="11" t="str">
        <f>Data!G1718</f>
        <v>failed</v>
      </c>
      <c r="J1718" s="11">
        <f>Data!O1718</f>
        <v>3</v>
      </c>
      <c r="L1718" s="39" t="s">
        <v>8219</v>
      </c>
      <c r="M1718" s="39">
        <v>167</v>
      </c>
    </row>
    <row r="1719" spans="3:13" x14ac:dyDescent="0.2">
      <c r="C1719"/>
      <c r="D1719"/>
      <c r="E1719"/>
      <c r="F1719"/>
      <c r="G1719"/>
      <c r="I1719" s="11" t="str">
        <f>Data!G1719</f>
        <v>failed</v>
      </c>
      <c r="J1719" s="11">
        <f>Data!O1719</f>
        <v>41</v>
      </c>
      <c r="L1719" s="39" t="s">
        <v>8219</v>
      </c>
      <c r="M1719" s="39">
        <v>167</v>
      </c>
    </row>
    <row r="1720" spans="3:13" x14ac:dyDescent="0.2">
      <c r="C1720"/>
      <c r="D1720"/>
      <c r="E1720"/>
      <c r="F1720"/>
      <c r="G1720"/>
      <c r="I1720" s="11" t="str">
        <f>Data!G1720</f>
        <v>failed</v>
      </c>
      <c r="J1720" s="11">
        <f>Data!O1720</f>
        <v>2</v>
      </c>
      <c r="L1720" s="39" t="s">
        <v>8219</v>
      </c>
      <c r="M1720" s="39">
        <v>167</v>
      </c>
    </row>
    <row r="1721" spans="3:13" x14ac:dyDescent="0.2">
      <c r="C1721"/>
      <c r="D1721"/>
      <c r="E1721"/>
      <c r="F1721"/>
      <c r="G1721"/>
      <c r="I1721" s="11" t="str">
        <f>Data!G1721</f>
        <v>failed</v>
      </c>
      <c r="J1721" s="11">
        <f>Data!O1721</f>
        <v>3</v>
      </c>
      <c r="L1721" s="39" t="s">
        <v>8219</v>
      </c>
      <c r="M1721" s="39">
        <v>168</v>
      </c>
    </row>
    <row r="1722" spans="3:13" x14ac:dyDescent="0.2">
      <c r="C1722"/>
      <c r="D1722"/>
      <c r="E1722"/>
      <c r="F1722"/>
      <c r="G1722"/>
      <c r="I1722" s="11" t="str">
        <f>Data!G1722</f>
        <v>failed</v>
      </c>
      <c r="J1722" s="11">
        <f>Data!O1722</f>
        <v>8</v>
      </c>
      <c r="L1722" s="39" t="s">
        <v>8219</v>
      </c>
      <c r="M1722" s="39">
        <v>168</v>
      </c>
    </row>
    <row r="1723" spans="3:13" x14ac:dyDescent="0.2">
      <c r="C1723"/>
      <c r="D1723"/>
      <c r="E1723"/>
      <c r="F1723"/>
      <c r="G1723"/>
      <c r="I1723" s="11" t="str">
        <f>Data!G1723</f>
        <v>failed</v>
      </c>
      <c r="J1723" s="11">
        <f>Data!O1723</f>
        <v>0</v>
      </c>
      <c r="L1723" s="39" t="s">
        <v>8219</v>
      </c>
      <c r="M1723" s="39">
        <v>168</v>
      </c>
    </row>
    <row r="1724" spans="3:13" x14ac:dyDescent="0.2">
      <c r="C1724"/>
      <c r="D1724"/>
      <c r="E1724"/>
      <c r="F1724"/>
      <c r="G1724"/>
      <c r="I1724" s="11" t="str">
        <f>Data!G1724</f>
        <v>failed</v>
      </c>
      <c r="J1724" s="11">
        <f>Data!O1724</f>
        <v>1</v>
      </c>
      <c r="L1724" s="39" t="s">
        <v>8219</v>
      </c>
      <c r="M1724" s="39">
        <v>168</v>
      </c>
    </row>
    <row r="1725" spans="3:13" x14ac:dyDescent="0.2">
      <c r="C1725"/>
      <c r="D1725"/>
      <c r="E1725"/>
      <c r="F1725"/>
      <c r="G1725"/>
      <c r="I1725" s="11" t="str">
        <f>Data!G1725</f>
        <v>failed</v>
      </c>
      <c r="J1725" s="11">
        <f>Data!O1725</f>
        <v>3</v>
      </c>
      <c r="L1725" s="39" t="s">
        <v>8219</v>
      </c>
      <c r="M1725" s="39">
        <v>169</v>
      </c>
    </row>
    <row r="1726" spans="3:13" x14ac:dyDescent="0.2">
      <c r="C1726"/>
      <c r="D1726"/>
      <c r="E1726"/>
      <c r="F1726"/>
      <c r="G1726"/>
      <c r="I1726" s="11" t="str">
        <f>Data!G1726</f>
        <v>failed</v>
      </c>
      <c r="J1726" s="11">
        <f>Data!O1726</f>
        <v>4</v>
      </c>
      <c r="L1726" s="39" t="s">
        <v>8219</v>
      </c>
      <c r="M1726" s="39">
        <v>169</v>
      </c>
    </row>
    <row r="1727" spans="3:13" x14ac:dyDescent="0.2">
      <c r="C1727"/>
      <c r="D1727"/>
      <c r="E1727"/>
      <c r="F1727"/>
      <c r="G1727"/>
      <c r="I1727" s="11" t="str">
        <f>Data!G1727</f>
        <v>failed</v>
      </c>
      <c r="J1727" s="11">
        <f>Data!O1727</f>
        <v>9</v>
      </c>
      <c r="L1727" s="39" t="s">
        <v>8219</v>
      </c>
      <c r="M1727" s="39">
        <v>169</v>
      </c>
    </row>
    <row r="1728" spans="3:13" x14ac:dyDescent="0.2">
      <c r="C1728"/>
      <c r="D1728"/>
      <c r="E1728"/>
      <c r="F1728"/>
      <c r="G1728"/>
      <c r="I1728" s="11" t="str">
        <f>Data!G1728</f>
        <v>failed</v>
      </c>
      <c r="J1728" s="11">
        <f>Data!O1728</f>
        <v>16</v>
      </c>
      <c r="L1728" s="39" t="s">
        <v>8219</v>
      </c>
      <c r="M1728" s="39">
        <v>169</v>
      </c>
    </row>
    <row r="1729" spans="3:13" x14ac:dyDescent="0.2">
      <c r="C1729"/>
      <c r="D1729"/>
      <c r="E1729"/>
      <c r="F1729"/>
      <c r="G1729"/>
      <c r="I1729" s="11" t="str">
        <f>Data!G1729</f>
        <v>failed</v>
      </c>
      <c r="J1729" s="11">
        <f>Data!O1729</f>
        <v>1</v>
      </c>
      <c r="L1729" s="39" t="s">
        <v>8219</v>
      </c>
      <c r="M1729" s="39">
        <v>169</v>
      </c>
    </row>
    <row r="1730" spans="3:13" x14ac:dyDescent="0.2">
      <c r="C1730"/>
      <c r="D1730"/>
      <c r="E1730"/>
      <c r="F1730"/>
      <c r="G1730"/>
      <c r="I1730" s="11" t="str">
        <f>Data!G1730</f>
        <v>failed</v>
      </c>
      <c r="J1730" s="11">
        <f>Data!O1730</f>
        <v>7</v>
      </c>
      <c r="L1730" s="39" t="s">
        <v>8219</v>
      </c>
      <c r="M1730" s="39">
        <v>170</v>
      </c>
    </row>
    <row r="1731" spans="3:13" x14ac:dyDescent="0.2">
      <c r="C1731"/>
      <c r="D1731"/>
      <c r="E1731"/>
      <c r="F1731"/>
      <c r="G1731"/>
      <c r="I1731" s="11" t="str">
        <f>Data!G1731</f>
        <v>failed</v>
      </c>
      <c r="J1731" s="11">
        <f>Data!O1731</f>
        <v>0</v>
      </c>
      <c r="L1731" s="39" t="s">
        <v>8219</v>
      </c>
      <c r="M1731" s="39">
        <v>170</v>
      </c>
    </row>
    <row r="1732" spans="3:13" x14ac:dyDescent="0.2">
      <c r="C1732"/>
      <c r="D1732"/>
      <c r="E1732"/>
      <c r="F1732"/>
      <c r="G1732"/>
      <c r="I1732" s="11" t="str">
        <f>Data!G1732</f>
        <v>failed</v>
      </c>
      <c r="J1732" s="11">
        <f>Data!O1732</f>
        <v>0</v>
      </c>
      <c r="L1732" s="39" t="s">
        <v>8219</v>
      </c>
      <c r="M1732" s="39">
        <v>170</v>
      </c>
    </row>
    <row r="1733" spans="3:13" x14ac:dyDescent="0.2">
      <c r="C1733"/>
      <c r="D1733"/>
      <c r="E1733"/>
      <c r="F1733"/>
      <c r="G1733"/>
      <c r="I1733" s="11" t="str">
        <f>Data!G1733</f>
        <v>failed</v>
      </c>
      <c r="J1733" s="11">
        <f>Data!O1733</f>
        <v>0</v>
      </c>
      <c r="L1733" s="39" t="s">
        <v>8219</v>
      </c>
      <c r="M1733" s="39">
        <v>171</v>
      </c>
    </row>
    <row r="1734" spans="3:13" x14ac:dyDescent="0.2">
      <c r="C1734"/>
      <c r="D1734"/>
      <c r="E1734"/>
      <c r="F1734"/>
      <c r="G1734"/>
      <c r="I1734" s="11" t="str">
        <f>Data!G1734</f>
        <v>failed</v>
      </c>
      <c r="J1734" s="11">
        <f>Data!O1734</f>
        <v>0</v>
      </c>
      <c r="L1734" s="39" t="s">
        <v>8219</v>
      </c>
      <c r="M1734" s="39">
        <v>172</v>
      </c>
    </row>
    <row r="1735" spans="3:13" x14ac:dyDescent="0.2">
      <c r="C1735"/>
      <c r="D1735"/>
      <c r="E1735"/>
      <c r="F1735"/>
      <c r="G1735"/>
      <c r="I1735" s="11" t="str">
        <f>Data!G1735</f>
        <v>failed</v>
      </c>
      <c r="J1735" s="11">
        <f>Data!O1735</f>
        <v>0</v>
      </c>
      <c r="L1735" s="39" t="s">
        <v>8219</v>
      </c>
      <c r="M1735" s="39">
        <v>173</v>
      </c>
    </row>
    <row r="1736" spans="3:13" x14ac:dyDescent="0.2">
      <c r="C1736"/>
      <c r="D1736"/>
      <c r="E1736"/>
      <c r="F1736"/>
      <c r="G1736"/>
      <c r="I1736" s="11" t="str">
        <f>Data!G1736</f>
        <v>failed</v>
      </c>
      <c r="J1736" s="11">
        <f>Data!O1736</f>
        <v>1</v>
      </c>
      <c r="L1736" s="39" t="s">
        <v>8219</v>
      </c>
      <c r="M1736" s="39">
        <v>173</v>
      </c>
    </row>
    <row r="1737" spans="3:13" x14ac:dyDescent="0.2">
      <c r="C1737"/>
      <c r="D1737"/>
      <c r="E1737"/>
      <c r="F1737"/>
      <c r="G1737"/>
      <c r="I1737" s="11" t="str">
        <f>Data!G1737</f>
        <v>failed</v>
      </c>
      <c r="J1737" s="11">
        <f>Data!O1737</f>
        <v>2</v>
      </c>
      <c r="L1737" s="39" t="s">
        <v>8219</v>
      </c>
      <c r="M1737" s="39">
        <v>174</v>
      </c>
    </row>
    <row r="1738" spans="3:13" x14ac:dyDescent="0.2">
      <c r="C1738"/>
      <c r="D1738"/>
      <c r="E1738"/>
      <c r="F1738"/>
      <c r="G1738"/>
      <c r="I1738" s="11" t="str">
        <f>Data!G1738</f>
        <v>failed</v>
      </c>
      <c r="J1738" s="11">
        <f>Data!O1738</f>
        <v>1</v>
      </c>
      <c r="L1738" s="39" t="s">
        <v>8219</v>
      </c>
      <c r="M1738" s="39">
        <v>174</v>
      </c>
    </row>
    <row r="1739" spans="3:13" x14ac:dyDescent="0.2">
      <c r="C1739"/>
      <c r="D1739"/>
      <c r="E1739"/>
      <c r="F1739"/>
      <c r="G1739"/>
      <c r="I1739" s="11" t="str">
        <f>Data!G1739</f>
        <v>failed</v>
      </c>
      <c r="J1739" s="11">
        <f>Data!O1739</f>
        <v>15</v>
      </c>
      <c r="L1739" s="39" t="s">
        <v>8219</v>
      </c>
      <c r="M1739" s="39">
        <v>174</v>
      </c>
    </row>
    <row r="1740" spans="3:13" x14ac:dyDescent="0.2">
      <c r="C1740"/>
      <c r="D1740"/>
      <c r="E1740"/>
      <c r="F1740"/>
      <c r="G1740"/>
      <c r="I1740" s="11" t="str">
        <f>Data!G1740</f>
        <v>failed</v>
      </c>
      <c r="J1740" s="11">
        <f>Data!O1740</f>
        <v>1</v>
      </c>
      <c r="L1740" s="39" t="s">
        <v>8219</v>
      </c>
      <c r="M1740" s="39">
        <v>175</v>
      </c>
    </row>
    <row r="1741" spans="3:13" x14ac:dyDescent="0.2">
      <c r="C1741"/>
      <c r="D1741"/>
      <c r="E1741"/>
      <c r="F1741"/>
      <c r="G1741"/>
      <c r="I1741" s="11" t="str">
        <f>Data!G1741</f>
        <v>failed</v>
      </c>
      <c r="J1741" s="11">
        <f>Data!O1741</f>
        <v>1</v>
      </c>
      <c r="L1741" s="39" t="s">
        <v>8219</v>
      </c>
      <c r="M1741" s="39">
        <v>175</v>
      </c>
    </row>
    <row r="1742" spans="3:13" x14ac:dyDescent="0.2">
      <c r="C1742"/>
      <c r="D1742"/>
      <c r="E1742"/>
      <c r="F1742"/>
      <c r="G1742"/>
      <c r="I1742" s="11" t="str">
        <f>Data!G1742</f>
        <v>failed</v>
      </c>
      <c r="J1742" s="11">
        <f>Data!O1742</f>
        <v>0</v>
      </c>
      <c r="L1742" s="39" t="s">
        <v>8219</v>
      </c>
      <c r="M1742" s="39">
        <v>176</v>
      </c>
    </row>
    <row r="1743" spans="3:13" x14ac:dyDescent="0.2">
      <c r="C1743"/>
      <c r="D1743"/>
      <c r="E1743"/>
      <c r="F1743"/>
      <c r="G1743"/>
      <c r="I1743" s="11" t="str">
        <f>Data!G1743</f>
        <v>successful</v>
      </c>
      <c r="J1743" s="11">
        <f>Data!O1743</f>
        <v>52</v>
      </c>
      <c r="L1743" s="39" t="s">
        <v>8219</v>
      </c>
      <c r="M1743" s="39">
        <v>176</v>
      </c>
    </row>
    <row r="1744" spans="3:13" x14ac:dyDescent="0.2">
      <c r="C1744"/>
      <c r="D1744"/>
      <c r="E1744"/>
      <c r="F1744"/>
      <c r="G1744"/>
      <c r="I1744" s="11" t="str">
        <f>Data!G1744</f>
        <v>successful</v>
      </c>
      <c r="J1744" s="11">
        <f>Data!O1744</f>
        <v>34</v>
      </c>
      <c r="L1744" s="39" t="s">
        <v>8219</v>
      </c>
      <c r="M1744" s="39">
        <v>176</v>
      </c>
    </row>
    <row r="1745" spans="3:13" x14ac:dyDescent="0.2">
      <c r="C1745"/>
      <c r="D1745"/>
      <c r="E1745"/>
      <c r="F1745"/>
      <c r="G1745"/>
      <c r="I1745" s="11" t="str">
        <f>Data!G1745</f>
        <v>successful</v>
      </c>
      <c r="J1745" s="11">
        <f>Data!O1745</f>
        <v>67</v>
      </c>
      <c r="L1745" s="39" t="s">
        <v>8219</v>
      </c>
      <c r="M1745" s="39">
        <v>176</v>
      </c>
    </row>
    <row r="1746" spans="3:13" x14ac:dyDescent="0.2">
      <c r="C1746"/>
      <c r="D1746"/>
      <c r="E1746"/>
      <c r="F1746"/>
      <c r="G1746"/>
      <c r="I1746" s="11" t="str">
        <f>Data!G1746</f>
        <v>successful</v>
      </c>
      <c r="J1746" s="11">
        <f>Data!O1746</f>
        <v>70</v>
      </c>
      <c r="L1746" s="39" t="s">
        <v>8219</v>
      </c>
      <c r="M1746" s="39">
        <v>177</v>
      </c>
    </row>
    <row r="1747" spans="3:13" x14ac:dyDescent="0.2">
      <c r="C1747"/>
      <c r="D1747"/>
      <c r="E1747"/>
      <c r="F1747"/>
      <c r="G1747"/>
      <c r="I1747" s="11" t="str">
        <f>Data!G1747</f>
        <v>successful</v>
      </c>
      <c r="J1747" s="11">
        <f>Data!O1747</f>
        <v>89</v>
      </c>
      <c r="L1747" s="39" t="s">
        <v>8219</v>
      </c>
      <c r="M1747" s="39">
        <v>178</v>
      </c>
    </row>
    <row r="1748" spans="3:13" x14ac:dyDescent="0.2">
      <c r="C1748"/>
      <c r="D1748"/>
      <c r="E1748"/>
      <c r="F1748"/>
      <c r="G1748"/>
      <c r="I1748" s="11" t="str">
        <f>Data!G1748</f>
        <v>successful</v>
      </c>
      <c r="J1748" s="11">
        <f>Data!O1748</f>
        <v>107</v>
      </c>
      <c r="L1748" s="39" t="s">
        <v>8219</v>
      </c>
      <c r="M1748" s="39">
        <v>179</v>
      </c>
    </row>
    <row r="1749" spans="3:13" x14ac:dyDescent="0.2">
      <c r="C1749"/>
      <c r="D1749"/>
      <c r="E1749"/>
      <c r="F1749"/>
      <c r="G1749"/>
      <c r="I1749" s="11" t="str">
        <f>Data!G1749</f>
        <v>successful</v>
      </c>
      <c r="J1749" s="11">
        <f>Data!O1749</f>
        <v>159</v>
      </c>
      <c r="L1749" s="39" t="s">
        <v>8219</v>
      </c>
      <c r="M1749" s="39">
        <v>179</v>
      </c>
    </row>
    <row r="1750" spans="3:13" x14ac:dyDescent="0.2">
      <c r="C1750"/>
      <c r="D1750"/>
      <c r="E1750"/>
      <c r="F1750"/>
      <c r="G1750"/>
      <c r="I1750" s="11" t="str">
        <f>Data!G1750</f>
        <v>successful</v>
      </c>
      <c r="J1750" s="11">
        <f>Data!O1750</f>
        <v>181</v>
      </c>
      <c r="L1750" s="39" t="s">
        <v>8219</v>
      </c>
      <c r="M1750" s="39">
        <v>179</v>
      </c>
    </row>
    <row r="1751" spans="3:13" x14ac:dyDescent="0.2">
      <c r="C1751"/>
      <c r="D1751"/>
      <c r="E1751"/>
      <c r="F1751"/>
      <c r="G1751"/>
      <c r="I1751" s="11" t="str">
        <f>Data!G1751</f>
        <v>successful</v>
      </c>
      <c r="J1751" s="11">
        <f>Data!O1751</f>
        <v>131</v>
      </c>
      <c r="L1751" s="39" t="s">
        <v>8219</v>
      </c>
      <c r="M1751" s="39">
        <v>179</v>
      </c>
    </row>
    <row r="1752" spans="3:13" x14ac:dyDescent="0.2">
      <c r="C1752"/>
      <c r="D1752"/>
      <c r="E1752"/>
      <c r="F1752"/>
      <c r="G1752"/>
      <c r="I1752" s="11" t="str">
        <f>Data!G1752</f>
        <v>successful</v>
      </c>
      <c r="J1752" s="11">
        <f>Data!O1752</f>
        <v>125</v>
      </c>
      <c r="L1752" s="39" t="s">
        <v>8219</v>
      </c>
      <c r="M1752" s="39">
        <v>180</v>
      </c>
    </row>
    <row r="1753" spans="3:13" x14ac:dyDescent="0.2">
      <c r="C1753"/>
      <c r="D1753"/>
      <c r="E1753"/>
      <c r="F1753"/>
      <c r="G1753"/>
      <c r="I1753" s="11" t="str">
        <f>Data!G1753</f>
        <v>successful</v>
      </c>
      <c r="J1753" s="11">
        <f>Data!O1753</f>
        <v>61</v>
      </c>
      <c r="L1753" s="39" t="s">
        <v>8219</v>
      </c>
      <c r="M1753" s="39">
        <v>180</v>
      </c>
    </row>
    <row r="1754" spans="3:13" x14ac:dyDescent="0.2">
      <c r="C1754"/>
      <c r="D1754"/>
      <c r="E1754"/>
      <c r="F1754"/>
      <c r="G1754"/>
      <c r="I1754" s="11" t="str">
        <f>Data!G1754</f>
        <v>successful</v>
      </c>
      <c r="J1754" s="11">
        <f>Data!O1754</f>
        <v>90</v>
      </c>
      <c r="L1754" s="39" t="s">
        <v>8219</v>
      </c>
      <c r="M1754" s="39">
        <v>181</v>
      </c>
    </row>
    <row r="1755" spans="3:13" x14ac:dyDescent="0.2">
      <c r="C1755"/>
      <c r="D1755"/>
      <c r="E1755"/>
      <c r="F1755"/>
      <c r="G1755"/>
      <c r="I1755" s="11" t="str">
        <f>Data!G1755</f>
        <v>successful</v>
      </c>
      <c r="J1755" s="11">
        <f>Data!O1755</f>
        <v>35</v>
      </c>
      <c r="L1755" s="39" t="s">
        <v>8219</v>
      </c>
      <c r="M1755" s="39">
        <v>181</v>
      </c>
    </row>
    <row r="1756" spans="3:13" x14ac:dyDescent="0.2">
      <c r="C1756"/>
      <c r="D1756"/>
      <c r="E1756"/>
      <c r="F1756"/>
      <c r="G1756"/>
      <c r="I1756" s="11" t="str">
        <f>Data!G1756</f>
        <v>successful</v>
      </c>
      <c r="J1756" s="11">
        <f>Data!O1756</f>
        <v>90</v>
      </c>
      <c r="L1756" s="39" t="s">
        <v>8219</v>
      </c>
      <c r="M1756" s="39">
        <v>181</v>
      </c>
    </row>
    <row r="1757" spans="3:13" x14ac:dyDescent="0.2">
      <c r="C1757"/>
      <c r="D1757"/>
      <c r="E1757"/>
      <c r="F1757"/>
      <c r="G1757"/>
      <c r="I1757" s="11" t="str">
        <f>Data!G1757</f>
        <v>successful</v>
      </c>
      <c r="J1757" s="11">
        <f>Data!O1757</f>
        <v>4</v>
      </c>
      <c r="L1757" s="39" t="s">
        <v>8219</v>
      </c>
      <c r="M1757" s="39">
        <v>182</v>
      </c>
    </row>
    <row r="1758" spans="3:13" x14ac:dyDescent="0.2">
      <c r="C1758"/>
      <c r="D1758"/>
      <c r="E1758"/>
      <c r="F1758"/>
      <c r="G1758"/>
      <c r="I1758" s="11" t="str">
        <f>Data!G1758</f>
        <v>successful</v>
      </c>
      <c r="J1758" s="11">
        <f>Data!O1758</f>
        <v>120</v>
      </c>
      <c r="L1758" s="39" t="s">
        <v>8219</v>
      </c>
      <c r="M1758" s="39">
        <v>182</v>
      </c>
    </row>
    <row r="1759" spans="3:13" x14ac:dyDescent="0.2">
      <c r="C1759"/>
      <c r="D1759"/>
      <c r="E1759"/>
      <c r="F1759"/>
      <c r="G1759"/>
      <c r="I1759" s="11" t="str">
        <f>Data!G1759</f>
        <v>successful</v>
      </c>
      <c r="J1759" s="11">
        <f>Data!O1759</f>
        <v>14</v>
      </c>
      <c r="L1759" s="39" t="s">
        <v>8219</v>
      </c>
      <c r="M1759" s="39">
        <v>182</v>
      </c>
    </row>
    <row r="1760" spans="3:13" x14ac:dyDescent="0.2">
      <c r="C1760"/>
      <c r="D1760"/>
      <c r="E1760"/>
      <c r="F1760"/>
      <c r="G1760"/>
      <c r="I1760" s="11" t="str">
        <f>Data!G1760</f>
        <v>successful</v>
      </c>
      <c r="J1760" s="11">
        <f>Data!O1760</f>
        <v>27</v>
      </c>
      <c r="L1760" s="39" t="s">
        <v>8219</v>
      </c>
      <c r="M1760" s="39">
        <v>183</v>
      </c>
    </row>
    <row r="1761" spans="3:13" x14ac:dyDescent="0.2">
      <c r="C1761"/>
      <c r="D1761"/>
      <c r="E1761"/>
      <c r="F1761"/>
      <c r="G1761"/>
      <c r="I1761" s="11" t="str">
        <f>Data!G1761</f>
        <v>successful</v>
      </c>
      <c r="J1761" s="11">
        <f>Data!O1761</f>
        <v>49</v>
      </c>
      <c r="L1761" s="39" t="s">
        <v>8219</v>
      </c>
      <c r="M1761" s="39">
        <v>183</v>
      </c>
    </row>
    <row r="1762" spans="3:13" x14ac:dyDescent="0.2">
      <c r="C1762"/>
      <c r="D1762"/>
      <c r="E1762"/>
      <c r="F1762"/>
      <c r="G1762"/>
      <c r="I1762" s="11" t="str">
        <f>Data!G1762</f>
        <v>successful</v>
      </c>
      <c r="J1762" s="11">
        <f>Data!O1762</f>
        <v>102</v>
      </c>
      <c r="L1762" s="39" t="s">
        <v>8219</v>
      </c>
      <c r="M1762" s="39">
        <v>183</v>
      </c>
    </row>
    <row r="1763" spans="3:13" x14ac:dyDescent="0.2">
      <c r="C1763"/>
      <c r="D1763"/>
      <c r="E1763"/>
      <c r="F1763"/>
      <c r="G1763"/>
      <c r="I1763" s="11" t="str">
        <f>Data!G1763</f>
        <v>successful</v>
      </c>
      <c r="J1763" s="11">
        <f>Data!O1763</f>
        <v>3</v>
      </c>
      <c r="L1763" s="39" t="s">
        <v>8219</v>
      </c>
      <c r="M1763" s="39">
        <v>183</v>
      </c>
    </row>
    <row r="1764" spans="3:13" x14ac:dyDescent="0.2">
      <c r="C1764"/>
      <c r="D1764"/>
      <c r="E1764"/>
      <c r="F1764"/>
      <c r="G1764"/>
      <c r="I1764" s="11" t="str">
        <f>Data!G1764</f>
        <v>successful</v>
      </c>
      <c r="J1764" s="11">
        <f>Data!O1764</f>
        <v>25</v>
      </c>
      <c r="L1764" s="39" t="s">
        <v>8219</v>
      </c>
      <c r="M1764" s="39">
        <v>184</v>
      </c>
    </row>
    <row r="1765" spans="3:13" x14ac:dyDescent="0.2">
      <c r="C1765"/>
      <c r="D1765"/>
      <c r="E1765"/>
      <c r="F1765"/>
      <c r="G1765"/>
      <c r="I1765" s="11" t="str">
        <f>Data!G1765</f>
        <v>successful</v>
      </c>
      <c r="J1765" s="11">
        <f>Data!O1765</f>
        <v>118</v>
      </c>
      <c r="L1765" s="39" t="s">
        <v>8219</v>
      </c>
      <c r="M1765" s="39">
        <v>184</v>
      </c>
    </row>
    <row r="1766" spans="3:13" x14ac:dyDescent="0.2">
      <c r="C1766"/>
      <c r="D1766"/>
      <c r="E1766"/>
      <c r="F1766"/>
      <c r="G1766"/>
      <c r="I1766" s="11" t="str">
        <f>Data!G1766</f>
        <v>failed</v>
      </c>
      <c r="J1766" s="11">
        <f>Data!O1766</f>
        <v>39</v>
      </c>
      <c r="L1766" s="39" t="s">
        <v>8219</v>
      </c>
      <c r="M1766" s="39">
        <v>184</v>
      </c>
    </row>
    <row r="1767" spans="3:13" x14ac:dyDescent="0.2">
      <c r="C1767"/>
      <c r="D1767"/>
      <c r="E1767"/>
      <c r="F1767"/>
      <c r="G1767"/>
      <c r="I1767" s="11" t="str">
        <f>Data!G1767</f>
        <v>failed</v>
      </c>
      <c r="J1767" s="11">
        <f>Data!O1767</f>
        <v>103</v>
      </c>
      <c r="L1767" s="39" t="s">
        <v>8219</v>
      </c>
      <c r="M1767" s="39">
        <v>184</v>
      </c>
    </row>
    <row r="1768" spans="3:13" x14ac:dyDescent="0.2">
      <c r="C1768"/>
      <c r="D1768"/>
      <c r="E1768"/>
      <c r="F1768"/>
      <c r="G1768"/>
      <c r="I1768" s="11" t="str">
        <f>Data!G1768</f>
        <v>failed</v>
      </c>
      <c r="J1768" s="11">
        <f>Data!O1768</f>
        <v>0</v>
      </c>
      <c r="L1768" s="39" t="s">
        <v>8219</v>
      </c>
      <c r="M1768" s="39">
        <v>185</v>
      </c>
    </row>
    <row r="1769" spans="3:13" x14ac:dyDescent="0.2">
      <c r="C1769"/>
      <c r="D1769"/>
      <c r="E1769"/>
      <c r="F1769"/>
      <c r="G1769"/>
      <c r="I1769" s="11" t="str">
        <f>Data!G1769</f>
        <v>failed</v>
      </c>
      <c r="J1769" s="11">
        <f>Data!O1769</f>
        <v>39</v>
      </c>
      <c r="L1769" s="39" t="s">
        <v>8219</v>
      </c>
      <c r="M1769" s="39">
        <v>185</v>
      </c>
    </row>
    <row r="1770" spans="3:13" x14ac:dyDescent="0.2">
      <c r="C1770"/>
      <c r="D1770"/>
      <c r="E1770"/>
      <c r="F1770"/>
      <c r="G1770"/>
      <c r="I1770" s="11" t="str">
        <f>Data!G1770</f>
        <v>failed</v>
      </c>
      <c r="J1770" s="11">
        <f>Data!O1770</f>
        <v>15</v>
      </c>
      <c r="L1770" s="39" t="s">
        <v>8219</v>
      </c>
      <c r="M1770" s="39">
        <v>186</v>
      </c>
    </row>
    <row r="1771" spans="3:13" x14ac:dyDescent="0.2">
      <c r="C1771"/>
      <c r="D1771"/>
      <c r="E1771"/>
      <c r="F1771"/>
      <c r="G1771"/>
      <c r="I1771" s="11" t="str">
        <f>Data!G1771</f>
        <v>failed</v>
      </c>
      <c r="J1771" s="11">
        <f>Data!O1771</f>
        <v>22</v>
      </c>
      <c r="L1771" s="39" t="s">
        <v>8219</v>
      </c>
      <c r="M1771" s="39">
        <v>186</v>
      </c>
    </row>
    <row r="1772" spans="3:13" x14ac:dyDescent="0.2">
      <c r="C1772"/>
      <c r="D1772"/>
      <c r="E1772"/>
      <c r="F1772"/>
      <c r="G1772"/>
      <c r="I1772" s="11" t="str">
        <f>Data!G1772</f>
        <v>failed</v>
      </c>
      <c r="J1772" s="11">
        <f>Data!O1772</f>
        <v>92</v>
      </c>
      <c r="L1772" s="39" t="s">
        <v>8219</v>
      </c>
      <c r="M1772" s="39">
        <v>186</v>
      </c>
    </row>
    <row r="1773" spans="3:13" x14ac:dyDescent="0.2">
      <c r="C1773"/>
      <c r="D1773"/>
      <c r="E1773"/>
      <c r="F1773"/>
      <c r="G1773"/>
      <c r="I1773" s="11" t="str">
        <f>Data!G1773</f>
        <v>failed</v>
      </c>
      <c r="J1773" s="11">
        <f>Data!O1773</f>
        <v>25</v>
      </c>
      <c r="L1773" s="39" t="s">
        <v>8219</v>
      </c>
      <c r="M1773" s="39">
        <v>187</v>
      </c>
    </row>
    <row r="1774" spans="3:13" x14ac:dyDescent="0.2">
      <c r="C1774"/>
      <c r="D1774"/>
      <c r="E1774"/>
      <c r="F1774"/>
      <c r="G1774"/>
      <c r="I1774" s="11" t="str">
        <f>Data!G1774</f>
        <v>failed</v>
      </c>
      <c r="J1774" s="11">
        <f>Data!O1774</f>
        <v>19</v>
      </c>
      <c r="L1774" s="39" t="s">
        <v>8219</v>
      </c>
      <c r="M1774" s="39">
        <v>188</v>
      </c>
    </row>
    <row r="1775" spans="3:13" x14ac:dyDescent="0.2">
      <c r="C1775"/>
      <c r="D1775"/>
      <c r="E1775"/>
      <c r="F1775"/>
      <c r="G1775"/>
      <c r="I1775" s="11" t="str">
        <f>Data!G1775</f>
        <v>failed</v>
      </c>
      <c r="J1775" s="11">
        <f>Data!O1775</f>
        <v>19</v>
      </c>
      <c r="L1775" s="39" t="s">
        <v>8219</v>
      </c>
      <c r="M1775" s="39">
        <v>188</v>
      </c>
    </row>
    <row r="1776" spans="3:13" x14ac:dyDescent="0.2">
      <c r="C1776"/>
      <c r="D1776"/>
      <c r="E1776"/>
      <c r="F1776"/>
      <c r="G1776"/>
      <c r="I1776" s="11" t="str">
        <f>Data!G1776</f>
        <v>failed</v>
      </c>
      <c r="J1776" s="11">
        <f>Data!O1776</f>
        <v>13</v>
      </c>
      <c r="L1776" s="39" t="s">
        <v>8219</v>
      </c>
      <c r="M1776" s="39">
        <v>188</v>
      </c>
    </row>
    <row r="1777" spans="3:13" x14ac:dyDescent="0.2">
      <c r="C1777"/>
      <c r="D1777"/>
      <c r="E1777"/>
      <c r="F1777"/>
      <c r="G1777"/>
      <c r="I1777" s="11" t="str">
        <f>Data!G1777</f>
        <v>failed</v>
      </c>
      <c r="J1777" s="11">
        <f>Data!O1777</f>
        <v>124</v>
      </c>
      <c r="L1777" s="39" t="s">
        <v>8219</v>
      </c>
      <c r="M1777" s="39">
        <v>189</v>
      </c>
    </row>
    <row r="1778" spans="3:13" x14ac:dyDescent="0.2">
      <c r="C1778"/>
      <c r="D1778"/>
      <c r="E1778"/>
      <c r="F1778"/>
      <c r="G1778"/>
      <c r="I1778" s="11" t="str">
        <f>Data!G1778</f>
        <v>failed</v>
      </c>
      <c r="J1778" s="11">
        <f>Data!O1778</f>
        <v>4</v>
      </c>
      <c r="L1778" s="39" t="s">
        <v>8219</v>
      </c>
      <c r="M1778" s="39">
        <v>189</v>
      </c>
    </row>
    <row r="1779" spans="3:13" x14ac:dyDescent="0.2">
      <c r="C1779"/>
      <c r="D1779"/>
      <c r="E1779"/>
      <c r="F1779"/>
      <c r="G1779"/>
      <c r="I1779" s="11" t="str">
        <f>Data!G1779</f>
        <v>failed</v>
      </c>
      <c r="J1779" s="11">
        <f>Data!O1779</f>
        <v>10</v>
      </c>
      <c r="L1779" s="39" t="s">
        <v>8219</v>
      </c>
      <c r="M1779" s="39">
        <v>190</v>
      </c>
    </row>
    <row r="1780" spans="3:13" x14ac:dyDescent="0.2">
      <c r="C1780"/>
      <c r="D1780"/>
      <c r="E1780"/>
      <c r="F1780"/>
      <c r="G1780"/>
      <c r="I1780" s="11" t="str">
        <f>Data!G1780</f>
        <v>failed</v>
      </c>
      <c r="J1780" s="11">
        <f>Data!O1780</f>
        <v>15</v>
      </c>
      <c r="L1780" s="39" t="s">
        <v>8219</v>
      </c>
      <c r="M1780" s="39">
        <v>190</v>
      </c>
    </row>
    <row r="1781" spans="3:13" x14ac:dyDescent="0.2">
      <c r="C1781"/>
      <c r="D1781"/>
      <c r="E1781"/>
      <c r="F1781"/>
      <c r="G1781"/>
      <c r="I1781" s="11" t="str">
        <f>Data!G1781</f>
        <v>failed</v>
      </c>
      <c r="J1781" s="11">
        <f>Data!O1781</f>
        <v>38</v>
      </c>
      <c r="L1781" s="39" t="s">
        <v>8219</v>
      </c>
      <c r="M1781" s="39">
        <v>191</v>
      </c>
    </row>
    <row r="1782" spans="3:13" x14ac:dyDescent="0.2">
      <c r="C1782"/>
      <c r="D1782"/>
      <c r="E1782"/>
      <c r="F1782"/>
      <c r="G1782"/>
      <c r="I1782" s="11" t="str">
        <f>Data!G1782</f>
        <v>failed</v>
      </c>
      <c r="J1782" s="11">
        <f>Data!O1782</f>
        <v>152</v>
      </c>
      <c r="L1782" s="39" t="s">
        <v>8219</v>
      </c>
      <c r="M1782" s="39">
        <v>191</v>
      </c>
    </row>
    <row r="1783" spans="3:13" x14ac:dyDescent="0.2">
      <c r="C1783"/>
      <c r="D1783"/>
      <c r="E1783"/>
      <c r="F1783"/>
      <c r="G1783"/>
      <c r="I1783" s="11" t="str">
        <f>Data!G1783</f>
        <v>failed</v>
      </c>
      <c r="J1783" s="11">
        <f>Data!O1783</f>
        <v>24</v>
      </c>
      <c r="L1783" s="39" t="s">
        <v>8219</v>
      </c>
      <c r="M1783" s="39">
        <v>191</v>
      </c>
    </row>
    <row r="1784" spans="3:13" x14ac:dyDescent="0.2">
      <c r="C1784"/>
      <c r="D1784"/>
      <c r="E1784"/>
      <c r="F1784"/>
      <c r="G1784"/>
      <c r="I1784" s="11" t="str">
        <f>Data!G1784</f>
        <v>failed</v>
      </c>
      <c r="J1784" s="11">
        <f>Data!O1784</f>
        <v>76</v>
      </c>
      <c r="L1784" s="39" t="s">
        <v>8219</v>
      </c>
      <c r="M1784" s="39">
        <v>191</v>
      </c>
    </row>
    <row r="1785" spans="3:13" x14ac:dyDescent="0.2">
      <c r="C1785"/>
      <c r="D1785"/>
      <c r="E1785"/>
      <c r="F1785"/>
      <c r="G1785"/>
      <c r="I1785" s="11" t="str">
        <f>Data!G1785</f>
        <v>failed</v>
      </c>
      <c r="J1785" s="11">
        <f>Data!O1785</f>
        <v>185</v>
      </c>
      <c r="L1785" s="39" t="s">
        <v>8219</v>
      </c>
      <c r="M1785" s="39">
        <v>191</v>
      </c>
    </row>
    <row r="1786" spans="3:13" x14ac:dyDescent="0.2">
      <c r="C1786"/>
      <c r="D1786"/>
      <c r="E1786"/>
      <c r="F1786"/>
      <c r="G1786"/>
      <c r="I1786" s="11" t="str">
        <f>Data!G1786</f>
        <v>failed</v>
      </c>
      <c r="J1786" s="11">
        <f>Data!O1786</f>
        <v>33</v>
      </c>
      <c r="L1786" s="39" t="s">
        <v>8219</v>
      </c>
      <c r="M1786" s="39">
        <v>193</v>
      </c>
    </row>
    <row r="1787" spans="3:13" x14ac:dyDescent="0.2">
      <c r="C1787"/>
      <c r="D1787"/>
      <c r="E1787"/>
      <c r="F1787"/>
      <c r="G1787"/>
      <c r="I1787" s="11" t="str">
        <f>Data!G1787</f>
        <v>failed</v>
      </c>
      <c r="J1787" s="11">
        <f>Data!O1787</f>
        <v>108</v>
      </c>
      <c r="L1787" s="39" t="s">
        <v>8219</v>
      </c>
      <c r="M1787" s="39">
        <v>193</v>
      </c>
    </row>
    <row r="1788" spans="3:13" x14ac:dyDescent="0.2">
      <c r="C1788"/>
      <c r="D1788"/>
      <c r="E1788"/>
      <c r="F1788"/>
      <c r="G1788"/>
      <c r="I1788" s="11" t="str">
        <f>Data!G1788</f>
        <v>failed</v>
      </c>
      <c r="J1788" s="11">
        <f>Data!O1788</f>
        <v>29</v>
      </c>
      <c r="L1788" s="39" t="s">
        <v>8219</v>
      </c>
      <c r="M1788" s="39">
        <v>193</v>
      </c>
    </row>
    <row r="1789" spans="3:13" x14ac:dyDescent="0.2">
      <c r="C1789"/>
      <c r="D1789"/>
      <c r="E1789"/>
      <c r="F1789"/>
      <c r="G1789"/>
      <c r="I1789" s="11" t="str">
        <f>Data!G1789</f>
        <v>failed</v>
      </c>
      <c r="J1789" s="11">
        <f>Data!O1789</f>
        <v>24</v>
      </c>
      <c r="L1789" s="39" t="s">
        <v>8219</v>
      </c>
      <c r="M1789" s="39">
        <v>194</v>
      </c>
    </row>
    <row r="1790" spans="3:13" x14ac:dyDescent="0.2">
      <c r="C1790"/>
      <c r="D1790"/>
      <c r="E1790"/>
      <c r="F1790"/>
      <c r="G1790"/>
      <c r="I1790" s="11" t="str">
        <f>Data!G1790</f>
        <v>failed</v>
      </c>
      <c r="J1790" s="11">
        <f>Data!O1790</f>
        <v>4</v>
      </c>
      <c r="L1790" s="39" t="s">
        <v>8219</v>
      </c>
      <c r="M1790" s="39">
        <v>194</v>
      </c>
    </row>
    <row r="1791" spans="3:13" x14ac:dyDescent="0.2">
      <c r="C1791"/>
      <c r="D1791"/>
      <c r="E1791"/>
      <c r="F1791"/>
      <c r="G1791"/>
      <c r="I1791" s="11" t="str">
        <f>Data!G1791</f>
        <v>failed</v>
      </c>
      <c r="J1791" s="11">
        <f>Data!O1791</f>
        <v>4</v>
      </c>
      <c r="L1791" s="39" t="s">
        <v>8219</v>
      </c>
      <c r="M1791" s="39">
        <v>196</v>
      </c>
    </row>
    <row r="1792" spans="3:13" x14ac:dyDescent="0.2">
      <c r="C1792"/>
      <c r="D1792"/>
      <c r="E1792"/>
      <c r="F1792"/>
      <c r="G1792"/>
      <c r="I1792" s="11" t="str">
        <f>Data!G1792</f>
        <v>failed</v>
      </c>
      <c r="J1792" s="11">
        <f>Data!O1792</f>
        <v>15</v>
      </c>
      <c r="L1792" s="39" t="s">
        <v>8219</v>
      </c>
      <c r="M1792" s="39">
        <v>196</v>
      </c>
    </row>
    <row r="1793" spans="3:13" x14ac:dyDescent="0.2">
      <c r="C1793"/>
      <c r="D1793"/>
      <c r="E1793"/>
      <c r="F1793"/>
      <c r="G1793"/>
      <c r="I1793" s="11" t="str">
        <f>Data!G1793</f>
        <v>failed</v>
      </c>
      <c r="J1793" s="11">
        <f>Data!O1793</f>
        <v>4</v>
      </c>
      <c r="L1793" s="39" t="s">
        <v>8219</v>
      </c>
      <c r="M1793" s="39">
        <v>196</v>
      </c>
    </row>
    <row r="1794" spans="3:13" x14ac:dyDescent="0.2">
      <c r="C1794"/>
      <c r="D1794"/>
      <c r="E1794"/>
      <c r="F1794"/>
      <c r="G1794"/>
      <c r="I1794" s="11" t="str">
        <f>Data!G1794</f>
        <v>failed</v>
      </c>
      <c r="J1794" s="11">
        <f>Data!O1794</f>
        <v>139</v>
      </c>
      <c r="L1794" s="39" t="s">
        <v>8219</v>
      </c>
      <c r="M1794" s="39">
        <v>197</v>
      </c>
    </row>
    <row r="1795" spans="3:13" x14ac:dyDescent="0.2">
      <c r="C1795"/>
      <c r="D1795"/>
      <c r="E1795"/>
      <c r="F1795"/>
      <c r="G1795"/>
      <c r="I1795" s="11" t="str">
        <f>Data!G1795</f>
        <v>failed</v>
      </c>
      <c r="J1795" s="11">
        <f>Data!O1795</f>
        <v>2</v>
      </c>
      <c r="L1795" s="39" t="s">
        <v>8219</v>
      </c>
      <c r="M1795" s="39">
        <v>197</v>
      </c>
    </row>
    <row r="1796" spans="3:13" x14ac:dyDescent="0.2">
      <c r="C1796"/>
      <c r="D1796"/>
      <c r="E1796"/>
      <c r="F1796"/>
      <c r="G1796"/>
      <c r="I1796" s="11" t="str">
        <f>Data!G1796</f>
        <v>failed</v>
      </c>
      <c r="J1796" s="11">
        <f>Data!O1796</f>
        <v>18</v>
      </c>
      <c r="L1796" s="39" t="s">
        <v>8219</v>
      </c>
      <c r="M1796" s="39">
        <v>199</v>
      </c>
    </row>
    <row r="1797" spans="3:13" x14ac:dyDescent="0.2">
      <c r="C1797"/>
      <c r="D1797"/>
      <c r="E1797"/>
      <c r="F1797"/>
      <c r="G1797"/>
      <c r="I1797" s="11" t="str">
        <f>Data!G1797</f>
        <v>failed</v>
      </c>
      <c r="J1797" s="11">
        <f>Data!O1797</f>
        <v>81</v>
      </c>
      <c r="L1797" s="39" t="s">
        <v>8219</v>
      </c>
      <c r="M1797" s="39">
        <v>199</v>
      </c>
    </row>
    <row r="1798" spans="3:13" x14ac:dyDescent="0.2">
      <c r="C1798"/>
      <c r="D1798"/>
      <c r="E1798"/>
      <c r="F1798"/>
      <c r="G1798"/>
      <c r="I1798" s="11" t="str">
        <f>Data!G1798</f>
        <v>failed</v>
      </c>
      <c r="J1798" s="11">
        <f>Data!O1798</f>
        <v>86</v>
      </c>
      <c r="L1798" s="39" t="s">
        <v>8219</v>
      </c>
      <c r="M1798" s="39">
        <v>199</v>
      </c>
    </row>
    <row r="1799" spans="3:13" x14ac:dyDescent="0.2">
      <c r="C1799"/>
      <c r="D1799"/>
      <c r="E1799"/>
      <c r="F1799"/>
      <c r="G1799"/>
      <c r="I1799" s="11" t="str">
        <f>Data!G1799</f>
        <v>failed</v>
      </c>
      <c r="J1799" s="11">
        <f>Data!O1799</f>
        <v>140</v>
      </c>
      <c r="L1799" s="39" t="s">
        <v>8219</v>
      </c>
      <c r="M1799" s="39">
        <v>200</v>
      </c>
    </row>
    <row r="1800" spans="3:13" x14ac:dyDescent="0.2">
      <c r="C1800"/>
      <c r="D1800"/>
      <c r="E1800"/>
      <c r="F1800"/>
      <c r="G1800"/>
      <c r="I1800" s="11" t="str">
        <f>Data!G1800</f>
        <v>failed</v>
      </c>
      <c r="J1800" s="11">
        <f>Data!O1800</f>
        <v>37</v>
      </c>
      <c r="L1800" s="39" t="s">
        <v>8219</v>
      </c>
      <c r="M1800" s="39">
        <v>200</v>
      </c>
    </row>
    <row r="1801" spans="3:13" x14ac:dyDescent="0.2">
      <c r="C1801"/>
      <c r="D1801"/>
      <c r="E1801"/>
      <c r="F1801"/>
      <c r="G1801"/>
      <c r="I1801" s="11" t="str">
        <f>Data!G1801</f>
        <v>failed</v>
      </c>
      <c r="J1801" s="11">
        <f>Data!O1801</f>
        <v>6</v>
      </c>
      <c r="L1801" s="39" t="s">
        <v>8219</v>
      </c>
      <c r="M1801" s="39">
        <v>202</v>
      </c>
    </row>
    <row r="1802" spans="3:13" x14ac:dyDescent="0.2">
      <c r="C1802"/>
      <c r="D1802"/>
      <c r="E1802"/>
      <c r="F1802"/>
      <c r="G1802"/>
      <c r="I1802" s="11" t="str">
        <f>Data!G1802</f>
        <v>failed</v>
      </c>
      <c r="J1802" s="11">
        <f>Data!O1802</f>
        <v>113</v>
      </c>
      <c r="L1802" s="39" t="s">
        <v>8219</v>
      </c>
      <c r="M1802" s="39">
        <v>202</v>
      </c>
    </row>
    <row r="1803" spans="3:13" x14ac:dyDescent="0.2">
      <c r="C1803"/>
      <c r="D1803"/>
      <c r="E1803"/>
      <c r="F1803"/>
      <c r="G1803"/>
      <c r="I1803" s="11" t="str">
        <f>Data!G1803</f>
        <v>failed</v>
      </c>
      <c r="J1803" s="11">
        <f>Data!O1803</f>
        <v>37</v>
      </c>
      <c r="L1803" s="39" t="s">
        <v>8219</v>
      </c>
      <c r="M1803" s="39">
        <v>202</v>
      </c>
    </row>
    <row r="1804" spans="3:13" x14ac:dyDescent="0.2">
      <c r="C1804"/>
      <c r="D1804"/>
      <c r="E1804"/>
      <c r="F1804"/>
      <c r="G1804"/>
      <c r="I1804" s="11" t="str">
        <f>Data!G1804</f>
        <v>failed</v>
      </c>
      <c r="J1804" s="11">
        <f>Data!O1804</f>
        <v>18</v>
      </c>
      <c r="L1804" s="39" t="s">
        <v>8219</v>
      </c>
      <c r="M1804" s="39">
        <v>202</v>
      </c>
    </row>
    <row r="1805" spans="3:13" x14ac:dyDescent="0.2">
      <c r="C1805"/>
      <c r="D1805"/>
      <c r="E1805"/>
      <c r="F1805"/>
      <c r="G1805"/>
      <c r="I1805" s="11" t="str">
        <f>Data!G1805</f>
        <v>failed</v>
      </c>
      <c r="J1805" s="11">
        <f>Data!O1805</f>
        <v>75</v>
      </c>
      <c r="L1805" s="39" t="s">
        <v>8219</v>
      </c>
      <c r="M1805" s="39">
        <v>203</v>
      </c>
    </row>
    <row r="1806" spans="3:13" x14ac:dyDescent="0.2">
      <c r="C1806"/>
      <c r="D1806"/>
      <c r="E1806"/>
      <c r="F1806"/>
      <c r="G1806"/>
      <c r="I1806" s="11" t="str">
        <f>Data!G1806</f>
        <v>failed</v>
      </c>
      <c r="J1806" s="11">
        <f>Data!O1806</f>
        <v>52</v>
      </c>
      <c r="L1806" s="39" t="s">
        <v>8219</v>
      </c>
      <c r="M1806" s="39">
        <v>204</v>
      </c>
    </row>
    <row r="1807" spans="3:13" x14ac:dyDescent="0.2">
      <c r="C1807"/>
      <c r="D1807"/>
      <c r="E1807"/>
      <c r="F1807"/>
      <c r="G1807"/>
      <c r="I1807" s="11" t="str">
        <f>Data!G1807</f>
        <v>failed</v>
      </c>
      <c r="J1807" s="11">
        <f>Data!O1807</f>
        <v>122</v>
      </c>
      <c r="L1807" s="39" t="s">
        <v>8219</v>
      </c>
      <c r="M1807" s="39">
        <v>204</v>
      </c>
    </row>
    <row r="1808" spans="3:13" x14ac:dyDescent="0.2">
      <c r="C1808"/>
      <c r="D1808"/>
      <c r="E1808"/>
      <c r="F1808"/>
      <c r="G1808"/>
      <c r="I1808" s="11" t="str">
        <f>Data!G1808</f>
        <v>failed</v>
      </c>
      <c r="J1808" s="11">
        <f>Data!O1808</f>
        <v>8</v>
      </c>
      <c r="L1808" s="39" t="s">
        <v>8219</v>
      </c>
      <c r="M1808" s="39">
        <v>205</v>
      </c>
    </row>
    <row r="1809" spans="3:13" x14ac:dyDescent="0.2">
      <c r="C1809"/>
      <c r="D1809"/>
      <c r="E1809"/>
      <c r="F1809"/>
      <c r="G1809"/>
      <c r="I1809" s="11" t="str">
        <f>Data!G1809</f>
        <v>failed</v>
      </c>
      <c r="J1809" s="11">
        <f>Data!O1809</f>
        <v>8</v>
      </c>
      <c r="L1809" s="39" t="s">
        <v>8219</v>
      </c>
      <c r="M1809" s="39">
        <v>205</v>
      </c>
    </row>
    <row r="1810" spans="3:13" x14ac:dyDescent="0.2">
      <c r="C1810"/>
      <c r="D1810"/>
      <c r="E1810"/>
      <c r="F1810"/>
      <c r="G1810"/>
      <c r="I1810" s="11" t="str">
        <f>Data!G1810</f>
        <v>failed</v>
      </c>
      <c r="J1810" s="11">
        <f>Data!O1810</f>
        <v>96</v>
      </c>
      <c r="L1810" s="39" t="s">
        <v>8219</v>
      </c>
      <c r="M1810" s="39">
        <v>205</v>
      </c>
    </row>
    <row r="1811" spans="3:13" x14ac:dyDescent="0.2">
      <c r="C1811"/>
      <c r="D1811"/>
      <c r="E1811"/>
      <c r="F1811"/>
      <c r="G1811"/>
      <c r="I1811" s="11" t="str">
        <f>Data!G1811</f>
        <v>failed</v>
      </c>
      <c r="J1811" s="11">
        <f>Data!O1811</f>
        <v>9</v>
      </c>
      <c r="L1811" s="39" t="s">
        <v>8219</v>
      </c>
      <c r="M1811" s="39">
        <v>205</v>
      </c>
    </row>
    <row r="1812" spans="3:13" x14ac:dyDescent="0.2">
      <c r="C1812"/>
      <c r="D1812"/>
      <c r="E1812"/>
      <c r="F1812"/>
      <c r="G1812"/>
      <c r="I1812" s="11" t="str">
        <f>Data!G1812</f>
        <v>failed</v>
      </c>
      <c r="J1812" s="11">
        <f>Data!O1812</f>
        <v>2</v>
      </c>
      <c r="L1812" s="39" t="s">
        <v>8219</v>
      </c>
      <c r="M1812" s="39">
        <v>206</v>
      </c>
    </row>
    <row r="1813" spans="3:13" x14ac:dyDescent="0.2">
      <c r="C1813"/>
      <c r="D1813"/>
      <c r="E1813"/>
      <c r="F1813"/>
      <c r="G1813"/>
      <c r="I1813" s="11" t="str">
        <f>Data!G1813</f>
        <v>failed</v>
      </c>
      <c r="J1813" s="11">
        <f>Data!O1813</f>
        <v>26</v>
      </c>
      <c r="L1813" s="39" t="s">
        <v>8219</v>
      </c>
      <c r="M1813" s="39">
        <v>206</v>
      </c>
    </row>
    <row r="1814" spans="3:13" x14ac:dyDescent="0.2">
      <c r="C1814"/>
      <c r="D1814"/>
      <c r="E1814"/>
      <c r="F1814"/>
      <c r="G1814"/>
      <c r="I1814" s="11" t="str">
        <f>Data!G1814</f>
        <v>failed</v>
      </c>
      <c r="J1814" s="11">
        <f>Data!O1814</f>
        <v>23</v>
      </c>
      <c r="L1814" s="39" t="s">
        <v>8219</v>
      </c>
      <c r="M1814" s="39">
        <v>206</v>
      </c>
    </row>
    <row r="1815" spans="3:13" x14ac:dyDescent="0.2">
      <c r="C1815"/>
      <c r="D1815"/>
      <c r="E1815"/>
      <c r="F1815"/>
      <c r="G1815"/>
      <c r="I1815" s="11" t="str">
        <f>Data!G1815</f>
        <v>failed</v>
      </c>
      <c r="J1815" s="11">
        <f>Data!O1815</f>
        <v>0</v>
      </c>
      <c r="L1815" s="39" t="s">
        <v>8219</v>
      </c>
      <c r="M1815" s="39">
        <v>206</v>
      </c>
    </row>
    <row r="1816" spans="3:13" x14ac:dyDescent="0.2">
      <c r="C1816"/>
      <c r="D1816"/>
      <c r="E1816"/>
      <c r="F1816"/>
      <c r="G1816"/>
      <c r="I1816" s="11" t="str">
        <f>Data!G1816</f>
        <v>failed</v>
      </c>
      <c r="J1816" s="11">
        <f>Data!O1816</f>
        <v>140</v>
      </c>
      <c r="L1816" s="39" t="s">
        <v>8219</v>
      </c>
      <c r="M1816" s="39">
        <v>206</v>
      </c>
    </row>
    <row r="1817" spans="3:13" x14ac:dyDescent="0.2">
      <c r="C1817"/>
      <c r="D1817"/>
      <c r="E1817"/>
      <c r="F1817"/>
      <c r="G1817"/>
      <c r="I1817" s="11" t="str">
        <f>Data!G1817</f>
        <v>failed</v>
      </c>
      <c r="J1817" s="11">
        <f>Data!O1817</f>
        <v>0</v>
      </c>
      <c r="L1817" s="39" t="s">
        <v>8219</v>
      </c>
      <c r="M1817" s="39">
        <v>207</v>
      </c>
    </row>
    <row r="1818" spans="3:13" x14ac:dyDescent="0.2">
      <c r="C1818"/>
      <c r="D1818"/>
      <c r="E1818"/>
      <c r="F1818"/>
      <c r="G1818"/>
      <c r="I1818" s="11" t="str">
        <f>Data!G1818</f>
        <v>failed</v>
      </c>
      <c r="J1818" s="11">
        <f>Data!O1818</f>
        <v>6</v>
      </c>
      <c r="L1818" s="39" t="s">
        <v>8219</v>
      </c>
      <c r="M1818" s="39">
        <v>207</v>
      </c>
    </row>
    <row r="1819" spans="3:13" x14ac:dyDescent="0.2">
      <c r="C1819"/>
      <c r="D1819"/>
      <c r="E1819"/>
      <c r="F1819"/>
      <c r="G1819"/>
      <c r="I1819" s="11" t="str">
        <f>Data!G1819</f>
        <v>failed</v>
      </c>
      <c r="J1819" s="11">
        <f>Data!O1819</f>
        <v>100</v>
      </c>
      <c r="L1819" s="39" t="s">
        <v>8219</v>
      </c>
      <c r="M1819" s="39">
        <v>208</v>
      </c>
    </row>
    <row r="1820" spans="3:13" x14ac:dyDescent="0.2">
      <c r="C1820"/>
      <c r="D1820"/>
      <c r="E1820"/>
      <c r="F1820"/>
      <c r="G1820"/>
      <c r="I1820" s="11" t="str">
        <f>Data!G1820</f>
        <v>failed</v>
      </c>
      <c r="J1820" s="11">
        <f>Data!O1820</f>
        <v>0</v>
      </c>
      <c r="L1820" s="39" t="s">
        <v>8219</v>
      </c>
      <c r="M1820" s="39">
        <v>209</v>
      </c>
    </row>
    <row r="1821" spans="3:13" x14ac:dyDescent="0.2">
      <c r="C1821"/>
      <c r="D1821"/>
      <c r="E1821"/>
      <c r="F1821"/>
      <c r="G1821"/>
      <c r="I1821" s="11" t="str">
        <f>Data!G1821</f>
        <v>failed</v>
      </c>
      <c r="J1821" s="11">
        <f>Data!O1821</f>
        <v>4</v>
      </c>
      <c r="L1821" s="39" t="s">
        <v>8219</v>
      </c>
      <c r="M1821" s="39">
        <v>210</v>
      </c>
    </row>
    <row r="1822" spans="3:13" x14ac:dyDescent="0.2">
      <c r="C1822"/>
      <c r="D1822"/>
      <c r="E1822"/>
      <c r="F1822"/>
      <c r="G1822"/>
      <c r="I1822" s="11" t="str">
        <f>Data!G1822</f>
        <v>failed</v>
      </c>
      <c r="J1822" s="11">
        <f>Data!O1822</f>
        <v>8</v>
      </c>
      <c r="L1822" s="39" t="s">
        <v>8219</v>
      </c>
      <c r="M1822" s="39">
        <v>211</v>
      </c>
    </row>
    <row r="1823" spans="3:13" x14ac:dyDescent="0.2">
      <c r="C1823"/>
      <c r="D1823"/>
      <c r="E1823"/>
      <c r="F1823"/>
      <c r="G1823"/>
      <c r="I1823" s="11" t="str">
        <f>Data!G1823</f>
        <v>successful</v>
      </c>
      <c r="J1823" s="11">
        <f>Data!O1823</f>
        <v>57</v>
      </c>
      <c r="L1823" s="39" t="s">
        <v>8219</v>
      </c>
      <c r="M1823" s="39">
        <v>211</v>
      </c>
    </row>
    <row r="1824" spans="3:13" x14ac:dyDescent="0.2">
      <c r="C1824"/>
      <c r="D1824"/>
      <c r="E1824"/>
      <c r="F1824"/>
      <c r="G1824"/>
      <c r="I1824" s="11" t="str">
        <f>Data!G1824</f>
        <v>successful</v>
      </c>
      <c r="J1824" s="11">
        <f>Data!O1824</f>
        <v>11</v>
      </c>
      <c r="L1824" s="39" t="s">
        <v>8219</v>
      </c>
      <c r="M1824" s="39">
        <v>211</v>
      </c>
    </row>
    <row r="1825" spans="3:13" x14ac:dyDescent="0.2">
      <c r="C1825"/>
      <c r="D1825"/>
      <c r="E1825"/>
      <c r="F1825"/>
      <c r="G1825"/>
      <c r="I1825" s="11" t="str">
        <f>Data!G1825</f>
        <v>successful</v>
      </c>
      <c r="J1825" s="11">
        <f>Data!O1825</f>
        <v>33</v>
      </c>
      <c r="L1825" s="39" t="s">
        <v>8219</v>
      </c>
      <c r="M1825" s="39">
        <v>213</v>
      </c>
    </row>
    <row r="1826" spans="3:13" x14ac:dyDescent="0.2">
      <c r="C1826"/>
      <c r="D1826"/>
      <c r="E1826"/>
      <c r="F1826"/>
      <c r="G1826"/>
      <c r="I1826" s="11" t="str">
        <f>Data!G1826</f>
        <v>successful</v>
      </c>
      <c r="J1826" s="11">
        <f>Data!O1826</f>
        <v>40</v>
      </c>
      <c r="L1826" s="39" t="s">
        <v>8219</v>
      </c>
      <c r="M1826" s="39">
        <v>213</v>
      </c>
    </row>
    <row r="1827" spans="3:13" x14ac:dyDescent="0.2">
      <c r="C1827"/>
      <c r="D1827"/>
      <c r="E1827"/>
      <c r="F1827"/>
      <c r="G1827"/>
      <c r="I1827" s="11" t="str">
        <f>Data!G1827</f>
        <v>successful</v>
      </c>
      <c r="J1827" s="11">
        <f>Data!O1827</f>
        <v>50</v>
      </c>
      <c r="L1827" s="39" t="s">
        <v>8219</v>
      </c>
      <c r="M1827" s="39">
        <v>215</v>
      </c>
    </row>
    <row r="1828" spans="3:13" x14ac:dyDescent="0.2">
      <c r="C1828"/>
      <c r="D1828"/>
      <c r="E1828"/>
      <c r="F1828"/>
      <c r="G1828"/>
      <c r="I1828" s="11" t="str">
        <f>Data!G1828</f>
        <v>successful</v>
      </c>
      <c r="J1828" s="11">
        <f>Data!O1828</f>
        <v>38</v>
      </c>
      <c r="L1828" s="39" t="s">
        <v>8219</v>
      </c>
      <c r="M1828" s="39">
        <v>216</v>
      </c>
    </row>
    <row r="1829" spans="3:13" x14ac:dyDescent="0.2">
      <c r="C1829"/>
      <c r="D1829"/>
      <c r="E1829"/>
      <c r="F1829"/>
      <c r="G1829"/>
      <c r="I1829" s="11" t="str">
        <f>Data!G1829</f>
        <v>successful</v>
      </c>
      <c r="J1829" s="11">
        <f>Data!O1829</f>
        <v>96</v>
      </c>
      <c r="L1829" s="39" t="s">
        <v>8219</v>
      </c>
      <c r="M1829" s="39">
        <v>217</v>
      </c>
    </row>
    <row r="1830" spans="3:13" x14ac:dyDescent="0.2">
      <c r="C1830"/>
      <c r="D1830"/>
      <c r="E1830"/>
      <c r="F1830"/>
      <c r="G1830"/>
      <c r="I1830" s="11" t="str">
        <f>Data!G1830</f>
        <v>successful</v>
      </c>
      <c r="J1830" s="11">
        <f>Data!O1830</f>
        <v>48</v>
      </c>
      <c r="L1830" s="39" t="s">
        <v>8219</v>
      </c>
      <c r="M1830" s="39">
        <v>217</v>
      </c>
    </row>
    <row r="1831" spans="3:13" x14ac:dyDescent="0.2">
      <c r="C1831"/>
      <c r="D1831"/>
      <c r="E1831"/>
      <c r="F1831"/>
      <c r="G1831"/>
      <c r="I1831" s="11" t="str">
        <f>Data!G1831</f>
        <v>successful</v>
      </c>
      <c r="J1831" s="11">
        <f>Data!O1831</f>
        <v>33</v>
      </c>
      <c r="L1831" s="39" t="s">
        <v>8219</v>
      </c>
      <c r="M1831" s="39">
        <v>218</v>
      </c>
    </row>
    <row r="1832" spans="3:13" x14ac:dyDescent="0.2">
      <c r="C1832"/>
      <c r="D1832"/>
      <c r="E1832"/>
      <c r="F1832"/>
      <c r="G1832"/>
      <c r="I1832" s="11" t="str">
        <f>Data!G1832</f>
        <v>successful</v>
      </c>
      <c r="J1832" s="11">
        <f>Data!O1832</f>
        <v>226</v>
      </c>
      <c r="L1832" s="39" t="s">
        <v>8219</v>
      </c>
      <c r="M1832" s="39">
        <v>218</v>
      </c>
    </row>
    <row r="1833" spans="3:13" x14ac:dyDescent="0.2">
      <c r="C1833"/>
      <c r="D1833"/>
      <c r="E1833"/>
      <c r="F1833"/>
      <c r="G1833"/>
      <c r="I1833" s="11" t="str">
        <f>Data!G1833</f>
        <v>successful</v>
      </c>
      <c r="J1833" s="11">
        <f>Data!O1833</f>
        <v>14</v>
      </c>
      <c r="L1833" s="39" t="s">
        <v>8219</v>
      </c>
      <c r="M1833" s="39">
        <v>220</v>
      </c>
    </row>
    <row r="1834" spans="3:13" x14ac:dyDescent="0.2">
      <c r="C1834"/>
      <c r="D1834"/>
      <c r="E1834"/>
      <c r="F1834"/>
      <c r="G1834"/>
      <c r="I1834" s="11" t="str">
        <f>Data!G1834</f>
        <v>successful</v>
      </c>
      <c r="J1834" s="11">
        <f>Data!O1834</f>
        <v>20</v>
      </c>
      <c r="L1834" s="39" t="s">
        <v>8219</v>
      </c>
      <c r="M1834" s="39">
        <v>221</v>
      </c>
    </row>
    <row r="1835" spans="3:13" x14ac:dyDescent="0.2">
      <c r="C1835"/>
      <c r="D1835"/>
      <c r="E1835"/>
      <c r="F1835"/>
      <c r="G1835"/>
      <c r="I1835" s="11" t="str">
        <f>Data!G1835</f>
        <v>successful</v>
      </c>
      <c r="J1835" s="11">
        <f>Data!O1835</f>
        <v>25</v>
      </c>
      <c r="L1835" s="39" t="s">
        <v>8219</v>
      </c>
      <c r="M1835" s="39">
        <v>221</v>
      </c>
    </row>
    <row r="1836" spans="3:13" x14ac:dyDescent="0.2">
      <c r="C1836"/>
      <c r="D1836"/>
      <c r="E1836"/>
      <c r="F1836"/>
      <c r="G1836"/>
      <c r="I1836" s="11" t="str">
        <f>Data!G1836</f>
        <v>successful</v>
      </c>
      <c r="J1836" s="11">
        <f>Data!O1836</f>
        <v>90</v>
      </c>
      <c r="L1836" s="39" t="s">
        <v>8219</v>
      </c>
      <c r="M1836" s="39">
        <v>221</v>
      </c>
    </row>
    <row r="1837" spans="3:13" x14ac:dyDescent="0.2">
      <c r="C1837"/>
      <c r="D1837"/>
      <c r="E1837"/>
      <c r="F1837"/>
      <c r="G1837"/>
      <c r="I1837" s="11" t="str">
        <f>Data!G1837</f>
        <v>successful</v>
      </c>
      <c r="J1837" s="11">
        <f>Data!O1837</f>
        <v>11</v>
      </c>
      <c r="L1837" s="39" t="s">
        <v>8219</v>
      </c>
      <c r="M1837" s="39">
        <v>222</v>
      </c>
    </row>
    <row r="1838" spans="3:13" x14ac:dyDescent="0.2">
      <c r="C1838"/>
      <c r="D1838"/>
      <c r="E1838"/>
      <c r="F1838"/>
      <c r="G1838"/>
      <c r="I1838" s="11" t="str">
        <f>Data!G1838</f>
        <v>successful</v>
      </c>
      <c r="J1838" s="11">
        <f>Data!O1838</f>
        <v>55</v>
      </c>
      <c r="L1838" s="39" t="s">
        <v>8219</v>
      </c>
      <c r="M1838" s="39">
        <v>222</v>
      </c>
    </row>
    <row r="1839" spans="3:13" x14ac:dyDescent="0.2">
      <c r="C1839"/>
      <c r="D1839"/>
      <c r="E1839"/>
      <c r="F1839"/>
      <c r="G1839"/>
      <c r="I1839" s="11" t="str">
        <f>Data!G1839</f>
        <v>successful</v>
      </c>
      <c r="J1839" s="11">
        <f>Data!O1839</f>
        <v>30</v>
      </c>
      <c r="L1839" s="39" t="s">
        <v>8219</v>
      </c>
      <c r="M1839" s="39">
        <v>223</v>
      </c>
    </row>
    <row r="1840" spans="3:13" x14ac:dyDescent="0.2">
      <c r="C1840"/>
      <c r="D1840"/>
      <c r="E1840"/>
      <c r="F1840"/>
      <c r="G1840"/>
      <c r="I1840" s="11" t="str">
        <f>Data!G1840</f>
        <v>successful</v>
      </c>
      <c r="J1840" s="11">
        <f>Data!O1840</f>
        <v>28</v>
      </c>
      <c r="L1840" s="39" t="s">
        <v>8219</v>
      </c>
      <c r="M1840" s="39">
        <v>224</v>
      </c>
    </row>
    <row r="1841" spans="3:13" x14ac:dyDescent="0.2">
      <c r="C1841"/>
      <c r="D1841"/>
      <c r="E1841"/>
      <c r="F1841"/>
      <c r="G1841"/>
      <c r="I1841" s="11" t="str">
        <f>Data!G1841</f>
        <v>successful</v>
      </c>
      <c r="J1841" s="11">
        <f>Data!O1841</f>
        <v>45</v>
      </c>
      <c r="L1841" s="39" t="s">
        <v>8219</v>
      </c>
      <c r="M1841" s="39">
        <v>226</v>
      </c>
    </row>
    <row r="1842" spans="3:13" x14ac:dyDescent="0.2">
      <c r="C1842"/>
      <c r="D1842"/>
      <c r="E1842"/>
      <c r="F1842"/>
      <c r="G1842"/>
      <c r="I1842" s="11" t="str">
        <f>Data!G1842</f>
        <v>successful</v>
      </c>
      <c r="J1842" s="11">
        <f>Data!O1842</f>
        <v>13</v>
      </c>
      <c r="L1842" s="39" t="s">
        <v>8219</v>
      </c>
      <c r="M1842" s="39">
        <v>226</v>
      </c>
    </row>
    <row r="1843" spans="3:13" x14ac:dyDescent="0.2">
      <c r="C1843"/>
      <c r="D1843"/>
      <c r="E1843"/>
      <c r="F1843"/>
      <c r="G1843"/>
      <c r="I1843" s="11" t="str">
        <f>Data!G1843</f>
        <v>successful</v>
      </c>
      <c r="J1843" s="11">
        <f>Data!O1843</f>
        <v>40</v>
      </c>
      <c r="L1843" s="39" t="s">
        <v>8219</v>
      </c>
      <c r="M1843" s="39">
        <v>226</v>
      </c>
    </row>
    <row r="1844" spans="3:13" x14ac:dyDescent="0.2">
      <c r="C1844"/>
      <c r="D1844"/>
      <c r="E1844"/>
      <c r="F1844"/>
      <c r="G1844"/>
      <c r="I1844" s="11" t="str">
        <f>Data!G1844</f>
        <v>successful</v>
      </c>
      <c r="J1844" s="11">
        <f>Data!O1844</f>
        <v>21</v>
      </c>
      <c r="L1844" s="39" t="s">
        <v>8219</v>
      </c>
      <c r="M1844" s="39">
        <v>227</v>
      </c>
    </row>
    <row r="1845" spans="3:13" x14ac:dyDescent="0.2">
      <c r="C1845"/>
      <c r="D1845"/>
      <c r="E1845"/>
      <c r="F1845"/>
      <c r="G1845"/>
      <c r="I1845" s="11" t="str">
        <f>Data!G1845</f>
        <v>successful</v>
      </c>
      <c r="J1845" s="11">
        <f>Data!O1845</f>
        <v>134</v>
      </c>
      <c r="L1845" s="39" t="s">
        <v>8219</v>
      </c>
      <c r="M1845" s="39">
        <v>229</v>
      </c>
    </row>
    <row r="1846" spans="3:13" x14ac:dyDescent="0.2">
      <c r="C1846"/>
      <c r="D1846"/>
      <c r="E1846"/>
      <c r="F1846"/>
      <c r="G1846"/>
      <c r="I1846" s="11" t="str">
        <f>Data!G1846</f>
        <v>successful</v>
      </c>
      <c r="J1846" s="11">
        <f>Data!O1846</f>
        <v>20</v>
      </c>
      <c r="L1846" s="39" t="s">
        <v>8219</v>
      </c>
      <c r="M1846" s="39">
        <v>229</v>
      </c>
    </row>
    <row r="1847" spans="3:13" x14ac:dyDescent="0.2">
      <c r="C1847"/>
      <c r="D1847"/>
      <c r="E1847"/>
      <c r="F1847"/>
      <c r="G1847"/>
      <c r="I1847" s="11" t="str">
        <f>Data!G1847</f>
        <v>successful</v>
      </c>
      <c r="J1847" s="11">
        <f>Data!O1847</f>
        <v>19</v>
      </c>
      <c r="L1847" s="39" t="s">
        <v>8219</v>
      </c>
      <c r="M1847" s="39">
        <v>232</v>
      </c>
    </row>
    <row r="1848" spans="3:13" x14ac:dyDescent="0.2">
      <c r="C1848"/>
      <c r="D1848"/>
      <c r="E1848"/>
      <c r="F1848"/>
      <c r="G1848"/>
      <c r="I1848" s="11" t="str">
        <f>Data!G1848</f>
        <v>successful</v>
      </c>
      <c r="J1848" s="11">
        <f>Data!O1848</f>
        <v>209</v>
      </c>
      <c r="L1848" s="39" t="s">
        <v>8219</v>
      </c>
      <c r="M1848" s="39">
        <v>234</v>
      </c>
    </row>
    <row r="1849" spans="3:13" x14ac:dyDescent="0.2">
      <c r="C1849"/>
      <c r="D1849"/>
      <c r="E1849"/>
      <c r="F1849"/>
      <c r="G1849"/>
      <c r="I1849" s="11" t="str">
        <f>Data!G1849</f>
        <v>successful</v>
      </c>
      <c r="J1849" s="11">
        <f>Data!O1849</f>
        <v>38</v>
      </c>
      <c r="L1849" s="39" t="s">
        <v>8219</v>
      </c>
      <c r="M1849" s="39">
        <v>234</v>
      </c>
    </row>
    <row r="1850" spans="3:13" x14ac:dyDescent="0.2">
      <c r="C1850"/>
      <c r="D1850"/>
      <c r="E1850"/>
      <c r="F1850"/>
      <c r="G1850"/>
      <c r="I1850" s="11" t="str">
        <f>Data!G1850</f>
        <v>successful</v>
      </c>
      <c r="J1850" s="11">
        <f>Data!O1850</f>
        <v>24</v>
      </c>
      <c r="L1850" s="39" t="s">
        <v>8219</v>
      </c>
      <c r="M1850" s="39">
        <v>235</v>
      </c>
    </row>
    <row r="1851" spans="3:13" x14ac:dyDescent="0.2">
      <c r="C1851"/>
      <c r="D1851"/>
      <c r="E1851"/>
      <c r="F1851"/>
      <c r="G1851"/>
      <c r="I1851" s="11" t="str">
        <f>Data!G1851</f>
        <v>successful</v>
      </c>
      <c r="J1851" s="11">
        <f>Data!O1851</f>
        <v>8</v>
      </c>
      <c r="L1851" s="39" t="s">
        <v>8219</v>
      </c>
      <c r="M1851" s="39">
        <v>235</v>
      </c>
    </row>
    <row r="1852" spans="3:13" x14ac:dyDescent="0.2">
      <c r="C1852"/>
      <c r="D1852"/>
      <c r="E1852"/>
      <c r="F1852"/>
      <c r="G1852"/>
      <c r="I1852" s="11" t="str">
        <f>Data!G1852</f>
        <v>successful</v>
      </c>
      <c r="J1852" s="11">
        <f>Data!O1852</f>
        <v>179</v>
      </c>
      <c r="L1852" s="39" t="s">
        <v>8219</v>
      </c>
      <c r="M1852" s="39">
        <v>236</v>
      </c>
    </row>
    <row r="1853" spans="3:13" x14ac:dyDescent="0.2">
      <c r="C1853"/>
      <c r="D1853"/>
      <c r="E1853"/>
      <c r="F1853"/>
      <c r="G1853"/>
      <c r="I1853" s="11" t="str">
        <f>Data!G1853</f>
        <v>successful</v>
      </c>
      <c r="J1853" s="11">
        <f>Data!O1853</f>
        <v>26</v>
      </c>
      <c r="L1853" s="39" t="s">
        <v>8219</v>
      </c>
      <c r="M1853" s="39">
        <v>236</v>
      </c>
    </row>
    <row r="1854" spans="3:13" x14ac:dyDescent="0.2">
      <c r="C1854"/>
      <c r="D1854"/>
      <c r="E1854"/>
      <c r="F1854"/>
      <c r="G1854"/>
      <c r="I1854" s="11" t="str">
        <f>Data!G1854</f>
        <v>successful</v>
      </c>
      <c r="J1854" s="11">
        <f>Data!O1854</f>
        <v>131</v>
      </c>
      <c r="L1854" s="39" t="s">
        <v>8219</v>
      </c>
      <c r="M1854" s="39">
        <v>236</v>
      </c>
    </row>
    <row r="1855" spans="3:13" x14ac:dyDescent="0.2">
      <c r="C1855"/>
      <c r="D1855"/>
      <c r="E1855"/>
      <c r="F1855"/>
      <c r="G1855"/>
      <c r="I1855" s="11" t="str">
        <f>Data!G1855</f>
        <v>successful</v>
      </c>
      <c r="J1855" s="11">
        <f>Data!O1855</f>
        <v>14</v>
      </c>
      <c r="L1855" s="39" t="s">
        <v>8219</v>
      </c>
      <c r="M1855" s="39">
        <v>237</v>
      </c>
    </row>
    <row r="1856" spans="3:13" x14ac:dyDescent="0.2">
      <c r="C1856"/>
      <c r="D1856"/>
      <c r="E1856"/>
      <c r="F1856"/>
      <c r="G1856"/>
      <c r="I1856" s="11" t="str">
        <f>Data!G1856</f>
        <v>successful</v>
      </c>
      <c r="J1856" s="11">
        <f>Data!O1856</f>
        <v>174</v>
      </c>
      <c r="L1856" s="39" t="s">
        <v>8219</v>
      </c>
      <c r="M1856" s="39">
        <v>237</v>
      </c>
    </row>
    <row r="1857" spans="3:13" x14ac:dyDescent="0.2">
      <c r="C1857"/>
      <c r="D1857"/>
      <c r="E1857"/>
      <c r="F1857"/>
      <c r="G1857"/>
      <c r="I1857" s="11" t="str">
        <f>Data!G1857</f>
        <v>successful</v>
      </c>
      <c r="J1857" s="11">
        <f>Data!O1857</f>
        <v>191</v>
      </c>
      <c r="L1857" s="39" t="s">
        <v>8219</v>
      </c>
      <c r="M1857" s="39">
        <v>237</v>
      </c>
    </row>
    <row r="1858" spans="3:13" x14ac:dyDescent="0.2">
      <c r="C1858"/>
      <c r="D1858"/>
      <c r="E1858"/>
      <c r="F1858"/>
      <c r="G1858"/>
      <c r="I1858" s="11" t="str">
        <f>Data!G1858</f>
        <v>successful</v>
      </c>
      <c r="J1858" s="11">
        <f>Data!O1858</f>
        <v>38</v>
      </c>
      <c r="L1858" s="39" t="s">
        <v>8219</v>
      </c>
      <c r="M1858" s="39">
        <v>238</v>
      </c>
    </row>
    <row r="1859" spans="3:13" x14ac:dyDescent="0.2">
      <c r="C1859"/>
      <c r="D1859"/>
      <c r="E1859"/>
      <c r="F1859"/>
      <c r="G1859"/>
      <c r="I1859" s="11" t="str">
        <f>Data!G1859</f>
        <v>successful</v>
      </c>
      <c r="J1859" s="11">
        <f>Data!O1859</f>
        <v>22</v>
      </c>
      <c r="L1859" s="39" t="s">
        <v>8219</v>
      </c>
      <c r="M1859" s="39">
        <v>238</v>
      </c>
    </row>
    <row r="1860" spans="3:13" x14ac:dyDescent="0.2">
      <c r="C1860"/>
      <c r="D1860"/>
      <c r="E1860"/>
      <c r="F1860"/>
      <c r="G1860"/>
      <c r="I1860" s="11" t="str">
        <f>Data!G1860</f>
        <v>successful</v>
      </c>
      <c r="J1860" s="11">
        <f>Data!O1860</f>
        <v>149</v>
      </c>
      <c r="L1860" s="39" t="s">
        <v>8219</v>
      </c>
      <c r="M1860" s="39">
        <v>238</v>
      </c>
    </row>
    <row r="1861" spans="3:13" x14ac:dyDescent="0.2">
      <c r="C1861"/>
      <c r="D1861"/>
      <c r="E1861"/>
      <c r="F1861"/>
      <c r="G1861"/>
      <c r="I1861" s="11" t="str">
        <f>Data!G1861</f>
        <v>successful</v>
      </c>
      <c r="J1861" s="11">
        <f>Data!O1861</f>
        <v>56</v>
      </c>
      <c r="L1861" s="39" t="s">
        <v>8219</v>
      </c>
      <c r="M1861" s="39">
        <v>238</v>
      </c>
    </row>
    <row r="1862" spans="3:13" x14ac:dyDescent="0.2">
      <c r="C1862"/>
      <c r="D1862"/>
      <c r="E1862"/>
      <c r="F1862"/>
      <c r="G1862"/>
      <c r="I1862" s="11" t="str">
        <f>Data!G1862</f>
        <v>successful</v>
      </c>
      <c r="J1862" s="11">
        <f>Data!O1862</f>
        <v>19</v>
      </c>
      <c r="L1862" s="39" t="s">
        <v>8219</v>
      </c>
      <c r="M1862" s="39">
        <v>240</v>
      </c>
    </row>
    <row r="1863" spans="3:13" x14ac:dyDescent="0.2">
      <c r="C1863"/>
      <c r="D1863"/>
      <c r="E1863"/>
      <c r="F1863"/>
      <c r="G1863"/>
      <c r="I1863" s="11" t="str">
        <f>Data!G1863</f>
        <v>failed</v>
      </c>
      <c r="J1863" s="11">
        <f>Data!O1863</f>
        <v>0</v>
      </c>
      <c r="L1863" s="39" t="s">
        <v>8219</v>
      </c>
      <c r="M1863" s="39">
        <v>241</v>
      </c>
    </row>
    <row r="1864" spans="3:13" x14ac:dyDescent="0.2">
      <c r="C1864"/>
      <c r="D1864"/>
      <c r="E1864"/>
      <c r="F1864"/>
      <c r="G1864"/>
      <c r="I1864" s="11" t="str">
        <f>Data!G1864</f>
        <v>failed</v>
      </c>
      <c r="J1864" s="11">
        <f>Data!O1864</f>
        <v>16</v>
      </c>
      <c r="L1864" s="39" t="s">
        <v>8219</v>
      </c>
      <c r="M1864" s="39">
        <v>241</v>
      </c>
    </row>
    <row r="1865" spans="3:13" x14ac:dyDescent="0.2">
      <c r="C1865"/>
      <c r="D1865"/>
      <c r="E1865"/>
      <c r="F1865"/>
      <c r="G1865"/>
      <c r="I1865" s="11" t="str">
        <f>Data!G1865</f>
        <v>failed</v>
      </c>
      <c r="J1865" s="11">
        <f>Data!O1865</f>
        <v>2</v>
      </c>
      <c r="L1865" s="39" t="s">
        <v>8219</v>
      </c>
      <c r="M1865" s="39">
        <v>241</v>
      </c>
    </row>
    <row r="1866" spans="3:13" x14ac:dyDescent="0.2">
      <c r="C1866"/>
      <c r="D1866"/>
      <c r="E1866"/>
      <c r="F1866"/>
      <c r="G1866"/>
      <c r="I1866" s="11" t="str">
        <f>Data!G1866</f>
        <v>failed</v>
      </c>
      <c r="J1866" s="11">
        <f>Data!O1866</f>
        <v>48</v>
      </c>
      <c r="L1866" s="39" t="s">
        <v>8219</v>
      </c>
      <c r="M1866" s="39">
        <v>242</v>
      </c>
    </row>
    <row r="1867" spans="3:13" x14ac:dyDescent="0.2">
      <c r="C1867"/>
      <c r="D1867"/>
      <c r="E1867"/>
      <c r="F1867"/>
      <c r="G1867"/>
      <c r="I1867" s="11" t="str">
        <f>Data!G1867</f>
        <v>failed</v>
      </c>
      <c r="J1867" s="11">
        <f>Data!O1867</f>
        <v>2</v>
      </c>
      <c r="L1867" s="39" t="s">
        <v>8219</v>
      </c>
      <c r="M1867" s="39">
        <v>244</v>
      </c>
    </row>
    <row r="1868" spans="3:13" x14ac:dyDescent="0.2">
      <c r="C1868"/>
      <c r="D1868"/>
      <c r="E1868"/>
      <c r="F1868"/>
      <c r="G1868"/>
      <c r="I1868" s="11" t="str">
        <f>Data!G1868</f>
        <v>failed</v>
      </c>
      <c r="J1868" s="11">
        <f>Data!O1868</f>
        <v>2</v>
      </c>
      <c r="L1868" s="39" t="s">
        <v>8219</v>
      </c>
      <c r="M1868" s="39">
        <v>244</v>
      </c>
    </row>
    <row r="1869" spans="3:13" x14ac:dyDescent="0.2">
      <c r="C1869"/>
      <c r="D1869"/>
      <c r="E1869"/>
      <c r="F1869"/>
      <c r="G1869"/>
      <c r="I1869" s="11" t="str">
        <f>Data!G1869</f>
        <v>failed</v>
      </c>
      <c r="J1869" s="11">
        <f>Data!O1869</f>
        <v>1</v>
      </c>
      <c r="L1869" s="39" t="s">
        <v>8219</v>
      </c>
      <c r="M1869" s="39">
        <v>246</v>
      </c>
    </row>
    <row r="1870" spans="3:13" x14ac:dyDescent="0.2">
      <c r="C1870"/>
      <c r="D1870"/>
      <c r="E1870"/>
      <c r="F1870"/>
      <c r="G1870"/>
      <c r="I1870" s="11" t="str">
        <f>Data!G1870</f>
        <v>failed</v>
      </c>
      <c r="J1870" s="11">
        <f>Data!O1870</f>
        <v>17</v>
      </c>
      <c r="L1870" s="39" t="s">
        <v>8219</v>
      </c>
      <c r="M1870" s="39">
        <v>246</v>
      </c>
    </row>
    <row r="1871" spans="3:13" x14ac:dyDescent="0.2">
      <c r="C1871"/>
      <c r="D1871"/>
      <c r="E1871"/>
      <c r="F1871"/>
      <c r="G1871"/>
      <c r="I1871" s="11" t="str">
        <f>Data!G1871</f>
        <v>failed</v>
      </c>
      <c r="J1871" s="11">
        <f>Data!O1871</f>
        <v>0</v>
      </c>
      <c r="L1871" s="39" t="s">
        <v>8219</v>
      </c>
      <c r="M1871" s="39">
        <v>248</v>
      </c>
    </row>
    <row r="1872" spans="3:13" x14ac:dyDescent="0.2">
      <c r="C1872"/>
      <c r="D1872"/>
      <c r="E1872"/>
      <c r="F1872"/>
      <c r="G1872"/>
      <c r="I1872" s="11" t="str">
        <f>Data!G1872</f>
        <v>failed</v>
      </c>
      <c r="J1872" s="11">
        <f>Data!O1872</f>
        <v>11</v>
      </c>
      <c r="L1872" s="39" t="s">
        <v>8219</v>
      </c>
      <c r="M1872" s="39">
        <v>249</v>
      </c>
    </row>
    <row r="1873" spans="3:13" x14ac:dyDescent="0.2">
      <c r="C1873"/>
      <c r="D1873"/>
      <c r="E1873"/>
      <c r="F1873"/>
      <c r="G1873"/>
      <c r="I1873" s="11" t="str">
        <f>Data!G1873</f>
        <v>failed</v>
      </c>
      <c r="J1873" s="11">
        <f>Data!O1873</f>
        <v>95</v>
      </c>
      <c r="L1873" s="39" t="s">
        <v>8219</v>
      </c>
      <c r="M1873" s="39">
        <v>249</v>
      </c>
    </row>
    <row r="1874" spans="3:13" x14ac:dyDescent="0.2">
      <c r="C1874"/>
      <c r="D1874"/>
      <c r="E1874"/>
      <c r="F1874"/>
      <c r="G1874"/>
      <c r="I1874" s="11" t="str">
        <f>Data!G1874</f>
        <v>failed</v>
      </c>
      <c r="J1874" s="11">
        <f>Data!O1874</f>
        <v>13</v>
      </c>
      <c r="L1874" s="39" t="s">
        <v>8219</v>
      </c>
      <c r="M1874" s="39">
        <v>251</v>
      </c>
    </row>
    <row r="1875" spans="3:13" x14ac:dyDescent="0.2">
      <c r="C1875"/>
      <c r="D1875"/>
      <c r="E1875"/>
      <c r="F1875"/>
      <c r="G1875"/>
      <c r="I1875" s="11" t="str">
        <f>Data!G1875</f>
        <v>failed</v>
      </c>
      <c r="J1875" s="11">
        <f>Data!O1875</f>
        <v>2</v>
      </c>
      <c r="L1875" s="39" t="s">
        <v>8219</v>
      </c>
      <c r="M1875" s="39">
        <v>251</v>
      </c>
    </row>
    <row r="1876" spans="3:13" x14ac:dyDescent="0.2">
      <c r="C1876"/>
      <c r="D1876"/>
      <c r="E1876"/>
      <c r="F1876"/>
      <c r="G1876"/>
      <c r="I1876" s="11" t="str">
        <f>Data!G1876</f>
        <v>failed</v>
      </c>
      <c r="J1876" s="11">
        <f>Data!O1876</f>
        <v>2</v>
      </c>
      <c r="L1876" s="39" t="s">
        <v>8219</v>
      </c>
      <c r="M1876" s="39">
        <v>251</v>
      </c>
    </row>
    <row r="1877" spans="3:13" x14ac:dyDescent="0.2">
      <c r="C1877"/>
      <c r="D1877"/>
      <c r="E1877"/>
      <c r="F1877"/>
      <c r="G1877"/>
      <c r="I1877" s="11" t="str">
        <f>Data!G1877</f>
        <v>failed</v>
      </c>
      <c r="J1877" s="11">
        <f>Data!O1877</f>
        <v>3</v>
      </c>
      <c r="L1877" s="39" t="s">
        <v>8219</v>
      </c>
      <c r="M1877" s="39">
        <v>253</v>
      </c>
    </row>
    <row r="1878" spans="3:13" x14ac:dyDescent="0.2">
      <c r="C1878"/>
      <c r="D1878"/>
      <c r="E1878"/>
      <c r="F1878"/>
      <c r="G1878"/>
      <c r="I1878" s="11" t="str">
        <f>Data!G1878</f>
        <v>failed</v>
      </c>
      <c r="J1878" s="11">
        <f>Data!O1878</f>
        <v>0</v>
      </c>
      <c r="L1878" s="39" t="s">
        <v>8219</v>
      </c>
      <c r="M1878" s="39">
        <v>253</v>
      </c>
    </row>
    <row r="1879" spans="3:13" x14ac:dyDescent="0.2">
      <c r="C1879"/>
      <c r="D1879"/>
      <c r="E1879"/>
      <c r="F1879"/>
      <c r="G1879"/>
      <c r="I1879" s="11" t="str">
        <f>Data!G1879</f>
        <v>failed</v>
      </c>
      <c r="J1879" s="11">
        <f>Data!O1879</f>
        <v>0</v>
      </c>
      <c r="L1879" s="39" t="s">
        <v>8219</v>
      </c>
      <c r="M1879" s="39">
        <v>253</v>
      </c>
    </row>
    <row r="1880" spans="3:13" x14ac:dyDescent="0.2">
      <c r="C1880"/>
      <c r="D1880"/>
      <c r="E1880"/>
      <c r="F1880"/>
      <c r="G1880"/>
      <c r="I1880" s="11" t="str">
        <f>Data!G1880</f>
        <v>failed</v>
      </c>
      <c r="J1880" s="11">
        <f>Data!O1880</f>
        <v>0</v>
      </c>
      <c r="L1880" s="39" t="s">
        <v>8219</v>
      </c>
      <c r="M1880" s="39">
        <v>255</v>
      </c>
    </row>
    <row r="1881" spans="3:13" x14ac:dyDescent="0.2">
      <c r="C1881"/>
      <c r="D1881"/>
      <c r="E1881"/>
      <c r="F1881"/>
      <c r="G1881"/>
      <c r="I1881" s="11" t="str">
        <f>Data!G1881</f>
        <v>failed</v>
      </c>
      <c r="J1881" s="11">
        <f>Data!O1881</f>
        <v>2</v>
      </c>
      <c r="L1881" s="39" t="s">
        <v>8219</v>
      </c>
      <c r="M1881" s="39">
        <v>259</v>
      </c>
    </row>
    <row r="1882" spans="3:13" x14ac:dyDescent="0.2">
      <c r="C1882"/>
      <c r="D1882"/>
      <c r="E1882"/>
      <c r="F1882"/>
      <c r="G1882"/>
      <c r="I1882" s="11" t="str">
        <f>Data!G1882</f>
        <v>failed</v>
      </c>
      <c r="J1882" s="11">
        <f>Data!O1882</f>
        <v>24</v>
      </c>
      <c r="L1882" s="39" t="s">
        <v>8219</v>
      </c>
      <c r="M1882" s="39">
        <v>263</v>
      </c>
    </row>
    <row r="1883" spans="3:13" x14ac:dyDescent="0.2">
      <c r="C1883"/>
      <c r="D1883"/>
      <c r="E1883"/>
      <c r="F1883"/>
      <c r="G1883"/>
      <c r="I1883" s="11" t="str">
        <f>Data!G1883</f>
        <v>successful</v>
      </c>
      <c r="J1883" s="11">
        <f>Data!O1883</f>
        <v>70</v>
      </c>
      <c r="L1883" s="39" t="s">
        <v>8219</v>
      </c>
      <c r="M1883" s="39">
        <v>263</v>
      </c>
    </row>
    <row r="1884" spans="3:13" x14ac:dyDescent="0.2">
      <c r="C1884"/>
      <c r="D1884"/>
      <c r="E1884"/>
      <c r="F1884"/>
      <c r="G1884"/>
      <c r="I1884" s="11" t="str">
        <f>Data!G1884</f>
        <v>successful</v>
      </c>
      <c r="J1884" s="11">
        <f>Data!O1884</f>
        <v>81</v>
      </c>
      <c r="L1884" s="39" t="s">
        <v>8219</v>
      </c>
      <c r="M1884" s="39">
        <v>263</v>
      </c>
    </row>
    <row r="1885" spans="3:13" x14ac:dyDescent="0.2">
      <c r="C1885"/>
      <c r="D1885"/>
      <c r="E1885"/>
      <c r="F1885"/>
      <c r="G1885"/>
      <c r="I1885" s="11" t="str">
        <f>Data!G1885</f>
        <v>successful</v>
      </c>
      <c r="J1885" s="11">
        <f>Data!O1885</f>
        <v>32</v>
      </c>
      <c r="L1885" s="39" t="s">
        <v>8219</v>
      </c>
      <c r="M1885" s="39">
        <v>263</v>
      </c>
    </row>
    <row r="1886" spans="3:13" x14ac:dyDescent="0.2">
      <c r="C1886"/>
      <c r="D1886"/>
      <c r="E1886"/>
      <c r="F1886"/>
      <c r="G1886"/>
      <c r="I1886" s="11" t="str">
        <f>Data!G1886</f>
        <v>successful</v>
      </c>
      <c r="J1886" s="11">
        <f>Data!O1886</f>
        <v>26</v>
      </c>
      <c r="L1886" s="39" t="s">
        <v>8219</v>
      </c>
      <c r="M1886" s="39">
        <v>263</v>
      </c>
    </row>
    <row r="1887" spans="3:13" x14ac:dyDescent="0.2">
      <c r="C1887"/>
      <c r="D1887"/>
      <c r="E1887"/>
      <c r="F1887"/>
      <c r="G1887"/>
      <c r="I1887" s="11" t="str">
        <f>Data!G1887</f>
        <v>successful</v>
      </c>
      <c r="J1887" s="11">
        <f>Data!O1887</f>
        <v>105</v>
      </c>
      <c r="L1887" s="39" t="s">
        <v>8219</v>
      </c>
      <c r="M1887" s="39">
        <v>264</v>
      </c>
    </row>
    <row r="1888" spans="3:13" x14ac:dyDescent="0.2">
      <c r="C1888"/>
      <c r="D1888"/>
      <c r="E1888"/>
      <c r="F1888"/>
      <c r="G1888"/>
      <c r="I1888" s="11" t="str">
        <f>Data!G1888</f>
        <v>successful</v>
      </c>
      <c r="J1888" s="11">
        <f>Data!O1888</f>
        <v>29</v>
      </c>
      <c r="L1888" s="39" t="s">
        <v>8219</v>
      </c>
      <c r="M1888" s="39">
        <v>265</v>
      </c>
    </row>
    <row r="1889" spans="3:13" x14ac:dyDescent="0.2">
      <c r="C1889"/>
      <c r="D1889"/>
      <c r="E1889"/>
      <c r="F1889"/>
      <c r="G1889"/>
      <c r="I1889" s="11" t="str">
        <f>Data!G1889</f>
        <v>successful</v>
      </c>
      <c r="J1889" s="11">
        <f>Data!O1889</f>
        <v>8</v>
      </c>
      <c r="L1889" s="39" t="s">
        <v>8219</v>
      </c>
      <c r="M1889" s="39">
        <v>265</v>
      </c>
    </row>
    <row r="1890" spans="3:13" x14ac:dyDescent="0.2">
      <c r="C1890"/>
      <c r="D1890"/>
      <c r="E1890"/>
      <c r="F1890"/>
      <c r="G1890"/>
      <c r="I1890" s="11" t="str">
        <f>Data!G1890</f>
        <v>successful</v>
      </c>
      <c r="J1890" s="11">
        <f>Data!O1890</f>
        <v>89</v>
      </c>
      <c r="L1890" s="39" t="s">
        <v>8219</v>
      </c>
      <c r="M1890" s="39">
        <v>266</v>
      </c>
    </row>
    <row r="1891" spans="3:13" x14ac:dyDescent="0.2">
      <c r="C1891"/>
      <c r="D1891"/>
      <c r="E1891"/>
      <c r="F1891"/>
      <c r="G1891"/>
      <c r="I1891" s="11" t="str">
        <f>Data!G1891</f>
        <v>successful</v>
      </c>
      <c r="J1891" s="11">
        <f>Data!O1891</f>
        <v>44</v>
      </c>
      <c r="L1891" s="39" t="s">
        <v>8219</v>
      </c>
      <c r="M1891" s="39">
        <v>266</v>
      </c>
    </row>
    <row r="1892" spans="3:13" x14ac:dyDescent="0.2">
      <c r="C1892"/>
      <c r="D1892"/>
      <c r="E1892"/>
      <c r="F1892"/>
      <c r="G1892"/>
      <c r="I1892" s="11" t="str">
        <f>Data!G1892</f>
        <v>successful</v>
      </c>
      <c r="J1892" s="11">
        <f>Data!O1892</f>
        <v>246</v>
      </c>
      <c r="L1892" s="39" t="s">
        <v>8219</v>
      </c>
      <c r="M1892" s="39">
        <v>267</v>
      </c>
    </row>
    <row r="1893" spans="3:13" x14ac:dyDescent="0.2">
      <c r="C1893"/>
      <c r="D1893"/>
      <c r="E1893"/>
      <c r="F1893"/>
      <c r="G1893"/>
      <c r="I1893" s="11" t="str">
        <f>Data!G1893</f>
        <v>successful</v>
      </c>
      <c r="J1893" s="11">
        <f>Data!O1893</f>
        <v>120</v>
      </c>
      <c r="L1893" s="39" t="s">
        <v>8219</v>
      </c>
      <c r="M1893" s="39">
        <v>269</v>
      </c>
    </row>
    <row r="1894" spans="3:13" x14ac:dyDescent="0.2">
      <c r="C1894"/>
      <c r="D1894"/>
      <c r="E1894"/>
      <c r="F1894"/>
      <c r="G1894"/>
      <c r="I1894" s="11" t="str">
        <f>Data!G1894</f>
        <v>successful</v>
      </c>
      <c r="J1894" s="11">
        <f>Data!O1894</f>
        <v>26</v>
      </c>
      <c r="L1894" s="39" t="s">
        <v>8219</v>
      </c>
      <c r="M1894" s="39">
        <v>269</v>
      </c>
    </row>
    <row r="1895" spans="3:13" x14ac:dyDescent="0.2">
      <c r="C1895"/>
      <c r="D1895"/>
      <c r="E1895"/>
      <c r="F1895"/>
      <c r="G1895"/>
      <c r="I1895" s="11" t="str">
        <f>Data!G1895</f>
        <v>successful</v>
      </c>
      <c r="J1895" s="11">
        <f>Data!O1895</f>
        <v>45</v>
      </c>
      <c r="L1895" s="39" t="s">
        <v>8219</v>
      </c>
      <c r="M1895" s="39">
        <v>269</v>
      </c>
    </row>
    <row r="1896" spans="3:13" x14ac:dyDescent="0.2">
      <c r="C1896"/>
      <c r="D1896"/>
      <c r="E1896"/>
      <c r="F1896"/>
      <c r="G1896"/>
      <c r="I1896" s="11" t="str">
        <f>Data!G1896</f>
        <v>successful</v>
      </c>
      <c r="J1896" s="11">
        <f>Data!O1896</f>
        <v>20</v>
      </c>
      <c r="L1896" s="39" t="s">
        <v>8219</v>
      </c>
      <c r="M1896" s="39">
        <v>270</v>
      </c>
    </row>
    <row r="1897" spans="3:13" x14ac:dyDescent="0.2">
      <c r="C1897"/>
      <c r="D1897"/>
      <c r="E1897"/>
      <c r="F1897"/>
      <c r="G1897"/>
      <c r="I1897" s="11" t="str">
        <f>Data!G1897</f>
        <v>successful</v>
      </c>
      <c r="J1897" s="11">
        <f>Data!O1897</f>
        <v>47</v>
      </c>
      <c r="L1897" s="39" t="s">
        <v>8219</v>
      </c>
      <c r="M1897" s="39">
        <v>271</v>
      </c>
    </row>
    <row r="1898" spans="3:13" x14ac:dyDescent="0.2">
      <c r="C1898"/>
      <c r="D1898"/>
      <c r="E1898"/>
      <c r="F1898"/>
      <c r="G1898"/>
      <c r="I1898" s="11" t="str">
        <f>Data!G1898</f>
        <v>successful</v>
      </c>
      <c r="J1898" s="11">
        <f>Data!O1898</f>
        <v>13</v>
      </c>
      <c r="L1898" s="39" t="s">
        <v>8219</v>
      </c>
      <c r="M1898" s="39">
        <v>271</v>
      </c>
    </row>
    <row r="1899" spans="3:13" x14ac:dyDescent="0.2">
      <c r="C1899"/>
      <c r="D1899"/>
      <c r="E1899"/>
      <c r="F1899"/>
      <c r="G1899"/>
      <c r="I1899" s="11" t="str">
        <f>Data!G1899</f>
        <v>successful</v>
      </c>
      <c r="J1899" s="11">
        <f>Data!O1899</f>
        <v>183</v>
      </c>
      <c r="L1899" s="39" t="s">
        <v>8219</v>
      </c>
      <c r="M1899" s="39">
        <v>271</v>
      </c>
    </row>
    <row r="1900" spans="3:13" x14ac:dyDescent="0.2">
      <c r="C1900"/>
      <c r="D1900"/>
      <c r="E1900"/>
      <c r="F1900"/>
      <c r="G1900"/>
      <c r="I1900" s="11" t="str">
        <f>Data!G1900</f>
        <v>successful</v>
      </c>
      <c r="J1900" s="11">
        <f>Data!O1900</f>
        <v>21</v>
      </c>
      <c r="L1900" s="39" t="s">
        <v>8219</v>
      </c>
      <c r="M1900" s="39">
        <v>271</v>
      </c>
    </row>
    <row r="1901" spans="3:13" x14ac:dyDescent="0.2">
      <c r="C1901"/>
      <c r="D1901"/>
      <c r="E1901"/>
      <c r="F1901"/>
      <c r="G1901"/>
      <c r="I1901" s="11" t="str">
        <f>Data!G1901</f>
        <v>successful</v>
      </c>
      <c r="J1901" s="11">
        <f>Data!O1901</f>
        <v>42</v>
      </c>
      <c r="L1901" s="39" t="s">
        <v>8219</v>
      </c>
      <c r="M1901" s="39">
        <v>273</v>
      </c>
    </row>
    <row r="1902" spans="3:13" x14ac:dyDescent="0.2">
      <c r="C1902"/>
      <c r="D1902"/>
      <c r="E1902"/>
      <c r="F1902"/>
      <c r="G1902"/>
      <c r="I1902" s="11" t="str">
        <f>Data!G1902</f>
        <v>successful</v>
      </c>
      <c r="J1902" s="11">
        <f>Data!O1902</f>
        <v>54</v>
      </c>
      <c r="L1902" s="39" t="s">
        <v>8219</v>
      </c>
      <c r="M1902" s="39">
        <v>274</v>
      </c>
    </row>
    <row r="1903" spans="3:13" x14ac:dyDescent="0.2">
      <c r="C1903"/>
      <c r="D1903"/>
      <c r="E1903"/>
      <c r="F1903"/>
      <c r="G1903"/>
      <c r="I1903" s="11" t="str">
        <f>Data!G1903</f>
        <v>failed</v>
      </c>
      <c r="J1903" s="11">
        <f>Data!O1903</f>
        <v>25</v>
      </c>
      <c r="L1903" s="39" t="s">
        <v>8219</v>
      </c>
      <c r="M1903" s="39">
        <v>274</v>
      </c>
    </row>
    <row r="1904" spans="3:13" x14ac:dyDescent="0.2">
      <c r="C1904"/>
      <c r="D1904"/>
      <c r="E1904"/>
      <c r="F1904"/>
      <c r="G1904"/>
      <c r="I1904" s="11" t="str">
        <f>Data!G1904</f>
        <v>failed</v>
      </c>
      <c r="J1904" s="11">
        <f>Data!O1904</f>
        <v>3</v>
      </c>
      <c r="L1904" s="39" t="s">
        <v>8219</v>
      </c>
      <c r="M1904" s="39">
        <v>274</v>
      </c>
    </row>
    <row r="1905" spans="3:13" x14ac:dyDescent="0.2">
      <c r="C1905"/>
      <c r="D1905"/>
      <c r="E1905"/>
      <c r="F1905"/>
      <c r="G1905"/>
      <c r="I1905" s="11" t="str">
        <f>Data!G1905</f>
        <v>failed</v>
      </c>
      <c r="J1905" s="11">
        <f>Data!O1905</f>
        <v>41</v>
      </c>
      <c r="L1905" s="39" t="s">
        <v>8219</v>
      </c>
      <c r="M1905" s="39">
        <v>275</v>
      </c>
    </row>
    <row r="1906" spans="3:13" x14ac:dyDescent="0.2">
      <c r="C1906"/>
      <c r="D1906"/>
      <c r="E1906"/>
      <c r="F1906"/>
      <c r="G1906"/>
      <c r="I1906" s="11" t="str">
        <f>Data!G1906</f>
        <v>failed</v>
      </c>
      <c r="J1906" s="11">
        <f>Data!O1906</f>
        <v>2</v>
      </c>
      <c r="L1906" s="39" t="s">
        <v>8219</v>
      </c>
      <c r="M1906" s="39">
        <v>276</v>
      </c>
    </row>
    <row r="1907" spans="3:13" x14ac:dyDescent="0.2">
      <c r="C1907"/>
      <c r="D1907"/>
      <c r="E1907"/>
      <c r="F1907"/>
      <c r="G1907"/>
      <c r="I1907" s="11" t="str">
        <f>Data!G1907</f>
        <v>failed</v>
      </c>
      <c r="J1907" s="11">
        <f>Data!O1907</f>
        <v>4</v>
      </c>
      <c r="L1907" s="39" t="s">
        <v>8219</v>
      </c>
      <c r="M1907" s="39">
        <v>277</v>
      </c>
    </row>
    <row r="1908" spans="3:13" x14ac:dyDescent="0.2">
      <c r="C1908"/>
      <c r="D1908"/>
      <c r="E1908"/>
      <c r="F1908"/>
      <c r="G1908"/>
      <c r="I1908" s="11" t="str">
        <f>Data!G1908</f>
        <v>failed</v>
      </c>
      <c r="J1908" s="11">
        <f>Data!O1908</f>
        <v>99</v>
      </c>
      <c r="L1908" s="39" t="s">
        <v>8219</v>
      </c>
      <c r="M1908" s="39">
        <v>278</v>
      </c>
    </row>
    <row r="1909" spans="3:13" x14ac:dyDescent="0.2">
      <c r="C1909"/>
      <c r="D1909"/>
      <c r="E1909"/>
      <c r="F1909"/>
      <c r="G1909"/>
      <c r="I1909" s="11" t="str">
        <f>Data!G1909</f>
        <v>failed</v>
      </c>
      <c r="J1909" s="11">
        <f>Data!O1909</f>
        <v>4</v>
      </c>
      <c r="L1909" s="39" t="s">
        <v>8219</v>
      </c>
      <c r="M1909" s="39">
        <v>279</v>
      </c>
    </row>
    <row r="1910" spans="3:13" x14ac:dyDescent="0.2">
      <c r="C1910"/>
      <c r="D1910"/>
      <c r="E1910"/>
      <c r="F1910"/>
      <c r="G1910"/>
      <c r="I1910" s="11" t="str">
        <f>Data!G1910</f>
        <v>failed</v>
      </c>
      <c r="J1910" s="11">
        <f>Data!O1910</f>
        <v>4</v>
      </c>
      <c r="L1910" s="39" t="s">
        <v>8219</v>
      </c>
      <c r="M1910" s="39">
        <v>280</v>
      </c>
    </row>
    <row r="1911" spans="3:13" x14ac:dyDescent="0.2">
      <c r="C1911"/>
      <c r="D1911"/>
      <c r="E1911"/>
      <c r="F1911"/>
      <c r="G1911"/>
      <c r="I1911" s="11" t="str">
        <f>Data!G1911</f>
        <v>failed</v>
      </c>
      <c r="J1911" s="11">
        <f>Data!O1911</f>
        <v>38</v>
      </c>
      <c r="L1911" s="39" t="s">
        <v>8219</v>
      </c>
      <c r="M1911" s="39">
        <v>282</v>
      </c>
    </row>
    <row r="1912" spans="3:13" x14ac:dyDescent="0.2">
      <c r="C1912"/>
      <c r="D1912"/>
      <c r="E1912"/>
      <c r="F1912"/>
      <c r="G1912"/>
      <c r="I1912" s="11" t="str">
        <f>Data!G1912</f>
        <v>failed</v>
      </c>
      <c r="J1912" s="11">
        <f>Data!O1912</f>
        <v>285</v>
      </c>
      <c r="L1912" s="39" t="s">
        <v>8219</v>
      </c>
      <c r="M1912" s="39">
        <v>283</v>
      </c>
    </row>
    <row r="1913" spans="3:13" x14ac:dyDescent="0.2">
      <c r="C1913"/>
      <c r="D1913"/>
      <c r="E1913"/>
      <c r="F1913"/>
      <c r="G1913"/>
      <c r="I1913" s="11" t="str">
        <f>Data!G1913</f>
        <v>failed</v>
      </c>
      <c r="J1913" s="11">
        <f>Data!O1913</f>
        <v>1</v>
      </c>
      <c r="L1913" s="39" t="s">
        <v>8219</v>
      </c>
      <c r="M1913" s="39">
        <v>284</v>
      </c>
    </row>
    <row r="1914" spans="3:13" x14ac:dyDescent="0.2">
      <c r="C1914"/>
      <c r="D1914"/>
      <c r="E1914"/>
      <c r="F1914"/>
      <c r="G1914"/>
      <c r="I1914" s="11" t="str">
        <f>Data!G1914</f>
        <v>failed</v>
      </c>
      <c r="J1914" s="11">
        <f>Data!O1914</f>
        <v>42</v>
      </c>
      <c r="L1914" s="39" t="s">
        <v>8219</v>
      </c>
      <c r="M1914" s="39">
        <v>284</v>
      </c>
    </row>
    <row r="1915" spans="3:13" x14ac:dyDescent="0.2">
      <c r="C1915"/>
      <c r="D1915"/>
      <c r="E1915"/>
      <c r="F1915"/>
      <c r="G1915"/>
      <c r="I1915" s="11" t="str">
        <f>Data!G1915</f>
        <v>failed</v>
      </c>
      <c r="J1915" s="11">
        <f>Data!O1915</f>
        <v>26</v>
      </c>
      <c r="L1915" s="39" t="s">
        <v>8219</v>
      </c>
      <c r="M1915" s="39">
        <v>284</v>
      </c>
    </row>
    <row r="1916" spans="3:13" x14ac:dyDescent="0.2">
      <c r="C1916"/>
      <c r="D1916"/>
      <c r="E1916"/>
      <c r="F1916"/>
      <c r="G1916"/>
      <c r="I1916" s="11" t="str">
        <f>Data!G1916</f>
        <v>failed</v>
      </c>
      <c r="J1916" s="11">
        <f>Data!O1916</f>
        <v>2</v>
      </c>
      <c r="L1916" s="39" t="s">
        <v>8219</v>
      </c>
      <c r="M1916" s="39">
        <v>285</v>
      </c>
    </row>
    <row r="1917" spans="3:13" x14ac:dyDescent="0.2">
      <c r="C1917"/>
      <c r="D1917"/>
      <c r="E1917"/>
      <c r="F1917"/>
      <c r="G1917"/>
      <c r="I1917" s="11" t="str">
        <f>Data!G1917</f>
        <v>failed</v>
      </c>
      <c r="J1917" s="11">
        <f>Data!O1917</f>
        <v>4</v>
      </c>
      <c r="L1917" s="39" t="s">
        <v>8219</v>
      </c>
      <c r="M1917" s="39">
        <v>286</v>
      </c>
    </row>
    <row r="1918" spans="3:13" x14ac:dyDescent="0.2">
      <c r="C1918"/>
      <c r="D1918"/>
      <c r="E1918"/>
      <c r="F1918"/>
      <c r="G1918"/>
      <c r="I1918" s="11" t="str">
        <f>Data!G1918</f>
        <v>failed</v>
      </c>
      <c r="J1918" s="11">
        <f>Data!O1918</f>
        <v>6</v>
      </c>
      <c r="L1918" s="39" t="s">
        <v>8219</v>
      </c>
      <c r="M1918" s="39">
        <v>286</v>
      </c>
    </row>
    <row r="1919" spans="3:13" x14ac:dyDescent="0.2">
      <c r="C1919"/>
      <c r="D1919"/>
      <c r="E1919"/>
      <c r="F1919"/>
      <c r="G1919"/>
      <c r="I1919" s="11" t="str">
        <f>Data!G1919</f>
        <v>failed</v>
      </c>
      <c r="J1919" s="11">
        <f>Data!O1919</f>
        <v>70</v>
      </c>
      <c r="L1919" s="39" t="s">
        <v>8219</v>
      </c>
      <c r="M1919" s="39">
        <v>286</v>
      </c>
    </row>
    <row r="1920" spans="3:13" x14ac:dyDescent="0.2">
      <c r="C1920"/>
      <c r="D1920"/>
      <c r="E1920"/>
      <c r="F1920"/>
      <c r="G1920"/>
      <c r="I1920" s="11" t="str">
        <f>Data!G1920</f>
        <v>failed</v>
      </c>
      <c r="J1920" s="11">
        <f>Data!O1920</f>
        <v>9</v>
      </c>
      <c r="L1920" s="39" t="s">
        <v>8219</v>
      </c>
      <c r="M1920" s="39">
        <v>287</v>
      </c>
    </row>
    <row r="1921" spans="3:13" x14ac:dyDescent="0.2">
      <c r="C1921"/>
      <c r="D1921"/>
      <c r="E1921"/>
      <c r="F1921"/>
      <c r="G1921"/>
      <c r="I1921" s="11" t="str">
        <f>Data!G1921</f>
        <v>failed</v>
      </c>
      <c r="J1921" s="11">
        <f>Data!O1921</f>
        <v>8</v>
      </c>
      <c r="L1921" s="39" t="s">
        <v>8219</v>
      </c>
      <c r="M1921" s="39">
        <v>288</v>
      </c>
    </row>
    <row r="1922" spans="3:13" x14ac:dyDescent="0.2">
      <c r="C1922"/>
      <c r="D1922"/>
      <c r="E1922"/>
      <c r="F1922"/>
      <c r="G1922"/>
      <c r="I1922" s="11" t="str">
        <f>Data!G1922</f>
        <v>failed</v>
      </c>
      <c r="J1922" s="11">
        <f>Data!O1922</f>
        <v>105</v>
      </c>
      <c r="L1922" s="39" t="s">
        <v>8219</v>
      </c>
      <c r="M1922" s="39">
        <v>288</v>
      </c>
    </row>
    <row r="1923" spans="3:13" x14ac:dyDescent="0.2">
      <c r="C1923"/>
      <c r="D1923"/>
      <c r="E1923"/>
      <c r="F1923"/>
      <c r="G1923"/>
      <c r="I1923" s="11" t="str">
        <f>Data!G1923</f>
        <v>successful</v>
      </c>
      <c r="J1923" s="11">
        <f>Data!O1923</f>
        <v>38</v>
      </c>
      <c r="L1923" s="39" t="s">
        <v>8219</v>
      </c>
      <c r="M1923" s="39">
        <v>290</v>
      </c>
    </row>
    <row r="1924" spans="3:13" x14ac:dyDescent="0.2">
      <c r="C1924"/>
      <c r="D1924"/>
      <c r="E1924"/>
      <c r="F1924"/>
      <c r="G1924"/>
      <c r="I1924" s="11" t="str">
        <f>Data!G1924</f>
        <v>successful</v>
      </c>
      <c r="J1924" s="11">
        <f>Data!O1924</f>
        <v>64</v>
      </c>
      <c r="L1924" s="39" t="s">
        <v>8219</v>
      </c>
      <c r="M1924" s="39">
        <v>290</v>
      </c>
    </row>
    <row r="1925" spans="3:13" x14ac:dyDescent="0.2">
      <c r="C1925"/>
      <c r="D1925"/>
      <c r="E1925"/>
      <c r="F1925"/>
      <c r="G1925"/>
      <c r="I1925" s="11" t="str">
        <f>Data!G1925</f>
        <v>successful</v>
      </c>
      <c r="J1925" s="11">
        <f>Data!O1925</f>
        <v>13</v>
      </c>
      <c r="L1925" s="39" t="s">
        <v>8219</v>
      </c>
      <c r="M1925" s="39">
        <v>290</v>
      </c>
    </row>
    <row r="1926" spans="3:13" x14ac:dyDescent="0.2">
      <c r="C1926"/>
      <c r="D1926"/>
      <c r="E1926"/>
      <c r="F1926"/>
      <c r="G1926"/>
      <c r="I1926" s="11" t="str">
        <f>Data!G1926</f>
        <v>successful</v>
      </c>
      <c r="J1926" s="11">
        <f>Data!O1926</f>
        <v>33</v>
      </c>
      <c r="L1926" s="39" t="s">
        <v>8219</v>
      </c>
      <c r="M1926" s="39">
        <v>293</v>
      </c>
    </row>
    <row r="1927" spans="3:13" x14ac:dyDescent="0.2">
      <c r="C1927"/>
      <c r="D1927"/>
      <c r="E1927"/>
      <c r="F1927"/>
      <c r="G1927"/>
      <c r="I1927" s="11" t="str">
        <f>Data!G1927</f>
        <v>successful</v>
      </c>
      <c r="J1927" s="11">
        <f>Data!O1927</f>
        <v>52</v>
      </c>
      <c r="L1927" s="39" t="s">
        <v>8219</v>
      </c>
      <c r="M1927" s="39">
        <v>294</v>
      </c>
    </row>
    <row r="1928" spans="3:13" x14ac:dyDescent="0.2">
      <c r="C1928"/>
      <c r="D1928"/>
      <c r="E1928"/>
      <c r="F1928"/>
      <c r="G1928"/>
      <c r="I1928" s="11" t="str">
        <f>Data!G1928</f>
        <v>successful</v>
      </c>
      <c r="J1928" s="11">
        <f>Data!O1928</f>
        <v>107</v>
      </c>
      <c r="L1928" s="39" t="s">
        <v>8219</v>
      </c>
      <c r="M1928" s="39">
        <v>294</v>
      </c>
    </row>
    <row r="1929" spans="3:13" x14ac:dyDescent="0.2">
      <c r="C1929"/>
      <c r="D1929"/>
      <c r="E1929"/>
      <c r="F1929"/>
      <c r="G1929"/>
      <c r="I1929" s="11" t="str">
        <f>Data!G1929</f>
        <v>successful</v>
      </c>
      <c r="J1929" s="11">
        <f>Data!O1929</f>
        <v>11</v>
      </c>
      <c r="L1929" s="39" t="s">
        <v>8219</v>
      </c>
      <c r="M1929" s="39">
        <v>296</v>
      </c>
    </row>
    <row r="1930" spans="3:13" x14ac:dyDescent="0.2">
      <c r="C1930"/>
      <c r="D1930"/>
      <c r="E1930"/>
      <c r="F1930"/>
      <c r="G1930"/>
      <c r="I1930" s="11" t="str">
        <f>Data!G1930</f>
        <v>successful</v>
      </c>
      <c r="J1930" s="11">
        <f>Data!O1930</f>
        <v>34</v>
      </c>
      <c r="L1930" s="39" t="s">
        <v>8219</v>
      </c>
      <c r="M1930" s="39">
        <v>298</v>
      </c>
    </row>
    <row r="1931" spans="3:13" x14ac:dyDescent="0.2">
      <c r="C1931"/>
      <c r="D1931"/>
      <c r="E1931"/>
      <c r="F1931"/>
      <c r="G1931"/>
      <c r="I1931" s="11" t="str">
        <f>Data!G1931</f>
        <v>successful</v>
      </c>
      <c r="J1931" s="11">
        <f>Data!O1931</f>
        <v>75</v>
      </c>
      <c r="L1931" s="39" t="s">
        <v>8219</v>
      </c>
      <c r="M1931" s="39">
        <v>299</v>
      </c>
    </row>
    <row r="1932" spans="3:13" x14ac:dyDescent="0.2">
      <c r="C1932"/>
      <c r="D1932"/>
      <c r="E1932"/>
      <c r="F1932"/>
      <c r="G1932"/>
      <c r="I1932" s="11" t="str">
        <f>Data!G1932</f>
        <v>successful</v>
      </c>
      <c r="J1932" s="11">
        <f>Data!O1932</f>
        <v>26</v>
      </c>
      <c r="L1932" s="39" t="s">
        <v>8219</v>
      </c>
      <c r="M1932" s="39">
        <v>301</v>
      </c>
    </row>
    <row r="1933" spans="3:13" x14ac:dyDescent="0.2">
      <c r="C1933"/>
      <c r="D1933"/>
      <c r="E1933"/>
      <c r="F1933"/>
      <c r="G1933"/>
      <c r="I1933" s="11" t="str">
        <f>Data!G1933</f>
        <v>successful</v>
      </c>
      <c r="J1933" s="11">
        <f>Data!O1933</f>
        <v>50</v>
      </c>
      <c r="L1933" s="39" t="s">
        <v>8219</v>
      </c>
      <c r="M1933" s="39">
        <v>302</v>
      </c>
    </row>
    <row r="1934" spans="3:13" x14ac:dyDescent="0.2">
      <c r="C1934"/>
      <c r="D1934"/>
      <c r="E1934"/>
      <c r="F1934"/>
      <c r="G1934"/>
      <c r="I1934" s="11" t="str">
        <f>Data!G1934</f>
        <v>successful</v>
      </c>
      <c r="J1934" s="11">
        <f>Data!O1934</f>
        <v>80</v>
      </c>
      <c r="L1934" s="39" t="s">
        <v>8219</v>
      </c>
      <c r="M1934" s="39">
        <v>302</v>
      </c>
    </row>
    <row r="1935" spans="3:13" x14ac:dyDescent="0.2">
      <c r="C1935"/>
      <c r="D1935"/>
      <c r="E1935"/>
      <c r="F1935"/>
      <c r="G1935"/>
      <c r="I1935" s="11" t="str">
        <f>Data!G1935</f>
        <v>successful</v>
      </c>
      <c r="J1935" s="11">
        <f>Data!O1935</f>
        <v>110</v>
      </c>
      <c r="L1935" s="39" t="s">
        <v>8219</v>
      </c>
      <c r="M1935" s="39">
        <v>303</v>
      </c>
    </row>
    <row r="1936" spans="3:13" x14ac:dyDescent="0.2">
      <c r="C1936"/>
      <c r="D1936"/>
      <c r="E1936"/>
      <c r="F1936"/>
      <c r="G1936"/>
      <c r="I1936" s="11" t="str">
        <f>Data!G1936</f>
        <v>successful</v>
      </c>
      <c r="J1936" s="11">
        <f>Data!O1936</f>
        <v>77</v>
      </c>
      <c r="L1936" s="39" t="s">
        <v>8219</v>
      </c>
      <c r="M1936" s="39">
        <v>303</v>
      </c>
    </row>
    <row r="1937" spans="3:13" x14ac:dyDescent="0.2">
      <c r="C1937"/>
      <c r="D1937"/>
      <c r="E1937"/>
      <c r="F1937"/>
      <c r="G1937"/>
      <c r="I1937" s="11" t="str">
        <f>Data!G1937</f>
        <v>successful</v>
      </c>
      <c r="J1937" s="11">
        <f>Data!O1937</f>
        <v>50</v>
      </c>
      <c r="L1937" s="39" t="s">
        <v>8219</v>
      </c>
      <c r="M1937" s="39">
        <v>304</v>
      </c>
    </row>
    <row r="1938" spans="3:13" x14ac:dyDescent="0.2">
      <c r="C1938"/>
      <c r="D1938"/>
      <c r="E1938"/>
      <c r="F1938"/>
      <c r="G1938"/>
      <c r="I1938" s="11" t="str">
        <f>Data!G1938</f>
        <v>successful</v>
      </c>
      <c r="J1938" s="11">
        <f>Data!O1938</f>
        <v>145</v>
      </c>
      <c r="L1938" s="39" t="s">
        <v>8219</v>
      </c>
      <c r="M1938" s="39">
        <v>305</v>
      </c>
    </row>
    <row r="1939" spans="3:13" x14ac:dyDescent="0.2">
      <c r="C1939"/>
      <c r="D1939"/>
      <c r="E1939"/>
      <c r="F1939"/>
      <c r="G1939"/>
      <c r="I1939" s="11" t="str">
        <f>Data!G1939</f>
        <v>successful</v>
      </c>
      <c r="J1939" s="11">
        <f>Data!O1939</f>
        <v>29</v>
      </c>
      <c r="L1939" s="39" t="s">
        <v>8219</v>
      </c>
      <c r="M1939" s="39">
        <v>305</v>
      </c>
    </row>
    <row r="1940" spans="3:13" x14ac:dyDescent="0.2">
      <c r="C1940"/>
      <c r="D1940"/>
      <c r="E1940"/>
      <c r="F1940"/>
      <c r="G1940"/>
      <c r="I1940" s="11" t="str">
        <f>Data!G1940</f>
        <v>successful</v>
      </c>
      <c r="J1940" s="11">
        <f>Data!O1940</f>
        <v>114</v>
      </c>
      <c r="L1940" s="39" t="s">
        <v>8219</v>
      </c>
      <c r="M1940" s="39">
        <v>306</v>
      </c>
    </row>
    <row r="1941" spans="3:13" x14ac:dyDescent="0.2">
      <c r="C1941"/>
      <c r="D1941"/>
      <c r="E1941"/>
      <c r="F1941"/>
      <c r="G1941"/>
      <c r="I1941" s="11" t="str">
        <f>Data!G1941</f>
        <v>successful</v>
      </c>
      <c r="J1941" s="11">
        <f>Data!O1941</f>
        <v>96</v>
      </c>
      <c r="L1941" s="39" t="s">
        <v>8219</v>
      </c>
      <c r="M1941" s="39">
        <v>307</v>
      </c>
    </row>
    <row r="1942" spans="3:13" x14ac:dyDescent="0.2">
      <c r="C1942"/>
      <c r="D1942"/>
      <c r="E1942"/>
      <c r="F1942"/>
      <c r="G1942"/>
      <c r="I1942" s="11" t="str">
        <f>Data!G1942</f>
        <v>successful</v>
      </c>
      <c r="J1942" s="11">
        <f>Data!O1942</f>
        <v>31</v>
      </c>
      <c r="L1942" s="39" t="s">
        <v>8219</v>
      </c>
      <c r="M1942" s="39">
        <v>308</v>
      </c>
    </row>
    <row r="1943" spans="3:13" x14ac:dyDescent="0.2">
      <c r="C1943"/>
      <c r="D1943"/>
      <c r="E1943"/>
      <c r="F1943"/>
      <c r="G1943"/>
      <c r="I1943" s="11" t="str">
        <f>Data!G1943</f>
        <v>successful</v>
      </c>
      <c r="J1943" s="11">
        <f>Data!O1943</f>
        <v>4883</v>
      </c>
      <c r="L1943" s="39" t="s">
        <v>8219</v>
      </c>
      <c r="M1943" s="39">
        <v>311</v>
      </c>
    </row>
    <row r="1944" spans="3:13" x14ac:dyDescent="0.2">
      <c r="C1944"/>
      <c r="D1944"/>
      <c r="E1944"/>
      <c r="F1944"/>
      <c r="G1944"/>
      <c r="I1944" s="11" t="str">
        <f>Data!G1944</f>
        <v>successful</v>
      </c>
      <c r="J1944" s="11">
        <f>Data!O1944</f>
        <v>95</v>
      </c>
      <c r="L1944" s="39" t="s">
        <v>8219</v>
      </c>
      <c r="M1944" s="39">
        <v>314</v>
      </c>
    </row>
    <row r="1945" spans="3:13" x14ac:dyDescent="0.2">
      <c r="C1945"/>
      <c r="D1945"/>
      <c r="E1945"/>
      <c r="F1945"/>
      <c r="G1945"/>
      <c r="I1945" s="11" t="str">
        <f>Data!G1945</f>
        <v>successful</v>
      </c>
      <c r="J1945" s="11">
        <f>Data!O1945</f>
        <v>2478</v>
      </c>
      <c r="L1945" s="39" t="s">
        <v>8219</v>
      </c>
      <c r="M1945" s="39">
        <v>314</v>
      </c>
    </row>
    <row r="1946" spans="3:13" x14ac:dyDescent="0.2">
      <c r="C1946"/>
      <c r="D1946"/>
      <c r="E1946"/>
      <c r="F1946"/>
      <c r="G1946"/>
      <c r="I1946" s="11" t="str">
        <f>Data!G1946</f>
        <v>successful</v>
      </c>
      <c r="J1946" s="11">
        <f>Data!O1946</f>
        <v>1789</v>
      </c>
      <c r="L1946" s="39" t="s">
        <v>8219</v>
      </c>
      <c r="M1946" s="39">
        <v>315</v>
      </c>
    </row>
    <row r="1947" spans="3:13" x14ac:dyDescent="0.2">
      <c r="C1947"/>
      <c r="D1947"/>
      <c r="E1947"/>
      <c r="F1947"/>
      <c r="G1947"/>
      <c r="I1947" s="11" t="str">
        <f>Data!G1947</f>
        <v>successful</v>
      </c>
      <c r="J1947" s="11">
        <f>Data!O1947</f>
        <v>680</v>
      </c>
      <c r="L1947" s="39" t="s">
        <v>8219</v>
      </c>
      <c r="M1947" s="39">
        <v>316</v>
      </c>
    </row>
    <row r="1948" spans="3:13" x14ac:dyDescent="0.2">
      <c r="C1948"/>
      <c r="D1948"/>
      <c r="E1948"/>
      <c r="F1948"/>
      <c r="G1948"/>
      <c r="I1948" s="11" t="str">
        <f>Data!G1948</f>
        <v>successful</v>
      </c>
      <c r="J1948" s="11">
        <f>Data!O1948</f>
        <v>70</v>
      </c>
      <c r="L1948" s="39" t="s">
        <v>8219</v>
      </c>
      <c r="M1948" s="39">
        <v>320</v>
      </c>
    </row>
    <row r="1949" spans="3:13" x14ac:dyDescent="0.2">
      <c r="C1949"/>
      <c r="D1949"/>
      <c r="E1949"/>
      <c r="F1949"/>
      <c r="G1949"/>
      <c r="I1949" s="11" t="str">
        <f>Data!G1949</f>
        <v>successful</v>
      </c>
      <c r="J1949" s="11">
        <f>Data!O1949</f>
        <v>23</v>
      </c>
      <c r="L1949" s="39" t="s">
        <v>8219</v>
      </c>
      <c r="M1949" s="39">
        <v>321</v>
      </c>
    </row>
    <row r="1950" spans="3:13" x14ac:dyDescent="0.2">
      <c r="C1950"/>
      <c r="D1950"/>
      <c r="E1950"/>
      <c r="F1950"/>
      <c r="G1950"/>
      <c r="I1950" s="11" t="str">
        <f>Data!G1950</f>
        <v>successful</v>
      </c>
      <c r="J1950" s="11">
        <f>Data!O1950</f>
        <v>4245</v>
      </c>
      <c r="L1950" s="39" t="s">
        <v>8219</v>
      </c>
      <c r="M1950" s="39">
        <v>321</v>
      </c>
    </row>
    <row r="1951" spans="3:13" x14ac:dyDescent="0.2">
      <c r="C1951"/>
      <c r="D1951"/>
      <c r="E1951"/>
      <c r="F1951"/>
      <c r="G1951"/>
      <c r="I1951" s="11" t="str">
        <f>Data!G1951</f>
        <v>successful</v>
      </c>
      <c r="J1951" s="11">
        <f>Data!O1951</f>
        <v>943</v>
      </c>
      <c r="L1951" s="39" t="s">
        <v>8219</v>
      </c>
      <c r="M1951" s="39">
        <v>321</v>
      </c>
    </row>
    <row r="1952" spans="3:13" x14ac:dyDescent="0.2">
      <c r="C1952"/>
      <c r="D1952"/>
      <c r="E1952"/>
      <c r="F1952"/>
      <c r="G1952"/>
      <c r="I1952" s="11" t="str">
        <f>Data!G1952</f>
        <v>successful</v>
      </c>
      <c r="J1952" s="11">
        <f>Data!O1952</f>
        <v>1876</v>
      </c>
      <c r="L1952" s="39" t="s">
        <v>8219</v>
      </c>
      <c r="M1952" s="39">
        <v>322</v>
      </c>
    </row>
    <row r="1953" spans="3:13" x14ac:dyDescent="0.2">
      <c r="C1953"/>
      <c r="D1953"/>
      <c r="E1953"/>
      <c r="F1953"/>
      <c r="G1953"/>
      <c r="I1953" s="11" t="str">
        <f>Data!G1953</f>
        <v>successful</v>
      </c>
      <c r="J1953" s="11">
        <f>Data!O1953</f>
        <v>834</v>
      </c>
      <c r="L1953" s="39" t="s">
        <v>8219</v>
      </c>
      <c r="M1953" s="39">
        <v>325</v>
      </c>
    </row>
    <row r="1954" spans="3:13" x14ac:dyDescent="0.2">
      <c r="C1954"/>
      <c r="D1954"/>
      <c r="E1954"/>
      <c r="F1954"/>
      <c r="G1954"/>
      <c r="I1954" s="11" t="str">
        <f>Data!G1954</f>
        <v>successful</v>
      </c>
      <c r="J1954" s="11">
        <f>Data!O1954</f>
        <v>682</v>
      </c>
      <c r="L1954" s="39" t="s">
        <v>8219</v>
      </c>
      <c r="M1954" s="39">
        <v>325</v>
      </c>
    </row>
    <row r="1955" spans="3:13" x14ac:dyDescent="0.2">
      <c r="C1955"/>
      <c r="D1955"/>
      <c r="E1955"/>
      <c r="F1955"/>
      <c r="G1955"/>
      <c r="I1955" s="11" t="str">
        <f>Data!G1955</f>
        <v>successful</v>
      </c>
      <c r="J1955" s="11">
        <f>Data!O1955</f>
        <v>147</v>
      </c>
      <c r="L1955" s="39" t="s">
        <v>8219</v>
      </c>
      <c r="M1955" s="39">
        <v>325</v>
      </c>
    </row>
    <row r="1956" spans="3:13" x14ac:dyDescent="0.2">
      <c r="C1956"/>
      <c r="D1956"/>
      <c r="E1956"/>
      <c r="F1956"/>
      <c r="G1956"/>
      <c r="I1956" s="11" t="str">
        <f>Data!G1956</f>
        <v>successful</v>
      </c>
      <c r="J1956" s="11">
        <f>Data!O1956</f>
        <v>415</v>
      </c>
      <c r="L1956" s="39" t="s">
        <v>8219</v>
      </c>
      <c r="M1956" s="39">
        <v>328</v>
      </c>
    </row>
    <row r="1957" spans="3:13" x14ac:dyDescent="0.2">
      <c r="C1957"/>
      <c r="D1957"/>
      <c r="E1957"/>
      <c r="F1957"/>
      <c r="G1957"/>
      <c r="I1957" s="11" t="str">
        <f>Data!G1957</f>
        <v>successful</v>
      </c>
      <c r="J1957" s="11">
        <f>Data!O1957</f>
        <v>290</v>
      </c>
      <c r="L1957" s="39" t="s">
        <v>8219</v>
      </c>
      <c r="M1957" s="39">
        <v>329</v>
      </c>
    </row>
    <row r="1958" spans="3:13" x14ac:dyDescent="0.2">
      <c r="C1958"/>
      <c r="D1958"/>
      <c r="E1958"/>
      <c r="F1958"/>
      <c r="G1958"/>
      <c r="I1958" s="11" t="str">
        <f>Data!G1958</f>
        <v>successful</v>
      </c>
      <c r="J1958" s="11">
        <f>Data!O1958</f>
        <v>365</v>
      </c>
      <c r="L1958" s="39" t="s">
        <v>8219</v>
      </c>
      <c r="M1958" s="39">
        <v>329</v>
      </c>
    </row>
    <row r="1959" spans="3:13" x14ac:dyDescent="0.2">
      <c r="C1959"/>
      <c r="D1959"/>
      <c r="E1959"/>
      <c r="F1959"/>
      <c r="G1959"/>
      <c r="I1959" s="11" t="str">
        <f>Data!G1959</f>
        <v>successful</v>
      </c>
      <c r="J1959" s="11">
        <f>Data!O1959</f>
        <v>660</v>
      </c>
      <c r="L1959" s="39" t="s">
        <v>8219</v>
      </c>
      <c r="M1959" s="39">
        <v>332</v>
      </c>
    </row>
    <row r="1960" spans="3:13" x14ac:dyDescent="0.2">
      <c r="C1960"/>
      <c r="D1960"/>
      <c r="E1960"/>
      <c r="F1960"/>
      <c r="G1960"/>
      <c r="I1960" s="11" t="str">
        <f>Data!G1960</f>
        <v>successful</v>
      </c>
      <c r="J1960" s="11">
        <f>Data!O1960</f>
        <v>1356</v>
      </c>
      <c r="L1960" s="39" t="s">
        <v>8219</v>
      </c>
      <c r="M1960" s="39">
        <v>335</v>
      </c>
    </row>
    <row r="1961" spans="3:13" x14ac:dyDescent="0.2">
      <c r="C1961"/>
      <c r="D1961"/>
      <c r="E1961"/>
      <c r="F1961"/>
      <c r="G1961"/>
      <c r="I1961" s="11" t="str">
        <f>Data!G1961</f>
        <v>successful</v>
      </c>
      <c r="J1961" s="11">
        <f>Data!O1961</f>
        <v>424</v>
      </c>
      <c r="L1961" s="39" t="s">
        <v>8219</v>
      </c>
      <c r="M1961" s="39">
        <v>336</v>
      </c>
    </row>
    <row r="1962" spans="3:13" x14ac:dyDescent="0.2">
      <c r="C1962"/>
      <c r="D1962"/>
      <c r="E1962"/>
      <c r="F1962"/>
      <c r="G1962"/>
      <c r="I1962" s="11" t="str">
        <f>Data!G1962</f>
        <v>successful</v>
      </c>
      <c r="J1962" s="11">
        <f>Data!O1962</f>
        <v>33</v>
      </c>
      <c r="L1962" s="39" t="s">
        <v>8219</v>
      </c>
      <c r="M1962" s="39">
        <v>336</v>
      </c>
    </row>
    <row r="1963" spans="3:13" x14ac:dyDescent="0.2">
      <c r="C1963"/>
      <c r="D1963"/>
      <c r="E1963"/>
      <c r="F1963"/>
      <c r="G1963"/>
      <c r="I1963" s="11" t="str">
        <f>Data!G1963</f>
        <v>successful</v>
      </c>
      <c r="J1963" s="11">
        <f>Data!O1963</f>
        <v>1633</v>
      </c>
      <c r="L1963" s="39" t="s">
        <v>8219</v>
      </c>
      <c r="M1963" s="39">
        <v>337</v>
      </c>
    </row>
    <row r="1964" spans="3:13" x14ac:dyDescent="0.2">
      <c r="C1964"/>
      <c r="D1964"/>
      <c r="E1964"/>
      <c r="F1964"/>
      <c r="G1964"/>
      <c r="I1964" s="11" t="str">
        <f>Data!G1964</f>
        <v>successful</v>
      </c>
      <c r="J1964" s="11">
        <f>Data!O1964</f>
        <v>306</v>
      </c>
      <c r="L1964" s="39" t="s">
        <v>8219</v>
      </c>
      <c r="M1964" s="39">
        <v>337</v>
      </c>
    </row>
    <row r="1965" spans="3:13" x14ac:dyDescent="0.2">
      <c r="C1965"/>
      <c r="D1965"/>
      <c r="E1965"/>
      <c r="F1965"/>
      <c r="G1965"/>
      <c r="I1965" s="11" t="str">
        <f>Data!G1965</f>
        <v>successful</v>
      </c>
      <c r="J1965" s="11">
        <f>Data!O1965</f>
        <v>205</v>
      </c>
      <c r="L1965" s="39" t="s">
        <v>8219</v>
      </c>
      <c r="M1965" s="39">
        <v>339</v>
      </c>
    </row>
    <row r="1966" spans="3:13" x14ac:dyDescent="0.2">
      <c r="C1966"/>
      <c r="D1966"/>
      <c r="E1966"/>
      <c r="F1966"/>
      <c r="G1966"/>
      <c r="I1966" s="11" t="str">
        <f>Data!G1966</f>
        <v>successful</v>
      </c>
      <c r="J1966" s="11">
        <f>Data!O1966</f>
        <v>1281</v>
      </c>
      <c r="L1966" s="39" t="s">
        <v>8219</v>
      </c>
      <c r="M1966" s="39">
        <v>340</v>
      </c>
    </row>
    <row r="1967" spans="3:13" x14ac:dyDescent="0.2">
      <c r="C1967"/>
      <c r="D1967"/>
      <c r="E1967"/>
      <c r="F1967"/>
      <c r="G1967"/>
      <c r="I1967" s="11" t="str">
        <f>Data!G1967</f>
        <v>successful</v>
      </c>
      <c r="J1967" s="11">
        <f>Data!O1967</f>
        <v>103</v>
      </c>
      <c r="L1967" s="39" t="s">
        <v>8219</v>
      </c>
      <c r="M1967" s="39">
        <v>340</v>
      </c>
    </row>
    <row r="1968" spans="3:13" x14ac:dyDescent="0.2">
      <c r="C1968"/>
      <c r="D1968"/>
      <c r="E1968"/>
      <c r="F1968"/>
      <c r="G1968"/>
      <c r="I1968" s="11" t="str">
        <f>Data!G1968</f>
        <v>successful</v>
      </c>
      <c r="J1968" s="11">
        <f>Data!O1968</f>
        <v>1513</v>
      </c>
      <c r="L1968" s="39" t="s">
        <v>8219</v>
      </c>
      <c r="M1968" s="39">
        <v>340</v>
      </c>
    </row>
    <row r="1969" spans="3:13" x14ac:dyDescent="0.2">
      <c r="C1969"/>
      <c r="D1969"/>
      <c r="E1969"/>
      <c r="F1969"/>
      <c r="G1969"/>
      <c r="I1969" s="11" t="str">
        <f>Data!G1969</f>
        <v>successful</v>
      </c>
      <c r="J1969" s="11">
        <f>Data!O1969</f>
        <v>405</v>
      </c>
      <c r="L1969" s="39" t="s">
        <v>8219</v>
      </c>
      <c r="M1969" s="39">
        <v>342</v>
      </c>
    </row>
    <row r="1970" spans="3:13" x14ac:dyDescent="0.2">
      <c r="C1970"/>
      <c r="D1970"/>
      <c r="E1970"/>
      <c r="F1970"/>
      <c r="G1970"/>
      <c r="I1970" s="11" t="str">
        <f>Data!G1970</f>
        <v>successful</v>
      </c>
      <c r="J1970" s="11">
        <f>Data!O1970</f>
        <v>510</v>
      </c>
      <c r="L1970" s="39" t="s">
        <v>8219</v>
      </c>
      <c r="M1970" s="39">
        <v>343</v>
      </c>
    </row>
    <row r="1971" spans="3:13" x14ac:dyDescent="0.2">
      <c r="C1971"/>
      <c r="D1971"/>
      <c r="E1971"/>
      <c r="F1971"/>
      <c r="G1971"/>
      <c r="I1971" s="11" t="str">
        <f>Data!G1971</f>
        <v>successful</v>
      </c>
      <c r="J1971" s="11">
        <f>Data!O1971</f>
        <v>1887</v>
      </c>
      <c r="L1971" s="39" t="s">
        <v>8219</v>
      </c>
      <c r="M1971" s="39">
        <v>345</v>
      </c>
    </row>
    <row r="1972" spans="3:13" x14ac:dyDescent="0.2">
      <c r="C1972"/>
      <c r="D1972"/>
      <c r="E1972"/>
      <c r="F1972"/>
      <c r="G1972"/>
      <c r="I1972" s="11" t="str">
        <f>Data!G1972</f>
        <v>successful</v>
      </c>
      <c r="J1972" s="11">
        <f>Data!O1972</f>
        <v>701</v>
      </c>
      <c r="L1972" s="39" t="s">
        <v>8219</v>
      </c>
      <c r="M1972" s="39">
        <v>348</v>
      </c>
    </row>
    <row r="1973" spans="3:13" x14ac:dyDescent="0.2">
      <c r="C1973"/>
      <c r="D1973"/>
      <c r="E1973"/>
      <c r="F1973"/>
      <c r="G1973"/>
      <c r="I1973" s="11" t="str">
        <f>Data!G1973</f>
        <v>successful</v>
      </c>
      <c r="J1973" s="11">
        <f>Data!O1973</f>
        <v>3863</v>
      </c>
      <c r="L1973" s="39" t="s">
        <v>8219</v>
      </c>
      <c r="M1973" s="39">
        <v>350</v>
      </c>
    </row>
    <row r="1974" spans="3:13" x14ac:dyDescent="0.2">
      <c r="C1974"/>
      <c r="D1974"/>
      <c r="E1974"/>
      <c r="F1974"/>
      <c r="G1974"/>
      <c r="I1974" s="11" t="str">
        <f>Data!G1974</f>
        <v>successful</v>
      </c>
      <c r="J1974" s="11">
        <f>Data!O1974</f>
        <v>238</v>
      </c>
      <c r="L1974" s="39" t="s">
        <v>8219</v>
      </c>
      <c r="M1974" s="39">
        <v>351</v>
      </c>
    </row>
    <row r="1975" spans="3:13" x14ac:dyDescent="0.2">
      <c r="C1975"/>
      <c r="D1975"/>
      <c r="E1975"/>
      <c r="F1975"/>
      <c r="G1975"/>
      <c r="I1975" s="11" t="str">
        <f>Data!G1975</f>
        <v>successful</v>
      </c>
      <c r="J1975" s="11">
        <f>Data!O1975</f>
        <v>2051</v>
      </c>
      <c r="L1975" s="39" t="s">
        <v>8219</v>
      </c>
      <c r="M1975" s="39">
        <v>352</v>
      </c>
    </row>
    <row r="1976" spans="3:13" x14ac:dyDescent="0.2">
      <c r="C1976"/>
      <c r="D1976"/>
      <c r="E1976"/>
      <c r="F1976"/>
      <c r="G1976"/>
      <c r="I1976" s="11" t="str">
        <f>Data!G1976</f>
        <v>successful</v>
      </c>
      <c r="J1976" s="11">
        <f>Data!O1976</f>
        <v>402</v>
      </c>
      <c r="L1976" s="39" t="s">
        <v>8219</v>
      </c>
      <c r="M1976" s="39">
        <v>353</v>
      </c>
    </row>
    <row r="1977" spans="3:13" x14ac:dyDescent="0.2">
      <c r="C1977"/>
      <c r="D1977"/>
      <c r="E1977"/>
      <c r="F1977"/>
      <c r="G1977"/>
      <c r="I1977" s="11" t="str">
        <f>Data!G1977</f>
        <v>successful</v>
      </c>
      <c r="J1977" s="11">
        <f>Data!O1977</f>
        <v>253</v>
      </c>
      <c r="L1977" s="39" t="s">
        <v>8219</v>
      </c>
      <c r="M1977" s="39">
        <v>354</v>
      </c>
    </row>
    <row r="1978" spans="3:13" x14ac:dyDescent="0.2">
      <c r="C1978"/>
      <c r="D1978"/>
      <c r="E1978"/>
      <c r="F1978"/>
      <c r="G1978"/>
      <c r="I1978" s="11" t="str">
        <f>Data!G1978</f>
        <v>successful</v>
      </c>
      <c r="J1978" s="11">
        <f>Data!O1978</f>
        <v>473</v>
      </c>
      <c r="L1978" s="39" t="s">
        <v>8219</v>
      </c>
      <c r="M1978" s="39">
        <v>354</v>
      </c>
    </row>
    <row r="1979" spans="3:13" x14ac:dyDescent="0.2">
      <c r="C1979"/>
      <c r="D1979"/>
      <c r="E1979"/>
      <c r="F1979"/>
      <c r="G1979"/>
      <c r="I1979" s="11" t="str">
        <f>Data!G1979</f>
        <v>successful</v>
      </c>
      <c r="J1979" s="11">
        <f>Data!O1979</f>
        <v>821</v>
      </c>
      <c r="L1979" s="39" t="s">
        <v>8219</v>
      </c>
      <c r="M1979" s="39">
        <v>356</v>
      </c>
    </row>
    <row r="1980" spans="3:13" x14ac:dyDescent="0.2">
      <c r="C1980"/>
      <c r="D1980"/>
      <c r="E1980"/>
      <c r="F1980"/>
      <c r="G1980"/>
      <c r="I1980" s="11" t="str">
        <f>Data!G1980</f>
        <v>successful</v>
      </c>
      <c r="J1980" s="11">
        <f>Data!O1980</f>
        <v>388</v>
      </c>
      <c r="L1980" s="39" t="s">
        <v>8219</v>
      </c>
      <c r="M1980" s="39">
        <v>361</v>
      </c>
    </row>
    <row r="1981" spans="3:13" x14ac:dyDescent="0.2">
      <c r="C1981"/>
      <c r="D1981"/>
      <c r="E1981"/>
      <c r="F1981"/>
      <c r="G1981"/>
      <c r="I1981" s="11" t="str">
        <f>Data!G1981</f>
        <v>successful</v>
      </c>
      <c r="J1981" s="11">
        <f>Data!O1981</f>
        <v>813</v>
      </c>
      <c r="L1981" s="39" t="s">
        <v>8219</v>
      </c>
      <c r="M1981" s="39">
        <v>364</v>
      </c>
    </row>
    <row r="1982" spans="3:13" x14ac:dyDescent="0.2">
      <c r="C1982"/>
      <c r="D1982"/>
      <c r="E1982"/>
      <c r="F1982"/>
      <c r="G1982"/>
      <c r="I1982" s="11" t="str">
        <f>Data!G1982</f>
        <v>successful</v>
      </c>
      <c r="J1982" s="11">
        <f>Data!O1982</f>
        <v>1945</v>
      </c>
      <c r="L1982" s="39" t="s">
        <v>8219</v>
      </c>
      <c r="M1982" s="39">
        <v>365</v>
      </c>
    </row>
    <row r="1983" spans="3:13" x14ac:dyDescent="0.2">
      <c r="C1983"/>
      <c r="D1983"/>
      <c r="E1983"/>
      <c r="F1983"/>
      <c r="G1983"/>
      <c r="I1983" s="11" t="str">
        <f>Data!G1983</f>
        <v>failed</v>
      </c>
      <c r="J1983" s="11">
        <f>Data!O1983</f>
        <v>12</v>
      </c>
      <c r="L1983" s="39" t="s">
        <v>8219</v>
      </c>
      <c r="M1983" s="39">
        <v>369</v>
      </c>
    </row>
    <row r="1984" spans="3:13" x14ac:dyDescent="0.2">
      <c r="C1984"/>
      <c r="D1984"/>
      <c r="E1984"/>
      <c r="F1984"/>
      <c r="G1984"/>
      <c r="I1984" s="11" t="str">
        <f>Data!G1984</f>
        <v>failed</v>
      </c>
      <c r="J1984" s="11">
        <f>Data!O1984</f>
        <v>0</v>
      </c>
      <c r="L1984" s="39" t="s">
        <v>8219</v>
      </c>
      <c r="M1984" s="39">
        <v>369</v>
      </c>
    </row>
    <row r="1985" spans="3:13" x14ac:dyDescent="0.2">
      <c r="C1985"/>
      <c r="D1985"/>
      <c r="E1985"/>
      <c r="F1985"/>
      <c r="G1985"/>
      <c r="I1985" s="11" t="str">
        <f>Data!G1985</f>
        <v>failed</v>
      </c>
      <c r="J1985" s="11">
        <f>Data!O1985</f>
        <v>16</v>
      </c>
      <c r="L1985" s="39" t="s">
        <v>8219</v>
      </c>
      <c r="M1985" s="39">
        <v>372</v>
      </c>
    </row>
    <row r="1986" spans="3:13" x14ac:dyDescent="0.2">
      <c r="C1986"/>
      <c r="D1986"/>
      <c r="E1986"/>
      <c r="F1986"/>
      <c r="G1986"/>
      <c r="I1986" s="11" t="str">
        <f>Data!G1986</f>
        <v>failed</v>
      </c>
      <c r="J1986" s="11">
        <f>Data!O1986</f>
        <v>7</v>
      </c>
      <c r="L1986" s="39" t="s">
        <v>8219</v>
      </c>
      <c r="M1986" s="39">
        <v>375</v>
      </c>
    </row>
    <row r="1987" spans="3:13" x14ac:dyDescent="0.2">
      <c r="C1987"/>
      <c r="D1987"/>
      <c r="E1987"/>
      <c r="F1987"/>
      <c r="G1987"/>
      <c r="I1987" s="11" t="str">
        <f>Data!G1987</f>
        <v>failed</v>
      </c>
      <c r="J1987" s="11">
        <f>Data!O1987</f>
        <v>4</v>
      </c>
      <c r="L1987" s="39" t="s">
        <v>8219</v>
      </c>
      <c r="M1987" s="39">
        <v>375</v>
      </c>
    </row>
    <row r="1988" spans="3:13" x14ac:dyDescent="0.2">
      <c r="C1988"/>
      <c r="D1988"/>
      <c r="E1988"/>
      <c r="F1988"/>
      <c r="G1988"/>
      <c r="I1988" s="11" t="str">
        <f>Data!G1988</f>
        <v>failed</v>
      </c>
      <c r="J1988" s="11">
        <f>Data!O1988</f>
        <v>1</v>
      </c>
      <c r="L1988" s="39" t="s">
        <v>8219</v>
      </c>
      <c r="M1988" s="39">
        <v>376</v>
      </c>
    </row>
    <row r="1989" spans="3:13" x14ac:dyDescent="0.2">
      <c r="C1989"/>
      <c r="D1989"/>
      <c r="E1989"/>
      <c r="F1989"/>
      <c r="G1989"/>
      <c r="I1989" s="11" t="str">
        <f>Data!G1989</f>
        <v>failed</v>
      </c>
      <c r="J1989" s="11">
        <f>Data!O1989</f>
        <v>28</v>
      </c>
      <c r="L1989" s="39" t="s">
        <v>8219</v>
      </c>
      <c r="M1989" s="39">
        <v>379</v>
      </c>
    </row>
    <row r="1990" spans="3:13" x14ac:dyDescent="0.2">
      <c r="C1990"/>
      <c r="D1990"/>
      <c r="E1990"/>
      <c r="F1990"/>
      <c r="G1990"/>
      <c r="I1990" s="11" t="str">
        <f>Data!G1990</f>
        <v>failed</v>
      </c>
      <c r="J1990" s="11">
        <f>Data!O1990</f>
        <v>1</v>
      </c>
      <c r="L1990" s="39" t="s">
        <v>8219</v>
      </c>
      <c r="M1990" s="39">
        <v>379</v>
      </c>
    </row>
    <row r="1991" spans="3:13" x14ac:dyDescent="0.2">
      <c r="C1991"/>
      <c r="D1991"/>
      <c r="E1991"/>
      <c r="F1991"/>
      <c r="G1991"/>
      <c r="I1991" s="11" t="str">
        <f>Data!G1991</f>
        <v>failed</v>
      </c>
      <c r="J1991" s="11">
        <f>Data!O1991</f>
        <v>1</v>
      </c>
      <c r="L1991" s="39" t="s">
        <v>8219</v>
      </c>
      <c r="M1991" s="39">
        <v>380</v>
      </c>
    </row>
    <row r="1992" spans="3:13" x14ac:dyDescent="0.2">
      <c r="C1992"/>
      <c r="D1992"/>
      <c r="E1992"/>
      <c r="F1992"/>
      <c r="G1992"/>
      <c r="I1992" s="11" t="str">
        <f>Data!G1992</f>
        <v>failed</v>
      </c>
      <c r="J1992" s="11">
        <f>Data!O1992</f>
        <v>5</v>
      </c>
      <c r="L1992" s="39" t="s">
        <v>8219</v>
      </c>
      <c r="M1992" s="39">
        <v>383</v>
      </c>
    </row>
    <row r="1993" spans="3:13" x14ac:dyDescent="0.2">
      <c r="C1993"/>
      <c r="D1993"/>
      <c r="E1993"/>
      <c r="F1993"/>
      <c r="G1993"/>
      <c r="I1993" s="11" t="str">
        <f>Data!G1993</f>
        <v>failed</v>
      </c>
      <c r="J1993" s="11">
        <f>Data!O1993</f>
        <v>3</v>
      </c>
      <c r="L1993" s="39" t="s">
        <v>8219</v>
      </c>
      <c r="M1993" s="39">
        <v>385</v>
      </c>
    </row>
    <row r="1994" spans="3:13" x14ac:dyDescent="0.2">
      <c r="C1994"/>
      <c r="D1994"/>
      <c r="E1994"/>
      <c r="F1994"/>
      <c r="G1994"/>
      <c r="I1994" s="11" t="str">
        <f>Data!G1994</f>
        <v>failed</v>
      </c>
      <c r="J1994" s="11">
        <f>Data!O1994</f>
        <v>2</v>
      </c>
      <c r="L1994" s="39" t="s">
        <v>8219</v>
      </c>
      <c r="M1994" s="39">
        <v>388</v>
      </c>
    </row>
    <row r="1995" spans="3:13" x14ac:dyDescent="0.2">
      <c r="C1995"/>
      <c r="D1995"/>
      <c r="E1995"/>
      <c r="F1995"/>
      <c r="G1995"/>
      <c r="I1995" s="11" t="str">
        <f>Data!G1995</f>
        <v>failed</v>
      </c>
      <c r="J1995" s="11">
        <f>Data!O1995</f>
        <v>0</v>
      </c>
      <c r="L1995" s="39" t="s">
        <v>8219</v>
      </c>
      <c r="M1995" s="39">
        <v>389</v>
      </c>
    </row>
    <row r="1996" spans="3:13" x14ac:dyDescent="0.2">
      <c r="C1996"/>
      <c r="D1996"/>
      <c r="E1996"/>
      <c r="F1996"/>
      <c r="G1996"/>
      <c r="I1996" s="11" t="str">
        <f>Data!G1996</f>
        <v>failed</v>
      </c>
      <c r="J1996" s="11">
        <f>Data!O1996</f>
        <v>0</v>
      </c>
      <c r="L1996" s="39" t="s">
        <v>8219</v>
      </c>
      <c r="M1996" s="39">
        <v>391</v>
      </c>
    </row>
    <row r="1997" spans="3:13" x14ac:dyDescent="0.2">
      <c r="C1997"/>
      <c r="D1997"/>
      <c r="E1997"/>
      <c r="F1997"/>
      <c r="G1997"/>
      <c r="I1997" s="11" t="str">
        <f>Data!G1997</f>
        <v>failed</v>
      </c>
      <c r="J1997" s="11">
        <f>Data!O1997</f>
        <v>3</v>
      </c>
      <c r="L1997" s="39" t="s">
        <v>8219</v>
      </c>
      <c r="M1997" s="39">
        <v>392</v>
      </c>
    </row>
    <row r="1998" spans="3:13" x14ac:dyDescent="0.2">
      <c r="C1998"/>
      <c r="D1998"/>
      <c r="E1998"/>
      <c r="F1998"/>
      <c r="G1998"/>
      <c r="I1998" s="11" t="str">
        <f>Data!G1998</f>
        <v>failed</v>
      </c>
      <c r="J1998" s="11">
        <f>Data!O1998</f>
        <v>0</v>
      </c>
      <c r="L1998" s="39" t="s">
        <v>8219</v>
      </c>
      <c r="M1998" s="39">
        <v>392</v>
      </c>
    </row>
    <row r="1999" spans="3:13" x14ac:dyDescent="0.2">
      <c r="C1999"/>
      <c r="D1999"/>
      <c r="E1999"/>
      <c r="F1999"/>
      <c r="G1999"/>
      <c r="I1999" s="11" t="str">
        <f>Data!G1999</f>
        <v>failed</v>
      </c>
      <c r="J1999" s="11">
        <f>Data!O1999</f>
        <v>0</v>
      </c>
      <c r="L1999" s="39" t="s">
        <v>8219</v>
      </c>
      <c r="M1999" s="39">
        <v>392</v>
      </c>
    </row>
    <row r="2000" spans="3:13" x14ac:dyDescent="0.2">
      <c r="C2000"/>
      <c r="D2000"/>
      <c r="E2000"/>
      <c r="F2000"/>
      <c r="G2000"/>
      <c r="I2000" s="11" t="str">
        <f>Data!G2000</f>
        <v>failed</v>
      </c>
      <c r="J2000" s="11">
        <f>Data!O2000</f>
        <v>3</v>
      </c>
      <c r="L2000" s="39" t="s">
        <v>8219</v>
      </c>
      <c r="M2000" s="39">
        <v>394</v>
      </c>
    </row>
    <row r="2001" spans="3:13" x14ac:dyDescent="0.2">
      <c r="C2001"/>
      <c r="D2001"/>
      <c r="E2001"/>
      <c r="F2001"/>
      <c r="G2001"/>
      <c r="I2001" s="11" t="str">
        <f>Data!G2001</f>
        <v>failed</v>
      </c>
      <c r="J2001" s="11">
        <f>Data!O2001</f>
        <v>7</v>
      </c>
      <c r="L2001" s="39" t="s">
        <v>8219</v>
      </c>
      <c r="M2001" s="39">
        <v>398</v>
      </c>
    </row>
    <row r="2002" spans="3:13" x14ac:dyDescent="0.2">
      <c r="C2002"/>
      <c r="D2002"/>
      <c r="E2002"/>
      <c r="F2002"/>
      <c r="G2002"/>
      <c r="I2002" s="11" t="str">
        <f>Data!G2002</f>
        <v>failed</v>
      </c>
      <c r="J2002" s="11">
        <f>Data!O2002</f>
        <v>25</v>
      </c>
      <c r="L2002" s="39" t="s">
        <v>8219</v>
      </c>
      <c r="M2002" s="39">
        <v>398</v>
      </c>
    </row>
    <row r="2003" spans="3:13" x14ac:dyDescent="0.2">
      <c r="C2003"/>
      <c r="D2003"/>
      <c r="E2003"/>
      <c r="F2003"/>
      <c r="G2003"/>
      <c r="I2003" s="11" t="str">
        <f>Data!G2003</f>
        <v>successful</v>
      </c>
      <c r="J2003" s="11">
        <f>Data!O2003</f>
        <v>1637</v>
      </c>
      <c r="L2003" s="39" t="s">
        <v>8219</v>
      </c>
      <c r="M2003" s="39">
        <v>402</v>
      </c>
    </row>
    <row r="2004" spans="3:13" x14ac:dyDescent="0.2">
      <c r="C2004"/>
      <c r="D2004"/>
      <c r="E2004"/>
      <c r="F2004"/>
      <c r="G2004"/>
      <c r="I2004" s="11" t="str">
        <f>Data!G2004</f>
        <v>successful</v>
      </c>
      <c r="J2004" s="11">
        <f>Data!O2004</f>
        <v>1375</v>
      </c>
      <c r="L2004" s="39" t="s">
        <v>8219</v>
      </c>
      <c r="M2004" s="39">
        <v>403</v>
      </c>
    </row>
    <row r="2005" spans="3:13" x14ac:dyDescent="0.2">
      <c r="C2005"/>
      <c r="D2005"/>
      <c r="E2005"/>
      <c r="F2005"/>
      <c r="G2005"/>
      <c r="I2005" s="11" t="str">
        <f>Data!G2005</f>
        <v>successful</v>
      </c>
      <c r="J2005" s="11">
        <f>Data!O2005</f>
        <v>17</v>
      </c>
      <c r="L2005" s="39" t="s">
        <v>8219</v>
      </c>
      <c r="M2005" s="39">
        <v>404</v>
      </c>
    </row>
    <row r="2006" spans="3:13" x14ac:dyDescent="0.2">
      <c r="C2006"/>
      <c r="D2006"/>
      <c r="E2006"/>
      <c r="F2006"/>
      <c r="G2006"/>
      <c r="I2006" s="11" t="str">
        <f>Data!G2006</f>
        <v>successful</v>
      </c>
      <c r="J2006" s="11">
        <f>Data!O2006</f>
        <v>354</v>
      </c>
      <c r="L2006" s="39" t="s">
        <v>8219</v>
      </c>
      <c r="M2006" s="39">
        <v>404</v>
      </c>
    </row>
    <row r="2007" spans="3:13" x14ac:dyDescent="0.2">
      <c r="C2007"/>
      <c r="D2007"/>
      <c r="E2007"/>
      <c r="F2007"/>
      <c r="G2007"/>
      <c r="I2007" s="11" t="str">
        <f>Data!G2007</f>
        <v>successful</v>
      </c>
      <c r="J2007" s="11">
        <f>Data!O2007</f>
        <v>191</v>
      </c>
      <c r="L2007" s="39" t="s">
        <v>8219</v>
      </c>
      <c r="M2007" s="39">
        <v>405</v>
      </c>
    </row>
    <row r="2008" spans="3:13" x14ac:dyDescent="0.2">
      <c r="C2008"/>
      <c r="D2008"/>
      <c r="E2008"/>
      <c r="F2008"/>
      <c r="G2008"/>
      <c r="I2008" s="11" t="str">
        <f>Data!G2008</f>
        <v>successful</v>
      </c>
      <c r="J2008" s="11">
        <f>Data!O2008</f>
        <v>303</v>
      </c>
      <c r="L2008" s="39" t="s">
        <v>8219</v>
      </c>
      <c r="M2008" s="39">
        <v>405</v>
      </c>
    </row>
    <row r="2009" spans="3:13" x14ac:dyDescent="0.2">
      <c r="C2009"/>
      <c r="D2009"/>
      <c r="E2009"/>
      <c r="F2009"/>
      <c r="G2009"/>
      <c r="I2009" s="11" t="str">
        <f>Data!G2009</f>
        <v>successful</v>
      </c>
      <c r="J2009" s="11">
        <f>Data!O2009</f>
        <v>137</v>
      </c>
      <c r="L2009" s="39" t="s">
        <v>8219</v>
      </c>
      <c r="M2009" s="39">
        <v>406</v>
      </c>
    </row>
    <row r="2010" spans="3:13" x14ac:dyDescent="0.2">
      <c r="C2010"/>
      <c r="D2010"/>
      <c r="E2010"/>
      <c r="F2010"/>
      <c r="G2010"/>
      <c r="I2010" s="11" t="str">
        <f>Data!G2010</f>
        <v>successful</v>
      </c>
      <c r="J2010" s="11">
        <f>Data!O2010</f>
        <v>41</v>
      </c>
      <c r="L2010" s="39" t="s">
        <v>8219</v>
      </c>
      <c r="M2010" s="39">
        <v>410</v>
      </c>
    </row>
    <row r="2011" spans="3:13" x14ac:dyDescent="0.2">
      <c r="C2011"/>
      <c r="D2011"/>
      <c r="E2011"/>
      <c r="F2011"/>
      <c r="G2011"/>
      <c r="I2011" s="11" t="str">
        <f>Data!G2011</f>
        <v>successful</v>
      </c>
      <c r="J2011" s="11">
        <f>Data!O2011</f>
        <v>398</v>
      </c>
      <c r="L2011" s="39" t="s">
        <v>8219</v>
      </c>
      <c r="M2011" s="39">
        <v>413</v>
      </c>
    </row>
    <row r="2012" spans="3:13" x14ac:dyDescent="0.2">
      <c r="C2012"/>
      <c r="D2012"/>
      <c r="E2012"/>
      <c r="F2012"/>
      <c r="G2012"/>
      <c r="I2012" s="11" t="str">
        <f>Data!G2012</f>
        <v>successful</v>
      </c>
      <c r="J2012" s="11">
        <f>Data!O2012</f>
        <v>1737</v>
      </c>
      <c r="L2012" s="39" t="s">
        <v>8219</v>
      </c>
      <c r="M2012" s="39">
        <v>415</v>
      </c>
    </row>
    <row r="2013" spans="3:13" x14ac:dyDescent="0.2">
      <c r="C2013"/>
      <c r="D2013"/>
      <c r="E2013"/>
      <c r="F2013"/>
      <c r="G2013"/>
      <c r="I2013" s="11" t="str">
        <f>Data!G2013</f>
        <v>successful</v>
      </c>
      <c r="J2013" s="11">
        <f>Data!O2013</f>
        <v>971</v>
      </c>
      <c r="L2013" s="39" t="s">
        <v>8219</v>
      </c>
      <c r="M2013" s="39">
        <v>415</v>
      </c>
    </row>
    <row r="2014" spans="3:13" x14ac:dyDescent="0.2">
      <c r="C2014"/>
      <c r="D2014"/>
      <c r="E2014"/>
      <c r="F2014"/>
      <c r="G2014"/>
      <c r="I2014" s="11" t="str">
        <f>Data!G2014</f>
        <v>successful</v>
      </c>
      <c r="J2014" s="11">
        <f>Data!O2014</f>
        <v>183</v>
      </c>
      <c r="L2014" s="39" t="s">
        <v>8219</v>
      </c>
      <c r="M2014" s="39">
        <v>424</v>
      </c>
    </row>
    <row r="2015" spans="3:13" x14ac:dyDescent="0.2">
      <c r="C2015"/>
      <c r="D2015"/>
      <c r="E2015"/>
      <c r="F2015"/>
      <c r="G2015"/>
      <c r="I2015" s="11" t="str">
        <f>Data!G2015</f>
        <v>successful</v>
      </c>
      <c r="J2015" s="11">
        <f>Data!O2015</f>
        <v>4562</v>
      </c>
      <c r="L2015" s="39" t="s">
        <v>8219</v>
      </c>
      <c r="M2015" s="39">
        <v>426</v>
      </c>
    </row>
    <row r="2016" spans="3:13" x14ac:dyDescent="0.2">
      <c r="C2016"/>
      <c r="D2016"/>
      <c r="E2016"/>
      <c r="F2016"/>
      <c r="G2016"/>
      <c r="I2016" s="11" t="str">
        <f>Data!G2016</f>
        <v>successful</v>
      </c>
      <c r="J2016" s="11">
        <f>Data!O2016</f>
        <v>26457</v>
      </c>
      <c r="L2016" s="39" t="s">
        <v>8219</v>
      </c>
      <c r="M2016" s="39">
        <v>426</v>
      </c>
    </row>
    <row r="2017" spans="3:13" x14ac:dyDescent="0.2">
      <c r="C2017"/>
      <c r="D2017"/>
      <c r="E2017"/>
      <c r="F2017"/>
      <c r="G2017"/>
      <c r="I2017" s="11" t="str">
        <f>Data!G2017</f>
        <v>successful</v>
      </c>
      <c r="J2017" s="11">
        <f>Data!O2017</f>
        <v>162</v>
      </c>
      <c r="L2017" s="39" t="s">
        <v>8219</v>
      </c>
      <c r="M2017" s="39">
        <v>429</v>
      </c>
    </row>
    <row r="2018" spans="3:13" x14ac:dyDescent="0.2">
      <c r="C2018"/>
      <c r="D2018"/>
      <c r="E2018"/>
      <c r="F2018"/>
      <c r="G2018"/>
      <c r="I2018" s="11" t="str">
        <f>Data!G2018</f>
        <v>successful</v>
      </c>
      <c r="J2018" s="11">
        <f>Data!O2018</f>
        <v>479</v>
      </c>
      <c r="L2018" s="39" t="s">
        <v>8219</v>
      </c>
      <c r="M2018" s="39">
        <v>433</v>
      </c>
    </row>
    <row r="2019" spans="3:13" x14ac:dyDescent="0.2">
      <c r="C2019"/>
      <c r="D2019"/>
      <c r="E2019"/>
      <c r="F2019"/>
      <c r="G2019"/>
      <c r="I2019" s="11" t="str">
        <f>Data!G2019</f>
        <v>successful</v>
      </c>
      <c r="J2019" s="11">
        <f>Data!O2019</f>
        <v>426</v>
      </c>
      <c r="L2019" s="39" t="s">
        <v>8219</v>
      </c>
      <c r="M2019" s="39">
        <v>437</v>
      </c>
    </row>
    <row r="2020" spans="3:13" x14ac:dyDescent="0.2">
      <c r="C2020"/>
      <c r="D2020"/>
      <c r="E2020"/>
      <c r="F2020"/>
      <c r="G2020"/>
      <c r="I2020" s="11" t="str">
        <f>Data!G2020</f>
        <v>successful</v>
      </c>
      <c r="J2020" s="11">
        <f>Data!O2020</f>
        <v>450</v>
      </c>
      <c r="L2020" s="39" t="s">
        <v>8219</v>
      </c>
      <c r="M2020" s="39">
        <v>438</v>
      </c>
    </row>
    <row r="2021" spans="3:13" x14ac:dyDescent="0.2">
      <c r="C2021"/>
      <c r="D2021"/>
      <c r="E2021"/>
      <c r="F2021"/>
      <c r="G2021"/>
      <c r="I2021" s="11" t="str">
        <f>Data!G2021</f>
        <v>successful</v>
      </c>
      <c r="J2021" s="11">
        <f>Data!O2021</f>
        <v>1780</v>
      </c>
      <c r="L2021" s="39" t="s">
        <v>8219</v>
      </c>
      <c r="M2021" s="39">
        <v>441</v>
      </c>
    </row>
    <row r="2022" spans="3:13" x14ac:dyDescent="0.2">
      <c r="C2022"/>
      <c r="D2022"/>
      <c r="E2022"/>
      <c r="F2022"/>
      <c r="G2022"/>
      <c r="I2022" s="11" t="str">
        <f>Data!G2022</f>
        <v>successful</v>
      </c>
      <c r="J2022" s="11">
        <f>Data!O2022</f>
        <v>122</v>
      </c>
      <c r="L2022" s="39" t="s">
        <v>8219</v>
      </c>
      <c r="M2022" s="39">
        <v>443</v>
      </c>
    </row>
    <row r="2023" spans="3:13" x14ac:dyDescent="0.2">
      <c r="C2023"/>
      <c r="D2023"/>
      <c r="E2023"/>
      <c r="F2023"/>
      <c r="G2023"/>
      <c r="I2023" s="11" t="str">
        <f>Data!G2023</f>
        <v>successful</v>
      </c>
      <c r="J2023" s="11">
        <f>Data!O2023</f>
        <v>95</v>
      </c>
      <c r="L2023" s="39" t="s">
        <v>8219</v>
      </c>
      <c r="M2023" s="39">
        <v>445</v>
      </c>
    </row>
    <row r="2024" spans="3:13" x14ac:dyDescent="0.2">
      <c r="C2024"/>
      <c r="D2024"/>
      <c r="E2024"/>
      <c r="F2024"/>
      <c r="G2024"/>
      <c r="I2024" s="11" t="str">
        <f>Data!G2024</f>
        <v>successful</v>
      </c>
      <c r="J2024" s="11">
        <f>Data!O2024</f>
        <v>325</v>
      </c>
      <c r="L2024" s="39" t="s">
        <v>8219</v>
      </c>
      <c r="M2024" s="39">
        <v>447</v>
      </c>
    </row>
    <row r="2025" spans="3:13" x14ac:dyDescent="0.2">
      <c r="C2025"/>
      <c r="D2025"/>
      <c r="E2025"/>
      <c r="F2025"/>
      <c r="G2025"/>
      <c r="I2025" s="11" t="str">
        <f>Data!G2025</f>
        <v>successful</v>
      </c>
      <c r="J2025" s="11">
        <f>Data!O2025</f>
        <v>353</v>
      </c>
      <c r="L2025" s="39" t="s">
        <v>8219</v>
      </c>
      <c r="M2025" s="39">
        <v>450</v>
      </c>
    </row>
    <row r="2026" spans="3:13" x14ac:dyDescent="0.2">
      <c r="C2026"/>
      <c r="D2026"/>
      <c r="E2026"/>
      <c r="F2026"/>
      <c r="G2026"/>
      <c r="I2026" s="11" t="str">
        <f>Data!G2026</f>
        <v>successful</v>
      </c>
      <c r="J2026" s="11">
        <f>Data!O2026</f>
        <v>105</v>
      </c>
      <c r="L2026" s="39" t="s">
        <v>8219</v>
      </c>
      <c r="M2026" s="39">
        <v>452</v>
      </c>
    </row>
    <row r="2027" spans="3:13" x14ac:dyDescent="0.2">
      <c r="C2027"/>
      <c r="D2027"/>
      <c r="E2027"/>
      <c r="F2027"/>
      <c r="G2027"/>
      <c r="I2027" s="11" t="str">
        <f>Data!G2027</f>
        <v>successful</v>
      </c>
      <c r="J2027" s="11">
        <f>Data!O2027</f>
        <v>729</v>
      </c>
      <c r="L2027" s="39" t="s">
        <v>8219</v>
      </c>
      <c r="M2027" s="39">
        <v>454</v>
      </c>
    </row>
    <row r="2028" spans="3:13" x14ac:dyDescent="0.2">
      <c r="C2028"/>
      <c r="D2028"/>
      <c r="E2028"/>
      <c r="F2028"/>
      <c r="G2028"/>
      <c r="I2028" s="11" t="str">
        <f>Data!G2028</f>
        <v>successful</v>
      </c>
      <c r="J2028" s="11">
        <f>Data!O2028</f>
        <v>454</v>
      </c>
      <c r="L2028" s="39" t="s">
        <v>8219</v>
      </c>
      <c r="M2028" s="39">
        <v>455</v>
      </c>
    </row>
    <row r="2029" spans="3:13" x14ac:dyDescent="0.2">
      <c r="C2029"/>
      <c r="D2029"/>
      <c r="E2029"/>
      <c r="F2029"/>
      <c r="G2029"/>
      <c r="I2029" s="11" t="str">
        <f>Data!G2029</f>
        <v>successful</v>
      </c>
      <c r="J2029" s="11">
        <f>Data!O2029</f>
        <v>539</v>
      </c>
      <c r="L2029" s="39" t="s">
        <v>8219</v>
      </c>
      <c r="M2029" s="39">
        <v>456</v>
      </c>
    </row>
    <row r="2030" spans="3:13" x14ac:dyDescent="0.2">
      <c r="C2030"/>
      <c r="D2030"/>
      <c r="E2030"/>
      <c r="F2030"/>
      <c r="G2030"/>
      <c r="I2030" s="11" t="str">
        <f>Data!G2030</f>
        <v>successful</v>
      </c>
      <c r="J2030" s="11">
        <f>Data!O2030</f>
        <v>79</v>
      </c>
      <c r="L2030" s="39" t="s">
        <v>8219</v>
      </c>
      <c r="M2030" s="39">
        <v>465</v>
      </c>
    </row>
    <row r="2031" spans="3:13" x14ac:dyDescent="0.2">
      <c r="C2031"/>
      <c r="D2031"/>
      <c r="E2031"/>
      <c r="F2031"/>
      <c r="G2031"/>
      <c r="I2031" s="11" t="str">
        <f>Data!G2031</f>
        <v>successful</v>
      </c>
      <c r="J2031" s="11">
        <f>Data!O2031</f>
        <v>94</v>
      </c>
      <c r="L2031" s="39" t="s">
        <v>8219</v>
      </c>
      <c r="M2031" s="39">
        <v>467</v>
      </c>
    </row>
    <row r="2032" spans="3:13" x14ac:dyDescent="0.2">
      <c r="C2032"/>
      <c r="D2032"/>
      <c r="E2032"/>
      <c r="F2032"/>
      <c r="G2032"/>
      <c r="I2032" s="11" t="str">
        <f>Data!G2032</f>
        <v>successful</v>
      </c>
      <c r="J2032" s="11">
        <f>Data!O2032</f>
        <v>625</v>
      </c>
      <c r="L2032" s="39" t="s">
        <v>8219</v>
      </c>
      <c r="M2032" s="39">
        <v>470</v>
      </c>
    </row>
    <row r="2033" spans="3:13" x14ac:dyDescent="0.2">
      <c r="C2033"/>
      <c r="D2033"/>
      <c r="E2033"/>
      <c r="F2033"/>
      <c r="G2033"/>
      <c r="I2033" s="11" t="str">
        <f>Data!G2033</f>
        <v>successful</v>
      </c>
      <c r="J2033" s="11">
        <f>Data!O2033</f>
        <v>508</v>
      </c>
      <c r="L2033" s="39" t="s">
        <v>8219</v>
      </c>
      <c r="M2033" s="39">
        <v>473</v>
      </c>
    </row>
    <row r="2034" spans="3:13" x14ac:dyDescent="0.2">
      <c r="C2034"/>
      <c r="D2034"/>
      <c r="E2034"/>
      <c r="F2034"/>
      <c r="G2034"/>
      <c r="I2034" s="11" t="str">
        <f>Data!G2034</f>
        <v>successful</v>
      </c>
      <c r="J2034" s="11">
        <f>Data!O2034</f>
        <v>531</v>
      </c>
      <c r="L2034" s="39" t="s">
        <v>8219</v>
      </c>
      <c r="M2034" s="39">
        <v>478</v>
      </c>
    </row>
    <row r="2035" spans="3:13" x14ac:dyDescent="0.2">
      <c r="C2035"/>
      <c r="D2035"/>
      <c r="E2035"/>
      <c r="F2035"/>
      <c r="G2035"/>
      <c r="I2035" s="11" t="str">
        <f>Data!G2035</f>
        <v>successful</v>
      </c>
      <c r="J2035" s="11">
        <f>Data!O2035</f>
        <v>158</v>
      </c>
      <c r="L2035" s="39" t="s">
        <v>8219</v>
      </c>
      <c r="M2035" s="39">
        <v>479</v>
      </c>
    </row>
    <row r="2036" spans="3:13" x14ac:dyDescent="0.2">
      <c r="C2036"/>
      <c r="D2036"/>
      <c r="E2036"/>
      <c r="F2036"/>
      <c r="G2036"/>
      <c r="I2036" s="11" t="str">
        <f>Data!G2036</f>
        <v>successful</v>
      </c>
      <c r="J2036" s="11">
        <f>Data!O2036</f>
        <v>508</v>
      </c>
      <c r="L2036" s="39" t="s">
        <v>8219</v>
      </c>
      <c r="M2036" s="39">
        <v>480</v>
      </c>
    </row>
    <row r="2037" spans="3:13" x14ac:dyDescent="0.2">
      <c r="C2037"/>
      <c r="D2037"/>
      <c r="E2037"/>
      <c r="F2037"/>
      <c r="G2037"/>
      <c r="I2037" s="11" t="str">
        <f>Data!G2037</f>
        <v>successful</v>
      </c>
      <c r="J2037" s="11">
        <f>Data!O2037</f>
        <v>644</v>
      </c>
      <c r="L2037" s="39" t="s">
        <v>8219</v>
      </c>
      <c r="M2037" s="39">
        <v>480</v>
      </c>
    </row>
    <row r="2038" spans="3:13" x14ac:dyDescent="0.2">
      <c r="C2038"/>
      <c r="D2038"/>
      <c r="E2038"/>
      <c r="F2038"/>
      <c r="G2038"/>
      <c r="I2038" s="11" t="str">
        <f>Data!G2038</f>
        <v>successful</v>
      </c>
      <c r="J2038" s="11">
        <f>Data!O2038</f>
        <v>848</v>
      </c>
      <c r="L2038" s="39" t="s">
        <v>8219</v>
      </c>
      <c r="M2038" s="39">
        <v>489</v>
      </c>
    </row>
    <row r="2039" spans="3:13" x14ac:dyDescent="0.2">
      <c r="C2039"/>
      <c r="D2039"/>
      <c r="E2039"/>
      <c r="F2039"/>
      <c r="G2039"/>
      <c r="I2039" s="11" t="str">
        <f>Data!G2039</f>
        <v>successful</v>
      </c>
      <c r="J2039" s="11">
        <f>Data!O2039</f>
        <v>429</v>
      </c>
      <c r="L2039" s="39" t="s">
        <v>8219</v>
      </c>
      <c r="M2039" s="39">
        <v>493</v>
      </c>
    </row>
    <row r="2040" spans="3:13" x14ac:dyDescent="0.2">
      <c r="C2040"/>
      <c r="D2040"/>
      <c r="E2040"/>
      <c r="F2040"/>
      <c r="G2040"/>
      <c r="I2040" s="11" t="str">
        <f>Data!G2040</f>
        <v>successful</v>
      </c>
      <c r="J2040" s="11">
        <f>Data!O2040</f>
        <v>204</v>
      </c>
      <c r="L2040" s="39" t="s">
        <v>8219</v>
      </c>
      <c r="M2040" s="39">
        <v>493</v>
      </c>
    </row>
    <row r="2041" spans="3:13" x14ac:dyDescent="0.2">
      <c r="C2041"/>
      <c r="D2041"/>
      <c r="E2041"/>
      <c r="F2041"/>
      <c r="G2041"/>
      <c r="I2041" s="11" t="str">
        <f>Data!G2041</f>
        <v>successful</v>
      </c>
      <c r="J2041" s="11">
        <f>Data!O2041</f>
        <v>379</v>
      </c>
      <c r="L2041" s="39" t="s">
        <v>8219</v>
      </c>
      <c r="M2041" s="39">
        <v>498</v>
      </c>
    </row>
    <row r="2042" spans="3:13" x14ac:dyDescent="0.2">
      <c r="C2042"/>
      <c r="D2042"/>
      <c r="E2042"/>
      <c r="F2042"/>
      <c r="G2042"/>
      <c r="I2042" s="11" t="str">
        <f>Data!G2042</f>
        <v>successful</v>
      </c>
      <c r="J2042" s="11">
        <f>Data!O2042</f>
        <v>271</v>
      </c>
      <c r="L2042" s="39" t="s">
        <v>8219</v>
      </c>
      <c r="M2042" s="39">
        <v>498</v>
      </c>
    </row>
    <row r="2043" spans="3:13" x14ac:dyDescent="0.2">
      <c r="C2043"/>
      <c r="D2043"/>
      <c r="E2043"/>
      <c r="F2043"/>
      <c r="G2043"/>
      <c r="I2043" s="11" t="str">
        <f>Data!G2043</f>
        <v>successful</v>
      </c>
      <c r="J2043" s="11">
        <f>Data!O2043</f>
        <v>120</v>
      </c>
      <c r="L2043" s="39" t="s">
        <v>8219</v>
      </c>
      <c r="M2043" s="39">
        <v>499</v>
      </c>
    </row>
    <row r="2044" spans="3:13" x14ac:dyDescent="0.2">
      <c r="C2044"/>
      <c r="D2044"/>
      <c r="E2044"/>
      <c r="F2044"/>
      <c r="G2044"/>
      <c r="I2044" s="11" t="str">
        <f>Data!G2044</f>
        <v>successful</v>
      </c>
      <c r="J2044" s="11">
        <f>Data!O2044</f>
        <v>140</v>
      </c>
      <c r="L2044" s="39" t="s">
        <v>8219</v>
      </c>
      <c r="M2044" s="39">
        <v>508</v>
      </c>
    </row>
    <row r="2045" spans="3:13" x14ac:dyDescent="0.2">
      <c r="C2045"/>
      <c r="D2045"/>
      <c r="E2045"/>
      <c r="F2045"/>
      <c r="G2045"/>
      <c r="I2045" s="11" t="str">
        <f>Data!G2045</f>
        <v>successful</v>
      </c>
      <c r="J2045" s="11">
        <f>Data!O2045</f>
        <v>193</v>
      </c>
      <c r="L2045" s="39" t="s">
        <v>8219</v>
      </c>
      <c r="M2045" s="39">
        <v>508</v>
      </c>
    </row>
    <row r="2046" spans="3:13" x14ac:dyDescent="0.2">
      <c r="C2046"/>
      <c r="D2046"/>
      <c r="E2046"/>
      <c r="F2046"/>
      <c r="G2046"/>
      <c r="I2046" s="11" t="str">
        <f>Data!G2046</f>
        <v>successful</v>
      </c>
      <c r="J2046" s="11">
        <f>Data!O2046</f>
        <v>180</v>
      </c>
      <c r="L2046" s="39" t="s">
        <v>8219</v>
      </c>
      <c r="M2046" s="39">
        <v>508</v>
      </c>
    </row>
    <row r="2047" spans="3:13" x14ac:dyDescent="0.2">
      <c r="C2047"/>
      <c r="D2047"/>
      <c r="E2047"/>
      <c r="F2047"/>
      <c r="G2047"/>
      <c r="I2047" s="11" t="str">
        <f>Data!G2047</f>
        <v>successful</v>
      </c>
      <c r="J2047" s="11">
        <f>Data!O2047</f>
        <v>263</v>
      </c>
      <c r="L2047" s="39" t="s">
        <v>8219</v>
      </c>
      <c r="M2047" s="39">
        <v>510</v>
      </c>
    </row>
    <row r="2048" spans="3:13" x14ac:dyDescent="0.2">
      <c r="C2048"/>
      <c r="D2048"/>
      <c r="E2048"/>
      <c r="F2048"/>
      <c r="G2048"/>
      <c r="I2048" s="11" t="str">
        <f>Data!G2048</f>
        <v>successful</v>
      </c>
      <c r="J2048" s="11">
        <f>Data!O2048</f>
        <v>217</v>
      </c>
      <c r="L2048" s="39" t="s">
        <v>8219</v>
      </c>
      <c r="M2048" s="39">
        <v>512</v>
      </c>
    </row>
    <row r="2049" spans="3:13" x14ac:dyDescent="0.2">
      <c r="C2049"/>
      <c r="D2049"/>
      <c r="E2049"/>
      <c r="F2049"/>
      <c r="G2049"/>
      <c r="I2049" s="11" t="str">
        <f>Data!G2049</f>
        <v>successful</v>
      </c>
      <c r="J2049" s="11">
        <f>Data!O2049</f>
        <v>443</v>
      </c>
      <c r="L2049" s="39" t="s">
        <v>8219</v>
      </c>
      <c r="M2049" s="39">
        <v>514</v>
      </c>
    </row>
    <row r="2050" spans="3:13" x14ac:dyDescent="0.2">
      <c r="C2050"/>
      <c r="D2050"/>
      <c r="E2050"/>
      <c r="F2050"/>
      <c r="G2050"/>
      <c r="I2050" s="11" t="str">
        <f>Data!G2050</f>
        <v>successful</v>
      </c>
      <c r="J2050" s="11">
        <f>Data!O2050</f>
        <v>1373</v>
      </c>
      <c r="L2050" s="39" t="s">
        <v>8219</v>
      </c>
      <c r="M2050" s="39">
        <v>524</v>
      </c>
    </row>
    <row r="2051" spans="3:13" x14ac:dyDescent="0.2">
      <c r="C2051"/>
      <c r="D2051"/>
      <c r="E2051"/>
      <c r="F2051"/>
      <c r="G2051"/>
      <c r="I2051" s="11" t="str">
        <f>Data!G2051</f>
        <v>successful</v>
      </c>
      <c r="J2051" s="11">
        <f>Data!O2051</f>
        <v>742</v>
      </c>
      <c r="L2051" s="39" t="s">
        <v>8219</v>
      </c>
      <c r="M2051" s="39">
        <v>531</v>
      </c>
    </row>
    <row r="2052" spans="3:13" x14ac:dyDescent="0.2">
      <c r="C2052"/>
      <c r="D2052"/>
      <c r="E2052"/>
      <c r="F2052"/>
      <c r="G2052"/>
      <c r="I2052" s="11" t="str">
        <f>Data!G2052</f>
        <v>successful</v>
      </c>
      <c r="J2052" s="11">
        <f>Data!O2052</f>
        <v>170</v>
      </c>
      <c r="L2052" s="39" t="s">
        <v>8219</v>
      </c>
      <c r="M2052" s="39">
        <v>537</v>
      </c>
    </row>
    <row r="2053" spans="3:13" x14ac:dyDescent="0.2">
      <c r="C2053"/>
      <c r="D2053"/>
      <c r="E2053"/>
      <c r="F2053"/>
      <c r="G2053"/>
      <c r="I2053" s="11" t="str">
        <f>Data!G2053</f>
        <v>successful</v>
      </c>
      <c r="J2053" s="11">
        <f>Data!O2053</f>
        <v>242</v>
      </c>
      <c r="L2053" s="39" t="s">
        <v>8219</v>
      </c>
      <c r="M2053" s="39">
        <v>537</v>
      </c>
    </row>
    <row r="2054" spans="3:13" x14ac:dyDescent="0.2">
      <c r="C2054"/>
      <c r="D2054"/>
      <c r="E2054"/>
      <c r="F2054"/>
      <c r="G2054"/>
      <c r="I2054" s="11" t="str">
        <f>Data!G2054</f>
        <v>successful</v>
      </c>
      <c r="J2054" s="11">
        <f>Data!O2054</f>
        <v>541</v>
      </c>
      <c r="L2054" s="39" t="s">
        <v>8219</v>
      </c>
      <c r="M2054" s="39">
        <v>539</v>
      </c>
    </row>
    <row r="2055" spans="3:13" x14ac:dyDescent="0.2">
      <c r="C2055"/>
      <c r="D2055"/>
      <c r="E2055"/>
      <c r="F2055"/>
      <c r="G2055"/>
      <c r="I2055" s="11" t="str">
        <f>Data!G2055</f>
        <v>successful</v>
      </c>
      <c r="J2055" s="11">
        <f>Data!O2055</f>
        <v>121</v>
      </c>
      <c r="L2055" s="39" t="s">
        <v>8219</v>
      </c>
      <c r="M2055" s="39">
        <v>539</v>
      </c>
    </row>
    <row r="2056" spans="3:13" x14ac:dyDescent="0.2">
      <c r="C2056"/>
      <c r="D2056"/>
      <c r="E2056"/>
      <c r="F2056"/>
      <c r="G2056"/>
      <c r="I2056" s="11" t="str">
        <f>Data!G2056</f>
        <v>successful</v>
      </c>
      <c r="J2056" s="11">
        <f>Data!O2056</f>
        <v>621</v>
      </c>
      <c r="L2056" s="39" t="s">
        <v>8219</v>
      </c>
      <c r="M2056" s="39">
        <v>541</v>
      </c>
    </row>
    <row r="2057" spans="3:13" x14ac:dyDescent="0.2">
      <c r="C2057"/>
      <c r="D2057"/>
      <c r="E2057"/>
      <c r="F2057"/>
      <c r="G2057"/>
      <c r="I2057" s="11" t="str">
        <f>Data!G2057</f>
        <v>successful</v>
      </c>
      <c r="J2057" s="11">
        <f>Data!O2057</f>
        <v>101</v>
      </c>
      <c r="L2057" s="39" t="s">
        <v>8219</v>
      </c>
      <c r="M2057" s="39">
        <v>549</v>
      </c>
    </row>
    <row r="2058" spans="3:13" x14ac:dyDescent="0.2">
      <c r="C2058"/>
      <c r="D2058"/>
      <c r="E2058"/>
      <c r="F2058"/>
      <c r="G2058"/>
      <c r="I2058" s="11" t="str">
        <f>Data!G2058</f>
        <v>successful</v>
      </c>
      <c r="J2058" s="11">
        <f>Data!O2058</f>
        <v>554</v>
      </c>
      <c r="L2058" s="39" t="s">
        <v>8219</v>
      </c>
      <c r="M2058" s="39">
        <v>551</v>
      </c>
    </row>
    <row r="2059" spans="3:13" x14ac:dyDescent="0.2">
      <c r="C2059"/>
      <c r="D2059"/>
      <c r="E2059"/>
      <c r="F2059"/>
      <c r="G2059"/>
      <c r="I2059" s="11" t="str">
        <f>Data!G2059</f>
        <v>successful</v>
      </c>
      <c r="J2059" s="11">
        <f>Data!O2059</f>
        <v>666</v>
      </c>
      <c r="L2059" s="39" t="s">
        <v>8219</v>
      </c>
      <c r="M2059" s="39">
        <v>554</v>
      </c>
    </row>
    <row r="2060" spans="3:13" x14ac:dyDescent="0.2">
      <c r="C2060"/>
      <c r="D2060"/>
      <c r="E2060"/>
      <c r="F2060"/>
      <c r="G2060"/>
      <c r="I2060" s="11" t="str">
        <f>Data!G2060</f>
        <v>successful</v>
      </c>
      <c r="J2060" s="11">
        <f>Data!O2060</f>
        <v>410</v>
      </c>
      <c r="L2060" s="39" t="s">
        <v>8219</v>
      </c>
      <c r="M2060" s="39">
        <v>555</v>
      </c>
    </row>
    <row r="2061" spans="3:13" x14ac:dyDescent="0.2">
      <c r="C2061"/>
      <c r="D2061"/>
      <c r="E2061"/>
      <c r="F2061"/>
      <c r="G2061"/>
      <c r="I2061" s="11" t="str">
        <f>Data!G2061</f>
        <v>successful</v>
      </c>
      <c r="J2061" s="11">
        <f>Data!O2061</f>
        <v>375</v>
      </c>
      <c r="L2061" s="39" t="s">
        <v>8219</v>
      </c>
      <c r="M2061" s="39">
        <v>555</v>
      </c>
    </row>
    <row r="2062" spans="3:13" x14ac:dyDescent="0.2">
      <c r="C2062"/>
      <c r="D2062"/>
      <c r="E2062"/>
      <c r="F2062"/>
      <c r="G2062"/>
      <c r="I2062" s="11" t="str">
        <f>Data!G2062</f>
        <v>successful</v>
      </c>
      <c r="J2062" s="11">
        <f>Data!O2062</f>
        <v>1364</v>
      </c>
      <c r="L2062" s="39" t="s">
        <v>8219</v>
      </c>
      <c r="M2062" s="39">
        <v>557</v>
      </c>
    </row>
    <row r="2063" spans="3:13" x14ac:dyDescent="0.2">
      <c r="C2063"/>
      <c r="D2063"/>
      <c r="E2063"/>
      <c r="F2063"/>
      <c r="G2063"/>
      <c r="I2063" s="11" t="str">
        <f>Data!G2063</f>
        <v>successful</v>
      </c>
      <c r="J2063" s="11">
        <f>Data!O2063</f>
        <v>35</v>
      </c>
      <c r="L2063" s="39" t="s">
        <v>8219</v>
      </c>
      <c r="M2063" s="39">
        <v>558</v>
      </c>
    </row>
    <row r="2064" spans="3:13" x14ac:dyDescent="0.2">
      <c r="C2064"/>
      <c r="D2064"/>
      <c r="E2064"/>
      <c r="F2064"/>
      <c r="G2064"/>
      <c r="I2064" s="11" t="str">
        <f>Data!G2064</f>
        <v>successful</v>
      </c>
      <c r="J2064" s="11">
        <f>Data!O2064</f>
        <v>203</v>
      </c>
      <c r="L2064" s="39" t="s">
        <v>8219</v>
      </c>
      <c r="M2064" s="39">
        <v>560</v>
      </c>
    </row>
    <row r="2065" spans="3:13" x14ac:dyDescent="0.2">
      <c r="C2065"/>
      <c r="D2065"/>
      <c r="E2065"/>
      <c r="F2065"/>
      <c r="G2065"/>
      <c r="I2065" s="11" t="str">
        <f>Data!G2065</f>
        <v>successful</v>
      </c>
      <c r="J2065" s="11">
        <f>Data!O2065</f>
        <v>49</v>
      </c>
      <c r="L2065" s="39" t="s">
        <v>8219</v>
      </c>
      <c r="M2065" s="39">
        <v>562</v>
      </c>
    </row>
    <row r="2066" spans="3:13" x14ac:dyDescent="0.2">
      <c r="C2066"/>
      <c r="D2066"/>
      <c r="E2066"/>
      <c r="F2066"/>
      <c r="G2066"/>
      <c r="I2066" s="11" t="str">
        <f>Data!G2066</f>
        <v>successful</v>
      </c>
      <c r="J2066" s="11">
        <f>Data!O2066</f>
        <v>5812</v>
      </c>
      <c r="L2066" s="39" t="s">
        <v>8219</v>
      </c>
      <c r="M2066" s="39">
        <v>563</v>
      </c>
    </row>
    <row r="2067" spans="3:13" x14ac:dyDescent="0.2">
      <c r="C2067"/>
      <c r="D2067"/>
      <c r="E2067"/>
      <c r="F2067"/>
      <c r="G2067"/>
      <c r="I2067" s="11" t="str">
        <f>Data!G2067</f>
        <v>successful</v>
      </c>
      <c r="J2067" s="11">
        <f>Data!O2067</f>
        <v>1556</v>
      </c>
      <c r="L2067" s="39" t="s">
        <v>8219</v>
      </c>
      <c r="M2067" s="39">
        <v>571</v>
      </c>
    </row>
    <row r="2068" spans="3:13" x14ac:dyDescent="0.2">
      <c r="C2068"/>
      <c r="D2068"/>
      <c r="E2068"/>
      <c r="F2068"/>
      <c r="G2068"/>
      <c r="I2068" s="11" t="str">
        <f>Data!G2068</f>
        <v>successful</v>
      </c>
      <c r="J2068" s="11">
        <f>Data!O2068</f>
        <v>65</v>
      </c>
      <c r="L2068" s="39" t="s">
        <v>8219</v>
      </c>
      <c r="M2068" s="39">
        <v>574</v>
      </c>
    </row>
    <row r="2069" spans="3:13" x14ac:dyDescent="0.2">
      <c r="C2069"/>
      <c r="D2069"/>
      <c r="E2069"/>
      <c r="F2069"/>
      <c r="G2069"/>
      <c r="I2069" s="11" t="str">
        <f>Data!G2069</f>
        <v>successful</v>
      </c>
      <c r="J2069" s="11">
        <f>Data!O2069</f>
        <v>10</v>
      </c>
      <c r="L2069" s="39" t="s">
        <v>8219</v>
      </c>
      <c r="M2069" s="39">
        <v>576</v>
      </c>
    </row>
    <row r="2070" spans="3:13" x14ac:dyDescent="0.2">
      <c r="C2070"/>
      <c r="D2070"/>
      <c r="E2070"/>
      <c r="F2070"/>
      <c r="G2070"/>
      <c r="I2070" s="11" t="str">
        <f>Data!G2070</f>
        <v>successful</v>
      </c>
      <c r="J2070" s="11">
        <f>Data!O2070</f>
        <v>76</v>
      </c>
      <c r="L2070" s="39" t="s">
        <v>8219</v>
      </c>
      <c r="M2070" s="39">
        <v>577</v>
      </c>
    </row>
    <row r="2071" spans="3:13" x14ac:dyDescent="0.2">
      <c r="C2071"/>
      <c r="D2071"/>
      <c r="E2071"/>
      <c r="F2071"/>
      <c r="G2071"/>
      <c r="I2071" s="11" t="str">
        <f>Data!G2071</f>
        <v>successful</v>
      </c>
      <c r="J2071" s="11">
        <f>Data!O2071</f>
        <v>263</v>
      </c>
      <c r="L2071" s="39" t="s">
        <v>8219</v>
      </c>
      <c r="M2071" s="39">
        <v>600</v>
      </c>
    </row>
    <row r="2072" spans="3:13" x14ac:dyDescent="0.2">
      <c r="C2072"/>
      <c r="D2072"/>
      <c r="E2072"/>
      <c r="F2072"/>
      <c r="G2072"/>
      <c r="I2072" s="11" t="str">
        <f>Data!G2072</f>
        <v>successful</v>
      </c>
      <c r="J2072" s="11">
        <f>Data!O2072</f>
        <v>1530</v>
      </c>
      <c r="L2072" s="39" t="s">
        <v>8219</v>
      </c>
      <c r="M2072" s="39">
        <v>607</v>
      </c>
    </row>
    <row r="2073" spans="3:13" x14ac:dyDescent="0.2">
      <c r="C2073"/>
      <c r="D2073"/>
      <c r="E2073"/>
      <c r="F2073"/>
      <c r="G2073"/>
      <c r="I2073" s="11" t="str">
        <f>Data!G2073</f>
        <v>successful</v>
      </c>
      <c r="J2073" s="11">
        <f>Data!O2073</f>
        <v>278</v>
      </c>
      <c r="L2073" s="39" t="s">
        <v>8219</v>
      </c>
      <c r="M2073" s="39">
        <v>613</v>
      </c>
    </row>
    <row r="2074" spans="3:13" x14ac:dyDescent="0.2">
      <c r="C2074"/>
      <c r="D2074"/>
      <c r="E2074"/>
      <c r="F2074"/>
      <c r="G2074"/>
      <c r="I2074" s="11" t="str">
        <f>Data!G2074</f>
        <v>successful</v>
      </c>
      <c r="J2074" s="11">
        <f>Data!O2074</f>
        <v>350</v>
      </c>
      <c r="L2074" s="39" t="s">
        <v>8219</v>
      </c>
      <c r="M2074" s="39">
        <v>614</v>
      </c>
    </row>
    <row r="2075" spans="3:13" x14ac:dyDescent="0.2">
      <c r="C2075"/>
      <c r="D2075"/>
      <c r="E2075"/>
      <c r="F2075"/>
      <c r="G2075"/>
      <c r="I2075" s="11" t="str">
        <f>Data!G2075</f>
        <v>successful</v>
      </c>
      <c r="J2075" s="11">
        <f>Data!O2075</f>
        <v>470</v>
      </c>
      <c r="L2075" s="39" t="s">
        <v>8219</v>
      </c>
      <c r="M2075" s="39">
        <v>615</v>
      </c>
    </row>
    <row r="2076" spans="3:13" x14ac:dyDescent="0.2">
      <c r="C2076"/>
      <c r="D2076"/>
      <c r="E2076"/>
      <c r="F2076"/>
      <c r="G2076"/>
      <c r="I2076" s="11" t="str">
        <f>Data!G2076</f>
        <v>successful</v>
      </c>
      <c r="J2076" s="11">
        <f>Data!O2076</f>
        <v>3</v>
      </c>
      <c r="L2076" s="39" t="s">
        <v>8219</v>
      </c>
      <c r="M2076" s="39">
        <v>621</v>
      </c>
    </row>
    <row r="2077" spans="3:13" x14ac:dyDescent="0.2">
      <c r="C2077"/>
      <c r="D2077"/>
      <c r="E2077"/>
      <c r="F2077"/>
      <c r="G2077"/>
      <c r="I2077" s="11" t="str">
        <f>Data!G2077</f>
        <v>successful</v>
      </c>
      <c r="J2077" s="11">
        <f>Data!O2077</f>
        <v>8200</v>
      </c>
      <c r="L2077" s="39" t="s">
        <v>8219</v>
      </c>
      <c r="M2077" s="39">
        <v>623</v>
      </c>
    </row>
    <row r="2078" spans="3:13" x14ac:dyDescent="0.2">
      <c r="C2078"/>
      <c r="D2078"/>
      <c r="E2078"/>
      <c r="F2078"/>
      <c r="G2078"/>
      <c r="I2078" s="11" t="str">
        <f>Data!G2078</f>
        <v>successful</v>
      </c>
      <c r="J2078" s="11">
        <f>Data!O2078</f>
        <v>8359</v>
      </c>
      <c r="L2078" s="39" t="s">
        <v>8219</v>
      </c>
      <c r="M2078" s="39">
        <v>625</v>
      </c>
    </row>
    <row r="2079" spans="3:13" x14ac:dyDescent="0.2">
      <c r="C2079"/>
      <c r="D2079"/>
      <c r="E2079"/>
      <c r="F2079"/>
      <c r="G2079"/>
      <c r="I2079" s="11" t="str">
        <f>Data!G2079</f>
        <v>successful</v>
      </c>
      <c r="J2079" s="11">
        <f>Data!O2079</f>
        <v>188</v>
      </c>
      <c r="L2079" s="39" t="s">
        <v>8219</v>
      </c>
      <c r="M2079" s="39">
        <v>635</v>
      </c>
    </row>
    <row r="2080" spans="3:13" x14ac:dyDescent="0.2">
      <c r="C2080"/>
      <c r="D2080"/>
      <c r="E2080"/>
      <c r="F2080"/>
      <c r="G2080"/>
      <c r="I2080" s="11" t="str">
        <f>Data!G2080</f>
        <v>successful</v>
      </c>
      <c r="J2080" s="11">
        <f>Data!O2080</f>
        <v>48</v>
      </c>
      <c r="L2080" s="39" t="s">
        <v>8219</v>
      </c>
      <c r="M2080" s="39">
        <v>644</v>
      </c>
    </row>
    <row r="2081" spans="3:13" x14ac:dyDescent="0.2">
      <c r="C2081"/>
      <c r="D2081"/>
      <c r="E2081"/>
      <c r="F2081"/>
      <c r="G2081"/>
      <c r="I2081" s="11" t="str">
        <f>Data!G2081</f>
        <v>successful</v>
      </c>
      <c r="J2081" s="11">
        <f>Data!O2081</f>
        <v>607</v>
      </c>
      <c r="L2081" s="39" t="s">
        <v>8219</v>
      </c>
      <c r="M2081" s="39">
        <v>651</v>
      </c>
    </row>
    <row r="2082" spans="3:13" x14ac:dyDescent="0.2">
      <c r="C2082"/>
      <c r="D2082"/>
      <c r="E2082"/>
      <c r="F2082"/>
      <c r="G2082"/>
      <c r="I2082" s="11" t="str">
        <f>Data!G2082</f>
        <v>successful</v>
      </c>
      <c r="J2082" s="11">
        <f>Data!O2082</f>
        <v>50</v>
      </c>
      <c r="L2082" s="39" t="s">
        <v>8219</v>
      </c>
      <c r="M2082" s="39">
        <v>660</v>
      </c>
    </row>
    <row r="2083" spans="3:13" x14ac:dyDescent="0.2">
      <c r="C2083"/>
      <c r="D2083"/>
      <c r="E2083"/>
      <c r="F2083"/>
      <c r="G2083"/>
      <c r="I2083" s="11" t="str">
        <f>Data!G2083</f>
        <v>successful</v>
      </c>
      <c r="J2083" s="11">
        <f>Data!O2083</f>
        <v>55</v>
      </c>
      <c r="L2083" s="39" t="s">
        <v>8219</v>
      </c>
      <c r="M2083" s="39">
        <v>665</v>
      </c>
    </row>
    <row r="2084" spans="3:13" x14ac:dyDescent="0.2">
      <c r="C2084"/>
      <c r="D2084"/>
      <c r="E2084"/>
      <c r="F2084"/>
      <c r="G2084"/>
      <c r="I2084" s="11" t="str">
        <f>Data!G2084</f>
        <v>successful</v>
      </c>
      <c r="J2084" s="11">
        <f>Data!O2084</f>
        <v>38</v>
      </c>
      <c r="L2084" s="39" t="s">
        <v>8219</v>
      </c>
      <c r="M2084" s="39">
        <v>666</v>
      </c>
    </row>
    <row r="2085" spans="3:13" x14ac:dyDescent="0.2">
      <c r="C2085"/>
      <c r="D2085"/>
      <c r="E2085"/>
      <c r="F2085"/>
      <c r="G2085"/>
      <c r="I2085" s="11" t="str">
        <f>Data!G2085</f>
        <v>successful</v>
      </c>
      <c r="J2085" s="11">
        <f>Data!O2085</f>
        <v>25</v>
      </c>
      <c r="L2085" s="39" t="s">
        <v>8219</v>
      </c>
      <c r="M2085" s="39">
        <v>670</v>
      </c>
    </row>
    <row r="2086" spans="3:13" x14ac:dyDescent="0.2">
      <c r="C2086"/>
      <c r="D2086"/>
      <c r="E2086"/>
      <c r="F2086"/>
      <c r="G2086"/>
      <c r="I2086" s="11" t="str">
        <f>Data!G2086</f>
        <v>successful</v>
      </c>
      <c r="J2086" s="11">
        <f>Data!O2086</f>
        <v>46</v>
      </c>
      <c r="L2086" s="39" t="s">
        <v>8219</v>
      </c>
      <c r="M2086" s="39">
        <v>676</v>
      </c>
    </row>
    <row r="2087" spans="3:13" x14ac:dyDescent="0.2">
      <c r="C2087"/>
      <c r="D2087"/>
      <c r="E2087"/>
      <c r="F2087"/>
      <c r="G2087"/>
      <c r="I2087" s="11" t="str">
        <f>Data!G2087</f>
        <v>successful</v>
      </c>
      <c r="J2087" s="11">
        <f>Data!O2087</f>
        <v>83</v>
      </c>
      <c r="L2087" s="39" t="s">
        <v>8219</v>
      </c>
      <c r="M2087" s="39">
        <v>680</v>
      </c>
    </row>
    <row r="2088" spans="3:13" x14ac:dyDescent="0.2">
      <c r="C2088"/>
      <c r="D2088"/>
      <c r="E2088"/>
      <c r="F2088"/>
      <c r="G2088"/>
      <c r="I2088" s="11" t="str">
        <f>Data!G2088</f>
        <v>successful</v>
      </c>
      <c r="J2088" s="11">
        <f>Data!O2088</f>
        <v>35</v>
      </c>
      <c r="L2088" s="39" t="s">
        <v>8219</v>
      </c>
      <c r="M2088" s="39">
        <v>680</v>
      </c>
    </row>
    <row r="2089" spans="3:13" x14ac:dyDescent="0.2">
      <c r="C2089"/>
      <c r="D2089"/>
      <c r="E2089"/>
      <c r="F2089"/>
      <c r="G2089"/>
      <c r="I2089" s="11" t="str">
        <f>Data!G2089</f>
        <v>successful</v>
      </c>
      <c r="J2089" s="11">
        <f>Data!O2089</f>
        <v>25</v>
      </c>
      <c r="L2089" s="39" t="s">
        <v>8219</v>
      </c>
      <c r="M2089" s="39">
        <v>682</v>
      </c>
    </row>
    <row r="2090" spans="3:13" x14ac:dyDescent="0.2">
      <c r="C2090"/>
      <c r="D2090"/>
      <c r="E2090"/>
      <c r="F2090"/>
      <c r="G2090"/>
      <c r="I2090" s="11" t="str">
        <f>Data!G2090</f>
        <v>successful</v>
      </c>
      <c r="J2090" s="11">
        <f>Data!O2090</f>
        <v>75</v>
      </c>
      <c r="L2090" s="39" t="s">
        <v>8219</v>
      </c>
      <c r="M2090" s="39">
        <v>682</v>
      </c>
    </row>
    <row r="2091" spans="3:13" x14ac:dyDescent="0.2">
      <c r="C2091"/>
      <c r="D2091"/>
      <c r="E2091"/>
      <c r="F2091"/>
      <c r="G2091"/>
      <c r="I2091" s="11" t="str">
        <f>Data!G2091</f>
        <v>successful</v>
      </c>
      <c r="J2091" s="11">
        <f>Data!O2091</f>
        <v>62</v>
      </c>
      <c r="L2091" s="39" t="s">
        <v>8219</v>
      </c>
      <c r="M2091" s="39">
        <v>688</v>
      </c>
    </row>
    <row r="2092" spans="3:13" x14ac:dyDescent="0.2">
      <c r="C2092"/>
      <c r="D2092"/>
      <c r="E2092"/>
      <c r="F2092"/>
      <c r="G2092"/>
      <c r="I2092" s="11" t="str">
        <f>Data!G2092</f>
        <v>successful</v>
      </c>
      <c r="J2092" s="11">
        <f>Data!O2092</f>
        <v>160</v>
      </c>
      <c r="L2092" s="39" t="s">
        <v>8219</v>
      </c>
      <c r="M2092" s="39">
        <v>701</v>
      </c>
    </row>
    <row r="2093" spans="3:13" x14ac:dyDescent="0.2">
      <c r="C2093"/>
      <c r="D2093"/>
      <c r="E2093"/>
      <c r="F2093"/>
      <c r="G2093"/>
      <c r="I2093" s="11" t="str">
        <f>Data!G2093</f>
        <v>successful</v>
      </c>
      <c r="J2093" s="11">
        <f>Data!O2093</f>
        <v>246</v>
      </c>
      <c r="L2093" s="39" t="s">
        <v>8219</v>
      </c>
      <c r="M2093" s="39">
        <v>707</v>
      </c>
    </row>
    <row r="2094" spans="3:13" x14ac:dyDescent="0.2">
      <c r="C2094"/>
      <c r="D2094"/>
      <c r="E2094"/>
      <c r="F2094"/>
      <c r="G2094"/>
      <c r="I2094" s="11" t="str">
        <f>Data!G2094</f>
        <v>successful</v>
      </c>
      <c r="J2094" s="11">
        <f>Data!O2094</f>
        <v>55</v>
      </c>
      <c r="L2094" s="39" t="s">
        <v>8219</v>
      </c>
      <c r="M2094" s="39">
        <v>711</v>
      </c>
    </row>
    <row r="2095" spans="3:13" x14ac:dyDescent="0.2">
      <c r="C2095"/>
      <c r="D2095"/>
      <c r="E2095"/>
      <c r="F2095"/>
      <c r="G2095"/>
      <c r="I2095" s="11" t="str">
        <f>Data!G2095</f>
        <v>successful</v>
      </c>
      <c r="J2095" s="11">
        <f>Data!O2095</f>
        <v>23</v>
      </c>
      <c r="L2095" s="39" t="s">
        <v>8219</v>
      </c>
      <c r="M2095" s="39">
        <v>714</v>
      </c>
    </row>
    <row r="2096" spans="3:13" x14ac:dyDescent="0.2">
      <c r="C2096"/>
      <c r="D2096"/>
      <c r="E2096"/>
      <c r="F2096"/>
      <c r="G2096"/>
      <c r="I2096" s="11" t="str">
        <f>Data!G2096</f>
        <v>successful</v>
      </c>
      <c r="J2096" s="11">
        <f>Data!O2096</f>
        <v>72</v>
      </c>
      <c r="L2096" s="39" t="s">
        <v>8219</v>
      </c>
      <c r="M2096" s="39">
        <v>721</v>
      </c>
    </row>
    <row r="2097" spans="3:13" x14ac:dyDescent="0.2">
      <c r="C2097"/>
      <c r="D2097"/>
      <c r="E2097"/>
      <c r="F2097"/>
      <c r="G2097"/>
      <c r="I2097" s="11" t="str">
        <f>Data!G2097</f>
        <v>successful</v>
      </c>
      <c r="J2097" s="11">
        <f>Data!O2097</f>
        <v>22</v>
      </c>
      <c r="L2097" s="39" t="s">
        <v>8219</v>
      </c>
      <c r="M2097" s="39">
        <v>729</v>
      </c>
    </row>
    <row r="2098" spans="3:13" x14ac:dyDescent="0.2">
      <c r="C2098"/>
      <c r="D2098"/>
      <c r="E2098"/>
      <c r="F2098"/>
      <c r="G2098"/>
      <c r="I2098" s="11" t="str">
        <f>Data!G2098</f>
        <v>successful</v>
      </c>
      <c r="J2098" s="11">
        <f>Data!O2098</f>
        <v>14</v>
      </c>
      <c r="L2098" s="39" t="s">
        <v>8219</v>
      </c>
      <c r="M2098" s="39">
        <v>736</v>
      </c>
    </row>
    <row r="2099" spans="3:13" x14ac:dyDescent="0.2">
      <c r="C2099"/>
      <c r="D2099"/>
      <c r="E2099"/>
      <c r="F2099"/>
      <c r="G2099"/>
      <c r="I2099" s="11" t="str">
        <f>Data!G2099</f>
        <v>successful</v>
      </c>
      <c r="J2099" s="11">
        <f>Data!O2099</f>
        <v>38</v>
      </c>
      <c r="L2099" s="39" t="s">
        <v>8219</v>
      </c>
      <c r="M2099" s="39">
        <v>740</v>
      </c>
    </row>
    <row r="2100" spans="3:13" x14ac:dyDescent="0.2">
      <c r="C2100"/>
      <c r="D2100"/>
      <c r="E2100"/>
      <c r="F2100"/>
      <c r="G2100"/>
      <c r="I2100" s="11" t="str">
        <f>Data!G2100</f>
        <v>successful</v>
      </c>
      <c r="J2100" s="11">
        <f>Data!O2100</f>
        <v>32</v>
      </c>
      <c r="L2100" s="39" t="s">
        <v>8219</v>
      </c>
      <c r="M2100" s="39">
        <v>742</v>
      </c>
    </row>
    <row r="2101" spans="3:13" x14ac:dyDescent="0.2">
      <c r="C2101"/>
      <c r="D2101"/>
      <c r="E2101"/>
      <c r="F2101"/>
      <c r="G2101"/>
      <c r="I2101" s="11" t="str">
        <f>Data!G2101</f>
        <v>successful</v>
      </c>
      <c r="J2101" s="11">
        <f>Data!O2101</f>
        <v>63</v>
      </c>
      <c r="L2101" s="39" t="s">
        <v>8219</v>
      </c>
      <c r="M2101" s="39">
        <v>760</v>
      </c>
    </row>
    <row r="2102" spans="3:13" x14ac:dyDescent="0.2">
      <c r="C2102"/>
      <c r="D2102"/>
      <c r="E2102"/>
      <c r="F2102"/>
      <c r="G2102"/>
      <c r="I2102" s="11" t="str">
        <f>Data!G2102</f>
        <v>successful</v>
      </c>
      <c r="J2102" s="11">
        <f>Data!O2102</f>
        <v>27</v>
      </c>
      <c r="L2102" s="39" t="s">
        <v>8219</v>
      </c>
      <c r="M2102" s="39">
        <v>813</v>
      </c>
    </row>
    <row r="2103" spans="3:13" x14ac:dyDescent="0.2">
      <c r="C2103"/>
      <c r="D2103"/>
      <c r="E2103"/>
      <c r="F2103"/>
      <c r="G2103"/>
      <c r="I2103" s="11" t="str">
        <f>Data!G2103</f>
        <v>successful</v>
      </c>
      <c r="J2103" s="11">
        <f>Data!O2103</f>
        <v>44</v>
      </c>
      <c r="L2103" s="39" t="s">
        <v>8219</v>
      </c>
      <c r="M2103" s="39">
        <v>821</v>
      </c>
    </row>
    <row r="2104" spans="3:13" x14ac:dyDescent="0.2">
      <c r="C2104"/>
      <c r="D2104"/>
      <c r="E2104"/>
      <c r="F2104"/>
      <c r="G2104"/>
      <c r="I2104" s="11" t="str">
        <f>Data!G2104</f>
        <v>successful</v>
      </c>
      <c r="J2104" s="11">
        <f>Data!O2104</f>
        <v>38</v>
      </c>
      <c r="L2104" s="39" t="s">
        <v>8219</v>
      </c>
      <c r="M2104" s="39">
        <v>827</v>
      </c>
    </row>
    <row r="2105" spans="3:13" x14ac:dyDescent="0.2">
      <c r="C2105"/>
      <c r="D2105"/>
      <c r="E2105"/>
      <c r="F2105"/>
      <c r="G2105"/>
      <c r="I2105" s="11" t="str">
        <f>Data!G2105</f>
        <v>successful</v>
      </c>
      <c r="J2105" s="11">
        <f>Data!O2105</f>
        <v>115</v>
      </c>
      <c r="L2105" s="39" t="s">
        <v>8219</v>
      </c>
      <c r="M2105" s="39">
        <v>834</v>
      </c>
    </row>
    <row r="2106" spans="3:13" x14ac:dyDescent="0.2">
      <c r="C2106"/>
      <c r="D2106"/>
      <c r="E2106"/>
      <c r="F2106"/>
      <c r="G2106"/>
      <c r="I2106" s="11" t="str">
        <f>Data!G2106</f>
        <v>successful</v>
      </c>
      <c r="J2106" s="11">
        <f>Data!O2106</f>
        <v>37</v>
      </c>
      <c r="L2106" s="39" t="s">
        <v>8219</v>
      </c>
      <c r="M2106" s="39">
        <v>848</v>
      </c>
    </row>
    <row r="2107" spans="3:13" x14ac:dyDescent="0.2">
      <c r="C2107"/>
      <c r="D2107"/>
      <c r="E2107"/>
      <c r="F2107"/>
      <c r="G2107"/>
      <c r="I2107" s="11" t="str">
        <f>Data!G2107</f>
        <v>successful</v>
      </c>
      <c r="J2107" s="11">
        <f>Data!O2107</f>
        <v>99</v>
      </c>
      <c r="L2107" s="39" t="s">
        <v>8219</v>
      </c>
      <c r="M2107" s="39">
        <v>859</v>
      </c>
    </row>
    <row r="2108" spans="3:13" x14ac:dyDescent="0.2">
      <c r="C2108"/>
      <c r="D2108"/>
      <c r="E2108"/>
      <c r="F2108"/>
      <c r="G2108"/>
      <c r="I2108" s="11" t="str">
        <f>Data!G2108</f>
        <v>successful</v>
      </c>
      <c r="J2108" s="11">
        <f>Data!O2108</f>
        <v>44</v>
      </c>
      <c r="L2108" s="39" t="s">
        <v>8219</v>
      </c>
      <c r="M2108" s="39">
        <v>874</v>
      </c>
    </row>
    <row r="2109" spans="3:13" x14ac:dyDescent="0.2">
      <c r="C2109"/>
      <c r="D2109"/>
      <c r="E2109"/>
      <c r="F2109"/>
      <c r="G2109"/>
      <c r="I2109" s="11" t="str">
        <f>Data!G2109</f>
        <v>successful</v>
      </c>
      <c r="J2109" s="11">
        <f>Data!O2109</f>
        <v>58</v>
      </c>
      <c r="L2109" s="39" t="s">
        <v>8219</v>
      </c>
      <c r="M2109" s="39">
        <v>878</v>
      </c>
    </row>
    <row r="2110" spans="3:13" x14ac:dyDescent="0.2">
      <c r="C2110"/>
      <c r="D2110"/>
      <c r="E2110"/>
      <c r="F2110"/>
      <c r="G2110"/>
      <c r="I2110" s="11" t="str">
        <f>Data!G2110</f>
        <v>successful</v>
      </c>
      <c r="J2110" s="11">
        <f>Data!O2110</f>
        <v>191</v>
      </c>
      <c r="L2110" s="39" t="s">
        <v>8219</v>
      </c>
      <c r="M2110" s="39">
        <v>885</v>
      </c>
    </row>
    <row r="2111" spans="3:13" x14ac:dyDescent="0.2">
      <c r="C2111"/>
      <c r="D2111"/>
      <c r="E2111"/>
      <c r="F2111"/>
      <c r="G2111"/>
      <c r="I2111" s="11" t="str">
        <f>Data!G2111</f>
        <v>successful</v>
      </c>
      <c r="J2111" s="11">
        <f>Data!O2111</f>
        <v>40</v>
      </c>
      <c r="L2111" s="39" t="s">
        <v>8219</v>
      </c>
      <c r="M2111" s="39">
        <v>897</v>
      </c>
    </row>
    <row r="2112" spans="3:13" x14ac:dyDescent="0.2">
      <c r="C2112"/>
      <c r="D2112"/>
      <c r="E2112"/>
      <c r="F2112"/>
      <c r="G2112"/>
      <c r="I2112" s="11" t="str">
        <f>Data!G2112</f>
        <v>successful</v>
      </c>
      <c r="J2112" s="11">
        <f>Data!O2112</f>
        <v>38</v>
      </c>
      <c r="L2112" s="39" t="s">
        <v>8219</v>
      </c>
      <c r="M2112" s="39">
        <v>902</v>
      </c>
    </row>
    <row r="2113" spans="3:13" x14ac:dyDescent="0.2">
      <c r="C2113"/>
      <c r="D2113"/>
      <c r="E2113"/>
      <c r="F2113"/>
      <c r="G2113"/>
      <c r="I2113" s="11" t="str">
        <f>Data!G2113</f>
        <v>successful</v>
      </c>
      <c r="J2113" s="11">
        <f>Data!O2113</f>
        <v>39</v>
      </c>
      <c r="L2113" s="39" t="s">
        <v>8219</v>
      </c>
      <c r="M2113" s="39">
        <v>916</v>
      </c>
    </row>
    <row r="2114" spans="3:13" x14ac:dyDescent="0.2">
      <c r="C2114"/>
      <c r="D2114"/>
      <c r="E2114"/>
      <c r="F2114"/>
      <c r="G2114"/>
      <c r="I2114" s="11" t="str">
        <f>Data!G2114</f>
        <v>successful</v>
      </c>
      <c r="J2114" s="11">
        <f>Data!O2114</f>
        <v>11</v>
      </c>
      <c r="L2114" s="39" t="s">
        <v>8219</v>
      </c>
      <c r="M2114" s="39">
        <v>930</v>
      </c>
    </row>
    <row r="2115" spans="3:13" x14ac:dyDescent="0.2">
      <c r="C2115"/>
      <c r="D2115"/>
      <c r="E2115"/>
      <c r="F2115"/>
      <c r="G2115"/>
      <c r="I2115" s="11" t="str">
        <f>Data!G2115</f>
        <v>successful</v>
      </c>
      <c r="J2115" s="11">
        <f>Data!O2115</f>
        <v>107</v>
      </c>
      <c r="L2115" s="39" t="s">
        <v>8219</v>
      </c>
      <c r="M2115" s="39">
        <v>942</v>
      </c>
    </row>
    <row r="2116" spans="3:13" x14ac:dyDescent="0.2">
      <c r="C2116"/>
      <c r="D2116"/>
      <c r="E2116"/>
      <c r="F2116"/>
      <c r="G2116"/>
      <c r="I2116" s="11" t="str">
        <f>Data!G2116</f>
        <v>successful</v>
      </c>
      <c r="J2116" s="11">
        <f>Data!O2116</f>
        <v>147</v>
      </c>
      <c r="L2116" s="39" t="s">
        <v>8219</v>
      </c>
      <c r="M2116" s="39">
        <v>943</v>
      </c>
    </row>
    <row r="2117" spans="3:13" x14ac:dyDescent="0.2">
      <c r="C2117"/>
      <c r="D2117"/>
      <c r="E2117"/>
      <c r="F2117"/>
      <c r="G2117"/>
      <c r="I2117" s="11" t="str">
        <f>Data!G2117</f>
        <v>successful</v>
      </c>
      <c r="J2117" s="11">
        <f>Data!O2117</f>
        <v>36</v>
      </c>
      <c r="L2117" s="39" t="s">
        <v>8219</v>
      </c>
      <c r="M2117" s="39">
        <v>944</v>
      </c>
    </row>
    <row r="2118" spans="3:13" x14ac:dyDescent="0.2">
      <c r="C2118"/>
      <c r="D2118"/>
      <c r="E2118"/>
      <c r="F2118"/>
      <c r="G2118"/>
      <c r="I2118" s="11" t="str">
        <f>Data!G2118</f>
        <v>successful</v>
      </c>
      <c r="J2118" s="11">
        <f>Data!O2118</f>
        <v>92</v>
      </c>
      <c r="L2118" s="39" t="s">
        <v>8219</v>
      </c>
      <c r="M2118" s="39">
        <v>951</v>
      </c>
    </row>
    <row r="2119" spans="3:13" x14ac:dyDescent="0.2">
      <c r="C2119"/>
      <c r="D2119"/>
      <c r="E2119"/>
      <c r="F2119"/>
      <c r="G2119"/>
      <c r="I2119" s="11" t="str">
        <f>Data!G2119</f>
        <v>successful</v>
      </c>
      <c r="J2119" s="11">
        <f>Data!O2119</f>
        <v>35</v>
      </c>
      <c r="L2119" s="39" t="s">
        <v>8219</v>
      </c>
      <c r="M2119" s="39">
        <v>963</v>
      </c>
    </row>
    <row r="2120" spans="3:13" x14ac:dyDescent="0.2">
      <c r="C2120"/>
      <c r="D2120"/>
      <c r="E2120"/>
      <c r="F2120"/>
      <c r="G2120"/>
      <c r="I2120" s="11" t="str">
        <f>Data!G2120</f>
        <v>successful</v>
      </c>
      <c r="J2120" s="11">
        <f>Data!O2120</f>
        <v>17</v>
      </c>
      <c r="L2120" s="39" t="s">
        <v>8219</v>
      </c>
      <c r="M2120" s="39">
        <v>964</v>
      </c>
    </row>
    <row r="2121" spans="3:13" x14ac:dyDescent="0.2">
      <c r="C2121"/>
      <c r="D2121"/>
      <c r="E2121"/>
      <c r="F2121"/>
      <c r="G2121"/>
      <c r="I2121" s="11" t="str">
        <f>Data!G2121</f>
        <v>successful</v>
      </c>
      <c r="J2121" s="11">
        <f>Data!O2121</f>
        <v>22</v>
      </c>
      <c r="L2121" s="39" t="s">
        <v>8219</v>
      </c>
      <c r="M2121" s="39">
        <v>971</v>
      </c>
    </row>
    <row r="2122" spans="3:13" x14ac:dyDescent="0.2">
      <c r="C2122"/>
      <c r="D2122"/>
      <c r="E2122"/>
      <c r="F2122"/>
      <c r="G2122"/>
      <c r="I2122" s="11" t="str">
        <f>Data!G2122</f>
        <v>successful</v>
      </c>
      <c r="J2122" s="11">
        <f>Data!O2122</f>
        <v>69</v>
      </c>
      <c r="L2122" s="39" t="s">
        <v>8219</v>
      </c>
      <c r="M2122" s="39">
        <v>983</v>
      </c>
    </row>
    <row r="2123" spans="3:13" x14ac:dyDescent="0.2">
      <c r="C2123"/>
      <c r="D2123"/>
      <c r="E2123"/>
      <c r="F2123"/>
      <c r="G2123"/>
      <c r="I2123" s="11" t="str">
        <f>Data!G2123</f>
        <v>failed</v>
      </c>
      <c r="J2123" s="11">
        <f>Data!O2123</f>
        <v>10</v>
      </c>
      <c r="L2123" s="39" t="s">
        <v>8219</v>
      </c>
      <c r="M2123" s="39">
        <v>988</v>
      </c>
    </row>
    <row r="2124" spans="3:13" x14ac:dyDescent="0.2">
      <c r="C2124"/>
      <c r="D2124"/>
      <c r="E2124"/>
      <c r="F2124"/>
      <c r="G2124"/>
      <c r="I2124" s="11" t="str">
        <f>Data!G2124</f>
        <v>failed</v>
      </c>
      <c r="J2124" s="11">
        <f>Data!O2124</f>
        <v>3</v>
      </c>
      <c r="L2124" s="39" t="s">
        <v>8219</v>
      </c>
      <c r="M2124" s="39">
        <v>1013</v>
      </c>
    </row>
    <row r="2125" spans="3:13" x14ac:dyDescent="0.2">
      <c r="C2125"/>
      <c r="D2125"/>
      <c r="E2125"/>
      <c r="F2125"/>
      <c r="G2125"/>
      <c r="I2125" s="11" t="str">
        <f>Data!G2125</f>
        <v>failed</v>
      </c>
      <c r="J2125" s="11">
        <f>Data!O2125</f>
        <v>5</v>
      </c>
      <c r="L2125" s="39" t="s">
        <v>8219</v>
      </c>
      <c r="M2125" s="39">
        <v>1019</v>
      </c>
    </row>
    <row r="2126" spans="3:13" x14ac:dyDescent="0.2">
      <c r="C2126"/>
      <c r="D2126"/>
      <c r="E2126"/>
      <c r="F2126"/>
      <c r="G2126"/>
      <c r="I2126" s="11" t="str">
        <f>Data!G2126</f>
        <v>failed</v>
      </c>
      <c r="J2126" s="11">
        <f>Data!O2126</f>
        <v>5</v>
      </c>
      <c r="L2126" s="39" t="s">
        <v>8219</v>
      </c>
      <c r="M2126" s="39">
        <v>1021</v>
      </c>
    </row>
    <row r="2127" spans="3:13" x14ac:dyDescent="0.2">
      <c r="C2127"/>
      <c r="D2127"/>
      <c r="E2127"/>
      <c r="F2127"/>
      <c r="G2127"/>
      <c r="I2127" s="11" t="str">
        <f>Data!G2127</f>
        <v>failed</v>
      </c>
      <c r="J2127" s="11">
        <f>Data!O2127</f>
        <v>27</v>
      </c>
      <c r="L2127" s="39" t="s">
        <v>8219</v>
      </c>
      <c r="M2127" s="39">
        <v>1049</v>
      </c>
    </row>
    <row r="2128" spans="3:13" x14ac:dyDescent="0.2">
      <c r="C2128"/>
      <c r="D2128"/>
      <c r="E2128"/>
      <c r="F2128"/>
      <c r="G2128"/>
      <c r="I2128" s="11" t="str">
        <f>Data!G2128</f>
        <v>failed</v>
      </c>
      <c r="J2128" s="11">
        <f>Data!O2128</f>
        <v>2</v>
      </c>
      <c r="L2128" s="39" t="s">
        <v>8219</v>
      </c>
      <c r="M2128" s="39">
        <v>1062</v>
      </c>
    </row>
    <row r="2129" spans="3:13" x14ac:dyDescent="0.2">
      <c r="C2129"/>
      <c r="D2129"/>
      <c r="E2129"/>
      <c r="F2129"/>
      <c r="G2129"/>
      <c r="I2129" s="11" t="str">
        <f>Data!G2129</f>
        <v>failed</v>
      </c>
      <c r="J2129" s="11">
        <f>Data!O2129</f>
        <v>236</v>
      </c>
      <c r="L2129" s="39" t="s">
        <v>8219</v>
      </c>
      <c r="M2129" s="39">
        <v>1071</v>
      </c>
    </row>
    <row r="2130" spans="3:13" x14ac:dyDescent="0.2">
      <c r="C2130"/>
      <c r="D2130"/>
      <c r="E2130"/>
      <c r="F2130"/>
      <c r="G2130"/>
      <c r="I2130" s="11" t="str">
        <f>Data!G2130</f>
        <v>failed</v>
      </c>
      <c r="J2130" s="11">
        <f>Data!O2130</f>
        <v>1</v>
      </c>
      <c r="L2130" s="39" t="s">
        <v>8219</v>
      </c>
      <c r="M2130" s="39">
        <v>1088</v>
      </c>
    </row>
    <row r="2131" spans="3:13" x14ac:dyDescent="0.2">
      <c r="C2131"/>
      <c r="D2131"/>
      <c r="E2131"/>
      <c r="F2131"/>
      <c r="G2131"/>
      <c r="I2131" s="11" t="str">
        <f>Data!G2131</f>
        <v>failed</v>
      </c>
      <c r="J2131" s="11">
        <f>Data!O2131</f>
        <v>12</v>
      </c>
      <c r="L2131" s="39" t="s">
        <v>8219</v>
      </c>
      <c r="M2131" s="39">
        <v>1095</v>
      </c>
    </row>
    <row r="2132" spans="3:13" x14ac:dyDescent="0.2">
      <c r="C2132"/>
      <c r="D2132"/>
      <c r="E2132"/>
      <c r="F2132"/>
      <c r="G2132"/>
      <c r="I2132" s="11" t="str">
        <f>Data!G2132</f>
        <v>failed</v>
      </c>
      <c r="J2132" s="11">
        <f>Data!O2132</f>
        <v>4</v>
      </c>
      <c r="L2132" s="39" t="s">
        <v>8219</v>
      </c>
      <c r="M2132" s="39">
        <v>1104</v>
      </c>
    </row>
    <row r="2133" spans="3:13" x14ac:dyDescent="0.2">
      <c r="C2133"/>
      <c r="D2133"/>
      <c r="E2133"/>
      <c r="F2133"/>
      <c r="G2133"/>
      <c r="I2133" s="11" t="str">
        <f>Data!G2133</f>
        <v>failed</v>
      </c>
      <c r="J2133" s="11">
        <f>Data!O2133</f>
        <v>3</v>
      </c>
      <c r="L2133" s="39" t="s">
        <v>8219</v>
      </c>
      <c r="M2133" s="39">
        <v>1107</v>
      </c>
    </row>
    <row r="2134" spans="3:13" x14ac:dyDescent="0.2">
      <c r="C2134"/>
      <c r="D2134"/>
      <c r="E2134"/>
      <c r="F2134"/>
      <c r="G2134"/>
      <c r="I2134" s="11" t="str">
        <f>Data!G2134</f>
        <v>failed</v>
      </c>
      <c r="J2134" s="11">
        <f>Data!O2134</f>
        <v>99</v>
      </c>
      <c r="L2134" s="39" t="s">
        <v>8219</v>
      </c>
      <c r="M2134" s="39">
        <v>1113</v>
      </c>
    </row>
    <row r="2135" spans="3:13" x14ac:dyDescent="0.2">
      <c r="C2135"/>
      <c r="D2135"/>
      <c r="E2135"/>
      <c r="F2135"/>
      <c r="G2135"/>
      <c r="I2135" s="11" t="str">
        <f>Data!G2135</f>
        <v>failed</v>
      </c>
      <c r="J2135" s="11">
        <f>Data!O2135</f>
        <v>3</v>
      </c>
      <c r="L2135" s="39" t="s">
        <v>8219</v>
      </c>
      <c r="M2135" s="39">
        <v>1151</v>
      </c>
    </row>
    <row r="2136" spans="3:13" x14ac:dyDescent="0.2">
      <c r="C2136"/>
      <c r="D2136"/>
      <c r="E2136"/>
      <c r="F2136"/>
      <c r="G2136"/>
      <c r="I2136" s="11" t="str">
        <f>Data!G2136</f>
        <v>failed</v>
      </c>
      <c r="J2136" s="11">
        <f>Data!O2136</f>
        <v>3</v>
      </c>
      <c r="L2136" s="39" t="s">
        <v>8219</v>
      </c>
      <c r="M2136" s="39">
        <v>1204</v>
      </c>
    </row>
    <row r="2137" spans="3:13" x14ac:dyDescent="0.2">
      <c r="C2137"/>
      <c r="D2137"/>
      <c r="E2137"/>
      <c r="F2137"/>
      <c r="G2137"/>
      <c r="I2137" s="11" t="str">
        <f>Data!G2137</f>
        <v>failed</v>
      </c>
      <c r="J2137" s="11">
        <f>Data!O2137</f>
        <v>22</v>
      </c>
      <c r="L2137" s="39" t="s">
        <v>8219</v>
      </c>
      <c r="M2137" s="39">
        <v>1224</v>
      </c>
    </row>
    <row r="2138" spans="3:13" x14ac:dyDescent="0.2">
      <c r="C2138"/>
      <c r="D2138"/>
      <c r="E2138"/>
      <c r="F2138"/>
      <c r="G2138"/>
      <c r="I2138" s="11" t="str">
        <f>Data!G2138</f>
        <v>failed</v>
      </c>
      <c r="J2138" s="11">
        <f>Data!O2138</f>
        <v>4</v>
      </c>
      <c r="L2138" s="39" t="s">
        <v>8219</v>
      </c>
      <c r="M2138" s="39">
        <v>1251</v>
      </c>
    </row>
    <row r="2139" spans="3:13" x14ac:dyDescent="0.2">
      <c r="C2139"/>
      <c r="D2139"/>
      <c r="E2139"/>
      <c r="F2139"/>
      <c r="G2139"/>
      <c r="I2139" s="11" t="str">
        <f>Data!G2139</f>
        <v>failed</v>
      </c>
      <c r="J2139" s="11">
        <f>Data!O2139</f>
        <v>534</v>
      </c>
      <c r="L2139" s="39" t="s">
        <v>8219</v>
      </c>
      <c r="M2139" s="39">
        <v>1260</v>
      </c>
    </row>
    <row r="2140" spans="3:13" x14ac:dyDescent="0.2">
      <c r="C2140"/>
      <c r="D2140"/>
      <c r="E2140"/>
      <c r="F2140"/>
      <c r="G2140"/>
      <c r="I2140" s="11" t="str">
        <f>Data!G2140</f>
        <v>failed</v>
      </c>
      <c r="J2140" s="11">
        <f>Data!O2140</f>
        <v>12</v>
      </c>
      <c r="L2140" s="39" t="s">
        <v>8219</v>
      </c>
      <c r="M2140" s="39">
        <v>1281</v>
      </c>
    </row>
    <row r="2141" spans="3:13" x14ac:dyDescent="0.2">
      <c r="C2141"/>
      <c r="D2141"/>
      <c r="E2141"/>
      <c r="F2141"/>
      <c r="G2141"/>
      <c r="I2141" s="11" t="str">
        <f>Data!G2141</f>
        <v>failed</v>
      </c>
      <c r="J2141" s="11">
        <f>Data!O2141</f>
        <v>56</v>
      </c>
      <c r="L2141" s="39" t="s">
        <v>8219</v>
      </c>
      <c r="M2141" s="39">
        <v>1328</v>
      </c>
    </row>
    <row r="2142" spans="3:13" x14ac:dyDescent="0.2">
      <c r="C2142"/>
      <c r="D2142"/>
      <c r="E2142"/>
      <c r="F2142"/>
      <c r="G2142"/>
      <c r="I2142" s="11" t="str">
        <f>Data!G2142</f>
        <v>failed</v>
      </c>
      <c r="J2142" s="11">
        <f>Data!O2142</f>
        <v>11</v>
      </c>
      <c r="L2142" s="39" t="s">
        <v>8219</v>
      </c>
      <c r="M2142" s="39">
        <v>1356</v>
      </c>
    </row>
    <row r="2143" spans="3:13" x14ac:dyDescent="0.2">
      <c r="C2143"/>
      <c r="D2143"/>
      <c r="E2143"/>
      <c r="F2143"/>
      <c r="G2143"/>
      <c r="I2143" s="11" t="str">
        <f>Data!G2143</f>
        <v>failed</v>
      </c>
      <c r="J2143" s="11">
        <f>Data!O2143</f>
        <v>0</v>
      </c>
      <c r="L2143" s="39" t="s">
        <v>8219</v>
      </c>
      <c r="M2143" s="39">
        <v>1364</v>
      </c>
    </row>
    <row r="2144" spans="3:13" x14ac:dyDescent="0.2">
      <c r="C2144"/>
      <c r="D2144"/>
      <c r="E2144"/>
      <c r="F2144"/>
      <c r="G2144"/>
      <c r="I2144" s="11" t="str">
        <f>Data!G2144</f>
        <v>failed</v>
      </c>
      <c r="J2144" s="11">
        <f>Data!O2144</f>
        <v>12</v>
      </c>
      <c r="L2144" s="39" t="s">
        <v>8219</v>
      </c>
      <c r="M2144" s="39">
        <v>1373</v>
      </c>
    </row>
    <row r="2145" spans="3:13" x14ac:dyDescent="0.2">
      <c r="C2145"/>
      <c r="D2145"/>
      <c r="E2145"/>
      <c r="F2145"/>
      <c r="G2145"/>
      <c r="I2145" s="11" t="str">
        <f>Data!G2145</f>
        <v>failed</v>
      </c>
      <c r="J2145" s="11">
        <f>Data!O2145</f>
        <v>5</v>
      </c>
      <c r="L2145" s="39" t="s">
        <v>8219</v>
      </c>
      <c r="M2145" s="39">
        <v>1375</v>
      </c>
    </row>
    <row r="2146" spans="3:13" x14ac:dyDescent="0.2">
      <c r="C2146"/>
      <c r="D2146"/>
      <c r="E2146"/>
      <c r="F2146"/>
      <c r="G2146"/>
      <c r="I2146" s="11" t="str">
        <f>Data!G2146</f>
        <v>failed</v>
      </c>
      <c r="J2146" s="11">
        <f>Data!O2146</f>
        <v>24</v>
      </c>
      <c r="L2146" s="39" t="s">
        <v>8219</v>
      </c>
      <c r="M2146" s="39">
        <v>1420</v>
      </c>
    </row>
    <row r="2147" spans="3:13" x14ac:dyDescent="0.2">
      <c r="C2147"/>
      <c r="D2147"/>
      <c r="E2147"/>
      <c r="F2147"/>
      <c r="G2147"/>
      <c r="I2147" s="11" t="str">
        <f>Data!G2147</f>
        <v>failed</v>
      </c>
      <c r="J2147" s="11">
        <f>Data!O2147</f>
        <v>89</v>
      </c>
      <c r="L2147" s="39" t="s">
        <v>8219</v>
      </c>
      <c r="M2147" s="39">
        <v>1510</v>
      </c>
    </row>
    <row r="2148" spans="3:13" x14ac:dyDescent="0.2">
      <c r="C2148"/>
      <c r="D2148"/>
      <c r="E2148"/>
      <c r="F2148"/>
      <c r="G2148"/>
      <c r="I2148" s="11" t="str">
        <f>Data!G2148</f>
        <v>failed</v>
      </c>
      <c r="J2148" s="11">
        <f>Data!O2148</f>
        <v>1</v>
      </c>
      <c r="L2148" s="39" t="s">
        <v>8219</v>
      </c>
      <c r="M2148" s="39">
        <v>1513</v>
      </c>
    </row>
    <row r="2149" spans="3:13" x14ac:dyDescent="0.2">
      <c r="C2149"/>
      <c r="D2149"/>
      <c r="E2149"/>
      <c r="F2149"/>
      <c r="G2149"/>
      <c r="I2149" s="11" t="str">
        <f>Data!G2149</f>
        <v>failed</v>
      </c>
      <c r="J2149" s="11">
        <f>Data!O2149</f>
        <v>55</v>
      </c>
      <c r="L2149" s="39" t="s">
        <v>8219</v>
      </c>
      <c r="M2149" s="39">
        <v>1530</v>
      </c>
    </row>
    <row r="2150" spans="3:13" x14ac:dyDescent="0.2">
      <c r="C2150"/>
      <c r="D2150"/>
      <c r="E2150"/>
      <c r="F2150"/>
      <c r="G2150"/>
      <c r="I2150" s="11" t="str">
        <f>Data!G2150</f>
        <v>failed</v>
      </c>
      <c r="J2150" s="11">
        <f>Data!O2150</f>
        <v>2</v>
      </c>
      <c r="L2150" s="39" t="s">
        <v>8219</v>
      </c>
      <c r="M2150" s="39">
        <v>1556</v>
      </c>
    </row>
    <row r="2151" spans="3:13" x14ac:dyDescent="0.2">
      <c r="C2151"/>
      <c r="D2151"/>
      <c r="E2151"/>
      <c r="F2151"/>
      <c r="G2151"/>
      <c r="I2151" s="11" t="str">
        <f>Data!G2151</f>
        <v>failed</v>
      </c>
      <c r="J2151" s="11">
        <f>Data!O2151</f>
        <v>0</v>
      </c>
      <c r="L2151" s="39" t="s">
        <v>8219</v>
      </c>
      <c r="M2151" s="39">
        <v>1596</v>
      </c>
    </row>
    <row r="2152" spans="3:13" x14ac:dyDescent="0.2">
      <c r="C2152"/>
      <c r="D2152"/>
      <c r="E2152"/>
      <c r="F2152"/>
      <c r="G2152"/>
      <c r="I2152" s="11" t="str">
        <f>Data!G2152</f>
        <v>failed</v>
      </c>
      <c r="J2152" s="11">
        <f>Data!O2152</f>
        <v>4</v>
      </c>
      <c r="L2152" s="39" t="s">
        <v>8219</v>
      </c>
      <c r="M2152" s="39">
        <v>1633</v>
      </c>
    </row>
    <row r="2153" spans="3:13" x14ac:dyDescent="0.2">
      <c r="C2153"/>
      <c r="D2153"/>
      <c r="E2153"/>
      <c r="F2153"/>
      <c r="G2153"/>
      <c r="I2153" s="11" t="str">
        <f>Data!G2153</f>
        <v>failed</v>
      </c>
      <c r="J2153" s="11">
        <f>Data!O2153</f>
        <v>6</v>
      </c>
      <c r="L2153" s="39" t="s">
        <v>8219</v>
      </c>
      <c r="M2153" s="39">
        <v>1637</v>
      </c>
    </row>
    <row r="2154" spans="3:13" x14ac:dyDescent="0.2">
      <c r="C2154"/>
      <c r="D2154"/>
      <c r="E2154"/>
      <c r="F2154"/>
      <c r="G2154"/>
      <c r="I2154" s="11" t="str">
        <f>Data!G2154</f>
        <v>failed</v>
      </c>
      <c r="J2154" s="11">
        <f>Data!O2154</f>
        <v>4</v>
      </c>
      <c r="L2154" s="39" t="s">
        <v>8219</v>
      </c>
      <c r="M2154" s="39">
        <v>1670</v>
      </c>
    </row>
    <row r="2155" spans="3:13" x14ac:dyDescent="0.2">
      <c r="C2155"/>
      <c r="D2155"/>
      <c r="E2155"/>
      <c r="F2155"/>
      <c r="G2155"/>
      <c r="I2155" s="11" t="str">
        <f>Data!G2155</f>
        <v>failed</v>
      </c>
      <c r="J2155" s="11">
        <f>Data!O2155</f>
        <v>4</v>
      </c>
      <c r="L2155" s="39" t="s">
        <v>8219</v>
      </c>
      <c r="M2155" s="39">
        <v>1737</v>
      </c>
    </row>
    <row r="2156" spans="3:13" x14ac:dyDescent="0.2">
      <c r="C2156"/>
      <c r="D2156"/>
      <c r="E2156"/>
      <c r="F2156"/>
      <c r="G2156"/>
      <c r="I2156" s="11" t="str">
        <f>Data!G2156</f>
        <v>failed</v>
      </c>
      <c r="J2156" s="11">
        <f>Data!O2156</f>
        <v>2</v>
      </c>
      <c r="L2156" s="39" t="s">
        <v>8219</v>
      </c>
      <c r="M2156" s="39">
        <v>1762</v>
      </c>
    </row>
    <row r="2157" spans="3:13" x14ac:dyDescent="0.2">
      <c r="C2157"/>
      <c r="D2157"/>
      <c r="E2157"/>
      <c r="F2157"/>
      <c r="G2157"/>
      <c r="I2157" s="11" t="str">
        <f>Data!G2157</f>
        <v>failed</v>
      </c>
      <c r="J2157" s="11">
        <f>Data!O2157</f>
        <v>5</v>
      </c>
      <c r="L2157" s="39" t="s">
        <v>8219</v>
      </c>
      <c r="M2157" s="39">
        <v>1780</v>
      </c>
    </row>
    <row r="2158" spans="3:13" x14ac:dyDescent="0.2">
      <c r="C2158"/>
      <c r="D2158"/>
      <c r="E2158"/>
      <c r="F2158"/>
      <c r="G2158"/>
      <c r="I2158" s="11" t="str">
        <f>Data!G2158</f>
        <v>failed</v>
      </c>
      <c r="J2158" s="11">
        <f>Data!O2158</f>
        <v>83</v>
      </c>
      <c r="L2158" s="39" t="s">
        <v>8219</v>
      </c>
      <c r="M2158" s="39">
        <v>1789</v>
      </c>
    </row>
    <row r="2159" spans="3:13" x14ac:dyDescent="0.2">
      <c r="C2159"/>
      <c r="D2159"/>
      <c r="E2159"/>
      <c r="F2159"/>
      <c r="G2159"/>
      <c r="I2159" s="11" t="str">
        <f>Data!G2159</f>
        <v>failed</v>
      </c>
      <c r="J2159" s="11">
        <f>Data!O2159</f>
        <v>57</v>
      </c>
      <c r="L2159" s="39" t="s">
        <v>8219</v>
      </c>
      <c r="M2159" s="39">
        <v>1876</v>
      </c>
    </row>
    <row r="2160" spans="3:13" x14ac:dyDescent="0.2">
      <c r="C2160"/>
      <c r="D2160"/>
      <c r="E2160"/>
      <c r="F2160"/>
      <c r="G2160"/>
      <c r="I2160" s="11" t="str">
        <f>Data!G2160</f>
        <v>failed</v>
      </c>
      <c r="J2160" s="11">
        <f>Data!O2160</f>
        <v>311</v>
      </c>
      <c r="L2160" s="39" t="s">
        <v>8219</v>
      </c>
      <c r="M2160" s="39">
        <v>1887</v>
      </c>
    </row>
    <row r="2161" spans="3:13" x14ac:dyDescent="0.2">
      <c r="C2161"/>
      <c r="D2161"/>
      <c r="E2161"/>
      <c r="F2161"/>
      <c r="G2161"/>
      <c r="I2161" s="11" t="str">
        <f>Data!G2161</f>
        <v>failed</v>
      </c>
      <c r="J2161" s="11">
        <f>Data!O2161</f>
        <v>2</v>
      </c>
      <c r="L2161" s="39" t="s">
        <v>8219</v>
      </c>
      <c r="M2161" s="39">
        <v>1945</v>
      </c>
    </row>
    <row r="2162" spans="3:13" x14ac:dyDescent="0.2">
      <c r="C2162"/>
      <c r="D2162"/>
      <c r="E2162"/>
      <c r="F2162"/>
      <c r="G2162"/>
      <c r="I2162" s="11" t="str">
        <f>Data!G2162</f>
        <v>failed</v>
      </c>
      <c r="J2162" s="11">
        <f>Data!O2162</f>
        <v>16</v>
      </c>
      <c r="L2162" s="39" t="s">
        <v>8219</v>
      </c>
      <c r="M2162" s="39">
        <v>1980</v>
      </c>
    </row>
    <row r="2163" spans="3:13" x14ac:dyDescent="0.2">
      <c r="C2163"/>
      <c r="D2163"/>
      <c r="E2163"/>
      <c r="F2163"/>
      <c r="G2163"/>
      <c r="I2163" s="11" t="str">
        <f>Data!G2163</f>
        <v>successful</v>
      </c>
      <c r="J2163" s="11">
        <f>Data!O2163</f>
        <v>13</v>
      </c>
      <c r="L2163" s="39" t="s">
        <v>8219</v>
      </c>
      <c r="M2163" s="39">
        <v>2035</v>
      </c>
    </row>
    <row r="2164" spans="3:13" x14ac:dyDescent="0.2">
      <c r="C2164"/>
      <c r="D2164"/>
      <c r="E2164"/>
      <c r="F2164"/>
      <c r="G2164"/>
      <c r="I2164" s="11" t="str">
        <f>Data!G2164</f>
        <v>successful</v>
      </c>
      <c r="J2164" s="11">
        <f>Data!O2164</f>
        <v>58</v>
      </c>
      <c r="L2164" s="39" t="s">
        <v>8219</v>
      </c>
      <c r="M2164" s="39">
        <v>2051</v>
      </c>
    </row>
    <row r="2165" spans="3:13" x14ac:dyDescent="0.2">
      <c r="C2165"/>
      <c r="D2165"/>
      <c r="E2165"/>
      <c r="F2165"/>
      <c r="G2165"/>
      <c r="I2165" s="11" t="str">
        <f>Data!G2165</f>
        <v>successful</v>
      </c>
      <c r="J2165" s="11">
        <f>Data!O2165</f>
        <v>44</v>
      </c>
      <c r="L2165" s="39" t="s">
        <v>8219</v>
      </c>
      <c r="M2165" s="39">
        <v>2139</v>
      </c>
    </row>
    <row r="2166" spans="3:13" x14ac:dyDescent="0.2">
      <c r="C2166"/>
      <c r="D2166"/>
      <c r="E2166"/>
      <c r="F2166"/>
      <c r="G2166"/>
      <c r="I2166" s="11" t="str">
        <f>Data!G2166</f>
        <v>successful</v>
      </c>
      <c r="J2166" s="11">
        <f>Data!O2166</f>
        <v>83</v>
      </c>
      <c r="L2166" s="39" t="s">
        <v>8219</v>
      </c>
      <c r="M2166" s="39">
        <v>2165</v>
      </c>
    </row>
    <row r="2167" spans="3:13" x14ac:dyDescent="0.2">
      <c r="C2167"/>
      <c r="D2167"/>
      <c r="E2167"/>
      <c r="F2167"/>
      <c r="G2167"/>
      <c r="I2167" s="11" t="str">
        <f>Data!G2167</f>
        <v>successful</v>
      </c>
      <c r="J2167" s="11">
        <f>Data!O2167</f>
        <v>117</v>
      </c>
      <c r="L2167" s="39" t="s">
        <v>8219</v>
      </c>
      <c r="M2167" s="39">
        <v>2174</v>
      </c>
    </row>
    <row r="2168" spans="3:13" x14ac:dyDescent="0.2">
      <c r="C2168"/>
      <c r="D2168"/>
      <c r="E2168"/>
      <c r="F2168"/>
      <c r="G2168"/>
      <c r="I2168" s="11" t="str">
        <f>Data!G2168</f>
        <v>successful</v>
      </c>
      <c r="J2168" s="11">
        <f>Data!O2168</f>
        <v>32</v>
      </c>
      <c r="L2168" s="39" t="s">
        <v>8219</v>
      </c>
      <c r="M2168" s="39">
        <v>2436</v>
      </c>
    </row>
    <row r="2169" spans="3:13" x14ac:dyDescent="0.2">
      <c r="C2169"/>
      <c r="D2169"/>
      <c r="E2169"/>
      <c r="F2169"/>
      <c r="G2169"/>
      <c r="I2169" s="11" t="str">
        <f>Data!G2169</f>
        <v>successful</v>
      </c>
      <c r="J2169" s="11">
        <f>Data!O2169</f>
        <v>8</v>
      </c>
      <c r="L2169" s="39" t="s">
        <v>8219</v>
      </c>
      <c r="M2169" s="39">
        <v>2478</v>
      </c>
    </row>
    <row r="2170" spans="3:13" x14ac:dyDescent="0.2">
      <c r="C2170"/>
      <c r="D2170"/>
      <c r="E2170"/>
      <c r="F2170"/>
      <c r="G2170"/>
      <c r="I2170" s="11" t="str">
        <f>Data!G2170</f>
        <v>successful</v>
      </c>
      <c r="J2170" s="11">
        <f>Data!O2170</f>
        <v>340</v>
      </c>
      <c r="L2170" s="39" t="s">
        <v>8219</v>
      </c>
      <c r="M2170" s="39">
        <v>2525</v>
      </c>
    </row>
    <row r="2171" spans="3:13" x14ac:dyDescent="0.2">
      <c r="C2171"/>
      <c r="D2171"/>
      <c r="E2171"/>
      <c r="F2171"/>
      <c r="G2171"/>
      <c r="I2171" s="11" t="str">
        <f>Data!G2171</f>
        <v>successful</v>
      </c>
      <c r="J2171" s="11">
        <f>Data!O2171</f>
        <v>7</v>
      </c>
      <c r="L2171" s="39" t="s">
        <v>8219</v>
      </c>
      <c r="M2171" s="39">
        <v>2602</v>
      </c>
    </row>
    <row r="2172" spans="3:13" x14ac:dyDescent="0.2">
      <c r="C2172"/>
      <c r="D2172"/>
      <c r="E2172"/>
      <c r="F2172"/>
      <c r="G2172"/>
      <c r="I2172" s="11" t="str">
        <f>Data!G2172</f>
        <v>successful</v>
      </c>
      <c r="J2172" s="11">
        <f>Data!O2172</f>
        <v>19</v>
      </c>
      <c r="L2172" s="39" t="s">
        <v>8219</v>
      </c>
      <c r="M2172" s="39">
        <v>3238</v>
      </c>
    </row>
    <row r="2173" spans="3:13" x14ac:dyDescent="0.2">
      <c r="C2173"/>
      <c r="D2173"/>
      <c r="E2173"/>
      <c r="F2173"/>
      <c r="G2173"/>
      <c r="I2173" s="11" t="str">
        <f>Data!G2173</f>
        <v>successful</v>
      </c>
      <c r="J2173" s="11">
        <f>Data!O2173</f>
        <v>47</v>
      </c>
      <c r="L2173" s="39" t="s">
        <v>8219</v>
      </c>
      <c r="M2173" s="39">
        <v>3355</v>
      </c>
    </row>
    <row r="2174" spans="3:13" x14ac:dyDescent="0.2">
      <c r="C2174"/>
      <c r="D2174"/>
      <c r="E2174"/>
      <c r="F2174"/>
      <c r="G2174"/>
      <c r="I2174" s="11" t="str">
        <f>Data!G2174</f>
        <v>successful</v>
      </c>
      <c r="J2174" s="11">
        <f>Data!O2174</f>
        <v>13</v>
      </c>
      <c r="L2174" s="39" t="s">
        <v>8219</v>
      </c>
      <c r="M2174" s="39">
        <v>3468</v>
      </c>
    </row>
    <row r="2175" spans="3:13" x14ac:dyDescent="0.2">
      <c r="C2175"/>
      <c r="D2175"/>
      <c r="E2175"/>
      <c r="F2175"/>
      <c r="G2175"/>
      <c r="I2175" s="11" t="str">
        <f>Data!G2175</f>
        <v>successful</v>
      </c>
      <c r="J2175" s="11">
        <f>Data!O2175</f>
        <v>90</v>
      </c>
      <c r="L2175" s="39" t="s">
        <v>8219</v>
      </c>
      <c r="M2175" s="39">
        <v>3562</v>
      </c>
    </row>
    <row r="2176" spans="3:13" x14ac:dyDescent="0.2">
      <c r="C2176"/>
      <c r="D2176"/>
      <c r="E2176"/>
      <c r="F2176"/>
      <c r="G2176"/>
      <c r="I2176" s="11" t="str">
        <f>Data!G2176</f>
        <v>successful</v>
      </c>
      <c r="J2176" s="11">
        <f>Data!O2176</f>
        <v>63</v>
      </c>
      <c r="L2176" s="39" t="s">
        <v>8219</v>
      </c>
      <c r="M2176" s="39">
        <v>3663</v>
      </c>
    </row>
    <row r="2177" spans="3:13" x14ac:dyDescent="0.2">
      <c r="C2177"/>
      <c r="D2177"/>
      <c r="E2177"/>
      <c r="F2177"/>
      <c r="G2177"/>
      <c r="I2177" s="11" t="str">
        <f>Data!G2177</f>
        <v>successful</v>
      </c>
      <c r="J2177" s="11">
        <f>Data!O2177</f>
        <v>26</v>
      </c>
      <c r="L2177" s="39" t="s">
        <v>8219</v>
      </c>
      <c r="M2177" s="39">
        <v>3863</v>
      </c>
    </row>
    <row r="2178" spans="3:13" x14ac:dyDescent="0.2">
      <c r="C2178"/>
      <c r="D2178"/>
      <c r="E2178"/>
      <c r="F2178"/>
      <c r="G2178"/>
      <c r="I2178" s="11" t="str">
        <f>Data!G2178</f>
        <v>successful</v>
      </c>
      <c r="J2178" s="11">
        <f>Data!O2178</f>
        <v>71</v>
      </c>
      <c r="L2178" s="39" t="s">
        <v>8219</v>
      </c>
      <c r="M2178" s="39">
        <v>4245</v>
      </c>
    </row>
    <row r="2179" spans="3:13" x14ac:dyDescent="0.2">
      <c r="C2179"/>
      <c r="D2179"/>
      <c r="E2179"/>
      <c r="F2179"/>
      <c r="G2179"/>
      <c r="I2179" s="11" t="str">
        <f>Data!G2179</f>
        <v>successful</v>
      </c>
      <c r="J2179" s="11">
        <f>Data!O2179</f>
        <v>38</v>
      </c>
      <c r="L2179" s="39" t="s">
        <v>8219</v>
      </c>
      <c r="M2179" s="39">
        <v>4330</v>
      </c>
    </row>
    <row r="2180" spans="3:13" x14ac:dyDescent="0.2">
      <c r="C2180"/>
      <c r="D2180"/>
      <c r="E2180"/>
      <c r="F2180"/>
      <c r="G2180"/>
      <c r="I2180" s="11" t="str">
        <f>Data!G2180</f>
        <v>successful</v>
      </c>
      <c r="J2180" s="11">
        <f>Data!O2180</f>
        <v>859</v>
      </c>
      <c r="L2180" s="39" t="s">
        <v>8219</v>
      </c>
      <c r="M2180" s="39">
        <v>4562</v>
      </c>
    </row>
    <row r="2181" spans="3:13" x14ac:dyDescent="0.2">
      <c r="C2181"/>
      <c r="D2181"/>
      <c r="E2181"/>
      <c r="F2181"/>
      <c r="G2181"/>
      <c r="I2181" s="11" t="str">
        <f>Data!G2181</f>
        <v>successful</v>
      </c>
      <c r="J2181" s="11">
        <f>Data!O2181</f>
        <v>21</v>
      </c>
      <c r="L2181" s="39" t="s">
        <v>8219</v>
      </c>
      <c r="M2181" s="39">
        <v>4883</v>
      </c>
    </row>
    <row r="2182" spans="3:13" x14ac:dyDescent="0.2">
      <c r="C2182"/>
      <c r="D2182"/>
      <c r="E2182"/>
      <c r="F2182"/>
      <c r="G2182"/>
      <c r="I2182" s="11" t="str">
        <f>Data!G2182</f>
        <v>successful</v>
      </c>
      <c r="J2182" s="11">
        <f>Data!O2182</f>
        <v>78</v>
      </c>
      <c r="L2182" s="39" t="s">
        <v>8219</v>
      </c>
      <c r="M2182" s="39">
        <v>5812</v>
      </c>
    </row>
    <row r="2183" spans="3:13" x14ac:dyDescent="0.2">
      <c r="C2183"/>
      <c r="D2183"/>
      <c r="E2183"/>
      <c r="F2183"/>
      <c r="G2183"/>
      <c r="I2183" s="11" t="str">
        <f>Data!G2183</f>
        <v>successful</v>
      </c>
      <c r="J2183" s="11">
        <f>Data!O2183</f>
        <v>53</v>
      </c>
      <c r="L2183" s="39" t="s">
        <v>8219</v>
      </c>
      <c r="M2183" s="39">
        <v>8200</v>
      </c>
    </row>
    <row r="2184" spans="3:13" x14ac:dyDescent="0.2">
      <c r="C2184"/>
      <c r="D2184"/>
      <c r="E2184"/>
      <c r="F2184"/>
      <c r="G2184"/>
      <c r="I2184" s="11" t="str">
        <f>Data!G2184</f>
        <v>successful</v>
      </c>
      <c r="J2184" s="11">
        <f>Data!O2184</f>
        <v>356</v>
      </c>
      <c r="L2184" s="39" t="s">
        <v>8219</v>
      </c>
      <c r="M2184" s="39">
        <v>8359</v>
      </c>
    </row>
    <row r="2185" spans="3:13" x14ac:dyDescent="0.2">
      <c r="C2185"/>
      <c r="D2185"/>
      <c r="E2185"/>
      <c r="F2185"/>
      <c r="G2185"/>
      <c r="I2185" s="11" t="str">
        <f>Data!G2185</f>
        <v>successful</v>
      </c>
      <c r="J2185" s="11">
        <f>Data!O2185</f>
        <v>279</v>
      </c>
      <c r="L2185" s="39" t="s">
        <v>8219</v>
      </c>
      <c r="M2185" s="39">
        <v>20242</v>
      </c>
    </row>
    <row r="2186" spans="3:13" x14ac:dyDescent="0.2">
      <c r="C2186"/>
      <c r="D2186"/>
      <c r="E2186"/>
      <c r="F2186"/>
      <c r="G2186"/>
      <c r="I2186" s="11" t="str">
        <f>Data!G2186</f>
        <v>successful</v>
      </c>
      <c r="J2186" s="11">
        <f>Data!O2186</f>
        <v>266</v>
      </c>
      <c r="L2186" s="39" t="s">
        <v>8219</v>
      </c>
      <c r="M2186" s="39">
        <v>26457</v>
      </c>
    </row>
    <row r="2187" spans="3:13" x14ac:dyDescent="0.2">
      <c r="C2187"/>
      <c r="D2187"/>
      <c r="E2187"/>
      <c r="F2187"/>
      <c r="G2187"/>
      <c r="I2187" s="11" t="str">
        <f>Data!G2187</f>
        <v>successful</v>
      </c>
      <c r="J2187" s="11">
        <f>Data!O2187</f>
        <v>623</v>
      </c>
    </row>
    <row r="2188" spans="3:13" x14ac:dyDescent="0.2">
      <c r="C2188"/>
      <c r="D2188"/>
      <c r="E2188"/>
      <c r="F2188"/>
      <c r="G2188"/>
      <c r="I2188" s="11" t="str">
        <f>Data!G2188</f>
        <v>successful</v>
      </c>
      <c r="J2188" s="11">
        <f>Data!O2188</f>
        <v>392</v>
      </c>
    </row>
    <row r="2189" spans="3:13" x14ac:dyDescent="0.2">
      <c r="C2189"/>
      <c r="D2189"/>
      <c r="E2189"/>
      <c r="F2189"/>
      <c r="G2189"/>
      <c r="I2189" s="11" t="str">
        <f>Data!G2189</f>
        <v>successful</v>
      </c>
      <c r="J2189" s="11">
        <f>Data!O2189</f>
        <v>3562</v>
      </c>
    </row>
    <row r="2190" spans="3:13" x14ac:dyDescent="0.2">
      <c r="C2190"/>
      <c r="D2190"/>
      <c r="E2190"/>
      <c r="F2190"/>
      <c r="G2190"/>
      <c r="I2190" s="11" t="str">
        <f>Data!G2190</f>
        <v>successful</v>
      </c>
      <c r="J2190" s="11">
        <f>Data!O2190</f>
        <v>514</v>
      </c>
    </row>
    <row r="2191" spans="3:13" x14ac:dyDescent="0.2">
      <c r="C2191"/>
      <c r="D2191"/>
      <c r="E2191"/>
      <c r="F2191"/>
      <c r="G2191"/>
      <c r="I2191" s="11" t="str">
        <f>Data!G2191</f>
        <v>successful</v>
      </c>
      <c r="J2191" s="11">
        <f>Data!O2191</f>
        <v>88</v>
      </c>
    </row>
    <row r="2192" spans="3:13" x14ac:dyDescent="0.2">
      <c r="C2192"/>
      <c r="D2192"/>
      <c r="E2192"/>
      <c r="F2192"/>
      <c r="G2192"/>
      <c r="I2192" s="11" t="str">
        <f>Data!G2192</f>
        <v>successful</v>
      </c>
      <c r="J2192" s="11">
        <f>Data!O2192</f>
        <v>537</v>
      </c>
    </row>
    <row r="2193" spans="3:10" x14ac:dyDescent="0.2">
      <c r="C2193"/>
      <c r="D2193"/>
      <c r="E2193"/>
      <c r="F2193"/>
      <c r="G2193"/>
      <c r="I2193" s="11" t="str">
        <f>Data!G2193</f>
        <v>successful</v>
      </c>
      <c r="J2193" s="11">
        <f>Data!O2193</f>
        <v>25</v>
      </c>
    </row>
    <row r="2194" spans="3:10" x14ac:dyDescent="0.2">
      <c r="C2194"/>
      <c r="D2194"/>
      <c r="E2194"/>
      <c r="F2194"/>
      <c r="G2194"/>
      <c r="I2194" s="11" t="str">
        <f>Data!G2194</f>
        <v>successful</v>
      </c>
      <c r="J2194" s="11">
        <f>Data!O2194</f>
        <v>3238</v>
      </c>
    </row>
    <row r="2195" spans="3:10" x14ac:dyDescent="0.2">
      <c r="C2195"/>
      <c r="D2195"/>
      <c r="E2195"/>
      <c r="F2195"/>
      <c r="G2195"/>
      <c r="I2195" s="11" t="str">
        <f>Data!G2195</f>
        <v>successful</v>
      </c>
      <c r="J2195" s="11">
        <f>Data!O2195</f>
        <v>897</v>
      </c>
    </row>
    <row r="2196" spans="3:10" x14ac:dyDescent="0.2">
      <c r="C2196"/>
      <c r="D2196"/>
      <c r="E2196"/>
      <c r="F2196"/>
      <c r="G2196"/>
      <c r="I2196" s="11" t="str">
        <f>Data!G2196</f>
        <v>successful</v>
      </c>
      <c r="J2196" s="11">
        <f>Data!O2196</f>
        <v>878</v>
      </c>
    </row>
    <row r="2197" spans="3:10" x14ac:dyDescent="0.2">
      <c r="C2197"/>
      <c r="D2197"/>
      <c r="E2197"/>
      <c r="F2197"/>
      <c r="G2197"/>
      <c r="I2197" s="11" t="str">
        <f>Data!G2197</f>
        <v>successful</v>
      </c>
      <c r="J2197" s="11">
        <f>Data!O2197</f>
        <v>115</v>
      </c>
    </row>
    <row r="2198" spans="3:10" x14ac:dyDescent="0.2">
      <c r="C2198"/>
      <c r="D2198"/>
      <c r="E2198"/>
      <c r="F2198"/>
      <c r="G2198"/>
      <c r="I2198" s="11" t="str">
        <f>Data!G2198</f>
        <v>successful</v>
      </c>
      <c r="J2198" s="11">
        <f>Data!O2198</f>
        <v>234</v>
      </c>
    </row>
    <row r="2199" spans="3:10" x14ac:dyDescent="0.2">
      <c r="C2199"/>
      <c r="D2199"/>
      <c r="E2199"/>
      <c r="F2199"/>
      <c r="G2199"/>
      <c r="I2199" s="11" t="str">
        <f>Data!G2199</f>
        <v>successful</v>
      </c>
      <c r="J2199" s="11">
        <f>Data!O2199</f>
        <v>4330</v>
      </c>
    </row>
    <row r="2200" spans="3:10" x14ac:dyDescent="0.2">
      <c r="C2200"/>
      <c r="D2200"/>
      <c r="E2200"/>
      <c r="F2200"/>
      <c r="G2200"/>
      <c r="I2200" s="11" t="str">
        <f>Data!G2200</f>
        <v>successful</v>
      </c>
      <c r="J2200" s="11">
        <f>Data!O2200</f>
        <v>651</v>
      </c>
    </row>
    <row r="2201" spans="3:10" x14ac:dyDescent="0.2">
      <c r="C2201"/>
      <c r="D2201"/>
      <c r="E2201"/>
      <c r="F2201"/>
      <c r="G2201"/>
      <c r="I2201" s="11" t="str">
        <f>Data!G2201</f>
        <v>successful</v>
      </c>
      <c r="J2201" s="11">
        <f>Data!O2201</f>
        <v>251</v>
      </c>
    </row>
    <row r="2202" spans="3:10" x14ac:dyDescent="0.2">
      <c r="C2202"/>
      <c r="D2202"/>
      <c r="E2202"/>
      <c r="F2202"/>
      <c r="G2202"/>
      <c r="I2202" s="11" t="str">
        <f>Data!G2202</f>
        <v>successful</v>
      </c>
      <c r="J2202" s="11">
        <f>Data!O2202</f>
        <v>263</v>
      </c>
    </row>
    <row r="2203" spans="3:10" x14ac:dyDescent="0.2">
      <c r="C2203"/>
      <c r="D2203"/>
      <c r="E2203"/>
      <c r="F2203"/>
      <c r="G2203"/>
      <c r="I2203" s="11" t="str">
        <f>Data!G2203</f>
        <v>successful</v>
      </c>
      <c r="J2203" s="11">
        <f>Data!O2203</f>
        <v>28</v>
      </c>
    </row>
    <row r="2204" spans="3:10" x14ac:dyDescent="0.2">
      <c r="C2204"/>
      <c r="D2204"/>
      <c r="E2204"/>
      <c r="F2204"/>
      <c r="G2204"/>
      <c r="I2204" s="11" t="str">
        <f>Data!G2204</f>
        <v>successful</v>
      </c>
      <c r="J2204" s="11">
        <f>Data!O2204</f>
        <v>721</v>
      </c>
    </row>
    <row r="2205" spans="3:10" x14ac:dyDescent="0.2">
      <c r="C2205"/>
      <c r="D2205"/>
      <c r="E2205"/>
      <c r="F2205"/>
      <c r="G2205"/>
      <c r="I2205" s="11" t="str">
        <f>Data!G2205</f>
        <v>successful</v>
      </c>
      <c r="J2205" s="11">
        <f>Data!O2205</f>
        <v>50</v>
      </c>
    </row>
    <row r="2206" spans="3:10" x14ac:dyDescent="0.2">
      <c r="C2206"/>
      <c r="D2206"/>
      <c r="E2206"/>
      <c r="F2206"/>
      <c r="G2206"/>
      <c r="I2206" s="11" t="str">
        <f>Data!G2206</f>
        <v>successful</v>
      </c>
      <c r="J2206" s="11">
        <f>Data!O2206</f>
        <v>73</v>
      </c>
    </row>
    <row r="2207" spans="3:10" x14ac:dyDescent="0.2">
      <c r="C2207"/>
      <c r="D2207"/>
      <c r="E2207"/>
      <c r="F2207"/>
      <c r="G2207"/>
      <c r="I2207" s="11" t="str">
        <f>Data!G2207</f>
        <v>successful</v>
      </c>
      <c r="J2207" s="11">
        <f>Data!O2207</f>
        <v>27</v>
      </c>
    </row>
    <row r="2208" spans="3:10" x14ac:dyDescent="0.2">
      <c r="C2208"/>
      <c r="D2208"/>
      <c r="E2208"/>
      <c r="F2208"/>
      <c r="G2208"/>
      <c r="I2208" s="11" t="str">
        <f>Data!G2208</f>
        <v>successful</v>
      </c>
      <c r="J2208" s="11">
        <f>Data!O2208</f>
        <v>34</v>
      </c>
    </row>
    <row r="2209" spans="3:10" x14ac:dyDescent="0.2">
      <c r="C2209"/>
      <c r="D2209"/>
      <c r="E2209"/>
      <c r="F2209"/>
      <c r="G2209"/>
      <c r="I2209" s="11" t="str">
        <f>Data!G2209</f>
        <v>successful</v>
      </c>
      <c r="J2209" s="11">
        <f>Data!O2209</f>
        <v>7</v>
      </c>
    </row>
    <row r="2210" spans="3:10" x14ac:dyDescent="0.2">
      <c r="C2210"/>
      <c r="D2210"/>
      <c r="E2210"/>
      <c r="F2210"/>
      <c r="G2210"/>
      <c r="I2210" s="11" t="str">
        <f>Data!G2210</f>
        <v>successful</v>
      </c>
      <c r="J2210" s="11">
        <f>Data!O2210</f>
        <v>24</v>
      </c>
    </row>
    <row r="2211" spans="3:10" x14ac:dyDescent="0.2">
      <c r="C2211"/>
      <c r="D2211"/>
      <c r="E2211"/>
      <c r="F2211"/>
      <c r="G2211"/>
      <c r="I2211" s="11" t="str">
        <f>Data!G2211</f>
        <v>successful</v>
      </c>
      <c r="J2211" s="11">
        <f>Data!O2211</f>
        <v>15</v>
      </c>
    </row>
    <row r="2212" spans="3:10" x14ac:dyDescent="0.2">
      <c r="C2212"/>
      <c r="D2212"/>
      <c r="E2212"/>
      <c r="F2212"/>
      <c r="G2212"/>
      <c r="I2212" s="11" t="str">
        <f>Data!G2212</f>
        <v>successful</v>
      </c>
      <c r="J2212" s="11">
        <f>Data!O2212</f>
        <v>72</v>
      </c>
    </row>
    <row r="2213" spans="3:10" x14ac:dyDescent="0.2">
      <c r="C2213"/>
      <c r="D2213"/>
      <c r="E2213"/>
      <c r="F2213"/>
      <c r="G2213"/>
      <c r="I2213" s="11" t="str">
        <f>Data!G2213</f>
        <v>successful</v>
      </c>
      <c r="J2213" s="11">
        <f>Data!O2213</f>
        <v>120</v>
      </c>
    </row>
    <row r="2214" spans="3:10" x14ac:dyDescent="0.2">
      <c r="C2214"/>
      <c r="D2214"/>
      <c r="E2214"/>
      <c r="F2214"/>
      <c r="G2214"/>
      <c r="I2214" s="11" t="str">
        <f>Data!G2214</f>
        <v>successful</v>
      </c>
      <c r="J2214" s="11">
        <f>Data!O2214</f>
        <v>123</v>
      </c>
    </row>
    <row r="2215" spans="3:10" x14ac:dyDescent="0.2">
      <c r="C2215"/>
      <c r="D2215"/>
      <c r="E2215"/>
      <c r="F2215"/>
      <c r="G2215"/>
      <c r="I2215" s="11" t="str">
        <f>Data!G2215</f>
        <v>successful</v>
      </c>
      <c r="J2215" s="11">
        <f>Data!O2215</f>
        <v>1</v>
      </c>
    </row>
    <row r="2216" spans="3:10" x14ac:dyDescent="0.2">
      <c r="C2216"/>
      <c r="D2216"/>
      <c r="E2216"/>
      <c r="F2216"/>
      <c r="G2216"/>
      <c r="I2216" s="11" t="str">
        <f>Data!G2216</f>
        <v>successful</v>
      </c>
      <c r="J2216" s="11">
        <f>Data!O2216</f>
        <v>24</v>
      </c>
    </row>
    <row r="2217" spans="3:10" x14ac:dyDescent="0.2">
      <c r="C2217"/>
      <c r="D2217"/>
      <c r="E2217"/>
      <c r="F2217"/>
      <c r="G2217"/>
      <c r="I2217" s="11" t="str">
        <f>Data!G2217</f>
        <v>successful</v>
      </c>
      <c r="J2217" s="11">
        <f>Data!O2217</f>
        <v>33</v>
      </c>
    </row>
    <row r="2218" spans="3:10" x14ac:dyDescent="0.2">
      <c r="C2218"/>
      <c r="D2218"/>
      <c r="E2218"/>
      <c r="F2218"/>
      <c r="G2218"/>
      <c r="I2218" s="11" t="str">
        <f>Data!G2218</f>
        <v>successful</v>
      </c>
      <c r="J2218" s="11">
        <f>Data!O2218</f>
        <v>14</v>
      </c>
    </row>
    <row r="2219" spans="3:10" x14ac:dyDescent="0.2">
      <c r="C2219"/>
      <c r="D2219"/>
      <c r="E2219"/>
      <c r="F2219"/>
      <c r="G2219"/>
      <c r="I2219" s="11" t="str">
        <f>Data!G2219</f>
        <v>successful</v>
      </c>
      <c r="J2219" s="11">
        <f>Data!O2219</f>
        <v>9</v>
      </c>
    </row>
    <row r="2220" spans="3:10" x14ac:dyDescent="0.2">
      <c r="C2220"/>
      <c r="D2220"/>
      <c r="E2220"/>
      <c r="F2220"/>
      <c r="G2220"/>
      <c r="I2220" s="11" t="str">
        <f>Data!G2220</f>
        <v>successful</v>
      </c>
      <c r="J2220" s="11">
        <f>Data!O2220</f>
        <v>76</v>
      </c>
    </row>
    <row r="2221" spans="3:10" x14ac:dyDescent="0.2">
      <c r="C2221"/>
      <c r="D2221"/>
      <c r="E2221"/>
      <c r="F2221"/>
      <c r="G2221"/>
      <c r="I2221" s="11" t="str">
        <f>Data!G2221</f>
        <v>successful</v>
      </c>
      <c r="J2221" s="11">
        <f>Data!O2221</f>
        <v>19</v>
      </c>
    </row>
    <row r="2222" spans="3:10" x14ac:dyDescent="0.2">
      <c r="C2222"/>
      <c r="D2222"/>
      <c r="E2222"/>
      <c r="F2222"/>
      <c r="G2222"/>
      <c r="I2222" s="11" t="str">
        <f>Data!G2222</f>
        <v>successful</v>
      </c>
      <c r="J2222" s="11">
        <f>Data!O2222</f>
        <v>69</v>
      </c>
    </row>
    <row r="2223" spans="3:10" x14ac:dyDescent="0.2">
      <c r="C2223"/>
      <c r="D2223"/>
      <c r="E2223"/>
      <c r="F2223"/>
      <c r="G2223"/>
      <c r="I2223" s="11" t="str">
        <f>Data!G2223</f>
        <v>successful</v>
      </c>
      <c r="J2223" s="11">
        <f>Data!O2223</f>
        <v>218</v>
      </c>
    </row>
    <row r="2224" spans="3:10" x14ac:dyDescent="0.2">
      <c r="C2224"/>
      <c r="D2224"/>
      <c r="E2224"/>
      <c r="F2224"/>
      <c r="G2224"/>
      <c r="I2224" s="11" t="str">
        <f>Data!G2224</f>
        <v>successful</v>
      </c>
      <c r="J2224" s="11">
        <f>Data!O2224</f>
        <v>30</v>
      </c>
    </row>
    <row r="2225" spans="3:10" x14ac:dyDescent="0.2">
      <c r="C2225"/>
      <c r="D2225"/>
      <c r="E2225"/>
      <c r="F2225"/>
      <c r="G2225"/>
      <c r="I2225" s="11" t="str">
        <f>Data!G2225</f>
        <v>successful</v>
      </c>
      <c r="J2225" s="11">
        <f>Data!O2225</f>
        <v>100</v>
      </c>
    </row>
    <row r="2226" spans="3:10" x14ac:dyDescent="0.2">
      <c r="C2226"/>
      <c r="D2226"/>
      <c r="E2226"/>
      <c r="F2226"/>
      <c r="G2226"/>
      <c r="I2226" s="11" t="str">
        <f>Data!G2226</f>
        <v>successful</v>
      </c>
      <c r="J2226" s="11">
        <f>Data!O2226</f>
        <v>296</v>
      </c>
    </row>
    <row r="2227" spans="3:10" x14ac:dyDescent="0.2">
      <c r="C2227"/>
      <c r="D2227"/>
      <c r="E2227"/>
      <c r="F2227"/>
      <c r="G2227"/>
      <c r="I2227" s="11" t="str">
        <f>Data!G2227</f>
        <v>successful</v>
      </c>
      <c r="J2227" s="11">
        <f>Data!O2227</f>
        <v>1204</v>
      </c>
    </row>
    <row r="2228" spans="3:10" x14ac:dyDescent="0.2">
      <c r="C2228"/>
      <c r="D2228"/>
      <c r="E2228"/>
      <c r="F2228"/>
      <c r="G2228"/>
      <c r="I2228" s="11" t="str">
        <f>Data!G2228</f>
        <v>successful</v>
      </c>
      <c r="J2228" s="11">
        <f>Data!O2228</f>
        <v>321</v>
      </c>
    </row>
    <row r="2229" spans="3:10" x14ac:dyDescent="0.2">
      <c r="C2229"/>
      <c r="D2229"/>
      <c r="E2229"/>
      <c r="F2229"/>
      <c r="G2229"/>
      <c r="I2229" s="11" t="str">
        <f>Data!G2229</f>
        <v>successful</v>
      </c>
      <c r="J2229" s="11">
        <f>Data!O2229</f>
        <v>301</v>
      </c>
    </row>
    <row r="2230" spans="3:10" x14ac:dyDescent="0.2">
      <c r="C2230"/>
      <c r="D2230"/>
      <c r="E2230"/>
      <c r="F2230"/>
      <c r="G2230"/>
      <c r="I2230" s="11" t="str">
        <f>Data!G2230</f>
        <v>successful</v>
      </c>
      <c r="J2230" s="11">
        <f>Data!O2230</f>
        <v>144</v>
      </c>
    </row>
    <row r="2231" spans="3:10" x14ac:dyDescent="0.2">
      <c r="C2231"/>
      <c r="D2231"/>
      <c r="E2231"/>
      <c r="F2231"/>
      <c r="G2231"/>
      <c r="I2231" s="11" t="str">
        <f>Data!G2231</f>
        <v>successful</v>
      </c>
      <c r="J2231" s="11">
        <f>Data!O2231</f>
        <v>539</v>
      </c>
    </row>
    <row r="2232" spans="3:10" x14ac:dyDescent="0.2">
      <c r="C2232"/>
      <c r="D2232"/>
      <c r="E2232"/>
      <c r="F2232"/>
      <c r="G2232"/>
      <c r="I2232" s="11" t="str">
        <f>Data!G2232</f>
        <v>successful</v>
      </c>
      <c r="J2232" s="11">
        <f>Data!O2232</f>
        <v>498</v>
      </c>
    </row>
    <row r="2233" spans="3:10" x14ac:dyDescent="0.2">
      <c r="C2233"/>
      <c r="D2233"/>
      <c r="E2233"/>
      <c r="F2233"/>
      <c r="G2233"/>
      <c r="I2233" s="11" t="str">
        <f>Data!G2233</f>
        <v>successful</v>
      </c>
      <c r="J2233" s="11">
        <f>Data!O2233</f>
        <v>1113</v>
      </c>
    </row>
    <row r="2234" spans="3:10" x14ac:dyDescent="0.2">
      <c r="C2234"/>
      <c r="D2234"/>
      <c r="E2234"/>
      <c r="F2234"/>
      <c r="G2234"/>
      <c r="I2234" s="11" t="str">
        <f>Data!G2234</f>
        <v>successful</v>
      </c>
      <c r="J2234" s="11">
        <f>Data!O2234</f>
        <v>988</v>
      </c>
    </row>
    <row r="2235" spans="3:10" x14ac:dyDescent="0.2">
      <c r="C2235"/>
      <c r="D2235"/>
      <c r="E2235"/>
      <c r="F2235"/>
      <c r="G2235"/>
      <c r="I2235" s="11" t="str">
        <f>Data!G2235</f>
        <v>successful</v>
      </c>
      <c r="J2235" s="11">
        <f>Data!O2235</f>
        <v>391</v>
      </c>
    </row>
    <row r="2236" spans="3:10" x14ac:dyDescent="0.2">
      <c r="C2236"/>
      <c r="D2236"/>
      <c r="E2236"/>
      <c r="F2236"/>
      <c r="G2236"/>
      <c r="I2236" s="11" t="str">
        <f>Data!G2236</f>
        <v>successful</v>
      </c>
      <c r="J2236" s="11">
        <f>Data!O2236</f>
        <v>28</v>
      </c>
    </row>
    <row r="2237" spans="3:10" x14ac:dyDescent="0.2">
      <c r="C2237"/>
      <c r="D2237"/>
      <c r="E2237"/>
      <c r="F2237"/>
      <c r="G2237"/>
      <c r="I2237" s="11" t="str">
        <f>Data!G2237</f>
        <v>successful</v>
      </c>
      <c r="J2237" s="11">
        <f>Data!O2237</f>
        <v>147</v>
      </c>
    </row>
    <row r="2238" spans="3:10" x14ac:dyDescent="0.2">
      <c r="C2238"/>
      <c r="D2238"/>
      <c r="E2238"/>
      <c r="F2238"/>
      <c r="G2238"/>
      <c r="I2238" s="11" t="str">
        <f>Data!G2238</f>
        <v>successful</v>
      </c>
      <c r="J2238" s="11">
        <f>Data!O2238</f>
        <v>680</v>
      </c>
    </row>
    <row r="2239" spans="3:10" x14ac:dyDescent="0.2">
      <c r="C2239"/>
      <c r="D2239"/>
      <c r="E2239"/>
      <c r="F2239"/>
      <c r="G2239"/>
      <c r="I2239" s="11" t="str">
        <f>Data!G2239</f>
        <v>successful</v>
      </c>
      <c r="J2239" s="11">
        <f>Data!O2239</f>
        <v>983</v>
      </c>
    </row>
    <row r="2240" spans="3:10" x14ac:dyDescent="0.2">
      <c r="C2240"/>
      <c r="D2240"/>
      <c r="E2240"/>
      <c r="F2240"/>
      <c r="G2240"/>
      <c r="I2240" s="11" t="str">
        <f>Data!G2240</f>
        <v>successful</v>
      </c>
      <c r="J2240" s="11">
        <f>Data!O2240</f>
        <v>79</v>
      </c>
    </row>
    <row r="2241" spans="3:10" x14ac:dyDescent="0.2">
      <c r="C2241"/>
      <c r="D2241"/>
      <c r="E2241"/>
      <c r="F2241"/>
      <c r="G2241"/>
      <c r="I2241" s="11" t="str">
        <f>Data!G2241</f>
        <v>successful</v>
      </c>
      <c r="J2241" s="11">
        <f>Data!O2241</f>
        <v>426</v>
      </c>
    </row>
    <row r="2242" spans="3:10" x14ac:dyDescent="0.2">
      <c r="C2242"/>
      <c r="D2242"/>
      <c r="E2242"/>
      <c r="F2242"/>
      <c r="G2242"/>
      <c r="I2242" s="11" t="str">
        <f>Data!G2242</f>
        <v>successful</v>
      </c>
      <c r="J2242" s="11">
        <f>Data!O2242</f>
        <v>96</v>
      </c>
    </row>
    <row r="2243" spans="3:10" x14ac:dyDescent="0.2">
      <c r="C2243"/>
      <c r="D2243"/>
      <c r="E2243"/>
      <c r="F2243"/>
      <c r="G2243"/>
      <c r="I2243" s="11" t="str">
        <f>Data!G2243</f>
        <v>successful</v>
      </c>
      <c r="J2243" s="11">
        <f>Data!O2243</f>
        <v>163</v>
      </c>
    </row>
    <row r="2244" spans="3:10" x14ac:dyDescent="0.2">
      <c r="C2244"/>
      <c r="D2244"/>
      <c r="E2244"/>
      <c r="F2244"/>
      <c r="G2244"/>
      <c r="I2244" s="11" t="str">
        <f>Data!G2244</f>
        <v>successful</v>
      </c>
      <c r="J2244" s="11">
        <f>Data!O2244</f>
        <v>2525</v>
      </c>
    </row>
    <row r="2245" spans="3:10" x14ac:dyDescent="0.2">
      <c r="C2245"/>
      <c r="D2245"/>
      <c r="E2245"/>
      <c r="F2245"/>
      <c r="G2245"/>
      <c r="I2245" s="11" t="str">
        <f>Data!G2245</f>
        <v>successful</v>
      </c>
      <c r="J2245" s="11">
        <f>Data!O2245</f>
        <v>2035</v>
      </c>
    </row>
    <row r="2246" spans="3:10" x14ac:dyDescent="0.2">
      <c r="C2246"/>
      <c r="D2246"/>
      <c r="E2246"/>
      <c r="F2246"/>
      <c r="G2246"/>
      <c r="I2246" s="11" t="str">
        <f>Data!G2246</f>
        <v>successful</v>
      </c>
      <c r="J2246" s="11">
        <f>Data!O2246</f>
        <v>290</v>
      </c>
    </row>
    <row r="2247" spans="3:10" x14ac:dyDescent="0.2">
      <c r="C2247"/>
      <c r="D2247"/>
      <c r="E2247"/>
      <c r="F2247"/>
      <c r="G2247"/>
      <c r="I2247" s="11" t="str">
        <f>Data!G2247</f>
        <v>successful</v>
      </c>
      <c r="J2247" s="11">
        <f>Data!O2247</f>
        <v>1980</v>
      </c>
    </row>
    <row r="2248" spans="3:10" x14ac:dyDescent="0.2">
      <c r="C2248"/>
      <c r="D2248"/>
      <c r="E2248"/>
      <c r="F2248"/>
      <c r="G2248"/>
      <c r="I2248" s="11" t="str">
        <f>Data!G2248</f>
        <v>successful</v>
      </c>
      <c r="J2248" s="11">
        <f>Data!O2248</f>
        <v>57</v>
      </c>
    </row>
    <row r="2249" spans="3:10" x14ac:dyDescent="0.2">
      <c r="C2249"/>
      <c r="D2249"/>
      <c r="E2249"/>
      <c r="F2249"/>
      <c r="G2249"/>
      <c r="I2249" s="11" t="str">
        <f>Data!G2249</f>
        <v>successful</v>
      </c>
      <c r="J2249" s="11">
        <f>Data!O2249</f>
        <v>380</v>
      </c>
    </row>
    <row r="2250" spans="3:10" x14ac:dyDescent="0.2">
      <c r="C2250"/>
      <c r="D2250"/>
      <c r="E2250"/>
      <c r="F2250"/>
      <c r="G2250"/>
      <c r="I2250" s="11" t="str">
        <f>Data!G2250</f>
        <v>successful</v>
      </c>
      <c r="J2250" s="11">
        <f>Data!O2250</f>
        <v>128</v>
      </c>
    </row>
    <row r="2251" spans="3:10" x14ac:dyDescent="0.2">
      <c r="C2251"/>
      <c r="D2251"/>
      <c r="E2251"/>
      <c r="F2251"/>
      <c r="G2251"/>
      <c r="I2251" s="11" t="str">
        <f>Data!G2251</f>
        <v>successful</v>
      </c>
      <c r="J2251" s="11">
        <f>Data!O2251</f>
        <v>180</v>
      </c>
    </row>
    <row r="2252" spans="3:10" x14ac:dyDescent="0.2">
      <c r="C2252"/>
      <c r="D2252"/>
      <c r="E2252"/>
      <c r="F2252"/>
      <c r="G2252"/>
      <c r="I2252" s="11" t="str">
        <f>Data!G2252</f>
        <v>successful</v>
      </c>
      <c r="J2252" s="11">
        <f>Data!O2252</f>
        <v>571</v>
      </c>
    </row>
    <row r="2253" spans="3:10" x14ac:dyDescent="0.2">
      <c r="C2253"/>
      <c r="D2253"/>
      <c r="E2253"/>
      <c r="F2253"/>
      <c r="G2253"/>
      <c r="I2253" s="11" t="str">
        <f>Data!G2253</f>
        <v>successful</v>
      </c>
      <c r="J2253" s="11">
        <f>Data!O2253</f>
        <v>480</v>
      </c>
    </row>
    <row r="2254" spans="3:10" x14ac:dyDescent="0.2">
      <c r="C2254"/>
      <c r="D2254"/>
      <c r="E2254"/>
      <c r="F2254"/>
      <c r="G2254"/>
      <c r="I2254" s="11" t="str">
        <f>Data!G2254</f>
        <v>successful</v>
      </c>
      <c r="J2254" s="11">
        <f>Data!O2254</f>
        <v>249</v>
      </c>
    </row>
    <row r="2255" spans="3:10" x14ac:dyDescent="0.2">
      <c r="C2255"/>
      <c r="D2255"/>
      <c r="E2255"/>
      <c r="F2255"/>
      <c r="G2255"/>
      <c r="I2255" s="11" t="str">
        <f>Data!G2255</f>
        <v>successful</v>
      </c>
      <c r="J2255" s="11">
        <f>Data!O2255</f>
        <v>84</v>
      </c>
    </row>
    <row r="2256" spans="3:10" x14ac:dyDescent="0.2">
      <c r="C2256"/>
      <c r="D2256"/>
      <c r="E2256"/>
      <c r="F2256"/>
      <c r="G2256"/>
      <c r="I2256" s="11" t="str">
        <f>Data!G2256</f>
        <v>successful</v>
      </c>
      <c r="J2256" s="11">
        <f>Data!O2256</f>
        <v>197</v>
      </c>
    </row>
    <row r="2257" spans="3:10" x14ac:dyDescent="0.2">
      <c r="C2257"/>
      <c r="D2257"/>
      <c r="E2257"/>
      <c r="F2257"/>
      <c r="G2257"/>
      <c r="I2257" s="11" t="str">
        <f>Data!G2257</f>
        <v>successful</v>
      </c>
      <c r="J2257" s="11">
        <f>Data!O2257</f>
        <v>271</v>
      </c>
    </row>
    <row r="2258" spans="3:10" x14ac:dyDescent="0.2">
      <c r="C2258"/>
      <c r="D2258"/>
      <c r="E2258"/>
      <c r="F2258"/>
      <c r="G2258"/>
      <c r="I2258" s="11" t="str">
        <f>Data!G2258</f>
        <v>successful</v>
      </c>
      <c r="J2258" s="11">
        <f>Data!O2258</f>
        <v>50</v>
      </c>
    </row>
    <row r="2259" spans="3:10" x14ac:dyDescent="0.2">
      <c r="C2259"/>
      <c r="D2259"/>
      <c r="E2259"/>
      <c r="F2259"/>
      <c r="G2259"/>
      <c r="I2259" s="11" t="str">
        <f>Data!G2259</f>
        <v>successful</v>
      </c>
      <c r="J2259" s="11">
        <f>Data!O2259</f>
        <v>169</v>
      </c>
    </row>
    <row r="2260" spans="3:10" x14ac:dyDescent="0.2">
      <c r="C2260"/>
      <c r="D2260"/>
      <c r="E2260"/>
      <c r="F2260"/>
      <c r="G2260"/>
      <c r="I2260" s="11" t="str">
        <f>Data!G2260</f>
        <v>successful</v>
      </c>
      <c r="J2260" s="11">
        <f>Data!O2260</f>
        <v>205</v>
      </c>
    </row>
    <row r="2261" spans="3:10" x14ac:dyDescent="0.2">
      <c r="C2261"/>
      <c r="D2261"/>
      <c r="E2261"/>
      <c r="F2261"/>
      <c r="G2261"/>
      <c r="I2261" s="11" t="str">
        <f>Data!G2261</f>
        <v>successful</v>
      </c>
      <c r="J2261" s="11">
        <f>Data!O2261</f>
        <v>206</v>
      </c>
    </row>
    <row r="2262" spans="3:10" x14ac:dyDescent="0.2">
      <c r="C2262"/>
      <c r="D2262"/>
      <c r="E2262"/>
      <c r="F2262"/>
      <c r="G2262"/>
      <c r="I2262" s="11" t="str">
        <f>Data!G2262</f>
        <v>successful</v>
      </c>
      <c r="J2262" s="11">
        <f>Data!O2262</f>
        <v>84</v>
      </c>
    </row>
    <row r="2263" spans="3:10" x14ac:dyDescent="0.2">
      <c r="C2263"/>
      <c r="D2263"/>
      <c r="E2263"/>
      <c r="F2263"/>
      <c r="G2263"/>
      <c r="I2263" s="11" t="str">
        <f>Data!G2263</f>
        <v>successful</v>
      </c>
      <c r="J2263" s="11">
        <f>Data!O2263</f>
        <v>210</v>
      </c>
    </row>
    <row r="2264" spans="3:10" x14ac:dyDescent="0.2">
      <c r="C2264"/>
      <c r="D2264"/>
      <c r="E2264"/>
      <c r="F2264"/>
      <c r="G2264"/>
      <c r="I2264" s="11" t="str">
        <f>Data!G2264</f>
        <v>successful</v>
      </c>
      <c r="J2264" s="11">
        <f>Data!O2264</f>
        <v>181</v>
      </c>
    </row>
    <row r="2265" spans="3:10" x14ac:dyDescent="0.2">
      <c r="C2265"/>
      <c r="D2265"/>
      <c r="E2265"/>
      <c r="F2265"/>
      <c r="G2265"/>
      <c r="I2265" s="11" t="str">
        <f>Data!G2265</f>
        <v>successful</v>
      </c>
      <c r="J2265" s="11">
        <f>Data!O2265</f>
        <v>60</v>
      </c>
    </row>
    <row r="2266" spans="3:10" x14ac:dyDescent="0.2">
      <c r="C2266"/>
      <c r="D2266"/>
      <c r="E2266"/>
      <c r="F2266"/>
      <c r="G2266"/>
      <c r="I2266" s="11" t="str">
        <f>Data!G2266</f>
        <v>successful</v>
      </c>
      <c r="J2266" s="11">
        <f>Data!O2266</f>
        <v>445</v>
      </c>
    </row>
    <row r="2267" spans="3:10" x14ac:dyDescent="0.2">
      <c r="C2267"/>
      <c r="D2267"/>
      <c r="E2267"/>
      <c r="F2267"/>
      <c r="G2267"/>
      <c r="I2267" s="11" t="str">
        <f>Data!G2267</f>
        <v>successful</v>
      </c>
      <c r="J2267" s="11">
        <f>Data!O2267</f>
        <v>17</v>
      </c>
    </row>
    <row r="2268" spans="3:10" x14ac:dyDescent="0.2">
      <c r="C2268"/>
      <c r="D2268"/>
      <c r="E2268"/>
      <c r="F2268"/>
      <c r="G2268"/>
      <c r="I2268" s="11" t="str">
        <f>Data!G2268</f>
        <v>successful</v>
      </c>
      <c r="J2268" s="11">
        <f>Data!O2268</f>
        <v>194</v>
      </c>
    </row>
    <row r="2269" spans="3:10" x14ac:dyDescent="0.2">
      <c r="C2269"/>
      <c r="D2269"/>
      <c r="E2269"/>
      <c r="F2269"/>
      <c r="G2269"/>
      <c r="I2269" s="11" t="str">
        <f>Data!G2269</f>
        <v>successful</v>
      </c>
      <c r="J2269" s="11">
        <f>Data!O2269</f>
        <v>404</v>
      </c>
    </row>
    <row r="2270" spans="3:10" x14ac:dyDescent="0.2">
      <c r="C2270"/>
      <c r="D2270"/>
      <c r="E2270"/>
      <c r="F2270"/>
      <c r="G2270"/>
      <c r="I2270" s="11" t="str">
        <f>Data!G2270</f>
        <v>successful</v>
      </c>
      <c r="J2270" s="11">
        <f>Data!O2270</f>
        <v>194</v>
      </c>
    </row>
    <row r="2271" spans="3:10" x14ac:dyDescent="0.2">
      <c r="C2271"/>
      <c r="D2271"/>
      <c r="E2271"/>
      <c r="F2271"/>
      <c r="G2271"/>
      <c r="I2271" s="11" t="str">
        <f>Data!G2271</f>
        <v>successful</v>
      </c>
      <c r="J2271" s="11">
        <f>Data!O2271</f>
        <v>902</v>
      </c>
    </row>
    <row r="2272" spans="3:10" x14ac:dyDescent="0.2">
      <c r="C2272"/>
      <c r="D2272"/>
      <c r="E2272"/>
      <c r="F2272"/>
      <c r="G2272"/>
      <c r="I2272" s="11" t="str">
        <f>Data!G2272</f>
        <v>successful</v>
      </c>
      <c r="J2272" s="11">
        <f>Data!O2272</f>
        <v>1670</v>
      </c>
    </row>
    <row r="2273" spans="3:10" x14ac:dyDescent="0.2">
      <c r="C2273"/>
      <c r="D2273"/>
      <c r="E2273"/>
      <c r="F2273"/>
      <c r="G2273"/>
      <c r="I2273" s="11" t="str">
        <f>Data!G2273</f>
        <v>successful</v>
      </c>
      <c r="J2273" s="11">
        <f>Data!O2273</f>
        <v>1328</v>
      </c>
    </row>
    <row r="2274" spans="3:10" x14ac:dyDescent="0.2">
      <c r="C2274"/>
      <c r="D2274"/>
      <c r="E2274"/>
      <c r="F2274"/>
      <c r="G2274"/>
      <c r="I2274" s="11" t="str">
        <f>Data!G2274</f>
        <v>successful</v>
      </c>
      <c r="J2274" s="11">
        <f>Data!O2274</f>
        <v>944</v>
      </c>
    </row>
    <row r="2275" spans="3:10" x14ac:dyDescent="0.2">
      <c r="C2275"/>
      <c r="D2275"/>
      <c r="E2275"/>
      <c r="F2275"/>
      <c r="G2275"/>
      <c r="I2275" s="11" t="str">
        <f>Data!G2275</f>
        <v>successful</v>
      </c>
      <c r="J2275" s="11">
        <f>Data!O2275</f>
        <v>147</v>
      </c>
    </row>
    <row r="2276" spans="3:10" x14ac:dyDescent="0.2">
      <c r="C2276"/>
      <c r="D2276"/>
      <c r="E2276"/>
      <c r="F2276"/>
      <c r="G2276"/>
      <c r="I2276" s="11" t="str">
        <f>Data!G2276</f>
        <v>successful</v>
      </c>
      <c r="J2276" s="11">
        <f>Data!O2276</f>
        <v>99</v>
      </c>
    </row>
    <row r="2277" spans="3:10" x14ac:dyDescent="0.2">
      <c r="C2277"/>
      <c r="D2277"/>
      <c r="E2277"/>
      <c r="F2277"/>
      <c r="G2277"/>
      <c r="I2277" s="11" t="str">
        <f>Data!G2277</f>
        <v>successful</v>
      </c>
      <c r="J2277" s="11">
        <f>Data!O2277</f>
        <v>79</v>
      </c>
    </row>
    <row r="2278" spans="3:10" x14ac:dyDescent="0.2">
      <c r="C2278"/>
      <c r="D2278"/>
      <c r="E2278"/>
      <c r="F2278"/>
      <c r="G2278"/>
      <c r="I2278" s="11" t="str">
        <f>Data!G2278</f>
        <v>successful</v>
      </c>
      <c r="J2278" s="11">
        <f>Data!O2278</f>
        <v>75</v>
      </c>
    </row>
    <row r="2279" spans="3:10" x14ac:dyDescent="0.2">
      <c r="C2279"/>
      <c r="D2279"/>
      <c r="E2279"/>
      <c r="F2279"/>
      <c r="G2279"/>
      <c r="I2279" s="11" t="str">
        <f>Data!G2279</f>
        <v>successful</v>
      </c>
      <c r="J2279" s="11">
        <f>Data!O2279</f>
        <v>207</v>
      </c>
    </row>
    <row r="2280" spans="3:10" x14ac:dyDescent="0.2">
      <c r="C2280"/>
      <c r="D2280"/>
      <c r="E2280"/>
      <c r="F2280"/>
      <c r="G2280"/>
      <c r="I2280" s="11" t="str">
        <f>Data!G2280</f>
        <v>successful</v>
      </c>
      <c r="J2280" s="11">
        <f>Data!O2280</f>
        <v>102</v>
      </c>
    </row>
    <row r="2281" spans="3:10" x14ac:dyDescent="0.2">
      <c r="C2281"/>
      <c r="D2281"/>
      <c r="E2281"/>
      <c r="F2281"/>
      <c r="G2281"/>
      <c r="I2281" s="11" t="str">
        <f>Data!G2281</f>
        <v>successful</v>
      </c>
      <c r="J2281" s="11">
        <f>Data!O2281</f>
        <v>32</v>
      </c>
    </row>
    <row r="2282" spans="3:10" x14ac:dyDescent="0.2">
      <c r="C2282"/>
      <c r="D2282"/>
      <c r="E2282"/>
      <c r="F2282"/>
      <c r="G2282"/>
      <c r="I2282" s="11" t="str">
        <f>Data!G2282</f>
        <v>successful</v>
      </c>
      <c r="J2282" s="11">
        <f>Data!O2282</f>
        <v>480</v>
      </c>
    </row>
    <row r="2283" spans="3:10" x14ac:dyDescent="0.2">
      <c r="C2283"/>
      <c r="D2283"/>
      <c r="E2283"/>
      <c r="F2283"/>
      <c r="G2283"/>
      <c r="I2283" s="11" t="str">
        <f>Data!G2283</f>
        <v>successful</v>
      </c>
      <c r="J2283" s="11">
        <f>Data!O2283</f>
        <v>11</v>
      </c>
    </row>
    <row r="2284" spans="3:10" x14ac:dyDescent="0.2">
      <c r="C2284"/>
      <c r="D2284"/>
      <c r="E2284"/>
      <c r="F2284"/>
      <c r="G2284"/>
      <c r="I2284" s="11" t="str">
        <f>Data!G2284</f>
        <v>successful</v>
      </c>
      <c r="J2284" s="11">
        <f>Data!O2284</f>
        <v>12</v>
      </c>
    </row>
    <row r="2285" spans="3:10" x14ac:dyDescent="0.2">
      <c r="C2285"/>
      <c r="D2285"/>
      <c r="E2285"/>
      <c r="F2285"/>
      <c r="G2285"/>
      <c r="I2285" s="11" t="str">
        <f>Data!G2285</f>
        <v>successful</v>
      </c>
      <c r="J2285" s="11">
        <f>Data!O2285</f>
        <v>48</v>
      </c>
    </row>
    <row r="2286" spans="3:10" x14ac:dyDescent="0.2">
      <c r="C2286"/>
      <c r="D2286"/>
      <c r="E2286"/>
      <c r="F2286"/>
      <c r="G2286"/>
      <c r="I2286" s="11" t="str">
        <f>Data!G2286</f>
        <v>successful</v>
      </c>
      <c r="J2286" s="11">
        <f>Data!O2286</f>
        <v>59</v>
      </c>
    </row>
    <row r="2287" spans="3:10" x14ac:dyDescent="0.2">
      <c r="C2287"/>
      <c r="D2287"/>
      <c r="E2287"/>
      <c r="F2287"/>
      <c r="G2287"/>
      <c r="I2287" s="11" t="str">
        <f>Data!G2287</f>
        <v>successful</v>
      </c>
      <c r="J2287" s="11">
        <f>Data!O2287</f>
        <v>79</v>
      </c>
    </row>
    <row r="2288" spans="3:10" x14ac:dyDescent="0.2">
      <c r="C2288"/>
      <c r="D2288"/>
      <c r="E2288"/>
      <c r="F2288"/>
      <c r="G2288"/>
      <c r="I2288" s="11" t="str">
        <f>Data!G2288</f>
        <v>successful</v>
      </c>
      <c r="J2288" s="11">
        <f>Data!O2288</f>
        <v>14</v>
      </c>
    </row>
    <row r="2289" spans="3:10" x14ac:dyDescent="0.2">
      <c r="C2289"/>
      <c r="D2289"/>
      <c r="E2289"/>
      <c r="F2289"/>
      <c r="G2289"/>
      <c r="I2289" s="11" t="str">
        <f>Data!G2289</f>
        <v>successful</v>
      </c>
      <c r="J2289" s="11">
        <f>Data!O2289</f>
        <v>106</v>
      </c>
    </row>
    <row r="2290" spans="3:10" x14ac:dyDescent="0.2">
      <c r="C2290"/>
      <c r="D2290"/>
      <c r="E2290"/>
      <c r="F2290"/>
      <c r="G2290"/>
      <c r="I2290" s="11" t="str">
        <f>Data!G2290</f>
        <v>successful</v>
      </c>
      <c r="J2290" s="11">
        <f>Data!O2290</f>
        <v>25</v>
      </c>
    </row>
    <row r="2291" spans="3:10" x14ac:dyDescent="0.2">
      <c r="C2291"/>
      <c r="D2291"/>
      <c r="E2291"/>
      <c r="F2291"/>
      <c r="G2291"/>
      <c r="I2291" s="11" t="str">
        <f>Data!G2291</f>
        <v>successful</v>
      </c>
      <c r="J2291" s="11">
        <f>Data!O2291</f>
        <v>25</v>
      </c>
    </row>
    <row r="2292" spans="3:10" x14ac:dyDescent="0.2">
      <c r="C2292"/>
      <c r="D2292"/>
      <c r="E2292"/>
      <c r="F2292"/>
      <c r="G2292"/>
      <c r="I2292" s="11" t="str">
        <f>Data!G2292</f>
        <v>successful</v>
      </c>
      <c r="J2292" s="11">
        <f>Data!O2292</f>
        <v>29</v>
      </c>
    </row>
    <row r="2293" spans="3:10" x14ac:dyDescent="0.2">
      <c r="C2293"/>
      <c r="D2293"/>
      <c r="E2293"/>
      <c r="F2293"/>
      <c r="G2293"/>
      <c r="I2293" s="11" t="str">
        <f>Data!G2293</f>
        <v>successful</v>
      </c>
      <c r="J2293" s="11">
        <f>Data!O2293</f>
        <v>43</v>
      </c>
    </row>
    <row r="2294" spans="3:10" x14ac:dyDescent="0.2">
      <c r="C2294"/>
      <c r="D2294"/>
      <c r="E2294"/>
      <c r="F2294"/>
      <c r="G2294"/>
      <c r="I2294" s="11" t="str">
        <f>Data!G2294</f>
        <v>successful</v>
      </c>
      <c r="J2294" s="11">
        <f>Data!O2294</f>
        <v>46</v>
      </c>
    </row>
    <row r="2295" spans="3:10" x14ac:dyDescent="0.2">
      <c r="C2295"/>
      <c r="D2295"/>
      <c r="E2295"/>
      <c r="F2295"/>
      <c r="G2295"/>
      <c r="I2295" s="11" t="str">
        <f>Data!G2295</f>
        <v>successful</v>
      </c>
      <c r="J2295" s="11">
        <f>Data!O2295</f>
        <v>27</v>
      </c>
    </row>
    <row r="2296" spans="3:10" x14ac:dyDescent="0.2">
      <c r="C2296"/>
      <c r="D2296"/>
      <c r="E2296"/>
      <c r="F2296"/>
      <c r="G2296"/>
      <c r="I2296" s="11" t="str">
        <f>Data!G2296</f>
        <v>successful</v>
      </c>
      <c r="J2296" s="11">
        <f>Data!O2296</f>
        <v>112</v>
      </c>
    </row>
    <row r="2297" spans="3:10" x14ac:dyDescent="0.2">
      <c r="C2297"/>
      <c r="D2297"/>
      <c r="E2297"/>
      <c r="F2297"/>
      <c r="G2297"/>
      <c r="I2297" s="11" t="str">
        <f>Data!G2297</f>
        <v>successful</v>
      </c>
      <c r="J2297" s="11">
        <f>Data!O2297</f>
        <v>34</v>
      </c>
    </row>
    <row r="2298" spans="3:10" x14ac:dyDescent="0.2">
      <c r="C2298"/>
      <c r="D2298"/>
      <c r="E2298"/>
      <c r="F2298"/>
      <c r="G2298"/>
      <c r="I2298" s="11" t="str">
        <f>Data!G2298</f>
        <v>successful</v>
      </c>
      <c r="J2298" s="11">
        <f>Data!O2298</f>
        <v>145</v>
      </c>
    </row>
    <row r="2299" spans="3:10" x14ac:dyDescent="0.2">
      <c r="C2299"/>
      <c r="D2299"/>
      <c r="E2299"/>
      <c r="F2299"/>
      <c r="G2299"/>
      <c r="I2299" s="11" t="str">
        <f>Data!G2299</f>
        <v>successful</v>
      </c>
      <c r="J2299" s="11">
        <f>Data!O2299</f>
        <v>19</v>
      </c>
    </row>
    <row r="2300" spans="3:10" x14ac:dyDescent="0.2">
      <c r="C2300"/>
      <c r="D2300"/>
      <c r="E2300"/>
      <c r="F2300"/>
      <c r="G2300"/>
      <c r="I2300" s="11" t="str">
        <f>Data!G2300</f>
        <v>successful</v>
      </c>
      <c r="J2300" s="11">
        <f>Data!O2300</f>
        <v>288</v>
      </c>
    </row>
    <row r="2301" spans="3:10" x14ac:dyDescent="0.2">
      <c r="C2301"/>
      <c r="D2301"/>
      <c r="E2301"/>
      <c r="F2301"/>
      <c r="G2301"/>
      <c r="I2301" s="11" t="str">
        <f>Data!G2301</f>
        <v>successful</v>
      </c>
      <c r="J2301" s="11">
        <f>Data!O2301</f>
        <v>14</v>
      </c>
    </row>
    <row r="2302" spans="3:10" x14ac:dyDescent="0.2">
      <c r="C2302"/>
      <c r="D2302"/>
      <c r="E2302"/>
      <c r="F2302"/>
      <c r="G2302"/>
      <c r="I2302" s="11" t="str">
        <f>Data!G2302</f>
        <v>successful</v>
      </c>
      <c r="J2302" s="11">
        <f>Data!O2302</f>
        <v>7</v>
      </c>
    </row>
    <row r="2303" spans="3:10" x14ac:dyDescent="0.2">
      <c r="C2303"/>
      <c r="D2303"/>
      <c r="E2303"/>
      <c r="F2303"/>
      <c r="G2303"/>
      <c r="I2303" s="11" t="str">
        <f>Data!G2303</f>
        <v>successful</v>
      </c>
      <c r="J2303" s="11">
        <f>Data!O2303</f>
        <v>211</v>
      </c>
    </row>
    <row r="2304" spans="3:10" x14ac:dyDescent="0.2">
      <c r="C2304"/>
      <c r="D2304"/>
      <c r="E2304"/>
      <c r="F2304"/>
      <c r="G2304"/>
      <c r="I2304" s="11" t="str">
        <f>Data!G2304</f>
        <v>successful</v>
      </c>
      <c r="J2304" s="11">
        <f>Data!O2304</f>
        <v>85</v>
      </c>
    </row>
    <row r="2305" spans="3:10" x14ac:dyDescent="0.2">
      <c r="C2305"/>
      <c r="D2305"/>
      <c r="E2305"/>
      <c r="F2305"/>
      <c r="G2305"/>
      <c r="I2305" s="11" t="str">
        <f>Data!G2305</f>
        <v>successful</v>
      </c>
      <c r="J2305" s="11">
        <f>Data!O2305</f>
        <v>103</v>
      </c>
    </row>
    <row r="2306" spans="3:10" x14ac:dyDescent="0.2">
      <c r="C2306"/>
      <c r="D2306"/>
      <c r="E2306"/>
      <c r="F2306"/>
      <c r="G2306"/>
      <c r="I2306" s="11" t="str">
        <f>Data!G2306</f>
        <v>successful</v>
      </c>
      <c r="J2306" s="11">
        <f>Data!O2306</f>
        <v>113</v>
      </c>
    </row>
    <row r="2307" spans="3:10" x14ac:dyDescent="0.2">
      <c r="C2307"/>
      <c r="D2307"/>
      <c r="E2307"/>
      <c r="F2307"/>
      <c r="G2307"/>
      <c r="I2307" s="11" t="str">
        <f>Data!G2307</f>
        <v>successful</v>
      </c>
      <c r="J2307" s="11">
        <f>Data!O2307</f>
        <v>167</v>
      </c>
    </row>
    <row r="2308" spans="3:10" x14ac:dyDescent="0.2">
      <c r="C2308"/>
      <c r="D2308"/>
      <c r="E2308"/>
      <c r="F2308"/>
      <c r="G2308"/>
      <c r="I2308" s="11" t="str">
        <f>Data!G2308</f>
        <v>successful</v>
      </c>
      <c r="J2308" s="11">
        <f>Data!O2308</f>
        <v>73</v>
      </c>
    </row>
    <row r="2309" spans="3:10" x14ac:dyDescent="0.2">
      <c r="C2309"/>
      <c r="D2309"/>
      <c r="E2309"/>
      <c r="F2309"/>
      <c r="G2309"/>
      <c r="I2309" s="11" t="str">
        <f>Data!G2309</f>
        <v>successful</v>
      </c>
      <c r="J2309" s="11">
        <f>Data!O2309</f>
        <v>75</v>
      </c>
    </row>
    <row r="2310" spans="3:10" x14ac:dyDescent="0.2">
      <c r="C2310"/>
      <c r="D2310"/>
      <c r="E2310"/>
      <c r="F2310"/>
      <c r="G2310"/>
      <c r="I2310" s="11" t="str">
        <f>Data!G2310</f>
        <v>successful</v>
      </c>
      <c r="J2310" s="11">
        <f>Data!O2310</f>
        <v>614</v>
      </c>
    </row>
    <row r="2311" spans="3:10" x14ac:dyDescent="0.2">
      <c r="C2311"/>
      <c r="D2311"/>
      <c r="E2311"/>
      <c r="F2311"/>
      <c r="G2311"/>
      <c r="I2311" s="11" t="str">
        <f>Data!G2311</f>
        <v>successful</v>
      </c>
      <c r="J2311" s="11">
        <f>Data!O2311</f>
        <v>107</v>
      </c>
    </row>
    <row r="2312" spans="3:10" x14ac:dyDescent="0.2">
      <c r="C2312"/>
      <c r="D2312"/>
      <c r="E2312"/>
      <c r="F2312"/>
      <c r="G2312"/>
      <c r="I2312" s="11" t="str">
        <f>Data!G2312</f>
        <v>successful</v>
      </c>
      <c r="J2312" s="11">
        <f>Data!O2312</f>
        <v>1224</v>
      </c>
    </row>
    <row r="2313" spans="3:10" x14ac:dyDescent="0.2">
      <c r="C2313"/>
      <c r="D2313"/>
      <c r="E2313"/>
      <c r="F2313"/>
      <c r="G2313"/>
      <c r="I2313" s="11" t="str">
        <f>Data!G2313</f>
        <v>successful</v>
      </c>
      <c r="J2313" s="11">
        <f>Data!O2313</f>
        <v>104</v>
      </c>
    </row>
    <row r="2314" spans="3:10" x14ac:dyDescent="0.2">
      <c r="C2314"/>
      <c r="D2314"/>
      <c r="E2314"/>
      <c r="F2314"/>
      <c r="G2314"/>
      <c r="I2314" s="11" t="str">
        <f>Data!G2314</f>
        <v>successful</v>
      </c>
      <c r="J2314" s="11">
        <f>Data!O2314</f>
        <v>79</v>
      </c>
    </row>
    <row r="2315" spans="3:10" x14ac:dyDescent="0.2">
      <c r="C2315"/>
      <c r="D2315"/>
      <c r="E2315"/>
      <c r="F2315"/>
      <c r="G2315"/>
      <c r="I2315" s="11" t="str">
        <f>Data!G2315</f>
        <v>successful</v>
      </c>
      <c r="J2315" s="11">
        <f>Data!O2315</f>
        <v>157</v>
      </c>
    </row>
    <row r="2316" spans="3:10" x14ac:dyDescent="0.2">
      <c r="C2316"/>
      <c r="D2316"/>
      <c r="E2316"/>
      <c r="F2316"/>
      <c r="G2316"/>
      <c r="I2316" s="11" t="str">
        <f>Data!G2316</f>
        <v>successful</v>
      </c>
      <c r="J2316" s="11">
        <f>Data!O2316</f>
        <v>50</v>
      </c>
    </row>
    <row r="2317" spans="3:10" x14ac:dyDescent="0.2">
      <c r="C2317"/>
      <c r="D2317"/>
      <c r="E2317"/>
      <c r="F2317"/>
      <c r="G2317"/>
      <c r="I2317" s="11" t="str">
        <f>Data!G2317</f>
        <v>successful</v>
      </c>
      <c r="J2317" s="11">
        <f>Data!O2317</f>
        <v>64</v>
      </c>
    </row>
    <row r="2318" spans="3:10" x14ac:dyDescent="0.2">
      <c r="C2318"/>
      <c r="D2318"/>
      <c r="E2318"/>
      <c r="F2318"/>
      <c r="G2318"/>
      <c r="I2318" s="11" t="str">
        <f>Data!G2318</f>
        <v>successful</v>
      </c>
      <c r="J2318" s="11">
        <f>Data!O2318</f>
        <v>200</v>
      </c>
    </row>
    <row r="2319" spans="3:10" x14ac:dyDescent="0.2">
      <c r="C2319"/>
      <c r="D2319"/>
      <c r="E2319"/>
      <c r="F2319"/>
      <c r="G2319"/>
      <c r="I2319" s="11" t="str">
        <f>Data!G2319</f>
        <v>successful</v>
      </c>
      <c r="J2319" s="11">
        <f>Data!O2319</f>
        <v>22</v>
      </c>
    </row>
    <row r="2320" spans="3:10" x14ac:dyDescent="0.2">
      <c r="C2320"/>
      <c r="D2320"/>
      <c r="E2320"/>
      <c r="F2320"/>
      <c r="G2320"/>
      <c r="I2320" s="11" t="str">
        <f>Data!G2320</f>
        <v>successful</v>
      </c>
      <c r="J2320" s="11">
        <f>Data!O2320</f>
        <v>163</v>
      </c>
    </row>
    <row r="2321" spans="3:10" x14ac:dyDescent="0.2">
      <c r="C2321"/>
      <c r="D2321"/>
      <c r="E2321"/>
      <c r="F2321"/>
      <c r="G2321"/>
      <c r="I2321" s="11" t="str">
        <f>Data!G2321</f>
        <v>successful</v>
      </c>
      <c r="J2321" s="11">
        <f>Data!O2321</f>
        <v>77</v>
      </c>
    </row>
    <row r="2322" spans="3:10" x14ac:dyDescent="0.2">
      <c r="C2322"/>
      <c r="D2322"/>
      <c r="E2322"/>
      <c r="F2322"/>
      <c r="G2322"/>
      <c r="I2322" s="11" t="str">
        <f>Data!G2322</f>
        <v>successful</v>
      </c>
      <c r="J2322" s="11">
        <f>Data!O2322</f>
        <v>89</v>
      </c>
    </row>
    <row r="2323" spans="3:10" x14ac:dyDescent="0.2">
      <c r="C2323"/>
      <c r="D2323"/>
      <c r="E2323"/>
      <c r="F2323"/>
      <c r="G2323"/>
      <c r="I2323" s="11" t="str">
        <f>Data!G2323</f>
        <v>live</v>
      </c>
      <c r="J2323" s="11">
        <f>Data!O2323</f>
        <v>64</v>
      </c>
    </row>
    <row r="2324" spans="3:10" x14ac:dyDescent="0.2">
      <c r="C2324"/>
      <c r="D2324"/>
      <c r="E2324"/>
      <c r="F2324"/>
      <c r="G2324"/>
      <c r="I2324" s="11" t="str">
        <f>Data!G2324</f>
        <v>live</v>
      </c>
      <c r="J2324" s="11">
        <f>Data!O2324</f>
        <v>4</v>
      </c>
    </row>
    <row r="2325" spans="3:10" x14ac:dyDescent="0.2">
      <c r="C2325"/>
      <c r="D2325"/>
      <c r="E2325"/>
      <c r="F2325"/>
      <c r="G2325"/>
      <c r="I2325" s="11" t="str">
        <f>Data!G2325</f>
        <v>live</v>
      </c>
      <c r="J2325" s="11">
        <f>Data!O2325</f>
        <v>4</v>
      </c>
    </row>
    <row r="2326" spans="3:10" x14ac:dyDescent="0.2">
      <c r="C2326"/>
      <c r="D2326"/>
      <c r="E2326"/>
      <c r="F2326"/>
      <c r="G2326"/>
      <c r="I2326" s="11" t="str">
        <f>Data!G2326</f>
        <v>live</v>
      </c>
      <c r="J2326" s="11">
        <f>Data!O2326</f>
        <v>61</v>
      </c>
    </row>
    <row r="2327" spans="3:10" x14ac:dyDescent="0.2">
      <c r="C2327"/>
      <c r="D2327"/>
      <c r="E2327"/>
      <c r="F2327"/>
      <c r="G2327"/>
      <c r="I2327" s="11" t="str">
        <f>Data!G2327</f>
        <v>live</v>
      </c>
      <c r="J2327" s="11">
        <f>Data!O2327</f>
        <v>7</v>
      </c>
    </row>
    <row r="2328" spans="3:10" x14ac:dyDescent="0.2">
      <c r="C2328"/>
      <c r="D2328"/>
      <c r="E2328"/>
      <c r="F2328"/>
      <c r="G2328"/>
      <c r="I2328" s="11" t="str">
        <f>Data!G2328</f>
        <v>live</v>
      </c>
      <c r="J2328" s="11">
        <f>Data!O2328</f>
        <v>1</v>
      </c>
    </row>
    <row r="2329" spans="3:10" x14ac:dyDescent="0.2">
      <c r="C2329"/>
      <c r="D2329"/>
      <c r="E2329"/>
      <c r="F2329"/>
      <c r="G2329"/>
      <c r="I2329" s="11" t="str">
        <f>Data!G2329</f>
        <v>successful</v>
      </c>
      <c r="J2329" s="11">
        <f>Data!O2329</f>
        <v>3355</v>
      </c>
    </row>
    <row r="2330" spans="3:10" x14ac:dyDescent="0.2">
      <c r="C2330"/>
      <c r="D2330"/>
      <c r="E2330"/>
      <c r="F2330"/>
      <c r="G2330"/>
      <c r="I2330" s="11" t="str">
        <f>Data!G2330</f>
        <v>successful</v>
      </c>
      <c r="J2330" s="11">
        <f>Data!O2330</f>
        <v>537</v>
      </c>
    </row>
    <row r="2331" spans="3:10" x14ac:dyDescent="0.2">
      <c r="C2331"/>
      <c r="D2331"/>
      <c r="E2331"/>
      <c r="F2331"/>
      <c r="G2331"/>
      <c r="I2331" s="11" t="str">
        <f>Data!G2331</f>
        <v>successful</v>
      </c>
      <c r="J2331" s="11">
        <f>Data!O2331</f>
        <v>125</v>
      </c>
    </row>
    <row r="2332" spans="3:10" x14ac:dyDescent="0.2">
      <c r="C2332"/>
      <c r="D2332"/>
      <c r="E2332"/>
      <c r="F2332"/>
      <c r="G2332"/>
      <c r="I2332" s="11" t="str">
        <f>Data!G2332</f>
        <v>successful</v>
      </c>
      <c r="J2332" s="11">
        <f>Data!O2332</f>
        <v>163</v>
      </c>
    </row>
    <row r="2333" spans="3:10" x14ac:dyDescent="0.2">
      <c r="C2333"/>
      <c r="D2333"/>
      <c r="E2333"/>
      <c r="F2333"/>
      <c r="G2333"/>
      <c r="I2333" s="11" t="str">
        <f>Data!G2333</f>
        <v>successful</v>
      </c>
      <c r="J2333" s="11">
        <f>Data!O2333</f>
        <v>283</v>
      </c>
    </row>
    <row r="2334" spans="3:10" x14ac:dyDescent="0.2">
      <c r="C2334"/>
      <c r="D2334"/>
      <c r="E2334"/>
      <c r="F2334"/>
      <c r="G2334"/>
      <c r="I2334" s="11" t="str">
        <f>Data!G2334</f>
        <v>successful</v>
      </c>
      <c r="J2334" s="11">
        <f>Data!O2334</f>
        <v>352</v>
      </c>
    </row>
    <row r="2335" spans="3:10" x14ac:dyDescent="0.2">
      <c r="C2335"/>
      <c r="D2335"/>
      <c r="E2335"/>
      <c r="F2335"/>
      <c r="G2335"/>
      <c r="I2335" s="11" t="str">
        <f>Data!G2335</f>
        <v>successful</v>
      </c>
      <c r="J2335" s="11">
        <f>Data!O2335</f>
        <v>94</v>
      </c>
    </row>
    <row r="2336" spans="3:10" x14ac:dyDescent="0.2">
      <c r="C2336"/>
      <c r="D2336"/>
      <c r="E2336"/>
      <c r="F2336"/>
      <c r="G2336"/>
      <c r="I2336" s="11" t="str">
        <f>Data!G2336</f>
        <v>successful</v>
      </c>
      <c r="J2336" s="11">
        <f>Data!O2336</f>
        <v>67</v>
      </c>
    </row>
    <row r="2337" spans="3:10" x14ac:dyDescent="0.2">
      <c r="C2337"/>
      <c r="D2337"/>
      <c r="E2337"/>
      <c r="F2337"/>
      <c r="G2337"/>
      <c r="I2337" s="11" t="str">
        <f>Data!G2337</f>
        <v>successful</v>
      </c>
      <c r="J2337" s="11">
        <f>Data!O2337</f>
        <v>221</v>
      </c>
    </row>
    <row r="2338" spans="3:10" x14ac:dyDescent="0.2">
      <c r="C2338"/>
      <c r="D2338"/>
      <c r="E2338"/>
      <c r="F2338"/>
      <c r="G2338"/>
      <c r="I2338" s="11" t="str">
        <f>Data!G2338</f>
        <v>successful</v>
      </c>
      <c r="J2338" s="11">
        <f>Data!O2338</f>
        <v>2165</v>
      </c>
    </row>
    <row r="2339" spans="3:10" x14ac:dyDescent="0.2">
      <c r="C2339"/>
      <c r="D2339"/>
      <c r="E2339"/>
      <c r="F2339"/>
      <c r="G2339"/>
      <c r="I2339" s="11" t="str">
        <f>Data!G2339</f>
        <v>successful</v>
      </c>
      <c r="J2339" s="11">
        <f>Data!O2339</f>
        <v>179</v>
      </c>
    </row>
    <row r="2340" spans="3:10" x14ac:dyDescent="0.2">
      <c r="C2340"/>
      <c r="D2340"/>
      <c r="E2340"/>
      <c r="F2340"/>
      <c r="G2340"/>
      <c r="I2340" s="11" t="str">
        <f>Data!G2340</f>
        <v>successful</v>
      </c>
      <c r="J2340" s="11">
        <f>Data!O2340</f>
        <v>123</v>
      </c>
    </row>
    <row r="2341" spans="3:10" x14ac:dyDescent="0.2">
      <c r="C2341"/>
      <c r="D2341"/>
      <c r="E2341"/>
      <c r="F2341"/>
      <c r="G2341"/>
      <c r="I2341" s="11" t="str">
        <f>Data!G2341</f>
        <v>successful</v>
      </c>
      <c r="J2341" s="11">
        <f>Data!O2341</f>
        <v>1104</v>
      </c>
    </row>
    <row r="2342" spans="3:10" x14ac:dyDescent="0.2">
      <c r="C2342"/>
      <c r="D2342"/>
      <c r="E2342"/>
      <c r="F2342"/>
      <c r="G2342"/>
      <c r="I2342" s="11" t="str">
        <f>Data!G2342</f>
        <v>successful</v>
      </c>
      <c r="J2342" s="11">
        <f>Data!O2342</f>
        <v>403</v>
      </c>
    </row>
    <row r="2343" spans="3:10" x14ac:dyDescent="0.2">
      <c r="C2343"/>
      <c r="D2343"/>
      <c r="E2343"/>
      <c r="F2343"/>
      <c r="G2343"/>
      <c r="I2343" s="11" t="str">
        <f>Data!G2343</f>
        <v>canceled</v>
      </c>
      <c r="J2343" s="11">
        <f>Data!O2343</f>
        <v>0</v>
      </c>
    </row>
    <row r="2344" spans="3:10" x14ac:dyDescent="0.2">
      <c r="C2344"/>
      <c r="D2344"/>
      <c r="E2344"/>
      <c r="F2344"/>
      <c r="G2344"/>
      <c r="I2344" s="11" t="str">
        <f>Data!G2344</f>
        <v>canceled</v>
      </c>
      <c r="J2344" s="11">
        <f>Data!O2344</f>
        <v>0</v>
      </c>
    </row>
    <row r="2345" spans="3:10" x14ac:dyDescent="0.2">
      <c r="C2345"/>
      <c r="D2345"/>
      <c r="E2345"/>
      <c r="F2345"/>
      <c r="G2345"/>
      <c r="I2345" s="11" t="str">
        <f>Data!G2345</f>
        <v>canceled</v>
      </c>
      <c r="J2345" s="11">
        <f>Data!O2345</f>
        <v>1</v>
      </c>
    </row>
    <row r="2346" spans="3:10" x14ac:dyDescent="0.2">
      <c r="C2346"/>
      <c r="D2346"/>
      <c r="E2346"/>
      <c r="F2346"/>
      <c r="G2346"/>
      <c r="I2346" s="11" t="str">
        <f>Data!G2346</f>
        <v>canceled</v>
      </c>
      <c r="J2346" s="11">
        <f>Data!O2346</f>
        <v>1</v>
      </c>
    </row>
    <row r="2347" spans="3:10" x14ac:dyDescent="0.2">
      <c r="C2347"/>
      <c r="D2347"/>
      <c r="E2347"/>
      <c r="F2347"/>
      <c r="G2347"/>
      <c r="I2347" s="11" t="str">
        <f>Data!G2347</f>
        <v>canceled</v>
      </c>
      <c r="J2347" s="11">
        <f>Data!O2347</f>
        <v>0</v>
      </c>
    </row>
    <row r="2348" spans="3:10" x14ac:dyDescent="0.2">
      <c r="C2348"/>
      <c r="D2348"/>
      <c r="E2348"/>
      <c r="F2348"/>
      <c r="G2348"/>
      <c r="I2348" s="11" t="str">
        <f>Data!G2348</f>
        <v>canceled</v>
      </c>
      <c r="J2348" s="11">
        <f>Data!O2348</f>
        <v>3</v>
      </c>
    </row>
    <row r="2349" spans="3:10" x14ac:dyDescent="0.2">
      <c r="C2349"/>
      <c r="D2349"/>
      <c r="E2349"/>
      <c r="F2349"/>
      <c r="G2349"/>
      <c r="I2349" s="11" t="str">
        <f>Data!G2349</f>
        <v>canceled</v>
      </c>
      <c r="J2349" s="11">
        <f>Data!O2349</f>
        <v>1</v>
      </c>
    </row>
    <row r="2350" spans="3:10" x14ac:dyDescent="0.2">
      <c r="C2350"/>
      <c r="D2350"/>
      <c r="E2350"/>
      <c r="F2350"/>
      <c r="G2350"/>
      <c r="I2350" s="11" t="str">
        <f>Data!G2350</f>
        <v>canceled</v>
      </c>
      <c r="J2350" s="11">
        <f>Data!O2350</f>
        <v>5</v>
      </c>
    </row>
    <row r="2351" spans="3:10" x14ac:dyDescent="0.2">
      <c r="C2351"/>
      <c r="D2351"/>
      <c r="E2351"/>
      <c r="F2351"/>
      <c r="G2351"/>
      <c r="I2351" s="11" t="str">
        <f>Data!G2351</f>
        <v>canceled</v>
      </c>
      <c r="J2351" s="11">
        <f>Data!O2351</f>
        <v>0</v>
      </c>
    </row>
    <row r="2352" spans="3:10" x14ac:dyDescent="0.2">
      <c r="C2352"/>
      <c r="D2352"/>
      <c r="E2352"/>
      <c r="F2352"/>
      <c r="G2352"/>
      <c r="I2352" s="11" t="str">
        <f>Data!G2352</f>
        <v>canceled</v>
      </c>
      <c r="J2352" s="11">
        <f>Data!O2352</f>
        <v>0</v>
      </c>
    </row>
    <row r="2353" spans="3:10" x14ac:dyDescent="0.2">
      <c r="C2353"/>
      <c r="D2353"/>
      <c r="E2353"/>
      <c r="F2353"/>
      <c r="G2353"/>
      <c r="I2353" s="11" t="str">
        <f>Data!G2353</f>
        <v>canceled</v>
      </c>
      <c r="J2353" s="11">
        <f>Data!O2353</f>
        <v>7</v>
      </c>
    </row>
    <row r="2354" spans="3:10" x14ac:dyDescent="0.2">
      <c r="C2354"/>
      <c r="D2354"/>
      <c r="E2354"/>
      <c r="F2354"/>
      <c r="G2354"/>
      <c r="I2354" s="11" t="str">
        <f>Data!G2354</f>
        <v>canceled</v>
      </c>
      <c r="J2354" s="11">
        <f>Data!O2354</f>
        <v>0</v>
      </c>
    </row>
    <row r="2355" spans="3:10" x14ac:dyDescent="0.2">
      <c r="C2355"/>
      <c r="D2355"/>
      <c r="E2355"/>
      <c r="F2355"/>
      <c r="G2355"/>
      <c r="I2355" s="11" t="str">
        <f>Data!G2355</f>
        <v>canceled</v>
      </c>
      <c r="J2355" s="11">
        <f>Data!O2355</f>
        <v>0</v>
      </c>
    </row>
    <row r="2356" spans="3:10" x14ac:dyDescent="0.2">
      <c r="C2356"/>
      <c r="D2356"/>
      <c r="E2356"/>
      <c r="F2356"/>
      <c r="G2356"/>
      <c r="I2356" s="11" t="str">
        <f>Data!G2356</f>
        <v>canceled</v>
      </c>
      <c r="J2356" s="11">
        <f>Data!O2356</f>
        <v>1</v>
      </c>
    </row>
    <row r="2357" spans="3:10" x14ac:dyDescent="0.2">
      <c r="C2357"/>
      <c r="D2357"/>
      <c r="E2357"/>
      <c r="F2357"/>
      <c r="G2357"/>
      <c r="I2357" s="11" t="str">
        <f>Data!G2357</f>
        <v>canceled</v>
      </c>
      <c r="J2357" s="11">
        <f>Data!O2357</f>
        <v>2</v>
      </c>
    </row>
    <row r="2358" spans="3:10" x14ac:dyDescent="0.2">
      <c r="C2358"/>
      <c r="D2358"/>
      <c r="E2358"/>
      <c r="F2358"/>
      <c r="G2358"/>
      <c r="I2358" s="11" t="str">
        <f>Data!G2358</f>
        <v>canceled</v>
      </c>
      <c r="J2358" s="11">
        <f>Data!O2358</f>
        <v>0</v>
      </c>
    </row>
    <row r="2359" spans="3:10" x14ac:dyDescent="0.2">
      <c r="C2359"/>
      <c r="D2359"/>
      <c r="E2359"/>
      <c r="F2359"/>
      <c r="G2359"/>
      <c r="I2359" s="11" t="str">
        <f>Data!G2359</f>
        <v>canceled</v>
      </c>
      <c r="J2359" s="11">
        <f>Data!O2359</f>
        <v>0</v>
      </c>
    </row>
    <row r="2360" spans="3:10" x14ac:dyDescent="0.2">
      <c r="C2360"/>
      <c r="D2360"/>
      <c r="E2360"/>
      <c r="F2360"/>
      <c r="G2360"/>
      <c r="I2360" s="11" t="str">
        <f>Data!G2360</f>
        <v>canceled</v>
      </c>
      <c r="J2360" s="11">
        <f>Data!O2360</f>
        <v>0</v>
      </c>
    </row>
    <row r="2361" spans="3:10" x14ac:dyDescent="0.2">
      <c r="C2361"/>
      <c r="D2361"/>
      <c r="E2361"/>
      <c r="F2361"/>
      <c r="G2361"/>
      <c r="I2361" s="11" t="str">
        <f>Data!G2361</f>
        <v>canceled</v>
      </c>
      <c r="J2361" s="11">
        <f>Data!O2361</f>
        <v>3</v>
      </c>
    </row>
    <row r="2362" spans="3:10" x14ac:dyDescent="0.2">
      <c r="C2362"/>
      <c r="D2362"/>
      <c r="E2362"/>
      <c r="F2362"/>
      <c r="G2362"/>
      <c r="I2362" s="11" t="str">
        <f>Data!G2362</f>
        <v>canceled</v>
      </c>
      <c r="J2362" s="11">
        <f>Data!O2362</f>
        <v>1</v>
      </c>
    </row>
    <row r="2363" spans="3:10" x14ac:dyDescent="0.2">
      <c r="C2363"/>
      <c r="D2363"/>
      <c r="E2363"/>
      <c r="F2363"/>
      <c r="G2363"/>
      <c r="I2363" s="11" t="str">
        <f>Data!G2363</f>
        <v>canceled</v>
      </c>
      <c r="J2363" s="11">
        <f>Data!O2363</f>
        <v>0</v>
      </c>
    </row>
    <row r="2364" spans="3:10" x14ac:dyDescent="0.2">
      <c r="C2364"/>
      <c r="D2364"/>
      <c r="E2364"/>
      <c r="F2364"/>
      <c r="G2364"/>
      <c r="I2364" s="11" t="str">
        <f>Data!G2364</f>
        <v>canceled</v>
      </c>
      <c r="J2364" s="11">
        <f>Data!O2364</f>
        <v>2</v>
      </c>
    </row>
    <row r="2365" spans="3:10" x14ac:dyDescent="0.2">
      <c r="C2365"/>
      <c r="D2365"/>
      <c r="E2365"/>
      <c r="F2365"/>
      <c r="G2365"/>
      <c r="I2365" s="11" t="str">
        <f>Data!G2365</f>
        <v>canceled</v>
      </c>
      <c r="J2365" s="11">
        <f>Data!O2365</f>
        <v>0</v>
      </c>
    </row>
    <row r="2366" spans="3:10" x14ac:dyDescent="0.2">
      <c r="C2366"/>
      <c r="D2366"/>
      <c r="E2366"/>
      <c r="F2366"/>
      <c r="G2366"/>
      <c r="I2366" s="11" t="str">
        <f>Data!G2366</f>
        <v>canceled</v>
      </c>
      <c r="J2366" s="11">
        <f>Data!O2366</f>
        <v>0</v>
      </c>
    </row>
    <row r="2367" spans="3:10" x14ac:dyDescent="0.2">
      <c r="C2367"/>
      <c r="D2367"/>
      <c r="E2367"/>
      <c r="F2367"/>
      <c r="G2367"/>
      <c r="I2367" s="11" t="str">
        <f>Data!G2367</f>
        <v>canceled</v>
      </c>
      <c r="J2367" s="11">
        <f>Data!O2367</f>
        <v>0</v>
      </c>
    </row>
    <row r="2368" spans="3:10" x14ac:dyDescent="0.2">
      <c r="C2368"/>
      <c r="D2368"/>
      <c r="E2368"/>
      <c r="F2368"/>
      <c r="G2368"/>
      <c r="I2368" s="11" t="str">
        <f>Data!G2368</f>
        <v>canceled</v>
      </c>
      <c r="J2368" s="11">
        <f>Data!O2368</f>
        <v>27</v>
      </c>
    </row>
    <row r="2369" spans="3:10" x14ac:dyDescent="0.2">
      <c r="C2369"/>
      <c r="D2369"/>
      <c r="E2369"/>
      <c r="F2369"/>
      <c r="G2369"/>
      <c r="I2369" s="11" t="str">
        <f>Data!G2369</f>
        <v>canceled</v>
      </c>
      <c r="J2369" s="11">
        <f>Data!O2369</f>
        <v>14</v>
      </c>
    </row>
    <row r="2370" spans="3:10" x14ac:dyDescent="0.2">
      <c r="C2370"/>
      <c r="D2370"/>
      <c r="E2370"/>
      <c r="F2370"/>
      <c r="G2370"/>
      <c r="I2370" s="11" t="str">
        <f>Data!G2370</f>
        <v>canceled</v>
      </c>
      <c r="J2370" s="11">
        <f>Data!O2370</f>
        <v>2</v>
      </c>
    </row>
    <row r="2371" spans="3:10" x14ac:dyDescent="0.2">
      <c r="C2371"/>
      <c r="D2371"/>
      <c r="E2371"/>
      <c r="F2371"/>
      <c r="G2371"/>
      <c r="I2371" s="11" t="str">
        <f>Data!G2371</f>
        <v>canceled</v>
      </c>
      <c r="J2371" s="11">
        <f>Data!O2371</f>
        <v>0</v>
      </c>
    </row>
    <row r="2372" spans="3:10" x14ac:dyDescent="0.2">
      <c r="C2372"/>
      <c r="D2372"/>
      <c r="E2372"/>
      <c r="F2372"/>
      <c r="G2372"/>
      <c r="I2372" s="11" t="str">
        <f>Data!G2372</f>
        <v>canceled</v>
      </c>
      <c r="J2372" s="11">
        <f>Data!O2372</f>
        <v>4</v>
      </c>
    </row>
    <row r="2373" spans="3:10" x14ac:dyDescent="0.2">
      <c r="C2373"/>
      <c r="D2373"/>
      <c r="E2373"/>
      <c r="F2373"/>
      <c r="G2373"/>
      <c r="I2373" s="11" t="str">
        <f>Data!G2373</f>
        <v>canceled</v>
      </c>
      <c r="J2373" s="11">
        <f>Data!O2373</f>
        <v>0</v>
      </c>
    </row>
    <row r="2374" spans="3:10" x14ac:dyDescent="0.2">
      <c r="C2374"/>
      <c r="D2374"/>
      <c r="E2374"/>
      <c r="F2374"/>
      <c r="G2374"/>
      <c r="I2374" s="11" t="str">
        <f>Data!G2374</f>
        <v>canceled</v>
      </c>
      <c r="J2374" s="11">
        <f>Data!O2374</f>
        <v>6</v>
      </c>
    </row>
    <row r="2375" spans="3:10" x14ac:dyDescent="0.2">
      <c r="C2375"/>
      <c r="D2375"/>
      <c r="E2375"/>
      <c r="F2375"/>
      <c r="G2375"/>
      <c r="I2375" s="11" t="str">
        <f>Data!G2375</f>
        <v>canceled</v>
      </c>
      <c r="J2375" s="11">
        <f>Data!O2375</f>
        <v>1</v>
      </c>
    </row>
    <row r="2376" spans="3:10" x14ac:dyDescent="0.2">
      <c r="C2376"/>
      <c r="D2376"/>
      <c r="E2376"/>
      <c r="F2376"/>
      <c r="G2376"/>
      <c r="I2376" s="11" t="str">
        <f>Data!G2376</f>
        <v>canceled</v>
      </c>
      <c r="J2376" s="11">
        <f>Data!O2376</f>
        <v>1</v>
      </c>
    </row>
    <row r="2377" spans="3:10" x14ac:dyDescent="0.2">
      <c r="C2377"/>
      <c r="D2377"/>
      <c r="E2377"/>
      <c r="F2377"/>
      <c r="G2377"/>
      <c r="I2377" s="11" t="str">
        <f>Data!G2377</f>
        <v>canceled</v>
      </c>
      <c r="J2377" s="11">
        <f>Data!O2377</f>
        <v>0</v>
      </c>
    </row>
    <row r="2378" spans="3:10" x14ac:dyDescent="0.2">
      <c r="C2378"/>
      <c r="D2378"/>
      <c r="E2378"/>
      <c r="F2378"/>
      <c r="G2378"/>
      <c r="I2378" s="11" t="str">
        <f>Data!G2378</f>
        <v>canceled</v>
      </c>
      <c r="J2378" s="11">
        <f>Data!O2378</f>
        <v>4</v>
      </c>
    </row>
    <row r="2379" spans="3:10" x14ac:dyDescent="0.2">
      <c r="C2379"/>
      <c r="D2379"/>
      <c r="E2379"/>
      <c r="F2379"/>
      <c r="G2379"/>
      <c r="I2379" s="11" t="str">
        <f>Data!G2379</f>
        <v>canceled</v>
      </c>
      <c r="J2379" s="11">
        <f>Data!O2379</f>
        <v>0</v>
      </c>
    </row>
    <row r="2380" spans="3:10" x14ac:dyDescent="0.2">
      <c r="C2380"/>
      <c r="D2380"/>
      <c r="E2380"/>
      <c r="F2380"/>
      <c r="G2380"/>
      <c r="I2380" s="11" t="str">
        <f>Data!G2380</f>
        <v>canceled</v>
      </c>
      <c r="J2380" s="11">
        <f>Data!O2380</f>
        <v>0</v>
      </c>
    </row>
    <row r="2381" spans="3:10" x14ac:dyDescent="0.2">
      <c r="C2381"/>
      <c r="D2381"/>
      <c r="E2381"/>
      <c r="F2381"/>
      <c r="G2381"/>
      <c r="I2381" s="11" t="str">
        <f>Data!G2381</f>
        <v>canceled</v>
      </c>
      <c r="J2381" s="11">
        <f>Data!O2381</f>
        <v>0</v>
      </c>
    </row>
    <row r="2382" spans="3:10" x14ac:dyDescent="0.2">
      <c r="C2382"/>
      <c r="D2382"/>
      <c r="E2382"/>
      <c r="F2382"/>
      <c r="G2382"/>
      <c r="I2382" s="11" t="str">
        <f>Data!G2382</f>
        <v>canceled</v>
      </c>
      <c r="J2382" s="11">
        <f>Data!O2382</f>
        <v>3</v>
      </c>
    </row>
    <row r="2383" spans="3:10" x14ac:dyDescent="0.2">
      <c r="C2383"/>
      <c r="D2383"/>
      <c r="E2383"/>
      <c r="F2383"/>
      <c r="G2383"/>
      <c r="I2383" s="11" t="str">
        <f>Data!G2383</f>
        <v>canceled</v>
      </c>
      <c r="J2383" s="11">
        <f>Data!O2383</f>
        <v>7</v>
      </c>
    </row>
    <row r="2384" spans="3:10" x14ac:dyDescent="0.2">
      <c r="C2384"/>
      <c r="D2384"/>
      <c r="E2384"/>
      <c r="F2384"/>
      <c r="G2384"/>
      <c r="I2384" s="11" t="str">
        <f>Data!G2384</f>
        <v>canceled</v>
      </c>
      <c r="J2384" s="11">
        <f>Data!O2384</f>
        <v>2</v>
      </c>
    </row>
    <row r="2385" spans="3:10" x14ac:dyDescent="0.2">
      <c r="C2385"/>
      <c r="D2385"/>
      <c r="E2385"/>
      <c r="F2385"/>
      <c r="G2385"/>
      <c r="I2385" s="11" t="str">
        <f>Data!G2385</f>
        <v>canceled</v>
      </c>
      <c r="J2385" s="11">
        <f>Data!O2385</f>
        <v>3</v>
      </c>
    </row>
    <row r="2386" spans="3:10" x14ac:dyDescent="0.2">
      <c r="C2386"/>
      <c r="D2386"/>
      <c r="E2386"/>
      <c r="F2386"/>
      <c r="G2386"/>
      <c r="I2386" s="11" t="str">
        <f>Data!G2386</f>
        <v>canceled</v>
      </c>
      <c r="J2386" s="11">
        <f>Data!O2386</f>
        <v>8</v>
      </c>
    </row>
    <row r="2387" spans="3:10" x14ac:dyDescent="0.2">
      <c r="C2387"/>
      <c r="D2387"/>
      <c r="E2387"/>
      <c r="F2387"/>
      <c r="G2387"/>
      <c r="I2387" s="11" t="str">
        <f>Data!G2387</f>
        <v>canceled</v>
      </c>
      <c r="J2387" s="11">
        <f>Data!O2387</f>
        <v>7</v>
      </c>
    </row>
    <row r="2388" spans="3:10" x14ac:dyDescent="0.2">
      <c r="C2388"/>
      <c r="D2388"/>
      <c r="E2388"/>
      <c r="F2388"/>
      <c r="G2388"/>
      <c r="I2388" s="11" t="str">
        <f>Data!G2388</f>
        <v>canceled</v>
      </c>
      <c r="J2388" s="11">
        <f>Data!O2388</f>
        <v>0</v>
      </c>
    </row>
    <row r="2389" spans="3:10" x14ac:dyDescent="0.2">
      <c r="C2389"/>
      <c r="D2389"/>
      <c r="E2389"/>
      <c r="F2389"/>
      <c r="G2389"/>
      <c r="I2389" s="11" t="str">
        <f>Data!G2389</f>
        <v>canceled</v>
      </c>
      <c r="J2389" s="11">
        <f>Data!O2389</f>
        <v>3</v>
      </c>
    </row>
    <row r="2390" spans="3:10" x14ac:dyDescent="0.2">
      <c r="C2390"/>
      <c r="D2390"/>
      <c r="E2390"/>
      <c r="F2390"/>
      <c r="G2390"/>
      <c r="I2390" s="11" t="str">
        <f>Data!G2390</f>
        <v>canceled</v>
      </c>
      <c r="J2390" s="11">
        <f>Data!O2390</f>
        <v>8</v>
      </c>
    </row>
    <row r="2391" spans="3:10" x14ac:dyDescent="0.2">
      <c r="C2391"/>
      <c r="D2391"/>
      <c r="E2391"/>
      <c r="F2391"/>
      <c r="G2391"/>
      <c r="I2391" s="11" t="str">
        <f>Data!G2391</f>
        <v>canceled</v>
      </c>
      <c r="J2391" s="11">
        <f>Data!O2391</f>
        <v>1</v>
      </c>
    </row>
    <row r="2392" spans="3:10" x14ac:dyDescent="0.2">
      <c r="C2392"/>
      <c r="D2392"/>
      <c r="E2392"/>
      <c r="F2392"/>
      <c r="G2392"/>
      <c r="I2392" s="11" t="str">
        <f>Data!G2392</f>
        <v>canceled</v>
      </c>
      <c r="J2392" s="11">
        <f>Data!O2392</f>
        <v>0</v>
      </c>
    </row>
    <row r="2393" spans="3:10" x14ac:dyDescent="0.2">
      <c r="C2393"/>
      <c r="D2393"/>
      <c r="E2393"/>
      <c r="F2393"/>
      <c r="G2393"/>
      <c r="I2393" s="11" t="str">
        <f>Data!G2393</f>
        <v>canceled</v>
      </c>
      <c r="J2393" s="11">
        <f>Data!O2393</f>
        <v>1</v>
      </c>
    </row>
    <row r="2394" spans="3:10" x14ac:dyDescent="0.2">
      <c r="C2394"/>
      <c r="D2394"/>
      <c r="E2394"/>
      <c r="F2394"/>
      <c r="G2394"/>
      <c r="I2394" s="11" t="str">
        <f>Data!G2394</f>
        <v>canceled</v>
      </c>
      <c r="J2394" s="11">
        <f>Data!O2394</f>
        <v>0</v>
      </c>
    </row>
    <row r="2395" spans="3:10" x14ac:dyDescent="0.2">
      <c r="C2395"/>
      <c r="D2395"/>
      <c r="E2395"/>
      <c r="F2395"/>
      <c r="G2395"/>
      <c r="I2395" s="11" t="str">
        <f>Data!G2395</f>
        <v>canceled</v>
      </c>
      <c r="J2395" s="11">
        <f>Data!O2395</f>
        <v>1</v>
      </c>
    </row>
    <row r="2396" spans="3:10" x14ac:dyDescent="0.2">
      <c r="C2396"/>
      <c r="D2396"/>
      <c r="E2396"/>
      <c r="F2396"/>
      <c r="G2396"/>
      <c r="I2396" s="11" t="str">
        <f>Data!G2396</f>
        <v>canceled</v>
      </c>
      <c r="J2396" s="11">
        <f>Data!O2396</f>
        <v>2</v>
      </c>
    </row>
    <row r="2397" spans="3:10" x14ac:dyDescent="0.2">
      <c r="C2397"/>
      <c r="D2397"/>
      <c r="E2397"/>
      <c r="F2397"/>
      <c r="G2397"/>
      <c r="I2397" s="11" t="str">
        <f>Data!G2397</f>
        <v>canceled</v>
      </c>
      <c r="J2397" s="11">
        <f>Data!O2397</f>
        <v>0</v>
      </c>
    </row>
    <row r="2398" spans="3:10" x14ac:dyDescent="0.2">
      <c r="C2398"/>
      <c r="D2398"/>
      <c r="E2398"/>
      <c r="F2398"/>
      <c r="G2398"/>
      <c r="I2398" s="11" t="str">
        <f>Data!G2398</f>
        <v>canceled</v>
      </c>
      <c r="J2398" s="11">
        <f>Data!O2398</f>
        <v>1</v>
      </c>
    </row>
    <row r="2399" spans="3:10" x14ac:dyDescent="0.2">
      <c r="C2399"/>
      <c r="D2399"/>
      <c r="E2399"/>
      <c r="F2399"/>
      <c r="G2399"/>
      <c r="I2399" s="11" t="str">
        <f>Data!G2399</f>
        <v>canceled</v>
      </c>
      <c r="J2399" s="11">
        <f>Data!O2399</f>
        <v>0</v>
      </c>
    </row>
    <row r="2400" spans="3:10" x14ac:dyDescent="0.2">
      <c r="C2400"/>
      <c r="D2400"/>
      <c r="E2400"/>
      <c r="F2400"/>
      <c r="G2400"/>
      <c r="I2400" s="11" t="str">
        <f>Data!G2400</f>
        <v>canceled</v>
      </c>
      <c r="J2400" s="11">
        <f>Data!O2400</f>
        <v>0</v>
      </c>
    </row>
    <row r="2401" spans="3:10" x14ac:dyDescent="0.2">
      <c r="C2401"/>
      <c r="D2401"/>
      <c r="E2401"/>
      <c r="F2401"/>
      <c r="G2401"/>
      <c r="I2401" s="11" t="str">
        <f>Data!G2401</f>
        <v>canceled</v>
      </c>
      <c r="J2401" s="11">
        <f>Data!O2401</f>
        <v>0</v>
      </c>
    </row>
    <row r="2402" spans="3:10" x14ac:dyDescent="0.2">
      <c r="C2402"/>
      <c r="D2402"/>
      <c r="E2402"/>
      <c r="F2402"/>
      <c r="G2402"/>
      <c r="I2402" s="11" t="str">
        <f>Data!G2402</f>
        <v>canceled</v>
      </c>
      <c r="J2402" s="11">
        <f>Data!O2402</f>
        <v>0</v>
      </c>
    </row>
    <row r="2403" spans="3:10" x14ac:dyDescent="0.2">
      <c r="C2403"/>
      <c r="D2403"/>
      <c r="E2403"/>
      <c r="F2403"/>
      <c r="G2403"/>
      <c r="I2403" s="11" t="str">
        <f>Data!G2403</f>
        <v>failed</v>
      </c>
      <c r="J2403" s="11">
        <f>Data!O2403</f>
        <v>9</v>
      </c>
    </row>
    <row r="2404" spans="3:10" x14ac:dyDescent="0.2">
      <c r="C2404"/>
      <c r="D2404"/>
      <c r="E2404"/>
      <c r="F2404"/>
      <c r="G2404"/>
      <c r="I2404" s="11" t="str">
        <f>Data!G2404</f>
        <v>failed</v>
      </c>
      <c r="J2404" s="11">
        <f>Data!O2404</f>
        <v>1</v>
      </c>
    </row>
    <row r="2405" spans="3:10" x14ac:dyDescent="0.2">
      <c r="C2405"/>
      <c r="D2405"/>
      <c r="E2405"/>
      <c r="F2405"/>
      <c r="G2405"/>
      <c r="I2405" s="11" t="str">
        <f>Data!G2405</f>
        <v>failed</v>
      </c>
      <c r="J2405" s="11">
        <f>Data!O2405</f>
        <v>12</v>
      </c>
    </row>
    <row r="2406" spans="3:10" x14ac:dyDescent="0.2">
      <c r="C2406"/>
      <c r="D2406"/>
      <c r="E2406"/>
      <c r="F2406"/>
      <c r="G2406"/>
      <c r="I2406" s="11" t="str">
        <f>Data!G2406</f>
        <v>failed</v>
      </c>
      <c r="J2406" s="11">
        <f>Data!O2406</f>
        <v>0</v>
      </c>
    </row>
    <row r="2407" spans="3:10" x14ac:dyDescent="0.2">
      <c r="C2407"/>
      <c r="D2407"/>
      <c r="E2407"/>
      <c r="F2407"/>
      <c r="G2407"/>
      <c r="I2407" s="11" t="str">
        <f>Data!G2407</f>
        <v>failed</v>
      </c>
      <c r="J2407" s="11">
        <f>Data!O2407</f>
        <v>20</v>
      </c>
    </row>
    <row r="2408" spans="3:10" x14ac:dyDescent="0.2">
      <c r="C2408"/>
      <c r="D2408"/>
      <c r="E2408"/>
      <c r="F2408"/>
      <c r="G2408"/>
      <c r="I2408" s="11" t="str">
        <f>Data!G2408</f>
        <v>failed</v>
      </c>
      <c r="J2408" s="11">
        <f>Data!O2408</f>
        <v>16</v>
      </c>
    </row>
    <row r="2409" spans="3:10" x14ac:dyDescent="0.2">
      <c r="C2409"/>
      <c r="D2409"/>
      <c r="E2409"/>
      <c r="F2409"/>
      <c r="G2409"/>
      <c r="I2409" s="11" t="str">
        <f>Data!G2409</f>
        <v>failed</v>
      </c>
      <c r="J2409" s="11">
        <f>Data!O2409</f>
        <v>33</v>
      </c>
    </row>
    <row r="2410" spans="3:10" x14ac:dyDescent="0.2">
      <c r="C2410"/>
      <c r="D2410"/>
      <c r="E2410"/>
      <c r="F2410"/>
      <c r="G2410"/>
      <c r="I2410" s="11" t="str">
        <f>Data!G2410</f>
        <v>failed</v>
      </c>
      <c r="J2410" s="11">
        <f>Data!O2410</f>
        <v>2</v>
      </c>
    </row>
    <row r="2411" spans="3:10" x14ac:dyDescent="0.2">
      <c r="C2411"/>
      <c r="D2411"/>
      <c r="E2411"/>
      <c r="F2411"/>
      <c r="G2411"/>
      <c r="I2411" s="11" t="str">
        <f>Data!G2411</f>
        <v>failed</v>
      </c>
      <c r="J2411" s="11">
        <f>Data!O2411</f>
        <v>6</v>
      </c>
    </row>
    <row r="2412" spans="3:10" x14ac:dyDescent="0.2">
      <c r="C2412"/>
      <c r="D2412"/>
      <c r="E2412"/>
      <c r="F2412"/>
      <c r="G2412"/>
      <c r="I2412" s="11" t="str">
        <f>Data!G2412</f>
        <v>failed</v>
      </c>
      <c r="J2412" s="11">
        <f>Data!O2412</f>
        <v>0</v>
      </c>
    </row>
    <row r="2413" spans="3:10" x14ac:dyDescent="0.2">
      <c r="C2413"/>
      <c r="D2413"/>
      <c r="E2413"/>
      <c r="F2413"/>
      <c r="G2413"/>
      <c r="I2413" s="11" t="str">
        <f>Data!G2413</f>
        <v>failed</v>
      </c>
      <c r="J2413" s="11">
        <f>Data!O2413</f>
        <v>3</v>
      </c>
    </row>
    <row r="2414" spans="3:10" x14ac:dyDescent="0.2">
      <c r="C2414"/>
      <c r="D2414"/>
      <c r="E2414"/>
      <c r="F2414"/>
      <c r="G2414"/>
      <c r="I2414" s="11" t="str">
        <f>Data!G2414</f>
        <v>failed</v>
      </c>
      <c r="J2414" s="11">
        <f>Data!O2414</f>
        <v>0</v>
      </c>
    </row>
    <row r="2415" spans="3:10" x14ac:dyDescent="0.2">
      <c r="C2415"/>
      <c r="D2415"/>
      <c r="E2415"/>
      <c r="F2415"/>
      <c r="G2415"/>
      <c r="I2415" s="11" t="str">
        <f>Data!G2415</f>
        <v>failed</v>
      </c>
      <c r="J2415" s="11">
        <f>Data!O2415</f>
        <v>3</v>
      </c>
    </row>
    <row r="2416" spans="3:10" x14ac:dyDescent="0.2">
      <c r="C2416"/>
      <c r="D2416"/>
      <c r="E2416"/>
      <c r="F2416"/>
      <c r="G2416"/>
      <c r="I2416" s="11" t="str">
        <f>Data!G2416</f>
        <v>failed</v>
      </c>
      <c r="J2416" s="11">
        <f>Data!O2416</f>
        <v>13</v>
      </c>
    </row>
    <row r="2417" spans="3:10" x14ac:dyDescent="0.2">
      <c r="C2417"/>
      <c r="D2417"/>
      <c r="E2417"/>
      <c r="F2417"/>
      <c r="G2417"/>
      <c r="I2417" s="11" t="str">
        <f>Data!G2417</f>
        <v>failed</v>
      </c>
      <c r="J2417" s="11">
        <f>Data!O2417</f>
        <v>6</v>
      </c>
    </row>
    <row r="2418" spans="3:10" x14ac:dyDescent="0.2">
      <c r="C2418"/>
      <c r="D2418"/>
      <c r="E2418"/>
      <c r="F2418"/>
      <c r="G2418"/>
      <c r="I2418" s="11" t="str">
        <f>Data!G2418</f>
        <v>failed</v>
      </c>
      <c r="J2418" s="11">
        <f>Data!O2418</f>
        <v>1</v>
      </c>
    </row>
    <row r="2419" spans="3:10" x14ac:dyDescent="0.2">
      <c r="C2419"/>
      <c r="D2419"/>
      <c r="E2419"/>
      <c r="F2419"/>
      <c r="G2419"/>
      <c r="I2419" s="11" t="str">
        <f>Data!G2419</f>
        <v>failed</v>
      </c>
      <c r="J2419" s="11">
        <f>Data!O2419</f>
        <v>0</v>
      </c>
    </row>
    <row r="2420" spans="3:10" x14ac:dyDescent="0.2">
      <c r="C2420"/>
      <c r="D2420"/>
      <c r="E2420"/>
      <c r="F2420"/>
      <c r="G2420"/>
      <c r="I2420" s="11" t="str">
        <f>Data!G2420</f>
        <v>failed</v>
      </c>
      <c r="J2420" s="11">
        <f>Data!O2420</f>
        <v>5</v>
      </c>
    </row>
    <row r="2421" spans="3:10" x14ac:dyDescent="0.2">
      <c r="C2421"/>
      <c r="D2421"/>
      <c r="E2421"/>
      <c r="F2421"/>
      <c r="G2421"/>
      <c r="I2421" s="11" t="str">
        <f>Data!G2421</f>
        <v>failed</v>
      </c>
      <c r="J2421" s="11">
        <f>Data!O2421</f>
        <v>0</v>
      </c>
    </row>
    <row r="2422" spans="3:10" x14ac:dyDescent="0.2">
      <c r="C2422"/>
      <c r="D2422"/>
      <c r="E2422"/>
      <c r="F2422"/>
      <c r="G2422"/>
      <c r="I2422" s="11" t="str">
        <f>Data!G2422</f>
        <v>failed</v>
      </c>
      <c r="J2422" s="11">
        <f>Data!O2422</f>
        <v>36</v>
      </c>
    </row>
    <row r="2423" spans="3:10" x14ac:dyDescent="0.2">
      <c r="C2423"/>
      <c r="D2423"/>
      <c r="E2423"/>
      <c r="F2423"/>
      <c r="G2423"/>
      <c r="I2423" s="11" t="str">
        <f>Data!G2423</f>
        <v>failed</v>
      </c>
      <c r="J2423" s="11">
        <f>Data!O2423</f>
        <v>1</v>
      </c>
    </row>
    <row r="2424" spans="3:10" x14ac:dyDescent="0.2">
      <c r="C2424"/>
      <c r="D2424"/>
      <c r="E2424"/>
      <c r="F2424"/>
      <c r="G2424"/>
      <c r="I2424" s="11" t="str">
        <f>Data!G2424</f>
        <v>failed</v>
      </c>
      <c r="J2424" s="11">
        <f>Data!O2424</f>
        <v>1</v>
      </c>
    </row>
    <row r="2425" spans="3:10" x14ac:dyDescent="0.2">
      <c r="C2425"/>
      <c r="D2425"/>
      <c r="E2425"/>
      <c r="F2425"/>
      <c r="G2425"/>
      <c r="I2425" s="11" t="str">
        <f>Data!G2425</f>
        <v>failed</v>
      </c>
      <c r="J2425" s="11">
        <f>Data!O2425</f>
        <v>1</v>
      </c>
    </row>
    <row r="2426" spans="3:10" x14ac:dyDescent="0.2">
      <c r="C2426"/>
      <c r="D2426"/>
      <c r="E2426"/>
      <c r="F2426"/>
      <c r="G2426"/>
      <c r="I2426" s="11" t="str">
        <f>Data!G2426</f>
        <v>failed</v>
      </c>
      <c r="J2426" s="11">
        <f>Data!O2426</f>
        <v>9</v>
      </c>
    </row>
    <row r="2427" spans="3:10" x14ac:dyDescent="0.2">
      <c r="C2427"/>
      <c r="D2427"/>
      <c r="E2427"/>
      <c r="F2427"/>
      <c r="G2427"/>
      <c r="I2427" s="11" t="str">
        <f>Data!G2427</f>
        <v>failed</v>
      </c>
      <c r="J2427" s="11">
        <f>Data!O2427</f>
        <v>1</v>
      </c>
    </row>
    <row r="2428" spans="3:10" x14ac:dyDescent="0.2">
      <c r="C2428"/>
      <c r="D2428"/>
      <c r="E2428"/>
      <c r="F2428"/>
      <c r="G2428"/>
      <c r="I2428" s="11" t="str">
        <f>Data!G2428</f>
        <v>failed</v>
      </c>
      <c r="J2428" s="11">
        <f>Data!O2428</f>
        <v>0</v>
      </c>
    </row>
    <row r="2429" spans="3:10" x14ac:dyDescent="0.2">
      <c r="C2429"/>
      <c r="D2429"/>
      <c r="E2429"/>
      <c r="F2429"/>
      <c r="G2429"/>
      <c r="I2429" s="11" t="str">
        <f>Data!G2429</f>
        <v>failed</v>
      </c>
      <c r="J2429" s="11">
        <f>Data!O2429</f>
        <v>1</v>
      </c>
    </row>
    <row r="2430" spans="3:10" x14ac:dyDescent="0.2">
      <c r="C2430"/>
      <c r="D2430"/>
      <c r="E2430"/>
      <c r="F2430"/>
      <c r="G2430"/>
      <c r="I2430" s="11" t="str">
        <f>Data!G2430</f>
        <v>failed</v>
      </c>
      <c r="J2430" s="11">
        <f>Data!O2430</f>
        <v>1</v>
      </c>
    </row>
    <row r="2431" spans="3:10" x14ac:dyDescent="0.2">
      <c r="C2431"/>
      <c r="D2431"/>
      <c r="E2431"/>
      <c r="F2431"/>
      <c r="G2431"/>
      <c r="I2431" s="11" t="str">
        <f>Data!G2431</f>
        <v>failed</v>
      </c>
      <c r="J2431" s="11">
        <f>Data!O2431</f>
        <v>4</v>
      </c>
    </row>
    <row r="2432" spans="3:10" x14ac:dyDescent="0.2">
      <c r="C2432"/>
      <c r="D2432"/>
      <c r="E2432"/>
      <c r="F2432"/>
      <c r="G2432"/>
      <c r="I2432" s="11" t="str">
        <f>Data!G2432</f>
        <v>failed</v>
      </c>
      <c r="J2432" s="11">
        <f>Data!O2432</f>
        <v>2</v>
      </c>
    </row>
    <row r="2433" spans="3:10" x14ac:dyDescent="0.2">
      <c r="C2433"/>
      <c r="D2433"/>
      <c r="E2433"/>
      <c r="F2433"/>
      <c r="G2433"/>
      <c r="I2433" s="11" t="str">
        <f>Data!G2433</f>
        <v>failed</v>
      </c>
      <c r="J2433" s="11">
        <f>Data!O2433</f>
        <v>2</v>
      </c>
    </row>
    <row r="2434" spans="3:10" x14ac:dyDescent="0.2">
      <c r="C2434"/>
      <c r="D2434"/>
      <c r="E2434"/>
      <c r="F2434"/>
      <c r="G2434"/>
      <c r="I2434" s="11" t="str">
        <f>Data!G2434</f>
        <v>failed</v>
      </c>
      <c r="J2434" s="11">
        <f>Data!O2434</f>
        <v>2</v>
      </c>
    </row>
    <row r="2435" spans="3:10" x14ac:dyDescent="0.2">
      <c r="C2435"/>
      <c r="D2435"/>
      <c r="E2435"/>
      <c r="F2435"/>
      <c r="G2435"/>
      <c r="I2435" s="11" t="str">
        <f>Data!G2435</f>
        <v>failed</v>
      </c>
      <c r="J2435" s="11">
        <f>Data!O2435</f>
        <v>0</v>
      </c>
    </row>
    <row r="2436" spans="3:10" x14ac:dyDescent="0.2">
      <c r="C2436"/>
      <c r="D2436"/>
      <c r="E2436"/>
      <c r="F2436"/>
      <c r="G2436"/>
      <c r="I2436" s="11" t="str">
        <f>Data!G2436</f>
        <v>failed</v>
      </c>
      <c r="J2436" s="11">
        <f>Data!O2436</f>
        <v>2</v>
      </c>
    </row>
    <row r="2437" spans="3:10" x14ac:dyDescent="0.2">
      <c r="C2437"/>
      <c r="D2437"/>
      <c r="E2437"/>
      <c r="F2437"/>
      <c r="G2437"/>
      <c r="I2437" s="11" t="str">
        <f>Data!G2437</f>
        <v>failed</v>
      </c>
      <c r="J2437" s="11">
        <f>Data!O2437</f>
        <v>4</v>
      </c>
    </row>
    <row r="2438" spans="3:10" x14ac:dyDescent="0.2">
      <c r="C2438"/>
      <c r="D2438"/>
      <c r="E2438"/>
      <c r="F2438"/>
      <c r="G2438"/>
      <c r="I2438" s="11" t="str">
        <f>Data!G2438</f>
        <v>failed</v>
      </c>
      <c r="J2438" s="11">
        <f>Data!O2438</f>
        <v>2</v>
      </c>
    </row>
    <row r="2439" spans="3:10" x14ac:dyDescent="0.2">
      <c r="C2439"/>
      <c r="D2439"/>
      <c r="E2439"/>
      <c r="F2439"/>
      <c r="G2439"/>
      <c r="I2439" s="11" t="str">
        <f>Data!G2439</f>
        <v>failed</v>
      </c>
      <c r="J2439" s="11">
        <f>Data!O2439</f>
        <v>0</v>
      </c>
    </row>
    <row r="2440" spans="3:10" x14ac:dyDescent="0.2">
      <c r="C2440"/>
      <c r="D2440"/>
      <c r="E2440"/>
      <c r="F2440"/>
      <c r="G2440"/>
      <c r="I2440" s="11" t="str">
        <f>Data!G2440</f>
        <v>failed</v>
      </c>
      <c r="J2440" s="11">
        <f>Data!O2440</f>
        <v>1</v>
      </c>
    </row>
    <row r="2441" spans="3:10" x14ac:dyDescent="0.2">
      <c r="C2441"/>
      <c r="D2441"/>
      <c r="E2441"/>
      <c r="F2441"/>
      <c r="G2441"/>
      <c r="I2441" s="11" t="str">
        <f>Data!G2441</f>
        <v>failed</v>
      </c>
      <c r="J2441" s="11">
        <f>Data!O2441</f>
        <v>0</v>
      </c>
    </row>
    <row r="2442" spans="3:10" x14ac:dyDescent="0.2">
      <c r="C2442"/>
      <c r="D2442"/>
      <c r="E2442"/>
      <c r="F2442"/>
      <c r="G2442"/>
      <c r="I2442" s="11" t="str">
        <f>Data!G2442</f>
        <v>failed</v>
      </c>
      <c r="J2442" s="11">
        <f>Data!O2442</f>
        <v>2</v>
      </c>
    </row>
    <row r="2443" spans="3:10" x14ac:dyDescent="0.2">
      <c r="C2443"/>
      <c r="D2443"/>
      <c r="E2443"/>
      <c r="F2443"/>
      <c r="G2443"/>
      <c r="I2443" s="11" t="str">
        <f>Data!G2443</f>
        <v>successful</v>
      </c>
      <c r="J2443" s="11">
        <f>Data!O2443</f>
        <v>109</v>
      </c>
    </row>
    <row r="2444" spans="3:10" x14ac:dyDescent="0.2">
      <c r="C2444"/>
      <c r="D2444"/>
      <c r="E2444"/>
      <c r="F2444"/>
      <c r="G2444"/>
      <c r="I2444" s="11" t="str">
        <f>Data!G2444</f>
        <v>successful</v>
      </c>
      <c r="J2444" s="11">
        <f>Data!O2444</f>
        <v>372</v>
      </c>
    </row>
    <row r="2445" spans="3:10" x14ac:dyDescent="0.2">
      <c r="C2445"/>
      <c r="D2445"/>
      <c r="E2445"/>
      <c r="F2445"/>
      <c r="G2445"/>
      <c r="I2445" s="11" t="str">
        <f>Data!G2445</f>
        <v>successful</v>
      </c>
      <c r="J2445" s="11">
        <f>Data!O2445</f>
        <v>311</v>
      </c>
    </row>
    <row r="2446" spans="3:10" x14ac:dyDescent="0.2">
      <c r="C2446"/>
      <c r="D2446"/>
      <c r="E2446"/>
      <c r="F2446"/>
      <c r="G2446"/>
      <c r="I2446" s="11" t="str">
        <f>Data!G2446</f>
        <v>successful</v>
      </c>
      <c r="J2446" s="11">
        <f>Data!O2446</f>
        <v>61</v>
      </c>
    </row>
    <row r="2447" spans="3:10" x14ac:dyDescent="0.2">
      <c r="C2447"/>
      <c r="D2447"/>
      <c r="E2447"/>
      <c r="F2447"/>
      <c r="G2447"/>
      <c r="I2447" s="11" t="str">
        <f>Data!G2447</f>
        <v>successful</v>
      </c>
      <c r="J2447" s="11">
        <f>Data!O2447</f>
        <v>115</v>
      </c>
    </row>
    <row r="2448" spans="3:10" x14ac:dyDescent="0.2">
      <c r="C2448"/>
      <c r="D2448"/>
      <c r="E2448"/>
      <c r="F2448"/>
      <c r="G2448"/>
      <c r="I2448" s="11" t="str">
        <f>Data!G2448</f>
        <v>successful</v>
      </c>
      <c r="J2448" s="11">
        <f>Data!O2448</f>
        <v>111</v>
      </c>
    </row>
    <row r="2449" spans="3:10" x14ac:dyDescent="0.2">
      <c r="C2449"/>
      <c r="D2449"/>
      <c r="E2449"/>
      <c r="F2449"/>
      <c r="G2449"/>
      <c r="I2449" s="11" t="str">
        <f>Data!G2449</f>
        <v>successful</v>
      </c>
      <c r="J2449" s="11">
        <f>Data!O2449</f>
        <v>337</v>
      </c>
    </row>
    <row r="2450" spans="3:10" x14ac:dyDescent="0.2">
      <c r="C2450"/>
      <c r="D2450"/>
      <c r="E2450"/>
      <c r="F2450"/>
      <c r="G2450"/>
      <c r="I2450" s="11" t="str">
        <f>Data!G2450</f>
        <v>successful</v>
      </c>
      <c r="J2450" s="11">
        <f>Data!O2450</f>
        <v>9</v>
      </c>
    </row>
    <row r="2451" spans="3:10" x14ac:dyDescent="0.2">
      <c r="C2451"/>
      <c r="D2451"/>
      <c r="E2451"/>
      <c r="F2451"/>
      <c r="G2451"/>
      <c r="I2451" s="11" t="str">
        <f>Data!G2451</f>
        <v>successful</v>
      </c>
      <c r="J2451" s="11">
        <f>Data!O2451</f>
        <v>120</v>
      </c>
    </row>
    <row r="2452" spans="3:10" x14ac:dyDescent="0.2">
      <c r="C2452"/>
      <c r="D2452"/>
      <c r="E2452"/>
      <c r="F2452"/>
      <c r="G2452"/>
      <c r="I2452" s="11" t="str">
        <f>Data!G2452</f>
        <v>successful</v>
      </c>
      <c r="J2452" s="11">
        <f>Data!O2452</f>
        <v>102</v>
      </c>
    </row>
    <row r="2453" spans="3:10" x14ac:dyDescent="0.2">
      <c r="C2453"/>
      <c r="D2453"/>
      <c r="E2453"/>
      <c r="F2453"/>
      <c r="G2453"/>
      <c r="I2453" s="11" t="str">
        <f>Data!G2453</f>
        <v>successful</v>
      </c>
      <c r="J2453" s="11">
        <f>Data!O2453</f>
        <v>186</v>
      </c>
    </row>
    <row r="2454" spans="3:10" x14ac:dyDescent="0.2">
      <c r="C2454"/>
      <c r="D2454"/>
      <c r="E2454"/>
      <c r="F2454"/>
      <c r="G2454"/>
      <c r="I2454" s="11" t="str">
        <f>Data!G2454</f>
        <v>successful</v>
      </c>
      <c r="J2454" s="11">
        <f>Data!O2454</f>
        <v>15</v>
      </c>
    </row>
    <row r="2455" spans="3:10" x14ac:dyDescent="0.2">
      <c r="C2455"/>
      <c r="D2455"/>
      <c r="E2455"/>
      <c r="F2455"/>
      <c r="G2455"/>
      <c r="I2455" s="11" t="str">
        <f>Data!G2455</f>
        <v>successful</v>
      </c>
      <c r="J2455" s="11">
        <f>Data!O2455</f>
        <v>67</v>
      </c>
    </row>
    <row r="2456" spans="3:10" x14ac:dyDescent="0.2">
      <c r="C2456"/>
      <c r="D2456"/>
      <c r="E2456"/>
      <c r="F2456"/>
      <c r="G2456"/>
      <c r="I2456" s="11" t="str">
        <f>Data!G2456</f>
        <v>successful</v>
      </c>
      <c r="J2456" s="11">
        <f>Data!O2456</f>
        <v>130</v>
      </c>
    </row>
    <row r="2457" spans="3:10" x14ac:dyDescent="0.2">
      <c r="C2457"/>
      <c r="D2457"/>
      <c r="E2457"/>
      <c r="F2457"/>
      <c r="G2457"/>
      <c r="I2457" s="11" t="str">
        <f>Data!G2457</f>
        <v>successful</v>
      </c>
      <c r="J2457" s="11">
        <f>Data!O2457</f>
        <v>16</v>
      </c>
    </row>
    <row r="2458" spans="3:10" x14ac:dyDescent="0.2">
      <c r="C2458"/>
      <c r="D2458"/>
      <c r="E2458"/>
      <c r="F2458"/>
      <c r="G2458"/>
      <c r="I2458" s="11" t="str">
        <f>Data!G2458</f>
        <v>successful</v>
      </c>
      <c r="J2458" s="11">
        <f>Data!O2458</f>
        <v>67</v>
      </c>
    </row>
    <row r="2459" spans="3:10" x14ac:dyDescent="0.2">
      <c r="C2459"/>
      <c r="D2459"/>
      <c r="E2459"/>
      <c r="F2459"/>
      <c r="G2459"/>
      <c r="I2459" s="11" t="str">
        <f>Data!G2459</f>
        <v>successful</v>
      </c>
      <c r="J2459" s="11">
        <f>Data!O2459</f>
        <v>124</v>
      </c>
    </row>
    <row r="2460" spans="3:10" x14ac:dyDescent="0.2">
      <c r="C2460"/>
      <c r="D2460"/>
      <c r="E2460"/>
      <c r="F2460"/>
      <c r="G2460"/>
      <c r="I2460" s="11" t="str">
        <f>Data!G2460</f>
        <v>successful</v>
      </c>
      <c r="J2460" s="11">
        <f>Data!O2460</f>
        <v>80</v>
      </c>
    </row>
    <row r="2461" spans="3:10" x14ac:dyDescent="0.2">
      <c r="C2461"/>
      <c r="D2461"/>
      <c r="E2461"/>
      <c r="F2461"/>
      <c r="G2461"/>
      <c r="I2461" s="11" t="str">
        <f>Data!G2461</f>
        <v>successful</v>
      </c>
      <c r="J2461" s="11">
        <f>Data!O2461</f>
        <v>282</v>
      </c>
    </row>
    <row r="2462" spans="3:10" x14ac:dyDescent="0.2">
      <c r="C2462"/>
      <c r="D2462"/>
      <c r="E2462"/>
      <c r="F2462"/>
      <c r="G2462"/>
      <c r="I2462" s="11" t="str">
        <f>Data!G2462</f>
        <v>successful</v>
      </c>
      <c r="J2462" s="11">
        <f>Data!O2462</f>
        <v>68</v>
      </c>
    </row>
    <row r="2463" spans="3:10" x14ac:dyDescent="0.2">
      <c r="C2463"/>
      <c r="D2463"/>
      <c r="E2463"/>
      <c r="F2463"/>
      <c r="G2463"/>
      <c r="I2463" s="11" t="str">
        <f>Data!G2463</f>
        <v>successful</v>
      </c>
      <c r="J2463" s="11">
        <f>Data!O2463</f>
        <v>86</v>
      </c>
    </row>
    <row r="2464" spans="3:10" x14ac:dyDescent="0.2">
      <c r="C2464"/>
      <c r="D2464"/>
      <c r="E2464"/>
      <c r="F2464"/>
      <c r="G2464"/>
      <c r="I2464" s="11" t="str">
        <f>Data!G2464</f>
        <v>successful</v>
      </c>
      <c r="J2464" s="11">
        <f>Data!O2464</f>
        <v>115</v>
      </c>
    </row>
    <row r="2465" spans="3:10" x14ac:dyDescent="0.2">
      <c r="C2465"/>
      <c r="D2465"/>
      <c r="E2465"/>
      <c r="F2465"/>
      <c r="G2465"/>
      <c r="I2465" s="11" t="str">
        <f>Data!G2465</f>
        <v>successful</v>
      </c>
      <c r="J2465" s="11">
        <f>Data!O2465</f>
        <v>75</v>
      </c>
    </row>
    <row r="2466" spans="3:10" x14ac:dyDescent="0.2">
      <c r="C2466"/>
      <c r="D2466"/>
      <c r="E2466"/>
      <c r="F2466"/>
      <c r="G2466"/>
      <c r="I2466" s="11" t="str">
        <f>Data!G2466</f>
        <v>successful</v>
      </c>
      <c r="J2466" s="11">
        <f>Data!O2466</f>
        <v>43</v>
      </c>
    </row>
    <row r="2467" spans="3:10" x14ac:dyDescent="0.2">
      <c r="C2467"/>
      <c r="D2467"/>
      <c r="E2467"/>
      <c r="F2467"/>
      <c r="G2467"/>
      <c r="I2467" s="11" t="str">
        <f>Data!G2467</f>
        <v>successful</v>
      </c>
      <c r="J2467" s="11">
        <f>Data!O2467</f>
        <v>48</v>
      </c>
    </row>
    <row r="2468" spans="3:10" x14ac:dyDescent="0.2">
      <c r="C2468"/>
      <c r="D2468"/>
      <c r="E2468"/>
      <c r="F2468"/>
      <c r="G2468"/>
      <c r="I2468" s="11" t="str">
        <f>Data!G2468</f>
        <v>successful</v>
      </c>
      <c r="J2468" s="11">
        <f>Data!O2468</f>
        <v>52</v>
      </c>
    </row>
    <row r="2469" spans="3:10" x14ac:dyDescent="0.2">
      <c r="C2469"/>
      <c r="D2469"/>
      <c r="E2469"/>
      <c r="F2469"/>
      <c r="G2469"/>
      <c r="I2469" s="11" t="str">
        <f>Data!G2469</f>
        <v>successful</v>
      </c>
      <c r="J2469" s="11">
        <f>Data!O2469</f>
        <v>43</v>
      </c>
    </row>
    <row r="2470" spans="3:10" x14ac:dyDescent="0.2">
      <c r="C2470"/>
      <c r="D2470"/>
      <c r="E2470"/>
      <c r="F2470"/>
      <c r="G2470"/>
      <c r="I2470" s="11" t="str">
        <f>Data!G2470</f>
        <v>successful</v>
      </c>
      <c r="J2470" s="11">
        <f>Data!O2470</f>
        <v>58</v>
      </c>
    </row>
    <row r="2471" spans="3:10" x14ac:dyDescent="0.2">
      <c r="C2471"/>
      <c r="D2471"/>
      <c r="E2471"/>
      <c r="F2471"/>
      <c r="G2471"/>
      <c r="I2471" s="11" t="str">
        <f>Data!G2471</f>
        <v>successful</v>
      </c>
      <c r="J2471" s="11">
        <f>Data!O2471</f>
        <v>47</v>
      </c>
    </row>
    <row r="2472" spans="3:10" x14ac:dyDescent="0.2">
      <c r="C2472"/>
      <c r="D2472"/>
      <c r="E2472"/>
      <c r="F2472"/>
      <c r="G2472"/>
      <c r="I2472" s="11" t="str">
        <f>Data!G2472</f>
        <v>successful</v>
      </c>
      <c r="J2472" s="11">
        <f>Data!O2472</f>
        <v>36</v>
      </c>
    </row>
    <row r="2473" spans="3:10" x14ac:dyDescent="0.2">
      <c r="C2473"/>
      <c r="D2473"/>
      <c r="E2473"/>
      <c r="F2473"/>
      <c r="G2473"/>
      <c r="I2473" s="11" t="str">
        <f>Data!G2473</f>
        <v>successful</v>
      </c>
      <c r="J2473" s="11">
        <f>Data!O2473</f>
        <v>17</v>
      </c>
    </row>
    <row r="2474" spans="3:10" x14ac:dyDescent="0.2">
      <c r="C2474"/>
      <c r="D2474"/>
      <c r="E2474"/>
      <c r="F2474"/>
      <c r="G2474"/>
      <c r="I2474" s="11" t="str">
        <f>Data!G2474</f>
        <v>successful</v>
      </c>
      <c r="J2474" s="11">
        <f>Data!O2474</f>
        <v>104</v>
      </c>
    </row>
    <row r="2475" spans="3:10" x14ac:dyDescent="0.2">
      <c r="C2475"/>
      <c r="D2475"/>
      <c r="E2475"/>
      <c r="F2475"/>
      <c r="G2475"/>
      <c r="I2475" s="11" t="str">
        <f>Data!G2475</f>
        <v>successful</v>
      </c>
      <c r="J2475" s="11">
        <f>Data!O2475</f>
        <v>47</v>
      </c>
    </row>
    <row r="2476" spans="3:10" x14ac:dyDescent="0.2">
      <c r="C2476"/>
      <c r="D2476"/>
      <c r="E2476"/>
      <c r="F2476"/>
      <c r="G2476"/>
      <c r="I2476" s="11" t="str">
        <f>Data!G2476</f>
        <v>successful</v>
      </c>
      <c r="J2476" s="11">
        <f>Data!O2476</f>
        <v>38</v>
      </c>
    </row>
    <row r="2477" spans="3:10" x14ac:dyDescent="0.2">
      <c r="C2477"/>
      <c r="D2477"/>
      <c r="E2477"/>
      <c r="F2477"/>
      <c r="G2477"/>
      <c r="I2477" s="11" t="str">
        <f>Data!G2477</f>
        <v>successful</v>
      </c>
      <c r="J2477" s="11">
        <f>Data!O2477</f>
        <v>81</v>
      </c>
    </row>
    <row r="2478" spans="3:10" x14ac:dyDescent="0.2">
      <c r="C2478"/>
      <c r="D2478"/>
      <c r="E2478"/>
      <c r="F2478"/>
      <c r="G2478"/>
      <c r="I2478" s="11" t="str">
        <f>Data!G2478</f>
        <v>successful</v>
      </c>
      <c r="J2478" s="11">
        <f>Data!O2478</f>
        <v>55</v>
      </c>
    </row>
    <row r="2479" spans="3:10" x14ac:dyDescent="0.2">
      <c r="C2479"/>
      <c r="D2479"/>
      <c r="E2479"/>
      <c r="F2479"/>
      <c r="G2479"/>
      <c r="I2479" s="11" t="str">
        <f>Data!G2479</f>
        <v>successful</v>
      </c>
      <c r="J2479" s="11">
        <f>Data!O2479</f>
        <v>41</v>
      </c>
    </row>
    <row r="2480" spans="3:10" x14ac:dyDescent="0.2">
      <c r="C2480"/>
      <c r="D2480"/>
      <c r="E2480"/>
      <c r="F2480"/>
      <c r="G2480"/>
      <c r="I2480" s="11" t="str">
        <f>Data!G2480</f>
        <v>successful</v>
      </c>
      <c r="J2480" s="11">
        <f>Data!O2480</f>
        <v>79</v>
      </c>
    </row>
    <row r="2481" spans="3:10" x14ac:dyDescent="0.2">
      <c r="C2481"/>
      <c r="D2481"/>
      <c r="E2481"/>
      <c r="F2481"/>
      <c r="G2481"/>
      <c r="I2481" s="11" t="str">
        <f>Data!G2481</f>
        <v>successful</v>
      </c>
      <c r="J2481" s="11">
        <f>Data!O2481</f>
        <v>16</v>
      </c>
    </row>
    <row r="2482" spans="3:10" x14ac:dyDescent="0.2">
      <c r="C2482"/>
      <c r="D2482"/>
      <c r="E2482"/>
      <c r="F2482"/>
      <c r="G2482"/>
      <c r="I2482" s="11" t="str">
        <f>Data!G2482</f>
        <v>successful</v>
      </c>
      <c r="J2482" s="11">
        <f>Data!O2482</f>
        <v>8</v>
      </c>
    </row>
    <row r="2483" spans="3:10" x14ac:dyDescent="0.2">
      <c r="C2483"/>
      <c r="D2483"/>
      <c r="E2483"/>
      <c r="F2483"/>
      <c r="G2483"/>
      <c r="I2483" s="11" t="str">
        <f>Data!G2483</f>
        <v>successful</v>
      </c>
      <c r="J2483" s="11">
        <f>Data!O2483</f>
        <v>95</v>
      </c>
    </row>
    <row r="2484" spans="3:10" x14ac:dyDescent="0.2">
      <c r="C2484"/>
      <c r="D2484"/>
      <c r="E2484"/>
      <c r="F2484"/>
      <c r="G2484"/>
      <c r="I2484" s="11" t="str">
        <f>Data!G2484</f>
        <v>successful</v>
      </c>
      <c r="J2484" s="11">
        <f>Data!O2484</f>
        <v>25</v>
      </c>
    </row>
    <row r="2485" spans="3:10" x14ac:dyDescent="0.2">
      <c r="C2485"/>
      <c r="D2485"/>
      <c r="E2485"/>
      <c r="F2485"/>
      <c r="G2485"/>
      <c r="I2485" s="11" t="str">
        <f>Data!G2485</f>
        <v>successful</v>
      </c>
      <c r="J2485" s="11">
        <f>Data!O2485</f>
        <v>19</v>
      </c>
    </row>
    <row r="2486" spans="3:10" x14ac:dyDescent="0.2">
      <c r="C2486"/>
      <c r="D2486"/>
      <c r="E2486"/>
      <c r="F2486"/>
      <c r="G2486"/>
      <c r="I2486" s="11" t="str">
        <f>Data!G2486</f>
        <v>successful</v>
      </c>
      <c r="J2486" s="11">
        <f>Data!O2486</f>
        <v>90</v>
      </c>
    </row>
    <row r="2487" spans="3:10" x14ac:dyDescent="0.2">
      <c r="C2487"/>
      <c r="D2487"/>
      <c r="E2487"/>
      <c r="F2487"/>
      <c r="G2487"/>
      <c r="I2487" s="11" t="str">
        <f>Data!G2487</f>
        <v>successful</v>
      </c>
      <c r="J2487" s="11">
        <f>Data!O2487</f>
        <v>41</v>
      </c>
    </row>
    <row r="2488" spans="3:10" x14ac:dyDescent="0.2">
      <c r="C2488"/>
      <c r="D2488"/>
      <c r="E2488"/>
      <c r="F2488"/>
      <c r="G2488"/>
      <c r="I2488" s="11" t="str">
        <f>Data!G2488</f>
        <v>successful</v>
      </c>
      <c r="J2488" s="11">
        <f>Data!O2488</f>
        <v>30</v>
      </c>
    </row>
    <row r="2489" spans="3:10" x14ac:dyDescent="0.2">
      <c r="C2489"/>
      <c r="D2489"/>
      <c r="E2489"/>
      <c r="F2489"/>
      <c r="G2489"/>
      <c r="I2489" s="11" t="str">
        <f>Data!G2489</f>
        <v>successful</v>
      </c>
      <c r="J2489" s="11">
        <f>Data!O2489</f>
        <v>38</v>
      </c>
    </row>
    <row r="2490" spans="3:10" x14ac:dyDescent="0.2">
      <c r="C2490"/>
      <c r="D2490"/>
      <c r="E2490"/>
      <c r="F2490"/>
      <c r="G2490"/>
      <c r="I2490" s="11" t="str">
        <f>Data!G2490</f>
        <v>successful</v>
      </c>
      <c r="J2490" s="11">
        <f>Data!O2490</f>
        <v>65</v>
      </c>
    </row>
    <row r="2491" spans="3:10" x14ac:dyDescent="0.2">
      <c r="C2491"/>
      <c r="D2491"/>
      <c r="E2491"/>
      <c r="F2491"/>
      <c r="G2491"/>
      <c r="I2491" s="11" t="str">
        <f>Data!G2491</f>
        <v>successful</v>
      </c>
      <c r="J2491" s="11">
        <f>Data!O2491</f>
        <v>75</v>
      </c>
    </row>
    <row r="2492" spans="3:10" x14ac:dyDescent="0.2">
      <c r="C2492"/>
      <c r="D2492"/>
      <c r="E2492"/>
      <c r="F2492"/>
      <c r="G2492"/>
      <c r="I2492" s="11" t="str">
        <f>Data!G2492</f>
        <v>successful</v>
      </c>
      <c r="J2492" s="11">
        <f>Data!O2492</f>
        <v>16</v>
      </c>
    </row>
    <row r="2493" spans="3:10" x14ac:dyDescent="0.2">
      <c r="C2493"/>
      <c r="D2493"/>
      <c r="E2493"/>
      <c r="F2493"/>
      <c r="G2493"/>
      <c r="I2493" s="11" t="str">
        <f>Data!G2493</f>
        <v>successful</v>
      </c>
      <c r="J2493" s="11">
        <f>Data!O2493</f>
        <v>10</v>
      </c>
    </row>
    <row r="2494" spans="3:10" x14ac:dyDescent="0.2">
      <c r="C2494"/>
      <c r="D2494"/>
      <c r="E2494"/>
      <c r="F2494"/>
      <c r="G2494"/>
      <c r="I2494" s="11" t="str">
        <f>Data!G2494</f>
        <v>successful</v>
      </c>
      <c r="J2494" s="11">
        <f>Data!O2494</f>
        <v>27</v>
      </c>
    </row>
    <row r="2495" spans="3:10" x14ac:dyDescent="0.2">
      <c r="C2495"/>
      <c r="D2495"/>
      <c r="E2495"/>
      <c r="F2495"/>
      <c r="G2495"/>
      <c r="I2495" s="11" t="str">
        <f>Data!G2495</f>
        <v>successful</v>
      </c>
      <c r="J2495" s="11">
        <f>Data!O2495</f>
        <v>259</v>
      </c>
    </row>
    <row r="2496" spans="3:10" x14ac:dyDescent="0.2">
      <c r="C2496"/>
      <c r="D2496"/>
      <c r="E2496"/>
      <c r="F2496"/>
      <c r="G2496"/>
      <c r="I2496" s="11" t="str">
        <f>Data!G2496</f>
        <v>successful</v>
      </c>
      <c r="J2496" s="11">
        <f>Data!O2496</f>
        <v>39</v>
      </c>
    </row>
    <row r="2497" spans="3:10" x14ac:dyDescent="0.2">
      <c r="C2497"/>
      <c r="D2497"/>
      <c r="E2497"/>
      <c r="F2497"/>
      <c r="G2497"/>
      <c r="I2497" s="11" t="str">
        <f>Data!G2497</f>
        <v>successful</v>
      </c>
      <c r="J2497" s="11">
        <f>Data!O2497</f>
        <v>42</v>
      </c>
    </row>
    <row r="2498" spans="3:10" x14ac:dyDescent="0.2">
      <c r="C2498"/>
      <c r="D2498"/>
      <c r="E2498"/>
      <c r="F2498"/>
      <c r="G2498"/>
      <c r="I2498" s="11" t="str">
        <f>Data!G2498</f>
        <v>successful</v>
      </c>
      <c r="J2498" s="11">
        <f>Data!O2498</f>
        <v>10</v>
      </c>
    </row>
    <row r="2499" spans="3:10" x14ac:dyDescent="0.2">
      <c r="C2499"/>
      <c r="D2499"/>
      <c r="E2499"/>
      <c r="F2499"/>
      <c r="G2499"/>
      <c r="I2499" s="11" t="str">
        <f>Data!G2499</f>
        <v>successful</v>
      </c>
      <c r="J2499" s="11">
        <f>Data!O2499</f>
        <v>56</v>
      </c>
    </row>
    <row r="2500" spans="3:10" x14ac:dyDescent="0.2">
      <c r="C2500"/>
      <c r="D2500"/>
      <c r="E2500"/>
      <c r="F2500"/>
      <c r="G2500"/>
      <c r="I2500" s="11" t="str">
        <f>Data!G2500</f>
        <v>successful</v>
      </c>
      <c r="J2500" s="11">
        <f>Data!O2500</f>
        <v>20</v>
      </c>
    </row>
    <row r="2501" spans="3:10" x14ac:dyDescent="0.2">
      <c r="C2501"/>
      <c r="D2501"/>
      <c r="E2501"/>
      <c r="F2501"/>
      <c r="G2501"/>
      <c r="I2501" s="11" t="str">
        <f>Data!G2501</f>
        <v>successful</v>
      </c>
      <c r="J2501" s="11">
        <f>Data!O2501</f>
        <v>170</v>
      </c>
    </row>
    <row r="2502" spans="3:10" x14ac:dyDescent="0.2">
      <c r="C2502"/>
      <c r="D2502"/>
      <c r="E2502"/>
      <c r="F2502"/>
      <c r="G2502"/>
      <c r="I2502" s="11" t="str">
        <f>Data!G2502</f>
        <v>successful</v>
      </c>
      <c r="J2502" s="11">
        <f>Data!O2502</f>
        <v>29</v>
      </c>
    </row>
    <row r="2503" spans="3:10" x14ac:dyDescent="0.2">
      <c r="C2503"/>
      <c r="D2503"/>
      <c r="E2503"/>
      <c r="F2503"/>
      <c r="G2503"/>
      <c r="I2503" s="11" t="str">
        <f>Data!G2503</f>
        <v>failed</v>
      </c>
      <c r="J2503" s="11">
        <f>Data!O2503</f>
        <v>7</v>
      </c>
    </row>
    <row r="2504" spans="3:10" x14ac:dyDescent="0.2">
      <c r="C2504"/>
      <c r="D2504"/>
      <c r="E2504"/>
      <c r="F2504"/>
      <c r="G2504"/>
      <c r="I2504" s="11" t="str">
        <f>Data!G2504</f>
        <v>failed</v>
      </c>
      <c r="J2504" s="11">
        <f>Data!O2504</f>
        <v>5</v>
      </c>
    </row>
    <row r="2505" spans="3:10" x14ac:dyDescent="0.2">
      <c r="C2505"/>
      <c r="D2505"/>
      <c r="E2505"/>
      <c r="F2505"/>
      <c r="G2505"/>
      <c r="I2505" s="11" t="str">
        <f>Data!G2505</f>
        <v>failed</v>
      </c>
      <c r="J2505" s="11">
        <f>Data!O2505</f>
        <v>0</v>
      </c>
    </row>
    <row r="2506" spans="3:10" x14ac:dyDescent="0.2">
      <c r="C2506"/>
      <c r="D2506"/>
      <c r="E2506"/>
      <c r="F2506"/>
      <c r="G2506"/>
      <c r="I2506" s="11" t="str">
        <f>Data!G2506</f>
        <v>failed</v>
      </c>
      <c r="J2506" s="11">
        <f>Data!O2506</f>
        <v>0</v>
      </c>
    </row>
    <row r="2507" spans="3:10" x14ac:dyDescent="0.2">
      <c r="C2507"/>
      <c r="D2507"/>
      <c r="E2507"/>
      <c r="F2507"/>
      <c r="G2507"/>
      <c r="I2507" s="11" t="str">
        <f>Data!G2507</f>
        <v>failed</v>
      </c>
      <c r="J2507" s="11">
        <f>Data!O2507</f>
        <v>0</v>
      </c>
    </row>
    <row r="2508" spans="3:10" x14ac:dyDescent="0.2">
      <c r="C2508"/>
      <c r="D2508"/>
      <c r="E2508"/>
      <c r="F2508"/>
      <c r="G2508"/>
      <c r="I2508" s="11" t="str">
        <f>Data!G2508</f>
        <v>failed</v>
      </c>
      <c r="J2508" s="11">
        <f>Data!O2508</f>
        <v>2</v>
      </c>
    </row>
    <row r="2509" spans="3:10" x14ac:dyDescent="0.2">
      <c r="C2509"/>
      <c r="D2509"/>
      <c r="E2509"/>
      <c r="F2509"/>
      <c r="G2509"/>
      <c r="I2509" s="11" t="str">
        <f>Data!G2509</f>
        <v>failed</v>
      </c>
      <c r="J2509" s="11">
        <f>Data!O2509</f>
        <v>0</v>
      </c>
    </row>
    <row r="2510" spans="3:10" x14ac:dyDescent="0.2">
      <c r="C2510"/>
      <c r="D2510"/>
      <c r="E2510"/>
      <c r="F2510"/>
      <c r="G2510"/>
      <c r="I2510" s="11" t="str">
        <f>Data!G2510</f>
        <v>failed</v>
      </c>
      <c r="J2510" s="11">
        <f>Data!O2510</f>
        <v>0</v>
      </c>
    </row>
    <row r="2511" spans="3:10" x14ac:dyDescent="0.2">
      <c r="C2511"/>
      <c r="D2511"/>
      <c r="E2511"/>
      <c r="F2511"/>
      <c r="G2511"/>
      <c r="I2511" s="11" t="str">
        <f>Data!G2511</f>
        <v>failed</v>
      </c>
      <c r="J2511" s="11">
        <f>Data!O2511</f>
        <v>28</v>
      </c>
    </row>
    <row r="2512" spans="3:10" x14ac:dyDescent="0.2">
      <c r="C2512"/>
      <c r="D2512"/>
      <c r="E2512"/>
      <c r="F2512"/>
      <c r="G2512"/>
      <c r="I2512" s="11" t="str">
        <f>Data!G2512</f>
        <v>failed</v>
      </c>
      <c r="J2512" s="11">
        <f>Data!O2512</f>
        <v>2</v>
      </c>
    </row>
    <row r="2513" spans="3:10" x14ac:dyDescent="0.2">
      <c r="C2513"/>
      <c r="D2513"/>
      <c r="E2513"/>
      <c r="F2513"/>
      <c r="G2513"/>
      <c r="I2513" s="11" t="str">
        <f>Data!G2513</f>
        <v>failed</v>
      </c>
      <c r="J2513" s="11">
        <f>Data!O2513</f>
        <v>0</v>
      </c>
    </row>
    <row r="2514" spans="3:10" x14ac:dyDescent="0.2">
      <c r="C2514"/>
      <c r="D2514"/>
      <c r="E2514"/>
      <c r="F2514"/>
      <c r="G2514"/>
      <c r="I2514" s="11" t="str">
        <f>Data!G2514</f>
        <v>failed</v>
      </c>
      <c r="J2514" s="11">
        <f>Data!O2514</f>
        <v>0</v>
      </c>
    </row>
    <row r="2515" spans="3:10" x14ac:dyDescent="0.2">
      <c r="C2515"/>
      <c r="D2515"/>
      <c r="E2515"/>
      <c r="F2515"/>
      <c r="G2515"/>
      <c r="I2515" s="11" t="str">
        <f>Data!G2515</f>
        <v>failed</v>
      </c>
      <c r="J2515" s="11">
        <f>Data!O2515</f>
        <v>0</v>
      </c>
    </row>
    <row r="2516" spans="3:10" x14ac:dyDescent="0.2">
      <c r="C2516"/>
      <c r="D2516"/>
      <c r="E2516"/>
      <c r="F2516"/>
      <c r="G2516"/>
      <c r="I2516" s="11" t="str">
        <f>Data!G2516</f>
        <v>failed</v>
      </c>
      <c r="J2516" s="11">
        <f>Data!O2516</f>
        <v>4</v>
      </c>
    </row>
    <row r="2517" spans="3:10" x14ac:dyDescent="0.2">
      <c r="C2517"/>
      <c r="D2517"/>
      <c r="E2517"/>
      <c r="F2517"/>
      <c r="G2517"/>
      <c r="I2517" s="11" t="str">
        <f>Data!G2517</f>
        <v>failed</v>
      </c>
      <c r="J2517" s="11">
        <f>Data!O2517</f>
        <v>12</v>
      </c>
    </row>
    <row r="2518" spans="3:10" x14ac:dyDescent="0.2">
      <c r="C2518"/>
      <c r="D2518"/>
      <c r="E2518"/>
      <c r="F2518"/>
      <c r="G2518"/>
      <c r="I2518" s="11" t="str">
        <f>Data!G2518</f>
        <v>failed</v>
      </c>
      <c r="J2518" s="11">
        <f>Data!O2518</f>
        <v>0</v>
      </c>
    </row>
    <row r="2519" spans="3:10" x14ac:dyDescent="0.2">
      <c r="C2519"/>
      <c r="D2519"/>
      <c r="E2519"/>
      <c r="F2519"/>
      <c r="G2519"/>
      <c r="I2519" s="11" t="str">
        <f>Data!G2519</f>
        <v>failed</v>
      </c>
      <c r="J2519" s="11">
        <f>Data!O2519</f>
        <v>33</v>
      </c>
    </row>
    <row r="2520" spans="3:10" x14ac:dyDescent="0.2">
      <c r="C2520"/>
      <c r="D2520"/>
      <c r="E2520"/>
      <c r="F2520"/>
      <c r="G2520"/>
      <c r="I2520" s="11" t="str">
        <f>Data!G2520</f>
        <v>failed</v>
      </c>
      <c r="J2520" s="11">
        <f>Data!O2520</f>
        <v>0</v>
      </c>
    </row>
    <row r="2521" spans="3:10" x14ac:dyDescent="0.2">
      <c r="C2521"/>
      <c r="D2521"/>
      <c r="E2521"/>
      <c r="F2521"/>
      <c r="G2521"/>
      <c r="I2521" s="11" t="str">
        <f>Data!G2521</f>
        <v>failed</v>
      </c>
      <c r="J2521" s="11">
        <f>Data!O2521</f>
        <v>4</v>
      </c>
    </row>
    <row r="2522" spans="3:10" x14ac:dyDescent="0.2">
      <c r="C2522"/>
      <c r="D2522"/>
      <c r="E2522"/>
      <c r="F2522"/>
      <c r="G2522"/>
      <c r="I2522" s="11" t="str">
        <f>Data!G2522</f>
        <v>failed</v>
      </c>
      <c r="J2522" s="11">
        <f>Data!O2522</f>
        <v>0</v>
      </c>
    </row>
    <row r="2523" spans="3:10" x14ac:dyDescent="0.2">
      <c r="C2523"/>
      <c r="D2523"/>
      <c r="E2523"/>
      <c r="F2523"/>
      <c r="G2523"/>
      <c r="I2523" s="11" t="str">
        <f>Data!G2523</f>
        <v>successful</v>
      </c>
      <c r="J2523" s="11">
        <f>Data!O2523</f>
        <v>132</v>
      </c>
    </row>
    <row r="2524" spans="3:10" x14ac:dyDescent="0.2">
      <c r="C2524"/>
      <c r="D2524"/>
      <c r="E2524"/>
      <c r="F2524"/>
      <c r="G2524"/>
      <c r="I2524" s="11" t="str">
        <f>Data!G2524</f>
        <v>successful</v>
      </c>
      <c r="J2524" s="11">
        <f>Data!O2524</f>
        <v>27</v>
      </c>
    </row>
    <row r="2525" spans="3:10" x14ac:dyDescent="0.2">
      <c r="C2525"/>
      <c r="D2525"/>
      <c r="E2525"/>
      <c r="F2525"/>
      <c r="G2525"/>
      <c r="I2525" s="11" t="str">
        <f>Data!G2525</f>
        <v>successful</v>
      </c>
      <c r="J2525" s="11">
        <f>Data!O2525</f>
        <v>26</v>
      </c>
    </row>
    <row r="2526" spans="3:10" x14ac:dyDescent="0.2">
      <c r="C2526"/>
      <c r="D2526"/>
      <c r="E2526"/>
      <c r="F2526"/>
      <c r="G2526"/>
      <c r="I2526" s="11" t="str">
        <f>Data!G2526</f>
        <v>successful</v>
      </c>
      <c r="J2526" s="11">
        <f>Data!O2526</f>
        <v>43</v>
      </c>
    </row>
    <row r="2527" spans="3:10" x14ac:dyDescent="0.2">
      <c r="C2527"/>
      <c r="D2527"/>
      <c r="E2527"/>
      <c r="F2527"/>
      <c r="G2527"/>
      <c r="I2527" s="11" t="str">
        <f>Data!G2527</f>
        <v>successful</v>
      </c>
      <c r="J2527" s="11">
        <f>Data!O2527</f>
        <v>80</v>
      </c>
    </row>
    <row r="2528" spans="3:10" x14ac:dyDescent="0.2">
      <c r="C2528"/>
      <c r="D2528"/>
      <c r="E2528"/>
      <c r="F2528"/>
      <c r="G2528"/>
      <c r="I2528" s="11" t="str">
        <f>Data!G2528</f>
        <v>successful</v>
      </c>
      <c r="J2528" s="11">
        <f>Data!O2528</f>
        <v>33</v>
      </c>
    </row>
    <row r="2529" spans="3:10" x14ac:dyDescent="0.2">
      <c r="C2529"/>
      <c r="D2529"/>
      <c r="E2529"/>
      <c r="F2529"/>
      <c r="G2529"/>
      <c r="I2529" s="11" t="str">
        <f>Data!G2529</f>
        <v>successful</v>
      </c>
      <c r="J2529" s="11">
        <f>Data!O2529</f>
        <v>71</v>
      </c>
    </row>
    <row r="2530" spans="3:10" x14ac:dyDescent="0.2">
      <c r="C2530"/>
      <c r="D2530"/>
      <c r="E2530"/>
      <c r="F2530"/>
      <c r="G2530"/>
      <c r="I2530" s="11" t="str">
        <f>Data!G2530</f>
        <v>successful</v>
      </c>
      <c r="J2530" s="11">
        <f>Data!O2530</f>
        <v>81</v>
      </c>
    </row>
    <row r="2531" spans="3:10" x14ac:dyDescent="0.2">
      <c r="C2531"/>
      <c r="D2531"/>
      <c r="E2531"/>
      <c r="F2531"/>
      <c r="G2531"/>
      <c r="I2531" s="11" t="str">
        <f>Data!G2531</f>
        <v>successful</v>
      </c>
      <c r="J2531" s="11">
        <f>Data!O2531</f>
        <v>76</v>
      </c>
    </row>
    <row r="2532" spans="3:10" x14ac:dyDescent="0.2">
      <c r="C2532"/>
      <c r="D2532"/>
      <c r="E2532"/>
      <c r="F2532"/>
      <c r="G2532"/>
      <c r="I2532" s="11" t="str">
        <f>Data!G2532</f>
        <v>successful</v>
      </c>
      <c r="J2532" s="11">
        <f>Data!O2532</f>
        <v>48</v>
      </c>
    </row>
    <row r="2533" spans="3:10" x14ac:dyDescent="0.2">
      <c r="C2533"/>
      <c r="D2533"/>
      <c r="E2533"/>
      <c r="F2533"/>
      <c r="G2533"/>
      <c r="I2533" s="11" t="str">
        <f>Data!G2533</f>
        <v>successful</v>
      </c>
      <c r="J2533" s="11">
        <f>Data!O2533</f>
        <v>61</v>
      </c>
    </row>
    <row r="2534" spans="3:10" x14ac:dyDescent="0.2">
      <c r="C2534"/>
      <c r="D2534"/>
      <c r="E2534"/>
      <c r="F2534"/>
      <c r="G2534"/>
      <c r="I2534" s="11" t="str">
        <f>Data!G2534</f>
        <v>successful</v>
      </c>
      <c r="J2534" s="11">
        <f>Data!O2534</f>
        <v>60</v>
      </c>
    </row>
    <row r="2535" spans="3:10" x14ac:dyDescent="0.2">
      <c r="C2535"/>
      <c r="D2535"/>
      <c r="E2535"/>
      <c r="F2535"/>
      <c r="G2535"/>
      <c r="I2535" s="11" t="str">
        <f>Data!G2535</f>
        <v>successful</v>
      </c>
      <c r="J2535" s="11">
        <f>Data!O2535</f>
        <v>136</v>
      </c>
    </row>
    <row r="2536" spans="3:10" x14ac:dyDescent="0.2">
      <c r="C2536"/>
      <c r="D2536"/>
      <c r="E2536"/>
      <c r="F2536"/>
      <c r="G2536"/>
      <c r="I2536" s="11" t="str">
        <f>Data!G2536</f>
        <v>successful</v>
      </c>
      <c r="J2536" s="11">
        <f>Data!O2536</f>
        <v>14</v>
      </c>
    </row>
    <row r="2537" spans="3:10" x14ac:dyDescent="0.2">
      <c r="C2537"/>
      <c r="D2537"/>
      <c r="E2537"/>
      <c r="F2537"/>
      <c r="G2537"/>
      <c r="I2537" s="11" t="str">
        <f>Data!G2537</f>
        <v>successful</v>
      </c>
      <c r="J2537" s="11">
        <f>Data!O2537</f>
        <v>78</v>
      </c>
    </row>
    <row r="2538" spans="3:10" x14ac:dyDescent="0.2">
      <c r="C2538"/>
      <c r="D2538"/>
      <c r="E2538"/>
      <c r="F2538"/>
      <c r="G2538"/>
      <c r="I2538" s="11" t="str">
        <f>Data!G2538</f>
        <v>successful</v>
      </c>
      <c r="J2538" s="11">
        <f>Data!O2538</f>
        <v>4</v>
      </c>
    </row>
    <row r="2539" spans="3:10" x14ac:dyDescent="0.2">
      <c r="C2539"/>
      <c r="D2539"/>
      <c r="E2539"/>
      <c r="F2539"/>
      <c r="G2539"/>
      <c r="I2539" s="11" t="str">
        <f>Data!G2539</f>
        <v>successful</v>
      </c>
      <c r="J2539" s="11">
        <f>Data!O2539</f>
        <v>11</v>
      </c>
    </row>
    <row r="2540" spans="3:10" x14ac:dyDescent="0.2">
      <c r="C2540"/>
      <c r="D2540"/>
      <c r="E2540"/>
      <c r="F2540"/>
      <c r="G2540"/>
      <c r="I2540" s="11" t="str">
        <f>Data!G2540</f>
        <v>successful</v>
      </c>
      <c r="J2540" s="11">
        <f>Data!O2540</f>
        <v>185</v>
      </c>
    </row>
    <row r="2541" spans="3:10" x14ac:dyDescent="0.2">
      <c r="C2541"/>
      <c r="D2541"/>
      <c r="E2541"/>
      <c r="F2541"/>
      <c r="G2541"/>
      <c r="I2541" s="11" t="str">
        <f>Data!G2541</f>
        <v>successful</v>
      </c>
      <c r="J2541" s="11">
        <f>Data!O2541</f>
        <v>59</v>
      </c>
    </row>
    <row r="2542" spans="3:10" x14ac:dyDescent="0.2">
      <c r="C2542"/>
      <c r="D2542"/>
      <c r="E2542"/>
      <c r="F2542"/>
      <c r="G2542"/>
      <c r="I2542" s="11" t="str">
        <f>Data!G2542</f>
        <v>successful</v>
      </c>
      <c r="J2542" s="11">
        <f>Data!O2542</f>
        <v>27</v>
      </c>
    </row>
    <row r="2543" spans="3:10" x14ac:dyDescent="0.2">
      <c r="C2543"/>
      <c r="D2543"/>
      <c r="E2543"/>
      <c r="F2543"/>
      <c r="G2543"/>
      <c r="I2543" s="11" t="str">
        <f>Data!G2543</f>
        <v>successful</v>
      </c>
      <c r="J2543" s="11">
        <f>Data!O2543</f>
        <v>63</v>
      </c>
    </row>
    <row r="2544" spans="3:10" x14ac:dyDescent="0.2">
      <c r="C2544"/>
      <c r="D2544"/>
      <c r="E2544"/>
      <c r="F2544"/>
      <c r="G2544"/>
      <c r="I2544" s="11" t="str">
        <f>Data!G2544</f>
        <v>successful</v>
      </c>
      <c r="J2544" s="11">
        <f>Data!O2544</f>
        <v>13</v>
      </c>
    </row>
    <row r="2545" spans="3:10" x14ac:dyDescent="0.2">
      <c r="C2545"/>
      <c r="D2545"/>
      <c r="E2545"/>
      <c r="F2545"/>
      <c r="G2545"/>
      <c r="I2545" s="11" t="str">
        <f>Data!G2545</f>
        <v>successful</v>
      </c>
      <c r="J2545" s="11">
        <f>Data!O2545</f>
        <v>13</v>
      </c>
    </row>
    <row r="2546" spans="3:10" x14ac:dyDescent="0.2">
      <c r="C2546"/>
      <c r="D2546"/>
      <c r="E2546"/>
      <c r="F2546"/>
      <c r="G2546"/>
      <c r="I2546" s="11" t="str">
        <f>Data!G2546</f>
        <v>successful</v>
      </c>
      <c r="J2546" s="11">
        <f>Data!O2546</f>
        <v>57</v>
      </c>
    </row>
    <row r="2547" spans="3:10" x14ac:dyDescent="0.2">
      <c r="C2547"/>
      <c r="D2547"/>
      <c r="E2547"/>
      <c r="F2547"/>
      <c r="G2547"/>
      <c r="I2547" s="11" t="str">
        <f>Data!G2547</f>
        <v>successful</v>
      </c>
      <c r="J2547" s="11">
        <f>Data!O2547</f>
        <v>61</v>
      </c>
    </row>
    <row r="2548" spans="3:10" x14ac:dyDescent="0.2">
      <c r="C2548"/>
      <c r="D2548"/>
      <c r="E2548"/>
      <c r="F2548"/>
      <c r="G2548"/>
      <c r="I2548" s="11" t="str">
        <f>Data!G2548</f>
        <v>successful</v>
      </c>
      <c r="J2548" s="11">
        <f>Data!O2548</f>
        <v>65</v>
      </c>
    </row>
    <row r="2549" spans="3:10" x14ac:dyDescent="0.2">
      <c r="C2549"/>
      <c r="D2549"/>
      <c r="E2549"/>
      <c r="F2549"/>
      <c r="G2549"/>
      <c r="I2549" s="11" t="str">
        <f>Data!G2549</f>
        <v>successful</v>
      </c>
      <c r="J2549" s="11">
        <f>Data!O2549</f>
        <v>134</v>
      </c>
    </row>
    <row r="2550" spans="3:10" x14ac:dyDescent="0.2">
      <c r="C2550"/>
      <c r="D2550"/>
      <c r="E2550"/>
      <c r="F2550"/>
      <c r="G2550"/>
      <c r="I2550" s="11" t="str">
        <f>Data!G2550</f>
        <v>successful</v>
      </c>
      <c r="J2550" s="11">
        <f>Data!O2550</f>
        <v>37</v>
      </c>
    </row>
    <row r="2551" spans="3:10" x14ac:dyDescent="0.2">
      <c r="C2551"/>
      <c r="D2551"/>
      <c r="E2551"/>
      <c r="F2551"/>
      <c r="G2551"/>
      <c r="I2551" s="11" t="str">
        <f>Data!G2551</f>
        <v>successful</v>
      </c>
      <c r="J2551" s="11">
        <f>Data!O2551</f>
        <v>37</v>
      </c>
    </row>
    <row r="2552" spans="3:10" x14ac:dyDescent="0.2">
      <c r="C2552"/>
      <c r="D2552"/>
      <c r="E2552"/>
      <c r="F2552"/>
      <c r="G2552"/>
      <c r="I2552" s="11" t="str">
        <f>Data!G2552</f>
        <v>successful</v>
      </c>
      <c r="J2552" s="11">
        <f>Data!O2552</f>
        <v>150</v>
      </c>
    </row>
    <row r="2553" spans="3:10" x14ac:dyDescent="0.2">
      <c r="C2553"/>
      <c r="D2553"/>
      <c r="E2553"/>
      <c r="F2553"/>
      <c r="G2553"/>
      <c r="I2553" s="11" t="str">
        <f>Data!G2553</f>
        <v>successful</v>
      </c>
      <c r="J2553" s="11">
        <f>Data!O2553</f>
        <v>56</v>
      </c>
    </row>
    <row r="2554" spans="3:10" x14ac:dyDescent="0.2">
      <c r="C2554"/>
      <c r="D2554"/>
      <c r="E2554"/>
      <c r="F2554"/>
      <c r="G2554"/>
      <c r="I2554" s="11" t="str">
        <f>Data!G2554</f>
        <v>successful</v>
      </c>
      <c r="J2554" s="11">
        <f>Data!O2554</f>
        <v>18</v>
      </c>
    </row>
    <row r="2555" spans="3:10" x14ac:dyDescent="0.2">
      <c r="C2555"/>
      <c r="D2555"/>
      <c r="E2555"/>
      <c r="F2555"/>
      <c r="G2555"/>
      <c r="I2555" s="11" t="str">
        <f>Data!G2555</f>
        <v>successful</v>
      </c>
      <c r="J2555" s="11">
        <f>Data!O2555</f>
        <v>60</v>
      </c>
    </row>
    <row r="2556" spans="3:10" x14ac:dyDescent="0.2">
      <c r="C2556"/>
      <c r="D2556"/>
      <c r="E2556"/>
      <c r="F2556"/>
      <c r="G2556"/>
      <c r="I2556" s="11" t="str">
        <f>Data!G2556</f>
        <v>successful</v>
      </c>
      <c r="J2556" s="11">
        <f>Data!O2556</f>
        <v>67</v>
      </c>
    </row>
    <row r="2557" spans="3:10" x14ac:dyDescent="0.2">
      <c r="C2557"/>
      <c r="D2557"/>
      <c r="E2557"/>
      <c r="F2557"/>
      <c r="G2557"/>
      <c r="I2557" s="11" t="str">
        <f>Data!G2557</f>
        <v>successful</v>
      </c>
      <c r="J2557" s="11">
        <f>Data!O2557</f>
        <v>35</v>
      </c>
    </row>
    <row r="2558" spans="3:10" x14ac:dyDescent="0.2">
      <c r="C2558"/>
      <c r="D2558"/>
      <c r="E2558"/>
      <c r="F2558"/>
      <c r="G2558"/>
      <c r="I2558" s="11" t="str">
        <f>Data!G2558</f>
        <v>successful</v>
      </c>
      <c r="J2558" s="11">
        <f>Data!O2558</f>
        <v>34</v>
      </c>
    </row>
    <row r="2559" spans="3:10" x14ac:dyDescent="0.2">
      <c r="C2559"/>
      <c r="D2559"/>
      <c r="E2559"/>
      <c r="F2559"/>
      <c r="G2559"/>
      <c r="I2559" s="11" t="str">
        <f>Data!G2559</f>
        <v>successful</v>
      </c>
      <c r="J2559" s="11">
        <f>Data!O2559</f>
        <v>36</v>
      </c>
    </row>
    <row r="2560" spans="3:10" x14ac:dyDescent="0.2">
      <c r="C2560"/>
      <c r="D2560"/>
      <c r="E2560"/>
      <c r="F2560"/>
      <c r="G2560"/>
      <c r="I2560" s="11" t="str">
        <f>Data!G2560</f>
        <v>successful</v>
      </c>
      <c r="J2560" s="11">
        <f>Data!O2560</f>
        <v>18</v>
      </c>
    </row>
    <row r="2561" spans="3:10" x14ac:dyDescent="0.2">
      <c r="C2561"/>
      <c r="D2561"/>
      <c r="E2561"/>
      <c r="F2561"/>
      <c r="G2561"/>
      <c r="I2561" s="11" t="str">
        <f>Data!G2561</f>
        <v>successful</v>
      </c>
      <c r="J2561" s="11">
        <f>Data!O2561</f>
        <v>25</v>
      </c>
    </row>
    <row r="2562" spans="3:10" x14ac:dyDescent="0.2">
      <c r="C2562"/>
      <c r="D2562"/>
      <c r="E2562"/>
      <c r="F2562"/>
      <c r="G2562"/>
      <c r="I2562" s="11" t="str">
        <f>Data!G2562</f>
        <v>successful</v>
      </c>
      <c r="J2562" s="11">
        <f>Data!O2562</f>
        <v>21</v>
      </c>
    </row>
    <row r="2563" spans="3:10" x14ac:dyDescent="0.2">
      <c r="C2563"/>
      <c r="D2563"/>
      <c r="E2563"/>
      <c r="F2563"/>
      <c r="G2563"/>
      <c r="I2563" s="11" t="str">
        <f>Data!G2563</f>
        <v>canceled</v>
      </c>
      <c r="J2563" s="11">
        <f>Data!O2563</f>
        <v>0</v>
      </c>
    </row>
    <row r="2564" spans="3:10" x14ac:dyDescent="0.2">
      <c r="C2564"/>
      <c r="D2564"/>
      <c r="E2564"/>
      <c r="F2564"/>
      <c r="G2564"/>
      <c r="I2564" s="11" t="str">
        <f>Data!G2564</f>
        <v>canceled</v>
      </c>
      <c r="J2564" s="11">
        <f>Data!O2564</f>
        <v>3</v>
      </c>
    </row>
    <row r="2565" spans="3:10" x14ac:dyDescent="0.2">
      <c r="C2565"/>
      <c r="D2565"/>
      <c r="E2565"/>
      <c r="F2565"/>
      <c r="G2565"/>
      <c r="I2565" s="11" t="str">
        <f>Data!G2565</f>
        <v>canceled</v>
      </c>
      <c r="J2565" s="11">
        <f>Data!O2565</f>
        <v>0</v>
      </c>
    </row>
    <row r="2566" spans="3:10" x14ac:dyDescent="0.2">
      <c r="C2566"/>
      <c r="D2566"/>
      <c r="E2566"/>
      <c r="F2566"/>
      <c r="G2566"/>
      <c r="I2566" s="11" t="str">
        <f>Data!G2566</f>
        <v>canceled</v>
      </c>
      <c r="J2566" s="11">
        <f>Data!O2566</f>
        <v>0</v>
      </c>
    </row>
    <row r="2567" spans="3:10" x14ac:dyDescent="0.2">
      <c r="C2567"/>
      <c r="D2567"/>
      <c r="E2567"/>
      <c r="F2567"/>
      <c r="G2567"/>
      <c r="I2567" s="11" t="str">
        <f>Data!G2567</f>
        <v>canceled</v>
      </c>
      <c r="J2567" s="11">
        <f>Data!O2567</f>
        <v>1</v>
      </c>
    </row>
    <row r="2568" spans="3:10" x14ac:dyDescent="0.2">
      <c r="C2568"/>
      <c r="D2568"/>
      <c r="E2568"/>
      <c r="F2568"/>
      <c r="G2568"/>
      <c r="I2568" s="11" t="str">
        <f>Data!G2568</f>
        <v>canceled</v>
      </c>
      <c r="J2568" s="11">
        <f>Data!O2568</f>
        <v>0</v>
      </c>
    </row>
    <row r="2569" spans="3:10" x14ac:dyDescent="0.2">
      <c r="C2569"/>
      <c r="D2569"/>
      <c r="E2569"/>
      <c r="F2569"/>
      <c r="G2569"/>
      <c r="I2569" s="11" t="str">
        <f>Data!G2569</f>
        <v>canceled</v>
      </c>
      <c r="J2569" s="11">
        <f>Data!O2569</f>
        <v>2</v>
      </c>
    </row>
    <row r="2570" spans="3:10" x14ac:dyDescent="0.2">
      <c r="C2570"/>
      <c r="D2570"/>
      <c r="E2570"/>
      <c r="F2570"/>
      <c r="G2570"/>
      <c r="I2570" s="11" t="str">
        <f>Data!G2570</f>
        <v>canceled</v>
      </c>
      <c r="J2570" s="11">
        <f>Data!O2570</f>
        <v>1</v>
      </c>
    </row>
    <row r="2571" spans="3:10" x14ac:dyDescent="0.2">
      <c r="C2571"/>
      <c r="D2571"/>
      <c r="E2571"/>
      <c r="F2571"/>
      <c r="G2571"/>
      <c r="I2571" s="11" t="str">
        <f>Data!G2571</f>
        <v>canceled</v>
      </c>
      <c r="J2571" s="11">
        <f>Data!O2571</f>
        <v>2</v>
      </c>
    </row>
    <row r="2572" spans="3:10" x14ac:dyDescent="0.2">
      <c r="C2572"/>
      <c r="D2572"/>
      <c r="E2572"/>
      <c r="F2572"/>
      <c r="G2572"/>
      <c r="I2572" s="11" t="str">
        <f>Data!G2572</f>
        <v>canceled</v>
      </c>
      <c r="J2572" s="11">
        <f>Data!O2572</f>
        <v>2</v>
      </c>
    </row>
    <row r="2573" spans="3:10" x14ac:dyDescent="0.2">
      <c r="C2573"/>
      <c r="D2573"/>
      <c r="E2573"/>
      <c r="F2573"/>
      <c r="G2573"/>
      <c r="I2573" s="11" t="str">
        <f>Data!G2573</f>
        <v>canceled</v>
      </c>
      <c r="J2573" s="11">
        <f>Data!O2573</f>
        <v>4</v>
      </c>
    </row>
    <row r="2574" spans="3:10" x14ac:dyDescent="0.2">
      <c r="C2574"/>
      <c r="D2574"/>
      <c r="E2574"/>
      <c r="F2574"/>
      <c r="G2574"/>
      <c r="I2574" s="11" t="str">
        <f>Data!G2574</f>
        <v>canceled</v>
      </c>
      <c r="J2574" s="11">
        <f>Data!O2574</f>
        <v>0</v>
      </c>
    </row>
    <row r="2575" spans="3:10" x14ac:dyDescent="0.2">
      <c r="C2575"/>
      <c r="D2575"/>
      <c r="E2575"/>
      <c r="F2575"/>
      <c r="G2575"/>
      <c r="I2575" s="11" t="str">
        <f>Data!G2575</f>
        <v>canceled</v>
      </c>
      <c r="J2575" s="11">
        <f>Data!O2575</f>
        <v>0</v>
      </c>
    </row>
    <row r="2576" spans="3:10" x14ac:dyDescent="0.2">
      <c r="C2576"/>
      <c r="D2576"/>
      <c r="E2576"/>
      <c r="F2576"/>
      <c r="G2576"/>
      <c r="I2576" s="11" t="str">
        <f>Data!G2576</f>
        <v>canceled</v>
      </c>
      <c r="J2576" s="11">
        <f>Data!O2576</f>
        <v>0</v>
      </c>
    </row>
    <row r="2577" spans="3:10" x14ac:dyDescent="0.2">
      <c r="C2577"/>
      <c r="D2577"/>
      <c r="E2577"/>
      <c r="F2577"/>
      <c r="G2577"/>
      <c r="I2577" s="11" t="str">
        <f>Data!G2577</f>
        <v>canceled</v>
      </c>
      <c r="J2577" s="11">
        <f>Data!O2577</f>
        <v>0</v>
      </c>
    </row>
    <row r="2578" spans="3:10" x14ac:dyDescent="0.2">
      <c r="C2578"/>
      <c r="D2578"/>
      <c r="E2578"/>
      <c r="F2578"/>
      <c r="G2578"/>
      <c r="I2578" s="11" t="str">
        <f>Data!G2578</f>
        <v>canceled</v>
      </c>
      <c r="J2578" s="11">
        <f>Data!O2578</f>
        <v>0</v>
      </c>
    </row>
    <row r="2579" spans="3:10" x14ac:dyDescent="0.2">
      <c r="C2579"/>
      <c r="D2579"/>
      <c r="E2579"/>
      <c r="F2579"/>
      <c r="G2579"/>
      <c r="I2579" s="11" t="str">
        <f>Data!G2579</f>
        <v>canceled</v>
      </c>
      <c r="J2579" s="11">
        <f>Data!O2579</f>
        <v>0</v>
      </c>
    </row>
    <row r="2580" spans="3:10" x14ac:dyDescent="0.2">
      <c r="C2580"/>
      <c r="D2580"/>
      <c r="E2580"/>
      <c r="F2580"/>
      <c r="G2580"/>
      <c r="I2580" s="11" t="str">
        <f>Data!G2580</f>
        <v>canceled</v>
      </c>
      <c r="J2580" s="11">
        <f>Data!O2580</f>
        <v>0</v>
      </c>
    </row>
    <row r="2581" spans="3:10" x14ac:dyDescent="0.2">
      <c r="C2581"/>
      <c r="D2581"/>
      <c r="E2581"/>
      <c r="F2581"/>
      <c r="G2581"/>
      <c r="I2581" s="11" t="str">
        <f>Data!G2581</f>
        <v>canceled</v>
      </c>
      <c r="J2581" s="11">
        <f>Data!O2581</f>
        <v>12</v>
      </c>
    </row>
    <row r="2582" spans="3:10" x14ac:dyDescent="0.2">
      <c r="C2582"/>
      <c r="D2582"/>
      <c r="E2582"/>
      <c r="F2582"/>
      <c r="G2582"/>
      <c r="I2582" s="11" t="str">
        <f>Data!G2582</f>
        <v>canceled</v>
      </c>
      <c r="J2582" s="11">
        <f>Data!O2582</f>
        <v>2</v>
      </c>
    </row>
    <row r="2583" spans="3:10" x14ac:dyDescent="0.2">
      <c r="C2583"/>
      <c r="D2583"/>
      <c r="E2583"/>
      <c r="F2583"/>
      <c r="G2583"/>
      <c r="I2583" s="11" t="str">
        <f>Data!G2583</f>
        <v>failed</v>
      </c>
      <c r="J2583" s="11">
        <f>Data!O2583</f>
        <v>11</v>
      </c>
    </row>
    <row r="2584" spans="3:10" x14ac:dyDescent="0.2">
      <c r="C2584"/>
      <c r="D2584"/>
      <c r="E2584"/>
      <c r="F2584"/>
      <c r="G2584"/>
      <c r="I2584" s="11" t="str">
        <f>Data!G2584</f>
        <v>failed</v>
      </c>
      <c r="J2584" s="11">
        <f>Data!O2584</f>
        <v>1</v>
      </c>
    </row>
    <row r="2585" spans="3:10" x14ac:dyDescent="0.2">
      <c r="C2585"/>
      <c r="D2585"/>
      <c r="E2585"/>
      <c r="F2585"/>
      <c r="G2585"/>
      <c r="I2585" s="11" t="str">
        <f>Data!G2585</f>
        <v>failed</v>
      </c>
      <c r="J2585" s="11">
        <f>Data!O2585</f>
        <v>5</v>
      </c>
    </row>
    <row r="2586" spans="3:10" x14ac:dyDescent="0.2">
      <c r="C2586"/>
      <c r="D2586"/>
      <c r="E2586"/>
      <c r="F2586"/>
      <c r="G2586"/>
      <c r="I2586" s="11" t="str">
        <f>Data!G2586</f>
        <v>failed</v>
      </c>
      <c r="J2586" s="11">
        <f>Data!O2586</f>
        <v>0</v>
      </c>
    </row>
    <row r="2587" spans="3:10" x14ac:dyDescent="0.2">
      <c r="C2587"/>
      <c r="D2587"/>
      <c r="E2587"/>
      <c r="F2587"/>
      <c r="G2587"/>
      <c r="I2587" s="11" t="str">
        <f>Data!G2587</f>
        <v>failed</v>
      </c>
      <c r="J2587" s="11">
        <f>Data!O2587</f>
        <v>1</v>
      </c>
    </row>
    <row r="2588" spans="3:10" x14ac:dyDescent="0.2">
      <c r="C2588"/>
      <c r="D2588"/>
      <c r="E2588"/>
      <c r="F2588"/>
      <c r="G2588"/>
      <c r="I2588" s="11" t="str">
        <f>Data!G2588</f>
        <v>failed</v>
      </c>
      <c r="J2588" s="11">
        <f>Data!O2588</f>
        <v>1</v>
      </c>
    </row>
    <row r="2589" spans="3:10" x14ac:dyDescent="0.2">
      <c r="C2589"/>
      <c r="D2589"/>
      <c r="E2589"/>
      <c r="F2589"/>
      <c r="G2589"/>
      <c r="I2589" s="11" t="str">
        <f>Data!G2589</f>
        <v>failed</v>
      </c>
      <c r="J2589" s="11">
        <f>Data!O2589</f>
        <v>6</v>
      </c>
    </row>
    <row r="2590" spans="3:10" x14ac:dyDescent="0.2">
      <c r="C2590"/>
      <c r="D2590"/>
      <c r="E2590"/>
      <c r="F2590"/>
      <c r="G2590"/>
      <c r="I2590" s="11" t="str">
        <f>Data!G2590</f>
        <v>failed</v>
      </c>
      <c r="J2590" s="11">
        <f>Data!O2590</f>
        <v>8</v>
      </c>
    </row>
    <row r="2591" spans="3:10" x14ac:dyDescent="0.2">
      <c r="C2591"/>
      <c r="D2591"/>
      <c r="E2591"/>
      <c r="F2591"/>
      <c r="G2591"/>
      <c r="I2591" s="11" t="str">
        <f>Data!G2591</f>
        <v>failed</v>
      </c>
      <c r="J2591" s="11">
        <f>Data!O2591</f>
        <v>1</v>
      </c>
    </row>
    <row r="2592" spans="3:10" x14ac:dyDescent="0.2">
      <c r="C2592"/>
      <c r="D2592"/>
      <c r="E2592"/>
      <c r="F2592"/>
      <c r="G2592"/>
      <c r="I2592" s="11" t="str">
        <f>Data!G2592</f>
        <v>failed</v>
      </c>
      <c r="J2592" s="11">
        <f>Data!O2592</f>
        <v>0</v>
      </c>
    </row>
    <row r="2593" spans="3:10" x14ac:dyDescent="0.2">
      <c r="C2593"/>
      <c r="D2593"/>
      <c r="E2593"/>
      <c r="F2593"/>
      <c r="G2593"/>
      <c r="I2593" s="11" t="str">
        <f>Data!G2593</f>
        <v>failed</v>
      </c>
      <c r="J2593" s="11">
        <f>Data!O2593</f>
        <v>2</v>
      </c>
    </row>
    <row r="2594" spans="3:10" x14ac:dyDescent="0.2">
      <c r="C2594"/>
      <c r="D2594"/>
      <c r="E2594"/>
      <c r="F2594"/>
      <c r="G2594"/>
      <c r="I2594" s="11" t="str">
        <f>Data!G2594</f>
        <v>failed</v>
      </c>
      <c r="J2594" s="11">
        <f>Data!O2594</f>
        <v>1</v>
      </c>
    </row>
    <row r="2595" spans="3:10" x14ac:dyDescent="0.2">
      <c r="C2595"/>
      <c r="D2595"/>
      <c r="E2595"/>
      <c r="F2595"/>
      <c r="G2595"/>
      <c r="I2595" s="11" t="str">
        <f>Data!G2595</f>
        <v>failed</v>
      </c>
      <c r="J2595" s="11">
        <f>Data!O2595</f>
        <v>0</v>
      </c>
    </row>
    <row r="2596" spans="3:10" x14ac:dyDescent="0.2">
      <c r="C2596"/>
      <c r="D2596"/>
      <c r="E2596"/>
      <c r="F2596"/>
      <c r="G2596"/>
      <c r="I2596" s="11" t="str">
        <f>Data!G2596</f>
        <v>failed</v>
      </c>
      <c r="J2596" s="11">
        <f>Data!O2596</f>
        <v>1</v>
      </c>
    </row>
    <row r="2597" spans="3:10" x14ac:dyDescent="0.2">
      <c r="C2597"/>
      <c r="D2597"/>
      <c r="E2597"/>
      <c r="F2597"/>
      <c r="G2597"/>
      <c r="I2597" s="11" t="str">
        <f>Data!G2597</f>
        <v>failed</v>
      </c>
      <c r="J2597" s="11">
        <f>Data!O2597</f>
        <v>19</v>
      </c>
    </row>
    <row r="2598" spans="3:10" x14ac:dyDescent="0.2">
      <c r="C2598"/>
      <c r="D2598"/>
      <c r="E2598"/>
      <c r="F2598"/>
      <c r="G2598"/>
      <c r="I2598" s="11" t="str">
        <f>Data!G2598</f>
        <v>failed</v>
      </c>
      <c r="J2598" s="11">
        <f>Data!O2598</f>
        <v>27</v>
      </c>
    </row>
    <row r="2599" spans="3:10" x14ac:dyDescent="0.2">
      <c r="C2599"/>
      <c r="D2599"/>
      <c r="E2599"/>
      <c r="F2599"/>
      <c r="G2599"/>
      <c r="I2599" s="11" t="str">
        <f>Data!G2599</f>
        <v>failed</v>
      </c>
      <c r="J2599" s="11">
        <f>Data!O2599</f>
        <v>7</v>
      </c>
    </row>
    <row r="2600" spans="3:10" x14ac:dyDescent="0.2">
      <c r="C2600"/>
      <c r="D2600"/>
      <c r="E2600"/>
      <c r="F2600"/>
      <c r="G2600"/>
      <c r="I2600" s="11" t="str">
        <f>Data!G2600</f>
        <v>failed</v>
      </c>
      <c r="J2600" s="11">
        <f>Data!O2600</f>
        <v>14</v>
      </c>
    </row>
    <row r="2601" spans="3:10" x14ac:dyDescent="0.2">
      <c r="C2601"/>
      <c r="D2601"/>
      <c r="E2601"/>
      <c r="F2601"/>
      <c r="G2601"/>
      <c r="I2601" s="11" t="str">
        <f>Data!G2601</f>
        <v>failed</v>
      </c>
      <c r="J2601" s="11">
        <f>Data!O2601</f>
        <v>5</v>
      </c>
    </row>
    <row r="2602" spans="3:10" x14ac:dyDescent="0.2">
      <c r="C2602"/>
      <c r="D2602"/>
      <c r="E2602"/>
      <c r="F2602"/>
      <c r="G2602"/>
      <c r="I2602" s="11" t="str">
        <f>Data!G2602</f>
        <v>failed</v>
      </c>
      <c r="J2602" s="11">
        <f>Data!O2602</f>
        <v>30</v>
      </c>
    </row>
    <row r="2603" spans="3:10" x14ac:dyDescent="0.2">
      <c r="C2603"/>
      <c r="D2603"/>
      <c r="E2603"/>
      <c r="F2603"/>
      <c r="G2603"/>
      <c r="I2603" s="11" t="str">
        <f>Data!G2603</f>
        <v>successful</v>
      </c>
      <c r="J2603" s="11">
        <f>Data!O2603</f>
        <v>151</v>
      </c>
    </row>
    <row r="2604" spans="3:10" x14ac:dyDescent="0.2">
      <c r="C2604"/>
      <c r="D2604"/>
      <c r="E2604"/>
      <c r="F2604"/>
      <c r="G2604"/>
      <c r="I2604" s="11" t="str">
        <f>Data!G2604</f>
        <v>successful</v>
      </c>
      <c r="J2604" s="11">
        <f>Data!O2604</f>
        <v>489</v>
      </c>
    </row>
    <row r="2605" spans="3:10" x14ac:dyDescent="0.2">
      <c r="C2605"/>
      <c r="D2605"/>
      <c r="E2605"/>
      <c r="F2605"/>
      <c r="G2605"/>
      <c r="I2605" s="11" t="str">
        <f>Data!G2605</f>
        <v>successful</v>
      </c>
      <c r="J2605" s="11">
        <f>Data!O2605</f>
        <v>50</v>
      </c>
    </row>
    <row r="2606" spans="3:10" x14ac:dyDescent="0.2">
      <c r="C2606"/>
      <c r="D2606"/>
      <c r="E2606"/>
      <c r="F2606"/>
      <c r="G2606"/>
      <c r="I2606" s="11" t="str">
        <f>Data!G2606</f>
        <v>successful</v>
      </c>
      <c r="J2606" s="11">
        <f>Data!O2606</f>
        <v>321</v>
      </c>
    </row>
    <row r="2607" spans="3:10" x14ac:dyDescent="0.2">
      <c r="C2607"/>
      <c r="D2607"/>
      <c r="E2607"/>
      <c r="F2607"/>
      <c r="G2607"/>
      <c r="I2607" s="11" t="str">
        <f>Data!G2607</f>
        <v>successful</v>
      </c>
      <c r="J2607" s="11">
        <f>Data!O2607</f>
        <v>1762</v>
      </c>
    </row>
    <row r="2608" spans="3:10" x14ac:dyDescent="0.2">
      <c r="C2608"/>
      <c r="D2608"/>
      <c r="E2608"/>
      <c r="F2608"/>
      <c r="G2608"/>
      <c r="I2608" s="11" t="str">
        <f>Data!G2608</f>
        <v>successful</v>
      </c>
      <c r="J2608" s="11">
        <f>Data!O2608</f>
        <v>385</v>
      </c>
    </row>
    <row r="2609" spans="3:10" x14ac:dyDescent="0.2">
      <c r="C2609"/>
      <c r="D2609"/>
      <c r="E2609"/>
      <c r="F2609"/>
      <c r="G2609"/>
      <c r="I2609" s="11" t="str">
        <f>Data!G2609</f>
        <v>successful</v>
      </c>
      <c r="J2609" s="11">
        <f>Data!O2609</f>
        <v>398</v>
      </c>
    </row>
    <row r="2610" spans="3:10" x14ac:dyDescent="0.2">
      <c r="C2610"/>
      <c r="D2610"/>
      <c r="E2610"/>
      <c r="F2610"/>
      <c r="G2610"/>
      <c r="I2610" s="11" t="str">
        <f>Data!G2610</f>
        <v>successful</v>
      </c>
      <c r="J2610" s="11">
        <f>Data!O2610</f>
        <v>304</v>
      </c>
    </row>
    <row r="2611" spans="3:10" x14ac:dyDescent="0.2">
      <c r="C2611"/>
      <c r="D2611"/>
      <c r="E2611"/>
      <c r="F2611"/>
      <c r="G2611"/>
      <c r="I2611" s="11" t="str">
        <f>Data!G2611</f>
        <v>successful</v>
      </c>
      <c r="J2611" s="11">
        <f>Data!O2611</f>
        <v>676</v>
      </c>
    </row>
    <row r="2612" spans="3:10" x14ac:dyDescent="0.2">
      <c r="C2612"/>
      <c r="D2612"/>
      <c r="E2612"/>
      <c r="F2612"/>
      <c r="G2612"/>
      <c r="I2612" s="11" t="str">
        <f>Data!G2612</f>
        <v>successful</v>
      </c>
      <c r="J2612" s="11">
        <f>Data!O2612</f>
        <v>577</v>
      </c>
    </row>
    <row r="2613" spans="3:10" x14ac:dyDescent="0.2">
      <c r="C2613"/>
      <c r="D2613"/>
      <c r="E2613"/>
      <c r="F2613"/>
      <c r="G2613"/>
      <c r="I2613" s="11" t="str">
        <f>Data!G2613</f>
        <v>successful</v>
      </c>
      <c r="J2613" s="11">
        <f>Data!O2613</f>
        <v>3663</v>
      </c>
    </row>
    <row r="2614" spans="3:10" x14ac:dyDescent="0.2">
      <c r="C2614"/>
      <c r="D2614"/>
      <c r="E2614"/>
      <c r="F2614"/>
      <c r="G2614"/>
      <c r="I2614" s="11" t="str">
        <f>Data!G2614</f>
        <v>successful</v>
      </c>
      <c r="J2614" s="11">
        <f>Data!O2614</f>
        <v>294</v>
      </c>
    </row>
    <row r="2615" spans="3:10" x14ac:dyDescent="0.2">
      <c r="C2615"/>
      <c r="D2615"/>
      <c r="E2615"/>
      <c r="F2615"/>
      <c r="G2615"/>
      <c r="I2615" s="11" t="str">
        <f>Data!G2615</f>
        <v>successful</v>
      </c>
      <c r="J2615" s="11">
        <f>Data!O2615</f>
        <v>28</v>
      </c>
    </row>
    <row r="2616" spans="3:10" x14ac:dyDescent="0.2">
      <c r="C2616"/>
      <c r="D2616"/>
      <c r="E2616"/>
      <c r="F2616"/>
      <c r="G2616"/>
      <c r="I2616" s="11" t="str">
        <f>Data!G2616</f>
        <v>successful</v>
      </c>
      <c r="J2616" s="11">
        <f>Data!O2616</f>
        <v>100</v>
      </c>
    </row>
    <row r="2617" spans="3:10" x14ac:dyDescent="0.2">
      <c r="C2617"/>
      <c r="D2617"/>
      <c r="E2617"/>
      <c r="F2617"/>
      <c r="G2617"/>
      <c r="I2617" s="11" t="str">
        <f>Data!G2617</f>
        <v>successful</v>
      </c>
      <c r="J2617" s="11">
        <f>Data!O2617</f>
        <v>72</v>
      </c>
    </row>
    <row r="2618" spans="3:10" x14ac:dyDescent="0.2">
      <c r="C2618"/>
      <c r="D2618"/>
      <c r="E2618"/>
      <c r="F2618"/>
      <c r="G2618"/>
      <c r="I2618" s="11" t="str">
        <f>Data!G2618</f>
        <v>successful</v>
      </c>
      <c r="J2618" s="11">
        <f>Data!O2618</f>
        <v>238</v>
      </c>
    </row>
    <row r="2619" spans="3:10" x14ac:dyDescent="0.2">
      <c r="C2619"/>
      <c r="D2619"/>
      <c r="E2619"/>
      <c r="F2619"/>
      <c r="G2619"/>
      <c r="I2619" s="11" t="str">
        <f>Data!G2619</f>
        <v>successful</v>
      </c>
      <c r="J2619" s="11">
        <f>Data!O2619</f>
        <v>159</v>
      </c>
    </row>
    <row r="2620" spans="3:10" x14ac:dyDescent="0.2">
      <c r="C2620"/>
      <c r="D2620"/>
      <c r="E2620"/>
      <c r="F2620"/>
      <c r="G2620"/>
      <c r="I2620" s="11" t="str">
        <f>Data!G2620</f>
        <v>successful</v>
      </c>
      <c r="J2620" s="11">
        <f>Data!O2620</f>
        <v>77</v>
      </c>
    </row>
    <row r="2621" spans="3:10" x14ac:dyDescent="0.2">
      <c r="C2621"/>
      <c r="D2621"/>
      <c r="E2621"/>
      <c r="F2621"/>
      <c r="G2621"/>
      <c r="I2621" s="11" t="str">
        <f>Data!G2621</f>
        <v>successful</v>
      </c>
      <c r="J2621" s="11">
        <f>Data!O2621</f>
        <v>53</v>
      </c>
    </row>
    <row r="2622" spans="3:10" x14ac:dyDescent="0.2">
      <c r="C2622"/>
      <c r="D2622"/>
      <c r="E2622"/>
      <c r="F2622"/>
      <c r="G2622"/>
      <c r="I2622" s="11" t="str">
        <f>Data!G2622</f>
        <v>successful</v>
      </c>
      <c r="J2622" s="11">
        <f>Data!O2622</f>
        <v>1251</v>
      </c>
    </row>
    <row r="2623" spans="3:10" x14ac:dyDescent="0.2">
      <c r="C2623"/>
      <c r="D2623"/>
      <c r="E2623"/>
      <c r="F2623"/>
      <c r="G2623"/>
      <c r="I2623" s="11" t="str">
        <f>Data!G2623</f>
        <v>successful</v>
      </c>
      <c r="J2623" s="11">
        <f>Data!O2623</f>
        <v>465</v>
      </c>
    </row>
    <row r="2624" spans="3:10" x14ac:dyDescent="0.2">
      <c r="C2624"/>
      <c r="D2624"/>
      <c r="E2624"/>
      <c r="F2624"/>
      <c r="G2624"/>
      <c r="I2624" s="11" t="str">
        <f>Data!G2624</f>
        <v>successful</v>
      </c>
      <c r="J2624" s="11">
        <f>Data!O2624</f>
        <v>74</v>
      </c>
    </row>
    <row r="2625" spans="3:10" x14ac:dyDescent="0.2">
      <c r="C2625"/>
      <c r="D2625"/>
      <c r="E2625"/>
      <c r="F2625"/>
      <c r="G2625"/>
      <c r="I2625" s="11" t="str">
        <f>Data!G2625</f>
        <v>successful</v>
      </c>
      <c r="J2625" s="11">
        <f>Data!O2625</f>
        <v>62</v>
      </c>
    </row>
    <row r="2626" spans="3:10" x14ac:dyDescent="0.2">
      <c r="C2626"/>
      <c r="D2626"/>
      <c r="E2626"/>
      <c r="F2626"/>
      <c r="G2626"/>
      <c r="I2626" s="11" t="str">
        <f>Data!G2626</f>
        <v>successful</v>
      </c>
      <c r="J2626" s="11">
        <f>Data!O2626</f>
        <v>3468</v>
      </c>
    </row>
    <row r="2627" spans="3:10" x14ac:dyDescent="0.2">
      <c r="C2627"/>
      <c r="D2627"/>
      <c r="E2627"/>
      <c r="F2627"/>
      <c r="G2627"/>
      <c r="I2627" s="11" t="str">
        <f>Data!G2627</f>
        <v>successful</v>
      </c>
      <c r="J2627" s="11">
        <f>Data!O2627</f>
        <v>52</v>
      </c>
    </row>
    <row r="2628" spans="3:10" x14ac:dyDescent="0.2">
      <c r="C2628"/>
      <c r="D2628"/>
      <c r="E2628"/>
      <c r="F2628"/>
      <c r="G2628"/>
      <c r="I2628" s="11" t="str">
        <f>Data!G2628</f>
        <v>successful</v>
      </c>
      <c r="J2628" s="11">
        <f>Data!O2628</f>
        <v>50</v>
      </c>
    </row>
    <row r="2629" spans="3:10" x14ac:dyDescent="0.2">
      <c r="C2629"/>
      <c r="D2629"/>
      <c r="E2629"/>
      <c r="F2629"/>
      <c r="G2629"/>
      <c r="I2629" s="11" t="str">
        <f>Data!G2629</f>
        <v>successful</v>
      </c>
      <c r="J2629" s="11">
        <f>Data!O2629</f>
        <v>45</v>
      </c>
    </row>
    <row r="2630" spans="3:10" x14ac:dyDescent="0.2">
      <c r="C2630"/>
      <c r="D2630"/>
      <c r="E2630"/>
      <c r="F2630"/>
      <c r="G2630"/>
      <c r="I2630" s="11" t="str">
        <f>Data!G2630</f>
        <v>successful</v>
      </c>
      <c r="J2630" s="11">
        <f>Data!O2630</f>
        <v>21</v>
      </c>
    </row>
    <row r="2631" spans="3:10" x14ac:dyDescent="0.2">
      <c r="C2631"/>
      <c r="D2631"/>
      <c r="E2631"/>
      <c r="F2631"/>
      <c r="G2631"/>
      <c r="I2631" s="11" t="str">
        <f>Data!G2631</f>
        <v>successful</v>
      </c>
      <c r="J2631" s="11">
        <f>Data!O2631</f>
        <v>100</v>
      </c>
    </row>
    <row r="2632" spans="3:10" x14ac:dyDescent="0.2">
      <c r="C2632"/>
      <c r="D2632"/>
      <c r="E2632"/>
      <c r="F2632"/>
      <c r="G2632"/>
      <c r="I2632" s="11" t="str">
        <f>Data!G2632</f>
        <v>successful</v>
      </c>
      <c r="J2632" s="11">
        <f>Data!O2632</f>
        <v>81</v>
      </c>
    </row>
    <row r="2633" spans="3:10" x14ac:dyDescent="0.2">
      <c r="C2633"/>
      <c r="D2633"/>
      <c r="E2633"/>
      <c r="F2633"/>
      <c r="G2633"/>
      <c r="I2633" s="11" t="str">
        <f>Data!G2633</f>
        <v>successful</v>
      </c>
      <c r="J2633" s="11">
        <f>Data!O2633</f>
        <v>286</v>
      </c>
    </row>
    <row r="2634" spans="3:10" x14ac:dyDescent="0.2">
      <c r="C2634"/>
      <c r="D2634"/>
      <c r="E2634"/>
      <c r="F2634"/>
      <c r="G2634"/>
      <c r="I2634" s="11" t="str">
        <f>Data!G2634</f>
        <v>successful</v>
      </c>
      <c r="J2634" s="11">
        <f>Data!O2634</f>
        <v>42</v>
      </c>
    </row>
    <row r="2635" spans="3:10" x14ac:dyDescent="0.2">
      <c r="C2635"/>
      <c r="D2635"/>
      <c r="E2635"/>
      <c r="F2635"/>
      <c r="G2635"/>
      <c r="I2635" s="11" t="str">
        <f>Data!G2635</f>
        <v>successful</v>
      </c>
      <c r="J2635" s="11">
        <f>Data!O2635</f>
        <v>199</v>
      </c>
    </row>
    <row r="2636" spans="3:10" x14ac:dyDescent="0.2">
      <c r="C2636"/>
      <c r="D2636"/>
      <c r="E2636"/>
      <c r="F2636"/>
      <c r="G2636"/>
      <c r="I2636" s="11" t="str">
        <f>Data!G2636</f>
        <v>successful</v>
      </c>
      <c r="J2636" s="11">
        <f>Data!O2636</f>
        <v>25</v>
      </c>
    </row>
    <row r="2637" spans="3:10" x14ac:dyDescent="0.2">
      <c r="C2637"/>
      <c r="D2637"/>
      <c r="E2637"/>
      <c r="F2637"/>
      <c r="G2637"/>
      <c r="I2637" s="11" t="str">
        <f>Data!G2637</f>
        <v>successful</v>
      </c>
      <c r="J2637" s="11">
        <f>Data!O2637</f>
        <v>84</v>
      </c>
    </row>
    <row r="2638" spans="3:10" x14ac:dyDescent="0.2">
      <c r="C2638"/>
      <c r="D2638"/>
      <c r="E2638"/>
      <c r="F2638"/>
      <c r="G2638"/>
      <c r="I2638" s="11" t="str">
        <f>Data!G2638</f>
        <v>successful</v>
      </c>
      <c r="J2638" s="11">
        <f>Data!O2638</f>
        <v>50</v>
      </c>
    </row>
    <row r="2639" spans="3:10" x14ac:dyDescent="0.2">
      <c r="C2639"/>
      <c r="D2639"/>
      <c r="E2639"/>
      <c r="F2639"/>
      <c r="G2639"/>
      <c r="I2639" s="11" t="str">
        <f>Data!G2639</f>
        <v>successful</v>
      </c>
      <c r="J2639" s="11">
        <f>Data!O2639</f>
        <v>26</v>
      </c>
    </row>
    <row r="2640" spans="3:10" x14ac:dyDescent="0.2">
      <c r="C2640"/>
      <c r="D2640"/>
      <c r="E2640"/>
      <c r="F2640"/>
      <c r="G2640"/>
      <c r="I2640" s="11" t="str">
        <f>Data!G2640</f>
        <v>successful</v>
      </c>
      <c r="J2640" s="11">
        <f>Data!O2640</f>
        <v>14</v>
      </c>
    </row>
    <row r="2641" spans="3:10" x14ac:dyDescent="0.2">
      <c r="C2641"/>
      <c r="D2641"/>
      <c r="E2641"/>
      <c r="F2641"/>
      <c r="G2641"/>
      <c r="I2641" s="11" t="str">
        <f>Data!G2641</f>
        <v>successful</v>
      </c>
      <c r="J2641" s="11">
        <f>Data!O2641</f>
        <v>49</v>
      </c>
    </row>
    <row r="2642" spans="3:10" x14ac:dyDescent="0.2">
      <c r="C2642"/>
      <c r="D2642"/>
      <c r="E2642"/>
      <c r="F2642"/>
      <c r="G2642"/>
      <c r="I2642" s="11" t="str">
        <f>Data!G2642</f>
        <v>successful</v>
      </c>
      <c r="J2642" s="11">
        <f>Data!O2642</f>
        <v>69</v>
      </c>
    </row>
    <row r="2643" spans="3:10" x14ac:dyDescent="0.2">
      <c r="C2643"/>
      <c r="D2643"/>
      <c r="E2643"/>
      <c r="F2643"/>
      <c r="G2643"/>
      <c r="I2643" s="11" t="str">
        <f>Data!G2643</f>
        <v>failed</v>
      </c>
      <c r="J2643" s="11">
        <f>Data!O2643</f>
        <v>1</v>
      </c>
    </row>
    <row r="2644" spans="3:10" x14ac:dyDescent="0.2">
      <c r="C2644"/>
      <c r="D2644"/>
      <c r="E2644"/>
      <c r="F2644"/>
      <c r="G2644"/>
      <c r="I2644" s="11" t="str">
        <f>Data!G2644</f>
        <v>failed</v>
      </c>
      <c r="J2644" s="11">
        <f>Data!O2644</f>
        <v>0</v>
      </c>
    </row>
    <row r="2645" spans="3:10" x14ac:dyDescent="0.2">
      <c r="C2645"/>
      <c r="D2645"/>
      <c r="E2645"/>
      <c r="F2645"/>
      <c r="G2645"/>
      <c r="I2645" s="11" t="str">
        <f>Data!G2645</f>
        <v>canceled</v>
      </c>
      <c r="J2645" s="11">
        <f>Data!O2645</f>
        <v>1501</v>
      </c>
    </row>
    <row r="2646" spans="3:10" x14ac:dyDescent="0.2">
      <c r="C2646"/>
      <c r="D2646"/>
      <c r="E2646"/>
      <c r="F2646"/>
      <c r="G2646"/>
      <c r="I2646" s="11" t="str">
        <f>Data!G2646</f>
        <v>canceled</v>
      </c>
      <c r="J2646" s="11">
        <f>Data!O2646</f>
        <v>52</v>
      </c>
    </row>
    <row r="2647" spans="3:10" x14ac:dyDescent="0.2">
      <c r="C2647"/>
      <c r="D2647"/>
      <c r="E2647"/>
      <c r="F2647"/>
      <c r="G2647"/>
      <c r="I2647" s="11" t="str">
        <f>Data!G2647</f>
        <v>canceled</v>
      </c>
      <c r="J2647" s="11">
        <f>Data!O2647</f>
        <v>23</v>
      </c>
    </row>
    <row r="2648" spans="3:10" x14ac:dyDescent="0.2">
      <c r="C2648"/>
      <c r="D2648"/>
      <c r="E2648"/>
      <c r="F2648"/>
      <c r="G2648"/>
      <c r="I2648" s="11" t="str">
        <f>Data!G2648</f>
        <v>canceled</v>
      </c>
      <c r="J2648" s="11">
        <f>Data!O2648</f>
        <v>535</v>
      </c>
    </row>
    <row r="2649" spans="3:10" x14ac:dyDescent="0.2">
      <c r="C2649"/>
      <c r="D2649"/>
      <c r="E2649"/>
      <c r="F2649"/>
      <c r="G2649"/>
      <c r="I2649" s="11" t="str">
        <f>Data!G2649</f>
        <v>canceled</v>
      </c>
      <c r="J2649" s="11">
        <f>Data!O2649</f>
        <v>3</v>
      </c>
    </row>
    <row r="2650" spans="3:10" x14ac:dyDescent="0.2">
      <c r="C2650"/>
      <c r="D2650"/>
      <c r="E2650"/>
      <c r="F2650"/>
      <c r="G2650"/>
      <c r="I2650" s="11" t="str">
        <f>Data!G2650</f>
        <v>canceled</v>
      </c>
      <c r="J2650" s="11">
        <f>Data!O2650</f>
        <v>6</v>
      </c>
    </row>
    <row r="2651" spans="3:10" x14ac:dyDescent="0.2">
      <c r="C2651"/>
      <c r="D2651"/>
      <c r="E2651"/>
      <c r="F2651"/>
      <c r="G2651"/>
      <c r="I2651" s="11" t="str">
        <f>Data!G2651</f>
        <v>canceled</v>
      </c>
      <c r="J2651" s="11">
        <f>Data!O2651</f>
        <v>3</v>
      </c>
    </row>
    <row r="2652" spans="3:10" x14ac:dyDescent="0.2">
      <c r="C2652"/>
      <c r="D2652"/>
      <c r="E2652"/>
      <c r="F2652"/>
      <c r="G2652"/>
      <c r="I2652" s="11" t="str">
        <f>Data!G2652</f>
        <v>canceled</v>
      </c>
      <c r="J2652" s="11">
        <f>Data!O2652</f>
        <v>5</v>
      </c>
    </row>
    <row r="2653" spans="3:10" x14ac:dyDescent="0.2">
      <c r="C2653"/>
      <c r="D2653"/>
      <c r="E2653"/>
      <c r="F2653"/>
      <c r="G2653"/>
      <c r="I2653" s="11" t="str">
        <f>Data!G2653</f>
        <v>canceled</v>
      </c>
      <c r="J2653" s="11">
        <f>Data!O2653</f>
        <v>17</v>
      </c>
    </row>
    <row r="2654" spans="3:10" x14ac:dyDescent="0.2">
      <c r="C2654"/>
      <c r="D2654"/>
      <c r="E2654"/>
      <c r="F2654"/>
      <c r="G2654"/>
      <c r="I2654" s="11" t="str">
        <f>Data!G2654</f>
        <v>canceled</v>
      </c>
      <c r="J2654" s="11">
        <f>Data!O2654</f>
        <v>11</v>
      </c>
    </row>
    <row r="2655" spans="3:10" x14ac:dyDescent="0.2">
      <c r="C2655"/>
      <c r="D2655"/>
      <c r="E2655"/>
      <c r="F2655"/>
      <c r="G2655"/>
      <c r="I2655" s="11" t="str">
        <f>Data!G2655</f>
        <v>canceled</v>
      </c>
      <c r="J2655" s="11">
        <f>Data!O2655</f>
        <v>70</v>
      </c>
    </row>
    <row r="2656" spans="3:10" x14ac:dyDescent="0.2">
      <c r="C2656"/>
      <c r="D2656"/>
      <c r="E2656"/>
      <c r="F2656"/>
      <c r="G2656"/>
      <c r="I2656" s="11" t="str">
        <f>Data!G2656</f>
        <v>canceled</v>
      </c>
      <c r="J2656" s="11">
        <f>Data!O2656</f>
        <v>6</v>
      </c>
    </row>
    <row r="2657" spans="3:10" x14ac:dyDescent="0.2">
      <c r="C2657"/>
      <c r="D2657"/>
      <c r="E2657"/>
      <c r="F2657"/>
      <c r="G2657"/>
      <c r="I2657" s="11" t="str">
        <f>Data!G2657</f>
        <v>canceled</v>
      </c>
      <c r="J2657" s="11">
        <f>Data!O2657</f>
        <v>43</v>
      </c>
    </row>
    <row r="2658" spans="3:10" x14ac:dyDescent="0.2">
      <c r="C2658"/>
      <c r="D2658"/>
      <c r="E2658"/>
      <c r="F2658"/>
      <c r="G2658"/>
      <c r="I2658" s="11" t="str">
        <f>Data!G2658</f>
        <v>canceled</v>
      </c>
      <c r="J2658" s="11">
        <f>Data!O2658</f>
        <v>152</v>
      </c>
    </row>
    <row r="2659" spans="3:10" x14ac:dyDescent="0.2">
      <c r="C2659"/>
      <c r="D2659"/>
      <c r="E2659"/>
      <c r="F2659"/>
      <c r="G2659"/>
      <c r="I2659" s="11" t="str">
        <f>Data!G2659</f>
        <v>canceled</v>
      </c>
      <c r="J2659" s="11">
        <f>Data!O2659</f>
        <v>59</v>
      </c>
    </row>
    <row r="2660" spans="3:10" x14ac:dyDescent="0.2">
      <c r="C2660"/>
      <c r="D2660"/>
      <c r="E2660"/>
      <c r="F2660"/>
      <c r="G2660"/>
      <c r="I2660" s="11" t="str">
        <f>Data!G2660</f>
        <v>canceled</v>
      </c>
      <c r="J2660" s="11">
        <f>Data!O2660</f>
        <v>4</v>
      </c>
    </row>
    <row r="2661" spans="3:10" x14ac:dyDescent="0.2">
      <c r="C2661"/>
      <c r="D2661"/>
      <c r="E2661"/>
      <c r="F2661"/>
      <c r="G2661"/>
      <c r="I2661" s="11" t="str">
        <f>Data!G2661</f>
        <v>canceled</v>
      </c>
      <c r="J2661" s="11">
        <f>Data!O2661</f>
        <v>10</v>
      </c>
    </row>
    <row r="2662" spans="3:10" x14ac:dyDescent="0.2">
      <c r="C2662"/>
      <c r="D2662"/>
      <c r="E2662"/>
      <c r="F2662"/>
      <c r="G2662"/>
      <c r="I2662" s="11" t="str">
        <f>Data!G2662</f>
        <v>canceled</v>
      </c>
      <c r="J2662" s="11">
        <f>Data!O2662</f>
        <v>5</v>
      </c>
    </row>
    <row r="2663" spans="3:10" x14ac:dyDescent="0.2">
      <c r="C2663"/>
      <c r="D2663"/>
      <c r="E2663"/>
      <c r="F2663"/>
      <c r="G2663"/>
      <c r="I2663" s="11" t="str">
        <f>Data!G2663</f>
        <v>successful</v>
      </c>
      <c r="J2663" s="11">
        <f>Data!O2663</f>
        <v>60</v>
      </c>
    </row>
    <row r="2664" spans="3:10" x14ac:dyDescent="0.2">
      <c r="C2664"/>
      <c r="D2664"/>
      <c r="E2664"/>
      <c r="F2664"/>
      <c r="G2664"/>
      <c r="I2664" s="11" t="str">
        <f>Data!G2664</f>
        <v>successful</v>
      </c>
      <c r="J2664" s="11">
        <f>Data!O2664</f>
        <v>80</v>
      </c>
    </row>
    <row r="2665" spans="3:10" x14ac:dyDescent="0.2">
      <c r="C2665"/>
      <c r="D2665"/>
      <c r="E2665"/>
      <c r="F2665"/>
      <c r="G2665"/>
      <c r="I2665" s="11" t="str">
        <f>Data!G2665</f>
        <v>successful</v>
      </c>
      <c r="J2665" s="11">
        <f>Data!O2665</f>
        <v>56</v>
      </c>
    </row>
    <row r="2666" spans="3:10" x14ac:dyDescent="0.2">
      <c r="C2666"/>
      <c r="D2666"/>
      <c r="E2666"/>
      <c r="F2666"/>
      <c r="G2666"/>
      <c r="I2666" s="11" t="str">
        <f>Data!G2666</f>
        <v>successful</v>
      </c>
      <c r="J2666" s="11">
        <f>Data!O2666</f>
        <v>104</v>
      </c>
    </row>
    <row r="2667" spans="3:10" x14ac:dyDescent="0.2">
      <c r="C2667"/>
      <c r="D2667"/>
      <c r="E2667"/>
      <c r="F2667"/>
      <c r="G2667"/>
      <c r="I2667" s="11" t="str">
        <f>Data!G2667</f>
        <v>successful</v>
      </c>
      <c r="J2667" s="11">
        <f>Data!O2667</f>
        <v>46</v>
      </c>
    </row>
    <row r="2668" spans="3:10" x14ac:dyDescent="0.2">
      <c r="C2668"/>
      <c r="D2668"/>
      <c r="E2668"/>
      <c r="F2668"/>
      <c r="G2668"/>
      <c r="I2668" s="11" t="str">
        <f>Data!G2668</f>
        <v>successful</v>
      </c>
      <c r="J2668" s="11">
        <f>Data!O2668</f>
        <v>206</v>
      </c>
    </row>
    <row r="2669" spans="3:10" x14ac:dyDescent="0.2">
      <c r="C2669"/>
      <c r="D2669"/>
      <c r="E2669"/>
      <c r="F2669"/>
      <c r="G2669"/>
      <c r="I2669" s="11" t="str">
        <f>Data!G2669</f>
        <v>successful</v>
      </c>
      <c r="J2669" s="11">
        <f>Data!O2669</f>
        <v>18</v>
      </c>
    </row>
    <row r="2670" spans="3:10" x14ac:dyDescent="0.2">
      <c r="C2670"/>
      <c r="D2670"/>
      <c r="E2670"/>
      <c r="F2670"/>
      <c r="G2670"/>
      <c r="I2670" s="11" t="str">
        <f>Data!G2670</f>
        <v>successful</v>
      </c>
      <c r="J2670" s="11">
        <f>Data!O2670</f>
        <v>28</v>
      </c>
    </row>
    <row r="2671" spans="3:10" x14ac:dyDescent="0.2">
      <c r="C2671"/>
      <c r="D2671"/>
      <c r="E2671"/>
      <c r="F2671"/>
      <c r="G2671"/>
      <c r="I2671" s="11" t="str">
        <f>Data!G2671</f>
        <v>successful</v>
      </c>
      <c r="J2671" s="11">
        <f>Data!O2671</f>
        <v>11</v>
      </c>
    </row>
    <row r="2672" spans="3:10" x14ac:dyDescent="0.2">
      <c r="C2672"/>
      <c r="D2672"/>
      <c r="E2672"/>
      <c r="F2672"/>
      <c r="G2672"/>
      <c r="I2672" s="11" t="str">
        <f>Data!G2672</f>
        <v>failed</v>
      </c>
      <c r="J2672" s="11">
        <f>Data!O2672</f>
        <v>60</v>
      </c>
    </row>
    <row r="2673" spans="3:10" x14ac:dyDescent="0.2">
      <c r="C2673"/>
      <c r="D2673"/>
      <c r="E2673"/>
      <c r="F2673"/>
      <c r="G2673"/>
      <c r="I2673" s="11" t="str">
        <f>Data!G2673</f>
        <v>failed</v>
      </c>
      <c r="J2673" s="11">
        <f>Data!O2673</f>
        <v>84</v>
      </c>
    </row>
    <row r="2674" spans="3:10" x14ac:dyDescent="0.2">
      <c r="C2674"/>
      <c r="D2674"/>
      <c r="E2674"/>
      <c r="F2674"/>
      <c r="G2674"/>
      <c r="I2674" s="11" t="str">
        <f>Data!G2674</f>
        <v>failed</v>
      </c>
      <c r="J2674" s="11">
        <f>Data!O2674</f>
        <v>47</v>
      </c>
    </row>
    <row r="2675" spans="3:10" x14ac:dyDescent="0.2">
      <c r="C2675"/>
      <c r="D2675"/>
      <c r="E2675"/>
      <c r="F2675"/>
      <c r="G2675"/>
      <c r="I2675" s="11" t="str">
        <f>Data!G2675</f>
        <v>failed</v>
      </c>
      <c r="J2675" s="11">
        <f>Data!O2675</f>
        <v>66</v>
      </c>
    </row>
    <row r="2676" spans="3:10" x14ac:dyDescent="0.2">
      <c r="C2676"/>
      <c r="D2676"/>
      <c r="E2676"/>
      <c r="F2676"/>
      <c r="G2676"/>
      <c r="I2676" s="11" t="str">
        <f>Data!G2676</f>
        <v>failed</v>
      </c>
      <c r="J2676" s="11">
        <f>Data!O2676</f>
        <v>171</v>
      </c>
    </row>
    <row r="2677" spans="3:10" x14ac:dyDescent="0.2">
      <c r="C2677"/>
      <c r="D2677"/>
      <c r="E2677"/>
      <c r="F2677"/>
      <c r="G2677"/>
      <c r="I2677" s="11" t="str">
        <f>Data!G2677</f>
        <v>failed</v>
      </c>
      <c r="J2677" s="11">
        <f>Data!O2677</f>
        <v>29</v>
      </c>
    </row>
    <row r="2678" spans="3:10" x14ac:dyDescent="0.2">
      <c r="C2678"/>
      <c r="D2678"/>
      <c r="E2678"/>
      <c r="F2678"/>
      <c r="G2678"/>
      <c r="I2678" s="11" t="str">
        <f>Data!G2678</f>
        <v>failed</v>
      </c>
      <c r="J2678" s="11">
        <f>Data!O2678</f>
        <v>9</v>
      </c>
    </row>
    <row r="2679" spans="3:10" x14ac:dyDescent="0.2">
      <c r="C2679"/>
      <c r="D2679"/>
      <c r="E2679"/>
      <c r="F2679"/>
      <c r="G2679"/>
      <c r="I2679" s="11" t="str">
        <f>Data!G2679</f>
        <v>failed</v>
      </c>
      <c r="J2679" s="11">
        <f>Data!O2679</f>
        <v>27</v>
      </c>
    </row>
    <row r="2680" spans="3:10" x14ac:dyDescent="0.2">
      <c r="C2680"/>
      <c r="D2680"/>
      <c r="E2680"/>
      <c r="F2680"/>
      <c r="G2680"/>
      <c r="I2680" s="11" t="str">
        <f>Data!G2680</f>
        <v>failed</v>
      </c>
      <c r="J2680" s="11">
        <f>Data!O2680</f>
        <v>2</v>
      </c>
    </row>
    <row r="2681" spans="3:10" x14ac:dyDescent="0.2">
      <c r="C2681"/>
      <c r="D2681"/>
      <c r="E2681"/>
      <c r="F2681"/>
      <c r="G2681"/>
      <c r="I2681" s="11" t="str">
        <f>Data!G2681</f>
        <v>failed</v>
      </c>
      <c r="J2681" s="11">
        <f>Data!O2681</f>
        <v>3</v>
      </c>
    </row>
    <row r="2682" spans="3:10" x14ac:dyDescent="0.2">
      <c r="C2682"/>
      <c r="D2682"/>
      <c r="E2682"/>
      <c r="F2682"/>
      <c r="G2682"/>
      <c r="I2682" s="11" t="str">
        <f>Data!G2682</f>
        <v>failed</v>
      </c>
      <c r="J2682" s="11">
        <f>Data!O2682</f>
        <v>4</v>
      </c>
    </row>
    <row r="2683" spans="3:10" x14ac:dyDescent="0.2">
      <c r="C2683"/>
      <c r="D2683"/>
      <c r="E2683"/>
      <c r="F2683"/>
      <c r="G2683"/>
      <c r="I2683" s="11" t="str">
        <f>Data!G2683</f>
        <v>failed</v>
      </c>
      <c r="J2683" s="11">
        <f>Data!O2683</f>
        <v>2</v>
      </c>
    </row>
    <row r="2684" spans="3:10" x14ac:dyDescent="0.2">
      <c r="C2684"/>
      <c r="D2684"/>
      <c r="E2684"/>
      <c r="F2684"/>
      <c r="G2684"/>
      <c r="I2684" s="11" t="str">
        <f>Data!G2684</f>
        <v>failed</v>
      </c>
      <c r="J2684" s="11">
        <f>Data!O2684</f>
        <v>20</v>
      </c>
    </row>
    <row r="2685" spans="3:10" x14ac:dyDescent="0.2">
      <c r="C2685"/>
      <c r="D2685"/>
      <c r="E2685"/>
      <c r="F2685"/>
      <c r="G2685"/>
      <c r="I2685" s="11" t="str">
        <f>Data!G2685</f>
        <v>failed</v>
      </c>
      <c r="J2685" s="11">
        <f>Data!O2685</f>
        <v>3</v>
      </c>
    </row>
    <row r="2686" spans="3:10" x14ac:dyDescent="0.2">
      <c r="C2686"/>
      <c r="D2686"/>
      <c r="E2686"/>
      <c r="F2686"/>
      <c r="G2686"/>
      <c r="I2686" s="11" t="str">
        <f>Data!G2686</f>
        <v>failed</v>
      </c>
      <c r="J2686" s="11">
        <f>Data!O2686</f>
        <v>4</v>
      </c>
    </row>
    <row r="2687" spans="3:10" x14ac:dyDescent="0.2">
      <c r="C2687"/>
      <c r="D2687"/>
      <c r="E2687"/>
      <c r="F2687"/>
      <c r="G2687"/>
      <c r="I2687" s="11" t="str">
        <f>Data!G2687</f>
        <v>failed</v>
      </c>
      <c r="J2687" s="11">
        <f>Data!O2687</f>
        <v>1</v>
      </c>
    </row>
    <row r="2688" spans="3:10" x14ac:dyDescent="0.2">
      <c r="C2688"/>
      <c r="D2688"/>
      <c r="E2688"/>
      <c r="F2688"/>
      <c r="G2688"/>
      <c r="I2688" s="11" t="str">
        <f>Data!G2688</f>
        <v>failed</v>
      </c>
      <c r="J2688" s="11">
        <f>Data!O2688</f>
        <v>0</v>
      </c>
    </row>
    <row r="2689" spans="3:10" x14ac:dyDescent="0.2">
      <c r="C2689"/>
      <c r="D2689"/>
      <c r="E2689"/>
      <c r="F2689"/>
      <c r="G2689"/>
      <c r="I2689" s="11" t="str">
        <f>Data!G2689</f>
        <v>failed</v>
      </c>
      <c r="J2689" s="11">
        <f>Data!O2689</f>
        <v>0</v>
      </c>
    </row>
    <row r="2690" spans="3:10" x14ac:dyDescent="0.2">
      <c r="C2690"/>
      <c r="D2690"/>
      <c r="E2690"/>
      <c r="F2690"/>
      <c r="G2690"/>
      <c r="I2690" s="11" t="str">
        <f>Data!G2690</f>
        <v>failed</v>
      </c>
      <c r="J2690" s="11">
        <f>Data!O2690</f>
        <v>14</v>
      </c>
    </row>
    <row r="2691" spans="3:10" x14ac:dyDescent="0.2">
      <c r="C2691"/>
      <c r="D2691"/>
      <c r="E2691"/>
      <c r="F2691"/>
      <c r="G2691"/>
      <c r="I2691" s="11" t="str">
        <f>Data!G2691</f>
        <v>failed</v>
      </c>
      <c r="J2691" s="11">
        <f>Data!O2691</f>
        <v>1</v>
      </c>
    </row>
    <row r="2692" spans="3:10" x14ac:dyDescent="0.2">
      <c r="C2692"/>
      <c r="D2692"/>
      <c r="E2692"/>
      <c r="F2692"/>
      <c r="G2692"/>
      <c r="I2692" s="11" t="str">
        <f>Data!G2692</f>
        <v>failed</v>
      </c>
      <c r="J2692" s="11">
        <f>Data!O2692</f>
        <v>118</v>
      </c>
    </row>
    <row r="2693" spans="3:10" x14ac:dyDescent="0.2">
      <c r="C2693"/>
      <c r="D2693"/>
      <c r="E2693"/>
      <c r="F2693"/>
      <c r="G2693"/>
      <c r="I2693" s="11" t="str">
        <f>Data!G2693</f>
        <v>failed</v>
      </c>
      <c r="J2693" s="11">
        <f>Data!O2693</f>
        <v>2</v>
      </c>
    </row>
    <row r="2694" spans="3:10" x14ac:dyDescent="0.2">
      <c r="C2694"/>
      <c r="D2694"/>
      <c r="E2694"/>
      <c r="F2694"/>
      <c r="G2694"/>
      <c r="I2694" s="11" t="str">
        <f>Data!G2694</f>
        <v>failed</v>
      </c>
      <c r="J2694" s="11">
        <f>Data!O2694</f>
        <v>1</v>
      </c>
    </row>
    <row r="2695" spans="3:10" x14ac:dyDescent="0.2">
      <c r="C2695"/>
      <c r="D2695"/>
      <c r="E2695"/>
      <c r="F2695"/>
      <c r="G2695"/>
      <c r="I2695" s="11" t="str">
        <f>Data!G2695</f>
        <v>failed</v>
      </c>
      <c r="J2695" s="11">
        <f>Data!O2695</f>
        <v>3</v>
      </c>
    </row>
    <row r="2696" spans="3:10" x14ac:dyDescent="0.2">
      <c r="C2696"/>
      <c r="D2696"/>
      <c r="E2696"/>
      <c r="F2696"/>
      <c r="G2696"/>
      <c r="I2696" s="11" t="str">
        <f>Data!G2696</f>
        <v>failed</v>
      </c>
      <c r="J2696" s="11">
        <f>Data!O2696</f>
        <v>1</v>
      </c>
    </row>
    <row r="2697" spans="3:10" x14ac:dyDescent="0.2">
      <c r="C2697"/>
      <c r="D2697"/>
      <c r="E2697"/>
      <c r="F2697"/>
      <c r="G2697"/>
      <c r="I2697" s="11" t="str">
        <f>Data!G2697</f>
        <v>failed</v>
      </c>
      <c r="J2697" s="11">
        <f>Data!O2697</f>
        <v>3</v>
      </c>
    </row>
    <row r="2698" spans="3:10" x14ac:dyDescent="0.2">
      <c r="C2698"/>
      <c r="D2698"/>
      <c r="E2698"/>
      <c r="F2698"/>
      <c r="G2698"/>
      <c r="I2698" s="11" t="str">
        <f>Data!G2698</f>
        <v>failed</v>
      </c>
      <c r="J2698" s="11">
        <f>Data!O2698</f>
        <v>38</v>
      </c>
    </row>
    <row r="2699" spans="3:10" x14ac:dyDescent="0.2">
      <c r="C2699"/>
      <c r="D2699"/>
      <c r="E2699"/>
      <c r="F2699"/>
      <c r="G2699"/>
      <c r="I2699" s="11" t="str">
        <f>Data!G2699</f>
        <v>failed</v>
      </c>
      <c r="J2699" s="11">
        <f>Data!O2699</f>
        <v>52</v>
      </c>
    </row>
    <row r="2700" spans="3:10" x14ac:dyDescent="0.2">
      <c r="C2700"/>
      <c r="D2700"/>
      <c r="E2700"/>
      <c r="F2700"/>
      <c r="G2700"/>
      <c r="I2700" s="11" t="str">
        <f>Data!G2700</f>
        <v>failed</v>
      </c>
      <c r="J2700" s="11">
        <f>Data!O2700</f>
        <v>2</v>
      </c>
    </row>
    <row r="2701" spans="3:10" x14ac:dyDescent="0.2">
      <c r="C2701"/>
      <c r="D2701"/>
      <c r="E2701"/>
      <c r="F2701"/>
      <c r="G2701"/>
      <c r="I2701" s="11" t="str">
        <f>Data!G2701</f>
        <v>failed</v>
      </c>
      <c r="J2701" s="11">
        <f>Data!O2701</f>
        <v>0</v>
      </c>
    </row>
    <row r="2702" spans="3:10" x14ac:dyDescent="0.2">
      <c r="C2702"/>
      <c r="D2702"/>
      <c r="E2702"/>
      <c r="F2702"/>
      <c r="G2702"/>
      <c r="I2702" s="11" t="str">
        <f>Data!G2702</f>
        <v>failed</v>
      </c>
      <c r="J2702" s="11">
        <f>Data!O2702</f>
        <v>4</v>
      </c>
    </row>
    <row r="2703" spans="3:10" x14ac:dyDescent="0.2">
      <c r="C2703"/>
      <c r="D2703"/>
      <c r="E2703"/>
      <c r="F2703"/>
      <c r="G2703"/>
      <c r="I2703" s="11" t="str">
        <f>Data!G2703</f>
        <v>live</v>
      </c>
      <c r="J2703" s="11">
        <f>Data!O2703</f>
        <v>46</v>
      </c>
    </row>
    <row r="2704" spans="3:10" x14ac:dyDescent="0.2">
      <c r="C2704"/>
      <c r="D2704"/>
      <c r="E2704"/>
      <c r="F2704"/>
      <c r="G2704"/>
      <c r="I2704" s="11" t="str">
        <f>Data!G2704</f>
        <v>live</v>
      </c>
      <c r="J2704" s="11">
        <f>Data!O2704</f>
        <v>26</v>
      </c>
    </row>
    <row r="2705" spans="3:10" x14ac:dyDescent="0.2">
      <c r="C2705"/>
      <c r="D2705"/>
      <c r="E2705"/>
      <c r="F2705"/>
      <c r="G2705"/>
      <c r="I2705" s="11" t="str">
        <f>Data!G2705</f>
        <v>live</v>
      </c>
      <c r="J2705" s="11">
        <f>Data!O2705</f>
        <v>45</v>
      </c>
    </row>
    <row r="2706" spans="3:10" x14ac:dyDescent="0.2">
      <c r="C2706"/>
      <c r="D2706"/>
      <c r="E2706"/>
      <c r="F2706"/>
      <c r="G2706"/>
      <c r="I2706" s="11" t="str">
        <f>Data!G2706</f>
        <v>live</v>
      </c>
      <c r="J2706" s="11">
        <f>Data!O2706</f>
        <v>7</v>
      </c>
    </row>
    <row r="2707" spans="3:10" x14ac:dyDescent="0.2">
      <c r="C2707"/>
      <c r="D2707"/>
      <c r="E2707"/>
      <c r="F2707"/>
      <c r="G2707"/>
      <c r="I2707" s="11" t="str">
        <f>Data!G2707</f>
        <v>live</v>
      </c>
      <c r="J2707" s="11">
        <f>Data!O2707</f>
        <v>8</v>
      </c>
    </row>
    <row r="2708" spans="3:10" x14ac:dyDescent="0.2">
      <c r="C2708"/>
      <c r="D2708"/>
      <c r="E2708"/>
      <c r="F2708"/>
      <c r="G2708"/>
      <c r="I2708" s="11" t="str">
        <f>Data!G2708</f>
        <v>successful</v>
      </c>
      <c r="J2708" s="11">
        <f>Data!O2708</f>
        <v>263</v>
      </c>
    </row>
    <row r="2709" spans="3:10" x14ac:dyDescent="0.2">
      <c r="C2709"/>
      <c r="D2709"/>
      <c r="E2709"/>
      <c r="F2709"/>
      <c r="G2709"/>
      <c r="I2709" s="11" t="str">
        <f>Data!G2709</f>
        <v>successful</v>
      </c>
      <c r="J2709" s="11">
        <f>Data!O2709</f>
        <v>394</v>
      </c>
    </row>
    <row r="2710" spans="3:10" x14ac:dyDescent="0.2">
      <c r="C2710"/>
      <c r="D2710"/>
      <c r="E2710"/>
      <c r="F2710"/>
      <c r="G2710"/>
      <c r="I2710" s="11" t="str">
        <f>Data!G2710</f>
        <v>successful</v>
      </c>
      <c r="J2710" s="11">
        <f>Data!O2710</f>
        <v>1049</v>
      </c>
    </row>
    <row r="2711" spans="3:10" x14ac:dyDescent="0.2">
      <c r="C2711"/>
      <c r="D2711"/>
      <c r="E2711"/>
      <c r="F2711"/>
      <c r="G2711"/>
      <c r="I2711" s="11" t="str">
        <f>Data!G2711</f>
        <v>successful</v>
      </c>
      <c r="J2711" s="11">
        <f>Data!O2711</f>
        <v>308</v>
      </c>
    </row>
    <row r="2712" spans="3:10" x14ac:dyDescent="0.2">
      <c r="C2712"/>
      <c r="D2712"/>
      <c r="E2712"/>
      <c r="F2712"/>
      <c r="G2712"/>
      <c r="I2712" s="11" t="str">
        <f>Data!G2712</f>
        <v>successful</v>
      </c>
      <c r="J2712" s="11">
        <f>Data!O2712</f>
        <v>1088</v>
      </c>
    </row>
    <row r="2713" spans="3:10" x14ac:dyDescent="0.2">
      <c r="C2713"/>
      <c r="D2713"/>
      <c r="E2713"/>
      <c r="F2713"/>
      <c r="G2713"/>
      <c r="I2713" s="11" t="str">
        <f>Data!G2713</f>
        <v>successful</v>
      </c>
      <c r="J2713" s="11">
        <f>Data!O2713</f>
        <v>73</v>
      </c>
    </row>
    <row r="2714" spans="3:10" x14ac:dyDescent="0.2">
      <c r="C2714"/>
      <c r="D2714"/>
      <c r="E2714"/>
      <c r="F2714"/>
      <c r="G2714"/>
      <c r="I2714" s="11" t="str">
        <f>Data!G2714</f>
        <v>successful</v>
      </c>
      <c r="J2714" s="11">
        <f>Data!O2714</f>
        <v>143</v>
      </c>
    </row>
    <row r="2715" spans="3:10" x14ac:dyDescent="0.2">
      <c r="C2715"/>
      <c r="D2715"/>
      <c r="E2715"/>
      <c r="F2715"/>
      <c r="G2715"/>
      <c r="I2715" s="11" t="str">
        <f>Data!G2715</f>
        <v>successful</v>
      </c>
      <c r="J2715" s="11">
        <f>Data!O2715</f>
        <v>1420</v>
      </c>
    </row>
    <row r="2716" spans="3:10" x14ac:dyDescent="0.2">
      <c r="C2716"/>
      <c r="D2716"/>
      <c r="E2716"/>
      <c r="F2716"/>
      <c r="G2716"/>
      <c r="I2716" s="11" t="str">
        <f>Data!G2716</f>
        <v>successful</v>
      </c>
      <c r="J2716" s="11">
        <f>Data!O2716</f>
        <v>305</v>
      </c>
    </row>
    <row r="2717" spans="3:10" x14ac:dyDescent="0.2">
      <c r="C2717"/>
      <c r="D2717"/>
      <c r="E2717"/>
      <c r="F2717"/>
      <c r="G2717"/>
      <c r="I2717" s="11" t="str">
        <f>Data!G2717</f>
        <v>successful</v>
      </c>
      <c r="J2717" s="11">
        <f>Data!O2717</f>
        <v>551</v>
      </c>
    </row>
    <row r="2718" spans="3:10" x14ac:dyDescent="0.2">
      <c r="C2718"/>
      <c r="D2718"/>
      <c r="E2718"/>
      <c r="F2718"/>
      <c r="G2718"/>
      <c r="I2718" s="11" t="str">
        <f>Data!G2718</f>
        <v>successful</v>
      </c>
      <c r="J2718" s="11">
        <f>Data!O2718</f>
        <v>187</v>
      </c>
    </row>
    <row r="2719" spans="3:10" x14ac:dyDescent="0.2">
      <c r="C2719"/>
      <c r="D2719"/>
      <c r="E2719"/>
      <c r="F2719"/>
      <c r="G2719"/>
      <c r="I2719" s="11" t="str">
        <f>Data!G2719</f>
        <v>successful</v>
      </c>
      <c r="J2719" s="11">
        <f>Data!O2719</f>
        <v>325</v>
      </c>
    </row>
    <row r="2720" spans="3:10" x14ac:dyDescent="0.2">
      <c r="C2720"/>
      <c r="D2720"/>
      <c r="E2720"/>
      <c r="F2720"/>
      <c r="G2720"/>
      <c r="I2720" s="11" t="str">
        <f>Data!G2720</f>
        <v>successful</v>
      </c>
      <c r="J2720" s="11">
        <f>Data!O2720</f>
        <v>148</v>
      </c>
    </row>
    <row r="2721" spans="3:10" x14ac:dyDescent="0.2">
      <c r="C2721"/>
      <c r="D2721"/>
      <c r="E2721"/>
      <c r="F2721"/>
      <c r="G2721"/>
      <c r="I2721" s="11" t="str">
        <f>Data!G2721</f>
        <v>successful</v>
      </c>
      <c r="J2721" s="11">
        <f>Data!O2721</f>
        <v>69</v>
      </c>
    </row>
    <row r="2722" spans="3:10" x14ac:dyDescent="0.2">
      <c r="C2722"/>
      <c r="D2722"/>
      <c r="E2722"/>
      <c r="F2722"/>
      <c r="G2722"/>
      <c r="I2722" s="11" t="str">
        <f>Data!G2722</f>
        <v>successful</v>
      </c>
      <c r="J2722" s="11">
        <f>Data!O2722</f>
        <v>173</v>
      </c>
    </row>
    <row r="2723" spans="3:10" x14ac:dyDescent="0.2">
      <c r="C2723"/>
      <c r="D2723"/>
      <c r="E2723"/>
      <c r="F2723"/>
      <c r="G2723"/>
      <c r="I2723" s="11" t="str">
        <f>Data!G2723</f>
        <v>successful</v>
      </c>
      <c r="J2723" s="11">
        <f>Data!O2723</f>
        <v>269</v>
      </c>
    </row>
    <row r="2724" spans="3:10" x14ac:dyDescent="0.2">
      <c r="C2724"/>
      <c r="D2724"/>
      <c r="E2724"/>
      <c r="F2724"/>
      <c r="G2724"/>
      <c r="I2724" s="11" t="str">
        <f>Data!G2724</f>
        <v>successful</v>
      </c>
      <c r="J2724" s="11">
        <f>Data!O2724</f>
        <v>185</v>
      </c>
    </row>
    <row r="2725" spans="3:10" x14ac:dyDescent="0.2">
      <c r="C2725"/>
      <c r="D2725"/>
      <c r="E2725"/>
      <c r="F2725"/>
      <c r="G2725"/>
      <c r="I2725" s="11" t="str">
        <f>Data!G2725</f>
        <v>successful</v>
      </c>
      <c r="J2725" s="11">
        <f>Data!O2725</f>
        <v>176</v>
      </c>
    </row>
    <row r="2726" spans="3:10" x14ac:dyDescent="0.2">
      <c r="C2726"/>
      <c r="D2726"/>
      <c r="E2726"/>
      <c r="F2726"/>
      <c r="G2726"/>
      <c r="I2726" s="11" t="str">
        <f>Data!G2726</f>
        <v>successful</v>
      </c>
      <c r="J2726" s="11">
        <f>Data!O2726</f>
        <v>1019</v>
      </c>
    </row>
    <row r="2727" spans="3:10" x14ac:dyDescent="0.2">
      <c r="C2727"/>
      <c r="D2727"/>
      <c r="E2727"/>
      <c r="F2727"/>
      <c r="G2727"/>
      <c r="I2727" s="11" t="str">
        <f>Data!G2727</f>
        <v>successful</v>
      </c>
      <c r="J2727" s="11">
        <f>Data!O2727</f>
        <v>113</v>
      </c>
    </row>
    <row r="2728" spans="3:10" x14ac:dyDescent="0.2">
      <c r="C2728"/>
      <c r="D2728"/>
      <c r="E2728"/>
      <c r="F2728"/>
      <c r="G2728"/>
      <c r="I2728" s="11" t="str">
        <f>Data!G2728</f>
        <v>successful</v>
      </c>
      <c r="J2728" s="11">
        <f>Data!O2728</f>
        <v>404</v>
      </c>
    </row>
    <row r="2729" spans="3:10" x14ac:dyDescent="0.2">
      <c r="C2729"/>
      <c r="D2729"/>
      <c r="E2729"/>
      <c r="F2729"/>
      <c r="G2729"/>
      <c r="I2729" s="11" t="str">
        <f>Data!G2729</f>
        <v>successful</v>
      </c>
      <c r="J2729" s="11">
        <f>Data!O2729</f>
        <v>707</v>
      </c>
    </row>
    <row r="2730" spans="3:10" x14ac:dyDescent="0.2">
      <c r="C2730"/>
      <c r="D2730"/>
      <c r="E2730"/>
      <c r="F2730"/>
      <c r="G2730"/>
      <c r="I2730" s="11" t="str">
        <f>Data!G2730</f>
        <v>successful</v>
      </c>
      <c r="J2730" s="11">
        <f>Data!O2730</f>
        <v>392</v>
      </c>
    </row>
    <row r="2731" spans="3:10" x14ac:dyDescent="0.2">
      <c r="C2731"/>
      <c r="D2731"/>
      <c r="E2731"/>
      <c r="F2731"/>
      <c r="G2731"/>
      <c r="I2731" s="11" t="str">
        <f>Data!G2731</f>
        <v>successful</v>
      </c>
      <c r="J2731" s="11">
        <f>Data!O2731</f>
        <v>23</v>
      </c>
    </row>
    <row r="2732" spans="3:10" x14ac:dyDescent="0.2">
      <c r="C2732"/>
      <c r="D2732"/>
      <c r="E2732"/>
      <c r="F2732"/>
      <c r="G2732"/>
      <c r="I2732" s="11" t="str">
        <f>Data!G2732</f>
        <v>successful</v>
      </c>
      <c r="J2732" s="11">
        <f>Data!O2732</f>
        <v>682</v>
      </c>
    </row>
    <row r="2733" spans="3:10" x14ac:dyDescent="0.2">
      <c r="C2733"/>
      <c r="D2733"/>
      <c r="E2733"/>
      <c r="F2733"/>
      <c r="G2733"/>
      <c r="I2733" s="11" t="str">
        <f>Data!G2733</f>
        <v>successful</v>
      </c>
      <c r="J2733" s="11">
        <f>Data!O2733</f>
        <v>37</v>
      </c>
    </row>
    <row r="2734" spans="3:10" x14ac:dyDescent="0.2">
      <c r="C2734"/>
      <c r="D2734"/>
      <c r="E2734"/>
      <c r="F2734"/>
      <c r="G2734"/>
      <c r="I2734" s="11" t="str">
        <f>Data!G2734</f>
        <v>successful</v>
      </c>
      <c r="J2734" s="11">
        <f>Data!O2734</f>
        <v>146</v>
      </c>
    </row>
    <row r="2735" spans="3:10" x14ac:dyDescent="0.2">
      <c r="C2735"/>
      <c r="D2735"/>
      <c r="E2735"/>
      <c r="F2735"/>
      <c r="G2735"/>
      <c r="I2735" s="11" t="str">
        <f>Data!G2735</f>
        <v>successful</v>
      </c>
      <c r="J2735" s="11">
        <f>Data!O2735</f>
        <v>119</v>
      </c>
    </row>
    <row r="2736" spans="3:10" x14ac:dyDescent="0.2">
      <c r="C2736"/>
      <c r="D2736"/>
      <c r="E2736"/>
      <c r="F2736"/>
      <c r="G2736"/>
      <c r="I2736" s="11" t="str">
        <f>Data!G2736</f>
        <v>successful</v>
      </c>
      <c r="J2736" s="11">
        <f>Data!O2736</f>
        <v>163</v>
      </c>
    </row>
    <row r="2737" spans="3:10" x14ac:dyDescent="0.2">
      <c r="C2737"/>
      <c r="D2737"/>
      <c r="E2737"/>
      <c r="F2737"/>
      <c r="G2737"/>
      <c r="I2737" s="11" t="str">
        <f>Data!G2737</f>
        <v>successful</v>
      </c>
      <c r="J2737" s="11">
        <f>Data!O2737</f>
        <v>339</v>
      </c>
    </row>
    <row r="2738" spans="3:10" x14ac:dyDescent="0.2">
      <c r="C2738"/>
      <c r="D2738"/>
      <c r="E2738"/>
      <c r="F2738"/>
      <c r="G2738"/>
      <c r="I2738" s="11" t="str">
        <f>Data!G2738</f>
        <v>successful</v>
      </c>
      <c r="J2738" s="11">
        <f>Data!O2738</f>
        <v>58</v>
      </c>
    </row>
    <row r="2739" spans="3:10" x14ac:dyDescent="0.2">
      <c r="C2739"/>
      <c r="D2739"/>
      <c r="E2739"/>
      <c r="F2739"/>
      <c r="G2739"/>
      <c r="I2739" s="11" t="str">
        <f>Data!G2739</f>
        <v>successful</v>
      </c>
      <c r="J2739" s="11">
        <f>Data!O2739</f>
        <v>456</v>
      </c>
    </row>
    <row r="2740" spans="3:10" x14ac:dyDescent="0.2">
      <c r="C2740"/>
      <c r="D2740"/>
      <c r="E2740"/>
      <c r="F2740"/>
      <c r="G2740"/>
      <c r="I2740" s="11" t="str">
        <f>Data!G2740</f>
        <v>successful</v>
      </c>
      <c r="J2740" s="11">
        <f>Data!O2740</f>
        <v>15</v>
      </c>
    </row>
    <row r="2741" spans="3:10" x14ac:dyDescent="0.2">
      <c r="C2741"/>
      <c r="D2741"/>
      <c r="E2741"/>
      <c r="F2741"/>
      <c r="G2741"/>
      <c r="I2741" s="11" t="str">
        <f>Data!G2741</f>
        <v>successful</v>
      </c>
      <c r="J2741" s="11">
        <f>Data!O2741</f>
        <v>191</v>
      </c>
    </row>
    <row r="2742" spans="3:10" x14ac:dyDescent="0.2">
      <c r="C2742"/>
      <c r="D2742"/>
      <c r="E2742"/>
      <c r="F2742"/>
      <c r="G2742"/>
      <c r="I2742" s="11" t="str">
        <f>Data!G2742</f>
        <v>successful</v>
      </c>
      <c r="J2742" s="11">
        <f>Data!O2742</f>
        <v>17</v>
      </c>
    </row>
    <row r="2743" spans="3:10" x14ac:dyDescent="0.2">
      <c r="C2743"/>
      <c r="D2743"/>
      <c r="E2743"/>
      <c r="F2743"/>
      <c r="G2743"/>
      <c r="I2743" s="11" t="str">
        <f>Data!G2743</f>
        <v>failed</v>
      </c>
      <c r="J2743" s="11">
        <f>Data!O2743</f>
        <v>4</v>
      </c>
    </row>
    <row r="2744" spans="3:10" x14ac:dyDescent="0.2">
      <c r="C2744"/>
      <c r="D2744"/>
      <c r="E2744"/>
      <c r="F2744"/>
      <c r="G2744"/>
      <c r="I2744" s="11" t="str">
        <f>Data!G2744</f>
        <v>failed</v>
      </c>
      <c r="J2744" s="11">
        <f>Data!O2744</f>
        <v>18</v>
      </c>
    </row>
    <row r="2745" spans="3:10" x14ac:dyDescent="0.2">
      <c r="C2745"/>
      <c r="D2745"/>
      <c r="E2745"/>
      <c r="F2745"/>
      <c r="G2745"/>
      <c r="I2745" s="11" t="str">
        <f>Data!G2745</f>
        <v>failed</v>
      </c>
      <c r="J2745" s="11">
        <f>Data!O2745</f>
        <v>0</v>
      </c>
    </row>
    <row r="2746" spans="3:10" x14ac:dyDescent="0.2">
      <c r="C2746"/>
      <c r="D2746"/>
      <c r="E2746"/>
      <c r="F2746"/>
      <c r="G2746"/>
      <c r="I2746" s="11" t="str">
        <f>Data!G2746</f>
        <v>failed</v>
      </c>
      <c r="J2746" s="11">
        <f>Data!O2746</f>
        <v>22</v>
      </c>
    </row>
    <row r="2747" spans="3:10" x14ac:dyDescent="0.2">
      <c r="C2747"/>
      <c r="D2747"/>
      <c r="E2747"/>
      <c r="F2747"/>
      <c r="G2747"/>
      <c r="I2747" s="11" t="str">
        <f>Data!G2747</f>
        <v>failed</v>
      </c>
      <c r="J2747" s="11">
        <f>Data!O2747</f>
        <v>49</v>
      </c>
    </row>
    <row r="2748" spans="3:10" x14ac:dyDescent="0.2">
      <c r="C2748"/>
      <c r="D2748"/>
      <c r="E2748"/>
      <c r="F2748"/>
      <c r="G2748"/>
      <c r="I2748" s="11" t="str">
        <f>Data!G2748</f>
        <v>failed</v>
      </c>
      <c r="J2748" s="11">
        <f>Data!O2748</f>
        <v>19</v>
      </c>
    </row>
    <row r="2749" spans="3:10" x14ac:dyDescent="0.2">
      <c r="C2749"/>
      <c r="D2749"/>
      <c r="E2749"/>
      <c r="F2749"/>
      <c r="G2749"/>
      <c r="I2749" s="11" t="str">
        <f>Data!G2749</f>
        <v>failed</v>
      </c>
      <c r="J2749" s="11">
        <f>Data!O2749</f>
        <v>4</v>
      </c>
    </row>
    <row r="2750" spans="3:10" x14ac:dyDescent="0.2">
      <c r="C2750"/>
      <c r="D2750"/>
      <c r="E2750"/>
      <c r="F2750"/>
      <c r="G2750"/>
      <c r="I2750" s="11" t="str">
        <f>Data!G2750</f>
        <v>failed</v>
      </c>
      <c r="J2750" s="11">
        <f>Data!O2750</f>
        <v>4</v>
      </c>
    </row>
    <row r="2751" spans="3:10" x14ac:dyDescent="0.2">
      <c r="C2751"/>
      <c r="D2751"/>
      <c r="E2751"/>
      <c r="F2751"/>
      <c r="G2751"/>
      <c r="I2751" s="11" t="str">
        <f>Data!G2751</f>
        <v>failed</v>
      </c>
      <c r="J2751" s="11">
        <f>Data!O2751</f>
        <v>2</v>
      </c>
    </row>
    <row r="2752" spans="3:10" x14ac:dyDescent="0.2">
      <c r="C2752"/>
      <c r="D2752"/>
      <c r="E2752"/>
      <c r="F2752"/>
      <c r="G2752"/>
      <c r="I2752" s="11" t="str">
        <f>Data!G2752</f>
        <v>failed</v>
      </c>
      <c r="J2752" s="11">
        <f>Data!O2752</f>
        <v>0</v>
      </c>
    </row>
    <row r="2753" spans="3:10" x14ac:dyDescent="0.2">
      <c r="C2753"/>
      <c r="D2753"/>
      <c r="E2753"/>
      <c r="F2753"/>
      <c r="G2753"/>
      <c r="I2753" s="11" t="str">
        <f>Data!G2753</f>
        <v>failed</v>
      </c>
      <c r="J2753" s="11">
        <f>Data!O2753</f>
        <v>0</v>
      </c>
    </row>
    <row r="2754" spans="3:10" x14ac:dyDescent="0.2">
      <c r="C2754"/>
      <c r="D2754"/>
      <c r="E2754"/>
      <c r="F2754"/>
      <c r="G2754"/>
      <c r="I2754" s="11" t="str">
        <f>Data!G2754</f>
        <v>failed</v>
      </c>
      <c r="J2754" s="11">
        <f>Data!O2754</f>
        <v>14</v>
      </c>
    </row>
    <row r="2755" spans="3:10" x14ac:dyDescent="0.2">
      <c r="C2755"/>
      <c r="D2755"/>
      <c r="E2755"/>
      <c r="F2755"/>
      <c r="G2755"/>
      <c r="I2755" s="11" t="str">
        <f>Data!G2755</f>
        <v>failed</v>
      </c>
      <c r="J2755" s="11">
        <f>Data!O2755</f>
        <v>8</v>
      </c>
    </row>
    <row r="2756" spans="3:10" x14ac:dyDescent="0.2">
      <c r="C2756"/>
      <c r="D2756"/>
      <c r="E2756"/>
      <c r="F2756"/>
      <c r="G2756"/>
      <c r="I2756" s="11" t="str">
        <f>Data!G2756</f>
        <v>failed</v>
      </c>
      <c r="J2756" s="11">
        <f>Data!O2756</f>
        <v>0</v>
      </c>
    </row>
    <row r="2757" spans="3:10" x14ac:dyDescent="0.2">
      <c r="C2757"/>
      <c r="D2757"/>
      <c r="E2757"/>
      <c r="F2757"/>
      <c r="G2757"/>
      <c r="I2757" s="11" t="str">
        <f>Data!G2757</f>
        <v>failed</v>
      </c>
      <c r="J2757" s="11">
        <f>Data!O2757</f>
        <v>15</v>
      </c>
    </row>
    <row r="2758" spans="3:10" x14ac:dyDescent="0.2">
      <c r="C2758"/>
      <c r="D2758"/>
      <c r="E2758"/>
      <c r="F2758"/>
      <c r="G2758"/>
      <c r="I2758" s="11" t="str">
        <f>Data!G2758</f>
        <v>failed</v>
      </c>
      <c r="J2758" s="11">
        <f>Data!O2758</f>
        <v>33</v>
      </c>
    </row>
    <row r="2759" spans="3:10" x14ac:dyDescent="0.2">
      <c r="C2759"/>
      <c r="D2759"/>
      <c r="E2759"/>
      <c r="F2759"/>
      <c r="G2759"/>
      <c r="I2759" s="11" t="str">
        <f>Data!G2759</f>
        <v>failed</v>
      </c>
      <c r="J2759" s="11">
        <f>Data!O2759</f>
        <v>2</v>
      </c>
    </row>
    <row r="2760" spans="3:10" x14ac:dyDescent="0.2">
      <c r="C2760"/>
      <c r="D2760"/>
      <c r="E2760"/>
      <c r="F2760"/>
      <c r="G2760"/>
      <c r="I2760" s="11" t="str">
        <f>Data!G2760</f>
        <v>failed</v>
      </c>
      <c r="J2760" s="11">
        <f>Data!O2760</f>
        <v>6</v>
      </c>
    </row>
    <row r="2761" spans="3:10" x14ac:dyDescent="0.2">
      <c r="C2761"/>
      <c r="D2761"/>
      <c r="E2761"/>
      <c r="F2761"/>
      <c r="G2761"/>
      <c r="I2761" s="11" t="str">
        <f>Data!G2761</f>
        <v>failed</v>
      </c>
      <c r="J2761" s="11">
        <f>Data!O2761</f>
        <v>2</v>
      </c>
    </row>
    <row r="2762" spans="3:10" x14ac:dyDescent="0.2">
      <c r="C2762"/>
      <c r="D2762"/>
      <c r="E2762"/>
      <c r="F2762"/>
      <c r="G2762"/>
      <c r="I2762" s="11" t="str">
        <f>Data!G2762</f>
        <v>failed</v>
      </c>
      <c r="J2762" s="11">
        <f>Data!O2762</f>
        <v>0</v>
      </c>
    </row>
    <row r="2763" spans="3:10" x14ac:dyDescent="0.2">
      <c r="C2763"/>
      <c r="D2763"/>
      <c r="E2763"/>
      <c r="F2763"/>
      <c r="G2763"/>
      <c r="I2763" s="11" t="str">
        <f>Data!G2763</f>
        <v>failed</v>
      </c>
      <c r="J2763" s="11">
        <f>Data!O2763</f>
        <v>4</v>
      </c>
    </row>
    <row r="2764" spans="3:10" x14ac:dyDescent="0.2">
      <c r="C2764"/>
      <c r="D2764"/>
      <c r="E2764"/>
      <c r="F2764"/>
      <c r="G2764"/>
      <c r="I2764" s="11" t="str">
        <f>Data!G2764</f>
        <v>failed</v>
      </c>
      <c r="J2764" s="11">
        <f>Data!O2764</f>
        <v>1</v>
      </c>
    </row>
    <row r="2765" spans="3:10" x14ac:dyDescent="0.2">
      <c r="C2765"/>
      <c r="D2765"/>
      <c r="E2765"/>
      <c r="F2765"/>
      <c r="G2765"/>
      <c r="I2765" s="11" t="str">
        <f>Data!G2765</f>
        <v>failed</v>
      </c>
      <c r="J2765" s="11">
        <f>Data!O2765</f>
        <v>3</v>
      </c>
    </row>
    <row r="2766" spans="3:10" x14ac:dyDescent="0.2">
      <c r="C2766"/>
      <c r="D2766"/>
      <c r="E2766"/>
      <c r="F2766"/>
      <c r="G2766"/>
      <c r="I2766" s="11" t="str">
        <f>Data!G2766</f>
        <v>failed</v>
      </c>
      <c r="J2766" s="11">
        <f>Data!O2766</f>
        <v>4</v>
      </c>
    </row>
    <row r="2767" spans="3:10" x14ac:dyDescent="0.2">
      <c r="C2767"/>
      <c r="D2767"/>
      <c r="E2767"/>
      <c r="F2767"/>
      <c r="G2767"/>
      <c r="I2767" s="11" t="str">
        <f>Data!G2767</f>
        <v>failed</v>
      </c>
      <c r="J2767" s="11">
        <f>Data!O2767</f>
        <v>0</v>
      </c>
    </row>
    <row r="2768" spans="3:10" x14ac:dyDescent="0.2">
      <c r="C2768"/>
      <c r="D2768"/>
      <c r="E2768"/>
      <c r="F2768"/>
      <c r="G2768"/>
      <c r="I2768" s="11" t="str">
        <f>Data!G2768</f>
        <v>failed</v>
      </c>
      <c r="J2768" s="11">
        <f>Data!O2768</f>
        <v>4</v>
      </c>
    </row>
    <row r="2769" spans="3:10" x14ac:dyDescent="0.2">
      <c r="C2769"/>
      <c r="D2769"/>
      <c r="E2769"/>
      <c r="F2769"/>
      <c r="G2769"/>
      <c r="I2769" s="11" t="str">
        <f>Data!G2769</f>
        <v>failed</v>
      </c>
      <c r="J2769" s="11">
        <f>Data!O2769</f>
        <v>3</v>
      </c>
    </row>
    <row r="2770" spans="3:10" x14ac:dyDescent="0.2">
      <c r="C2770"/>
      <c r="D2770"/>
      <c r="E2770"/>
      <c r="F2770"/>
      <c r="G2770"/>
      <c r="I2770" s="11" t="str">
        <f>Data!G2770</f>
        <v>failed</v>
      </c>
      <c r="J2770" s="11">
        <f>Data!O2770</f>
        <v>34</v>
      </c>
    </row>
    <row r="2771" spans="3:10" x14ac:dyDescent="0.2">
      <c r="C2771"/>
      <c r="D2771"/>
      <c r="E2771"/>
      <c r="F2771"/>
      <c r="G2771"/>
      <c r="I2771" s="11" t="str">
        <f>Data!G2771</f>
        <v>failed</v>
      </c>
      <c r="J2771" s="11">
        <f>Data!O2771</f>
        <v>2</v>
      </c>
    </row>
    <row r="2772" spans="3:10" x14ac:dyDescent="0.2">
      <c r="C2772"/>
      <c r="D2772"/>
      <c r="E2772"/>
      <c r="F2772"/>
      <c r="G2772"/>
      <c r="I2772" s="11" t="str">
        <f>Data!G2772</f>
        <v>failed</v>
      </c>
      <c r="J2772" s="11">
        <f>Data!O2772</f>
        <v>33</v>
      </c>
    </row>
    <row r="2773" spans="3:10" x14ac:dyDescent="0.2">
      <c r="C2773"/>
      <c r="D2773"/>
      <c r="E2773"/>
      <c r="F2773"/>
      <c r="G2773"/>
      <c r="I2773" s="11" t="str">
        <f>Data!G2773</f>
        <v>failed</v>
      </c>
      <c r="J2773" s="11">
        <f>Data!O2773</f>
        <v>0</v>
      </c>
    </row>
    <row r="2774" spans="3:10" x14ac:dyDescent="0.2">
      <c r="C2774"/>
      <c r="D2774"/>
      <c r="E2774"/>
      <c r="F2774"/>
      <c r="G2774"/>
      <c r="I2774" s="11" t="str">
        <f>Data!G2774</f>
        <v>failed</v>
      </c>
      <c r="J2774" s="11">
        <f>Data!O2774</f>
        <v>0</v>
      </c>
    </row>
    <row r="2775" spans="3:10" x14ac:dyDescent="0.2">
      <c r="C2775"/>
      <c r="D2775"/>
      <c r="E2775"/>
      <c r="F2775"/>
      <c r="G2775"/>
      <c r="I2775" s="11" t="str">
        <f>Data!G2775</f>
        <v>failed</v>
      </c>
      <c r="J2775" s="11">
        <f>Data!O2775</f>
        <v>1</v>
      </c>
    </row>
    <row r="2776" spans="3:10" x14ac:dyDescent="0.2">
      <c r="C2776"/>
      <c r="D2776"/>
      <c r="E2776"/>
      <c r="F2776"/>
      <c r="G2776"/>
      <c r="I2776" s="11" t="str">
        <f>Data!G2776</f>
        <v>failed</v>
      </c>
      <c r="J2776" s="11">
        <f>Data!O2776</f>
        <v>13</v>
      </c>
    </row>
    <row r="2777" spans="3:10" x14ac:dyDescent="0.2">
      <c r="C2777"/>
      <c r="D2777"/>
      <c r="E2777"/>
      <c r="F2777"/>
      <c r="G2777"/>
      <c r="I2777" s="11" t="str">
        <f>Data!G2777</f>
        <v>failed</v>
      </c>
      <c r="J2777" s="11">
        <f>Data!O2777</f>
        <v>2</v>
      </c>
    </row>
    <row r="2778" spans="3:10" x14ac:dyDescent="0.2">
      <c r="C2778"/>
      <c r="D2778"/>
      <c r="E2778"/>
      <c r="F2778"/>
      <c r="G2778"/>
      <c r="I2778" s="11" t="str">
        <f>Data!G2778</f>
        <v>failed</v>
      </c>
      <c r="J2778" s="11">
        <f>Data!O2778</f>
        <v>36</v>
      </c>
    </row>
    <row r="2779" spans="3:10" x14ac:dyDescent="0.2">
      <c r="C2779"/>
      <c r="D2779"/>
      <c r="E2779"/>
      <c r="F2779"/>
      <c r="G2779"/>
      <c r="I2779" s="11" t="str">
        <f>Data!G2779</f>
        <v>failed</v>
      </c>
      <c r="J2779" s="11">
        <f>Data!O2779</f>
        <v>1</v>
      </c>
    </row>
    <row r="2780" spans="3:10" x14ac:dyDescent="0.2">
      <c r="C2780"/>
      <c r="D2780"/>
      <c r="E2780"/>
      <c r="F2780"/>
      <c r="G2780"/>
      <c r="I2780" s="11" t="str">
        <f>Data!G2780</f>
        <v>failed</v>
      </c>
      <c r="J2780" s="11">
        <f>Data!O2780</f>
        <v>15</v>
      </c>
    </row>
    <row r="2781" spans="3:10" x14ac:dyDescent="0.2">
      <c r="C2781"/>
      <c r="D2781"/>
      <c r="E2781"/>
      <c r="F2781"/>
      <c r="G2781"/>
      <c r="I2781" s="11" t="str">
        <f>Data!G2781</f>
        <v>failed</v>
      </c>
      <c r="J2781" s="11">
        <f>Data!O2781</f>
        <v>1</v>
      </c>
    </row>
    <row r="2782" spans="3:10" x14ac:dyDescent="0.2">
      <c r="C2782"/>
      <c r="D2782"/>
      <c r="E2782"/>
      <c r="F2782"/>
      <c r="G2782"/>
      <c r="I2782" s="11" t="str">
        <f>Data!G2782</f>
        <v>failed</v>
      </c>
      <c r="J2782" s="11">
        <f>Data!O2782</f>
        <v>0</v>
      </c>
    </row>
    <row r="2783" spans="3:10" x14ac:dyDescent="0.2">
      <c r="C2783"/>
      <c r="D2783"/>
      <c r="E2783"/>
      <c r="F2783"/>
      <c r="G2783"/>
      <c r="I2783" s="11" t="str">
        <f>Data!G2783</f>
        <v>successful</v>
      </c>
      <c r="J2783" s="11">
        <f>Data!O2783</f>
        <v>28</v>
      </c>
    </row>
    <row r="2784" spans="3:10" x14ac:dyDescent="0.2">
      <c r="C2784"/>
      <c r="D2784"/>
      <c r="E2784"/>
      <c r="F2784"/>
      <c r="G2784"/>
      <c r="I2784" s="11" t="str">
        <f>Data!G2784</f>
        <v>successful</v>
      </c>
      <c r="J2784" s="11">
        <f>Data!O2784</f>
        <v>18</v>
      </c>
    </row>
    <row r="2785" spans="3:10" x14ac:dyDescent="0.2">
      <c r="C2785"/>
      <c r="D2785"/>
      <c r="E2785"/>
      <c r="F2785"/>
      <c r="G2785"/>
      <c r="I2785" s="11" t="str">
        <f>Data!G2785</f>
        <v>successful</v>
      </c>
      <c r="J2785" s="11">
        <f>Data!O2785</f>
        <v>61</v>
      </c>
    </row>
    <row r="2786" spans="3:10" x14ac:dyDescent="0.2">
      <c r="C2786"/>
      <c r="D2786"/>
      <c r="E2786"/>
      <c r="F2786"/>
      <c r="G2786"/>
      <c r="I2786" s="11" t="str">
        <f>Data!G2786</f>
        <v>successful</v>
      </c>
      <c r="J2786" s="11">
        <f>Data!O2786</f>
        <v>108</v>
      </c>
    </row>
    <row r="2787" spans="3:10" x14ac:dyDescent="0.2">
      <c r="C2787"/>
      <c r="D2787"/>
      <c r="E2787"/>
      <c r="F2787"/>
      <c r="G2787"/>
      <c r="I2787" s="11" t="str">
        <f>Data!G2787</f>
        <v>successful</v>
      </c>
      <c r="J2787" s="11">
        <f>Data!O2787</f>
        <v>142</v>
      </c>
    </row>
    <row r="2788" spans="3:10" x14ac:dyDescent="0.2">
      <c r="C2788"/>
      <c r="D2788"/>
      <c r="E2788"/>
      <c r="F2788"/>
      <c r="G2788"/>
      <c r="I2788" s="11" t="str">
        <f>Data!G2788</f>
        <v>successful</v>
      </c>
      <c r="J2788" s="11">
        <f>Data!O2788</f>
        <v>74</v>
      </c>
    </row>
    <row r="2789" spans="3:10" x14ac:dyDescent="0.2">
      <c r="C2789"/>
      <c r="D2789"/>
      <c r="E2789"/>
      <c r="F2789"/>
      <c r="G2789"/>
      <c r="I2789" s="11" t="str">
        <f>Data!G2789</f>
        <v>successful</v>
      </c>
      <c r="J2789" s="11">
        <f>Data!O2789</f>
        <v>38</v>
      </c>
    </row>
    <row r="2790" spans="3:10" x14ac:dyDescent="0.2">
      <c r="C2790"/>
      <c r="D2790"/>
      <c r="E2790"/>
      <c r="F2790"/>
      <c r="G2790"/>
      <c r="I2790" s="11" t="str">
        <f>Data!G2790</f>
        <v>successful</v>
      </c>
      <c r="J2790" s="11">
        <f>Data!O2790</f>
        <v>20</v>
      </c>
    </row>
    <row r="2791" spans="3:10" x14ac:dyDescent="0.2">
      <c r="C2791"/>
      <c r="D2791"/>
      <c r="E2791"/>
      <c r="F2791"/>
      <c r="G2791"/>
      <c r="I2791" s="11" t="str">
        <f>Data!G2791</f>
        <v>successful</v>
      </c>
      <c r="J2791" s="11">
        <f>Data!O2791</f>
        <v>24</v>
      </c>
    </row>
    <row r="2792" spans="3:10" x14ac:dyDescent="0.2">
      <c r="C2792"/>
      <c r="D2792"/>
      <c r="E2792"/>
      <c r="F2792"/>
      <c r="G2792"/>
      <c r="I2792" s="11" t="str">
        <f>Data!G2792</f>
        <v>successful</v>
      </c>
      <c r="J2792" s="11">
        <f>Data!O2792</f>
        <v>66</v>
      </c>
    </row>
    <row r="2793" spans="3:10" x14ac:dyDescent="0.2">
      <c r="C2793"/>
      <c r="D2793"/>
      <c r="E2793"/>
      <c r="F2793"/>
      <c r="G2793"/>
      <c r="I2793" s="11" t="str">
        <f>Data!G2793</f>
        <v>successful</v>
      </c>
      <c r="J2793" s="11">
        <f>Data!O2793</f>
        <v>28</v>
      </c>
    </row>
    <row r="2794" spans="3:10" x14ac:dyDescent="0.2">
      <c r="C2794"/>
      <c r="D2794"/>
      <c r="E2794"/>
      <c r="F2794"/>
      <c r="G2794"/>
      <c r="I2794" s="11" t="str">
        <f>Data!G2794</f>
        <v>successful</v>
      </c>
      <c r="J2794" s="11">
        <f>Data!O2794</f>
        <v>24</v>
      </c>
    </row>
    <row r="2795" spans="3:10" x14ac:dyDescent="0.2">
      <c r="C2795"/>
      <c r="D2795"/>
      <c r="E2795"/>
      <c r="F2795"/>
      <c r="G2795"/>
      <c r="I2795" s="11" t="str">
        <f>Data!G2795</f>
        <v>successful</v>
      </c>
      <c r="J2795" s="11">
        <f>Data!O2795</f>
        <v>73</v>
      </c>
    </row>
    <row r="2796" spans="3:10" x14ac:dyDescent="0.2">
      <c r="C2796"/>
      <c r="D2796"/>
      <c r="E2796"/>
      <c r="F2796"/>
      <c r="G2796"/>
      <c r="I2796" s="11" t="str">
        <f>Data!G2796</f>
        <v>successful</v>
      </c>
      <c r="J2796" s="11">
        <f>Data!O2796</f>
        <v>3</v>
      </c>
    </row>
    <row r="2797" spans="3:10" x14ac:dyDescent="0.2">
      <c r="C2797"/>
      <c r="D2797"/>
      <c r="E2797"/>
      <c r="F2797"/>
      <c r="G2797"/>
      <c r="I2797" s="11" t="str">
        <f>Data!G2797</f>
        <v>successful</v>
      </c>
      <c r="J2797" s="11">
        <f>Data!O2797</f>
        <v>20</v>
      </c>
    </row>
    <row r="2798" spans="3:10" x14ac:dyDescent="0.2">
      <c r="C2798"/>
      <c r="D2798"/>
      <c r="E2798"/>
      <c r="F2798"/>
      <c r="G2798"/>
      <c r="I2798" s="11" t="str">
        <f>Data!G2798</f>
        <v>successful</v>
      </c>
      <c r="J2798" s="11">
        <f>Data!O2798</f>
        <v>21</v>
      </c>
    </row>
    <row r="2799" spans="3:10" x14ac:dyDescent="0.2">
      <c r="C2799"/>
      <c r="D2799"/>
      <c r="E2799"/>
      <c r="F2799"/>
      <c r="G2799"/>
      <c r="I2799" s="11" t="str">
        <f>Data!G2799</f>
        <v>successful</v>
      </c>
      <c r="J2799" s="11">
        <f>Data!O2799</f>
        <v>94</v>
      </c>
    </row>
    <row r="2800" spans="3:10" x14ac:dyDescent="0.2">
      <c r="C2800"/>
      <c r="D2800"/>
      <c r="E2800"/>
      <c r="F2800"/>
      <c r="G2800"/>
      <c r="I2800" s="11" t="str">
        <f>Data!G2800</f>
        <v>successful</v>
      </c>
      <c r="J2800" s="11">
        <f>Data!O2800</f>
        <v>139</v>
      </c>
    </row>
    <row r="2801" spans="3:10" x14ac:dyDescent="0.2">
      <c r="C2801"/>
      <c r="D2801"/>
      <c r="E2801"/>
      <c r="F2801"/>
      <c r="G2801"/>
      <c r="I2801" s="11" t="str">
        <f>Data!G2801</f>
        <v>successful</v>
      </c>
      <c r="J2801" s="11">
        <f>Data!O2801</f>
        <v>130</v>
      </c>
    </row>
    <row r="2802" spans="3:10" x14ac:dyDescent="0.2">
      <c r="C2802"/>
      <c r="D2802"/>
      <c r="E2802"/>
      <c r="F2802"/>
      <c r="G2802"/>
      <c r="I2802" s="11" t="str">
        <f>Data!G2802</f>
        <v>successful</v>
      </c>
      <c r="J2802" s="11">
        <f>Data!O2802</f>
        <v>31</v>
      </c>
    </row>
    <row r="2803" spans="3:10" x14ac:dyDescent="0.2">
      <c r="C2803"/>
      <c r="D2803"/>
      <c r="E2803"/>
      <c r="F2803"/>
      <c r="G2803"/>
      <c r="I2803" s="11" t="str">
        <f>Data!G2803</f>
        <v>successful</v>
      </c>
      <c r="J2803" s="11">
        <f>Data!O2803</f>
        <v>13</v>
      </c>
    </row>
    <row r="2804" spans="3:10" x14ac:dyDescent="0.2">
      <c r="C2804"/>
      <c r="D2804"/>
      <c r="E2804"/>
      <c r="F2804"/>
      <c r="G2804"/>
      <c r="I2804" s="11" t="str">
        <f>Data!G2804</f>
        <v>successful</v>
      </c>
      <c r="J2804" s="11">
        <f>Data!O2804</f>
        <v>90</v>
      </c>
    </row>
    <row r="2805" spans="3:10" x14ac:dyDescent="0.2">
      <c r="C2805"/>
      <c r="D2805"/>
      <c r="E2805"/>
      <c r="F2805"/>
      <c r="G2805"/>
      <c r="I2805" s="11" t="str">
        <f>Data!G2805</f>
        <v>successful</v>
      </c>
      <c r="J2805" s="11">
        <f>Data!O2805</f>
        <v>141</v>
      </c>
    </row>
    <row r="2806" spans="3:10" x14ac:dyDescent="0.2">
      <c r="C2806"/>
      <c r="D2806"/>
      <c r="E2806"/>
      <c r="F2806"/>
      <c r="G2806"/>
      <c r="I2806" s="11" t="str">
        <f>Data!G2806</f>
        <v>successful</v>
      </c>
      <c r="J2806" s="11">
        <f>Data!O2806</f>
        <v>23</v>
      </c>
    </row>
    <row r="2807" spans="3:10" x14ac:dyDescent="0.2">
      <c r="C2807"/>
      <c r="D2807"/>
      <c r="E2807"/>
      <c r="F2807"/>
      <c r="G2807"/>
      <c r="I2807" s="11" t="str">
        <f>Data!G2807</f>
        <v>successful</v>
      </c>
      <c r="J2807" s="11">
        <f>Data!O2807</f>
        <v>18</v>
      </c>
    </row>
    <row r="2808" spans="3:10" x14ac:dyDescent="0.2">
      <c r="C2808"/>
      <c r="D2808"/>
      <c r="E2808"/>
      <c r="F2808"/>
      <c r="G2808"/>
      <c r="I2808" s="11" t="str">
        <f>Data!G2808</f>
        <v>successful</v>
      </c>
      <c r="J2808" s="11">
        <f>Data!O2808</f>
        <v>76</v>
      </c>
    </row>
    <row r="2809" spans="3:10" x14ac:dyDescent="0.2">
      <c r="C2809"/>
      <c r="D2809"/>
      <c r="E2809"/>
      <c r="F2809"/>
      <c r="G2809"/>
      <c r="I2809" s="11" t="str">
        <f>Data!G2809</f>
        <v>successful</v>
      </c>
      <c r="J2809" s="11">
        <f>Data!O2809</f>
        <v>93</v>
      </c>
    </row>
    <row r="2810" spans="3:10" x14ac:dyDescent="0.2">
      <c r="C2810"/>
      <c r="D2810"/>
      <c r="E2810"/>
      <c r="F2810"/>
      <c r="G2810"/>
      <c r="I2810" s="11" t="str">
        <f>Data!G2810</f>
        <v>successful</v>
      </c>
      <c r="J2810" s="11">
        <f>Data!O2810</f>
        <v>69</v>
      </c>
    </row>
    <row r="2811" spans="3:10" x14ac:dyDescent="0.2">
      <c r="C2811"/>
      <c r="D2811"/>
      <c r="E2811"/>
      <c r="F2811"/>
      <c r="G2811"/>
      <c r="I2811" s="11" t="str">
        <f>Data!G2811</f>
        <v>successful</v>
      </c>
      <c r="J2811" s="11">
        <f>Data!O2811</f>
        <v>21</v>
      </c>
    </row>
    <row r="2812" spans="3:10" x14ac:dyDescent="0.2">
      <c r="C2812"/>
      <c r="D2812"/>
      <c r="E2812"/>
      <c r="F2812"/>
      <c r="G2812"/>
      <c r="I2812" s="11" t="str">
        <f>Data!G2812</f>
        <v>successful</v>
      </c>
      <c r="J2812" s="11">
        <f>Data!O2812</f>
        <v>57</v>
      </c>
    </row>
    <row r="2813" spans="3:10" x14ac:dyDescent="0.2">
      <c r="C2813"/>
      <c r="D2813"/>
      <c r="E2813"/>
      <c r="F2813"/>
      <c r="G2813"/>
      <c r="I2813" s="11" t="str">
        <f>Data!G2813</f>
        <v>successful</v>
      </c>
      <c r="J2813" s="11">
        <f>Data!O2813</f>
        <v>108</v>
      </c>
    </row>
    <row r="2814" spans="3:10" x14ac:dyDescent="0.2">
      <c r="C2814"/>
      <c r="D2814"/>
      <c r="E2814"/>
      <c r="F2814"/>
      <c r="G2814"/>
      <c r="I2814" s="11" t="str">
        <f>Data!G2814</f>
        <v>successful</v>
      </c>
      <c r="J2814" s="11">
        <f>Data!O2814</f>
        <v>83</v>
      </c>
    </row>
    <row r="2815" spans="3:10" x14ac:dyDescent="0.2">
      <c r="C2815"/>
      <c r="D2815"/>
      <c r="E2815"/>
      <c r="F2815"/>
      <c r="G2815"/>
      <c r="I2815" s="11" t="str">
        <f>Data!G2815</f>
        <v>successful</v>
      </c>
      <c r="J2815" s="11">
        <f>Data!O2815</f>
        <v>96</v>
      </c>
    </row>
    <row r="2816" spans="3:10" x14ac:dyDescent="0.2">
      <c r="C2816"/>
      <c r="D2816"/>
      <c r="E2816"/>
      <c r="F2816"/>
      <c r="G2816"/>
      <c r="I2816" s="11" t="str">
        <f>Data!G2816</f>
        <v>successful</v>
      </c>
      <c r="J2816" s="11">
        <f>Data!O2816</f>
        <v>64</v>
      </c>
    </row>
    <row r="2817" spans="3:10" x14ac:dyDescent="0.2">
      <c r="C2817"/>
      <c r="D2817"/>
      <c r="E2817"/>
      <c r="F2817"/>
      <c r="G2817"/>
      <c r="I2817" s="11" t="str">
        <f>Data!G2817</f>
        <v>successful</v>
      </c>
      <c r="J2817" s="11">
        <f>Data!O2817</f>
        <v>14</v>
      </c>
    </row>
    <row r="2818" spans="3:10" x14ac:dyDescent="0.2">
      <c r="C2818"/>
      <c r="D2818"/>
      <c r="E2818"/>
      <c r="F2818"/>
      <c r="G2818"/>
      <c r="I2818" s="11" t="str">
        <f>Data!G2818</f>
        <v>successful</v>
      </c>
      <c r="J2818" s="11">
        <f>Data!O2818</f>
        <v>169</v>
      </c>
    </row>
    <row r="2819" spans="3:10" x14ac:dyDescent="0.2">
      <c r="C2819"/>
      <c r="D2819"/>
      <c r="E2819"/>
      <c r="F2819"/>
      <c r="G2819"/>
      <c r="I2819" s="11" t="str">
        <f>Data!G2819</f>
        <v>successful</v>
      </c>
      <c r="J2819" s="11">
        <f>Data!O2819</f>
        <v>33</v>
      </c>
    </row>
    <row r="2820" spans="3:10" x14ac:dyDescent="0.2">
      <c r="C2820"/>
      <c r="D2820"/>
      <c r="E2820"/>
      <c r="F2820"/>
      <c r="G2820"/>
      <c r="I2820" s="11" t="str">
        <f>Data!G2820</f>
        <v>successful</v>
      </c>
      <c r="J2820" s="11">
        <f>Data!O2820</f>
        <v>102</v>
      </c>
    </row>
    <row r="2821" spans="3:10" x14ac:dyDescent="0.2">
      <c r="C2821"/>
      <c r="D2821"/>
      <c r="E2821"/>
      <c r="F2821"/>
      <c r="G2821"/>
      <c r="I2821" s="11" t="str">
        <f>Data!G2821</f>
        <v>successful</v>
      </c>
      <c r="J2821" s="11">
        <f>Data!O2821</f>
        <v>104</v>
      </c>
    </row>
    <row r="2822" spans="3:10" x14ac:dyDescent="0.2">
      <c r="C2822"/>
      <c r="D2822"/>
      <c r="E2822"/>
      <c r="F2822"/>
      <c r="G2822"/>
      <c r="I2822" s="11" t="str">
        <f>Data!G2822</f>
        <v>successful</v>
      </c>
      <c r="J2822" s="11">
        <f>Data!O2822</f>
        <v>20</v>
      </c>
    </row>
    <row r="2823" spans="3:10" x14ac:dyDescent="0.2">
      <c r="C2823"/>
      <c r="D2823"/>
      <c r="E2823"/>
      <c r="F2823"/>
      <c r="G2823"/>
      <c r="I2823" s="11" t="str">
        <f>Data!G2823</f>
        <v>successful</v>
      </c>
      <c r="J2823" s="11">
        <f>Data!O2823</f>
        <v>35</v>
      </c>
    </row>
    <row r="2824" spans="3:10" x14ac:dyDescent="0.2">
      <c r="C2824"/>
      <c r="D2824"/>
      <c r="E2824"/>
      <c r="F2824"/>
      <c r="G2824"/>
      <c r="I2824" s="11" t="str">
        <f>Data!G2824</f>
        <v>successful</v>
      </c>
      <c r="J2824" s="11">
        <f>Data!O2824</f>
        <v>94</v>
      </c>
    </row>
    <row r="2825" spans="3:10" x14ac:dyDescent="0.2">
      <c r="C2825"/>
      <c r="D2825"/>
      <c r="E2825"/>
      <c r="F2825"/>
      <c r="G2825"/>
      <c r="I2825" s="11" t="str">
        <f>Data!G2825</f>
        <v>successful</v>
      </c>
      <c r="J2825" s="11">
        <f>Data!O2825</f>
        <v>14</v>
      </c>
    </row>
    <row r="2826" spans="3:10" x14ac:dyDescent="0.2">
      <c r="C2826"/>
      <c r="D2826"/>
      <c r="E2826"/>
      <c r="F2826"/>
      <c r="G2826"/>
      <c r="I2826" s="11" t="str">
        <f>Data!G2826</f>
        <v>successful</v>
      </c>
      <c r="J2826" s="11">
        <f>Data!O2826</f>
        <v>15</v>
      </c>
    </row>
    <row r="2827" spans="3:10" x14ac:dyDescent="0.2">
      <c r="C2827"/>
      <c r="D2827"/>
      <c r="E2827"/>
      <c r="F2827"/>
      <c r="G2827"/>
      <c r="I2827" s="11" t="str">
        <f>Data!G2827</f>
        <v>successful</v>
      </c>
      <c r="J2827" s="11">
        <f>Data!O2827</f>
        <v>51</v>
      </c>
    </row>
    <row r="2828" spans="3:10" x14ac:dyDescent="0.2">
      <c r="C2828"/>
      <c r="D2828"/>
      <c r="E2828"/>
      <c r="F2828"/>
      <c r="G2828"/>
      <c r="I2828" s="11" t="str">
        <f>Data!G2828</f>
        <v>successful</v>
      </c>
      <c r="J2828" s="11">
        <f>Data!O2828</f>
        <v>19</v>
      </c>
    </row>
    <row r="2829" spans="3:10" x14ac:dyDescent="0.2">
      <c r="C2829"/>
      <c r="D2829"/>
      <c r="E2829"/>
      <c r="F2829"/>
      <c r="G2829"/>
      <c r="I2829" s="11" t="str">
        <f>Data!G2829</f>
        <v>successful</v>
      </c>
      <c r="J2829" s="11">
        <f>Data!O2829</f>
        <v>23</v>
      </c>
    </row>
    <row r="2830" spans="3:10" x14ac:dyDescent="0.2">
      <c r="C2830"/>
      <c r="D2830"/>
      <c r="E2830"/>
      <c r="F2830"/>
      <c r="G2830"/>
      <c r="I2830" s="11" t="str">
        <f>Data!G2830</f>
        <v>successful</v>
      </c>
      <c r="J2830" s="11">
        <f>Data!O2830</f>
        <v>97</v>
      </c>
    </row>
    <row r="2831" spans="3:10" x14ac:dyDescent="0.2">
      <c r="C2831"/>
      <c r="D2831"/>
      <c r="E2831"/>
      <c r="F2831"/>
      <c r="G2831"/>
      <c r="I2831" s="11" t="str">
        <f>Data!G2831</f>
        <v>successful</v>
      </c>
      <c r="J2831" s="11">
        <f>Data!O2831</f>
        <v>76</v>
      </c>
    </row>
    <row r="2832" spans="3:10" x14ac:dyDescent="0.2">
      <c r="C2832"/>
      <c r="D2832"/>
      <c r="E2832"/>
      <c r="F2832"/>
      <c r="G2832"/>
      <c r="I2832" s="11" t="str">
        <f>Data!G2832</f>
        <v>successful</v>
      </c>
      <c r="J2832" s="11">
        <f>Data!O2832</f>
        <v>11</v>
      </c>
    </row>
    <row r="2833" spans="3:10" x14ac:dyDescent="0.2">
      <c r="C2833"/>
      <c r="D2833"/>
      <c r="E2833"/>
      <c r="F2833"/>
      <c r="G2833"/>
      <c r="I2833" s="11" t="str">
        <f>Data!G2833</f>
        <v>successful</v>
      </c>
      <c r="J2833" s="11">
        <f>Data!O2833</f>
        <v>52</v>
      </c>
    </row>
    <row r="2834" spans="3:10" x14ac:dyDescent="0.2">
      <c r="C2834"/>
      <c r="D2834"/>
      <c r="E2834"/>
      <c r="F2834"/>
      <c r="G2834"/>
      <c r="I2834" s="11" t="str">
        <f>Data!G2834</f>
        <v>successful</v>
      </c>
      <c r="J2834" s="11">
        <f>Data!O2834</f>
        <v>95</v>
      </c>
    </row>
    <row r="2835" spans="3:10" x14ac:dyDescent="0.2">
      <c r="C2835"/>
      <c r="D2835"/>
      <c r="E2835"/>
      <c r="F2835"/>
      <c r="G2835"/>
      <c r="I2835" s="11" t="str">
        <f>Data!G2835</f>
        <v>successful</v>
      </c>
      <c r="J2835" s="11">
        <f>Data!O2835</f>
        <v>35</v>
      </c>
    </row>
    <row r="2836" spans="3:10" x14ac:dyDescent="0.2">
      <c r="C2836"/>
      <c r="D2836"/>
      <c r="E2836"/>
      <c r="F2836"/>
      <c r="G2836"/>
      <c r="I2836" s="11" t="str">
        <f>Data!G2836</f>
        <v>successful</v>
      </c>
      <c r="J2836" s="11">
        <f>Data!O2836</f>
        <v>21</v>
      </c>
    </row>
    <row r="2837" spans="3:10" x14ac:dyDescent="0.2">
      <c r="C2837"/>
      <c r="D2837"/>
      <c r="E2837"/>
      <c r="F2837"/>
      <c r="G2837"/>
      <c r="I2837" s="11" t="str">
        <f>Data!G2837</f>
        <v>successful</v>
      </c>
      <c r="J2837" s="11">
        <f>Data!O2837</f>
        <v>93</v>
      </c>
    </row>
    <row r="2838" spans="3:10" x14ac:dyDescent="0.2">
      <c r="C2838"/>
      <c r="D2838"/>
      <c r="E2838"/>
      <c r="F2838"/>
      <c r="G2838"/>
      <c r="I2838" s="11" t="str">
        <f>Data!G2838</f>
        <v>successful</v>
      </c>
      <c r="J2838" s="11">
        <f>Data!O2838</f>
        <v>11</v>
      </c>
    </row>
    <row r="2839" spans="3:10" x14ac:dyDescent="0.2">
      <c r="C2839"/>
      <c r="D2839"/>
      <c r="E2839"/>
      <c r="F2839"/>
      <c r="G2839"/>
      <c r="I2839" s="11" t="str">
        <f>Data!G2839</f>
        <v>successful</v>
      </c>
      <c r="J2839" s="11">
        <f>Data!O2839</f>
        <v>21</v>
      </c>
    </row>
    <row r="2840" spans="3:10" x14ac:dyDescent="0.2">
      <c r="C2840"/>
      <c r="D2840"/>
      <c r="E2840"/>
      <c r="F2840"/>
      <c r="G2840"/>
      <c r="I2840" s="11" t="str">
        <f>Data!G2840</f>
        <v>successful</v>
      </c>
      <c r="J2840" s="11">
        <f>Data!O2840</f>
        <v>54</v>
      </c>
    </row>
    <row r="2841" spans="3:10" x14ac:dyDescent="0.2">
      <c r="C2841"/>
      <c r="D2841"/>
      <c r="E2841"/>
      <c r="F2841"/>
      <c r="G2841"/>
      <c r="I2841" s="11" t="str">
        <f>Data!G2841</f>
        <v>successful</v>
      </c>
      <c r="J2841" s="11">
        <f>Data!O2841</f>
        <v>31</v>
      </c>
    </row>
    <row r="2842" spans="3:10" x14ac:dyDescent="0.2">
      <c r="C2842"/>
      <c r="D2842"/>
      <c r="E2842"/>
      <c r="F2842"/>
      <c r="G2842"/>
      <c r="I2842" s="11" t="str">
        <f>Data!G2842</f>
        <v>successful</v>
      </c>
      <c r="J2842" s="11">
        <f>Data!O2842</f>
        <v>132</v>
      </c>
    </row>
    <row r="2843" spans="3:10" x14ac:dyDescent="0.2">
      <c r="C2843"/>
      <c r="D2843"/>
      <c r="E2843"/>
      <c r="F2843"/>
      <c r="G2843"/>
      <c r="I2843" s="11" t="str">
        <f>Data!G2843</f>
        <v>failed</v>
      </c>
      <c r="J2843" s="11">
        <f>Data!O2843</f>
        <v>1</v>
      </c>
    </row>
    <row r="2844" spans="3:10" x14ac:dyDescent="0.2">
      <c r="C2844"/>
      <c r="D2844"/>
      <c r="E2844"/>
      <c r="F2844"/>
      <c r="G2844"/>
      <c r="I2844" s="11" t="str">
        <f>Data!G2844</f>
        <v>failed</v>
      </c>
      <c r="J2844" s="11">
        <f>Data!O2844</f>
        <v>0</v>
      </c>
    </row>
    <row r="2845" spans="3:10" x14ac:dyDescent="0.2">
      <c r="C2845"/>
      <c r="D2845"/>
      <c r="E2845"/>
      <c r="F2845"/>
      <c r="G2845"/>
      <c r="I2845" s="11" t="str">
        <f>Data!G2845</f>
        <v>failed</v>
      </c>
      <c r="J2845" s="11">
        <f>Data!O2845</f>
        <v>0</v>
      </c>
    </row>
    <row r="2846" spans="3:10" x14ac:dyDescent="0.2">
      <c r="C2846"/>
      <c r="D2846"/>
      <c r="E2846"/>
      <c r="F2846"/>
      <c r="G2846"/>
      <c r="I2846" s="11" t="str">
        <f>Data!G2846</f>
        <v>failed</v>
      </c>
      <c r="J2846" s="11">
        <f>Data!O2846</f>
        <v>1</v>
      </c>
    </row>
    <row r="2847" spans="3:10" x14ac:dyDescent="0.2">
      <c r="C2847"/>
      <c r="D2847"/>
      <c r="E2847"/>
      <c r="F2847"/>
      <c r="G2847"/>
      <c r="I2847" s="11" t="str">
        <f>Data!G2847</f>
        <v>failed</v>
      </c>
      <c r="J2847" s="11">
        <f>Data!O2847</f>
        <v>39</v>
      </c>
    </row>
    <row r="2848" spans="3:10" x14ac:dyDescent="0.2">
      <c r="C2848"/>
      <c r="D2848"/>
      <c r="E2848"/>
      <c r="F2848"/>
      <c r="G2848"/>
      <c r="I2848" s="11" t="str">
        <f>Data!G2848</f>
        <v>failed</v>
      </c>
      <c r="J2848" s="11">
        <f>Data!O2848</f>
        <v>0</v>
      </c>
    </row>
    <row r="2849" spans="3:10" x14ac:dyDescent="0.2">
      <c r="C2849"/>
      <c r="D2849"/>
      <c r="E2849"/>
      <c r="F2849"/>
      <c r="G2849"/>
      <c r="I2849" s="11" t="str">
        <f>Data!G2849</f>
        <v>failed</v>
      </c>
      <c r="J2849" s="11">
        <f>Data!O2849</f>
        <v>0</v>
      </c>
    </row>
    <row r="2850" spans="3:10" x14ac:dyDescent="0.2">
      <c r="C2850"/>
      <c r="D2850"/>
      <c r="E2850"/>
      <c r="F2850"/>
      <c r="G2850"/>
      <c r="I2850" s="11" t="str">
        <f>Data!G2850</f>
        <v>failed</v>
      </c>
      <c r="J2850" s="11">
        <f>Data!O2850</f>
        <v>3</v>
      </c>
    </row>
    <row r="2851" spans="3:10" x14ac:dyDescent="0.2">
      <c r="C2851"/>
      <c r="D2851"/>
      <c r="E2851"/>
      <c r="F2851"/>
      <c r="G2851"/>
      <c r="I2851" s="11" t="str">
        <f>Data!G2851</f>
        <v>failed</v>
      </c>
      <c r="J2851" s="11">
        <f>Data!O2851</f>
        <v>1</v>
      </c>
    </row>
    <row r="2852" spans="3:10" x14ac:dyDescent="0.2">
      <c r="C2852"/>
      <c r="D2852"/>
      <c r="E2852"/>
      <c r="F2852"/>
      <c r="G2852"/>
      <c r="I2852" s="11" t="str">
        <f>Data!G2852</f>
        <v>failed</v>
      </c>
      <c r="J2852" s="11">
        <f>Data!O2852</f>
        <v>13</v>
      </c>
    </row>
    <row r="2853" spans="3:10" x14ac:dyDescent="0.2">
      <c r="C2853"/>
      <c r="D2853"/>
      <c r="E2853"/>
      <c r="F2853"/>
      <c r="G2853"/>
      <c r="I2853" s="11" t="str">
        <f>Data!G2853</f>
        <v>failed</v>
      </c>
      <c r="J2853" s="11">
        <f>Data!O2853</f>
        <v>0</v>
      </c>
    </row>
    <row r="2854" spans="3:10" x14ac:dyDescent="0.2">
      <c r="C2854"/>
      <c r="D2854"/>
      <c r="E2854"/>
      <c r="F2854"/>
      <c r="G2854"/>
      <c r="I2854" s="11" t="str">
        <f>Data!G2854</f>
        <v>failed</v>
      </c>
      <c r="J2854" s="11">
        <f>Data!O2854</f>
        <v>6</v>
      </c>
    </row>
    <row r="2855" spans="3:10" x14ac:dyDescent="0.2">
      <c r="C2855"/>
      <c r="D2855"/>
      <c r="E2855"/>
      <c r="F2855"/>
      <c r="G2855"/>
      <c r="I2855" s="11" t="str">
        <f>Data!G2855</f>
        <v>failed</v>
      </c>
      <c r="J2855" s="11">
        <f>Data!O2855</f>
        <v>0</v>
      </c>
    </row>
    <row r="2856" spans="3:10" x14ac:dyDescent="0.2">
      <c r="C2856"/>
      <c r="D2856"/>
      <c r="E2856"/>
      <c r="F2856"/>
      <c r="G2856"/>
      <c r="I2856" s="11" t="str">
        <f>Data!G2856</f>
        <v>failed</v>
      </c>
      <c r="J2856" s="11">
        <f>Data!O2856</f>
        <v>14</v>
      </c>
    </row>
    <row r="2857" spans="3:10" x14ac:dyDescent="0.2">
      <c r="C2857"/>
      <c r="D2857"/>
      <c r="E2857"/>
      <c r="F2857"/>
      <c r="G2857"/>
      <c r="I2857" s="11" t="str">
        <f>Data!G2857</f>
        <v>failed</v>
      </c>
      <c r="J2857" s="11">
        <f>Data!O2857</f>
        <v>5</v>
      </c>
    </row>
    <row r="2858" spans="3:10" x14ac:dyDescent="0.2">
      <c r="C2858"/>
      <c r="D2858"/>
      <c r="E2858"/>
      <c r="F2858"/>
      <c r="G2858"/>
      <c r="I2858" s="11" t="str">
        <f>Data!G2858</f>
        <v>failed</v>
      </c>
      <c r="J2858" s="11">
        <f>Data!O2858</f>
        <v>6</v>
      </c>
    </row>
    <row r="2859" spans="3:10" x14ac:dyDescent="0.2">
      <c r="C2859"/>
      <c r="D2859"/>
      <c r="E2859"/>
      <c r="F2859"/>
      <c r="G2859"/>
      <c r="I2859" s="11" t="str">
        <f>Data!G2859</f>
        <v>failed</v>
      </c>
      <c r="J2859" s="11">
        <f>Data!O2859</f>
        <v>15</v>
      </c>
    </row>
    <row r="2860" spans="3:10" x14ac:dyDescent="0.2">
      <c r="C2860"/>
      <c r="D2860"/>
      <c r="E2860"/>
      <c r="F2860"/>
      <c r="G2860"/>
      <c r="I2860" s="11" t="str">
        <f>Data!G2860</f>
        <v>failed</v>
      </c>
      <c r="J2860" s="11">
        <f>Data!O2860</f>
        <v>0</v>
      </c>
    </row>
    <row r="2861" spans="3:10" x14ac:dyDescent="0.2">
      <c r="C2861"/>
      <c r="D2861"/>
      <c r="E2861"/>
      <c r="F2861"/>
      <c r="G2861"/>
      <c r="I2861" s="11" t="str">
        <f>Data!G2861</f>
        <v>failed</v>
      </c>
      <c r="J2861" s="11">
        <f>Data!O2861</f>
        <v>1</v>
      </c>
    </row>
    <row r="2862" spans="3:10" x14ac:dyDescent="0.2">
      <c r="C2862"/>
      <c r="D2862"/>
      <c r="E2862"/>
      <c r="F2862"/>
      <c r="G2862"/>
      <c r="I2862" s="11" t="str">
        <f>Data!G2862</f>
        <v>failed</v>
      </c>
      <c r="J2862" s="11">
        <f>Data!O2862</f>
        <v>9</v>
      </c>
    </row>
    <row r="2863" spans="3:10" x14ac:dyDescent="0.2">
      <c r="C2863"/>
      <c r="D2863"/>
      <c r="E2863"/>
      <c r="F2863"/>
      <c r="G2863"/>
      <c r="I2863" s="11" t="str">
        <f>Data!G2863</f>
        <v>failed</v>
      </c>
      <c r="J2863" s="11">
        <f>Data!O2863</f>
        <v>3</v>
      </c>
    </row>
    <row r="2864" spans="3:10" x14ac:dyDescent="0.2">
      <c r="C2864"/>
      <c r="D2864"/>
      <c r="E2864"/>
      <c r="F2864"/>
      <c r="G2864"/>
      <c r="I2864" s="11" t="str">
        <f>Data!G2864</f>
        <v>failed</v>
      </c>
      <c r="J2864" s="11">
        <f>Data!O2864</f>
        <v>3</v>
      </c>
    </row>
    <row r="2865" spans="3:10" x14ac:dyDescent="0.2">
      <c r="C2865"/>
      <c r="D2865"/>
      <c r="E2865"/>
      <c r="F2865"/>
      <c r="G2865"/>
      <c r="I2865" s="11" t="str">
        <f>Data!G2865</f>
        <v>failed</v>
      </c>
      <c r="J2865" s="11">
        <f>Data!O2865</f>
        <v>1</v>
      </c>
    </row>
    <row r="2866" spans="3:10" x14ac:dyDescent="0.2">
      <c r="C2866"/>
      <c r="D2866"/>
      <c r="E2866"/>
      <c r="F2866"/>
      <c r="G2866"/>
      <c r="I2866" s="11" t="str">
        <f>Data!G2866</f>
        <v>failed</v>
      </c>
      <c r="J2866" s="11">
        <f>Data!O2866</f>
        <v>3</v>
      </c>
    </row>
    <row r="2867" spans="3:10" x14ac:dyDescent="0.2">
      <c r="C2867"/>
      <c r="D2867"/>
      <c r="E2867"/>
      <c r="F2867"/>
      <c r="G2867"/>
      <c r="I2867" s="11" t="str">
        <f>Data!G2867</f>
        <v>failed</v>
      </c>
      <c r="J2867" s="11">
        <f>Data!O2867</f>
        <v>0</v>
      </c>
    </row>
    <row r="2868" spans="3:10" x14ac:dyDescent="0.2">
      <c r="C2868"/>
      <c r="D2868"/>
      <c r="E2868"/>
      <c r="F2868"/>
      <c r="G2868"/>
      <c r="I2868" s="11" t="str">
        <f>Data!G2868</f>
        <v>failed</v>
      </c>
      <c r="J2868" s="11">
        <f>Data!O2868</f>
        <v>2</v>
      </c>
    </row>
    <row r="2869" spans="3:10" x14ac:dyDescent="0.2">
      <c r="C2869"/>
      <c r="D2869"/>
      <c r="E2869"/>
      <c r="F2869"/>
      <c r="G2869"/>
      <c r="I2869" s="11" t="str">
        <f>Data!G2869</f>
        <v>failed</v>
      </c>
      <c r="J2869" s="11">
        <f>Data!O2869</f>
        <v>10</v>
      </c>
    </row>
    <row r="2870" spans="3:10" x14ac:dyDescent="0.2">
      <c r="C2870"/>
      <c r="D2870"/>
      <c r="E2870"/>
      <c r="F2870"/>
      <c r="G2870"/>
      <c r="I2870" s="11" t="str">
        <f>Data!G2870</f>
        <v>failed</v>
      </c>
      <c r="J2870" s="11">
        <f>Data!O2870</f>
        <v>60</v>
      </c>
    </row>
    <row r="2871" spans="3:10" x14ac:dyDescent="0.2">
      <c r="C2871"/>
      <c r="D2871"/>
      <c r="E2871"/>
      <c r="F2871"/>
      <c r="G2871"/>
      <c r="I2871" s="11" t="str">
        <f>Data!G2871</f>
        <v>failed</v>
      </c>
      <c r="J2871" s="11">
        <f>Data!O2871</f>
        <v>5</v>
      </c>
    </row>
    <row r="2872" spans="3:10" x14ac:dyDescent="0.2">
      <c r="C2872"/>
      <c r="D2872"/>
      <c r="E2872"/>
      <c r="F2872"/>
      <c r="G2872"/>
      <c r="I2872" s="11" t="str">
        <f>Data!G2872</f>
        <v>failed</v>
      </c>
      <c r="J2872" s="11">
        <f>Data!O2872</f>
        <v>9</v>
      </c>
    </row>
    <row r="2873" spans="3:10" x14ac:dyDescent="0.2">
      <c r="C2873"/>
      <c r="D2873"/>
      <c r="E2873"/>
      <c r="F2873"/>
      <c r="G2873"/>
      <c r="I2873" s="11" t="str">
        <f>Data!G2873</f>
        <v>failed</v>
      </c>
      <c r="J2873" s="11">
        <f>Data!O2873</f>
        <v>13</v>
      </c>
    </row>
    <row r="2874" spans="3:10" x14ac:dyDescent="0.2">
      <c r="C2874"/>
      <c r="D2874"/>
      <c r="E2874"/>
      <c r="F2874"/>
      <c r="G2874"/>
      <c r="I2874" s="11" t="str">
        <f>Data!G2874</f>
        <v>failed</v>
      </c>
      <c r="J2874" s="11">
        <f>Data!O2874</f>
        <v>0</v>
      </c>
    </row>
    <row r="2875" spans="3:10" x14ac:dyDescent="0.2">
      <c r="C2875"/>
      <c r="D2875"/>
      <c r="E2875"/>
      <c r="F2875"/>
      <c r="G2875"/>
      <c r="I2875" s="11" t="str">
        <f>Data!G2875</f>
        <v>failed</v>
      </c>
      <c r="J2875" s="11">
        <f>Data!O2875</f>
        <v>8</v>
      </c>
    </row>
    <row r="2876" spans="3:10" x14ac:dyDescent="0.2">
      <c r="C2876"/>
      <c r="D2876"/>
      <c r="E2876"/>
      <c r="F2876"/>
      <c r="G2876"/>
      <c r="I2876" s="11" t="str">
        <f>Data!G2876</f>
        <v>failed</v>
      </c>
      <c r="J2876" s="11">
        <f>Data!O2876</f>
        <v>3</v>
      </c>
    </row>
    <row r="2877" spans="3:10" x14ac:dyDescent="0.2">
      <c r="C2877"/>
      <c r="D2877"/>
      <c r="E2877"/>
      <c r="F2877"/>
      <c r="G2877"/>
      <c r="I2877" s="11" t="str">
        <f>Data!G2877</f>
        <v>failed</v>
      </c>
      <c r="J2877" s="11">
        <f>Data!O2877</f>
        <v>3</v>
      </c>
    </row>
    <row r="2878" spans="3:10" x14ac:dyDescent="0.2">
      <c r="C2878"/>
      <c r="D2878"/>
      <c r="E2878"/>
      <c r="F2878"/>
      <c r="G2878"/>
      <c r="I2878" s="11" t="str">
        <f>Data!G2878</f>
        <v>failed</v>
      </c>
      <c r="J2878" s="11">
        <f>Data!O2878</f>
        <v>0</v>
      </c>
    </row>
    <row r="2879" spans="3:10" x14ac:dyDescent="0.2">
      <c r="C2879"/>
      <c r="D2879"/>
      <c r="E2879"/>
      <c r="F2879"/>
      <c r="G2879"/>
      <c r="I2879" s="11" t="str">
        <f>Data!G2879</f>
        <v>failed</v>
      </c>
      <c r="J2879" s="11">
        <f>Data!O2879</f>
        <v>6</v>
      </c>
    </row>
    <row r="2880" spans="3:10" x14ac:dyDescent="0.2">
      <c r="C2880"/>
      <c r="D2880"/>
      <c r="E2880"/>
      <c r="F2880"/>
      <c r="G2880"/>
      <c r="I2880" s="11" t="str">
        <f>Data!G2880</f>
        <v>failed</v>
      </c>
      <c r="J2880" s="11">
        <f>Data!O2880</f>
        <v>4</v>
      </c>
    </row>
    <row r="2881" spans="3:10" x14ac:dyDescent="0.2">
      <c r="C2881"/>
      <c r="D2881"/>
      <c r="E2881"/>
      <c r="F2881"/>
      <c r="G2881"/>
      <c r="I2881" s="11" t="str">
        <f>Data!G2881</f>
        <v>failed</v>
      </c>
      <c r="J2881" s="11">
        <f>Data!O2881</f>
        <v>1</v>
      </c>
    </row>
    <row r="2882" spans="3:10" x14ac:dyDescent="0.2">
      <c r="C2882"/>
      <c r="D2882"/>
      <c r="E2882"/>
      <c r="F2882"/>
      <c r="G2882"/>
      <c r="I2882" s="11" t="str">
        <f>Data!G2882</f>
        <v>failed</v>
      </c>
      <c r="J2882" s="11">
        <f>Data!O2882</f>
        <v>29</v>
      </c>
    </row>
    <row r="2883" spans="3:10" x14ac:dyDescent="0.2">
      <c r="C2883"/>
      <c r="D2883"/>
      <c r="E2883"/>
      <c r="F2883"/>
      <c r="G2883"/>
      <c r="I2883" s="11" t="str">
        <f>Data!G2883</f>
        <v>failed</v>
      </c>
      <c r="J2883" s="11">
        <f>Data!O2883</f>
        <v>0</v>
      </c>
    </row>
    <row r="2884" spans="3:10" x14ac:dyDescent="0.2">
      <c r="C2884"/>
      <c r="D2884"/>
      <c r="E2884"/>
      <c r="F2884"/>
      <c r="G2884"/>
      <c r="I2884" s="11" t="str">
        <f>Data!G2884</f>
        <v>failed</v>
      </c>
      <c r="J2884" s="11">
        <f>Data!O2884</f>
        <v>4</v>
      </c>
    </row>
    <row r="2885" spans="3:10" x14ac:dyDescent="0.2">
      <c r="C2885"/>
      <c r="D2885"/>
      <c r="E2885"/>
      <c r="F2885"/>
      <c r="G2885"/>
      <c r="I2885" s="11" t="str">
        <f>Data!G2885</f>
        <v>failed</v>
      </c>
      <c r="J2885" s="11">
        <f>Data!O2885</f>
        <v>5</v>
      </c>
    </row>
    <row r="2886" spans="3:10" x14ac:dyDescent="0.2">
      <c r="C2886"/>
      <c r="D2886"/>
      <c r="E2886"/>
      <c r="F2886"/>
      <c r="G2886"/>
      <c r="I2886" s="11" t="str">
        <f>Data!G2886</f>
        <v>failed</v>
      </c>
      <c r="J2886" s="11">
        <f>Data!O2886</f>
        <v>4</v>
      </c>
    </row>
    <row r="2887" spans="3:10" x14ac:dyDescent="0.2">
      <c r="C2887"/>
      <c r="D2887"/>
      <c r="E2887"/>
      <c r="F2887"/>
      <c r="G2887"/>
      <c r="I2887" s="11" t="str">
        <f>Data!G2887</f>
        <v>failed</v>
      </c>
      <c r="J2887" s="11">
        <f>Data!O2887</f>
        <v>5</v>
      </c>
    </row>
    <row r="2888" spans="3:10" x14ac:dyDescent="0.2">
      <c r="C2888"/>
      <c r="D2888"/>
      <c r="E2888"/>
      <c r="F2888"/>
      <c r="G2888"/>
      <c r="I2888" s="11" t="str">
        <f>Data!G2888</f>
        <v>failed</v>
      </c>
      <c r="J2888" s="11">
        <f>Data!O2888</f>
        <v>1</v>
      </c>
    </row>
    <row r="2889" spans="3:10" x14ac:dyDescent="0.2">
      <c r="C2889"/>
      <c r="D2889"/>
      <c r="E2889"/>
      <c r="F2889"/>
      <c r="G2889"/>
      <c r="I2889" s="11" t="str">
        <f>Data!G2889</f>
        <v>failed</v>
      </c>
      <c r="J2889" s="11">
        <f>Data!O2889</f>
        <v>1</v>
      </c>
    </row>
    <row r="2890" spans="3:10" x14ac:dyDescent="0.2">
      <c r="C2890"/>
      <c r="D2890"/>
      <c r="E2890"/>
      <c r="F2890"/>
      <c r="G2890"/>
      <c r="I2890" s="11" t="str">
        <f>Data!G2890</f>
        <v>failed</v>
      </c>
      <c r="J2890" s="11">
        <f>Data!O2890</f>
        <v>0</v>
      </c>
    </row>
    <row r="2891" spans="3:10" x14ac:dyDescent="0.2">
      <c r="C2891"/>
      <c r="D2891"/>
      <c r="E2891"/>
      <c r="F2891"/>
      <c r="G2891"/>
      <c r="I2891" s="11" t="str">
        <f>Data!G2891</f>
        <v>failed</v>
      </c>
      <c r="J2891" s="11">
        <f>Data!O2891</f>
        <v>14</v>
      </c>
    </row>
    <row r="2892" spans="3:10" x14ac:dyDescent="0.2">
      <c r="C2892"/>
      <c r="D2892"/>
      <c r="E2892"/>
      <c r="F2892"/>
      <c r="G2892"/>
      <c r="I2892" s="11" t="str">
        <f>Data!G2892</f>
        <v>failed</v>
      </c>
      <c r="J2892" s="11">
        <f>Data!O2892</f>
        <v>3</v>
      </c>
    </row>
    <row r="2893" spans="3:10" x14ac:dyDescent="0.2">
      <c r="C2893"/>
      <c r="D2893"/>
      <c r="E2893"/>
      <c r="F2893"/>
      <c r="G2893"/>
      <c r="I2893" s="11" t="str">
        <f>Data!G2893</f>
        <v>failed</v>
      </c>
      <c r="J2893" s="11">
        <f>Data!O2893</f>
        <v>10</v>
      </c>
    </row>
    <row r="2894" spans="3:10" x14ac:dyDescent="0.2">
      <c r="C2894"/>
      <c r="D2894"/>
      <c r="E2894"/>
      <c r="F2894"/>
      <c r="G2894"/>
      <c r="I2894" s="11" t="str">
        <f>Data!G2894</f>
        <v>failed</v>
      </c>
      <c r="J2894" s="11">
        <f>Data!O2894</f>
        <v>17</v>
      </c>
    </row>
    <row r="2895" spans="3:10" x14ac:dyDescent="0.2">
      <c r="C2895"/>
      <c r="D2895"/>
      <c r="E2895"/>
      <c r="F2895"/>
      <c r="G2895"/>
      <c r="I2895" s="11" t="str">
        <f>Data!G2895</f>
        <v>failed</v>
      </c>
      <c r="J2895" s="11">
        <f>Data!O2895</f>
        <v>2</v>
      </c>
    </row>
    <row r="2896" spans="3:10" x14ac:dyDescent="0.2">
      <c r="C2896"/>
      <c r="D2896"/>
      <c r="E2896"/>
      <c r="F2896"/>
      <c r="G2896"/>
      <c r="I2896" s="11" t="str">
        <f>Data!G2896</f>
        <v>failed</v>
      </c>
      <c r="J2896" s="11">
        <f>Data!O2896</f>
        <v>0</v>
      </c>
    </row>
    <row r="2897" spans="3:10" x14ac:dyDescent="0.2">
      <c r="C2897"/>
      <c r="D2897"/>
      <c r="E2897"/>
      <c r="F2897"/>
      <c r="G2897"/>
      <c r="I2897" s="11" t="str">
        <f>Data!G2897</f>
        <v>failed</v>
      </c>
      <c r="J2897" s="11">
        <f>Data!O2897</f>
        <v>4</v>
      </c>
    </row>
    <row r="2898" spans="3:10" x14ac:dyDescent="0.2">
      <c r="C2898"/>
      <c r="D2898"/>
      <c r="E2898"/>
      <c r="F2898"/>
      <c r="G2898"/>
      <c r="I2898" s="11" t="str">
        <f>Data!G2898</f>
        <v>failed</v>
      </c>
      <c r="J2898" s="11">
        <f>Data!O2898</f>
        <v>12</v>
      </c>
    </row>
    <row r="2899" spans="3:10" x14ac:dyDescent="0.2">
      <c r="C2899"/>
      <c r="D2899"/>
      <c r="E2899"/>
      <c r="F2899"/>
      <c r="G2899"/>
      <c r="I2899" s="11" t="str">
        <f>Data!G2899</f>
        <v>failed</v>
      </c>
      <c r="J2899" s="11">
        <f>Data!O2899</f>
        <v>3</v>
      </c>
    </row>
    <row r="2900" spans="3:10" x14ac:dyDescent="0.2">
      <c r="C2900"/>
      <c r="D2900"/>
      <c r="E2900"/>
      <c r="F2900"/>
      <c r="G2900"/>
      <c r="I2900" s="11" t="str">
        <f>Data!G2900</f>
        <v>failed</v>
      </c>
      <c r="J2900" s="11">
        <f>Data!O2900</f>
        <v>12</v>
      </c>
    </row>
    <row r="2901" spans="3:10" x14ac:dyDescent="0.2">
      <c r="C2901"/>
      <c r="D2901"/>
      <c r="E2901"/>
      <c r="F2901"/>
      <c r="G2901"/>
      <c r="I2901" s="11" t="str">
        <f>Data!G2901</f>
        <v>failed</v>
      </c>
      <c r="J2901" s="11">
        <f>Data!O2901</f>
        <v>0</v>
      </c>
    </row>
    <row r="2902" spans="3:10" x14ac:dyDescent="0.2">
      <c r="C2902"/>
      <c r="D2902"/>
      <c r="E2902"/>
      <c r="F2902"/>
      <c r="G2902"/>
      <c r="I2902" s="11" t="str">
        <f>Data!G2902</f>
        <v>failed</v>
      </c>
      <c r="J2902" s="11">
        <f>Data!O2902</f>
        <v>7</v>
      </c>
    </row>
    <row r="2903" spans="3:10" x14ac:dyDescent="0.2">
      <c r="C2903"/>
      <c r="D2903"/>
      <c r="E2903"/>
      <c r="F2903"/>
      <c r="G2903"/>
      <c r="I2903" s="11" t="str">
        <f>Data!G2903</f>
        <v>failed</v>
      </c>
      <c r="J2903" s="11">
        <f>Data!O2903</f>
        <v>2</v>
      </c>
    </row>
    <row r="2904" spans="3:10" x14ac:dyDescent="0.2">
      <c r="C2904"/>
      <c r="D2904"/>
      <c r="E2904"/>
      <c r="F2904"/>
      <c r="G2904"/>
      <c r="I2904" s="11" t="str">
        <f>Data!G2904</f>
        <v>failed</v>
      </c>
      <c r="J2904" s="11">
        <f>Data!O2904</f>
        <v>1</v>
      </c>
    </row>
    <row r="2905" spans="3:10" x14ac:dyDescent="0.2">
      <c r="C2905"/>
      <c r="D2905"/>
      <c r="E2905"/>
      <c r="F2905"/>
      <c r="G2905"/>
      <c r="I2905" s="11" t="str">
        <f>Data!G2905</f>
        <v>failed</v>
      </c>
      <c r="J2905" s="11">
        <f>Data!O2905</f>
        <v>4</v>
      </c>
    </row>
    <row r="2906" spans="3:10" x14ac:dyDescent="0.2">
      <c r="C2906"/>
      <c r="D2906"/>
      <c r="E2906"/>
      <c r="F2906"/>
      <c r="G2906"/>
      <c r="I2906" s="11" t="str">
        <f>Data!G2906</f>
        <v>failed</v>
      </c>
      <c r="J2906" s="11">
        <f>Data!O2906</f>
        <v>4</v>
      </c>
    </row>
    <row r="2907" spans="3:10" x14ac:dyDescent="0.2">
      <c r="C2907"/>
      <c r="D2907"/>
      <c r="E2907"/>
      <c r="F2907"/>
      <c r="G2907"/>
      <c r="I2907" s="11" t="str">
        <f>Data!G2907</f>
        <v>failed</v>
      </c>
      <c r="J2907" s="11">
        <f>Data!O2907</f>
        <v>17</v>
      </c>
    </row>
    <row r="2908" spans="3:10" x14ac:dyDescent="0.2">
      <c r="C2908"/>
      <c r="D2908"/>
      <c r="E2908"/>
      <c r="F2908"/>
      <c r="G2908"/>
      <c r="I2908" s="11" t="str">
        <f>Data!G2908</f>
        <v>failed</v>
      </c>
      <c r="J2908" s="11">
        <f>Data!O2908</f>
        <v>7</v>
      </c>
    </row>
    <row r="2909" spans="3:10" x14ac:dyDescent="0.2">
      <c r="C2909"/>
      <c r="D2909"/>
      <c r="E2909"/>
      <c r="F2909"/>
      <c r="G2909"/>
      <c r="I2909" s="11" t="str">
        <f>Data!G2909</f>
        <v>failed</v>
      </c>
      <c r="J2909" s="11">
        <f>Data!O2909</f>
        <v>2</v>
      </c>
    </row>
    <row r="2910" spans="3:10" x14ac:dyDescent="0.2">
      <c r="C2910"/>
      <c r="D2910"/>
      <c r="E2910"/>
      <c r="F2910"/>
      <c r="G2910"/>
      <c r="I2910" s="11" t="str">
        <f>Data!G2910</f>
        <v>failed</v>
      </c>
      <c r="J2910" s="11">
        <f>Data!O2910</f>
        <v>5</v>
      </c>
    </row>
    <row r="2911" spans="3:10" x14ac:dyDescent="0.2">
      <c r="C2911"/>
      <c r="D2911"/>
      <c r="E2911"/>
      <c r="F2911"/>
      <c r="G2911"/>
      <c r="I2911" s="11" t="str">
        <f>Data!G2911</f>
        <v>failed</v>
      </c>
      <c r="J2911" s="11">
        <f>Data!O2911</f>
        <v>1</v>
      </c>
    </row>
    <row r="2912" spans="3:10" x14ac:dyDescent="0.2">
      <c r="C2912"/>
      <c r="D2912"/>
      <c r="E2912"/>
      <c r="F2912"/>
      <c r="G2912"/>
      <c r="I2912" s="11" t="str">
        <f>Data!G2912</f>
        <v>failed</v>
      </c>
      <c r="J2912" s="11">
        <f>Data!O2912</f>
        <v>1</v>
      </c>
    </row>
    <row r="2913" spans="3:10" x14ac:dyDescent="0.2">
      <c r="C2913"/>
      <c r="D2913"/>
      <c r="E2913"/>
      <c r="F2913"/>
      <c r="G2913"/>
      <c r="I2913" s="11" t="str">
        <f>Data!G2913</f>
        <v>failed</v>
      </c>
      <c r="J2913" s="11">
        <f>Data!O2913</f>
        <v>14</v>
      </c>
    </row>
    <row r="2914" spans="3:10" x14ac:dyDescent="0.2">
      <c r="C2914"/>
      <c r="D2914"/>
      <c r="E2914"/>
      <c r="F2914"/>
      <c r="G2914"/>
      <c r="I2914" s="11" t="str">
        <f>Data!G2914</f>
        <v>failed</v>
      </c>
      <c r="J2914" s="11">
        <f>Data!O2914</f>
        <v>26</v>
      </c>
    </row>
    <row r="2915" spans="3:10" x14ac:dyDescent="0.2">
      <c r="C2915"/>
      <c r="D2915"/>
      <c r="E2915"/>
      <c r="F2915"/>
      <c r="G2915"/>
      <c r="I2915" s="11" t="str">
        <f>Data!G2915</f>
        <v>failed</v>
      </c>
      <c r="J2915" s="11">
        <f>Data!O2915</f>
        <v>2</v>
      </c>
    </row>
    <row r="2916" spans="3:10" x14ac:dyDescent="0.2">
      <c r="C2916"/>
      <c r="D2916"/>
      <c r="E2916"/>
      <c r="F2916"/>
      <c r="G2916"/>
      <c r="I2916" s="11" t="str">
        <f>Data!G2916</f>
        <v>failed</v>
      </c>
      <c r="J2916" s="11">
        <f>Data!O2916</f>
        <v>1</v>
      </c>
    </row>
    <row r="2917" spans="3:10" x14ac:dyDescent="0.2">
      <c r="C2917"/>
      <c r="D2917"/>
      <c r="E2917"/>
      <c r="F2917"/>
      <c r="G2917"/>
      <c r="I2917" s="11" t="str">
        <f>Data!G2917</f>
        <v>failed</v>
      </c>
      <c r="J2917" s="11">
        <f>Data!O2917</f>
        <v>3</v>
      </c>
    </row>
    <row r="2918" spans="3:10" x14ac:dyDescent="0.2">
      <c r="C2918"/>
      <c r="D2918"/>
      <c r="E2918"/>
      <c r="F2918"/>
      <c r="G2918"/>
      <c r="I2918" s="11" t="str">
        <f>Data!G2918</f>
        <v>failed</v>
      </c>
      <c r="J2918" s="11">
        <f>Data!O2918</f>
        <v>7</v>
      </c>
    </row>
    <row r="2919" spans="3:10" x14ac:dyDescent="0.2">
      <c r="C2919"/>
      <c r="D2919"/>
      <c r="E2919"/>
      <c r="F2919"/>
      <c r="G2919"/>
      <c r="I2919" s="11" t="str">
        <f>Data!G2919</f>
        <v>failed</v>
      </c>
      <c r="J2919" s="11">
        <f>Data!O2919</f>
        <v>9</v>
      </c>
    </row>
    <row r="2920" spans="3:10" x14ac:dyDescent="0.2">
      <c r="C2920"/>
      <c r="D2920"/>
      <c r="E2920"/>
      <c r="F2920"/>
      <c r="G2920"/>
      <c r="I2920" s="11" t="str">
        <f>Data!G2920</f>
        <v>failed</v>
      </c>
      <c r="J2920" s="11">
        <f>Data!O2920</f>
        <v>20</v>
      </c>
    </row>
    <row r="2921" spans="3:10" x14ac:dyDescent="0.2">
      <c r="C2921"/>
      <c r="D2921"/>
      <c r="E2921"/>
      <c r="F2921"/>
      <c r="G2921"/>
      <c r="I2921" s="11" t="str">
        <f>Data!G2921</f>
        <v>failed</v>
      </c>
      <c r="J2921" s="11">
        <f>Data!O2921</f>
        <v>6</v>
      </c>
    </row>
    <row r="2922" spans="3:10" x14ac:dyDescent="0.2">
      <c r="C2922"/>
      <c r="D2922"/>
      <c r="E2922"/>
      <c r="F2922"/>
      <c r="G2922"/>
      <c r="I2922" s="11" t="str">
        <f>Data!G2922</f>
        <v>failed</v>
      </c>
      <c r="J2922" s="11">
        <f>Data!O2922</f>
        <v>13</v>
      </c>
    </row>
    <row r="2923" spans="3:10" x14ac:dyDescent="0.2">
      <c r="C2923"/>
      <c r="D2923"/>
      <c r="E2923"/>
      <c r="F2923"/>
      <c r="G2923"/>
      <c r="I2923" s="11" t="str">
        <f>Data!G2923</f>
        <v>successful</v>
      </c>
      <c r="J2923" s="11">
        <f>Data!O2923</f>
        <v>3</v>
      </c>
    </row>
    <row r="2924" spans="3:10" x14ac:dyDescent="0.2">
      <c r="C2924"/>
      <c r="D2924"/>
      <c r="E2924"/>
      <c r="F2924"/>
      <c r="G2924"/>
      <c r="I2924" s="11" t="str">
        <f>Data!G2924</f>
        <v>successful</v>
      </c>
      <c r="J2924" s="11">
        <f>Data!O2924</f>
        <v>6</v>
      </c>
    </row>
    <row r="2925" spans="3:10" x14ac:dyDescent="0.2">
      <c r="C2925"/>
      <c r="D2925"/>
      <c r="E2925"/>
      <c r="F2925"/>
      <c r="G2925"/>
      <c r="I2925" s="11" t="str">
        <f>Data!G2925</f>
        <v>successful</v>
      </c>
      <c r="J2925" s="11">
        <f>Data!O2925</f>
        <v>10</v>
      </c>
    </row>
    <row r="2926" spans="3:10" x14ac:dyDescent="0.2">
      <c r="C2926"/>
      <c r="D2926"/>
      <c r="E2926"/>
      <c r="F2926"/>
      <c r="G2926"/>
      <c r="I2926" s="11" t="str">
        <f>Data!G2926</f>
        <v>successful</v>
      </c>
      <c r="J2926" s="11">
        <f>Data!O2926</f>
        <v>147</v>
      </c>
    </row>
    <row r="2927" spans="3:10" x14ac:dyDescent="0.2">
      <c r="C2927"/>
      <c r="D2927"/>
      <c r="E2927"/>
      <c r="F2927"/>
      <c r="G2927"/>
      <c r="I2927" s="11" t="str">
        <f>Data!G2927</f>
        <v>successful</v>
      </c>
      <c r="J2927" s="11">
        <f>Data!O2927</f>
        <v>199</v>
      </c>
    </row>
    <row r="2928" spans="3:10" x14ac:dyDescent="0.2">
      <c r="C2928"/>
      <c r="D2928"/>
      <c r="E2928"/>
      <c r="F2928"/>
      <c r="G2928"/>
      <c r="I2928" s="11" t="str">
        <f>Data!G2928</f>
        <v>successful</v>
      </c>
      <c r="J2928" s="11">
        <f>Data!O2928</f>
        <v>50</v>
      </c>
    </row>
    <row r="2929" spans="3:10" x14ac:dyDescent="0.2">
      <c r="C2929"/>
      <c r="D2929"/>
      <c r="E2929"/>
      <c r="F2929"/>
      <c r="G2929"/>
      <c r="I2929" s="11" t="str">
        <f>Data!G2929</f>
        <v>successful</v>
      </c>
      <c r="J2929" s="11">
        <f>Data!O2929</f>
        <v>21</v>
      </c>
    </row>
    <row r="2930" spans="3:10" x14ac:dyDescent="0.2">
      <c r="C2930"/>
      <c r="D2930"/>
      <c r="E2930"/>
      <c r="F2930"/>
      <c r="G2930"/>
      <c r="I2930" s="11" t="str">
        <f>Data!G2930</f>
        <v>successful</v>
      </c>
      <c r="J2930" s="11">
        <f>Data!O2930</f>
        <v>24</v>
      </c>
    </row>
    <row r="2931" spans="3:10" x14ac:dyDescent="0.2">
      <c r="C2931"/>
      <c r="D2931"/>
      <c r="E2931"/>
      <c r="F2931"/>
      <c r="G2931"/>
      <c r="I2931" s="11" t="str">
        <f>Data!G2931</f>
        <v>successful</v>
      </c>
      <c r="J2931" s="11">
        <f>Data!O2931</f>
        <v>32</v>
      </c>
    </row>
    <row r="2932" spans="3:10" x14ac:dyDescent="0.2">
      <c r="C2932"/>
      <c r="D2932"/>
      <c r="E2932"/>
      <c r="F2932"/>
      <c r="G2932"/>
      <c r="I2932" s="11" t="str">
        <f>Data!G2932</f>
        <v>successful</v>
      </c>
      <c r="J2932" s="11">
        <f>Data!O2932</f>
        <v>62</v>
      </c>
    </row>
    <row r="2933" spans="3:10" x14ac:dyDescent="0.2">
      <c r="C2933"/>
      <c r="D2933"/>
      <c r="E2933"/>
      <c r="F2933"/>
      <c r="G2933"/>
      <c r="I2933" s="11" t="str">
        <f>Data!G2933</f>
        <v>successful</v>
      </c>
      <c r="J2933" s="11">
        <f>Data!O2933</f>
        <v>9</v>
      </c>
    </row>
    <row r="2934" spans="3:10" x14ac:dyDescent="0.2">
      <c r="C2934"/>
      <c r="D2934"/>
      <c r="E2934"/>
      <c r="F2934"/>
      <c r="G2934"/>
      <c r="I2934" s="11" t="str">
        <f>Data!G2934</f>
        <v>successful</v>
      </c>
      <c r="J2934" s="11">
        <f>Data!O2934</f>
        <v>38</v>
      </c>
    </row>
    <row r="2935" spans="3:10" x14ac:dyDescent="0.2">
      <c r="C2935"/>
      <c r="D2935"/>
      <c r="E2935"/>
      <c r="F2935"/>
      <c r="G2935"/>
      <c r="I2935" s="11" t="str">
        <f>Data!G2935</f>
        <v>successful</v>
      </c>
      <c r="J2935" s="11">
        <f>Data!O2935</f>
        <v>54</v>
      </c>
    </row>
    <row r="2936" spans="3:10" x14ac:dyDescent="0.2">
      <c r="C2936"/>
      <c r="D2936"/>
      <c r="E2936"/>
      <c r="F2936"/>
      <c r="G2936"/>
      <c r="I2936" s="11" t="str">
        <f>Data!G2936</f>
        <v>successful</v>
      </c>
      <c r="J2936" s="11">
        <f>Data!O2936</f>
        <v>37</v>
      </c>
    </row>
    <row r="2937" spans="3:10" x14ac:dyDescent="0.2">
      <c r="C2937"/>
      <c r="D2937"/>
      <c r="E2937"/>
      <c r="F2937"/>
      <c r="G2937"/>
      <c r="I2937" s="11" t="str">
        <f>Data!G2937</f>
        <v>successful</v>
      </c>
      <c r="J2937" s="11">
        <f>Data!O2937</f>
        <v>39</v>
      </c>
    </row>
    <row r="2938" spans="3:10" x14ac:dyDescent="0.2">
      <c r="C2938"/>
      <c r="D2938"/>
      <c r="E2938"/>
      <c r="F2938"/>
      <c r="G2938"/>
      <c r="I2938" s="11" t="str">
        <f>Data!G2938</f>
        <v>successful</v>
      </c>
      <c r="J2938" s="11">
        <f>Data!O2938</f>
        <v>34</v>
      </c>
    </row>
    <row r="2939" spans="3:10" x14ac:dyDescent="0.2">
      <c r="C2939"/>
      <c r="D2939"/>
      <c r="E2939"/>
      <c r="F2939"/>
      <c r="G2939"/>
      <c r="I2939" s="11" t="str">
        <f>Data!G2939</f>
        <v>successful</v>
      </c>
      <c r="J2939" s="11">
        <f>Data!O2939</f>
        <v>55</v>
      </c>
    </row>
    <row r="2940" spans="3:10" x14ac:dyDescent="0.2">
      <c r="C2940"/>
      <c r="D2940"/>
      <c r="E2940"/>
      <c r="F2940"/>
      <c r="G2940"/>
      <c r="I2940" s="11" t="str">
        <f>Data!G2940</f>
        <v>successful</v>
      </c>
      <c r="J2940" s="11">
        <f>Data!O2940</f>
        <v>32</v>
      </c>
    </row>
    <row r="2941" spans="3:10" x14ac:dyDescent="0.2">
      <c r="C2941"/>
      <c r="D2941"/>
      <c r="E2941"/>
      <c r="F2941"/>
      <c r="G2941"/>
      <c r="I2941" s="11" t="str">
        <f>Data!G2941</f>
        <v>successful</v>
      </c>
      <c r="J2941" s="11">
        <f>Data!O2941</f>
        <v>25</v>
      </c>
    </row>
    <row r="2942" spans="3:10" x14ac:dyDescent="0.2">
      <c r="C2942"/>
      <c r="D2942"/>
      <c r="E2942"/>
      <c r="F2942"/>
      <c r="G2942"/>
      <c r="I2942" s="11" t="str">
        <f>Data!G2942</f>
        <v>successful</v>
      </c>
      <c r="J2942" s="11">
        <f>Data!O2942</f>
        <v>33</v>
      </c>
    </row>
    <row r="2943" spans="3:10" x14ac:dyDescent="0.2">
      <c r="C2943"/>
      <c r="D2943"/>
      <c r="E2943"/>
      <c r="F2943"/>
      <c r="G2943"/>
      <c r="I2943" s="11" t="str">
        <f>Data!G2943</f>
        <v>failed</v>
      </c>
      <c r="J2943" s="11">
        <f>Data!O2943</f>
        <v>1</v>
      </c>
    </row>
    <row r="2944" spans="3:10" x14ac:dyDescent="0.2">
      <c r="C2944"/>
      <c r="D2944"/>
      <c r="E2944"/>
      <c r="F2944"/>
      <c r="G2944"/>
      <c r="I2944" s="11" t="str">
        <f>Data!G2944</f>
        <v>failed</v>
      </c>
      <c r="J2944" s="11">
        <f>Data!O2944</f>
        <v>202</v>
      </c>
    </row>
    <row r="2945" spans="3:10" x14ac:dyDescent="0.2">
      <c r="C2945"/>
      <c r="D2945"/>
      <c r="E2945"/>
      <c r="F2945"/>
      <c r="G2945"/>
      <c r="I2945" s="11" t="str">
        <f>Data!G2945</f>
        <v>failed</v>
      </c>
      <c r="J2945" s="11">
        <f>Data!O2945</f>
        <v>0</v>
      </c>
    </row>
    <row r="2946" spans="3:10" x14ac:dyDescent="0.2">
      <c r="C2946"/>
      <c r="D2946"/>
      <c r="E2946"/>
      <c r="F2946"/>
      <c r="G2946"/>
      <c r="I2946" s="11" t="str">
        <f>Data!G2946</f>
        <v>failed</v>
      </c>
      <c r="J2946" s="11">
        <f>Data!O2946</f>
        <v>1</v>
      </c>
    </row>
    <row r="2947" spans="3:10" x14ac:dyDescent="0.2">
      <c r="C2947"/>
      <c r="D2947"/>
      <c r="E2947"/>
      <c r="F2947"/>
      <c r="G2947"/>
      <c r="I2947" s="11" t="str">
        <f>Data!G2947</f>
        <v>failed</v>
      </c>
      <c r="J2947" s="11">
        <f>Data!O2947</f>
        <v>0</v>
      </c>
    </row>
    <row r="2948" spans="3:10" x14ac:dyDescent="0.2">
      <c r="C2948"/>
      <c r="D2948"/>
      <c r="E2948"/>
      <c r="F2948"/>
      <c r="G2948"/>
      <c r="I2948" s="11" t="str">
        <f>Data!G2948</f>
        <v>failed</v>
      </c>
      <c r="J2948" s="11">
        <f>Data!O2948</f>
        <v>2</v>
      </c>
    </row>
    <row r="2949" spans="3:10" x14ac:dyDescent="0.2">
      <c r="C2949"/>
      <c r="D2949"/>
      <c r="E2949"/>
      <c r="F2949"/>
      <c r="G2949"/>
      <c r="I2949" s="11" t="str">
        <f>Data!G2949</f>
        <v>failed</v>
      </c>
      <c r="J2949" s="11">
        <f>Data!O2949</f>
        <v>13</v>
      </c>
    </row>
    <row r="2950" spans="3:10" x14ac:dyDescent="0.2">
      <c r="C2950"/>
      <c r="D2950"/>
      <c r="E2950"/>
      <c r="F2950"/>
      <c r="G2950"/>
      <c r="I2950" s="11" t="str">
        <f>Data!G2950</f>
        <v>failed</v>
      </c>
      <c r="J2950" s="11">
        <f>Data!O2950</f>
        <v>9</v>
      </c>
    </row>
    <row r="2951" spans="3:10" x14ac:dyDescent="0.2">
      <c r="C2951"/>
      <c r="D2951"/>
      <c r="E2951"/>
      <c r="F2951"/>
      <c r="G2951"/>
      <c r="I2951" s="11" t="str">
        <f>Data!G2951</f>
        <v>failed</v>
      </c>
      <c r="J2951" s="11">
        <f>Data!O2951</f>
        <v>2</v>
      </c>
    </row>
    <row r="2952" spans="3:10" x14ac:dyDescent="0.2">
      <c r="C2952"/>
      <c r="D2952"/>
      <c r="E2952"/>
      <c r="F2952"/>
      <c r="G2952"/>
      <c r="I2952" s="11" t="str">
        <f>Data!G2952</f>
        <v>failed</v>
      </c>
      <c r="J2952" s="11">
        <f>Data!O2952</f>
        <v>0</v>
      </c>
    </row>
    <row r="2953" spans="3:10" x14ac:dyDescent="0.2">
      <c r="C2953"/>
      <c r="D2953"/>
      <c r="E2953"/>
      <c r="F2953"/>
      <c r="G2953"/>
      <c r="I2953" s="11" t="str">
        <f>Data!G2953</f>
        <v>canceled</v>
      </c>
      <c r="J2953" s="11">
        <f>Data!O2953</f>
        <v>58</v>
      </c>
    </row>
    <row r="2954" spans="3:10" x14ac:dyDescent="0.2">
      <c r="C2954"/>
      <c r="D2954"/>
      <c r="E2954"/>
      <c r="F2954"/>
      <c r="G2954"/>
      <c r="I2954" s="11" t="str">
        <f>Data!G2954</f>
        <v>canceled</v>
      </c>
      <c r="J2954" s="11">
        <f>Data!O2954</f>
        <v>8</v>
      </c>
    </row>
    <row r="2955" spans="3:10" x14ac:dyDescent="0.2">
      <c r="C2955"/>
      <c r="D2955"/>
      <c r="E2955"/>
      <c r="F2955"/>
      <c r="G2955"/>
      <c r="I2955" s="11" t="str">
        <f>Data!G2955</f>
        <v>canceled</v>
      </c>
      <c r="J2955" s="11">
        <f>Data!O2955</f>
        <v>3</v>
      </c>
    </row>
    <row r="2956" spans="3:10" x14ac:dyDescent="0.2">
      <c r="C2956"/>
      <c r="D2956"/>
      <c r="E2956"/>
      <c r="F2956"/>
      <c r="G2956"/>
      <c r="I2956" s="11" t="str">
        <f>Data!G2956</f>
        <v>canceled</v>
      </c>
      <c r="J2956" s="11">
        <f>Data!O2956</f>
        <v>0</v>
      </c>
    </row>
    <row r="2957" spans="3:10" x14ac:dyDescent="0.2">
      <c r="C2957"/>
      <c r="D2957"/>
      <c r="E2957"/>
      <c r="F2957"/>
      <c r="G2957"/>
      <c r="I2957" s="11" t="str">
        <f>Data!G2957</f>
        <v>canceled</v>
      </c>
      <c r="J2957" s="11">
        <f>Data!O2957</f>
        <v>11</v>
      </c>
    </row>
    <row r="2958" spans="3:10" x14ac:dyDescent="0.2">
      <c r="C2958"/>
      <c r="D2958"/>
      <c r="E2958"/>
      <c r="F2958"/>
      <c r="G2958"/>
      <c r="I2958" s="11" t="str">
        <f>Data!G2958</f>
        <v>canceled</v>
      </c>
      <c r="J2958" s="11">
        <f>Data!O2958</f>
        <v>20</v>
      </c>
    </row>
    <row r="2959" spans="3:10" x14ac:dyDescent="0.2">
      <c r="C2959"/>
      <c r="D2959"/>
      <c r="E2959"/>
      <c r="F2959"/>
      <c r="G2959"/>
      <c r="I2959" s="11" t="str">
        <f>Data!G2959</f>
        <v>canceled</v>
      </c>
      <c r="J2959" s="11">
        <f>Data!O2959</f>
        <v>3</v>
      </c>
    </row>
    <row r="2960" spans="3:10" x14ac:dyDescent="0.2">
      <c r="C2960"/>
      <c r="D2960"/>
      <c r="E2960"/>
      <c r="F2960"/>
      <c r="G2960"/>
      <c r="I2960" s="11" t="str">
        <f>Data!G2960</f>
        <v>canceled</v>
      </c>
      <c r="J2960" s="11">
        <f>Data!O2960</f>
        <v>0</v>
      </c>
    </row>
    <row r="2961" spans="3:10" x14ac:dyDescent="0.2">
      <c r="C2961"/>
      <c r="D2961"/>
      <c r="E2961"/>
      <c r="F2961"/>
      <c r="G2961"/>
      <c r="I2961" s="11" t="str">
        <f>Data!G2961</f>
        <v>canceled</v>
      </c>
      <c r="J2961" s="11">
        <f>Data!O2961</f>
        <v>0</v>
      </c>
    </row>
    <row r="2962" spans="3:10" x14ac:dyDescent="0.2">
      <c r="C2962"/>
      <c r="D2962"/>
      <c r="E2962"/>
      <c r="F2962"/>
      <c r="G2962"/>
      <c r="I2962" s="11" t="str">
        <f>Data!G2962</f>
        <v>canceled</v>
      </c>
      <c r="J2962" s="11">
        <f>Data!O2962</f>
        <v>0</v>
      </c>
    </row>
    <row r="2963" spans="3:10" x14ac:dyDescent="0.2">
      <c r="C2963"/>
      <c r="D2963"/>
      <c r="E2963"/>
      <c r="F2963"/>
      <c r="G2963"/>
      <c r="I2963" s="11" t="str">
        <f>Data!G2963</f>
        <v>successful</v>
      </c>
      <c r="J2963" s="11">
        <f>Data!O2963</f>
        <v>108</v>
      </c>
    </row>
    <row r="2964" spans="3:10" x14ac:dyDescent="0.2">
      <c r="C2964"/>
      <c r="D2964"/>
      <c r="E2964"/>
      <c r="F2964"/>
      <c r="G2964"/>
      <c r="I2964" s="11" t="str">
        <f>Data!G2964</f>
        <v>successful</v>
      </c>
      <c r="J2964" s="11">
        <f>Data!O2964</f>
        <v>20</v>
      </c>
    </row>
    <row r="2965" spans="3:10" x14ac:dyDescent="0.2">
      <c r="C2965"/>
      <c r="D2965"/>
      <c r="E2965"/>
      <c r="F2965"/>
      <c r="G2965"/>
      <c r="I2965" s="11" t="str">
        <f>Data!G2965</f>
        <v>successful</v>
      </c>
      <c r="J2965" s="11">
        <f>Data!O2965</f>
        <v>98</v>
      </c>
    </row>
    <row r="2966" spans="3:10" x14ac:dyDescent="0.2">
      <c r="C2966"/>
      <c r="D2966"/>
      <c r="E2966"/>
      <c r="F2966"/>
      <c r="G2966"/>
      <c r="I2966" s="11" t="str">
        <f>Data!G2966</f>
        <v>successful</v>
      </c>
      <c r="J2966" s="11">
        <f>Data!O2966</f>
        <v>196</v>
      </c>
    </row>
    <row r="2967" spans="3:10" x14ac:dyDescent="0.2">
      <c r="C2967"/>
      <c r="D2967"/>
      <c r="E2967"/>
      <c r="F2967"/>
      <c r="G2967"/>
      <c r="I2967" s="11" t="str">
        <f>Data!G2967</f>
        <v>successful</v>
      </c>
      <c r="J2967" s="11">
        <f>Data!O2967</f>
        <v>39</v>
      </c>
    </row>
    <row r="2968" spans="3:10" x14ac:dyDescent="0.2">
      <c r="C2968"/>
      <c r="D2968"/>
      <c r="E2968"/>
      <c r="F2968"/>
      <c r="G2968"/>
      <c r="I2968" s="11" t="str">
        <f>Data!G2968</f>
        <v>successful</v>
      </c>
      <c r="J2968" s="11">
        <f>Data!O2968</f>
        <v>128</v>
      </c>
    </row>
    <row r="2969" spans="3:10" x14ac:dyDescent="0.2">
      <c r="C2969"/>
      <c r="D2969"/>
      <c r="E2969"/>
      <c r="F2969"/>
      <c r="G2969"/>
      <c r="I2969" s="11" t="str">
        <f>Data!G2969</f>
        <v>successful</v>
      </c>
      <c r="J2969" s="11">
        <f>Data!O2969</f>
        <v>71</v>
      </c>
    </row>
    <row r="2970" spans="3:10" x14ac:dyDescent="0.2">
      <c r="C2970"/>
      <c r="D2970"/>
      <c r="E2970"/>
      <c r="F2970"/>
      <c r="G2970"/>
      <c r="I2970" s="11" t="str">
        <f>Data!G2970</f>
        <v>successful</v>
      </c>
      <c r="J2970" s="11">
        <f>Data!O2970</f>
        <v>47</v>
      </c>
    </row>
    <row r="2971" spans="3:10" x14ac:dyDescent="0.2">
      <c r="C2971"/>
      <c r="D2971"/>
      <c r="E2971"/>
      <c r="F2971"/>
      <c r="G2971"/>
      <c r="I2971" s="11" t="str">
        <f>Data!G2971</f>
        <v>successful</v>
      </c>
      <c r="J2971" s="11">
        <f>Data!O2971</f>
        <v>17</v>
      </c>
    </row>
    <row r="2972" spans="3:10" x14ac:dyDescent="0.2">
      <c r="C2972"/>
      <c r="D2972"/>
      <c r="E2972"/>
      <c r="F2972"/>
      <c r="G2972"/>
      <c r="I2972" s="11" t="str">
        <f>Data!G2972</f>
        <v>successful</v>
      </c>
      <c r="J2972" s="11">
        <f>Data!O2972</f>
        <v>91</v>
      </c>
    </row>
    <row r="2973" spans="3:10" x14ac:dyDescent="0.2">
      <c r="C2973"/>
      <c r="D2973"/>
      <c r="E2973"/>
      <c r="F2973"/>
      <c r="G2973"/>
      <c r="I2973" s="11" t="str">
        <f>Data!G2973</f>
        <v>successful</v>
      </c>
      <c r="J2973" s="11">
        <f>Data!O2973</f>
        <v>43</v>
      </c>
    </row>
    <row r="2974" spans="3:10" x14ac:dyDescent="0.2">
      <c r="C2974"/>
      <c r="D2974"/>
      <c r="E2974"/>
      <c r="F2974"/>
      <c r="G2974"/>
      <c r="I2974" s="11" t="str">
        <f>Data!G2974</f>
        <v>successful</v>
      </c>
      <c r="J2974" s="11">
        <f>Data!O2974</f>
        <v>17</v>
      </c>
    </row>
    <row r="2975" spans="3:10" x14ac:dyDescent="0.2">
      <c r="C2975"/>
      <c r="D2975"/>
      <c r="E2975"/>
      <c r="F2975"/>
      <c r="G2975"/>
      <c r="I2975" s="11" t="str">
        <f>Data!G2975</f>
        <v>successful</v>
      </c>
      <c r="J2975" s="11">
        <f>Data!O2975</f>
        <v>33</v>
      </c>
    </row>
    <row r="2976" spans="3:10" x14ac:dyDescent="0.2">
      <c r="C2976"/>
      <c r="D2976"/>
      <c r="E2976"/>
      <c r="F2976"/>
      <c r="G2976"/>
      <c r="I2976" s="11" t="str">
        <f>Data!G2976</f>
        <v>successful</v>
      </c>
      <c r="J2976" s="11">
        <f>Data!O2976</f>
        <v>87</v>
      </c>
    </row>
    <row r="2977" spans="3:10" x14ac:dyDescent="0.2">
      <c r="C2977"/>
      <c r="D2977"/>
      <c r="E2977"/>
      <c r="F2977"/>
      <c r="G2977"/>
      <c r="I2977" s="11" t="str">
        <f>Data!G2977</f>
        <v>successful</v>
      </c>
      <c r="J2977" s="11">
        <f>Data!O2977</f>
        <v>113</v>
      </c>
    </row>
    <row r="2978" spans="3:10" x14ac:dyDescent="0.2">
      <c r="C2978"/>
      <c r="D2978"/>
      <c r="E2978"/>
      <c r="F2978"/>
      <c r="G2978"/>
      <c r="I2978" s="11" t="str">
        <f>Data!G2978</f>
        <v>successful</v>
      </c>
      <c r="J2978" s="11">
        <f>Data!O2978</f>
        <v>14</v>
      </c>
    </row>
    <row r="2979" spans="3:10" x14ac:dyDescent="0.2">
      <c r="C2979"/>
      <c r="D2979"/>
      <c r="E2979"/>
      <c r="F2979"/>
      <c r="G2979"/>
      <c r="I2979" s="11" t="str">
        <f>Data!G2979</f>
        <v>successful</v>
      </c>
      <c r="J2979" s="11">
        <f>Data!O2979</f>
        <v>30</v>
      </c>
    </row>
    <row r="2980" spans="3:10" x14ac:dyDescent="0.2">
      <c r="C2980"/>
      <c r="D2980"/>
      <c r="E2980"/>
      <c r="F2980"/>
      <c r="G2980"/>
      <c r="I2980" s="11" t="str">
        <f>Data!G2980</f>
        <v>successful</v>
      </c>
      <c r="J2980" s="11">
        <f>Data!O2980</f>
        <v>16</v>
      </c>
    </row>
    <row r="2981" spans="3:10" x14ac:dyDescent="0.2">
      <c r="C2981"/>
      <c r="D2981"/>
      <c r="E2981"/>
      <c r="F2981"/>
      <c r="G2981"/>
      <c r="I2981" s="11" t="str">
        <f>Data!G2981</f>
        <v>successful</v>
      </c>
      <c r="J2981" s="11">
        <f>Data!O2981</f>
        <v>46</v>
      </c>
    </row>
    <row r="2982" spans="3:10" x14ac:dyDescent="0.2">
      <c r="C2982"/>
      <c r="D2982"/>
      <c r="E2982"/>
      <c r="F2982"/>
      <c r="G2982"/>
      <c r="I2982" s="11" t="str">
        <f>Data!G2982</f>
        <v>successful</v>
      </c>
      <c r="J2982" s="11">
        <f>Data!O2982</f>
        <v>24</v>
      </c>
    </row>
    <row r="2983" spans="3:10" x14ac:dyDescent="0.2">
      <c r="C2983"/>
      <c r="D2983"/>
      <c r="E2983"/>
      <c r="F2983"/>
      <c r="G2983"/>
      <c r="I2983" s="11" t="str">
        <f>Data!G2983</f>
        <v>successful</v>
      </c>
      <c r="J2983" s="11">
        <f>Data!O2983</f>
        <v>97</v>
      </c>
    </row>
    <row r="2984" spans="3:10" x14ac:dyDescent="0.2">
      <c r="C2984"/>
      <c r="D2984"/>
      <c r="E2984"/>
      <c r="F2984"/>
      <c r="G2984"/>
      <c r="I2984" s="11" t="str">
        <f>Data!G2984</f>
        <v>successful</v>
      </c>
      <c r="J2984" s="11">
        <f>Data!O2984</f>
        <v>59</v>
      </c>
    </row>
    <row r="2985" spans="3:10" x14ac:dyDescent="0.2">
      <c r="C2985"/>
      <c r="D2985"/>
      <c r="E2985"/>
      <c r="F2985"/>
      <c r="G2985"/>
      <c r="I2985" s="11" t="str">
        <f>Data!G2985</f>
        <v>successful</v>
      </c>
      <c r="J2985" s="11">
        <f>Data!O2985</f>
        <v>1095</v>
      </c>
    </row>
    <row r="2986" spans="3:10" x14ac:dyDescent="0.2">
      <c r="C2986"/>
      <c r="D2986"/>
      <c r="E2986"/>
      <c r="F2986"/>
      <c r="G2986"/>
      <c r="I2986" s="11" t="str">
        <f>Data!G2986</f>
        <v>successful</v>
      </c>
      <c r="J2986" s="11">
        <f>Data!O2986</f>
        <v>218</v>
      </c>
    </row>
    <row r="2987" spans="3:10" x14ac:dyDescent="0.2">
      <c r="C2987"/>
      <c r="D2987"/>
      <c r="E2987"/>
      <c r="F2987"/>
      <c r="G2987"/>
      <c r="I2987" s="11" t="str">
        <f>Data!G2987</f>
        <v>successful</v>
      </c>
      <c r="J2987" s="11">
        <f>Data!O2987</f>
        <v>111</v>
      </c>
    </row>
    <row r="2988" spans="3:10" x14ac:dyDescent="0.2">
      <c r="C2988"/>
      <c r="D2988"/>
      <c r="E2988"/>
      <c r="F2988"/>
      <c r="G2988"/>
      <c r="I2988" s="11" t="str">
        <f>Data!G2988</f>
        <v>successful</v>
      </c>
      <c r="J2988" s="11">
        <f>Data!O2988</f>
        <v>56</v>
      </c>
    </row>
    <row r="2989" spans="3:10" x14ac:dyDescent="0.2">
      <c r="C2989"/>
      <c r="D2989"/>
      <c r="E2989"/>
      <c r="F2989"/>
      <c r="G2989"/>
      <c r="I2989" s="11" t="str">
        <f>Data!G2989</f>
        <v>successful</v>
      </c>
      <c r="J2989" s="11">
        <f>Data!O2989</f>
        <v>265</v>
      </c>
    </row>
    <row r="2990" spans="3:10" x14ac:dyDescent="0.2">
      <c r="C2990"/>
      <c r="D2990"/>
      <c r="E2990"/>
      <c r="F2990"/>
      <c r="G2990"/>
      <c r="I2990" s="11" t="str">
        <f>Data!G2990</f>
        <v>successful</v>
      </c>
      <c r="J2990" s="11">
        <f>Data!O2990</f>
        <v>28</v>
      </c>
    </row>
    <row r="2991" spans="3:10" x14ac:dyDescent="0.2">
      <c r="C2991"/>
      <c r="D2991"/>
      <c r="E2991"/>
      <c r="F2991"/>
      <c r="G2991"/>
      <c r="I2991" s="11" t="str">
        <f>Data!G2991</f>
        <v>successful</v>
      </c>
      <c r="J2991" s="11">
        <f>Data!O2991</f>
        <v>364</v>
      </c>
    </row>
    <row r="2992" spans="3:10" x14ac:dyDescent="0.2">
      <c r="C2992"/>
      <c r="D2992"/>
      <c r="E2992"/>
      <c r="F2992"/>
      <c r="G2992"/>
      <c r="I2992" s="11" t="str">
        <f>Data!G2992</f>
        <v>successful</v>
      </c>
      <c r="J2992" s="11">
        <f>Data!O2992</f>
        <v>27</v>
      </c>
    </row>
    <row r="2993" spans="3:10" x14ac:dyDescent="0.2">
      <c r="C2993"/>
      <c r="D2993"/>
      <c r="E2993"/>
      <c r="F2993"/>
      <c r="G2993"/>
      <c r="I2993" s="11" t="str">
        <f>Data!G2993</f>
        <v>successful</v>
      </c>
      <c r="J2993" s="11">
        <f>Data!O2993</f>
        <v>93</v>
      </c>
    </row>
    <row r="2994" spans="3:10" x14ac:dyDescent="0.2">
      <c r="C2994"/>
      <c r="D2994"/>
      <c r="E2994"/>
      <c r="F2994"/>
      <c r="G2994"/>
      <c r="I2994" s="11" t="str">
        <f>Data!G2994</f>
        <v>successful</v>
      </c>
      <c r="J2994" s="11">
        <f>Data!O2994</f>
        <v>64</v>
      </c>
    </row>
    <row r="2995" spans="3:10" x14ac:dyDescent="0.2">
      <c r="C2995"/>
      <c r="D2995"/>
      <c r="E2995"/>
      <c r="F2995"/>
      <c r="G2995"/>
      <c r="I2995" s="11" t="str">
        <f>Data!G2995</f>
        <v>successful</v>
      </c>
      <c r="J2995" s="11">
        <f>Data!O2995</f>
        <v>22</v>
      </c>
    </row>
    <row r="2996" spans="3:10" x14ac:dyDescent="0.2">
      <c r="C2996"/>
      <c r="D2996"/>
      <c r="E2996"/>
      <c r="F2996"/>
      <c r="G2996"/>
      <c r="I2996" s="11" t="str">
        <f>Data!G2996</f>
        <v>successful</v>
      </c>
      <c r="J2996" s="11">
        <f>Data!O2996</f>
        <v>59</v>
      </c>
    </row>
    <row r="2997" spans="3:10" x14ac:dyDescent="0.2">
      <c r="C2997"/>
      <c r="D2997"/>
      <c r="E2997"/>
      <c r="F2997"/>
      <c r="G2997"/>
      <c r="I2997" s="11" t="str">
        <f>Data!G2997</f>
        <v>successful</v>
      </c>
      <c r="J2997" s="11">
        <f>Data!O2997</f>
        <v>249</v>
      </c>
    </row>
    <row r="2998" spans="3:10" x14ac:dyDescent="0.2">
      <c r="C2998"/>
      <c r="D2998"/>
      <c r="E2998"/>
      <c r="F2998"/>
      <c r="G2998"/>
      <c r="I2998" s="11" t="str">
        <f>Data!G2998</f>
        <v>successful</v>
      </c>
      <c r="J2998" s="11">
        <f>Data!O2998</f>
        <v>392</v>
      </c>
    </row>
    <row r="2999" spans="3:10" x14ac:dyDescent="0.2">
      <c r="C2999"/>
      <c r="D2999"/>
      <c r="E2999"/>
      <c r="F2999"/>
      <c r="G2999"/>
      <c r="I2999" s="11" t="str">
        <f>Data!G2999</f>
        <v>successful</v>
      </c>
      <c r="J2999" s="11">
        <f>Data!O2999</f>
        <v>115</v>
      </c>
    </row>
    <row r="3000" spans="3:10" x14ac:dyDescent="0.2">
      <c r="C3000"/>
      <c r="D3000"/>
      <c r="E3000"/>
      <c r="F3000"/>
      <c r="G3000"/>
      <c r="I3000" s="11" t="str">
        <f>Data!G3000</f>
        <v>successful</v>
      </c>
      <c r="J3000" s="11">
        <f>Data!O3000</f>
        <v>433</v>
      </c>
    </row>
    <row r="3001" spans="3:10" x14ac:dyDescent="0.2">
      <c r="C3001"/>
      <c r="D3001"/>
      <c r="E3001"/>
      <c r="F3001"/>
      <c r="G3001"/>
      <c r="I3001" s="11" t="str">
        <f>Data!G3001</f>
        <v>successful</v>
      </c>
      <c r="J3001" s="11">
        <f>Data!O3001</f>
        <v>20</v>
      </c>
    </row>
    <row r="3002" spans="3:10" x14ac:dyDescent="0.2">
      <c r="C3002"/>
      <c r="D3002"/>
      <c r="E3002"/>
      <c r="F3002"/>
      <c r="G3002"/>
      <c r="I3002" s="11" t="str">
        <f>Data!G3002</f>
        <v>successful</v>
      </c>
      <c r="J3002" s="11">
        <f>Data!O3002</f>
        <v>8</v>
      </c>
    </row>
    <row r="3003" spans="3:10" x14ac:dyDescent="0.2">
      <c r="C3003"/>
      <c r="D3003"/>
      <c r="E3003"/>
      <c r="F3003"/>
      <c r="G3003"/>
      <c r="I3003" s="11" t="str">
        <f>Data!G3003</f>
        <v>successful</v>
      </c>
      <c r="J3003" s="11">
        <f>Data!O3003</f>
        <v>175</v>
      </c>
    </row>
    <row r="3004" spans="3:10" x14ac:dyDescent="0.2">
      <c r="C3004"/>
      <c r="D3004"/>
      <c r="E3004"/>
      <c r="F3004"/>
      <c r="G3004"/>
      <c r="I3004" s="11" t="str">
        <f>Data!G3004</f>
        <v>successful</v>
      </c>
      <c r="J3004" s="11">
        <f>Data!O3004</f>
        <v>104</v>
      </c>
    </row>
    <row r="3005" spans="3:10" x14ac:dyDescent="0.2">
      <c r="C3005"/>
      <c r="D3005"/>
      <c r="E3005"/>
      <c r="F3005"/>
      <c r="G3005"/>
      <c r="I3005" s="11" t="str">
        <f>Data!G3005</f>
        <v>successful</v>
      </c>
      <c r="J3005" s="11">
        <f>Data!O3005</f>
        <v>17</v>
      </c>
    </row>
    <row r="3006" spans="3:10" x14ac:dyDescent="0.2">
      <c r="C3006"/>
      <c r="D3006"/>
      <c r="E3006"/>
      <c r="F3006"/>
      <c r="G3006"/>
      <c r="I3006" s="11" t="str">
        <f>Data!G3006</f>
        <v>successful</v>
      </c>
      <c r="J3006" s="11">
        <f>Data!O3006</f>
        <v>277</v>
      </c>
    </row>
    <row r="3007" spans="3:10" x14ac:dyDescent="0.2">
      <c r="C3007"/>
      <c r="D3007"/>
      <c r="E3007"/>
      <c r="F3007"/>
      <c r="G3007"/>
      <c r="I3007" s="11" t="str">
        <f>Data!G3007</f>
        <v>successful</v>
      </c>
      <c r="J3007" s="11">
        <f>Data!O3007</f>
        <v>118</v>
      </c>
    </row>
    <row r="3008" spans="3:10" x14ac:dyDescent="0.2">
      <c r="C3008"/>
      <c r="D3008"/>
      <c r="E3008"/>
      <c r="F3008"/>
      <c r="G3008"/>
      <c r="I3008" s="11" t="str">
        <f>Data!G3008</f>
        <v>successful</v>
      </c>
      <c r="J3008" s="11">
        <f>Data!O3008</f>
        <v>97</v>
      </c>
    </row>
    <row r="3009" spans="3:10" x14ac:dyDescent="0.2">
      <c r="C3009"/>
      <c r="D3009"/>
      <c r="E3009"/>
      <c r="F3009"/>
      <c r="G3009"/>
      <c r="I3009" s="11" t="str">
        <f>Data!G3009</f>
        <v>successful</v>
      </c>
      <c r="J3009" s="11">
        <f>Data!O3009</f>
        <v>20</v>
      </c>
    </row>
    <row r="3010" spans="3:10" x14ac:dyDescent="0.2">
      <c r="C3010"/>
      <c r="D3010"/>
      <c r="E3010"/>
      <c r="F3010"/>
      <c r="G3010"/>
      <c r="I3010" s="11" t="str">
        <f>Data!G3010</f>
        <v>successful</v>
      </c>
      <c r="J3010" s="11">
        <f>Data!O3010</f>
        <v>26</v>
      </c>
    </row>
    <row r="3011" spans="3:10" x14ac:dyDescent="0.2">
      <c r="C3011"/>
      <c r="D3011"/>
      <c r="E3011"/>
      <c r="F3011"/>
      <c r="G3011"/>
      <c r="I3011" s="11" t="str">
        <f>Data!G3011</f>
        <v>successful</v>
      </c>
      <c r="J3011" s="11">
        <f>Data!O3011</f>
        <v>128</v>
      </c>
    </row>
    <row r="3012" spans="3:10" x14ac:dyDescent="0.2">
      <c r="C3012"/>
      <c r="D3012"/>
      <c r="E3012"/>
      <c r="F3012"/>
      <c r="G3012"/>
      <c r="I3012" s="11" t="str">
        <f>Data!G3012</f>
        <v>successful</v>
      </c>
      <c r="J3012" s="11">
        <f>Data!O3012</f>
        <v>15</v>
      </c>
    </row>
    <row r="3013" spans="3:10" x14ac:dyDescent="0.2">
      <c r="C3013"/>
      <c r="D3013"/>
      <c r="E3013"/>
      <c r="F3013"/>
      <c r="G3013"/>
      <c r="I3013" s="11" t="str">
        <f>Data!G3013</f>
        <v>successful</v>
      </c>
      <c r="J3013" s="11">
        <f>Data!O3013</f>
        <v>25</v>
      </c>
    </row>
    <row r="3014" spans="3:10" x14ac:dyDescent="0.2">
      <c r="C3014"/>
      <c r="D3014"/>
      <c r="E3014"/>
      <c r="F3014"/>
      <c r="G3014"/>
      <c r="I3014" s="11" t="str">
        <f>Data!G3014</f>
        <v>successful</v>
      </c>
      <c r="J3014" s="11">
        <f>Data!O3014</f>
        <v>55</v>
      </c>
    </row>
    <row r="3015" spans="3:10" x14ac:dyDescent="0.2">
      <c r="C3015"/>
      <c r="D3015"/>
      <c r="E3015"/>
      <c r="F3015"/>
      <c r="G3015"/>
      <c r="I3015" s="11" t="str">
        <f>Data!G3015</f>
        <v>successful</v>
      </c>
      <c r="J3015" s="11">
        <f>Data!O3015</f>
        <v>107</v>
      </c>
    </row>
    <row r="3016" spans="3:10" x14ac:dyDescent="0.2">
      <c r="C3016"/>
      <c r="D3016"/>
      <c r="E3016"/>
      <c r="F3016"/>
      <c r="G3016"/>
      <c r="I3016" s="11" t="str">
        <f>Data!G3016</f>
        <v>successful</v>
      </c>
      <c r="J3016" s="11">
        <f>Data!O3016</f>
        <v>557</v>
      </c>
    </row>
    <row r="3017" spans="3:10" x14ac:dyDescent="0.2">
      <c r="C3017"/>
      <c r="D3017"/>
      <c r="E3017"/>
      <c r="F3017"/>
      <c r="G3017"/>
      <c r="I3017" s="11" t="str">
        <f>Data!G3017</f>
        <v>successful</v>
      </c>
      <c r="J3017" s="11">
        <f>Data!O3017</f>
        <v>40</v>
      </c>
    </row>
    <row r="3018" spans="3:10" x14ac:dyDescent="0.2">
      <c r="C3018"/>
      <c r="D3018"/>
      <c r="E3018"/>
      <c r="F3018"/>
      <c r="G3018"/>
      <c r="I3018" s="11" t="str">
        <f>Data!G3018</f>
        <v>successful</v>
      </c>
      <c r="J3018" s="11">
        <f>Data!O3018</f>
        <v>36</v>
      </c>
    </row>
    <row r="3019" spans="3:10" x14ac:dyDescent="0.2">
      <c r="C3019"/>
      <c r="D3019"/>
      <c r="E3019"/>
      <c r="F3019"/>
      <c r="G3019"/>
      <c r="I3019" s="11" t="str">
        <f>Data!G3019</f>
        <v>successful</v>
      </c>
      <c r="J3019" s="11">
        <f>Data!O3019</f>
        <v>159</v>
      </c>
    </row>
    <row r="3020" spans="3:10" x14ac:dyDescent="0.2">
      <c r="C3020"/>
      <c r="D3020"/>
      <c r="E3020"/>
      <c r="F3020"/>
      <c r="G3020"/>
      <c r="I3020" s="11" t="str">
        <f>Data!G3020</f>
        <v>successful</v>
      </c>
      <c r="J3020" s="11">
        <f>Data!O3020</f>
        <v>41</v>
      </c>
    </row>
    <row r="3021" spans="3:10" x14ac:dyDescent="0.2">
      <c r="C3021"/>
      <c r="D3021"/>
      <c r="E3021"/>
      <c r="F3021"/>
      <c r="G3021"/>
      <c r="I3021" s="11" t="str">
        <f>Data!G3021</f>
        <v>successful</v>
      </c>
      <c r="J3021" s="11">
        <f>Data!O3021</f>
        <v>226</v>
      </c>
    </row>
    <row r="3022" spans="3:10" x14ac:dyDescent="0.2">
      <c r="C3022"/>
      <c r="D3022"/>
      <c r="E3022"/>
      <c r="F3022"/>
      <c r="G3022"/>
      <c r="I3022" s="11" t="str">
        <f>Data!G3022</f>
        <v>successful</v>
      </c>
      <c r="J3022" s="11">
        <f>Data!O3022</f>
        <v>30</v>
      </c>
    </row>
    <row r="3023" spans="3:10" x14ac:dyDescent="0.2">
      <c r="C3023"/>
      <c r="D3023"/>
      <c r="E3023"/>
      <c r="F3023"/>
      <c r="G3023"/>
      <c r="I3023" s="11" t="str">
        <f>Data!G3023</f>
        <v>successful</v>
      </c>
      <c r="J3023" s="11">
        <f>Data!O3023</f>
        <v>103</v>
      </c>
    </row>
    <row r="3024" spans="3:10" x14ac:dyDescent="0.2">
      <c r="C3024"/>
      <c r="D3024"/>
      <c r="E3024"/>
      <c r="F3024"/>
      <c r="G3024"/>
      <c r="I3024" s="11" t="str">
        <f>Data!G3024</f>
        <v>successful</v>
      </c>
      <c r="J3024" s="11">
        <f>Data!O3024</f>
        <v>62</v>
      </c>
    </row>
    <row r="3025" spans="3:10" x14ac:dyDescent="0.2">
      <c r="C3025"/>
      <c r="D3025"/>
      <c r="E3025"/>
      <c r="F3025"/>
      <c r="G3025"/>
      <c r="I3025" s="11" t="str">
        <f>Data!G3025</f>
        <v>successful</v>
      </c>
      <c r="J3025" s="11">
        <f>Data!O3025</f>
        <v>6</v>
      </c>
    </row>
    <row r="3026" spans="3:10" x14ac:dyDescent="0.2">
      <c r="C3026"/>
      <c r="D3026"/>
      <c r="E3026"/>
      <c r="F3026"/>
      <c r="G3026"/>
      <c r="I3026" s="11" t="str">
        <f>Data!G3026</f>
        <v>successful</v>
      </c>
      <c r="J3026" s="11">
        <f>Data!O3026</f>
        <v>182</v>
      </c>
    </row>
    <row r="3027" spans="3:10" x14ac:dyDescent="0.2">
      <c r="C3027"/>
      <c r="D3027"/>
      <c r="E3027"/>
      <c r="F3027"/>
      <c r="G3027"/>
      <c r="I3027" s="11" t="str">
        <f>Data!G3027</f>
        <v>successful</v>
      </c>
      <c r="J3027" s="11">
        <f>Data!O3027</f>
        <v>145</v>
      </c>
    </row>
    <row r="3028" spans="3:10" x14ac:dyDescent="0.2">
      <c r="C3028"/>
      <c r="D3028"/>
      <c r="E3028"/>
      <c r="F3028"/>
      <c r="G3028"/>
      <c r="I3028" s="11" t="str">
        <f>Data!G3028</f>
        <v>successful</v>
      </c>
      <c r="J3028" s="11">
        <f>Data!O3028</f>
        <v>25</v>
      </c>
    </row>
    <row r="3029" spans="3:10" x14ac:dyDescent="0.2">
      <c r="C3029"/>
      <c r="D3029"/>
      <c r="E3029"/>
      <c r="F3029"/>
      <c r="G3029"/>
      <c r="I3029" s="11" t="str">
        <f>Data!G3029</f>
        <v>successful</v>
      </c>
      <c r="J3029" s="11">
        <f>Data!O3029</f>
        <v>320</v>
      </c>
    </row>
    <row r="3030" spans="3:10" x14ac:dyDescent="0.2">
      <c r="C3030"/>
      <c r="D3030"/>
      <c r="E3030"/>
      <c r="F3030"/>
      <c r="G3030"/>
      <c r="I3030" s="11" t="str">
        <f>Data!G3030</f>
        <v>successful</v>
      </c>
      <c r="J3030" s="11">
        <f>Data!O3030</f>
        <v>99</v>
      </c>
    </row>
    <row r="3031" spans="3:10" x14ac:dyDescent="0.2">
      <c r="C3031"/>
      <c r="D3031"/>
      <c r="E3031"/>
      <c r="F3031"/>
      <c r="G3031"/>
      <c r="I3031" s="11" t="str">
        <f>Data!G3031</f>
        <v>successful</v>
      </c>
      <c r="J3031" s="11">
        <f>Data!O3031</f>
        <v>348</v>
      </c>
    </row>
    <row r="3032" spans="3:10" x14ac:dyDescent="0.2">
      <c r="C3032"/>
      <c r="D3032"/>
      <c r="E3032"/>
      <c r="F3032"/>
      <c r="G3032"/>
      <c r="I3032" s="11" t="str">
        <f>Data!G3032</f>
        <v>successful</v>
      </c>
      <c r="J3032" s="11">
        <f>Data!O3032</f>
        <v>41</v>
      </c>
    </row>
    <row r="3033" spans="3:10" x14ac:dyDescent="0.2">
      <c r="C3033"/>
      <c r="D3033"/>
      <c r="E3033"/>
      <c r="F3033"/>
      <c r="G3033"/>
      <c r="I3033" s="11" t="str">
        <f>Data!G3033</f>
        <v>successful</v>
      </c>
      <c r="J3033" s="11">
        <f>Data!O3033</f>
        <v>29</v>
      </c>
    </row>
    <row r="3034" spans="3:10" x14ac:dyDescent="0.2">
      <c r="C3034"/>
      <c r="D3034"/>
      <c r="E3034"/>
      <c r="F3034"/>
      <c r="G3034"/>
      <c r="I3034" s="11" t="str">
        <f>Data!G3034</f>
        <v>successful</v>
      </c>
      <c r="J3034" s="11">
        <f>Data!O3034</f>
        <v>25</v>
      </c>
    </row>
    <row r="3035" spans="3:10" x14ac:dyDescent="0.2">
      <c r="C3035"/>
      <c r="D3035"/>
      <c r="E3035"/>
      <c r="F3035"/>
      <c r="G3035"/>
      <c r="I3035" s="11" t="str">
        <f>Data!G3035</f>
        <v>successful</v>
      </c>
      <c r="J3035" s="11">
        <f>Data!O3035</f>
        <v>23</v>
      </c>
    </row>
    <row r="3036" spans="3:10" x14ac:dyDescent="0.2">
      <c r="C3036"/>
      <c r="D3036"/>
      <c r="E3036"/>
      <c r="F3036"/>
      <c r="G3036"/>
      <c r="I3036" s="11" t="str">
        <f>Data!G3036</f>
        <v>successful</v>
      </c>
      <c r="J3036" s="11">
        <f>Data!O3036</f>
        <v>1260</v>
      </c>
    </row>
    <row r="3037" spans="3:10" x14ac:dyDescent="0.2">
      <c r="C3037"/>
      <c r="D3037"/>
      <c r="E3037"/>
      <c r="F3037"/>
      <c r="G3037"/>
      <c r="I3037" s="11" t="str">
        <f>Data!G3037</f>
        <v>successful</v>
      </c>
      <c r="J3037" s="11">
        <f>Data!O3037</f>
        <v>307</v>
      </c>
    </row>
    <row r="3038" spans="3:10" x14ac:dyDescent="0.2">
      <c r="C3038"/>
      <c r="D3038"/>
      <c r="E3038"/>
      <c r="F3038"/>
      <c r="G3038"/>
      <c r="I3038" s="11" t="str">
        <f>Data!G3038</f>
        <v>successful</v>
      </c>
      <c r="J3038" s="11">
        <f>Data!O3038</f>
        <v>329</v>
      </c>
    </row>
    <row r="3039" spans="3:10" x14ac:dyDescent="0.2">
      <c r="C3039"/>
      <c r="D3039"/>
      <c r="E3039"/>
      <c r="F3039"/>
      <c r="G3039"/>
      <c r="I3039" s="11" t="str">
        <f>Data!G3039</f>
        <v>successful</v>
      </c>
      <c r="J3039" s="11">
        <f>Data!O3039</f>
        <v>32</v>
      </c>
    </row>
    <row r="3040" spans="3:10" x14ac:dyDescent="0.2">
      <c r="C3040"/>
      <c r="D3040"/>
      <c r="E3040"/>
      <c r="F3040"/>
      <c r="G3040"/>
      <c r="I3040" s="11" t="str">
        <f>Data!G3040</f>
        <v>successful</v>
      </c>
      <c r="J3040" s="11">
        <f>Data!O3040</f>
        <v>27</v>
      </c>
    </row>
    <row r="3041" spans="3:10" x14ac:dyDescent="0.2">
      <c r="C3041"/>
      <c r="D3041"/>
      <c r="E3041"/>
      <c r="F3041"/>
      <c r="G3041"/>
      <c r="I3041" s="11" t="str">
        <f>Data!G3041</f>
        <v>successful</v>
      </c>
      <c r="J3041" s="11">
        <f>Data!O3041</f>
        <v>236</v>
      </c>
    </row>
    <row r="3042" spans="3:10" x14ac:dyDescent="0.2">
      <c r="C3042"/>
      <c r="D3042"/>
      <c r="E3042"/>
      <c r="F3042"/>
      <c r="G3042"/>
      <c r="I3042" s="11" t="str">
        <f>Data!G3042</f>
        <v>successful</v>
      </c>
      <c r="J3042" s="11">
        <f>Data!O3042</f>
        <v>42</v>
      </c>
    </row>
    <row r="3043" spans="3:10" x14ac:dyDescent="0.2">
      <c r="C3043"/>
      <c r="D3043"/>
      <c r="E3043"/>
      <c r="F3043"/>
      <c r="G3043"/>
      <c r="I3043" s="11" t="str">
        <f>Data!G3043</f>
        <v>successful</v>
      </c>
      <c r="J3043" s="11">
        <f>Data!O3043</f>
        <v>95</v>
      </c>
    </row>
    <row r="3044" spans="3:10" x14ac:dyDescent="0.2">
      <c r="C3044"/>
      <c r="D3044"/>
      <c r="E3044"/>
      <c r="F3044"/>
      <c r="G3044"/>
      <c r="I3044" s="11" t="str">
        <f>Data!G3044</f>
        <v>successful</v>
      </c>
      <c r="J3044" s="11">
        <f>Data!O3044</f>
        <v>37</v>
      </c>
    </row>
    <row r="3045" spans="3:10" x14ac:dyDescent="0.2">
      <c r="C3045"/>
      <c r="D3045"/>
      <c r="E3045"/>
      <c r="F3045"/>
      <c r="G3045"/>
      <c r="I3045" s="11" t="str">
        <f>Data!G3045</f>
        <v>successful</v>
      </c>
      <c r="J3045" s="11">
        <f>Data!O3045</f>
        <v>128</v>
      </c>
    </row>
    <row r="3046" spans="3:10" x14ac:dyDescent="0.2">
      <c r="C3046"/>
      <c r="D3046"/>
      <c r="E3046"/>
      <c r="F3046"/>
      <c r="G3046"/>
      <c r="I3046" s="11" t="str">
        <f>Data!G3046</f>
        <v>successful</v>
      </c>
      <c r="J3046" s="11">
        <f>Data!O3046</f>
        <v>156</v>
      </c>
    </row>
    <row r="3047" spans="3:10" x14ac:dyDescent="0.2">
      <c r="C3047"/>
      <c r="D3047"/>
      <c r="E3047"/>
      <c r="F3047"/>
      <c r="G3047"/>
      <c r="I3047" s="11" t="str">
        <f>Data!G3047</f>
        <v>successful</v>
      </c>
      <c r="J3047" s="11">
        <f>Data!O3047</f>
        <v>64</v>
      </c>
    </row>
    <row r="3048" spans="3:10" x14ac:dyDescent="0.2">
      <c r="C3048"/>
      <c r="D3048"/>
      <c r="E3048"/>
      <c r="F3048"/>
      <c r="G3048"/>
      <c r="I3048" s="11" t="str">
        <f>Data!G3048</f>
        <v>successful</v>
      </c>
      <c r="J3048" s="11">
        <f>Data!O3048</f>
        <v>58</v>
      </c>
    </row>
    <row r="3049" spans="3:10" x14ac:dyDescent="0.2">
      <c r="C3049"/>
      <c r="D3049"/>
      <c r="E3049"/>
      <c r="F3049"/>
      <c r="G3049"/>
      <c r="I3049" s="11" t="str">
        <f>Data!G3049</f>
        <v>successful</v>
      </c>
      <c r="J3049" s="11">
        <f>Data!O3049</f>
        <v>20</v>
      </c>
    </row>
    <row r="3050" spans="3:10" x14ac:dyDescent="0.2">
      <c r="C3050"/>
      <c r="D3050"/>
      <c r="E3050"/>
      <c r="F3050"/>
      <c r="G3050"/>
      <c r="I3050" s="11" t="str">
        <f>Data!G3050</f>
        <v>successful</v>
      </c>
      <c r="J3050" s="11">
        <f>Data!O3050</f>
        <v>47</v>
      </c>
    </row>
    <row r="3051" spans="3:10" x14ac:dyDescent="0.2">
      <c r="C3051"/>
      <c r="D3051"/>
      <c r="E3051"/>
      <c r="F3051"/>
      <c r="G3051"/>
      <c r="I3051" s="11" t="str">
        <f>Data!G3051</f>
        <v>successful</v>
      </c>
      <c r="J3051" s="11">
        <f>Data!O3051</f>
        <v>54</v>
      </c>
    </row>
    <row r="3052" spans="3:10" x14ac:dyDescent="0.2">
      <c r="C3052"/>
      <c r="D3052"/>
      <c r="E3052"/>
      <c r="F3052"/>
      <c r="G3052"/>
      <c r="I3052" s="11" t="str">
        <f>Data!G3052</f>
        <v>successful</v>
      </c>
      <c r="J3052" s="11">
        <f>Data!O3052</f>
        <v>9</v>
      </c>
    </row>
    <row r="3053" spans="3:10" x14ac:dyDescent="0.2">
      <c r="C3053"/>
      <c r="D3053"/>
      <c r="E3053"/>
      <c r="F3053"/>
      <c r="G3053"/>
      <c r="I3053" s="11" t="str">
        <f>Data!G3053</f>
        <v>failed</v>
      </c>
      <c r="J3053" s="11">
        <f>Data!O3053</f>
        <v>35</v>
      </c>
    </row>
    <row r="3054" spans="3:10" x14ac:dyDescent="0.2">
      <c r="C3054"/>
      <c r="D3054"/>
      <c r="E3054"/>
      <c r="F3054"/>
      <c r="G3054"/>
      <c r="I3054" s="11" t="str">
        <f>Data!G3054</f>
        <v>failed</v>
      </c>
      <c r="J3054" s="11">
        <f>Data!O3054</f>
        <v>2</v>
      </c>
    </row>
    <row r="3055" spans="3:10" x14ac:dyDescent="0.2">
      <c r="C3055"/>
      <c r="D3055"/>
      <c r="E3055"/>
      <c r="F3055"/>
      <c r="G3055"/>
      <c r="I3055" s="11" t="str">
        <f>Data!G3055</f>
        <v>failed</v>
      </c>
      <c r="J3055" s="11">
        <f>Data!O3055</f>
        <v>3</v>
      </c>
    </row>
    <row r="3056" spans="3:10" x14ac:dyDescent="0.2">
      <c r="C3056"/>
      <c r="D3056"/>
      <c r="E3056"/>
      <c r="F3056"/>
      <c r="G3056"/>
      <c r="I3056" s="11" t="str">
        <f>Data!G3056</f>
        <v>failed</v>
      </c>
      <c r="J3056" s="11">
        <f>Data!O3056</f>
        <v>0</v>
      </c>
    </row>
    <row r="3057" spans="3:10" x14ac:dyDescent="0.2">
      <c r="C3057"/>
      <c r="D3057"/>
      <c r="E3057"/>
      <c r="F3057"/>
      <c r="G3057"/>
      <c r="I3057" s="11" t="str">
        <f>Data!G3057</f>
        <v>failed</v>
      </c>
      <c r="J3057" s="11">
        <f>Data!O3057</f>
        <v>1</v>
      </c>
    </row>
    <row r="3058" spans="3:10" x14ac:dyDescent="0.2">
      <c r="C3058"/>
      <c r="D3058"/>
      <c r="E3058"/>
      <c r="F3058"/>
      <c r="G3058"/>
      <c r="I3058" s="11" t="str">
        <f>Data!G3058</f>
        <v>failed</v>
      </c>
      <c r="J3058" s="11">
        <f>Data!O3058</f>
        <v>0</v>
      </c>
    </row>
    <row r="3059" spans="3:10" x14ac:dyDescent="0.2">
      <c r="C3059"/>
      <c r="D3059"/>
      <c r="E3059"/>
      <c r="F3059"/>
      <c r="G3059"/>
      <c r="I3059" s="11" t="str">
        <f>Data!G3059</f>
        <v>failed</v>
      </c>
      <c r="J3059" s="11">
        <f>Data!O3059</f>
        <v>0</v>
      </c>
    </row>
    <row r="3060" spans="3:10" x14ac:dyDescent="0.2">
      <c r="C3060"/>
      <c r="D3060"/>
      <c r="E3060"/>
      <c r="F3060"/>
      <c r="G3060"/>
      <c r="I3060" s="11" t="str">
        <f>Data!G3060</f>
        <v>failed</v>
      </c>
      <c r="J3060" s="11">
        <f>Data!O3060</f>
        <v>3</v>
      </c>
    </row>
    <row r="3061" spans="3:10" x14ac:dyDescent="0.2">
      <c r="C3061"/>
      <c r="D3061"/>
      <c r="E3061"/>
      <c r="F3061"/>
      <c r="G3061"/>
      <c r="I3061" s="11" t="str">
        <f>Data!G3061</f>
        <v>failed</v>
      </c>
      <c r="J3061" s="11">
        <f>Data!O3061</f>
        <v>11</v>
      </c>
    </row>
    <row r="3062" spans="3:10" x14ac:dyDescent="0.2">
      <c r="C3062"/>
      <c r="D3062"/>
      <c r="E3062"/>
      <c r="F3062"/>
      <c r="G3062"/>
      <c r="I3062" s="11" t="str">
        <f>Data!G3062</f>
        <v>failed</v>
      </c>
      <c r="J3062" s="11">
        <f>Data!O3062</f>
        <v>6</v>
      </c>
    </row>
    <row r="3063" spans="3:10" x14ac:dyDescent="0.2">
      <c r="C3063"/>
      <c r="D3063"/>
      <c r="E3063"/>
      <c r="F3063"/>
      <c r="G3063"/>
      <c r="I3063" s="11" t="str">
        <f>Data!G3063</f>
        <v>failed</v>
      </c>
      <c r="J3063" s="11">
        <f>Data!O3063</f>
        <v>0</v>
      </c>
    </row>
    <row r="3064" spans="3:10" x14ac:dyDescent="0.2">
      <c r="C3064"/>
      <c r="D3064"/>
      <c r="E3064"/>
      <c r="F3064"/>
      <c r="G3064"/>
      <c r="I3064" s="11" t="str">
        <f>Data!G3064</f>
        <v>failed</v>
      </c>
      <c r="J3064" s="11">
        <f>Data!O3064</f>
        <v>67</v>
      </c>
    </row>
    <row r="3065" spans="3:10" x14ac:dyDescent="0.2">
      <c r="C3065"/>
      <c r="D3065"/>
      <c r="E3065"/>
      <c r="F3065"/>
      <c r="G3065"/>
      <c r="I3065" s="11" t="str">
        <f>Data!G3065</f>
        <v>failed</v>
      </c>
      <c r="J3065" s="11">
        <f>Data!O3065</f>
        <v>23</v>
      </c>
    </row>
    <row r="3066" spans="3:10" x14ac:dyDescent="0.2">
      <c r="C3066"/>
      <c r="D3066"/>
      <c r="E3066"/>
      <c r="F3066"/>
      <c r="G3066"/>
      <c r="I3066" s="11" t="str">
        <f>Data!G3066</f>
        <v>failed</v>
      </c>
      <c r="J3066" s="11">
        <f>Data!O3066</f>
        <v>72</v>
      </c>
    </row>
    <row r="3067" spans="3:10" x14ac:dyDescent="0.2">
      <c r="C3067"/>
      <c r="D3067"/>
      <c r="E3067"/>
      <c r="F3067"/>
      <c r="G3067"/>
      <c r="I3067" s="11" t="str">
        <f>Data!G3067</f>
        <v>failed</v>
      </c>
      <c r="J3067" s="11">
        <f>Data!O3067</f>
        <v>2</v>
      </c>
    </row>
    <row r="3068" spans="3:10" x14ac:dyDescent="0.2">
      <c r="C3068"/>
      <c r="D3068"/>
      <c r="E3068"/>
      <c r="F3068"/>
      <c r="G3068"/>
      <c r="I3068" s="11" t="str">
        <f>Data!G3068</f>
        <v>failed</v>
      </c>
      <c r="J3068" s="11">
        <f>Data!O3068</f>
        <v>15</v>
      </c>
    </row>
    <row r="3069" spans="3:10" x14ac:dyDescent="0.2">
      <c r="C3069"/>
      <c r="D3069"/>
      <c r="E3069"/>
      <c r="F3069"/>
      <c r="G3069"/>
      <c r="I3069" s="11" t="str">
        <f>Data!G3069</f>
        <v>failed</v>
      </c>
      <c r="J3069" s="11">
        <f>Data!O3069</f>
        <v>1</v>
      </c>
    </row>
    <row r="3070" spans="3:10" x14ac:dyDescent="0.2">
      <c r="C3070"/>
      <c r="D3070"/>
      <c r="E3070"/>
      <c r="F3070"/>
      <c r="G3070"/>
      <c r="I3070" s="11" t="str">
        <f>Data!G3070</f>
        <v>failed</v>
      </c>
      <c r="J3070" s="11">
        <f>Data!O3070</f>
        <v>2</v>
      </c>
    </row>
    <row r="3071" spans="3:10" x14ac:dyDescent="0.2">
      <c r="C3071"/>
      <c r="D3071"/>
      <c r="E3071"/>
      <c r="F3071"/>
      <c r="G3071"/>
      <c r="I3071" s="11" t="str">
        <f>Data!G3071</f>
        <v>failed</v>
      </c>
      <c r="J3071" s="11">
        <f>Data!O3071</f>
        <v>7</v>
      </c>
    </row>
    <row r="3072" spans="3:10" x14ac:dyDescent="0.2">
      <c r="C3072"/>
      <c r="D3072"/>
      <c r="E3072"/>
      <c r="F3072"/>
      <c r="G3072"/>
      <c r="I3072" s="11" t="str">
        <f>Data!G3072</f>
        <v>failed</v>
      </c>
      <c r="J3072" s="11">
        <f>Data!O3072</f>
        <v>16</v>
      </c>
    </row>
    <row r="3073" spans="3:10" x14ac:dyDescent="0.2">
      <c r="C3073"/>
      <c r="D3073"/>
      <c r="E3073"/>
      <c r="F3073"/>
      <c r="G3073"/>
      <c r="I3073" s="11" t="str">
        <f>Data!G3073</f>
        <v>failed</v>
      </c>
      <c r="J3073" s="11">
        <f>Data!O3073</f>
        <v>117</v>
      </c>
    </row>
    <row r="3074" spans="3:10" x14ac:dyDescent="0.2">
      <c r="C3074"/>
      <c r="D3074"/>
      <c r="E3074"/>
      <c r="F3074"/>
      <c r="G3074"/>
      <c r="I3074" s="11" t="str">
        <f>Data!G3074</f>
        <v>failed</v>
      </c>
      <c r="J3074" s="11">
        <f>Data!O3074</f>
        <v>2</v>
      </c>
    </row>
    <row r="3075" spans="3:10" x14ac:dyDescent="0.2">
      <c r="C3075"/>
      <c r="D3075"/>
      <c r="E3075"/>
      <c r="F3075"/>
      <c r="G3075"/>
      <c r="I3075" s="11" t="str">
        <f>Data!G3075</f>
        <v>failed</v>
      </c>
      <c r="J3075" s="11">
        <f>Data!O3075</f>
        <v>7</v>
      </c>
    </row>
    <row r="3076" spans="3:10" x14ac:dyDescent="0.2">
      <c r="C3076"/>
      <c r="D3076"/>
      <c r="E3076"/>
      <c r="F3076"/>
      <c r="G3076"/>
      <c r="I3076" s="11" t="str">
        <f>Data!G3076</f>
        <v>failed</v>
      </c>
      <c r="J3076" s="11">
        <f>Data!O3076</f>
        <v>3</v>
      </c>
    </row>
    <row r="3077" spans="3:10" x14ac:dyDescent="0.2">
      <c r="C3077"/>
      <c r="D3077"/>
      <c r="E3077"/>
      <c r="F3077"/>
      <c r="G3077"/>
      <c r="I3077" s="11" t="str">
        <f>Data!G3077</f>
        <v>failed</v>
      </c>
      <c r="J3077" s="11">
        <f>Data!O3077</f>
        <v>20</v>
      </c>
    </row>
    <row r="3078" spans="3:10" x14ac:dyDescent="0.2">
      <c r="C3078"/>
      <c r="D3078"/>
      <c r="E3078"/>
      <c r="F3078"/>
      <c r="G3078"/>
      <c r="I3078" s="11" t="str">
        <f>Data!G3078</f>
        <v>failed</v>
      </c>
      <c r="J3078" s="11">
        <f>Data!O3078</f>
        <v>50</v>
      </c>
    </row>
    <row r="3079" spans="3:10" x14ac:dyDescent="0.2">
      <c r="C3079"/>
      <c r="D3079"/>
      <c r="E3079"/>
      <c r="F3079"/>
      <c r="G3079"/>
      <c r="I3079" s="11" t="str">
        <f>Data!G3079</f>
        <v>failed</v>
      </c>
      <c r="J3079" s="11">
        <f>Data!O3079</f>
        <v>2</v>
      </c>
    </row>
    <row r="3080" spans="3:10" x14ac:dyDescent="0.2">
      <c r="C3080"/>
      <c r="D3080"/>
      <c r="E3080"/>
      <c r="F3080"/>
      <c r="G3080"/>
      <c r="I3080" s="11" t="str">
        <f>Data!G3080</f>
        <v>failed</v>
      </c>
      <c r="J3080" s="11">
        <f>Data!O3080</f>
        <v>3</v>
      </c>
    </row>
    <row r="3081" spans="3:10" x14ac:dyDescent="0.2">
      <c r="C3081"/>
      <c r="D3081"/>
      <c r="E3081"/>
      <c r="F3081"/>
      <c r="G3081"/>
      <c r="I3081" s="11" t="str">
        <f>Data!G3081</f>
        <v>failed</v>
      </c>
      <c r="J3081" s="11">
        <f>Data!O3081</f>
        <v>27</v>
      </c>
    </row>
    <row r="3082" spans="3:10" x14ac:dyDescent="0.2">
      <c r="C3082"/>
      <c r="D3082"/>
      <c r="E3082"/>
      <c r="F3082"/>
      <c r="G3082"/>
      <c r="I3082" s="11" t="str">
        <f>Data!G3082</f>
        <v>failed</v>
      </c>
      <c r="J3082" s="11">
        <f>Data!O3082</f>
        <v>7</v>
      </c>
    </row>
    <row r="3083" spans="3:10" x14ac:dyDescent="0.2">
      <c r="C3083"/>
      <c r="D3083"/>
      <c r="E3083"/>
      <c r="F3083"/>
      <c r="G3083"/>
      <c r="I3083" s="11" t="str">
        <f>Data!G3083</f>
        <v>failed</v>
      </c>
      <c r="J3083" s="11">
        <f>Data!O3083</f>
        <v>5</v>
      </c>
    </row>
    <row r="3084" spans="3:10" x14ac:dyDescent="0.2">
      <c r="C3084"/>
      <c r="D3084"/>
      <c r="E3084"/>
      <c r="F3084"/>
      <c r="G3084"/>
      <c r="I3084" s="11" t="str">
        <f>Data!G3084</f>
        <v>failed</v>
      </c>
      <c r="J3084" s="11">
        <f>Data!O3084</f>
        <v>0</v>
      </c>
    </row>
    <row r="3085" spans="3:10" x14ac:dyDescent="0.2">
      <c r="C3085"/>
      <c r="D3085"/>
      <c r="E3085"/>
      <c r="F3085"/>
      <c r="G3085"/>
      <c r="I3085" s="11" t="str">
        <f>Data!G3085</f>
        <v>failed</v>
      </c>
      <c r="J3085" s="11">
        <f>Data!O3085</f>
        <v>3</v>
      </c>
    </row>
    <row r="3086" spans="3:10" x14ac:dyDescent="0.2">
      <c r="C3086"/>
      <c r="D3086"/>
      <c r="E3086"/>
      <c r="F3086"/>
      <c r="G3086"/>
      <c r="I3086" s="11" t="str">
        <f>Data!G3086</f>
        <v>failed</v>
      </c>
      <c r="J3086" s="11">
        <f>Data!O3086</f>
        <v>6</v>
      </c>
    </row>
    <row r="3087" spans="3:10" x14ac:dyDescent="0.2">
      <c r="C3087"/>
      <c r="D3087"/>
      <c r="E3087"/>
      <c r="F3087"/>
      <c r="G3087"/>
      <c r="I3087" s="11" t="str">
        <f>Data!G3087</f>
        <v>failed</v>
      </c>
      <c r="J3087" s="11">
        <f>Data!O3087</f>
        <v>9</v>
      </c>
    </row>
    <row r="3088" spans="3:10" x14ac:dyDescent="0.2">
      <c r="C3088"/>
      <c r="D3088"/>
      <c r="E3088"/>
      <c r="F3088"/>
      <c r="G3088"/>
      <c r="I3088" s="11" t="str">
        <f>Data!G3088</f>
        <v>failed</v>
      </c>
      <c r="J3088" s="11">
        <f>Data!O3088</f>
        <v>3</v>
      </c>
    </row>
    <row r="3089" spans="3:10" x14ac:dyDescent="0.2">
      <c r="C3089"/>
      <c r="D3089"/>
      <c r="E3089"/>
      <c r="F3089"/>
      <c r="G3089"/>
      <c r="I3089" s="11" t="str">
        <f>Data!G3089</f>
        <v>failed</v>
      </c>
      <c r="J3089" s="11">
        <f>Data!O3089</f>
        <v>2</v>
      </c>
    </row>
    <row r="3090" spans="3:10" x14ac:dyDescent="0.2">
      <c r="C3090"/>
      <c r="D3090"/>
      <c r="E3090"/>
      <c r="F3090"/>
      <c r="G3090"/>
      <c r="I3090" s="11" t="str">
        <f>Data!G3090</f>
        <v>failed</v>
      </c>
      <c r="J3090" s="11">
        <f>Data!O3090</f>
        <v>3</v>
      </c>
    </row>
    <row r="3091" spans="3:10" x14ac:dyDescent="0.2">
      <c r="C3091"/>
      <c r="D3091"/>
      <c r="E3091"/>
      <c r="F3091"/>
      <c r="G3091"/>
      <c r="I3091" s="11" t="str">
        <f>Data!G3091</f>
        <v>failed</v>
      </c>
      <c r="J3091" s="11">
        <f>Data!O3091</f>
        <v>45</v>
      </c>
    </row>
    <row r="3092" spans="3:10" x14ac:dyDescent="0.2">
      <c r="C3092"/>
      <c r="D3092"/>
      <c r="E3092"/>
      <c r="F3092"/>
      <c r="G3092"/>
      <c r="I3092" s="11" t="str">
        <f>Data!G3092</f>
        <v>failed</v>
      </c>
      <c r="J3092" s="11">
        <f>Data!O3092</f>
        <v>9</v>
      </c>
    </row>
    <row r="3093" spans="3:10" x14ac:dyDescent="0.2">
      <c r="C3093"/>
      <c r="D3093"/>
      <c r="E3093"/>
      <c r="F3093"/>
      <c r="G3093"/>
      <c r="I3093" s="11" t="str">
        <f>Data!G3093</f>
        <v>failed</v>
      </c>
      <c r="J3093" s="11">
        <f>Data!O3093</f>
        <v>9</v>
      </c>
    </row>
    <row r="3094" spans="3:10" x14ac:dyDescent="0.2">
      <c r="C3094"/>
      <c r="D3094"/>
      <c r="E3094"/>
      <c r="F3094"/>
      <c r="G3094"/>
      <c r="I3094" s="11" t="str">
        <f>Data!G3094</f>
        <v>failed</v>
      </c>
      <c r="J3094" s="11">
        <f>Data!O3094</f>
        <v>21</v>
      </c>
    </row>
    <row r="3095" spans="3:10" x14ac:dyDescent="0.2">
      <c r="C3095"/>
      <c r="D3095"/>
      <c r="E3095"/>
      <c r="F3095"/>
      <c r="G3095"/>
      <c r="I3095" s="11" t="str">
        <f>Data!G3095</f>
        <v>failed</v>
      </c>
      <c r="J3095" s="11">
        <f>Data!O3095</f>
        <v>17</v>
      </c>
    </row>
    <row r="3096" spans="3:10" x14ac:dyDescent="0.2">
      <c r="C3096"/>
      <c r="D3096"/>
      <c r="E3096"/>
      <c r="F3096"/>
      <c r="G3096"/>
      <c r="I3096" s="11" t="str">
        <f>Data!G3096</f>
        <v>failed</v>
      </c>
      <c r="J3096" s="11">
        <f>Data!O3096</f>
        <v>1</v>
      </c>
    </row>
    <row r="3097" spans="3:10" x14ac:dyDescent="0.2">
      <c r="C3097"/>
      <c r="D3097"/>
      <c r="E3097"/>
      <c r="F3097"/>
      <c r="G3097"/>
      <c r="I3097" s="11" t="str">
        <f>Data!G3097</f>
        <v>failed</v>
      </c>
      <c r="J3097" s="11">
        <f>Data!O3097</f>
        <v>1</v>
      </c>
    </row>
    <row r="3098" spans="3:10" x14ac:dyDescent="0.2">
      <c r="C3098"/>
      <c r="D3098"/>
      <c r="E3098"/>
      <c r="F3098"/>
      <c r="G3098"/>
      <c r="I3098" s="11" t="str">
        <f>Data!G3098</f>
        <v>failed</v>
      </c>
      <c r="J3098" s="11">
        <f>Data!O3098</f>
        <v>14</v>
      </c>
    </row>
    <row r="3099" spans="3:10" x14ac:dyDescent="0.2">
      <c r="C3099"/>
      <c r="D3099"/>
      <c r="E3099"/>
      <c r="F3099"/>
      <c r="G3099"/>
      <c r="I3099" s="11" t="str">
        <f>Data!G3099</f>
        <v>failed</v>
      </c>
      <c r="J3099" s="11">
        <f>Data!O3099</f>
        <v>42</v>
      </c>
    </row>
    <row r="3100" spans="3:10" x14ac:dyDescent="0.2">
      <c r="C3100"/>
      <c r="D3100"/>
      <c r="E3100"/>
      <c r="F3100"/>
      <c r="G3100"/>
      <c r="I3100" s="11" t="str">
        <f>Data!G3100</f>
        <v>failed</v>
      </c>
      <c r="J3100" s="11">
        <f>Data!O3100</f>
        <v>27</v>
      </c>
    </row>
    <row r="3101" spans="3:10" x14ac:dyDescent="0.2">
      <c r="C3101"/>
      <c r="D3101"/>
      <c r="E3101"/>
      <c r="F3101"/>
      <c r="G3101"/>
      <c r="I3101" s="11" t="str">
        <f>Data!G3101</f>
        <v>failed</v>
      </c>
      <c r="J3101" s="11">
        <f>Data!O3101</f>
        <v>5</v>
      </c>
    </row>
    <row r="3102" spans="3:10" x14ac:dyDescent="0.2">
      <c r="C3102"/>
      <c r="D3102"/>
      <c r="E3102"/>
      <c r="F3102"/>
      <c r="G3102"/>
      <c r="I3102" s="11" t="str">
        <f>Data!G3102</f>
        <v>failed</v>
      </c>
      <c r="J3102" s="11">
        <f>Data!O3102</f>
        <v>13</v>
      </c>
    </row>
    <row r="3103" spans="3:10" x14ac:dyDescent="0.2">
      <c r="C3103"/>
      <c r="D3103"/>
      <c r="E3103"/>
      <c r="F3103"/>
      <c r="G3103"/>
      <c r="I3103" s="11" t="str">
        <f>Data!G3103</f>
        <v>failed</v>
      </c>
      <c r="J3103" s="11">
        <f>Data!O3103</f>
        <v>12</v>
      </c>
    </row>
    <row r="3104" spans="3:10" x14ac:dyDescent="0.2">
      <c r="C3104"/>
      <c r="D3104"/>
      <c r="E3104"/>
      <c r="F3104"/>
      <c r="G3104"/>
      <c r="I3104" s="11" t="str">
        <f>Data!G3104</f>
        <v>failed</v>
      </c>
      <c r="J3104" s="11">
        <f>Data!O3104</f>
        <v>90</v>
      </c>
    </row>
    <row r="3105" spans="3:10" x14ac:dyDescent="0.2">
      <c r="C3105"/>
      <c r="D3105"/>
      <c r="E3105"/>
      <c r="F3105"/>
      <c r="G3105"/>
      <c r="I3105" s="11" t="str">
        <f>Data!G3105</f>
        <v>failed</v>
      </c>
      <c r="J3105" s="11">
        <f>Data!O3105</f>
        <v>2</v>
      </c>
    </row>
    <row r="3106" spans="3:10" x14ac:dyDescent="0.2">
      <c r="C3106"/>
      <c r="D3106"/>
      <c r="E3106"/>
      <c r="F3106"/>
      <c r="G3106"/>
      <c r="I3106" s="11" t="str">
        <f>Data!G3106</f>
        <v>failed</v>
      </c>
      <c r="J3106" s="11">
        <f>Data!O3106</f>
        <v>5</v>
      </c>
    </row>
    <row r="3107" spans="3:10" x14ac:dyDescent="0.2">
      <c r="C3107"/>
      <c r="D3107"/>
      <c r="E3107"/>
      <c r="F3107"/>
      <c r="G3107"/>
      <c r="I3107" s="11" t="str">
        <f>Data!G3107</f>
        <v>failed</v>
      </c>
      <c r="J3107" s="11">
        <f>Data!O3107</f>
        <v>31</v>
      </c>
    </row>
    <row r="3108" spans="3:10" x14ac:dyDescent="0.2">
      <c r="C3108"/>
      <c r="D3108"/>
      <c r="E3108"/>
      <c r="F3108"/>
      <c r="G3108"/>
      <c r="I3108" s="11" t="str">
        <f>Data!G3108</f>
        <v>failed</v>
      </c>
      <c r="J3108" s="11">
        <f>Data!O3108</f>
        <v>4</v>
      </c>
    </row>
    <row r="3109" spans="3:10" x14ac:dyDescent="0.2">
      <c r="C3109"/>
      <c r="D3109"/>
      <c r="E3109"/>
      <c r="F3109"/>
      <c r="G3109"/>
      <c r="I3109" s="11" t="str">
        <f>Data!G3109</f>
        <v>failed</v>
      </c>
      <c r="J3109" s="11">
        <f>Data!O3109</f>
        <v>29</v>
      </c>
    </row>
    <row r="3110" spans="3:10" x14ac:dyDescent="0.2">
      <c r="C3110"/>
      <c r="D3110"/>
      <c r="E3110"/>
      <c r="F3110"/>
      <c r="G3110"/>
      <c r="I3110" s="11" t="str">
        <f>Data!G3110</f>
        <v>failed</v>
      </c>
      <c r="J3110" s="11">
        <f>Data!O3110</f>
        <v>2</v>
      </c>
    </row>
    <row r="3111" spans="3:10" x14ac:dyDescent="0.2">
      <c r="C3111"/>
      <c r="D3111"/>
      <c r="E3111"/>
      <c r="F3111"/>
      <c r="G3111"/>
      <c r="I3111" s="11" t="str">
        <f>Data!G3111</f>
        <v>failed</v>
      </c>
      <c r="J3111" s="11">
        <f>Data!O3111</f>
        <v>114</v>
      </c>
    </row>
    <row r="3112" spans="3:10" x14ac:dyDescent="0.2">
      <c r="C3112"/>
      <c r="D3112"/>
      <c r="E3112"/>
      <c r="F3112"/>
      <c r="G3112"/>
      <c r="I3112" s="11" t="str">
        <f>Data!G3112</f>
        <v>failed</v>
      </c>
      <c r="J3112" s="11">
        <f>Data!O3112</f>
        <v>1</v>
      </c>
    </row>
    <row r="3113" spans="3:10" x14ac:dyDescent="0.2">
      <c r="C3113"/>
      <c r="D3113"/>
      <c r="E3113"/>
      <c r="F3113"/>
      <c r="G3113"/>
      <c r="I3113" s="11" t="str">
        <f>Data!G3113</f>
        <v>failed</v>
      </c>
      <c r="J3113" s="11">
        <f>Data!O3113</f>
        <v>76</v>
      </c>
    </row>
    <row r="3114" spans="3:10" x14ac:dyDescent="0.2">
      <c r="C3114"/>
      <c r="D3114"/>
      <c r="E3114"/>
      <c r="F3114"/>
      <c r="G3114"/>
      <c r="I3114" s="11" t="str">
        <f>Data!G3114</f>
        <v>failed</v>
      </c>
      <c r="J3114" s="11">
        <f>Data!O3114</f>
        <v>9</v>
      </c>
    </row>
    <row r="3115" spans="3:10" x14ac:dyDescent="0.2">
      <c r="C3115"/>
      <c r="D3115"/>
      <c r="E3115"/>
      <c r="F3115"/>
      <c r="G3115"/>
      <c r="I3115" s="11" t="str">
        <f>Data!G3115</f>
        <v>failed</v>
      </c>
      <c r="J3115" s="11">
        <f>Data!O3115</f>
        <v>37</v>
      </c>
    </row>
    <row r="3116" spans="3:10" x14ac:dyDescent="0.2">
      <c r="C3116"/>
      <c r="D3116"/>
      <c r="E3116"/>
      <c r="F3116"/>
      <c r="G3116"/>
      <c r="I3116" s="11" t="str">
        <f>Data!G3116</f>
        <v>failed</v>
      </c>
      <c r="J3116" s="11">
        <f>Data!O3116</f>
        <v>0</v>
      </c>
    </row>
    <row r="3117" spans="3:10" x14ac:dyDescent="0.2">
      <c r="C3117"/>
      <c r="D3117"/>
      <c r="E3117"/>
      <c r="F3117"/>
      <c r="G3117"/>
      <c r="I3117" s="11" t="str">
        <f>Data!G3117</f>
        <v>failed</v>
      </c>
      <c r="J3117" s="11">
        <f>Data!O3117</f>
        <v>1</v>
      </c>
    </row>
    <row r="3118" spans="3:10" x14ac:dyDescent="0.2">
      <c r="C3118"/>
      <c r="D3118"/>
      <c r="E3118"/>
      <c r="F3118"/>
      <c r="G3118"/>
      <c r="I3118" s="11" t="str">
        <f>Data!G3118</f>
        <v>failed</v>
      </c>
      <c r="J3118" s="11">
        <f>Data!O3118</f>
        <v>10</v>
      </c>
    </row>
    <row r="3119" spans="3:10" x14ac:dyDescent="0.2">
      <c r="C3119"/>
      <c r="D3119"/>
      <c r="E3119"/>
      <c r="F3119"/>
      <c r="G3119"/>
      <c r="I3119" s="11" t="str">
        <f>Data!G3119</f>
        <v>failed</v>
      </c>
      <c r="J3119" s="11">
        <f>Data!O3119</f>
        <v>1</v>
      </c>
    </row>
    <row r="3120" spans="3:10" x14ac:dyDescent="0.2">
      <c r="C3120"/>
      <c r="D3120"/>
      <c r="E3120"/>
      <c r="F3120"/>
      <c r="G3120"/>
      <c r="I3120" s="11" t="str">
        <f>Data!G3120</f>
        <v>failed</v>
      </c>
      <c r="J3120" s="11">
        <f>Data!O3120</f>
        <v>2</v>
      </c>
    </row>
    <row r="3121" spans="3:10" x14ac:dyDescent="0.2">
      <c r="C3121"/>
      <c r="D3121"/>
      <c r="E3121"/>
      <c r="F3121"/>
      <c r="G3121"/>
      <c r="I3121" s="11" t="str">
        <f>Data!G3121</f>
        <v>failed</v>
      </c>
      <c r="J3121" s="11">
        <f>Data!O3121</f>
        <v>1</v>
      </c>
    </row>
    <row r="3122" spans="3:10" x14ac:dyDescent="0.2">
      <c r="C3122"/>
      <c r="D3122"/>
      <c r="E3122"/>
      <c r="F3122"/>
      <c r="G3122"/>
      <c r="I3122" s="11" t="str">
        <f>Data!G3122</f>
        <v>failed</v>
      </c>
      <c r="J3122" s="11">
        <f>Data!O3122</f>
        <v>10</v>
      </c>
    </row>
    <row r="3123" spans="3:10" x14ac:dyDescent="0.2">
      <c r="C3123"/>
      <c r="D3123"/>
      <c r="E3123"/>
      <c r="F3123"/>
      <c r="G3123"/>
      <c r="I3123" s="11" t="str">
        <f>Data!G3123</f>
        <v>canceled</v>
      </c>
      <c r="J3123" s="11">
        <f>Data!O3123</f>
        <v>1</v>
      </c>
    </row>
    <row r="3124" spans="3:10" x14ac:dyDescent="0.2">
      <c r="C3124"/>
      <c r="D3124"/>
      <c r="E3124"/>
      <c r="F3124"/>
      <c r="G3124"/>
      <c r="I3124" s="11" t="str">
        <f>Data!G3124</f>
        <v>canceled</v>
      </c>
      <c r="J3124" s="11">
        <f>Data!O3124</f>
        <v>2</v>
      </c>
    </row>
    <row r="3125" spans="3:10" x14ac:dyDescent="0.2">
      <c r="C3125"/>
      <c r="D3125"/>
      <c r="E3125"/>
      <c r="F3125"/>
      <c r="G3125"/>
      <c r="I3125" s="11" t="str">
        <f>Data!G3125</f>
        <v>canceled</v>
      </c>
      <c r="J3125" s="11">
        <f>Data!O3125</f>
        <v>348</v>
      </c>
    </row>
    <row r="3126" spans="3:10" x14ac:dyDescent="0.2">
      <c r="C3126"/>
      <c r="D3126"/>
      <c r="E3126"/>
      <c r="F3126"/>
      <c r="G3126"/>
      <c r="I3126" s="11" t="str">
        <f>Data!G3126</f>
        <v>canceled</v>
      </c>
      <c r="J3126" s="11">
        <f>Data!O3126</f>
        <v>4</v>
      </c>
    </row>
    <row r="3127" spans="3:10" x14ac:dyDescent="0.2">
      <c r="C3127"/>
      <c r="D3127"/>
      <c r="E3127"/>
      <c r="F3127"/>
      <c r="G3127"/>
      <c r="I3127" s="11" t="str">
        <f>Data!G3127</f>
        <v>canceled</v>
      </c>
      <c r="J3127" s="11">
        <f>Data!O3127</f>
        <v>0</v>
      </c>
    </row>
    <row r="3128" spans="3:10" x14ac:dyDescent="0.2">
      <c r="C3128"/>
      <c r="D3128"/>
      <c r="E3128"/>
      <c r="F3128"/>
      <c r="G3128"/>
      <c r="I3128" s="11" t="str">
        <f>Data!G3128</f>
        <v>canceled</v>
      </c>
      <c r="J3128" s="11">
        <f>Data!O3128</f>
        <v>17</v>
      </c>
    </row>
    <row r="3129" spans="3:10" x14ac:dyDescent="0.2">
      <c r="C3129"/>
      <c r="D3129"/>
      <c r="E3129"/>
      <c r="F3129"/>
      <c r="G3129"/>
      <c r="I3129" s="11" t="str">
        <f>Data!G3129</f>
        <v>canceled</v>
      </c>
      <c r="J3129" s="11">
        <f>Data!O3129</f>
        <v>0</v>
      </c>
    </row>
    <row r="3130" spans="3:10" x14ac:dyDescent="0.2">
      <c r="C3130"/>
      <c r="D3130"/>
      <c r="E3130"/>
      <c r="F3130"/>
      <c r="G3130"/>
      <c r="I3130" s="11" t="str">
        <f>Data!G3130</f>
        <v>live</v>
      </c>
      <c r="J3130" s="11">
        <f>Data!O3130</f>
        <v>117</v>
      </c>
    </row>
    <row r="3131" spans="3:10" x14ac:dyDescent="0.2">
      <c r="C3131"/>
      <c r="D3131"/>
      <c r="E3131"/>
      <c r="F3131"/>
      <c r="G3131"/>
      <c r="I3131" s="11" t="str">
        <f>Data!G3131</f>
        <v>live</v>
      </c>
      <c r="J3131" s="11">
        <f>Data!O3131</f>
        <v>1</v>
      </c>
    </row>
    <row r="3132" spans="3:10" x14ac:dyDescent="0.2">
      <c r="C3132"/>
      <c r="D3132"/>
      <c r="E3132"/>
      <c r="F3132"/>
      <c r="G3132"/>
      <c r="I3132" s="11" t="str">
        <f>Data!G3132</f>
        <v>live</v>
      </c>
      <c r="J3132" s="11">
        <f>Data!O3132</f>
        <v>4</v>
      </c>
    </row>
    <row r="3133" spans="3:10" x14ac:dyDescent="0.2">
      <c r="C3133"/>
      <c r="D3133"/>
      <c r="E3133"/>
      <c r="F3133"/>
      <c r="G3133"/>
      <c r="I3133" s="11" t="str">
        <f>Data!G3133</f>
        <v>live</v>
      </c>
      <c r="J3133" s="11">
        <f>Data!O3133</f>
        <v>12</v>
      </c>
    </row>
    <row r="3134" spans="3:10" x14ac:dyDescent="0.2">
      <c r="C3134"/>
      <c r="D3134"/>
      <c r="E3134"/>
      <c r="F3134"/>
      <c r="G3134"/>
      <c r="I3134" s="11" t="str">
        <f>Data!G3134</f>
        <v>live</v>
      </c>
      <c r="J3134" s="11">
        <f>Data!O3134</f>
        <v>1</v>
      </c>
    </row>
    <row r="3135" spans="3:10" x14ac:dyDescent="0.2">
      <c r="C3135"/>
      <c r="D3135"/>
      <c r="E3135"/>
      <c r="F3135"/>
      <c r="G3135"/>
      <c r="I3135" s="11" t="str">
        <f>Data!G3135</f>
        <v>live</v>
      </c>
      <c r="J3135" s="11">
        <f>Data!O3135</f>
        <v>16</v>
      </c>
    </row>
    <row r="3136" spans="3:10" x14ac:dyDescent="0.2">
      <c r="C3136"/>
      <c r="D3136"/>
      <c r="E3136"/>
      <c r="F3136"/>
      <c r="G3136"/>
      <c r="I3136" s="11" t="str">
        <f>Data!G3136</f>
        <v>live</v>
      </c>
      <c r="J3136" s="11">
        <f>Data!O3136</f>
        <v>12</v>
      </c>
    </row>
    <row r="3137" spans="3:10" x14ac:dyDescent="0.2">
      <c r="C3137"/>
      <c r="D3137"/>
      <c r="E3137"/>
      <c r="F3137"/>
      <c r="G3137"/>
      <c r="I3137" s="11" t="str">
        <f>Data!G3137</f>
        <v>live</v>
      </c>
      <c r="J3137" s="11">
        <f>Data!O3137</f>
        <v>7</v>
      </c>
    </row>
    <row r="3138" spans="3:10" x14ac:dyDescent="0.2">
      <c r="C3138"/>
      <c r="D3138"/>
      <c r="E3138"/>
      <c r="F3138"/>
      <c r="G3138"/>
      <c r="I3138" s="11" t="str">
        <f>Data!G3138</f>
        <v>live</v>
      </c>
      <c r="J3138" s="11">
        <f>Data!O3138</f>
        <v>22</v>
      </c>
    </row>
    <row r="3139" spans="3:10" x14ac:dyDescent="0.2">
      <c r="C3139"/>
      <c r="D3139"/>
      <c r="E3139"/>
      <c r="F3139"/>
      <c r="G3139"/>
      <c r="I3139" s="11" t="str">
        <f>Data!G3139</f>
        <v>live</v>
      </c>
      <c r="J3139" s="11">
        <f>Data!O3139</f>
        <v>1</v>
      </c>
    </row>
    <row r="3140" spans="3:10" x14ac:dyDescent="0.2">
      <c r="C3140"/>
      <c r="D3140"/>
      <c r="E3140"/>
      <c r="F3140"/>
      <c r="G3140"/>
      <c r="I3140" s="11" t="str">
        <f>Data!G3140</f>
        <v>live</v>
      </c>
      <c r="J3140" s="11">
        <f>Data!O3140</f>
        <v>0</v>
      </c>
    </row>
    <row r="3141" spans="3:10" x14ac:dyDescent="0.2">
      <c r="C3141"/>
      <c r="D3141"/>
      <c r="E3141"/>
      <c r="F3141"/>
      <c r="G3141"/>
      <c r="I3141" s="11" t="str">
        <f>Data!G3141</f>
        <v>live</v>
      </c>
      <c r="J3141" s="11">
        <f>Data!O3141</f>
        <v>6</v>
      </c>
    </row>
    <row r="3142" spans="3:10" x14ac:dyDescent="0.2">
      <c r="C3142"/>
      <c r="D3142"/>
      <c r="E3142"/>
      <c r="F3142"/>
      <c r="G3142"/>
      <c r="I3142" s="11" t="str">
        <f>Data!G3142</f>
        <v>live</v>
      </c>
      <c r="J3142" s="11">
        <f>Data!O3142</f>
        <v>4</v>
      </c>
    </row>
    <row r="3143" spans="3:10" x14ac:dyDescent="0.2">
      <c r="C3143"/>
      <c r="D3143"/>
      <c r="E3143"/>
      <c r="F3143"/>
      <c r="G3143"/>
      <c r="I3143" s="11" t="str">
        <f>Data!G3143</f>
        <v>live</v>
      </c>
      <c r="J3143" s="11">
        <f>Data!O3143</f>
        <v>8</v>
      </c>
    </row>
    <row r="3144" spans="3:10" x14ac:dyDescent="0.2">
      <c r="C3144"/>
      <c r="D3144"/>
      <c r="E3144"/>
      <c r="F3144"/>
      <c r="G3144"/>
      <c r="I3144" s="11" t="str">
        <f>Data!G3144</f>
        <v>live</v>
      </c>
      <c r="J3144" s="11">
        <f>Data!O3144</f>
        <v>3</v>
      </c>
    </row>
    <row r="3145" spans="3:10" x14ac:dyDescent="0.2">
      <c r="C3145"/>
      <c r="D3145"/>
      <c r="E3145"/>
      <c r="F3145"/>
      <c r="G3145"/>
      <c r="I3145" s="11" t="str">
        <f>Data!G3145</f>
        <v>live</v>
      </c>
      <c r="J3145" s="11">
        <f>Data!O3145</f>
        <v>0</v>
      </c>
    </row>
    <row r="3146" spans="3:10" x14ac:dyDescent="0.2">
      <c r="C3146"/>
      <c r="D3146"/>
      <c r="E3146"/>
      <c r="F3146"/>
      <c r="G3146"/>
      <c r="I3146" s="11" t="str">
        <f>Data!G3146</f>
        <v>live</v>
      </c>
      <c r="J3146" s="11">
        <f>Data!O3146</f>
        <v>30</v>
      </c>
    </row>
    <row r="3147" spans="3:10" x14ac:dyDescent="0.2">
      <c r="C3147"/>
      <c r="D3147"/>
      <c r="E3147"/>
      <c r="F3147"/>
      <c r="G3147"/>
      <c r="I3147" s="11" t="str">
        <f>Data!G3147</f>
        <v>live</v>
      </c>
      <c r="J3147" s="11">
        <f>Data!O3147</f>
        <v>0</v>
      </c>
    </row>
    <row r="3148" spans="3:10" x14ac:dyDescent="0.2">
      <c r="C3148"/>
      <c r="D3148"/>
      <c r="E3148"/>
      <c r="F3148"/>
      <c r="G3148"/>
      <c r="I3148" s="11" t="str">
        <f>Data!G3148</f>
        <v>live</v>
      </c>
      <c r="J3148" s="11">
        <f>Data!O3148</f>
        <v>12</v>
      </c>
    </row>
    <row r="3149" spans="3:10" x14ac:dyDescent="0.2">
      <c r="C3149"/>
      <c r="D3149"/>
      <c r="E3149"/>
      <c r="F3149"/>
      <c r="G3149"/>
      <c r="I3149" s="11" t="str">
        <f>Data!G3149</f>
        <v>successful</v>
      </c>
      <c r="J3149" s="11">
        <f>Data!O3149</f>
        <v>213</v>
      </c>
    </row>
    <row r="3150" spans="3:10" x14ac:dyDescent="0.2">
      <c r="C3150"/>
      <c r="D3150"/>
      <c r="E3150"/>
      <c r="F3150"/>
      <c r="G3150"/>
      <c r="I3150" s="11" t="str">
        <f>Data!G3150</f>
        <v>successful</v>
      </c>
      <c r="J3150" s="11">
        <f>Data!O3150</f>
        <v>57</v>
      </c>
    </row>
    <row r="3151" spans="3:10" x14ac:dyDescent="0.2">
      <c r="C3151"/>
      <c r="D3151"/>
      <c r="E3151"/>
      <c r="F3151"/>
      <c r="G3151"/>
      <c r="I3151" s="11" t="str">
        <f>Data!G3151</f>
        <v>successful</v>
      </c>
      <c r="J3151" s="11">
        <f>Data!O3151</f>
        <v>25</v>
      </c>
    </row>
    <row r="3152" spans="3:10" x14ac:dyDescent="0.2">
      <c r="C3152"/>
      <c r="D3152"/>
      <c r="E3152"/>
      <c r="F3152"/>
      <c r="G3152"/>
      <c r="I3152" s="11" t="str">
        <f>Data!G3152</f>
        <v>successful</v>
      </c>
      <c r="J3152" s="11">
        <f>Data!O3152</f>
        <v>104</v>
      </c>
    </row>
    <row r="3153" spans="3:10" x14ac:dyDescent="0.2">
      <c r="C3153"/>
      <c r="D3153"/>
      <c r="E3153"/>
      <c r="F3153"/>
      <c r="G3153"/>
      <c r="I3153" s="11" t="str">
        <f>Data!G3153</f>
        <v>successful</v>
      </c>
      <c r="J3153" s="11">
        <f>Data!O3153</f>
        <v>34</v>
      </c>
    </row>
    <row r="3154" spans="3:10" x14ac:dyDescent="0.2">
      <c r="C3154"/>
      <c r="D3154"/>
      <c r="E3154"/>
      <c r="F3154"/>
      <c r="G3154"/>
      <c r="I3154" s="11" t="str">
        <f>Data!G3154</f>
        <v>successful</v>
      </c>
      <c r="J3154" s="11">
        <f>Data!O3154</f>
        <v>67</v>
      </c>
    </row>
    <row r="3155" spans="3:10" x14ac:dyDescent="0.2">
      <c r="C3155"/>
      <c r="D3155"/>
      <c r="E3155"/>
      <c r="F3155"/>
      <c r="G3155"/>
      <c r="I3155" s="11" t="str">
        <f>Data!G3155</f>
        <v>successful</v>
      </c>
      <c r="J3155" s="11">
        <f>Data!O3155</f>
        <v>241</v>
      </c>
    </row>
    <row r="3156" spans="3:10" x14ac:dyDescent="0.2">
      <c r="C3156"/>
      <c r="D3156"/>
      <c r="E3156"/>
      <c r="F3156"/>
      <c r="G3156"/>
      <c r="I3156" s="11" t="str">
        <f>Data!G3156</f>
        <v>successful</v>
      </c>
      <c r="J3156" s="11">
        <f>Data!O3156</f>
        <v>123</v>
      </c>
    </row>
    <row r="3157" spans="3:10" x14ac:dyDescent="0.2">
      <c r="C3157"/>
      <c r="D3157"/>
      <c r="E3157"/>
      <c r="F3157"/>
      <c r="G3157"/>
      <c r="I3157" s="11" t="str">
        <f>Data!G3157</f>
        <v>successful</v>
      </c>
      <c r="J3157" s="11">
        <f>Data!O3157</f>
        <v>302</v>
      </c>
    </row>
    <row r="3158" spans="3:10" x14ac:dyDescent="0.2">
      <c r="C3158"/>
      <c r="D3158"/>
      <c r="E3158"/>
      <c r="F3158"/>
      <c r="G3158"/>
      <c r="I3158" s="11" t="str">
        <f>Data!G3158</f>
        <v>successful</v>
      </c>
      <c r="J3158" s="11">
        <f>Data!O3158</f>
        <v>89</v>
      </c>
    </row>
    <row r="3159" spans="3:10" x14ac:dyDescent="0.2">
      <c r="C3159"/>
      <c r="D3159"/>
      <c r="E3159"/>
      <c r="F3159"/>
      <c r="G3159"/>
      <c r="I3159" s="11" t="str">
        <f>Data!G3159</f>
        <v>successful</v>
      </c>
      <c r="J3159" s="11">
        <f>Data!O3159</f>
        <v>41</v>
      </c>
    </row>
    <row r="3160" spans="3:10" x14ac:dyDescent="0.2">
      <c r="C3160"/>
      <c r="D3160"/>
      <c r="E3160"/>
      <c r="F3160"/>
      <c r="G3160"/>
      <c r="I3160" s="11" t="str">
        <f>Data!G3160</f>
        <v>successful</v>
      </c>
      <c r="J3160" s="11">
        <f>Data!O3160</f>
        <v>69</v>
      </c>
    </row>
    <row r="3161" spans="3:10" x14ac:dyDescent="0.2">
      <c r="C3161"/>
      <c r="D3161"/>
      <c r="E3161"/>
      <c r="F3161"/>
      <c r="G3161"/>
      <c r="I3161" s="11" t="str">
        <f>Data!G3161</f>
        <v>successful</v>
      </c>
      <c r="J3161" s="11">
        <f>Data!O3161</f>
        <v>52</v>
      </c>
    </row>
    <row r="3162" spans="3:10" x14ac:dyDescent="0.2">
      <c r="C3162"/>
      <c r="D3162"/>
      <c r="E3162"/>
      <c r="F3162"/>
      <c r="G3162"/>
      <c r="I3162" s="11" t="str">
        <f>Data!G3162</f>
        <v>successful</v>
      </c>
      <c r="J3162" s="11">
        <f>Data!O3162</f>
        <v>57</v>
      </c>
    </row>
    <row r="3163" spans="3:10" x14ac:dyDescent="0.2">
      <c r="C3163"/>
      <c r="D3163"/>
      <c r="E3163"/>
      <c r="F3163"/>
      <c r="G3163"/>
      <c r="I3163" s="11" t="str">
        <f>Data!G3163</f>
        <v>successful</v>
      </c>
      <c r="J3163" s="11">
        <f>Data!O3163</f>
        <v>74</v>
      </c>
    </row>
    <row r="3164" spans="3:10" x14ac:dyDescent="0.2">
      <c r="C3164"/>
      <c r="D3164"/>
      <c r="E3164"/>
      <c r="F3164"/>
      <c r="G3164"/>
      <c r="I3164" s="11" t="str">
        <f>Data!G3164</f>
        <v>successful</v>
      </c>
      <c r="J3164" s="11">
        <f>Data!O3164</f>
        <v>63</v>
      </c>
    </row>
    <row r="3165" spans="3:10" x14ac:dyDescent="0.2">
      <c r="C3165"/>
      <c r="D3165"/>
      <c r="E3165"/>
      <c r="F3165"/>
      <c r="G3165"/>
      <c r="I3165" s="11" t="str">
        <f>Data!G3165</f>
        <v>successful</v>
      </c>
      <c r="J3165" s="11">
        <f>Data!O3165</f>
        <v>72</v>
      </c>
    </row>
    <row r="3166" spans="3:10" x14ac:dyDescent="0.2">
      <c r="C3166"/>
      <c r="D3166"/>
      <c r="E3166"/>
      <c r="F3166"/>
      <c r="G3166"/>
      <c r="I3166" s="11" t="str">
        <f>Data!G3166</f>
        <v>successful</v>
      </c>
      <c r="J3166" s="11">
        <f>Data!O3166</f>
        <v>71</v>
      </c>
    </row>
    <row r="3167" spans="3:10" x14ac:dyDescent="0.2">
      <c r="C3167"/>
      <c r="D3167"/>
      <c r="E3167"/>
      <c r="F3167"/>
      <c r="G3167"/>
      <c r="I3167" s="11" t="str">
        <f>Data!G3167</f>
        <v>successful</v>
      </c>
      <c r="J3167" s="11">
        <f>Data!O3167</f>
        <v>21</v>
      </c>
    </row>
    <row r="3168" spans="3:10" x14ac:dyDescent="0.2">
      <c r="C3168"/>
      <c r="D3168"/>
      <c r="E3168"/>
      <c r="F3168"/>
      <c r="G3168"/>
      <c r="I3168" s="11" t="str">
        <f>Data!G3168</f>
        <v>successful</v>
      </c>
      <c r="J3168" s="11">
        <f>Data!O3168</f>
        <v>930</v>
      </c>
    </row>
    <row r="3169" spans="3:10" x14ac:dyDescent="0.2">
      <c r="C3169"/>
      <c r="D3169"/>
      <c r="E3169"/>
      <c r="F3169"/>
      <c r="G3169"/>
      <c r="I3169" s="11" t="str">
        <f>Data!G3169</f>
        <v>successful</v>
      </c>
      <c r="J3169" s="11">
        <f>Data!O3169</f>
        <v>55</v>
      </c>
    </row>
    <row r="3170" spans="3:10" x14ac:dyDescent="0.2">
      <c r="C3170"/>
      <c r="D3170"/>
      <c r="E3170"/>
      <c r="F3170"/>
      <c r="G3170"/>
      <c r="I3170" s="11" t="str">
        <f>Data!G3170</f>
        <v>successful</v>
      </c>
      <c r="J3170" s="11">
        <f>Data!O3170</f>
        <v>61</v>
      </c>
    </row>
    <row r="3171" spans="3:10" x14ac:dyDescent="0.2">
      <c r="C3171"/>
      <c r="D3171"/>
      <c r="E3171"/>
      <c r="F3171"/>
      <c r="G3171"/>
      <c r="I3171" s="11" t="str">
        <f>Data!G3171</f>
        <v>successful</v>
      </c>
      <c r="J3171" s="11">
        <f>Data!O3171</f>
        <v>82</v>
      </c>
    </row>
    <row r="3172" spans="3:10" x14ac:dyDescent="0.2">
      <c r="C3172"/>
      <c r="D3172"/>
      <c r="E3172"/>
      <c r="F3172"/>
      <c r="G3172"/>
      <c r="I3172" s="11" t="str">
        <f>Data!G3172</f>
        <v>successful</v>
      </c>
      <c r="J3172" s="11">
        <f>Data!O3172</f>
        <v>71</v>
      </c>
    </row>
    <row r="3173" spans="3:10" x14ac:dyDescent="0.2">
      <c r="C3173"/>
      <c r="D3173"/>
      <c r="E3173"/>
      <c r="F3173"/>
      <c r="G3173"/>
      <c r="I3173" s="11" t="str">
        <f>Data!G3173</f>
        <v>successful</v>
      </c>
      <c r="J3173" s="11">
        <f>Data!O3173</f>
        <v>117</v>
      </c>
    </row>
    <row r="3174" spans="3:10" x14ac:dyDescent="0.2">
      <c r="C3174"/>
      <c r="D3174"/>
      <c r="E3174"/>
      <c r="F3174"/>
      <c r="G3174"/>
      <c r="I3174" s="11" t="str">
        <f>Data!G3174</f>
        <v>successful</v>
      </c>
      <c r="J3174" s="11">
        <f>Data!O3174</f>
        <v>29</v>
      </c>
    </row>
    <row r="3175" spans="3:10" x14ac:dyDescent="0.2">
      <c r="C3175"/>
      <c r="D3175"/>
      <c r="E3175"/>
      <c r="F3175"/>
      <c r="G3175"/>
      <c r="I3175" s="11" t="str">
        <f>Data!G3175</f>
        <v>successful</v>
      </c>
      <c r="J3175" s="11">
        <f>Data!O3175</f>
        <v>74</v>
      </c>
    </row>
    <row r="3176" spans="3:10" x14ac:dyDescent="0.2">
      <c r="C3176"/>
      <c r="D3176"/>
      <c r="E3176"/>
      <c r="F3176"/>
      <c r="G3176"/>
      <c r="I3176" s="11" t="str">
        <f>Data!G3176</f>
        <v>successful</v>
      </c>
      <c r="J3176" s="11">
        <f>Data!O3176</f>
        <v>23</v>
      </c>
    </row>
    <row r="3177" spans="3:10" x14ac:dyDescent="0.2">
      <c r="C3177"/>
      <c r="D3177"/>
      <c r="E3177"/>
      <c r="F3177"/>
      <c r="G3177"/>
      <c r="I3177" s="11" t="str">
        <f>Data!G3177</f>
        <v>successful</v>
      </c>
      <c r="J3177" s="11">
        <f>Data!O3177</f>
        <v>60</v>
      </c>
    </row>
    <row r="3178" spans="3:10" x14ac:dyDescent="0.2">
      <c r="C3178"/>
      <c r="D3178"/>
      <c r="E3178"/>
      <c r="F3178"/>
      <c r="G3178"/>
      <c r="I3178" s="11" t="str">
        <f>Data!G3178</f>
        <v>successful</v>
      </c>
      <c r="J3178" s="11">
        <f>Data!O3178</f>
        <v>55</v>
      </c>
    </row>
    <row r="3179" spans="3:10" x14ac:dyDescent="0.2">
      <c r="C3179"/>
      <c r="D3179"/>
      <c r="E3179"/>
      <c r="F3179"/>
      <c r="G3179"/>
      <c r="I3179" s="11" t="str">
        <f>Data!G3179</f>
        <v>successful</v>
      </c>
      <c r="J3179" s="11">
        <f>Data!O3179</f>
        <v>51</v>
      </c>
    </row>
    <row r="3180" spans="3:10" x14ac:dyDescent="0.2">
      <c r="C3180"/>
      <c r="D3180"/>
      <c r="E3180"/>
      <c r="F3180"/>
      <c r="G3180"/>
      <c r="I3180" s="11" t="str">
        <f>Data!G3180</f>
        <v>successful</v>
      </c>
      <c r="J3180" s="11">
        <f>Data!O3180</f>
        <v>78</v>
      </c>
    </row>
    <row r="3181" spans="3:10" x14ac:dyDescent="0.2">
      <c r="C3181"/>
      <c r="D3181"/>
      <c r="E3181"/>
      <c r="F3181"/>
      <c r="G3181"/>
      <c r="I3181" s="11" t="str">
        <f>Data!G3181</f>
        <v>successful</v>
      </c>
      <c r="J3181" s="11">
        <f>Data!O3181</f>
        <v>62</v>
      </c>
    </row>
    <row r="3182" spans="3:10" x14ac:dyDescent="0.2">
      <c r="C3182"/>
      <c r="D3182"/>
      <c r="E3182"/>
      <c r="F3182"/>
      <c r="G3182"/>
      <c r="I3182" s="11" t="str">
        <f>Data!G3182</f>
        <v>successful</v>
      </c>
      <c r="J3182" s="11">
        <f>Data!O3182</f>
        <v>45</v>
      </c>
    </row>
    <row r="3183" spans="3:10" x14ac:dyDescent="0.2">
      <c r="C3183"/>
      <c r="D3183"/>
      <c r="E3183"/>
      <c r="F3183"/>
      <c r="G3183"/>
      <c r="I3183" s="11" t="str">
        <f>Data!G3183</f>
        <v>successful</v>
      </c>
      <c r="J3183" s="11">
        <f>Data!O3183</f>
        <v>15</v>
      </c>
    </row>
    <row r="3184" spans="3:10" x14ac:dyDescent="0.2">
      <c r="C3184"/>
      <c r="D3184"/>
      <c r="E3184"/>
      <c r="F3184"/>
      <c r="G3184"/>
      <c r="I3184" s="11" t="str">
        <f>Data!G3184</f>
        <v>successful</v>
      </c>
      <c r="J3184" s="11">
        <f>Data!O3184</f>
        <v>151</v>
      </c>
    </row>
    <row r="3185" spans="3:10" x14ac:dyDescent="0.2">
      <c r="C3185"/>
      <c r="D3185"/>
      <c r="E3185"/>
      <c r="F3185"/>
      <c r="G3185"/>
      <c r="I3185" s="11" t="str">
        <f>Data!G3185</f>
        <v>successful</v>
      </c>
      <c r="J3185" s="11">
        <f>Data!O3185</f>
        <v>68</v>
      </c>
    </row>
    <row r="3186" spans="3:10" x14ac:dyDescent="0.2">
      <c r="C3186"/>
      <c r="D3186"/>
      <c r="E3186"/>
      <c r="F3186"/>
      <c r="G3186"/>
      <c r="I3186" s="11" t="str">
        <f>Data!G3186</f>
        <v>successful</v>
      </c>
      <c r="J3186" s="11">
        <f>Data!O3186</f>
        <v>46</v>
      </c>
    </row>
    <row r="3187" spans="3:10" x14ac:dyDescent="0.2">
      <c r="C3187"/>
      <c r="D3187"/>
      <c r="E3187"/>
      <c r="F3187"/>
      <c r="G3187"/>
      <c r="I3187" s="11" t="str">
        <f>Data!G3187</f>
        <v>successful</v>
      </c>
      <c r="J3187" s="11">
        <f>Data!O3187</f>
        <v>24</v>
      </c>
    </row>
    <row r="3188" spans="3:10" x14ac:dyDescent="0.2">
      <c r="C3188"/>
      <c r="D3188"/>
      <c r="E3188"/>
      <c r="F3188"/>
      <c r="G3188"/>
      <c r="I3188" s="11" t="str">
        <f>Data!G3188</f>
        <v>successful</v>
      </c>
      <c r="J3188" s="11">
        <f>Data!O3188</f>
        <v>70</v>
      </c>
    </row>
    <row r="3189" spans="3:10" x14ac:dyDescent="0.2">
      <c r="C3189"/>
      <c r="D3189"/>
      <c r="E3189"/>
      <c r="F3189"/>
      <c r="G3189"/>
      <c r="I3189" s="11" t="str">
        <f>Data!G3189</f>
        <v>successful</v>
      </c>
      <c r="J3189" s="11">
        <f>Data!O3189</f>
        <v>244</v>
      </c>
    </row>
    <row r="3190" spans="3:10" x14ac:dyDescent="0.2">
      <c r="C3190"/>
      <c r="D3190"/>
      <c r="E3190"/>
      <c r="F3190"/>
      <c r="G3190"/>
      <c r="I3190" s="11" t="str">
        <f>Data!G3190</f>
        <v>failed</v>
      </c>
      <c r="J3190" s="11">
        <f>Data!O3190</f>
        <v>9</v>
      </c>
    </row>
    <row r="3191" spans="3:10" x14ac:dyDescent="0.2">
      <c r="C3191"/>
      <c r="D3191"/>
      <c r="E3191"/>
      <c r="F3191"/>
      <c r="G3191"/>
      <c r="I3191" s="11" t="str">
        <f>Data!G3191</f>
        <v>failed</v>
      </c>
      <c r="J3191" s="11">
        <f>Data!O3191</f>
        <v>19</v>
      </c>
    </row>
    <row r="3192" spans="3:10" x14ac:dyDescent="0.2">
      <c r="C3192"/>
      <c r="D3192"/>
      <c r="E3192"/>
      <c r="F3192"/>
      <c r="G3192"/>
      <c r="I3192" s="11" t="str">
        <f>Data!G3192</f>
        <v>failed</v>
      </c>
      <c r="J3192" s="11">
        <f>Data!O3192</f>
        <v>0</v>
      </c>
    </row>
    <row r="3193" spans="3:10" x14ac:dyDescent="0.2">
      <c r="C3193"/>
      <c r="D3193"/>
      <c r="E3193"/>
      <c r="F3193"/>
      <c r="G3193"/>
      <c r="I3193" s="11" t="str">
        <f>Data!G3193</f>
        <v>failed</v>
      </c>
      <c r="J3193" s="11">
        <f>Data!O3193</f>
        <v>4</v>
      </c>
    </row>
    <row r="3194" spans="3:10" x14ac:dyDescent="0.2">
      <c r="C3194"/>
      <c r="D3194"/>
      <c r="E3194"/>
      <c r="F3194"/>
      <c r="G3194"/>
      <c r="I3194" s="11" t="str">
        <f>Data!G3194</f>
        <v>failed</v>
      </c>
      <c r="J3194" s="11">
        <f>Data!O3194</f>
        <v>8</v>
      </c>
    </row>
    <row r="3195" spans="3:10" x14ac:dyDescent="0.2">
      <c r="C3195"/>
      <c r="D3195"/>
      <c r="E3195"/>
      <c r="F3195"/>
      <c r="G3195"/>
      <c r="I3195" s="11" t="str">
        <f>Data!G3195</f>
        <v>failed</v>
      </c>
      <c r="J3195" s="11">
        <f>Data!O3195</f>
        <v>24</v>
      </c>
    </row>
    <row r="3196" spans="3:10" x14ac:dyDescent="0.2">
      <c r="C3196"/>
      <c r="D3196"/>
      <c r="E3196"/>
      <c r="F3196"/>
      <c r="G3196"/>
      <c r="I3196" s="11" t="str">
        <f>Data!G3196</f>
        <v>failed</v>
      </c>
      <c r="J3196" s="11">
        <f>Data!O3196</f>
        <v>0</v>
      </c>
    </row>
    <row r="3197" spans="3:10" x14ac:dyDescent="0.2">
      <c r="C3197"/>
      <c r="D3197"/>
      <c r="E3197"/>
      <c r="F3197"/>
      <c r="G3197"/>
      <c r="I3197" s="11" t="str">
        <f>Data!G3197</f>
        <v>failed</v>
      </c>
      <c r="J3197" s="11">
        <f>Data!O3197</f>
        <v>39</v>
      </c>
    </row>
    <row r="3198" spans="3:10" x14ac:dyDescent="0.2">
      <c r="C3198"/>
      <c r="D3198"/>
      <c r="E3198"/>
      <c r="F3198"/>
      <c r="G3198"/>
      <c r="I3198" s="11" t="str">
        <f>Data!G3198</f>
        <v>failed</v>
      </c>
      <c r="J3198" s="11">
        <f>Data!O3198</f>
        <v>6</v>
      </c>
    </row>
    <row r="3199" spans="3:10" x14ac:dyDescent="0.2">
      <c r="C3199"/>
      <c r="D3199"/>
      <c r="E3199"/>
      <c r="F3199"/>
      <c r="G3199"/>
      <c r="I3199" s="11" t="str">
        <f>Data!G3199</f>
        <v>failed</v>
      </c>
      <c r="J3199" s="11">
        <f>Data!O3199</f>
        <v>4</v>
      </c>
    </row>
    <row r="3200" spans="3:10" x14ac:dyDescent="0.2">
      <c r="C3200"/>
      <c r="D3200"/>
      <c r="E3200"/>
      <c r="F3200"/>
      <c r="G3200"/>
      <c r="I3200" s="11" t="str">
        <f>Data!G3200</f>
        <v>failed</v>
      </c>
      <c r="J3200" s="11">
        <f>Data!O3200</f>
        <v>3</v>
      </c>
    </row>
    <row r="3201" spans="3:10" x14ac:dyDescent="0.2">
      <c r="C3201"/>
      <c r="D3201"/>
      <c r="E3201"/>
      <c r="F3201"/>
      <c r="G3201"/>
      <c r="I3201" s="11" t="str">
        <f>Data!G3201</f>
        <v>failed</v>
      </c>
      <c r="J3201" s="11">
        <f>Data!O3201</f>
        <v>53</v>
      </c>
    </row>
    <row r="3202" spans="3:10" x14ac:dyDescent="0.2">
      <c r="C3202"/>
      <c r="D3202"/>
      <c r="E3202"/>
      <c r="F3202"/>
      <c r="G3202"/>
      <c r="I3202" s="11" t="str">
        <f>Data!G3202</f>
        <v>failed</v>
      </c>
      <c r="J3202" s="11">
        <f>Data!O3202</f>
        <v>1</v>
      </c>
    </row>
    <row r="3203" spans="3:10" x14ac:dyDescent="0.2">
      <c r="C3203"/>
      <c r="D3203"/>
      <c r="E3203"/>
      <c r="F3203"/>
      <c r="G3203"/>
      <c r="I3203" s="11" t="str">
        <f>Data!G3203</f>
        <v>failed</v>
      </c>
      <c r="J3203" s="11">
        <f>Data!O3203</f>
        <v>2</v>
      </c>
    </row>
    <row r="3204" spans="3:10" x14ac:dyDescent="0.2">
      <c r="C3204"/>
      <c r="D3204"/>
      <c r="E3204"/>
      <c r="F3204"/>
      <c r="G3204"/>
      <c r="I3204" s="11" t="str">
        <f>Data!G3204</f>
        <v>failed</v>
      </c>
      <c r="J3204" s="11">
        <f>Data!O3204</f>
        <v>25</v>
      </c>
    </row>
    <row r="3205" spans="3:10" x14ac:dyDescent="0.2">
      <c r="C3205"/>
      <c r="D3205"/>
      <c r="E3205"/>
      <c r="F3205"/>
      <c r="G3205"/>
      <c r="I3205" s="11" t="str">
        <f>Data!G3205</f>
        <v>failed</v>
      </c>
      <c r="J3205" s="11">
        <f>Data!O3205</f>
        <v>6</v>
      </c>
    </row>
    <row r="3206" spans="3:10" x14ac:dyDescent="0.2">
      <c r="C3206"/>
      <c r="D3206"/>
      <c r="E3206"/>
      <c r="F3206"/>
      <c r="G3206"/>
      <c r="I3206" s="11" t="str">
        <f>Data!G3206</f>
        <v>failed</v>
      </c>
      <c r="J3206" s="11">
        <f>Data!O3206</f>
        <v>0</v>
      </c>
    </row>
    <row r="3207" spans="3:10" x14ac:dyDescent="0.2">
      <c r="C3207"/>
      <c r="D3207"/>
      <c r="E3207"/>
      <c r="F3207"/>
      <c r="G3207"/>
      <c r="I3207" s="11" t="str">
        <f>Data!G3207</f>
        <v>failed</v>
      </c>
      <c r="J3207" s="11">
        <f>Data!O3207</f>
        <v>12</v>
      </c>
    </row>
    <row r="3208" spans="3:10" x14ac:dyDescent="0.2">
      <c r="C3208"/>
      <c r="D3208"/>
      <c r="E3208"/>
      <c r="F3208"/>
      <c r="G3208"/>
      <c r="I3208" s="11" t="str">
        <f>Data!G3208</f>
        <v>failed</v>
      </c>
      <c r="J3208" s="11">
        <f>Data!O3208</f>
        <v>0</v>
      </c>
    </row>
    <row r="3209" spans="3:10" x14ac:dyDescent="0.2">
      <c r="C3209"/>
      <c r="D3209"/>
      <c r="E3209"/>
      <c r="F3209"/>
      <c r="G3209"/>
      <c r="I3209" s="11" t="str">
        <f>Data!G3209</f>
        <v>failed</v>
      </c>
      <c r="J3209" s="11">
        <f>Data!O3209</f>
        <v>36</v>
      </c>
    </row>
    <row r="3210" spans="3:10" x14ac:dyDescent="0.2">
      <c r="C3210"/>
      <c r="D3210"/>
      <c r="E3210"/>
      <c r="F3210"/>
      <c r="G3210"/>
      <c r="I3210" s="11" t="str">
        <f>Data!G3210</f>
        <v>successful</v>
      </c>
      <c r="J3210" s="11">
        <f>Data!O3210</f>
        <v>82</v>
      </c>
    </row>
    <row r="3211" spans="3:10" x14ac:dyDescent="0.2">
      <c r="C3211"/>
      <c r="D3211"/>
      <c r="E3211"/>
      <c r="F3211"/>
      <c r="G3211"/>
      <c r="I3211" s="11" t="str">
        <f>Data!G3211</f>
        <v>successful</v>
      </c>
      <c r="J3211" s="11">
        <f>Data!O3211</f>
        <v>226</v>
      </c>
    </row>
    <row r="3212" spans="3:10" x14ac:dyDescent="0.2">
      <c r="C3212"/>
      <c r="D3212"/>
      <c r="E3212"/>
      <c r="F3212"/>
      <c r="G3212"/>
      <c r="I3212" s="11" t="str">
        <f>Data!G3212</f>
        <v>successful</v>
      </c>
      <c r="J3212" s="11">
        <f>Data!O3212</f>
        <v>60</v>
      </c>
    </row>
    <row r="3213" spans="3:10" x14ac:dyDescent="0.2">
      <c r="C3213"/>
      <c r="D3213"/>
      <c r="E3213"/>
      <c r="F3213"/>
      <c r="G3213"/>
      <c r="I3213" s="11" t="str">
        <f>Data!G3213</f>
        <v>successful</v>
      </c>
      <c r="J3213" s="11">
        <f>Data!O3213</f>
        <v>322</v>
      </c>
    </row>
    <row r="3214" spans="3:10" x14ac:dyDescent="0.2">
      <c r="C3214"/>
      <c r="D3214"/>
      <c r="E3214"/>
      <c r="F3214"/>
      <c r="G3214"/>
      <c r="I3214" s="11" t="str">
        <f>Data!G3214</f>
        <v>successful</v>
      </c>
      <c r="J3214" s="11">
        <f>Data!O3214</f>
        <v>94</v>
      </c>
    </row>
    <row r="3215" spans="3:10" x14ac:dyDescent="0.2">
      <c r="C3215"/>
      <c r="D3215"/>
      <c r="E3215"/>
      <c r="F3215"/>
      <c r="G3215"/>
      <c r="I3215" s="11" t="str">
        <f>Data!G3215</f>
        <v>successful</v>
      </c>
      <c r="J3215" s="11">
        <f>Data!O3215</f>
        <v>47</v>
      </c>
    </row>
    <row r="3216" spans="3:10" x14ac:dyDescent="0.2">
      <c r="C3216"/>
      <c r="D3216"/>
      <c r="E3216"/>
      <c r="F3216"/>
      <c r="G3216"/>
      <c r="I3216" s="11" t="str">
        <f>Data!G3216</f>
        <v>successful</v>
      </c>
      <c r="J3216" s="11">
        <f>Data!O3216</f>
        <v>115</v>
      </c>
    </row>
    <row r="3217" spans="3:10" x14ac:dyDescent="0.2">
      <c r="C3217"/>
      <c r="D3217"/>
      <c r="E3217"/>
      <c r="F3217"/>
      <c r="G3217"/>
      <c r="I3217" s="11" t="str">
        <f>Data!G3217</f>
        <v>successful</v>
      </c>
      <c r="J3217" s="11">
        <f>Data!O3217</f>
        <v>134</v>
      </c>
    </row>
    <row r="3218" spans="3:10" x14ac:dyDescent="0.2">
      <c r="C3218"/>
      <c r="D3218"/>
      <c r="E3218"/>
      <c r="F3218"/>
      <c r="G3218"/>
      <c r="I3218" s="11" t="str">
        <f>Data!G3218</f>
        <v>successful</v>
      </c>
      <c r="J3218" s="11">
        <f>Data!O3218</f>
        <v>35</v>
      </c>
    </row>
    <row r="3219" spans="3:10" x14ac:dyDescent="0.2">
      <c r="C3219"/>
      <c r="D3219"/>
      <c r="E3219"/>
      <c r="F3219"/>
      <c r="G3219"/>
      <c r="I3219" s="11" t="str">
        <f>Data!G3219</f>
        <v>successful</v>
      </c>
      <c r="J3219" s="11">
        <f>Data!O3219</f>
        <v>104</v>
      </c>
    </row>
    <row r="3220" spans="3:10" x14ac:dyDescent="0.2">
      <c r="C3220"/>
      <c r="D3220"/>
      <c r="E3220"/>
      <c r="F3220"/>
      <c r="G3220"/>
      <c r="I3220" s="11" t="str">
        <f>Data!G3220</f>
        <v>successful</v>
      </c>
      <c r="J3220" s="11">
        <f>Data!O3220</f>
        <v>184</v>
      </c>
    </row>
    <row r="3221" spans="3:10" x14ac:dyDescent="0.2">
      <c r="C3221"/>
      <c r="D3221"/>
      <c r="E3221"/>
      <c r="F3221"/>
      <c r="G3221"/>
      <c r="I3221" s="11" t="str">
        <f>Data!G3221</f>
        <v>successful</v>
      </c>
      <c r="J3221" s="11">
        <f>Data!O3221</f>
        <v>119</v>
      </c>
    </row>
    <row r="3222" spans="3:10" x14ac:dyDescent="0.2">
      <c r="C3222"/>
      <c r="D3222"/>
      <c r="E3222"/>
      <c r="F3222"/>
      <c r="G3222"/>
      <c r="I3222" s="11" t="str">
        <f>Data!G3222</f>
        <v>successful</v>
      </c>
      <c r="J3222" s="11">
        <f>Data!O3222</f>
        <v>59</v>
      </c>
    </row>
    <row r="3223" spans="3:10" x14ac:dyDescent="0.2">
      <c r="C3223"/>
      <c r="D3223"/>
      <c r="E3223"/>
      <c r="F3223"/>
      <c r="G3223"/>
      <c r="I3223" s="11" t="str">
        <f>Data!G3223</f>
        <v>successful</v>
      </c>
      <c r="J3223" s="11">
        <f>Data!O3223</f>
        <v>113</v>
      </c>
    </row>
    <row r="3224" spans="3:10" x14ac:dyDescent="0.2">
      <c r="C3224"/>
      <c r="D3224"/>
      <c r="E3224"/>
      <c r="F3224"/>
      <c r="G3224"/>
      <c r="I3224" s="11" t="str">
        <f>Data!G3224</f>
        <v>successful</v>
      </c>
      <c r="J3224" s="11">
        <f>Data!O3224</f>
        <v>84</v>
      </c>
    </row>
    <row r="3225" spans="3:10" x14ac:dyDescent="0.2">
      <c r="C3225"/>
      <c r="D3225"/>
      <c r="E3225"/>
      <c r="F3225"/>
      <c r="G3225"/>
      <c r="I3225" s="11" t="str">
        <f>Data!G3225</f>
        <v>successful</v>
      </c>
      <c r="J3225" s="11">
        <f>Data!O3225</f>
        <v>74</v>
      </c>
    </row>
    <row r="3226" spans="3:10" x14ac:dyDescent="0.2">
      <c r="C3226"/>
      <c r="D3226"/>
      <c r="E3226"/>
      <c r="F3226"/>
      <c r="G3226"/>
      <c r="I3226" s="11" t="str">
        <f>Data!G3226</f>
        <v>successful</v>
      </c>
      <c r="J3226" s="11">
        <f>Data!O3226</f>
        <v>216</v>
      </c>
    </row>
    <row r="3227" spans="3:10" x14ac:dyDescent="0.2">
      <c r="C3227"/>
      <c r="D3227"/>
      <c r="E3227"/>
      <c r="F3227"/>
      <c r="G3227"/>
      <c r="I3227" s="11" t="str">
        <f>Data!G3227</f>
        <v>successful</v>
      </c>
      <c r="J3227" s="11">
        <f>Data!O3227</f>
        <v>39</v>
      </c>
    </row>
    <row r="3228" spans="3:10" x14ac:dyDescent="0.2">
      <c r="C3228"/>
      <c r="D3228"/>
      <c r="E3228"/>
      <c r="F3228"/>
      <c r="G3228"/>
      <c r="I3228" s="11" t="str">
        <f>Data!G3228</f>
        <v>successful</v>
      </c>
      <c r="J3228" s="11">
        <f>Data!O3228</f>
        <v>21</v>
      </c>
    </row>
    <row r="3229" spans="3:10" x14ac:dyDescent="0.2">
      <c r="C3229"/>
      <c r="D3229"/>
      <c r="E3229"/>
      <c r="F3229"/>
      <c r="G3229"/>
      <c r="I3229" s="11" t="str">
        <f>Data!G3229</f>
        <v>successful</v>
      </c>
      <c r="J3229" s="11">
        <f>Data!O3229</f>
        <v>30</v>
      </c>
    </row>
    <row r="3230" spans="3:10" x14ac:dyDescent="0.2">
      <c r="C3230"/>
      <c r="D3230"/>
      <c r="E3230"/>
      <c r="F3230"/>
      <c r="G3230"/>
      <c r="I3230" s="11" t="str">
        <f>Data!G3230</f>
        <v>successful</v>
      </c>
      <c r="J3230" s="11">
        <f>Data!O3230</f>
        <v>37</v>
      </c>
    </row>
    <row r="3231" spans="3:10" x14ac:dyDescent="0.2">
      <c r="C3231"/>
      <c r="D3231"/>
      <c r="E3231"/>
      <c r="F3231"/>
      <c r="G3231"/>
      <c r="I3231" s="11" t="str">
        <f>Data!G3231</f>
        <v>successful</v>
      </c>
      <c r="J3231" s="11">
        <f>Data!O3231</f>
        <v>202</v>
      </c>
    </row>
    <row r="3232" spans="3:10" x14ac:dyDescent="0.2">
      <c r="C3232"/>
      <c r="D3232"/>
      <c r="E3232"/>
      <c r="F3232"/>
      <c r="G3232"/>
      <c r="I3232" s="11" t="str">
        <f>Data!G3232</f>
        <v>successful</v>
      </c>
      <c r="J3232" s="11">
        <f>Data!O3232</f>
        <v>37</v>
      </c>
    </row>
    <row r="3233" spans="3:10" x14ac:dyDescent="0.2">
      <c r="C3233"/>
      <c r="D3233"/>
      <c r="E3233"/>
      <c r="F3233"/>
      <c r="G3233"/>
      <c r="I3233" s="11" t="str">
        <f>Data!G3233</f>
        <v>successful</v>
      </c>
      <c r="J3233" s="11">
        <f>Data!O3233</f>
        <v>28</v>
      </c>
    </row>
    <row r="3234" spans="3:10" x14ac:dyDescent="0.2">
      <c r="C3234"/>
      <c r="D3234"/>
      <c r="E3234"/>
      <c r="F3234"/>
      <c r="G3234"/>
      <c r="I3234" s="11" t="str">
        <f>Data!G3234</f>
        <v>successful</v>
      </c>
      <c r="J3234" s="11">
        <f>Data!O3234</f>
        <v>26</v>
      </c>
    </row>
    <row r="3235" spans="3:10" x14ac:dyDescent="0.2">
      <c r="C3235"/>
      <c r="D3235"/>
      <c r="E3235"/>
      <c r="F3235"/>
      <c r="G3235"/>
      <c r="I3235" s="11" t="str">
        <f>Data!G3235</f>
        <v>successful</v>
      </c>
      <c r="J3235" s="11">
        <f>Data!O3235</f>
        <v>61</v>
      </c>
    </row>
    <row r="3236" spans="3:10" x14ac:dyDescent="0.2">
      <c r="C3236"/>
      <c r="D3236"/>
      <c r="E3236"/>
      <c r="F3236"/>
      <c r="G3236"/>
      <c r="I3236" s="11" t="str">
        <f>Data!G3236</f>
        <v>successful</v>
      </c>
      <c r="J3236" s="11">
        <f>Data!O3236</f>
        <v>115</v>
      </c>
    </row>
    <row r="3237" spans="3:10" x14ac:dyDescent="0.2">
      <c r="C3237"/>
      <c r="D3237"/>
      <c r="E3237"/>
      <c r="F3237"/>
      <c r="G3237"/>
      <c r="I3237" s="11" t="str">
        <f>Data!G3237</f>
        <v>successful</v>
      </c>
      <c r="J3237" s="11">
        <f>Data!O3237</f>
        <v>181</v>
      </c>
    </row>
    <row r="3238" spans="3:10" x14ac:dyDescent="0.2">
      <c r="C3238"/>
      <c r="D3238"/>
      <c r="E3238"/>
      <c r="F3238"/>
      <c r="G3238"/>
      <c r="I3238" s="11" t="str">
        <f>Data!G3238</f>
        <v>successful</v>
      </c>
      <c r="J3238" s="11">
        <f>Data!O3238</f>
        <v>110</v>
      </c>
    </row>
    <row r="3239" spans="3:10" x14ac:dyDescent="0.2">
      <c r="C3239"/>
      <c r="D3239"/>
      <c r="E3239"/>
      <c r="F3239"/>
      <c r="G3239"/>
      <c r="I3239" s="11" t="str">
        <f>Data!G3239</f>
        <v>successful</v>
      </c>
      <c r="J3239" s="11">
        <f>Data!O3239</f>
        <v>269</v>
      </c>
    </row>
    <row r="3240" spans="3:10" x14ac:dyDescent="0.2">
      <c r="C3240"/>
      <c r="D3240"/>
      <c r="E3240"/>
      <c r="F3240"/>
      <c r="G3240"/>
      <c r="I3240" s="11" t="str">
        <f>Data!G3240</f>
        <v>successful</v>
      </c>
      <c r="J3240" s="11">
        <f>Data!O3240</f>
        <v>79</v>
      </c>
    </row>
    <row r="3241" spans="3:10" x14ac:dyDescent="0.2">
      <c r="C3241"/>
      <c r="D3241"/>
      <c r="E3241"/>
      <c r="F3241"/>
      <c r="G3241"/>
      <c r="I3241" s="11" t="str">
        <f>Data!G3241</f>
        <v>successful</v>
      </c>
      <c r="J3241" s="11">
        <f>Data!O3241</f>
        <v>104</v>
      </c>
    </row>
    <row r="3242" spans="3:10" x14ac:dyDescent="0.2">
      <c r="C3242"/>
      <c r="D3242"/>
      <c r="E3242"/>
      <c r="F3242"/>
      <c r="G3242"/>
      <c r="I3242" s="11" t="str">
        <f>Data!G3242</f>
        <v>successful</v>
      </c>
      <c r="J3242" s="11">
        <f>Data!O3242</f>
        <v>34</v>
      </c>
    </row>
    <row r="3243" spans="3:10" x14ac:dyDescent="0.2">
      <c r="C3243"/>
      <c r="D3243"/>
      <c r="E3243"/>
      <c r="F3243"/>
      <c r="G3243"/>
      <c r="I3243" s="11" t="str">
        <f>Data!G3243</f>
        <v>successful</v>
      </c>
      <c r="J3243" s="11">
        <f>Data!O3243</f>
        <v>167</v>
      </c>
    </row>
    <row r="3244" spans="3:10" x14ac:dyDescent="0.2">
      <c r="C3244"/>
      <c r="D3244"/>
      <c r="E3244"/>
      <c r="F3244"/>
      <c r="G3244"/>
      <c r="I3244" s="11" t="str">
        <f>Data!G3244</f>
        <v>successful</v>
      </c>
      <c r="J3244" s="11">
        <f>Data!O3244</f>
        <v>183</v>
      </c>
    </row>
    <row r="3245" spans="3:10" x14ac:dyDescent="0.2">
      <c r="C3245"/>
      <c r="D3245"/>
      <c r="E3245"/>
      <c r="F3245"/>
      <c r="G3245"/>
      <c r="I3245" s="11" t="str">
        <f>Data!G3245</f>
        <v>successful</v>
      </c>
      <c r="J3245" s="11">
        <f>Data!O3245</f>
        <v>71</v>
      </c>
    </row>
    <row r="3246" spans="3:10" x14ac:dyDescent="0.2">
      <c r="C3246"/>
      <c r="D3246"/>
      <c r="E3246"/>
      <c r="F3246"/>
      <c r="G3246"/>
      <c r="I3246" s="11" t="str">
        <f>Data!G3246</f>
        <v>successful</v>
      </c>
      <c r="J3246" s="11">
        <f>Data!O3246</f>
        <v>69</v>
      </c>
    </row>
    <row r="3247" spans="3:10" x14ac:dyDescent="0.2">
      <c r="C3247"/>
      <c r="D3247"/>
      <c r="E3247"/>
      <c r="F3247"/>
      <c r="G3247"/>
      <c r="I3247" s="11" t="str">
        <f>Data!G3247</f>
        <v>successful</v>
      </c>
      <c r="J3247" s="11">
        <f>Data!O3247</f>
        <v>270</v>
      </c>
    </row>
    <row r="3248" spans="3:10" x14ac:dyDescent="0.2">
      <c r="C3248"/>
      <c r="D3248"/>
      <c r="E3248"/>
      <c r="F3248"/>
      <c r="G3248"/>
      <c r="I3248" s="11" t="str">
        <f>Data!G3248</f>
        <v>successful</v>
      </c>
      <c r="J3248" s="11">
        <f>Data!O3248</f>
        <v>193</v>
      </c>
    </row>
    <row r="3249" spans="3:10" x14ac:dyDescent="0.2">
      <c r="C3249"/>
      <c r="D3249"/>
      <c r="E3249"/>
      <c r="F3249"/>
      <c r="G3249"/>
      <c r="I3249" s="11" t="str">
        <f>Data!G3249</f>
        <v>successful</v>
      </c>
      <c r="J3249" s="11">
        <f>Data!O3249</f>
        <v>57</v>
      </c>
    </row>
    <row r="3250" spans="3:10" x14ac:dyDescent="0.2">
      <c r="C3250"/>
      <c r="D3250"/>
      <c r="E3250"/>
      <c r="F3250"/>
      <c r="G3250"/>
      <c r="I3250" s="11" t="str">
        <f>Data!G3250</f>
        <v>successful</v>
      </c>
      <c r="J3250" s="11">
        <f>Data!O3250</f>
        <v>200</v>
      </c>
    </row>
    <row r="3251" spans="3:10" x14ac:dyDescent="0.2">
      <c r="C3251"/>
      <c r="D3251"/>
      <c r="E3251"/>
      <c r="F3251"/>
      <c r="G3251"/>
      <c r="I3251" s="11" t="str">
        <f>Data!G3251</f>
        <v>successful</v>
      </c>
      <c r="J3251" s="11">
        <f>Data!O3251</f>
        <v>88</v>
      </c>
    </row>
    <row r="3252" spans="3:10" x14ac:dyDescent="0.2">
      <c r="C3252"/>
      <c r="D3252"/>
      <c r="E3252"/>
      <c r="F3252"/>
      <c r="G3252"/>
      <c r="I3252" s="11" t="str">
        <f>Data!G3252</f>
        <v>successful</v>
      </c>
      <c r="J3252" s="11">
        <f>Data!O3252</f>
        <v>213</v>
      </c>
    </row>
    <row r="3253" spans="3:10" x14ac:dyDescent="0.2">
      <c r="C3253"/>
      <c r="D3253"/>
      <c r="E3253"/>
      <c r="F3253"/>
      <c r="G3253"/>
      <c r="I3253" s="11" t="str">
        <f>Data!G3253</f>
        <v>successful</v>
      </c>
      <c r="J3253" s="11">
        <f>Data!O3253</f>
        <v>20</v>
      </c>
    </row>
    <row r="3254" spans="3:10" x14ac:dyDescent="0.2">
      <c r="C3254"/>
      <c r="D3254"/>
      <c r="E3254"/>
      <c r="F3254"/>
      <c r="G3254"/>
      <c r="I3254" s="11" t="str">
        <f>Data!G3254</f>
        <v>successful</v>
      </c>
      <c r="J3254" s="11">
        <f>Data!O3254</f>
        <v>50</v>
      </c>
    </row>
    <row r="3255" spans="3:10" x14ac:dyDescent="0.2">
      <c r="C3255"/>
      <c r="D3255"/>
      <c r="E3255"/>
      <c r="F3255"/>
      <c r="G3255"/>
      <c r="I3255" s="11" t="str">
        <f>Data!G3255</f>
        <v>successful</v>
      </c>
      <c r="J3255" s="11">
        <f>Data!O3255</f>
        <v>115</v>
      </c>
    </row>
    <row r="3256" spans="3:10" x14ac:dyDescent="0.2">
      <c r="C3256"/>
      <c r="D3256"/>
      <c r="E3256"/>
      <c r="F3256"/>
      <c r="G3256"/>
      <c r="I3256" s="11" t="str">
        <f>Data!G3256</f>
        <v>successful</v>
      </c>
      <c r="J3256" s="11">
        <f>Data!O3256</f>
        <v>186</v>
      </c>
    </row>
    <row r="3257" spans="3:10" x14ac:dyDescent="0.2">
      <c r="C3257"/>
      <c r="D3257"/>
      <c r="E3257"/>
      <c r="F3257"/>
      <c r="G3257"/>
      <c r="I3257" s="11" t="str">
        <f>Data!G3257</f>
        <v>successful</v>
      </c>
      <c r="J3257" s="11">
        <f>Data!O3257</f>
        <v>18</v>
      </c>
    </row>
    <row r="3258" spans="3:10" x14ac:dyDescent="0.2">
      <c r="C3258"/>
      <c r="D3258"/>
      <c r="E3258"/>
      <c r="F3258"/>
      <c r="G3258"/>
      <c r="I3258" s="11" t="str">
        <f>Data!G3258</f>
        <v>successful</v>
      </c>
      <c r="J3258" s="11">
        <f>Data!O3258</f>
        <v>176</v>
      </c>
    </row>
    <row r="3259" spans="3:10" x14ac:dyDescent="0.2">
      <c r="C3259"/>
      <c r="D3259"/>
      <c r="E3259"/>
      <c r="F3259"/>
      <c r="G3259"/>
      <c r="I3259" s="11" t="str">
        <f>Data!G3259</f>
        <v>successful</v>
      </c>
      <c r="J3259" s="11">
        <f>Data!O3259</f>
        <v>41</v>
      </c>
    </row>
    <row r="3260" spans="3:10" x14ac:dyDescent="0.2">
      <c r="C3260"/>
      <c r="D3260"/>
      <c r="E3260"/>
      <c r="F3260"/>
      <c r="G3260"/>
      <c r="I3260" s="11" t="str">
        <f>Data!G3260</f>
        <v>successful</v>
      </c>
      <c r="J3260" s="11">
        <f>Data!O3260</f>
        <v>75</v>
      </c>
    </row>
    <row r="3261" spans="3:10" x14ac:dyDescent="0.2">
      <c r="C3261"/>
      <c r="D3261"/>
      <c r="E3261"/>
      <c r="F3261"/>
      <c r="G3261"/>
      <c r="I3261" s="11" t="str">
        <f>Data!G3261</f>
        <v>successful</v>
      </c>
      <c r="J3261" s="11">
        <f>Data!O3261</f>
        <v>97</v>
      </c>
    </row>
    <row r="3262" spans="3:10" x14ac:dyDescent="0.2">
      <c r="C3262"/>
      <c r="D3262"/>
      <c r="E3262"/>
      <c r="F3262"/>
      <c r="G3262"/>
      <c r="I3262" s="11" t="str">
        <f>Data!G3262</f>
        <v>successful</v>
      </c>
      <c r="J3262" s="11">
        <f>Data!O3262</f>
        <v>73</v>
      </c>
    </row>
    <row r="3263" spans="3:10" x14ac:dyDescent="0.2">
      <c r="C3263"/>
      <c r="D3263"/>
      <c r="E3263"/>
      <c r="F3263"/>
      <c r="G3263"/>
      <c r="I3263" s="11" t="str">
        <f>Data!G3263</f>
        <v>successful</v>
      </c>
      <c r="J3263" s="11">
        <f>Data!O3263</f>
        <v>49</v>
      </c>
    </row>
    <row r="3264" spans="3:10" x14ac:dyDescent="0.2">
      <c r="C3264"/>
      <c r="D3264"/>
      <c r="E3264"/>
      <c r="F3264"/>
      <c r="G3264"/>
      <c r="I3264" s="11" t="str">
        <f>Data!G3264</f>
        <v>successful</v>
      </c>
      <c r="J3264" s="11">
        <f>Data!O3264</f>
        <v>134</v>
      </c>
    </row>
    <row r="3265" spans="3:10" x14ac:dyDescent="0.2">
      <c r="C3265"/>
      <c r="D3265"/>
      <c r="E3265"/>
      <c r="F3265"/>
      <c r="G3265"/>
      <c r="I3265" s="11" t="str">
        <f>Data!G3265</f>
        <v>successful</v>
      </c>
      <c r="J3265" s="11">
        <f>Data!O3265</f>
        <v>68</v>
      </c>
    </row>
    <row r="3266" spans="3:10" x14ac:dyDescent="0.2">
      <c r="C3266"/>
      <c r="D3266"/>
      <c r="E3266"/>
      <c r="F3266"/>
      <c r="G3266"/>
      <c r="I3266" s="11" t="str">
        <f>Data!G3266</f>
        <v>successful</v>
      </c>
      <c r="J3266" s="11">
        <f>Data!O3266</f>
        <v>49</v>
      </c>
    </row>
    <row r="3267" spans="3:10" x14ac:dyDescent="0.2">
      <c r="C3267"/>
      <c r="D3267"/>
      <c r="E3267"/>
      <c r="F3267"/>
      <c r="G3267"/>
      <c r="I3267" s="11" t="str">
        <f>Data!G3267</f>
        <v>successful</v>
      </c>
      <c r="J3267" s="11">
        <f>Data!O3267</f>
        <v>63</v>
      </c>
    </row>
    <row r="3268" spans="3:10" x14ac:dyDescent="0.2">
      <c r="C3268"/>
      <c r="D3268"/>
      <c r="E3268"/>
      <c r="F3268"/>
      <c r="G3268"/>
      <c r="I3268" s="11" t="str">
        <f>Data!G3268</f>
        <v>successful</v>
      </c>
      <c r="J3268" s="11">
        <f>Data!O3268</f>
        <v>163</v>
      </c>
    </row>
    <row r="3269" spans="3:10" x14ac:dyDescent="0.2">
      <c r="C3269"/>
      <c r="D3269"/>
      <c r="E3269"/>
      <c r="F3269"/>
      <c r="G3269"/>
      <c r="I3269" s="11" t="str">
        <f>Data!G3269</f>
        <v>successful</v>
      </c>
      <c r="J3269" s="11">
        <f>Data!O3269</f>
        <v>288</v>
      </c>
    </row>
    <row r="3270" spans="3:10" x14ac:dyDescent="0.2">
      <c r="C3270"/>
      <c r="D3270"/>
      <c r="E3270"/>
      <c r="F3270"/>
      <c r="G3270"/>
      <c r="I3270" s="11" t="str">
        <f>Data!G3270</f>
        <v>successful</v>
      </c>
      <c r="J3270" s="11">
        <f>Data!O3270</f>
        <v>42</v>
      </c>
    </row>
    <row r="3271" spans="3:10" x14ac:dyDescent="0.2">
      <c r="C3271"/>
      <c r="D3271"/>
      <c r="E3271"/>
      <c r="F3271"/>
      <c r="G3271"/>
      <c r="I3271" s="11" t="str">
        <f>Data!G3271</f>
        <v>successful</v>
      </c>
      <c r="J3271" s="11">
        <f>Data!O3271</f>
        <v>70</v>
      </c>
    </row>
    <row r="3272" spans="3:10" x14ac:dyDescent="0.2">
      <c r="C3272"/>
      <c r="D3272"/>
      <c r="E3272"/>
      <c r="F3272"/>
      <c r="G3272"/>
      <c r="I3272" s="11" t="str">
        <f>Data!G3272</f>
        <v>successful</v>
      </c>
      <c r="J3272" s="11">
        <f>Data!O3272</f>
        <v>30</v>
      </c>
    </row>
    <row r="3273" spans="3:10" x14ac:dyDescent="0.2">
      <c r="C3273"/>
      <c r="D3273"/>
      <c r="E3273"/>
      <c r="F3273"/>
      <c r="G3273"/>
      <c r="I3273" s="11" t="str">
        <f>Data!G3273</f>
        <v>successful</v>
      </c>
      <c r="J3273" s="11">
        <f>Data!O3273</f>
        <v>51</v>
      </c>
    </row>
    <row r="3274" spans="3:10" x14ac:dyDescent="0.2">
      <c r="C3274"/>
      <c r="D3274"/>
      <c r="E3274"/>
      <c r="F3274"/>
      <c r="G3274"/>
      <c r="I3274" s="11" t="str">
        <f>Data!G3274</f>
        <v>successful</v>
      </c>
      <c r="J3274" s="11">
        <f>Data!O3274</f>
        <v>145</v>
      </c>
    </row>
    <row r="3275" spans="3:10" x14ac:dyDescent="0.2">
      <c r="C3275"/>
      <c r="D3275"/>
      <c r="E3275"/>
      <c r="F3275"/>
      <c r="G3275"/>
      <c r="I3275" s="11" t="str">
        <f>Data!G3275</f>
        <v>successful</v>
      </c>
      <c r="J3275" s="11">
        <f>Data!O3275</f>
        <v>21</v>
      </c>
    </row>
    <row r="3276" spans="3:10" x14ac:dyDescent="0.2">
      <c r="C3276"/>
      <c r="D3276"/>
      <c r="E3276"/>
      <c r="F3276"/>
      <c r="G3276"/>
      <c r="I3276" s="11" t="str">
        <f>Data!G3276</f>
        <v>successful</v>
      </c>
      <c r="J3276" s="11">
        <f>Data!O3276</f>
        <v>286</v>
      </c>
    </row>
    <row r="3277" spans="3:10" x14ac:dyDescent="0.2">
      <c r="C3277"/>
      <c r="D3277"/>
      <c r="E3277"/>
      <c r="F3277"/>
      <c r="G3277"/>
      <c r="I3277" s="11" t="str">
        <f>Data!G3277</f>
        <v>successful</v>
      </c>
      <c r="J3277" s="11">
        <f>Data!O3277</f>
        <v>12</v>
      </c>
    </row>
    <row r="3278" spans="3:10" x14ac:dyDescent="0.2">
      <c r="C3278"/>
      <c r="D3278"/>
      <c r="E3278"/>
      <c r="F3278"/>
      <c r="G3278"/>
      <c r="I3278" s="11" t="str">
        <f>Data!G3278</f>
        <v>successful</v>
      </c>
      <c r="J3278" s="11">
        <f>Data!O3278</f>
        <v>100</v>
      </c>
    </row>
    <row r="3279" spans="3:10" x14ac:dyDescent="0.2">
      <c r="C3279"/>
      <c r="D3279"/>
      <c r="E3279"/>
      <c r="F3279"/>
      <c r="G3279"/>
      <c r="I3279" s="11" t="str">
        <f>Data!G3279</f>
        <v>successful</v>
      </c>
      <c r="J3279" s="11">
        <f>Data!O3279</f>
        <v>100</v>
      </c>
    </row>
    <row r="3280" spans="3:10" x14ac:dyDescent="0.2">
      <c r="C3280"/>
      <c r="D3280"/>
      <c r="E3280"/>
      <c r="F3280"/>
      <c r="G3280"/>
      <c r="I3280" s="11" t="str">
        <f>Data!G3280</f>
        <v>successful</v>
      </c>
      <c r="J3280" s="11">
        <f>Data!O3280</f>
        <v>34</v>
      </c>
    </row>
    <row r="3281" spans="3:10" x14ac:dyDescent="0.2">
      <c r="C3281"/>
      <c r="D3281"/>
      <c r="E3281"/>
      <c r="F3281"/>
      <c r="G3281"/>
      <c r="I3281" s="11" t="str">
        <f>Data!G3281</f>
        <v>successful</v>
      </c>
      <c r="J3281" s="11">
        <f>Data!O3281</f>
        <v>63</v>
      </c>
    </row>
    <row r="3282" spans="3:10" x14ac:dyDescent="0.2">
      <c r="C3282"/>
      <c r="D3282"/>
      <c r="E3282"/>
      <c r="F3282"/>
      <c r="G3282"/>
      <c r="I3282" s="11" t="str">
        <f>Data!G3282</f>
        <v>successful</v>
      </c>
      <c r="J3282" s="11">
        <f>Data!O3282</f>
        <v>30</v>
      </c>
    </row>
    <row r="3283" spans="3:10" x14ac:dyDescent="0.2">
      <c r="C3283"/>
      <c r="D3283"/>
      <c r="E3283"/>
      <c r="F3283"/>
      <c r="G3283"/>
      <c r="I3283" s="11" t="str">
        <f>Data!G3283</f>
        <v>successful</v>
      </c>
      <c r="J3283" s="11">
        <f>Data!O3283</f>
        <v>47</v>
      </c>
    </row>
    <row r="3284" spans="3:10" x14ac:dyDescent="0.2">
      <c r="C3284"/>
      <c r="D3284"/>
      <c r="E3284"/>
      <c r="F3284"/>
      <c r="G3284"/>
      <c r="I3284" s="11" t="str">
        <f>Data!G3284</f>
        <v>successful</v>
      </c>
      <c r="J3284" s="11">
        <f>Data!O3284</f>
        <v>237</v>
      </c>
    </row>
    <row r="3285" spans="3:10" x14ac:dyDescent="0.2">
      <c r="C3285"/>
      <c r="D3285"/>
      <c r="E3285"/>
      <c r="F3285"/>
      <c r="G3285"/>
      <c r="I3285" s="11" t="str">
        <f>Data!G3285</f>
        <v>successful</v>
      </c>
      <c r="J3285" s="11">
        <f>Data!O3285</f>
        <v>47</v>
      </c>
    </row>
    <row r="3286" spans="3:10" x14ac:dyDescent="0.2">
      <c r="C3286"/>
      <c r="D3286"/>
      <c r="E3286"/>
      <c r="F3286"/>
      <c r="G3286"/>
      <c r="I3286" s="11" t="str">
        <f>Data!G3286</f>
        <v>successful</v>
      </c>
      <c r="J3286" s="11">
        <f>Data!O3286</f>
        <v>15</v>
      </c>
    </row>
    <row r="3287" spans="3:10" x14ac:dyDescent="0.2">
      <c r="C3287"/>
      <c r="D3287"/>
      <c r="E3287"/>
      <c r="F3287"/>
      <c r="G3287"/>
      <c r="I3287" s="11" t="str">
        <f>Data!G3287</f>
        <v>successful</v>
      </c>
      <c r="J3287" s="11">
        <f>Data!O3287</f>
        <v>81</v>
      </c>
    </row>
    <row r="3288" spans="3:10" x14ac:dyDescent="0.2">
      <c r="C3288"/>
      <c r="D3288"/>
      <c r="E3288"/>
      <c r="F3288"/>
      <c r="G3288"/>
      <c r="I3288" s="11" t="str">
        <f>Data!G3288</f>
        <v>successful</v>
      </c>
      <c r="J3288" s="11">
        <f>Data!O3288</f>
        <v>122</v>
      </c>
    </row>
    <row r="3289" spans="3:10" x14ac:dyDescent="0.2">
      <c r="C3289"/>
      <c r="D3289"/>
      <c r="E3289"/>
      <c r="F3289"/>
      <c r="G3289"/>
      <c r="I3289" s="11" t="str">
        <f>Data!G3289</f>
        <v>successful</v>
      </c>
      <c r="J3289" s="11">
        <f>Data!O3289</f>
        <v>34</v>
      </c>
    </row>
    <row r="3290" spans="3:10" x14ac:dyDescent="0.2">
      <c r="C3290"/>
      <c r="D3290"/>
      <c r="E3290"/>
      <c r="F3290"/>
      <c r="G3290"/>
      <c r="I3290" s="11" t="str">
        <f>Data!G3290</f>
        <v>successful</v>
      </c>
      <c r="J3290" s="11">
        <f>Data!O3290</f>
        <v>207</v>
      </c>
    </row>
    <row r="3291" spans="3:10" x14ac:dyDescent="0.2">
      <c r="C3291"/>
      <c r="D3291"/>
      <c r="E3291"/>
      <c r="F3291"/>
      <c r="G3291"/>
      <c r="I3291" s="11" t="str">
        <f>Data!G3291</f>
        <v>successful</v>
      </c>
      <c r="J3291" s="11">
        <f>Data!O3291</f>
        <v>25</v>
      </c>
    </row>
    <row r="3292" spans="3:10" x14ac:dyDescent="0.2">
      <c r="C3292"/>
      <c r="D3292"/>
      <c r="E3292"/>
      <c r="F3292"/>
      <c r="G3292"/>
      <c r="I3292" s="11" t="str">
        <f>Data!G3292</f>
        <v>successful</v>
      </c>
      <c r="J3292" s="11">
        <f>Data!O3292</f>
        <v>72</v>
      </c>
    </row>
    <row r="3293" spans="3:10" x14ac:dyDescent="0.2">
      <c r="C3293"/>
      <c r="D3293"/>
      <c r="E3293"/>
      <c r="F3293"/>
      <c r="G3293"/>
      <c r="I3293" s="11" t="str">
        <f>Data!G3293</f>
        <v>successful</v>
      </c>
      <c r="J3293" s="11">
        <f>Data!O3293</f>
        <v>14</v>
      </c>
    </row>
    <row r="3294" spans="3:10" x14ac:dyDescent="0.2">
      <c r="C3294"/>
      <c r="D3294"/>
      <c r="E3294"/>
      <c r="F3294"/>
      <c r="G3294"/>
      <c r="I3294" s="11" t="str">
        <f>Data!G3294</f>
        <v>successful</v>
      </c>
      <c r="J3294" s="11">
        <f>Data!O3294</f>
        <v>15</v>
      </c>
    </row>
    <row r="3295" spans="3:10" x14ac:dyDescent="0.2">
      <c r="C3295"/>
      <c r="D3295"/>
      <c r="E3295"/>
      <c r="F3295"/>
      <c r="G3295"/>
      <c r="I3295" s="11" t="str">
        <f>Data!G3295</f>
        <v>successful</v>
      </c>
      <c r="J3295" s="11">
        <f>Data!O3295</f>
        <v>91</v>
      </c>
    </row>
    <row r="3296" spans="3:10" x14ac:dyDescent="0.2">
      <c r="C3296"/>
      <c r="D3296"/>
      <c r="E3296"/>
      <c r="F3296"/>
      <c r="G3296"/>
      <c r="I3296" s="11" t="str">
        <f>Data!G3296</f>
        <v>successful</v>
      </c>
      <c r="J3296" s="11">
        <f>Data!O3296</f>
        <v>24</v>
      </c>
    </row>
    <row r="3297" spans="3:10" x14ac:dyDescent="0.2">
      <c r="C3297"/>
      <c r="D3297"/>
      <c r="E3297"/>
      <c r="F3297"/>
      <c r="G3297"/>
      <c r="I3297" s="11" t="str">
        <f>Data!G3297</f>
        <v>successful</v>
      </c>
      <c r="J3297" s="11">
        <f>Data!O3297</f>
        <v>27</v>
      </c>
    </row>
    <row r="3298" spans="3:10" x14ac:dyDescent="0.2">
      <c r="C3298"/>
      <c r="D3298"/>
      <c r="E3298"/>
      <c r="F3298"/>
      <c r="G3298"/>
      <c r="I3298" s="11" t="str">
        <f>Data!G3298</f>
        <v>successful</v>
      </c>
      <c r="J3298" s="11">
        <f>Data!O3298</f>
        <v>47</v>
      </c>
    </row>
    <row r="3299" spans="3:10" x14ac:dyDescent="0.2">
      <c r="C3299"/>
      <c r="D3299"/>
      <c r="E3299"/>
      <c r="F3299"/>
      <c r="G3299"/>
      <c r="I3299" s="11" t="str">
        <f>Data!G3299</f>
        <v>successful</v>
      </c>
      <c r="J3299" s="11">
        <f>Data!O3299</f>
        <v>44</v>
      </c>
    </row>
    <row r="3300" spans="3:10" x14ac:dyDescent="0.2">
      <c r="C3300"/>
      <c r="D3300"/>
      <c r="E3300"/>
      <c r="F3300"/>
      <c r="G3300"/>
      <c r="I3300" s="11" t="str">
        <f>Data!G3300</f>
        <v>successful</v>
      </c>
      <c r="J3300" s="11">
        <f>Data!O3300</f>
        <v>72</v>
      </c>
    </row>
    <row r="3301" spans="3:10" x14ac:dyDescent="0.2">
      <c r="C3301"/>
      <c r="D3301"/>
      <c r="E3301"/>
      <c r="F3301"/>
      <c r="G3301"/>
      <c r="I3301" s="11" t="str">
        <f>Data!G3301</f>
        <v>successful</v>
      </c>
      <c r="J3301" s="11">
        <f>Data!O3301</f>
        <v>63</v>
      </c>
    </row>
    <row r="3302" spans="3:10" x14ac:dyDescent="0.2">
      <c r="C3302"/>
      <c r="D3302"/>
      <c r="E3302"/>
      <c r="F3302"/>
      <c r="G3302"/>
      <c r="I3302" s="11" t="str">
        <f>Data!G3302</f>
        <v>successful</v>
      </c>
      <c r="J3302" s="11">
        <f>Data!O3302</f>
        <v>88</v>
      </c>
    </row>
    <row r="3303" spans="3:10" x14ac:dyDescent="0.2">
      <c r="C3303"/>
      <c r="D3303"/>
      <c r="E3303"/>
      <c r="F3303"/>
      <c r="G3303"/>
      <c r="I3303" s="11" t="str">
        <f>Data!G3303</f>
        <v>successful</v>
      </c>
      <c r="J3303" s="11">
        <f>Data!O3303</f>
        <v>70</v>
      </c>
    </row>
    <row r="3304" spans="3:10" x14ac:dyDescent="0.2">
      <c r="C3304"/>
      <c r="D3304"/>
      <c r="E3304"/>
      <c r="F3304"/>
      <c r="G3304"/>
      <c r="I3304" s="11" t="str">
        <f>Data!G3304</f>
        <v>successful</v>
      </c>
      <c r="J3304" s="11">
        <f>Data!O3304</f>
        <v>50</v>
      </c>
    </row>
    <row r="3305" spans="3:10" x14ac:dyDescent="0.2">
      <c r="C3305"/>
      <c r="D3305"/>
      <c r="E3305"/>
      <c r="F3305"/>
      <c r="G3305"/>
      <c r="I3305" s="11" t="str">
        <f>Data!G3305</f>
        <v>successful</v>
      </c>
      <c r="J3305" s="11">
        <f>Data!O3305</f>
        <v>35</v>
      </c>
    </row>
    <row r="3306" spans="3:10" x14ac:dyDescent="0.2">
      <c r="C3306"/>
      <c r="D3306"/>
      <c r="E3306"/>
      <c r="F3306"/>
      <c r="G3306"/>
      <c r="I3306" s="11" t="str">
        <f>Data!G3306</f>
        <v>successful</v>
      </c>
      <c r="J3306" s="11">
        <f>Data!O3306</f>
        <v>175</v>
      </c>
    </row>
    <row r="3307" spans="3:10" x14ac:dyDescent="0.2">
      <c r="C3307"/>
      <c r="D3307"/>
      <c r="E3307"/>
      <c r="F3307"/>
      <c r="G3307"/>
      <c r="I3307" s="11" t="str">
        <f>Data!G3307</f>
        <v>successful</v>
      </c>
      <c r="J3307" s="11">
        <f>Data!O3307</f>
        <v>20</v>
      </c>
    </row>
    <row r="3308" spans="3:10" x14ac:dyDescent="0.2">
      <c r="C3308"/>
      <c r="D3308"/>
      <c r="E3308"/>
      <c r="F3308"/>
      <c r="G3308"/>
      <c r="I3308" s="11" t="str">
        <f>Data!G3308</f>
        <v>successful</v>
      </c>
      <c r="J3308" s="11">
        <f>Data!O3308</f>
        <v>54</v>
      </c>
    </row>
    <row r="3309" spans="3:10" x14ac:dyDescent="0.2">
      <c r="C3309"/>
      <c r="D3309"/>
      <c r="E3309"/>
      <c r="F3309"/>
      <c r="G3309"/>
      <c r="I3309" s="11" t="str">
        <f>Data!G3309</f>
        <v>successful</v>
      </c>
      <c r="J3309" s="11">
        <f>Data!O3309</f>
        <v>20</v>
      </c>
    </row>
    <row r="3310" spans="3:10" x14ac:dyDescent="0.2">
      <c r="C3310"/>
      <c r="D3310"/>
      <c r="E3310"/>
      <c r="F3310"/>
      <c r="G3310"/>
      <c r="I3310" s="11" t="str">
        <f>Data!G3310</f>
        <v>successful</v>
      </c>
      <c r="J3310" s="11">
        <f>Data!O3310</f>
        <v>57</v>
      </c>
    </row>
    <row r="3311" spans="3:10" x14ac:dyDescent="0.2">
      <c r="C3311"/>
      <c r="D3311"/>
      <c r="E3311"/>
      <c r="F3311"/>
      <c r="G3311"/>
      <c r="I3311" s="11" t="str">
        <f>Data!G3311</f>
        <v>successful</v>
      </c>
      <c r="J3311" s="11">
        <f>Data!O3311</f>
        <v>31</v>
      </c>
    </row>
    <row r="3312" spans="3:10" x14ac:dyDescent="0.2">
      <c r="C3312"/>
      <c r="D3312"/>
      <c r="E3312"/>
      <c r="F3312"/>
      <c r="G3312"/>
      <c r="I3312" s="11" t="str">
        <f>Data!G3312</f>
        <v>successful</v>
      </c>
      <c r="J3312" s="11">
        <f>Data!O3312</f>
        <v>31</v>
      </c>
    </row>
    <row r="3313" spans="3:10" x14ac:dyDescent="0.2">
      <c r="C3313"/>
      <c r="D3313"/>
      <c r="E3313"/>
      <c r="F3313"/>
      <c r="G3313"/>
      <c r="I3313" s="11" t="str">
        <f>Data!G3313</f>
        <v>successful</v>
      </c>
      <c r="J3313" s="11">
        <f>Data!O3313</f>
        <v>45</v>
      </c>
    </row>
    <row r="3314" spans="3:10" x14ac:dyDescent="0.2">
      <c r="C3314"/>
      <c r="D3314"/>
      <c r="E3314"/>
      <c r="F3314"/>
      <c r="G3314"/>
      <c r="I3314" s="11" t="str">
        <f>Data!G3314</f>
        <v>successful</v>
      </c>
      <c r="J3314" s="11">
        <f>Data!O3314</f>
        <v>41</v>
      </c>
    </row>
    <row r="3315" spans="3:10" x14ac:dyDescent="0.2">
      <c r="C3315"/>
      <c r="D3315"/>
      <c r="E3315"/>
      <c r="F3315"/>
      <c r="G3315"/>
      <c r="I3315" s="11" t="str">
        <f>Data!G3315</f>
        <v>successful</v>
      </c>
      <c r="J3315" s="11">
        <f>Data!O3315</f>
        <v>29</v>
      </c>
    </row>
    <row r="3316" spans="3:10" x14ac:dyDescent="0.2">
      <c r="C3316"/>
      <c r="D3316"/>
      <c r="E3316"/>
      <c r="F3316"/>
      <c r="G3316"/>
      <c r="I3316" s="11" t="str">
        <f>Data!G3316</f>
        <v>successful</v>
      </c>
      <c r="J3316" s="11">
        <f>Data!O3316</f>
        <v>58</v>
      </c>
    </row>
    <row r="3317" spans="3:10" x14ac:dyDescent="0.2">
      <c r="C3317"/>
      <c r="D3317"/>
      <c r="E3317"/>
      <c r="F3317"/>
      <c r="G3317"/>
      <c r="I3317" s="11" t="str">
        <f>Data!G3317</f>
        <v>successful</v>
      </c>
      <c r="J3317" s="11">
        <f>Data!O3317</f>
        <v>89</v>
      </c>
    </row>
    <row r="3318" spans="3:10" x14ac:dyDescent="0.2">
      <c r="C3318"/>
      <c r="D3318"/>
      <c r="E3318"/>
      <c r="F3318"/>
      <c r="G3318"/>
      <c r="I3318" s="11" t="str">
        <f>Data!G3318</f>
        <v>successful</v>
      </c>
      <c r="J3318" s="11">
        <f>Data!O3318</f>
        <v>125</v>
      </c>
    </row>
    <row r="3319" spans="3:10" x14ac:dyDescent="0.2">
      <c r="C3319"/>
      <c r="D3319"/>
      <c r="E3319"/>
      <c r="F3319"/>
      <c r="G3319"/>
      <c r="I3319" s="11" t="str">
        <f>Data!G3319</f>
        <v>successful</v>
      </c>
      <c r="J3319" s="11">
        <f>Data!O3319</f>
        <v>18</v>
      </c>
    </row>
    <row r="3320" spans="3:10" x14ac:dyDescent="0.2">
      <c r="C3320"/>
      <c r="D3320"/>
      <c r="E3320"/>
      <c r="F3320"/>
      <c r="G3320"/>
      <c r="I3320" s="11" t="str">
        <f>Data!G3320</f>
        <v>successful</v>
      </c>
      <c r="J3320" s="11">
        <f>Data!O3320</f>
        <v>32</v>
      </c>
    </row>
    <row r="3321" spans="3:10" x14ac:dyDescent="0.2">
      <c r="C3321"/>
      <c r="D3321"/>
      <c r="E3321"/>
      <c r="F3321"/>
      <c r="G3321"/>
      <c r="I3321" s="11" t="str">
        <f>Data!G3321</f>
        <v>successful</v>
      </c>
      <c r="J3321" s="11">
        <f>Data!O3321</f>
        <v>16</v>
      </c>
    </row>
    <row r="3322" spans="3:10" x14ac:dyDescent="0.2">
      <c r="C3322"/>
      <c r="D3322"/>
      <c r="E3322"/>
      <c r="F3322"/>
      <c r="G3322"/>
      <c r="I3322" s="11" t="str">
        <f>Data!G3322</f>
        <v>successful</v>
      </c>
      <c r="J3322" s="11">
        <f>Data!O3322</f>
        <v>38</v>
      </c>
    </row>
    <row r="3323" spans="3:10" x14ac:dyDescent="0.2">
      <c r="C3323"/>
      <c r="D3323"/>
      <c r="E3323"/>
      <c r="F3323"/>
      <c r="G3323"/>
      <c r="I3323" s="11" t="str">
        <f>Data!G3323</f>
        <v>successful</v>
      </c>
      <c r="J3323" s="11">
        <f>Data!O3323</f>
        <v>15</v>
      </c>
    </row>
    <row r="3324" spans="3:10" x14ac:dyDescent="0.2">
      <c r="C3324"/>
      <c r="D3324"/>
      <c r="E3324"/>
      <c r="F3324"/>
      <c r="G3324"/>
      <c r="I3324" s="11" t="str">
        <f>Data!G3324</f>
        <v>successful</v>
      </c>
      <c r="J3324" s="11">
        <f>Data!O3324</f>
        <v>23</v>
      </c>
    </row>
    <row r="3325" spans="3:10" x14ac:dyDescent="0.2">
      <c r="C3325"/>
      <c r="D3325"/>
      <c r="E3325"/>
      <c r="F3325"/>
      <c r="G3325"/>
      <c r="I3325" s="11" t="str">
        <f>Data!G3325</f>
        <v>successful</v>
      </c>
      <c r="J3325" s="11">
        <f>Data!O3325</f>
        <v>49</v>
      </c>
    </row>
    <row r="3326" spans="3:10" x14ac:dyDescent="0.2">
      <c r="C3326"/>
      <c r="D3326"/>
      <c r="E3326"/>
      <c r="F3326"/>
      <c r="G3326"/>
      <c r="I3326" s="11" t="str">
        <f>Data!G3326</f>
        <v>successful</v>
      </c>
      <c r="J3326" s="11">
        <f>Data!O3326</f>
        <v>10</v>
      </c>
    </row>
    <row r="3327" spans="3:10" x14ac:dyDescent="0.2">
      <c r="C3327"/>
      <c r="D3327"/>
      <c r="E3327"/>
      <c r="F3327"/>
      <c r="G3327"/>
      <c r="I3327" s="11" t="str">
        <f>Data!G3327</f>
        <v>successful</v>
      </c>
      <c r="J3327" s="11">
        <f>Data!O3327</f>
        <v>15</v>
      </c>
    </row>
    <row r="3328" spans="3:10" x14ac:dyDescent="0.2">
      <c r="C3328"/>
      <c r="D3328"/>
      <c r="E3328"/>
      <c r="F3328"/>
      <c r="G3328"/>
      <c r="I3328" s="11" t="str">
        <f>Data!G3328</f>
        <v>successful</v>
      </c>
      <c r="J3328" s="11">
        <f>Data!O3328</f>
        <v>57</v>
      </c>
    </row>
    <row r="3329" spans="3:10" x14ac:dyDescent="0.2">
      <c r="C3329"/>
      <c r="D3329"/>
      <c r="E3329"/>
      <c r="F3329"/>
      <c r="G3329"/>
      <c r="I3329" s="11" t="str">
        <f>Data!G3329</f>
        <v>successful</v>
      </c>
      <c r="J3329" s="11">
        <f>Data!O3329</f>
        <v>33</v>
      </c>
    </row>
    <row r="3330" spans="3:10" x14ac:dyDescent="0.2">
      <c r="C3330"/>
      <c r="D3330"/>
      <c r="E3330"/>
      <c r="F3330"/>
      <c r="G3330"/>
      <c r="I3330" s="11" t="str">
        <f>Data!G3330</f>
        <v>successful</v>
      </c>
      <c r="J3330" s="11">
        <f>Data!O3330</f>
        <v>9</v>
      </c>
    </row>
    <row r="3331" spans="3:10" x14ac:dyDescent="0.2">
      <c r="C3331"/>
      <c r="D3331"/>
      <c r="E3331"/>
      <c r="F3331"/>
      <c r="G3331"/>
      <c r="I3331" s="11" t="str">
        <f>Data!G3331</f>
        <v>successful</v>
      </c>
      <c r="J3331" s="11">
        <f>Data!O3331</f>
        <v>26</v>
      </c>
    </row>
    <row r="3332" spans="3:10" x14ac:dyDescent="0.2">
      <c r="C3332"/>
      <c r="D3332"/>
      <c r="E3332"/>
      <c r="F3332"/>
      <c r="G3332"/>
      <c r="I3332" s="11" t="str">
        <f>Data!G3332</f>
        <v>successful</v>
      </c>
      <c r="J3332" s="11">
        <f>Data!O3332</f>
        <v>69</v>
      </c>
    </row>
    <row r="3333" spans="3:10" x14ac:dyDescent="0.2">
      <c r="C3333"/>
      <c r="D3333"/>
      <c r="E3333"/>
      <c r="F3333"/>
      <c r="G3333"/>
      <c r="I3333" s="11" t="str">
        <f>Data!G3333</f>
        <v>successful</v>
      </c>
      <c r="J3333" s="11">
        <f>Data!O3333</f>
        <v>65</v>
      </c>
    </row>
    <row r="3334" spans="3:10" x14ac:dyDescent="0.2">
      <c r="C3334"/>
      <c r="D3334"/>
      <c r="E3334"/>
      <c r="F3334"/>
      <c r="G3334"/>
      <c r="I3334" s="11" t="str">
        <f>Data!G3334</f>
        <v>successful</v>
      </c>
      <c r="J3334" s="11">
        <f>Data!O3334</f>
        <v>83</v>
      </c>
    </row>
    <row r="3335" spans="3:10" x14ac:dyDescent="0.2">
      <c r="C3335"/>
      <c r="D3335"/>
      <c r="E3335"/>
      <c r="F3335"/>
      <c r="G3335"/>
      <c r="I3335" s="11" t="str">
        <f>Data!G3335</f>
        <v>successful</v>
      </c>
      <c r="J3335" s="11">
        <f>Data!O3335</f>
        <v>111</v>
      </c>
    </row>
    <row r="3336" spans="3:10" x14ac:dyDescent="0.2">
      <c r="C3336"/>
      <c r="D3336"/>
      <c r="E3336"/>
      <c r="F3336"/>
      <c r="G3336"/>
      <c r="I3336" s="11" t="str">
        <f>Data!G3336</f>
        <v>successful</v>
      </c>
      <c r="J3336" s="11">
        <f>Data!O3336</f>
        <v>46</v>
      </c>
    </row>
    <row r="3337" spans="3:10" x14ac:dyDescent="0.2">
      <c r="C3337"/>
      <c r="D3337"/>
      <c r="E3337"/>
      <c r="F3337"/>
      <c r="G3337"/>
      <c r="I3337" s="11" t="str">
        <f>Data!G3337</f>
        <v>successful</v>
      </c>
      <c r="J3337" s="11">
        <f>Data!O3337</f>
        <v>63</v>
      </c>
    </row>
    <row r="3338" spans="3:10" x14ac:dyDescent="0.2">
      <c r="C3338"/>
      <c r="D3338"/>
      <c r="E3338"/>
      <c r="F3338"/>
      <c r="G3338"/>
      <c r="I3338" s="11" t="str">
        <f>Data!G3338</f>
        <v>successful</v>
      </c>
      <c r="J3338" s="11">
        <f>Data!O3338</f>
        <v>9</v>
      </c>
    </row>
    <row r="3339" spans="3:10" x14ac:dyDescent="0.2">
      <c r="C3339"/>
      <c r="D3339"/>
      <c r="E3339"/>
      <c r="F3339"/>
      <c r="G3339"/>
      <c r="I3339" s="11" t="str">
        <f>Data!G3339</f>
        <v>successful</v>
      </c>
      <c r="J3339" s="11">
        <f>Data!O3339</f>
        <v>34</v>
      </c>
    </row>
    <row r="3340" spans="3:10" x14ac:dyDescent="0.2">
      <c r="C3340"/>
      <c r="D3340"/>
      <c r="E3340"/>
      <c r="F3340"/>
      <c r="G3340"/>
      <c r="I3340" s="11" t="str">
        <f>Data!G3340</f>
        <v>successful</v>
      </c>
      <c r="J3340" s="11">
        <f>Data!O3340</f>
        <v>112</v>
      </c>
    </row>
    <row r="3341" spans="3:10" x14ac:dyDescent="0.2">
      <c r="C3341"/>
      <c r="D3341"/>
      <c r="E3341"/>
      <c r="F3341"/>
      <c r="G3341"/>
      <c r="I3341" s="11" t="str">
        <f>Data!G3341</f>
        <v>successful</v>
      </c>
      <c r="J3341" s="11">
        <f>Data!O3341</f>
        <v>47</v>
      </c>
    </row>
    <row r="3342" spans="3:10" x14ac:dyDescent="0.2">
      <c r="C3342"/>
      <c r="D3342"/>
      <c r="E3342"/>
      <c r="F3342"/>
      <c r="G3342"/>
      <c r="I3342" s="11" t="str">
        <f>Data!G3342</f>
        <v>successful</v>
      </c>
      <c r="J3342" s="11">
        <f>Data!O3342</f>
        <v>38</v>
      </c>
    </row>
    <row r="3343" spans="3:10" x14ac:dyDescent="0.2">
      <c r="C3343"/>
      <c r="D3343"/>
      <c r="E3343"/>
      <c r="F3343"/>
      <c r="G3343"/>
      <c r="I3343" s="11" t="str">
        <f>Data!G3343</f>
        <v>successful</v>
      </c>
      <c r="J3343" s="11">
        <f>Data!O3343</f>
        <v>28</v>
      </c>
    </row>
    <row r="3344" spans="3:10" x14ac:dyDescent="0.2">
      <c r="C3344"/>
      <c r="D3344"/>
      <c r="E3344"/>
      <c r="F3344"/>
      <c r="G3344"/>
      <c r="I3344" s="11" t="str">
        <f>Data!G3344</f>
        <v>successful</v>
      </c>
      <c r="J3344" s="11">
        <f>Data!O3344</f>
        <v>78</v>
      </c>
    </row>
    <row r="3345" spans="3:10" x14ac:dyDescent="0.2">
      <c r="C3345"/>
      <c r="D3345"/>
      <c r="E3345"/>
      <c r="F3345"/>
      <c r="G3345"/>
      <c r="I3345" s="11" t="str">
        <f>Data!G3345</f>
        <v>successful</v>
      </c>
      <c r="J3345" s="11">
        <f>Data!O3345</f>
        <v>23</v>
      </c>
    </row>
    <row r="3346" spans="3:10" x14ac:dyDescent="0.2">
      <c r="C3346"/>
      <c r="D3346"/>
      <c r="E3346"/>
      <c r="F3346"/>
      <c r="G3346"/>
      <c r="I3346" s="11" t="str">
        <f>Data!G3346</f>
        <v>successful</v>
      </c>
      <c r="J3346" s="11">
        <f>Data!O3346</f>
        <v>40</v>
      </c>
    </row>
    <row r="3347" spans="3:10" x14ac:dyDescent="0.2">
      <c r="C3347"/>
      <c r="D3347"/>
      <c r="E3347"/>
      <c r="F3347"/>
      <c r="G3347"/>
      <c r="I3347" s="11" t="str">
        <f>Data!G3347</f>
        <v>successful</v>
      </c>
      <c r="J3347" s="11">
        <f>Data!O3347</f>
        <v>13</v>
      </c>
    </row>
    <row r="3348" spans="3:10" x14ac:dyDescent="0.2">
      <c r="C3348"/>
      <c r="D3348"/>
      <c r="E3348"/>
      <c r="F3348"/>
      <c r="G3348"/>
      <c r="I3348" s="11" t="str">
        <f>Data!G3348</f>
        <v>successful</v>
      </c>
      <c r="J3348" s="11">
        <f>Data!O3348</f>
        <v>18</v>
      </c>
    </row>
    <row r="3349" spans="3:10" x14ac:dyDescent="0.2">
      <c r="C3349"/>
      <c r="D3349"/>
      <c r="E3349"/>
      <c r="F3349"/>
      <c r="G3349"/>
      <c r="I3349" s="11" t="str">
        <f>Data!G3349</f>
        <v>successful</v>
      </c>
      <c r="J3349" s="11">
        <f>Data!O3349</f>
        <v>22</v>
      </c>
    </row>
    <row r="3350" spans="3:10" x14ac:dyDescent="0.2">
      <c r="C3350"/>
      <c r="D3350"/>
      <c r="E3350"/>
      <c r="F3350"/>
      <c r="G3350"/>
      <c r="I3350" s="11" t="str">
        <f>Data!G3350</f>
        <v>successful</v>
      </c>
      <c r="J3350" s="11">
        <f>Data!O3350</f>
        <v>79</v>
      </c>
    </row>
    <row r="3351" spans="3:10" x14ac:dyDescent="0.2">
      <c r="C3351"/>
      <c r="D3351"/>
      <c r="E3351"/>
      <c r="F3351"/>
      <c r="G3351"/>
      <c r="I3351" s="11" t="str">
        <f>Data!G3351</f>
        <v>successful</v>
      </c>
      <c r="J3351" s="11">
        <f>Data!O3351</f>
        <v>14</v>
      </c>
    </row>
    <row r="3352" spans="3:10" x14ac:dyDescent="0.2">
      <c r="C3352"/>
      <c r="D3352"/>
      <c r="E3352"/>
      <c r="F3352"/>
      <c r="G3352"/>
      <c r="I3352" s="11" t="str">
        <f>Data!G3352</f>
        <v>successful</v>
      </c>
      <c r="J3352" s="11">
        <f>Data!O3352</f>
        <v>51</v>
      </c>
    </row>
    <row r="3353" spans="3:10" x14ac:dyDescent="0.2">
      <c r="C3353"/>
      <c r="D3353"/>
      <c r="E3353"/>
      <c r="F3353"/>
      <c r="G3353"/>
      <c r="I3353" s="11" t="str">
        <f>Data!G3353</f>
        <v>successful</v>
      </c>
      <c r="J3353" s="11">
        <f>Data!O3353</f>
        <v>54</v>
      </c>
    </row>
    <row r="3354" spans="3:10" x14ac:dyDescent="0.2">
      <c r="C3354"/>
      <c r="D3354"/>
      <c r="E3354"/>
      <c r="F3354"/>
      <c r="G3354"/>
      <c r="I3354" s="11" t="str">
        <f>Data!G3354</f>
        <v>successful</v>
      </c>
      <c r="J3354" s="11">
        <f>Data!O3354</f>
        <v>70</v>
      </c>
    </row>
    <row r="3355" spans="3:10" x14ac:dyDescent="0.2">
      <c r="C3355"/>
      <c r="D3355"/>
      <c r="E3355"/>
      <c r="F3355"/>
      <c r="G3355"/>
      <c r="I3355" s="11" t="str">
        <f>Data!G3355</f>
        <v>successful</v>
      </c>
      <c r="J3355" s="11">
        <f>Data!O3355</f>
        <v>44</v>
      </c>
    </row>
    <row r="3356" spans="3:10" x14ac:dyDescent="0.2">
      <c r="C3356"/>
      <c r="D3356"/>
      <c r="E3356"/>
      <c r="F3356"/>
      <c r="G3356"/>
      <c r="I3356" s="11" t="str">
        <f>Data!G3356</f>
        <v>successful</v>
      </c>
      <c r="J3356" s="11">
        <f>Data!O3356</f>
        <v>55</v>
      </c>
    </row>
    <row r="3357" spans="3:10" x14ac:dyDescent="0.2">
      <c r="C3357"/>
      <c r="D3357"/>
      <c r="E3357"/>
      <c r="F3357"/>
      <c r="G3357"/>
      <c r="I3357" s="11" t="str">
        <f>Data!G3357</f>
        <v>successful</v>
      </c>
      <c r="J3357" s="11">
        <f>Data!O3357</f>
        <v>15</v>
      </c>
    </row>
    <row r="3358" spans="3:10" x14ac:dyDescent="0.2">
      <c r="C3358"/>
      <c r="D3358"/>
      <c r="E3358"/>
      <c r="F3358"/>
      <c r="G3358"/>
      <c r="I3358" s="11" t="str">
        <f>Data!G3358</f>
        <v>successful</v>
      </c>
      <c r="J3358" s="11">
        <f>Data!O3358</f>
        <v>27</v>
      </c>
    </row>
    <row r="3359" spans="3:10" x14ac:dyDescent="0.2">
      <c r="C3359"/>
      <c r="D3359"/>
      <c r="E3359"/>
      <c r="F3359"/>
      <c r="G3359"/>
      <c r="I3359" s="11" t="str">
        <f>Data!G3359</f>
        <v>successful</v>
      </c>
      <c r="J3359" s="11">
        <f>Data!O3359</f>
        <v>21</v>
      </c>
    </row>
    <row r="3360" spans="3:10" x14ac:dyDescent="0.2">
      <c r="C3360"/>
      <c r="D3360"/>
      <c r="E3360"/>
      <c r="F3360"/>
      <c r="G3360"/>
      <c r="I3360" s="11" t="str">
        <f>Data!G3360</f>
        <v>successful</v>
      </c>
      <c r="J3360" s="11">
        <f>Data!O3360</f>
        <v>162</v>
      </c>
    </row>
    <row r="3361" spans="3:10" x14ac:dyDescent="0.2">
      <c r="C3361"/>
      <c r="D3361"/>
      <c r="E3361"/>
      <c r="F3361"/>
      <c r="G3361"/>
      <c r="I3361" s="11" t="str">
        <f>Data!G3361</f>
        <v>successful</v>
      </c>
      <c r="J3361" s="11">
        <f>Data!O3361</f>
        <v>23</v>
      </c>
    </row>
    <row r="3362" spans="3:10" x14ac:dyDescent="0.2">
      <c r="C3362"/>
      <c r="D3362"/>
      <c r="E3362"/>
      <c r="F3362"/>
      <c r="G3362"/>
      <c r="I3362" s="11" t="str">
        <f>Data!G3362</f>
        <v>successful</v>
      </c>
      <c r="J3362" s="11">
        <f>Data!O3362</f>
        <v>72</v>
      </c>
    </row>
    <row r="3363" spans="3:10" x14ac:dyDescent="0.2">
      <c r="C3363"/>
      <c r="D3363"/>
      <c r="E3363"/>
      <c r="F3363"/>
      <c r="G3363"/>
      <c r="I3363" s="11" t="str">
        <f>Data!G3363</f>
        <v>successful</v>
      </c>
      <c r="J3363" s="11">
        <f>Data!O3363</f>
        <v>68</v>
      </c>
    </row>
    <row r="3364" spans="3:10" x14ac:dyDescent="0.2">
      <c r="C3364"/>
      <c r="D3364"/>
      <c r="E3364"/>
      <c r="F3364"/>
      <c r="G3364"/>
      <c r="I3364" s="11" t="str">
        <f>Data!G3364</f>
        <v>successful</v>
      </c>
      <c r="J3364" s="11">
        <f>Data!O3364</f>
        <v>20</v>
      </c>
    </row>
    <row r="3365" spans="3:10" x14ac:dyDescent="0.2">
      <c r="C3365"/>
      <c r="D3365"/>
      <c r="E3365"/>
      <c r="F3365"/>
      <c r="G3365"/>
      <c r="I3365" s="11" t="str">
        <f>Data!G3365</f>
        <v>successful</v>
      </c>
      <c r="J3365" s="11">
        <f>Data!O3365</f>
        <v>26</v>
      </c>
    </row>
    <row r="3366" spans="3:10" x14ac:dyDescent="0.2">
      <c r="C3366"/>
      <c r="D3366"/>
      <c r="E3366"/>
      <c r="F3366"/>
      <c r="G3366"/>
      <c r="I3366" s="11" t="str">
        <f>Data!G3366</f>
        <v>successful</v>
      </c>
      <c r="J3366" s="11">
        <f>Data!O3366</f>
        <v>72</v>
      </c>
    </row>
    <row r="3367" spans="3:10" x14ac:dyDescent="0.2">
      <c r="C3367"/>
      <c r="D3367"/>
      <c r="E3367"/>
      <c r="F3367"/>
      <c r="G3367"/>
      <c r="I3367" s="11" t="str">
        <f>Data!G3367</f>
        <v>successful</v>
      </c>
      <c r="J3367" s="11">
        <f>Data!O3367</f>
        <v>3</v>
      </c>
    </row>
    <row r="3368" spans="3:10" x14ac:dyDescent="0.2">
      <c r="C3368"/>
      <c r="D3368"/>
      <c r="E3368"/>
      <c r="F3368"/>
      <c r="G3368"/>
      <c r="I3368" s="11" t="str">
        <f>Data!G3368</f>
        <v>successful</v>
      </c>
      <c r="J3368" s="11">
        <f>Data!O3368</f>
        <v>18</v>
      </c>
    </row>
    <row r="3369" spans="3:10" x14ac:dyDescent="0.2">
      <c r="C3369"/>
      <c r="D3369"/>
      <c r="E3369"/>
      <c r="F3369"/>
      <c r="G3369"/>
      <c r="I3369" s="11" t="str">
        <f>Data!G3369</f>
        <v>successful</v>
      </c>
      <c r="J3369" s="11">
        <f>Data!O3369</f>
        <v>30</v>
      </c>
    </row>
    <row r="3370" spans="3:10" x14ac:dyDescent="0.2">
      <c r="C3370"/>
      <c r="D3370"/>
      <c r="E3370"/>
      <c r="F3370"/>
      <c r="G3370"/>
      <c r="I3370" s="11" t="str">
        <f>Data!G3370</f>
        <v>successful</v>
      </c>
      <c r="J3370" s="11">
        <f>Data!O3370</f>
        <v>23</v>
      </c>
    </row>
    <row r="3371" spans="3:10" x14ac:dyDescent="0.2">
      <c r="C3371"/>
      <c r="D3371"/>
      <c r="E3371"/>
      <c r="F3371"/>
      <c r="G3371"/>
      <c r="I3371" s="11" t="str">
        <f>Data!G3371</f>
        <v>successful</v>
      </c>
      <c r="J3371" s="11">
        <f>Data!O3371</f>
        <v>54</v>
      </c>
    </row>
    <row r="3372" spans="3:10" x14ac:dyDescent="0.2">
      <c r="C3372"/>
      <c r="D3372"/>
      <c r="E3372"/>
      <c r="F3372"/>
      <c r="G3372"/>
      <c r="I3372" s="11" t="str">
        <f>Data!G3372</f>
        <v>successful</v>
      </c>
      <c r="J3372" s="11">
        <f>Data!O3372</f>
        <v>26</v>
      </c>
    </row>
    <row r="3373" spans="3:10" x14ac:dyDescent="0.2">
      <c r="C3373"/>
      <c r="D3373"/>
      <c r="E3373"/>
      <c r="F3373"/>
      <c r="G3373"/>
      <c r="I3373" s="11" t="str">
        <f>Data!G3373</f>
        <v>successful</v>
      </c>
      <c r="J3373" s="11">
        <f>Data!O3373</f>
        <v>9</v>
      </c>
    </row>
    <row r="3374" spans="3:10" x14ac:dyDescent="0.2">
      <c r="C3374"/>
      <c r="D3374"/>
      <c r="E3374"/>
      <c r="F3374"/>
      <c r="G3374"/>
      <c r="I3374" s="11" t="str">
        <f>Data!G3374</f>
        <v>successful</v>
      </c>
      <c r="J3374" s="11">
        <f>Data!O3374</f>
        <v>27</v>
      </c>
    </row>
    <row r="3375" spans="3:10" x14ac:dyDescent="0.2">
      <c r="C3375"/>
      <c r="D3375"/>
      <c r="E3375"/>
      <c r="F3375"/>
      <c r="G3375"/>
      <c r="I3375" s="11" t="str">
        <f>Data!G3375</f>
        <v>successful</v>
      </c>
      <c r="J3375" s="11">
        <f>Data!O3375</f>
        <v>30</v>
      </c>
    </row>
    <row r="3376" spans="3:10" x14ac:dyDescent="0.2">
      <c r="C3376"/>
      <c r="D3376"/>
      <c r="E3376"/>
      <c r="F3376"/>
      <c r="G3376"/>
      <c r="I3376" s="11" t="str">
        <f>Data!G3376</f>
        <v>successful</v>
      </c>
      <c r="J3376" s="11">
        <f>Data!O3376</f>
        <v>52</v>
      </c>
    </row>
    <row r="3377" spans="3:10" x14ac:dyDescent="0.2">
      <c r="C3377"/>
      <c r="D3377"/>
      <c r="E3377"/>
      <c r="F3377"/>
      <c r="G3377"/>
      <c r="I3377" s="11" t="str">
        <f>Data!G3377</f>
        <v>successful</v>
      </c>
      <c r="J3377" s="11">
        <f>Data!O3377</f>
        <v>17</v>
      </c>
    </row>
    <row r="3378" spans="3:10" x14ac:dyDescent="0.2">
      <c r="C3378"/>
      <c r="D3378"/>
      <c r="E3378"/>
      <c r="F3378"/>
      <c r="G3378"/>
      <c r="I3378" s="11" t="str">
        <f>Data!G3378</f>
        <v>successful</v>
      </c>
      <c r="J3378" s="11">
        <f>Data!O3378</f>
        <v>19</v>
      </c>
    </row>
    <row r="3379" spans="3:10" x14ac:dyDescent="0.2">
      <c r="C3379"/>
      <c r="D3379"/>
      <c r="E3379"/>
      <c r="F3379"/>
      <c r="G3379"/>
      <c r="I3379" s="11" t="str">
        <f>Data!G3379</f>
        <v>successful</v>
      </c>
      <c r="J3379" s="11">
        <f>Data!O3379</f>
        <v>77</v>
      </c>
    </row>
    <row r="3380" spans="3:10" x14ac:dyDescent="0.2">
      <c r="C3380"/>
      <c r="D3380"/>
      <c r="E3380"/>
      <c r="F3380"/>
      <c r="G3380"/>
      <c r="I3380" s="11" t="str">
        <f>Data!G3380</f>
        <v>successful</v>
      </c>
      <c r="J3380" s="11">
        <f>Data!O3380</f>
        <v>21</v>
      </c>
    </row>
    <row r="3381" spans="3:10" x14ac:dyDescent="0.2">
      <c r="C3381"/>
      <c r="D3381"/>
      <c r="E3381"/>
      <c r="F3381"/>
      <c r="G3381"/>
      <c r="I3381" s="11" t="str">
        <f>Data!G3381</f>
        <v>successful</v>
      </c>
      <c r="J3381" s="11">
        <f>Data!O3381</f>
        <v>38</v>
      </c>
    </row>
    <row r="3382" spans="3:10" x14ac:dyDescent="0.2">
      <c r="C3382"/>
      <c r="D3382"/>
      <c r="E3382"/>
      <c r="F3382"/>
      <c r="G3382"/>
      <c r="I3382" s="11" t="str">
        <f>Data!G3382</f>
        <v>successful</v>
      </c>
      <c r="J3382" s="11">
        <f>Data!O3382</f>
        <v>28</v>
      </c>
    </row>
    <row r="3383" spans="3:10" x14ac:dyDescent="0.2">
      <c r="C3383"/>
      <c r="D3383"/>
      <c r="E3383"/>
      <c r="F3383"/>
      <c r="G3383"/>
      <c r="I3383" s="11" t="str">
        <f>Data!G3383</f>
        <v>successful</v>
      </c>
      <c r="J3383" s="11">
        <f>Data!O3383</f>
        <v>48</v>
      </c>
    </row>
    <row r="3384" spans="3:10" x14ac:dyDescent="0.2">
      <c r="C3384"/>
      <c r="D3384"/>
      <c r="E3384"/>
      <c r="F3384"/>
      <c r="G3384"/>
      <c r="I3384" s="11" t="str">
        <f>Data!G3384</f>
        <v>successful</v>
      </c>
      <c r="J3384" s="11">
        <f>Data!O3384</f>
        <v>46</v>
      </c>
    </row>
    <row r="3385" spans="3:10" x14ac:dyDescent="0.2">
      <c r="C3385"/>
      <c r="D3385"/>
      <c r="E3385"/>
      <c r="F3385"/>
      <c r="G3385"/>
      <c r="I3385" s="11" t="str">
        <f>Data!G3385</f>
        <v>successful</v>
      </c>
      <c r="J3385" s="11">
        <f>Data!O3385</f>
        <v>30</v>
      </c>
    </row>
    <row r="3386" spans="3:10" x14ac:dyDescent="0.2">
      <c r="C3386"/>
      <c r="D3386"/>
      <c r="E3386"/>
      <c r="F3386"/>
      <c r="G3386"/>
      <c r="I3386" s="11" t="str">
        <f>Data!G3386</f>
        <v>successful</v>
      </c>
      <c r="J3386" s="11">
        <f>Data!O3386</f>
        <v>64</v>
      </c>
    </row>
    <row r="3387" spans="3:10" x14ac:dyDescent="0.2">
      <c r="C3387"/>
      <c r="D3387"/>
      <c r="E3387"/>
      <c r="F3387"/>
      <c r="G3387"/>
      <c r="I3387" s="11" t="str">
        <f>Data!G3387</f>
        <v>successful</v>
      </c>
      <c r="J3387" s="11">
        <f>Data!O3387</f>
        <v>15</v>
      </c>
    </row>
    <row r="3388" spans="3:10" x14ac:dyDescent="0.2">
      <c r="C3388"/>
      <c r="D3388"/>
      <c r="E3388"/>
      <c r="F3388"/>
      <c r="G3388"/>
      <c r="I3388" s="11" t="str">
        <f>Data!G3388</f>
        <v>successful</v>
      </c>
      <c r="J3388" s="11">
        <f>Data!O3388</f>
        <v>41</v>
      </c>
    </row>
    <row r="3389" spans="3:10" x14ac:dyDescent="0.2">
      <c r="C3389"/>
      <c r="D3389"/>
      <c r="E3389"/>
      <c r="F3389"/>
      <c r="G3389"/>
      <c r="I3389" s="11" t="str">
        <f>Data!G3389</f>
        <v>successful</v>
      </c>
      <c r="J3389" s="11">
        <f>Data!O3389</f>
        <v>35</v>
      </c>
    </row>
    <row r="3390" spans="3:10" x14ac:dyDescent="0.2">
      <c r="C3390"/>
      <c r="D3390"/>
      <c r="E3390"/>
      <c r="F3390"/>
      <c r="G3390"/>
      <c r="I3390" s="11" t="str">
        <f>Data!G3390</f>
        <v>successful</v>
      </c>
      <c r="J3390" s="11">
        <f>Data!O3390</f>
        <v>45</v>
      </c>
    </row>
    <row r="3391" spans="3:10" x14ac:dyDescent="0.2">
      <c r="C3391"/>
      <c r="D3391"/>
      <c r="E3391"/>
      <c r="F3391"/>
      <c r="G3391"/>
      <c r="I3391" s="11" t="str">
        <f>Data!G3391</f>
        <v>successful</v>
      </c>
      <c r="J3391" s="11">
        <f>Data!O3391</f>
        <v>62</v>
      </c>
    </row>
    <row r="3392" spans="3:10" x14ac:dyDescent="0.2">
      <c r="C3392"/>
      <c r="D3392"/>
      <c r="E3392"/>
      <c r="F3392"/>
      <c r="G3392"/>
      <c r="I3392" s="11" t="str">
        <f>Data!G3392</f>
        <v>successful</v>
      </c>
      <c r="J3392" s="11">
        <f>Data!O3392</f>
        <v>22</v>
      </c>
    </row>
    <row r="3393" spans="3:10" x14ac:dyDescent="0.2">
      <c r="C3393"/>
      <c r="D3393"/>
      <c r="E3393"/>
      <c r="F3393"/>
      <c r="G3393"/>
      <c r="I3393" s="11" t="str">
        <f>Data!G3393</f>
        <v>successful</v>
      </c>
      <c r="J3393" s="11">
        <f>Data!O3393</f>
        <v>18</v>
      </c>
    </row>
    <row r="3394" spans="3:10" x14ac:dyDescent="0.2">
      <c r="C3394"/>
      <c r="D3394"/>
      <c r="E3394"/>
      <c r="F3394"/>
      <c r="G3394"/>
      <c r="I3394" s="11" t="str">
        <f>Data!G3394</f>
        <v>successful</v>
      </c>
      <c r="J3394" s="11">
        <f>Data!O3394</f>
        <v>12</v>
      </c>
    </row>
    <row r="3395" spans="3:10" x14ac:dyDescent="0.2">
      <c r="C3395"/>
      <c r="D3395"/>
      <c r="E3395"/>
      <c r="F3395"/>
      <c r="G3395"/>
      <c r="I3395" s="11" t="str">
        <f>Data!G3395</f>
        <v>successful</v>
      </c>
      <c r="J3395" s="11">
        <f>Data!O3395</f>
        <v>44</v>
      </c>
    </row>
    <row r="3396" spans="3:10" x14ac:dyDescent="0.2">
      <c r="C3396"/>
      <c r="D3396"/>
      <c r="E3396"/>
      <c r="F3396"/>
      <c r="G3396"/>
      <c r="I3396" s="11" t="str">
        <f>Data!G3396</f>
        <v>successful</v>
      </c>
      <c r="J3396" s="11">
        <f>Data!O3396</f>
        <v>27</v>
      </c>
    </row>
    <row r="3397" spans="3:10" x14ac:dyDescent="0.2">
      <c r="C3397"/>
      <c r="D3397"/>
      <c r="E3397"/>
      <c r="F3397"/>
      <c r="G3397"/>
      <c r="I3397" s="11" t="str">
        <f>Data!G3397</f>
        <v>successful</v>
      </c>
      <c r="J3397" s="11">
        <f>Data!O3397</f>
        <v>38</v>
      </c>
    </row>
    <row r="3398" spans="3:10" x14ac:dyDescent="0.2">
      <c r="C3398"/>
      <c r="D3398"/>
      <c r="E3398"/>
      <c r="F3398"/>
      <c r="G3398"/>
      <c r="I3398" s="11" t="str">
        <f>Data!G3398</f>
        <v>successful</v>
      </c>
      <c r="J3398" s="11">
        <f>Data!O3398</f>
        <v>28</v>
      </c>
    </row>
    <row r="3399" spans="3:10" x14ac:dyDescent="0.2">
      <c r="C3399"/>
      <c r="D3399"/>
      <c r="E3399"/>
      <c r="F3399"/>
      <c r="G3399"/>
      <c r="I3399" s="11" t="str">
        <f>Data!G3399</f>
        <v>successful</v>
      </c>
      <c r="J3399" s="11">
        <f>Data!O3399</f>
        <v>24</v>
      </c>
    </row>
    <row r="3400" spans="3:10" x14ac:dyDescent="0.2">
      <c r="C3400"/>
      <c r="D3400"/>
      <c r="E3400"/>
      <c r="F3400"/>
      <c r="G3400"/>
      <c r="I3400" s="11" t="str">
        <f>Data!G3400</f>
        <v>successful</v>
      </c>
      <c r="J3400" s="11">
        <f>Data!O3400</f>
        <v>65</v>
      </c>
    </row>
    <row r="3401" spans="3:10" x14ac:dyDescent="0.2">
      <c r="C3401"/>
      <c r="D3401"/>
      <c r="E3401"/>
      <c r="F3401"/>
      <c r="G3401"/>
      <c r="I3401" s="11" t="str">
        <f>Data!G3401</f>
        <v>successful</v>
      </c>
      <c r="J3401" s="11">
        <f>Data!O3401</f>
        <v>46</v>
      </c>
    </row>
    <row r="3402" spans="3:10" x14ac:dyDescent="0.2">
      <c r="C3402"/>
      <c r="D3402"/>
      <c r="E3402"/>
      <c r="F3402"/>
      <c r="G3402"/>
      <c r="I3402" s="11" t="str">
        <f>Data!G3402</f>
        <v>successful</v>
      </c>
      <c r="J3402" s="11">
        <f>Data!O3402</f>
        <v>85</v>
      </c>
    </row>
    <row r="3403" spans="3:10" x14ac:dyDescent="0.2">
      <c r="C3403"/>
      <c r="D3403"/>
      <c r="E3403"/>
      <c r="F3403"/>
      <c r="G3403"/>
      <c r="I3403" s="11" t="str">
        <f>Data!G3403</f>
        <v>successful</v>
      </c>
      <c r="J3403" s="11">
        <f>Data!O3403</f>
        <v>66</v>
      </c>
    </row>
    <row r="3404" spans="3:10" x14ac:dyDescent="0.2">
      <c r="C3404"/>
      <c r="D3404"/>
      <c r="E3404"/>
      <c r="F3404"/>
      <c r="G3404"/>
      <c r="I3404" s="11" t="str">
        <f>Data!G3404</f>
        <v>successful</v>
      </c>
      <c r="J3404" s="11">
        <f>Data!O3404</f>
        <v>165</v>
      </c>
    </row>
    <row r="3405" spans="3:10" x14ac:dyDescent="0.2">
      <c r="C3405"/>
      <c r="D3405"/>
      <c r="E3405"/>
      <c r="F3405"/>
      <c r="G3405"/>
      <c r="I3405" s="11" t="str">
        <f>Data!G3405</f>
        <v>successful</v>
      </c>
      <c r="J3405" s="11">
        <f>Data!O3405</f>
        <v>17</v>
      </c>
    </row>
    <row r="3406" spans="3:10" x14ac:dyDescent="0.2">
      <c r="C3406"/>
      <c r="D3406"/>
      <c r="E3406"/>
      <c r="F3406"/>
      <c r="G3406"/>
      <c r="I3406" s="11" t="str">
        <f>Data!G3406</f>
        <v>successful</v>
      </c>
      <c r="J3406" s="11">
        <f>Data!O3406</f>
        <v>3</v>
      </c>
    </row>
    <row r="3407" spans="3:10" x14ac:dyDescent="0.2">
      <c r="C3407"/>
      <c r="D3407"/>
      <c r="E3407"/>
      <c r="F3407"/>
      <c r="G3407"/>
      <c r="I3407" s="11" t="str">
        <f>Data!G3407</f>
        <v>successful</v>
      </c>
      <c r="J3407" s="11">
        <f>Data!O3407</f>
        <v>17</v>
      </c>
    </row>
    <row r="3408" spans="3:10" x14ac:dyDescent="0.2">
      <c r="C3408"/>
      <c r="D3408"/>
      <c r="E3408"/>
      <c r="F3408"/>
      <c r="G3408"/>
      <c r="I3408" s="11" t="str">
        <f>Data!G3408</f>
        <v>successful</v>
      </c>
      <c r="J3408" s="11">
        <f>Data!O3408</f>
        <v>91</v>
      </c>
    </row>
    <row r="3409" spans="3:10" x14ac:dyDescent="0.2">
      <c r="C3409"/>
      <c r="D3409"/>
      <c r="E3409"/>
      <c r="F3409"/>
      <c r="G3409"/>
      <c r="I3409" s="11" t="str">
        <f>Data!G3409</f>
        <v>successful</v>
      </c>
      <c r="J3409" s="11">
        <f>Data!O3409</f>
        <v>67</v>
      </c>
    </row>
    <row r="3410" spans="3:10" x14ac:dyDescent="0.2">
      <c r="C3410"/>
      <c r="D3410"/>
      <c r="E3410"/>
      <c r="F3410"/>
      <c r="G3410"/>
      <c r="I3410" s="11" t="str">
        <f>Data!G3410</f>
        <v>successful</v>
      </c>
      <c r="J3410" s="11">
        <f>Data!O3410</f>
        <v>18</v>
      </c>
    </row>
    <row r="3411" spans="3:10" x14ac:dyDescent="0.2">
      <c r="C3411"/>
      <c r="D3411"/>
      <c r="E3411"/>
      <c r="F3411"/>
      <c r="G3411"/>
      <c r="I3411" s="11" t="str">
        <f>Data!G3411</f>
        <v>successful</v>
      </c>
      <c r="J3411" s="11">
        <f>Data!O3411</f>
        <v>21</v>
      </c>
    </row>
    <row r="3412" spans="3:10" x14ac:dyDescent="0.2">
      <c r="C3412"/>
      <c r="D3412"/>
      <c r="E3412"/>
      <c r="F3412"/>
      <c r="G3412"/>
      <c r="I3412" s="11" t="str">
        <f>Data!G3412</f>
        <v>successful</v>
      </c>
      <c r="J3412" s="11">
        <f>Data!O3412</f>
        <v>40</v>
      </c>
    </row>
    <row r="3413" spans="3:10" x14ac:dyDescent="0.2">
      <c r="C3413"/>
      <c r="D3413"/>
      <c r="E3413"/>
      <c r="F3413"/>
      <c r="G3413"/>
      <c r="I3413" s="11" t="str">
        <f>Data!G3413</f>
        <v>successful</v>
      </c>
      <c r="J3413" s="11">
        <f>Data!O3413</f>
        <v>78</v>
      </c>
    </row>
    <row r="3414" spans="3:10" x14ac:dyDescent="0.2">
      <c r="C3414"/>
      <c r="D3414"/>
      <c r="E3414"/>
      <c r="F3414"/>
      <c r="G3414"/>
      <c r="I3414" s="11" t="str">
        <f>Data!G3414</f>
        <v>successful</v>
      </c>
      <c r="J3414" s="11">
        <f>Data!O3414</f>
        <v>26</v>
      </c>
    </row>
    <row r="3415" spans="3:10" x14ac:dyDescent="0.2">
      <c r="C3415"/>
      <c r="D3415"/>
      <c r="E3415"/>
      <c r="F3415"/>
      <c r="G3415"/>
      <c r="I3415" s="11" t="str">
        <f>Data!G3415</f>
        <v>successful</v>
      </c>
      <c r="J3415" s="11">
        <f>Data!O3415</f>
        <v>14</v>
      </c>
    </row>
    <row r="3416" spans="3:10" x14ac:dyDescent="0.2">
      <c r="C3416"/>
      <c r="D3416"/>
      <c r="E3416"/>
      <c r="F3416"/>
      <c r="G3416"/>
      <c r="I3416" s="11" t="str">
        <f>Data!G3416</f>
        <v>successful</v>
      </c>
      <c r="J3416" s="11">
        <f>Data!O3416</f>
        <v>44</v>
      </c>
    </row>
    <row r="3417" spans="3:10" x14ac:dyDescent="0.2">
      <c r="C3417"/>
      <c r="D3417"/>
      <c r="E3417"/>
      <c r="F3417"/>
      <c r="G3417"/>
      <c r="I3417" s="11" t="str">
        <f>Data!G3417</f>
        <v>successful</v>
      </c>
      <c r="J3417" s="11">
        <f>Data!O3417</f>
        <v>9</v>
      </c>
    </row>
    <row r="3418" spans="3:10" x14ac:dyDescent="0.2">
      <c r="C3418"/>
      <c r="D3418"/>
      <c r="E3418"/>
      <c r="F3418"/>
      <c r="G3418"/>
      <c r="I3418" s="11" t="str">
        <f>Data!G3418</f>
        <v>successful</v>
      </c>
      <c r="J3418" s="11">
        <f>Data!O3418</f>
        <v>30</v>
      </c>
    </row>
    <row r="3419" spans="3:10" x14ac:dyDescent="0.2">
      <c r="C3419"/>
      <c r="D3419"/>
      <c r="E3419"/>
      <c r="F3419"/>
      <c r="G3419"/>
      <c r="I3419" s="11" t="str">
        <f>Data!G3419</f>
        <v>successful</v>
      </c>
      <c r="J3419" s="11">
        <f>Data!O3419</f>
        <v>45</v>
      </c>
    </row>
    <row r="3420" spans="3:10" x14ac:dyDescent="0.2">
      <c r="C3420"/>
      <c r="D3420"/>
      <c r="E3420"/>
      <c r="F3420"/>
      <c r="G3420"/>
      <c r="I3420" s="11" t="str">
        <f>Data!G3420</f>
        <v>successful</v>
      </c>
      <c r="J3420" s="11">
        <f>Data!O3420</f>
        <v>56</v>
      </c>
    </row>
    <row r="3421" spans="3:10" x14ac:dyDescent="0.2">
      <c r="C3421"/>
      <c r="D3421"/>
      <c r="E3421"/>
      <c r="F3421"/>
      <c r="G3421"/>
      <c r="I3421" s="11" t="str">
        <f>Data!G3421</f>
        <v>successful</v>
      </c>
      <c r="J3421" s="11">
        <f>Data!O3421</f>
        <v>46</v>
      </c>
    </row>
    <row r="3422" spans="3:10" x14ac:dyDescent="0.2">
      <c r="C3422"/>
      <c r="D3422"/>
      <c r="E3422"/>
      <c r="F3422"/>
      <c r="G3422"/>
      <c r="I3422" s="11" t="str">
        <f>Data!G3422</f>
        <v>successful</v>
      </c>
      <c r="J3422" s="11">
        <f>Data!O3422</f>
        <v>34</v>
      </c>
    </row>
    <row r="3423" spans="3:10" x14ac:dyDescent="0.2">
      <c r="C3423"/>
      <c r="D3423"/>
      <c r="E3423"/>
      <c r="F3423"/>
      <c r="G3423"/>
      <c r="I3423" s="11" t="str">
        <f>Data!G3423</f>
        <v>successful</v>
      </c>
      <c r="J3423" s="11">
        <f>Data!O3423</f>
        <v>98</v>
      </c>
    </row>
    <row r="3424" spans="3:10" x14ac:dyDescent="0.2">
      <c r="C3424"/>
      <c r="D3424"/>
      <c r="E3424"/>
      <c r="F3424"/>
      <c r="G3424"/>
      <c r="I3424" s="11" t="str">
        <f>Data!G3424</f>
        <v>successful</v>
      </c>
      <c r="J3424" s="11">
        <f>Data!O3424</f>
        <v>46</v>
      </c>
    </row>
    <row r="3425" spans="3:10" x14ac:dyDescent="0.2">
      <c r="C3425"/>
      <c r="D3425"/>
      <c r="E3425"/>
      <c r="F3425"/>
      <c r="G3425"/>
      <c r="I3425" s="11" t="str">
        <f>Data!G3425</f>
        <v>successful</v>
      </c>
      <c r="J3425" s="11">
        <f>Data!O3425</f>
        <v>10</v>
      </c>
    </row>
    <row r="3426" spans="3:10" x14ac:dyDescent="0.2">
      <c r="C3426"/>
      <c r="D3426"/>
      <c r="E3426"/>
      <c r="F3426"/>
      <c r="G3426"/>
      <c r="I3426" s="11" t="str">
        <f>Data!G3426</f>
        <v>successful</v>
      </c>
      <c r="J3426" s="11">
        <f>Data!O3426</f>
        <v>76</v>
      </c>
    </row>
    <row r="3427" spans="3:10" x14ac:dyDescent="0.2">
      <c r="C3427"/>
      <c r="D3427"/>
      <c r="E3427"/>
      <c r="F3427"/>
      <c r="G3427"/>
      <c r="I3427" s="11" t="str">
        <f>Data!G3427</f>
        <v>successful</v>
      </c>
      <c r="J3427" s="11">
        <f>Data!O3427</f>
        <v>104</v>
      </c>
    </row>
    <row r="3428" spans="3:10" x14ac:dyDescent="0.2">
      <c r="C3428"/>
      <c r="D3428"/>
      <c r="E3428"/>
      <c r="F3428"/>
      <c r="G3428"/>
      <c r="I3428" s="11" t="str">
        <f>Data!G3428</f>
        <v>successful</v>
      </c>
      <c r="J3428" s="11">
        <f>Data!O3428</f>
        <v>87</v>
      </c>
    </row>
    <row r="3429" spans="3:10" x14ac:dyDescent="0.2">
      <c r="C3429"/>
      <c r="D3429"/>
      <c r="E3429"/>
      <c r="F3429"/>
      <c r="G3429"/>
      <c r="I3429" s="11" t="str">
        <f>Data!G3429</f>
        <v>successful</v>
      </c>
      <c r="J3429" s="11">
        <f>Data!O3429</f>
        <v>29</v>
      </c>
    </row>
    <row r="3430" spans="3:10" x14ac:dyDescent="0.2">
      <c r="C3430"/>
      <c r="D3430"/>
      <c r="E3430"/>
      <c r="F3430"/>
      <c r="G3430"/>
      <c r="I3430" s="11" t="str">
        <f>Data!G3430</f>
        <v>successful</v>
      </c>
      <c r="J3430" s="11">
        <f>Data!O3430</f>
        <v>51</v>
      </c>
    </row>
    <row r="3431" spans="3:10" x14ac:dyDescent="0.2">
      <c r="C3431"/>
      <c r="D3431"/>
      <c r="E3431"/>
      <c r="F3431"/>
      <c r="G3431"/>
      <c r="I3431" s="11" t="str">
        <f>Data!G3431</f>
        <v>successful</v>
      </c>
      <c r="J3431" s="11">
        <f>Data!O3431</f>
        <v>12</v>
      </c>
    </row>
    <row r="3432" spans="3:10" x14ac:dyDescent="0.2">
      <c r="C3432"/>
      <c r="D3432"/>
      <c r="E3432"/>
      <c r="F3432"/>
      <c r="G3432"/>
      <c r="I3432" s="11" t="str">
        <f>Data!G3432</f>
        <v>successful</v>
      </c>
      <c r="J3432" s="11">
        <f>Data!O3432</f>
        <v>72</v>
      </c>
    </row>
    <row r="3433" spans="3:10" x14ac:dyDescent="0.2">
      <c r="C3433"/>
      <c r="D3433"/>
      <c r="E3433"/>
      <c r="F3433"/>
      <c r="G3433"/>
      <c r="I3433" s="11" t="str">
        <f>Data!G3433</f>
        <v>successful</v>
      </c>
      <c r="J3433" s="11">
        <f>Data!O3433</f>
        <v>21</v>
      </c>
    </row>
    <row r="3434" spans="3:10" x14ac:dyDescent="0.2">
      <c r="C3434"/>
      <c r="D3434"/>
      <c r="E3434"/>
      <c r="F3434"/>
      <c r="G3434"/>
      <c r="I3434" s="11" t="str">
        <f>Data!G3434</f>
        <v>successful</v>
      </c>
      <c r="J3434" s="11">
        <f>Data!O3434</f>
        <v>42</v>
      </c>
    </row>
    <row r="3435" spans="3:10" x14ac:dyDescent="0.2">
      <c r="C3435"/>
      <c r="D3435"/>
      <c r="E3435"/>
      <c r="F3435"/>
      <c r="G3435"/>
      <c r="I3435" s="11" t="str">
        <f>Data!G3435</f>
        <v>successful</v>
      </c>
      <c r="J3435" s="11">
        <f>Data!O3435</f>
        <v>71</v>
      </c>
    </row>
    <row r="3436" spans="3:10" x14ac:dyDescent="0.2">
      <c r="C3436"/>
      <c r="D3436"/>
      <c r="E3436"/>
      <c r="F3436"/>
      <c r="G3436"/>
      <c r="I3436" s="11" t="str">
        <f>Data!G3436</f>
        <v>successful</v>
      </c>
      <c r="J3436" s="11">
        <f>Data!O3436</f>
        <v>168</v>
      </c>
    </row>
    <row r="3437" spans="3:10" x14ac:dyDescent="0.2">
      <c r="C3437"/>
      <c r="D3437"/>
      <c r="E3437"/>
      <c r="F3437"/>
      <c r="G3437"/>
      <c r="I3437" s="11" t="str">
        <f>Data!G3437</f>
        <v>successful</v>
      </c>
      <c r="J3437" s="11">
        <f>Data!O3437</f>
        <v>19</v>
      </c>
    </row>
    <row r="3438" spans="3:10" x14ac:dyDescent="0.2">
      <c r="C3438"/>
      <c r="D3438"/>
      <c r="E3438"/>
      <c r="F3438"/>
      <c r="G3438"/>
      <c r="I3438" s="11" t="str">
        <f>Data!G3438</f>
        <v>successful</v>
      </c>
      <c r="J3438" s="11">
        <f>Data!O3438</f>
        <v>37</v>
      </c>
    </row>
    <row r="3439" spans="3:10" x14ac:dyDescent="0.2">
      <c r="C3439"/>
      <c r="D3439"/>
      <c r="E3439"/>
      <c r="F3439"/>
      <c r="G3439"/>
      <c r="I3439" s="11" t="str">
        <f>Data!G3439</f>
        <v>successful</v>
      </c>
      <c r="J3439" s="11">
        <f>Data!O3439</f>
        <v>36</v>
      </c>
    </row>
    <row r="3440" spans="3:10" x14ac:dyDescent="0.2">
      <c r="C3440"/>
      <c r="D3440"/>
      <c r="E3440"/>
      <c r="F3440"/>
      <c r="G3440"/>
      <c r="I3440" s="11" t="str">
        <f>Data!G3440</f>
        <v>successful</v>
      </c>
      <c r="J3440" s="11">
        <f>Data!O3440</f>
        <v>14</v>
      </c>
    </row>
    <row r="3441" spans="3:10" x14ac:dyDescent="0.2">
      <c r="C3441"/>
      <c r="D3441"/>
      <c r="E3441"/>
      <c r="F3441"/>
      <c r="G3441"/>
      <c r="I3441" s="11" t="str">
        <f>Data!G3441</f>
        <v>successful</v>
      </c>
      <c r="J3441" s="11">
        <f>Data!O3441</f>
        <v>18</v>
      </c>
    </row>
    <row r="3442" spans="3:10" x14ac:dyDescent="0.2">
      <c r="C3442"/>
      <c r="D3442"/>
      <c r="E3442"/>
      <c r="F3442"/>
      <c r="G3442"/>
      <c r="I3442" s="11" t="str">
        <f>Data!G3442</f>
        <v>successful</v>
      </c>
      <c r="J3442" s="11">
        <f>Data!O3442</f>
        <v>82</v>
      </c>
    </row>
    <row r="3443" spans="3:10" x14ac:dyDescent="0.2">
      <c r="C3443"/>
      <c r="D3443"/>
      <c r="E3443"/>
      <c r="F3443"/>
      <c r="G3443"/>
      <c r="I3443" s="11" t="str">
        <f>Data!G3443</f>
        <v>successful</v>
      </c>
      <c r="J3443" s="11">
        <f>Data!O3443</f>
        <v>43</v>
      </c>
    </row>
    <row r="3444" spans="3:10" x14ac:dyDescent="0.2">
      <c r="C3444"/>
      <c r="D3444"/>
      <c r="E3444"/>
      <c r="F3444"/>
      <c r="G3444"/>
      <c r="I3444" s="11" t="str">
        <f>Data!G3444</f>
        <v>successful</v>
      </c>
      <c r="J3444" s="11">
        <f>Data!O3444</f>
        <v>8</v>
      </c>
    </row>
    <row r="3445" spans="3:10" x14ac:dyDescent="0.2">
      <c r="C3445"/>
      <c r="D3445"/>
      <c r="E3445"/>
      <c r="F3445"/>
      <c r="G3445"/>
      <c r="I3445" s="11" t="str">
        <f>Data!G3445</f>
        <v>successful</v>
      </c>
      <c r="J3445" s="11">
        <f>Data!O3445</f>
        <v>45</v>
      </c>
    </row>
    <row r="3446" spans="3:10" x14ac:dyDescent="0.2">
      <c r="C3446"/>
      <c r="D3446"/>
      <c r="E3446"/>
      <c r="F3446"/>
      <c r="G3446"/>
      <c r="I3446" s="11" t="str">
        <f>Data!G3446</f>
        <v>successful</v>
      </c>
      <c r="J3446" s="11">
        <f>Data!O3446</f>
        <v>20</v>
      </c>
    </row>
    <row r="3447" spans="3:10" x14ac:dyDescent="0.2">
      <c r="C3447"/>
      <c r="D3447"/>
      <c r="E3447"/>
      <c r="F3447"/>
      <c r="G3447"/>
      <c r="I3447" s="11" t="str">
        <f>Data!G3447</f>
        <v>successful</v>
      </c>
      <c r="J3447" s="11">
        <f>Data!O3447</f>
        <v>31</v>
      </c>
    </row>
    <row r="3448" spans="3:10" x14ac:dyDescent="0.2">
      <c r="C3448"/>
      <c r="D3448"/>
      <c r="E3448"/>
      <c r="F3448"/>
      <c r="G3448"/>
      <c r="I3448" s="11" t="str">
        <f>Data!G3448</f>
        <v>successful</v>
      </c>
      <c r="J3448" s="11">
        <f>Data!O3448</f>
        <v>25</v>
      </c>
    </row>
    <row r="3449" spans="3:10" x14ac:dyDescent="0.2">
      <c r="C3449"/>
      <c r="D3449"/>
      <c r="E3449"/>
      <c r="F3449"/>
      <c r="G3449"/>
      <c r="I3449" s="11" t="str">
        <f>Data!G3449</f>
        <v>successful</v>
      </c>
      <c r="J3449" s="11">
        <f>Data!O3449</f>
        <v>14</v>
      </c>
    </row>
    <row r="3450" spans="3:10" x14ac:dyDescent="0.2">
      <c r="C3450"/>
      <c r="D3450"/>
      <c r="E3450"/>
      <c r="F3450"/>
      <c r="G3450"/>
      <c r="I3450" s="11" t="str">
        <f>Data!G3450</f>
        <v>successful</v>
      </c>
      <c r="J3450" s="11">
        <f>Data!O3450</f>
        <v>45</v>
      </c>
    </row>
    <row r="3451" spans="3:10" x14ac:dyDescent="0.2">
      <c r="C3451"/>
      <c r="D3451"/>
      <c r="E3451"/>
      <c r="F3451"/>
      <c r="G3451"/>
      <c r="I3451" s="11" t="str">
        <f>Data!G3451</f>
        <v>successful</v>
      </c>
      <c r="J3451" s="11">
        <f>Data!O3451</f>
        <v>20</v>
      </c>
    </row>
    <row r="3452" spans="3:10" x14ac:dyDescent="0.2">
      <c r="C3452"/>
      <c r="D3452"/>
      <c r="E3452"/>
      <c r="F3452"/>
      <c r="G3452"/>
      <c r="I3452" s="11" t="str">
        <f>Data!G3452</f>
        <v>successful</v>
      </c>
      <c r="J3452" s="11">
        <f>Data!O3452</f>
        <v>39</v>
      </c>
    </row>
    <row r="3453" spans="3:10" x14ac:dyDescent="0.2">
      <c r="C3453"/>
      <c r="D3453"/>
      <c r="E3453"/>
      <c r="F3453"/>
      <c r="G3453"/>
      <c r="I3453" s="11" t="str">
        <f>Data!G3453</f>
        <v>successful</v>
      </c>
      <c r="J3453" s="11">
        <f>Data!O3453</f>
        <v>16</v>
      </c>
    </row>
    <row r="3454" spans="3:10" x14ac:dyDescent="0.2">
      <c r="C3454"/>
      <c r="D3454"/>
      <c r="E3454"/>
      <c r="F3454"/>
      <c r="G3454"/>
      <c r="I3454" s="11" t="str">
        <f>Data!G3454</f>
        <v>successful</v>
      </c>
      <c r="J3454" s="11">
        <f>Data!O3454</f>
        <v>37</v>
      </c>
    </row>
    <row r="3455" spans="3:10" x14ac:dyDescent="0.2">
      <c r="C3455"/>
      <c r="D3455"/>
      <c r="E3455"/>
      <c r="F3455"/>
      <c r="G3455"/>
      <c r="I3455" s="11" t="str">
        <f>Data!G3455</f>
        <v>successful</v>
      </c>
      <c r="J3455" s="11">
        <f>Data!O3455</f>
        <v>14</v>
      </c>
    </row>
    <row r="3456" spans="3:10" x14ac:dyDescent="0.2">
      <c r="C3456"/>
      <c r="D3456"/>
      <c r="E3456"/>
      <c r="F3456"/>
      <c r="G3456"/>
      <c r="I3456" s="11" t="str">
        <f>Data!G3456</f>
        <v>successful</v>
      </c>
      <c r="J3456" s="11">
        <f>Data!O3456</f>
        <v>21</v>
      </c>
    </row>
    <row r="3457" spans="3:10" x14ac:dyDescent="0.2">
      <c r="C3457"/>
      <c r="D3457"/>
      <c r="E3457"/>
      <c r="F3457"/>
      <c r="G3457"/>
      <c r="I3457" s="11" t="str">
        <f>Data!G3457</f>
        <v>successful</v>
      </c>
      <c r="J3457" s="11">
        <f>Data!O3457</f>
        <v>69</v>
      </c>
    </row>
    <row r="3458" spans="3:10" x14ac:dyDescent="0.2">
      <c r="C3458"/>
      <c r="D3458"/>
      <c r="E3458"/>
      <c r="F3458"/>
      <c r="G3458"/>
      <c r="I3458" s="11" t="str">
        <f>Data!G3458</f>
        <v>successful</v>
      </c>
      <c r="J3458" s="11">
        <f>Data!O3458</f>
        <v>16</v>
      </c>
    </row>
    <row r="3459" spans="3:10" x14ac:dyDescent="0.2">
      <c r="C3459"/>
      <c r="D3459"/>
      <c r="E3459"/>
      <c r="F3459"/>
      <c r="G3459"/>
      <c r="I3459" s="11" t="str">
        <f>Data!G3459</f>
        <v>successful</v>
      </c>
      <c r="J3459" s="11">
        <f>Data!O3459</f>
        <v>55</v>
      </c>
    </row>
    <row r="3460" spans="3:10" x14ac:dyDescent="0.2">
      <c r="C3460"/>
      <c r="D3460"/>
      <c r="E3460"/>
      <c r="F3460"/>
      <c r="G3460"/>
      <c r="I3460" s="11" t="str">
        <f>Data!G3460</f>
        <v>successful</v>
      </c>
      <c r="J3460" s="11">
        <f>Data!O3460</f>
        <v>27</v>
      </c>
    </row>
    <row r="3461" spans="3:10" x14ac:dyDescent="0.2">
      <c r="C3461"/>
      <c r="D3461"/>
      <c r="E3461"/>
      <c r="F3461"/>
      <c r="G3461"/>
      <c r="I3461" s="11" t="str">
        <f>Data!G3461</f>
        <v>successful</v>
      </c>
      <c r="J3461" s="11">
        <f>Data!O3461</f>
        <v>36</v>
      </c>
    </row>
    <row r="3462" spans="3:10" x14ac:dyDescent="0.2">
      <c r="C3462"/>
      <c r="D3462"/>
      <c r="E3462"/>
      <c r="F3462"/>
      <c r="G3462"/>
      <c r="I3462" s="11" t="str">
        <f>Data!G3462</f>
        <v>successful</v>
      </c>
      <c r="J3462" s="11">
        <f>Data!O3462</f>
        <v>19</v>
      </c>
    </row>
    <row r="3463" spans="3:10" x14ac:dyDescent="0.2">
      <c r="C3463"/>
      <c r="D3463"/>
      <c r="E3463"/>
      <c r="F3463"/>
      <c r="G3463"/>
      <c r="I3463" s="11" t="str">
        <f>Data!G3463</f>
        <v>successful</v>
      </c>
      <c r="J3463" s="11">
        <f>Data!O3463</f>
        <v>12</v>
      </c>
    </row>
    <row r="3464" spans="3:10" x14ac:dyDescent="0.2">
      <c r="C3464"/>
      <c r="D3464"/>
      <c r="E3464"/>
      <c r="F3464"/>
      <c r="G3464"/>
      <c r="I3464" s="11" t="str">
        <f>Data!G3464</f>
        <v>successful</v>
      </c>
      <c r="J3464" s="11">
        <f>Data!O3464</f>
        <v>17</v>
      </c>
    </row>
    <row r="3465" spans="3:10" x14ac:dyDescent="0.2">
      <c r="C3465"/>
      <c r="D3465"/>
      <c r="E3465"/>
      <c r="F3465"/>
      <c r="G3465"/>
      <c r="I3465" s="11" t="str">
        <f>Data!G3465</f>
        <v>successful</v>
      </c>
      <c r="J3465" s="11">
        <f>Data!O3465</f>
        <v>114</v>
      </c>
    </row>
    <row r="3466" spans="3:10" x14ac:dyDescent="0.2">
      <c r="C3466"/>
      <c r="D3466"/>
      <c r="E3466"/>
      <c r="F3466"/>
      <c r="G3466"/>
      <c r="I3466" s="11" t="str">
        <f>Data!G3466</f>
        <v>successful</v>
      </c>
      <c r="J3466" s="11">
        <f>Data!O3466</f>
        <v>93</v>
      </c>
    </row>
    <row r="3467" spans="3:10" x14ac:dyDescent="0.2">
      <c r="C3467"/>
      <c r="D3467"/>
      <c r="E3467"/>
      <c r="F3467"/>
      <c r="G3467"/>
      <c r="I3467" s="11" t="str">
        <f>Data!G3467</f>
        <v>successful</v>
      </c>
      <c r="J3467" s="11">
        <f>Data!O3467</f>
        <v>36</v>
      </c>
    </row>
    <row r="3468" spans="3:10" x14ac:dyDescent="0.2">
      <c r="C3468"/>
      <c r="D3468"/>
      <c r="E3468"/>
      <c r="F3468"/>
      <c r="G3468"/>
      <c r="I3468" s="11" t="str">
        <f>Data!G3468</f>
        <v>successful</v>
      </c>
      <c r="J3468" s="11">
        <f>Data!O3468</f>
        <v>61</v>
      </c>
    </row>
    <row r="3469" spans="3:10" x14ac:dyDescent="0.2">
      <c r="C3469"/>
      <c r="D3469"/>
      <c r="E3469"/>
      <c r="F3469"/>
      <c r="G3469"/>
      <c r="I3469" s="11" t="str">
        <f>Data!G3469</f>
        <v>successful</v>
      </c>
      <c r="J3469" s="11">
        <f>Data!O3469</f>
        <v>47</v>
      </c>
    </row>
    <row r="3470" spans="3:10" x14ac:dyDescent="0.2">
      <c r="C3470"/>
      <c r="D3470"/>
      <c r="E3470"/>
      <c r="F3470"/>
      <c r="G3470"/>
      <c r="I3470" s="11" t="str">
        <f>Data!G3470</f>
        <v>successful</v>
      </c>
      <c r="J3470" s="11">
        <f>Data!O3470</f>
        <v>17</v>
      </c>
    </row>
    <row r="3471" spans="3:10" x14ac:dyDescent="0.2">
      <c r="C3471"/>
      <c r="D3471"/>
      <c r="E3471"/>
      <c r="F3471"/>
      <c r="G3471"/>
      <c r="I3471" s="11" t="str">
        <f>Data!G3471</f>
        <v>successful</v>
      </c>
      <c r="J3471" s="11">
        <f>Data!O3471</f>
        <v>63</v>
      </c>
    </row>
    <row r="3472" spans="3:10" x14ac:dyDescent="0.2">
      <c r="C3472"/>
      <c r="D3472"/>
      <c r="E3472"/>
      <c r="F3472"/>
      <c r="G3472"/>
      <c r="I3472" s="11" t="str">
        <f>Data!G3472</f>
        <v>successful</v>
      </c>
      <c r="J3472" s="11">
        <f>Data!O3472</f>
        <v>9</v>
      </c>
    </row>
    <row r="3473" spans="3:10" x14ac:dyDescent="0.2">
      <c r="C3473"/>
      <c r="D3473"/>
      <c r="E3473"/>
      <c r="F3473"/>
      <c r="G3473"/>
      <c r="I3473" s="11" t="str">
        <f>Data!G3473</f>
        <v>successful</v>
      </c>
      <c r="J3473" s="11">
        <f>Data!O3473</f>
        <v>30</v>
      </c>
    </row>
    <row r="3474" spans="3:10" x14ac:dyDescent="0.2">
      <c r="C3474"/>
      <c r="D3474"/>
      <c r="E3474"/>
      <c r="F3474"/>
      <c r="G3474"/>
      <c r="I3474" s="11" t="str">
        <f>Data!G3474</f>
        <v>successful</v>
      </c>
      <c r="J3474" s="11">
        <f>Data!O3474</f>
        <v>23</v>
      </c>
    </row>
    <row r="3475" spans="3:10" x14ac:dyDescent="0.2">
      <c r="C3475"/>
      <c r="D3475"/>
      <c r="E3475"/>
      <c r="F3475"/>
      <c r="G3475"/>
      <c r="I3475" s="11" t="str">
        <f>Data!G3475</f>
        <v>successful</v>
      </c>
      <c r="J3475" s="11">
        <f>Data!O3475</f>
        <v>33</v>
      </c>
    </row>
    <row r="3476" spans="3:10" x14ac:dyDescent="0.2">
      <c r="C3476"/>
      <c r="D3476"/>
      <c r="E3476"/>
      <c r="F3476"/>
      <c r="G3476"/>
      <c r="I3476" s="11" t="str">
        <f>Data!G3476</f>
        <v>successful</v>
      </c>
      <c r="J3476" s="11">
        <f>Data!O3476</f>
        <v>39</v>
      </c>
    </row>
    <row r="3477" spans="3:10" x14ac:dyDescent="0.2">
      <c r="C3477"/>
      <c r="D3477"/>
      <c r="E3477"/>
      <c r="F3477"/>
      <c r="G3477"/>
      <c r="I3477" s="11" t="str">
        <f>Data!G3477</f>
        <v>successful</v>
      </c>
      <c r="J3477" s="11">
        <f>Data!O3477</f>
        <v>17</v>
      </c>
    </row>
    <row r="3478" spans="3:10" x14ac:dyDescent="0.2">
      <c r="C3478"/>
      <c r="D3478"/>
      <c r="E3478"/>
      <c r="F3478"/>
      <c r="G3478"/>
      <c r="I3478" s="11" t="str">
        <f>Data!G3478</f>
        <v>successful</v>
      </c>
      <c r="J3478" s="11">
        <f>Data!O3478</f>
        <v>6</v>
      </c>
    </row>
    <row r="3479" spans="3:10" x14ac:dyDescent="0.2">
      <c r="C3479"/>
      <c r="D3479"/>
      <c r="E3479"/>
      <c r="F3479"/>
      <c r="G3479"/>
      <c r="I3479" s="11" t="str">
        <f>Data!G3479</f>
        <v>successful</v>
      </c>
      <c r="J3479" s="11">
        <f>Data!O3479</f>
        <v>39</v>
      </c>
    </row>
    <row r="3480" spans="3:10" x14ac:dyDescent="0.2">
      <c r="C3480"/>
      <c r="D3480"/>
      <c r="E3480"/>
      <c r="F3480"/>
      <c r="G3480"/>
      <c r="I3480" s="11" t="str">
        <f>Data!G3480</f>
        <v>successful</v>
      </c>
      <c r="J3480" s="11">
        <f>Data!O3480</f>
        <v>57</v>
      </c>
    </row>
    <row r="3481" spans="3:10" x14ac:dyDescent="0.2">
      <c r="C3481"/>
      <c r="D3481"/>
      <c r="E3481"/>
      <c r="F3481"/>
      <c r="G3481"/>
      <c r="I3481" s="11" t="str">
        <f>Data!G3481</f>
        <v>successful</v>
      </c>
      <c r="J3481" s="11">
        <f>Data!O3481</f>
        <v>56</v>
      </c>
    </row>
    <row r="3482" spans="3:10" x14ac:dyDescent="0.2">
      <c r="C3482"/>
      <c r="D3482"/>
      <c r="E3482"/>
      <c r="F3482"/>
      <c r="G3482"/>
      <c r="I3482" s="11" t="str">
        <f>Data!G3482</f>
        <v>successful</v>
      </c>
      <c r="J3482" s="11">
        <f>Data!O3482</f>
        <v>13</v>
      </c>
    </row>
    <row r="3483" spans="3:10" x14ac:dyDescent="0.2">
      <c r="C3483"/>
      <c r="D3483"/>
      <c r="E3483"/>
      <c r="F3483"/>
      <c r="G3483"/>
      <c r="I3483" s="11" t="str">
        <f>Data!G3483</f>
        <v>successful</v>
      </c>
      <c r="J3483" s="11">
        <f>Data!O3483</f>
        <v>95</v>
      </c>
    </row>
    <row r="3484" spans="3:10" x14ac:dyDescent="0.2">
      <c r="C3484"/>
      <c r="D3484"/>
      <c r="E3484"/>
      <c r="F3484"/>
      <c r="G3484"/>
      <c r="I3484" s="11" t="str">
        <f>Data!G3484</f>
        <v>successful</v>
      </c>
      <c r="J3484" s="11">
        <f>Data!O3484</f>
        <v>80</v>
      </c>
    </row>
    <row r="3485" spans="3:10" x14ac:dyDescent="0.2">
      <c r="C3485"/>
      <c r="D3485"/>
      <c r="E3485"/>
      <c r="F3485"/>
      <c r="G3485"/>
      <c r="I3485" s="11" t="str">
        <f>Data!G3485</f>
        <v>successful</v>
      </c>
      <c r="J3485" s="11">
        <f>Data!O3485</f>
        <v>133</v>
      </c>
    </row>
    <row r="3486" spans="3:10" x14ac:dyDescent="0.2">
      <c r="C3486"/>
      <c r="D3486"/>
      <c r="E3486"/>
      <c r="F3486"/>
      <c r="G3486"/>
      <c r="I3486" s="11" t="str">
        <f>Data!G3486</f>
        <v>successful</v>
      </c>
      <c r="J3486" s="11">
        <f>Data!O3486</f>
        <v>44</v>
      </c>
    </row>
    <row r="3487" spans="3:10" x14ac:dyDescent="0.2">
      <c r="C3487"/>
      <c r="D3487"/>
      <c r="E3487"/>
      <c r="F3487"/>
      <c r="G3487"/>
      <c r="I3487" s="11" t="str">
        <f>Data!G3487</f>
        <v>successful</v>
      </c>
      <c r="J3487" s="11">
        <f>Data!O3487</f>
        <v>30</v>
      </c>
    </row>
    <row r="3488" spans="3:10" x14ac:dyDescent="0.2">
      <c r="C3488"/>
      <c r="D3488"/>
      <c r="E3488"/>
      <c r="F3488"/>
      <c r="G3488"/>
      <c r="I3488" s="11" t="str">
        <f>Data!G3488</f>
        <v>successful</v>
      </c>
      <c r="J3488" s="11">
        <f>Data!O3488</f>
        <v>56</v>
      </c>
    </row>
    <row r="3489" spans="3:10" x14ac:dyDescent="0.2">
      <c r="C3489"/>
      <c r="D3489"/>
      <c r="E3489"/>
      <c r="F3489"/>
      <c r="G3489"/>
      <c r="I3489" s="11" t="str">
        <f>Data!G3489</f>
        <v>successful</v>
      </c>
      <c r="J3489" s="11">
        <f>Data!O3489</f>
        <v>66</v>
      </c>
    </row>
    <row r="3490" spans="3:10" x14ac:dyDescent="0.2">
      <c r="C3490"/>
      <c r="D3490"/>
      <c r="E3490"/>
      <c r="F3490"/>
      <c r="G3490"/>
      <c r="I3490" s="11" t="str">
        <f>Data!G3490</f>
        <v>successful</v>
      </c>
      <c r="J3490" s="11">
        <f>Data!O3490</f>
        <v>29</v>
      </c>
    </row>
    <row r="3491" spans="3:10" x14ac:dyDescent="0.2">
      <c r="C3491"/>
      <c r="D3491"/>
      <c r="E3491"/>
      <c r="F3491"/>
      <c r="G3491"/>
      <c r="I3491" s="11" t="str">
        <f>Data!G3491</f>
        <v>successful</v>
      </c>
      <c r="J3491" s="11">
        <f>Data!O3491</f>
        <v>72</v>
      </c>
    </row>
    <row r="3492" spans="3:10" x14ac:dyDescent="0.2">
      <c r="C3492"/>
      <c r="D3492"/>
      <c r="E3492"/>
      <c r="F3492"/>
      <c r="G3492"/>
      <c r="I3492" s="11" t="str">
        <f>Data!G3492</f>
        <v>successful</v>
      </c>
      <c r="J3492" s="11">
        <f>Data!O3492</f>
        <v>27</v>
      </c>
    </row>
    <row r="3493" spans="3:10" x14ac:dyDescent="0.2">
      <c r="C3493"/>
      <c r="D3493"/>
      <c r="E3493"/>
      <c r="F3493"/>
      <c r="G3493"/>
      <c r="I3493" s="11" t="str">
        <f>Data!G3493</f>
        <v>successful</v>
      </c>
      <c r="J3493" s="11">
        <f>Data!O3493</f>
        <v>10</v>
      </c>
    </row>
    <row r="3494" spans="3:10" x14ac:dyDescent="0.2">
      <c r="C3494"/>
      <c r="D3494"/>
      <c r="E3494"/>
      <c r="F3494"/>
      <c r="G3494"/>
      <c r="I3494" s="11" t="str">
        <f>Data!G3494</f>
        <v>successful</v>
      </c>
      <c r="J3494" s="11">
        <f>Data!O3494</f>
        <v>35</v>
      </c>
    </row>
    <row r="3495" spans="3:10" x14ac:dyDescent="0.2">
      <c r="C3495"/>
      <c r="D3495"/>
      <c r="E3495"/>
      <c r="F3495"/>
      <c r="G3495"/>
      <c r="I3495" s="11" t="str">
        <f>Data!G3495</f>
        <v>successful</v>
      </c>
      <c r="J3495" s="11">
        <f>Data!O3495</f>
        <v>29</v>
      </c>
    </row>
    <row r="3496" spans="3:10" x14ac:dyDescent="0.2">
      <c r="C3496"/>
      <c r="D3496"/>
      <c r="E3496"/>
      <c r="F3496"/>
      <c r="G3496"/>
      <c r="I3496" s="11" t="str">
        <f>Data!G3496</f>
        <v>successful</v>
      </c>
      <c r="J3496" s="11">
        <f>Data!O3496</f>
        <v>13</v>
      </c>
    </row>
    <row r="3497" spans="3:10" x14ac:dyDescent="0.2">
      <c r="C3497"/>
      <c r="D3497"/>
      <c r="E3497"/>
      <c r="F3497"/>
      <c r="G3497"/>
      <c r="I3497" s="11" t="str">
        <f>Data!G3497</f>
        <v>successful</v>
      </c>
      <c r="J3497" s="11">
        <f>Data!O3497</f>
        <v>72</v>
      </c>
    </row>
    <row r="3498" spans="3:10" x14ac:dyDescent="0.2">
      <c r="C3498"/>
      <c r="D3498"/>
      <c r="E3498"/>
      <c r="F3498"/>
      <c r="G3498"/>
      <c r="I3498" s="11" t="str">
        <f>Data!G3498</f>
        <v>successful</v>
      </c>
      <c r="J3498" s="11">
        <f>Data!O3498</f>
        <v>78</v>
      </c>
    </row>
    <row r="3499" spans="3:10" x14ac:dyDescent="0.2">
      <c r="C3499"/>
      <c r="D3499"/>
      <c r="E3499"/>
      <c r="F3499"/>
      <c r="G3499"/>
      <c r="I3499" s="11" t="str">
        <f>Data!G3499</f>
        <v>successful</v>
      </c>
      <c r="J3499" s="11">
        <f>Data!O3499</f>
        <v>49</v>
      </c>
    </row>
    <row r="3500" spans="3:10" x14ac:dyDescent="0.2">
      <c r="C3500"/>
      <c r="D3500"/>
      <c r="E3500"/>
      <c r="F3500"/>
      <c r="G3500"/>
      <c r="I3500" s="11" t="str">
        <f>Data!G3500</f>
        <v>successful</v>
      </c>
      <c r="J3500" s="11">
        <f>Data!O3500</f>
        <v>42</v>
      </c>
    </row>
    <row r="3501" spans="3:10" x14ac:dyDescent="0.2">
      <c r="C3501"/>
      <c r="D3501"/>
      <c r="E3501"/>
      <c r="F3501"/>
      <c r="G3501"/>
      <c r="I3501" s="11" t="str">
        <f>Data!G3501</f>
        <v>successful</v>
      </c>
      <c r="J3501" s="11">
        <f>Data!O3501</f>
        <v>35</v>
      </c>
    </row>
    <row r="3502" spans="3:10" x14ac:dyDescent="0.2">
      <c r="C3502"/>
      <c r="D3502"/>
      <c r="E3502"/>
      <c r="F3502"/>
      <c r="G3502"/>
      <c r="I3502" s="11" t="str">
        <f>Data!G3502</f>
        <v>successful</v>
      </c>
      <c r="J3502" s="11">
        <f>Data!O3502</f>
        <v>42</v>
      </c>
    </row>
    <row r="3503" spans="3:10" x14ac:dyDescent="0.2">
      <c r="C3503"/>
      <c r="D3503"/>
      <c r="E3503"/>
      <c r="F3503"/>
      <c r="G3503"/>
      <c r="I3503" s="11" t="str">
        <f>Data!G3503</f>
        <v>successful</v>
      </c>
      <c r="J3503" s="11">
        <f>Data!O3503</f>
        <v>42</v>
      </c>
    </row>
    <row r="3504" spans="3:10" x14ac:dyDescent="0.2">
      <c r="C3504"/>
      <c r="D3504"/>
      <c r="E3504"/>
      <c r="F3504"/>
      <c r="G3504"/>
      <c r="I3504" s="11" t="str">
        <f>Data!G3504</f>
        <v>successful</v>
      </c>
      <c r="J3504" s="11">
        <f>Data!O3504</f>
        <v>31</v>
      </c>
    </row>
    <row r="3505" spans="3:10" x14ac:dyDescent="0.2">
      <c r="C3505"/>
      <c r="D3505"/>
      <c r="E3505"/>
      <c r="F3505"/>
      <c r="G3505"/>
      <c r="I3505" s="11" t="str">
        <f>Data!G3505</f>
        <v>successful</v>
      </c>
      <c r="J3505" s="11">
        <f>Data!O3505</f>
        <v>38</v>
      </c>
    </row>
    <row r="3506" spans="3:10" x14ac:dyDescent="0.2">
      <c r="C3506"/>
      <c r="D3506"/>
      <c r="E3506"/>
      <c r="F3506"/>
      <c r="G3506"/>
      <c r="I3506" s="11" t="str">
        <f>Data!G3506</f>
        <v>successful</v>
      </c>
      <c r="J3506" s="11">
        <f>Data!O3506</f>
        <v>8</v>
      </c>
    </row>
    <row r="3507" spans="3:10" x14ac:dyDescent="0.2">
      <c r="C3507"/>
      <c r="D3507"/>
      <c r="E3507"/>
      <c r="F3507"/>
      <c r="G3507"/>
      <c r="I3507" s="11" t="str">
        <f>Data!G3507</f>
        <v>successful</v>
      </c>
      <c r="J3507" s="11">
        <f>Data!O3507</f>
        <v>39</v>
      </c>
    </row>
    <row r="3508" spans="3:10" x14ac:dyDescent="0.2">
      <c r="C3508"/>
      <c r="D3508"/>
      <c r="E3508"/>
      <c r="F3508"/>
      <c r="G3508"/>
      <c r="I3508" s="11" t="str">
        <f>Data!G3508</f>
        <v>successful</v>
      </c>
      <c r="J3508" s="11">
        <f>Data!O3508</f>
        <v>29</v>
      </c>
    </row>
    <row r="3509" spans="3:10" x14ac:dyDescent="0.2">
      <c r="C3509"/>
      <c r="D3509"/>
      <c r="E3509"/>
      <c r="F3509"/>
      <c r="G3509"/>
      <c r="I3509" s="11" t="str">
        <f>Data!G3509</f>
        <v>successful</v>
      </c>
      <c r="J3509" s="11">
        <f>Data!O3509</f>
        <v>72</v>
      </c>
    </row>
    <row r="3510" spans="3:10" x14ac:dyDescent="0.2">
      <c r="C3510"/>
      <c r="D3510"/>
      <c r="E3510"/>
      <c r="F3510"/>
      <c r="G3510"/>
      <c r="I3510" s="11" t="str">
        <f>Data!G3510</f>
        <v>successful</v>
      </c>
      <c r="J3510" s="11">
        <f>Data!O3510</f>
        <v>15</v>
      </c>
    </row>
    <row r="3511" spans="3:10" x14ac:dyDescent="0.2">
      <c r="C3511"/>
      <c r="D3511"/>
      <c r="E3511"/>
      <c r="F3511"/>
      <c r="G3511"/>
      <c r="I3511" s="11" t="str">
        <f>Data!G3511</f>
        <v>successful</v>
      </c>
      <c r="J3511" s="11">
        <f>Data!O3511</f>
        <v>33</v>
      </c>
    </row>
    <row r="3512" spans="3:10" x14ac:dyDescent="0.2">
      <c r="C3512"/>
      <c r="D3512"/>
      <c r="E3512"/>
      <c r="F3512"/>
      <c r="G3512"/>
      <c r="I3512" s="11" t="str">
        <f>Data!G3512</f>
        <v>successful</v>
      </c>
      <c r="J3512" s="11">
        <f>Data!O3512</f>
        <v>15</v>
      </c>
    </row>
    <row r="3513" spans="3:10" x14ac:dyDescent="0.2">
      <c r="C3513"/>
      <c r="D3513"/>
      <c r="E3513"/>
      <c r="F3513"/>
      <c r="G3513"/>
      <c r="I3513" s="11" t="str">
        <f>Data!G3513</f>
        <v>successful</v>
      </c>
      <c r="J3513" s="11">
        <f>Data!O3513</f>
        <v>19</v>
      </c>
    </row>
    <row r="3514" spans="3:10" x14ac:dyDescent="0.2">
      <c r="C3514"/>
      <c r="D3514"/>
      <c r="E3514"/>
      <c r="F3514"/>
      <c r="G3514"/>
      <c r="I3514" s="11" t="str">
        <f>Data!G3514</f>
        <v>successful</v>
      </c>
      <c r="J3514" s="11">
        <f>Data!O3514</f>
        <v>17</v>
      </c>
    </row>
    <row r="3515" spans="3:10" x14ac:dyDescent="0.2">
      <c r="C3515"/>
      <c r="D3515"/>
      <c r="E3515"/>
      <c r="F3515"/>
      <c r="G3515"/>
      <c r="I3515" s="11" t="str">
        <f>Data!G3515</f>
        <v>successful</v>
      </c>
      <c r="J3515" s="11">
        <f>Data!O3515</f>
        <v>44</v>
      </c>
    </row>
    <row r="3516" spans="3:10" x14ac:dyDescent="0.2">
      <c r="C3516"/>
      <c r="D3516"/>
      <c r="E3516"/>
      <c r="F3516"/>
      <c r="G3516"/>
      <c r="I3516" s="11" t="str">
        <f>Data!G3516</f>
        <v>successful</v>
      </c>
      <c r="J3516" s="11">
        <f>Data!O3516</f>
        <v>10</v>
      </c>
    </row>
    <row r="3517" spans="3:10" x14ac:dyDescent="0.2">
      <c r="C3517"/>
      <c r="D3517"/>
      <c r="E3517"/>
      <c r="F3517"/>
      <c r="G3517"/>
      <c r="I3517" s="11" t="str">
        <f>Data!G3517</f>
        <v>successful</v>
      </c>
      <c r="J3517" s="11">
        <f>Data!O3517</f>
        <v>46</v>
      </c>
    </row>
    <row r="3518" spans="3:10" x14ac:dyDescent="0.2">
      <c r="C3518"/>
      <c r="D3518"/>
      <c r="E3518"/>
      <c r="F3518"/>
      <c r="G3518"/>
      <c r="I3518" s="11" t="str">
        <f>Data!G3518</f>
        <v>successful</v>
      </c>
      <c r="J3518" s="11">
        <f>Data!O3518</f>
        <v>11</v>
      </c>
    </row>
    <row r="3519" spans="3:10" x14ac:dyDescent="0.2">
      <c r="C3519"/>
      <c r="D3519"/>
      <c r="E3519"/>
      <c r="F3519"/>
      <c r="G3519"/>
      <c r="I3519" s="11" t="str">
        <f>Data!G3519</f>
        <v>successful</v>
      </c>
      <c r="J3519" s="11">
        <f>Data!O3519</f>
        <v>13</v>
      </c>
    </row>
    <row r="3520" spans="3:10" x14ac:dyDescent="0.2">
      <c r="C3520"/>
      <c r="D3520"/>
      <c r="E3520"/>
      <c r="F3520"/>
      <c r="G3520"/>
      <c r="I3520" s="11" t="str">
        <f>Data!G3520</f>
        <v>successful</v>
      </c>
      <c r="J3520" s="11">
        <f>Data!O3520</f>
        <v>33</v>
      </c>
    </row>
    <row r="3521" spans="3:10" x14ac:dyDescent="0.2">
      <c r="C3521"/>
      <c r="D3521"/>
      <c r="E3521"/>
      <c r="F3521"/>
      <c r="G3521"/>
      <c r="I3521" s="11" t="str">
        <f>Data!G3521</f>
        <v>successful</v>
      </c>
      <c r="J3521" s="11">
        <f>Data!O3521</f>
        <v>28</v>
      </c>
    </row>
    <row r="3522" spans="3:10" x14ac:dyDescent="0.2">
      <c r="C3522"/>
      <c r="D3522"/>
      <c r="E3522"/>
      <c r="F3522"/>
      <c r="G3522"/>
      <c r="I3522" s="11" t="str">
        <f>Data!G3522</f>
        <v>successful</v>
      </c>
      <c r="J3522" s="11">
        <f>Data!O3522</f>
        <v>21</v>
      </c>
    </row>
    <row r="3523" spans="3:10" x14ac:dyDescent="0.2">
      <c r="C3523"/>
      <c r="D3523"/>
      <c r="E3523"/>
      <c r="F3523"/>
      <c r="G3523"/>
      <c r="I3523" s="11" t="str">
        <f>Data!G3523</f>
        <v>successful</v>
      </c>
      <c r="J3523" s="11">
        <f>Data!O3523</f>
        <v>13</v>
      </c>
    </row>
    <row r="3524" spans="3:10" x14ac:dyDescent="0.2">
      <c r="C3524"/>
      <c r="D3524"/>
      <c r="E3524"/>
      <c r="F3524"/>
      <c r="G3524"/>
      <c r="I3524" s="11" t="str">
        <f>Data!G3524</f>
        <v>successful</v>
      </c>
      <c r="J3524" s="11">
        <f>Data!O3524</f>
        <v>34</v>
      </c>
    </row>
    <row r="3525" spans="3:10" x14ac:dyDescent="0.2">
      <c r="C3525"/>
      <c r="D3525"/>
      <c r="E3525"/>
      <c r="F3525"/>
      <c r="G3525"/>
      <c r="I3525" s="11" t="str">
        <f>Data!G3525</f>
        <v>successful</v>
      </c>
      <c r="J3525" s="11">
        <f>Data!O3525</f>
        <v>80</v>
      </c>
    </row>
    <row r="3526" spans="3:10" x14ac:dyDescent="0.2">
      <c r="C3526"/>
      <c r="D3526"/>
      <c r="E3526"/>
      <c r="F3526"/>
      <c r="G3526"/>
      <c r="I3526" s="11" t="str">
        <f>Data!G3526</f>
        <v>successful</v>
      </c>
      <c r="J3526" s="11">
        <f>Data!O3526</f>
        <v>74</v>
      </c>
    </row>
    <row r="3527" spans="3:10" x14ac:dyDescent="0.2">
      <c r="C3527"/>
      <c r="D3527"/>
      <c r="E3527"/>
      <c r="F3527"/>
      <c r="G3527"/>
      <c r="I3527" s="11" t="str">
        <f>Data!G3527</f>
        <v>successful</v>
      </c>
      <c r="J3527" s="11">
        <f>Data!O3527</f>
        <v>7</v>
      </c>
    </row>
    <row r="3528" spans="3:10" x14ac:dyDescent="0.2">
      <c r="C3528"/>
      <c r="D3528"/>
      <c r="E3528"/>
      <c r="F3528"/>
      <c r="G3528"/>
      <c r="I3528" s="11" t="str">
        <f>Data!G3528</f>
        <v>successful</v>
      </c>
      <c r="J3528" s="11">
        <f>Data!O3528</f>
        <v>34</v>
      </c>
    </row>
    <row r="3529" spans="3:10" x14ac:dyDescent="0.2">
      <c r="C3529"/>
      <c r="D3529"/>
      <c r="E3529"/>
      <c r="F3529"/>
      <c r="G3529"/>
      <c r="I3529" s="11" t="str">
        <f>Data!G3529</f>
        <v>successful</v>
      </c>
      <c r="J3529" s="11">
        <f>Data!O3529</f>
        <v>86</v>
      </c>
    </row>
    <row r="3530" spans="3:10" x14ac:dyDescent="0.2">
      <c r="C3530"/>
      <c r="D3530"/>
      <c r="E3530"/>
      <c r="F3530"/>
      <c r="G3530"/>
      <c r="I3530" s="11" t="str">
        <f>Data!G3530</f>
        <v>successful</v>
      </c>
      <c r="J3530" s="11">
        <f>Data!O3530</f>
        <v>37</v>
      </c>
    </row>
    <row r="3531" spans="3:10" x14ac:dyDescent="0.2">
      <c r="C3531"/>
      <c r="D3531"/>
      <c r="E3531"/>
      <c r="F3531"/>
      <c r="G3531"/>
      <c r="I3531" s="11" t="str">
        <f>Data!G3531</f>
        <v>successful</v>
      </c>
      <c r="J3531" s="11">
        <f>Data!O3531</f>
        <v>18</v>
      </c>
    </row>
    <row r="3532" spans="3:10" x14ac:dyDescent="0.2">
      <c r="C3532"/>
      <c r="D3532"/>
      <c r="E3532"/>
      <c r="F3532"/>
      <c r="G3532"/>
      <c r="I3532" s="11" t="str">
        <f>Data!G3532</f>
        <v>successful</v>
      </c>
      <c r="J3532" s="11">
        <f>Data!O3532</f>
        <v>22</v>
      </c>
    </row>
    <row r="3533" spans="3:10" x14ac:dyDescent="0.2">
      <c r="C3533"/>
      <c r="D3533"/>
      <c r="E3533"/>
      <c r="F3533"/>
      <c r="G3533"/>
      <c r="I3533" s="11" t="str">
        <f>Data!G3533</f>
        <v>successful</v>
      </c>
      <c r="J3533" s="11">
        <f>Data!O3533</f>
        <v>26</v>
      </c>
    </row>
    <row r="3534" spans="3:10" x14ac:dyDescent="0.2">
      <c r="C3534"/>
      <c r="D3534"/>
      <c r="E3534"/>
      <c r="F3534"/>
      <c r="G3534"/>
      <c r="I3534" s="11" t="str">
        <f>Data!G3534</f>
        <v>successful</v>
      </c>
      <c r="J3534" s="11">
        <f>Data!O3534</f>
        <v>27</v>
      </c>
    </row>
    <row r="3535" spans="3:10" x14ac:dyDescent="0.2">
      <c r="C3535"/>
      <c r="D3535"/>
      <c r="E3535"/>
      <c r="F3535"/>
      <c r="G3535"/>
      <c r="I3535" s="11" t="str">
        <f>Data!G3535</f>
        <v>successful</v>
      </c>
      <c r="J3535" s="11">
        <f>Data!O3535</f>
        <v>8</v>
      </c>
    </row>
    <row r="3536" spans="3:10" x14ac:dyDescent="0.2">
      <c r="C3536"/>
      <c r="D3536"/>
      <c r="E3536"/>
      <c r="F3536"/>
      <c r="G3536"/>
      <c r="I3536" s="11" t="str">
        <f>Data!G3536</f>
        <v>successful</v>
      </c>
      <c r="J3536" s="11">
        <f>Data!O3536</f>
        <v>204</v>
      </c>
    </row>
    <row r="3537" spans="3:10" x14ac:dyDescent="0.2">
      <c r="C3537"/>
      <c r="D3537"/>
      <c r="E3537"/>
      <c r="F3537"/>
      <c r="G3537"/>
      <c r="I3537" s="11" t="str">
        <f>Data!G3537</f>
        <v>successful</v>
      </c>
      <c r="J3537" s="11">
        <f>Data!O3537</f>
        <v>46</v>
      </c>
    </row>
    <row r="3538" spans="3:10" x14ac:dyDescent="0.2">
      <c r="C3538"/>
      <c r="D3538"/>
      <c r="E3538"/>
      <c r="F3538"/>
      <c r="G3538"/>
      <c r="I3538" s="11" t="str">
        <f>Data!G3538</f>
        <v>successful</v>
      </c>
      <c r="J3538" s="11">
        <f>Data!O3538</f>
        <v>17</v>
      </c>
    </row>
    <row r="3539" spans="3:10" x14ac:dyDescent="0.2">
      <c r="C3539"/>
      <c r="D3539"/>
      <c r="E3539"/>
      <c r="F3539"/>
      <c r="G3539"/>
      <c r="I3539" s="11" t="str">
        <f>Data!G3539</f>
        <v>successful</v>
      </c>
      <c r="J3539" s="11">
        <f>Data!O3539</f>
        <v>28</v>
      </c>
    </row>
    <row r="3540" spans="3:10" x14ac:dyDescent="0.2">
      <c r="C3540"/>
      <c r="D3540"/>
      <c r="E3540"/>
      <c r="F3540"/>
      <c r="G3540"/>
      <c r="I3540" s="11" t="str">
        <f>Data!G3540</f>
        <v>successful</v>
      </c>
      <c r="J3540" s="11">
        <f>Data!O3540</f>
        <v>83</v>
      </c>
    </row>
    <row r="3541" spans="3:10" x14ac:dyDescent="0.2">
      <c r="C3541"/>
      <c r="D3541"/>
      <c r="E3541"/>
      <c r="F3541"/>
      <c r="G3541"/>
      <c r="I3541" s="11" t="str">
        <f>Data!G3541</f>
        <v>successful</v>
      </c>
      <c r="J3541" s="11">
        <f>Data!O3541</f>
        <v>13</v>
      </c>
    </row>
    <row r="3542" spans="3:10" x14ac:dyDescent="0.2">
      <c r="C3542"/>
      <c r="D3542"/>
      <c r="E3542"/>
      <c r="F3542"/>
      <c r="G3542"/>
      <c r="I3542" s="11" t="str">
        <f>Data!G3542</f>
        <v>successful</v>
      </c>
      <c r="J3542" s="11">
        <f>Data!O3542</f>
        <v>8</v>
      </c>
    </row>
    <row r="3543" spans="3:10" x14ac:dyDescent="0.2">
      <c r="C3543"/>
      <c r="D3543"/>
      <c r="E3543"/>
      <c r="F3543"/>
      <c r="G3543"/>
      <c r="I3543" s="11" t="str">
        <f>Data!G3543</f>
        <v>successful</v>
      </c>
      <c r="J3543" s="11">
        <f>Data!O3543</f>
        <v>32</v>
      </c>
    </row>
    <row r="3544" spans="3:10" x14ac:dyDescent="0.2">
      <c r="C3544"/>
      <c r="D3544"/>
      <c r="E3544"/>
      <c r="F3544"/>
      <c r="G3544"/>
      <c r="I3544" s="11" t="str">
        <f>Data!G3544</f>
        <v>successful</v>
      </c>
      <c r="J3544" s="11">
        <f>Data!O3544</f>
        <v>85</v>
      </c>
    </row>
    <row r="3545" spans="3:10" x14ac:dyDescent="0.2">
      <c r="C3545"/>
      <c r="D3545"/>
      <c r="E3545"/>
      <c r="F3545"/>
      <c r="G3545"/>
      <c r="I3545" s="11" t="str">
        <f>Data!G3545</f>
        <v>successful</v>
      </c>
      <c r="J3545" s="11">
        <f>Data!O3545</f>
        <v>29</v>
      </c>
    </row>
    <row r="3546" spans="3:10" x14ac:dyDescent="0.2">
      <c r="C3546"/>
      <c r="D3546"/>
      <c r="E3546"/>
      <c r="F3546"/>
      <c r="G3546"/>
      <c r="I3546" s="11" t="str">
        <f>Data!G3546</f>
        <v>successful</v>
      </c>
      <c r="J3546" s="11">
        <f>Data!O3546</f>
        <v>24</v>
      </c>
    </row>
    <row r="3547" spans="3:10" x14ac:dyDescent="0.2">
      <c r="C3547"/>
      <c r="D3547"/>
      <c r="E3547"/>
      <c r="F3547"/>
      <c r="G3547"/>
      <c r="I3547" s="11" t="str">
        <f>Data!G3547</f>
        <v>successful</v>
      </c>
      <c r="J3547" s="11">
        <f>Data!O3547</f>
        <v>8</v>
      </c>
    </row>
    <row r="3548" spans="3:10" x14ac:dyDescent="0.2">
      <c r="C3548"/>
      <c r="D3548"/>
      <c r="E3548"/>
      <c r="F3548"/>
      <c r="G3548"/>
      <c r="I3548" s="11" t="str">
        <f>Data!G3548</f>
        <v>successful</v>
      </c>
      <c r="J3548" s="11">
        <f>Data!O3548</f>
        <v>19</v>
      </c>
    </row>
    <row r="3549" spans="3:10" x14ac:dyDescent="0.2">
      <c r="C3549"/>
      <c r="D3549"/>
      <c r="E3549"/>
      <c r="F3549"/>
      <c r="G3549"/>
      <c r="I3549" s="11" t="str">
        <f>Data!G3549</f>
        <v>successful</v>
      </c>
      <c r="J3549" s="11">
        <f>Data!O3549</f>
        <v>336</v>
      </c>
    </row>
    <row r="3550" spans="3:10" x14ac:dyDescent="0.2">
      <c r="C3550"/>
      <c r="D3550"/>
      <c r="E3550"/>
      <c r="F3550"/>
      <c r="G3550"/>
      <c r="I3550" s="11" t="str">
        <f>Data!G3550</f>
        <v>successful</v>
      </c>
      <c r="J3550" s="11">
        <f>Data!O3550</f>
        <v>13</v>
      </c>
    </row>
    <row r="3551" spans="3:10" x14ac:dyDescent="0.2">
      <c r="C3551"/>
      <c r="D3551"/>
      <c r="E3551"/>
      <c r="F3551"/>
      <c r="G3551"/>
      <c r="I3551" s="11" t="str">
        <f>Data!G3551</f>
        <v>successful</v>
      </c>
      <c r="J3551" s="11">
        <f>Data!O3551</f>
        <v>42</v>
      </c>
    </row>
    <row r="3552" spans="3:10" x14ac:dyDescent="0.2">
      <c r="C3552"/>
      <c r="D3552"/>
      <c r="E3552"/>
      <c r="F3552"/>
      <c r="G3552"/>
      <c r="I3552" s="11" t="str">
        <f>Data!G3552</f>
        <v>successful</v>
      </c>
      <c r="J3552" s="11">
        <f>Data!O3552</f>
        <v>64</v>
      </c>
    </row>
    <row r="3553" spans="3:10" x14ac:dyDescent="0.2">
      <c r="C3553"/>
      <c r="D3553"/>
      <c r="E3553"/>
      <c r="F3553"/>
      <c r="G3553"/>
      <c r="I3553" s="11" t="str">
        <f>Data!G3553</f>
        <v>successful</v>
      </c>
      <c r="J3553" s="11">
        <f>Data!O3553</f>
        <v>25</v>
      </c>
    </row>
    <row r="3554" spans="3:10" x14ac:dyDescent="0.2">
      <c r="C3554"/>
      <c r="D3554"/>
      <c r="E3554"/>
      <c r="F3554"/>
      <c r="G3554"/>
      <c r="I3554" s="11" t="str">
        <f>Data!G3554</f>
        <v>successful</v>
      </c>
      <c r="J3554" s="11">
        <f>Data!O3554</f>
        <v>20</v>
      </c>
    </row>
    <row r="3555" spans="3:10" x14ac:dyDescent="0.2">
      <c r="C3555"/>
      <c r="D3555"/>
      <c r="E3555"/>
      <c r="F3555"/>
      <c r="G3555"/>
      <c r="I3555" s="11" t="str">
        <f>Data!G3555</f>
        <v>successful</v>
      </c>
      <c r="J3555" s="11">
        <f>Data!O3555</f>
        <v>104</v>
      </c>
    </row>
    <row r="3556" spans="3:10" x14ac:dyDescent="0.2">
      <c r="C3556"/>
      <c r="D3556"/>
      <c r="E3556"/>
      <c r="F3556"/>
      <c r="G3556"/>
      <c r="I3556" s="11" t="str">
        <f>Data!G3556</f>
        <v>successful</v>
      </c>
      <c r="J3556" s="11">
        <f>Data!O3556</f>
        <v>53</v>
      </c>
    </row>
    <row r="3557" spans="3:10" x14ac:dyDescent="0.2">
      <c r="C3557"/>
      <c r="D3557"/>
      <c r="E3557"/>
      <c r="F3557"/>
      <c r="G3557"/>
      <c r="I3557" s="11" t="str">
        <f>Data!G3557</f>
        <v>successful</v>
      </c>
      <c r="J3557" s="11">
        <f>Data!O3557</f>
        <v>14</v>
      </c>
    </row>
    <row r="3558" spans="3:10" x14ac:dyDescent="0.2">
      <c r="C3558"/>
      <c r="D3558"/>
      <c r="E3558"/>
      <c r="F3558"/>
      <c r="G3558"/>
      <c r="I3558" s="11" t="str">
        <f>Data!G3558</f>
        <v>successful</v>
      </c>
      <c r="J3558" s="11">
        <f>Data!O3558</f>
        <v>20</v>
      </c>
    </row>
    <row r="3559" spans="3:10" x14ac:dyDescent="0.2">
      <c r="C3559"/>
      <c r="D3559"/>
      <c r="E3559"/>
      <c r="F3559"/>
      <c r="G3559"/>
      <c r="I3559" s="11" t="str">
        <f>Data!G3559</f>
        <v>successful</v>
      </c>
      <c r="J3559" s="11">
        <f>Data!O3559</f>
        <v>558</v>
      </c>
    </row>
    <row r="3560" spans="3:10" x14ac:dyDescent="0.2">
      <c r="C3560"/>
      <c r="D3560"/>
      <c r="E3560"/>
      <c r="F3560"/>
      <c r="G3560"/>
      <c r="I3560" s="11" t="str">
        <f>Data!G3560</f>
        <v>successful</v>
      </c>
      <c r="J3560" s="11">
        <f>Data!O3560</f>
        <v>22</v>
      </c>
    </row>
    <row r="3561" spans="3:10" x14ac:dyDescent="0.2">
      <c r="C3561"/>
      <c r="D3561"/>
      <c r="E3561"/>
      <c r="F3561"/>
      <c r="G3561"/>
      <c r="I3561" s="11" t="str">
        <f>Data!G3561</f>
        <v>successful</v>
      </c>
      <c r="J3561" s="11">
        <f>Data!O3561</f>
        <v>24</v>
      </c>
    </row>
    <row r="3562" spans="3:10" x14ac:dyDescent="0.2">
      <c r="C3562"/>
      <c r="D3562"/>
      <c r="E3562"/>
      <c r="F3562"/>
      <c r="G3562"/>
      <c r="I3562" s="11" t="str">
        <f>Data!G3562</f>
        <v>successful</v>
      </c>
      <c r="J3562" s="11">
        <f>Data!O3562</f>
        <v>74</v>
      </c>
    </row>
    <row r="3563" spans="3:10" x14ac:dyDescent="0.2">
      <c r="C3563"/>
      <c r="D3563"/>
      <c r="E3563"/>
      <c r="F3563"/>
      <c r="G3563"/>
      <c r="I3563" s="11" t="str">
        <f>Data!G3563</f>
        <v>successful</v>
      </c>
      <c r="J3563" s="11">
        <f>Data!O3563</f>
        <v>54</v>
      </c>
    </row>
    <row r="3564" spans="3:10" x14ac:dyDescent="0.2">
      <c r="C3564"/>
      <c r="D3564"/>
      <c r="E3564"/>
      <c r="F3564"/>
      <c r="G3564"/>
      <c r="I3564" s="11" t="str">
        <f>Data!G3564</f>
        <v>successful</v>
      </c>
      <c r="J3564" s="11">
        <f>Data!O3564</f>
        <v>31</v>
      </c>
    </row>
    <row r="3565" spans="3:10" x14ac:dyDescent="0.2">
      <c r="C3565"/>
      <c r="D3565"/>
      <c r="E3565"/>
      <c r="F3565"/>
      <c r="G3565"/>
      <c r="I3565" s="11" t="str">
        <f>Data!G3565</f>
        <v>successful</v>
      </c>
      <c r="J3565" s="11">
        <f>Data!O3565</f>
        <v>25</v>
      </c>
    </row>
    <row r="3566" spans="3:10" x14ac:dyDescent="0.2">
      <c r="C3566"/>
      <c r="D3566"/>
      <c r="E3566"/>
      <c r="F3566"/>
      <c r="G3566"/>
      <c r="I3566" s="11" t="str">
        <f>Data!G3566</f>
        <v>successful</v>
      </c>
      <c r="J3566" s="11">
        <f>Data!O3566</f>
        <v>17</v>
      </c>
    </row>
    <row r="3567" spans="3:10" x14ac:dyDescent="0.2">
      <c r="C3567"/>
      <c r="D3567"/>
      <c r="E3567"/>
      <c r="F3567"/>
      <c r="G3567"/>
      <c r="I3567" s="11" t="str">
        <f>Data!G3567</f>
        <v>successful</v>
      </c>
      <c r="J3567" s="11">
        <f>Data!O3567</f>
        <v>12</v>
      </c>
    </row>
    <row r="3568" spans="3:10" x14ac:dyDescent="0.2">
      <c r="C3568"/>
      <c r="D3568"/>
      <c r="E3568"/>
      <c r="F3568"/>
      <c r="G3568"/>
      <c r="I3568" s="11" t="str">
        <f>Data!G3568</f>
        <v>successful</v>
      </c>
      <c r="J3568" s="11">
        <f>Data!O3568</f>
        <v>38</v>
      </c>
    </row>
    <row r="3569" spans="3:10" x14ac:dyDescent="0.2">
      <c r="C3569"/>
      <c r="D3569"/>
      <c r="E3569"/>
      <c r="F3569"/>
      <c r="G3569"/>
      <c r="I3569" s="11" t="str">
        <f>Data!G3569</f>
        <v>successful</v>
      </c>
      <c r="J3569" s="11">
        <f>Data!O3569</f>
        <v>41</v>
      </c>
    </row>
    <row r="3570" spans="3:10" x14ac:dyDescent="0.2">
      <c r="C3570"/>
      <c r="D3570"/>
      <c r="E3570"/>
      <c r="F3570"/>
      <c r="G3570"/>
      <c r="I3570" s="11" t="str">
        <f>Data!G3570</f>
        <v>successful</v>
      </c>
      <c r="J3570" s="11">
        <f>Data!O3570</f>
        <v>19</v>
      </c>
    </row>
    <row r="3571" spans="3:10" x14ac:dyDescent="0.2">
      <c r="C3571"/>
      <c r="D3571"/>
      <c r="E3571"/>
      <c r="F3571"/>
      <c r="G3571"/>
      <c r="I3571" s="11" t="str">
        <f>Data!G3571</f>
        <v>successful</v>
      </c>
      <c r="J3571" s="11">
        <f>Data!O3571</f>
        <v>41</v>
      </c>
    </row>
    <row r="3572" spans="3:10" x14ac:dyDescent="0.2">
      <c r="C3572"/>
      <c r="D3572"/>
      <c r="E3572"/>
      <c r="F3572"/>
      <c r="G3572"/>
      <c r="I3572" s="11" t="str">
        <f>Data!G3572</f>
        <v>successful</v>
      </c>
      <c r="J3572" s="11">
        <f>Data!O3572</f>
        <v>26</v>
      </c>
    </row>
    <row r="3573" spans="3:10" x14ac:dyDescent="0.2">
      <c r="C3573"/>
      <c r="D3573"/>
      <c r="E3573"/>
      <c r="F3573"/>
      <c r="G3573"/>
      <c r="I3573" s="11" t="str">
        <f>Data!G3573</f>
        <v>successful</v>
      </c>
      <c r="J3573" s="11">
        <f>Data!O3573</f>
        <v>25</v>
      </c>
    </row>
    <row r="3574" spans="3:10" x14ac:dyDescent="0.2">
      <c r="C3574"/>
      <c r="D3574"/>
      <c r="E3574"/>
      <c r="F3574"/>
      <c r="G3574"/>
      <c r="I3574" s="11" t="str">
        <f>Data!G3574</f>
        <v>successful</v>
      </c>
      <c r="J3574" s="11">
        <f>Data!O3574</f>
        <v>9</v>
      </c>
    </row>
    <row r="3575" spans="3:10" x14ac:dyDescent="0.2">
      <c r="C3575"/>
      <c r="D3575"/>
      <c r="E3575"/>
      <c r="F3575"/>
      <c r="G3575"/>
      <c r="I3575" s="11" t="str">
        <f>Data!G3575</f>
        <v>successful</v>
      </c>
      <c r="J3575" s="11">
        <f>Data!O3575</f>
        <v>78</v>
      </c>
    </row>
    <row r="3576" spans="3:10" x14ac:dyDescent="0.2">
      <c r="C3576"/>
      <c r="D3576"/>
      <c r="E3576"/>
      <c r="F3576"/>
      <c r="G3576"/>
      <c r="I3576" s="11" t="str">
        <f>Data!G3576</f>
        <v>successful</v>
      </c>
      <c r="J3576" s="11">
        <f>Data!O3576</f>
        <v>45</v>
      </c>
    </row>
    <row r="3577" spans="3:10" x14ac:dyDescent="0.2">
      <c r="C3577"/>
      <c r="D3577"/>
      <c r="E3577"/>
      <c r="F3577"/>
      <c r="G3577"/>
      <c r="I3577" s="11" t="str">
        <f>Data!G3577</f>
        <v>successful</v>
      </c>
      <c r="J3577" s="11">
        <f>Data!O3577</f>
        <v>102</v>
      </c>
    </row>
    <row r="3578" spans="3:10" x14ac:dyDescent="0.2">
      <c r="C3578"/>
      <c r="D3578"/>
      <c r="E3578"/>
      <c r="F3578"/>
      <c r="G3578"/>
      <c r="I3578" s="11" t="str">
        <f>Data!G3578</f>
        <v>successful</v>
      </c>
      <c r="J3578" s="11">
        <f>Data!O3578</f>
        <v>5</v>
      </c>
    </row>
    <row r="3579" spans="3:10" x14ac:dyDescent="0.2">
      <c r="C3579"/>
      <c r="D3579"/>
      <c r="E3579"/>
      <c r="F3579"/>
      <c r="G3579"/>
      <c r="I3579" s="11" t="str">
        <f>Data!G3579</f>
        <v>successful</v>
      </c>
      <c r="J3579" s="11">
        <f>Data!O3579</f>
        <v>27</v>
      </c>
    </row>
    <row r="3580" spans="3:10" x14ac:dyDescent="0.2">
      <c r="C3580"/>
      <c r="D3580"/>
      <c r="E3580"/>
      <c r="F3580"/>
      <c r="G3580"/>
      <c r="I3580" s="11" t="str">
        <f>Data!G3580</f>
        <v>successful</v>
      </c>
      <c r="J3580" s="11">
        <f>Data!O3580</f>
        <v>37</v>
      </c>
    </row>
    <row r="3581" spans="3:10" x14ac:dyDescent="0.2">
      <c r="C3581"/>
      <c r="D3581"/>
      <c r="E3581"/>
      <c r="F3581"/>
      <c r="G3581"/>
      <c r="I3581" s="11" t="str">
        <f>Data!G3581</f>
        <v>successful</v>
      </c>
      <c r="J3581" s="11">
        <f>Data!O3581</f>
        <v>14</v>
      </c>
    </row>
    <row r="3582" spans="3:10" x14ac:dyDescent="0.2">
      <c r="C3582"/>
      <c r="D3582"/>
      <c r="E3582"/>
      <c r="F3582"/>
      <c r="G3582"/>
      <c r="I3582" s="11" t="str">
        <f>Data!G3582</f>
        <v>successful</v>
      </c>
      <c r="J3582" s="11">
        <f>Data!O3582</f>
        <v>27</v>
      </c>
    </row>
    <row r="3583" spans="3:10" x14ac:dyDescent="0.2">
      <c r="C3583"/>
      <c r="D3583"/>
      <c r="E3583"/>
      <c r="F3583"/>
      <c r="G3583"/>
      <c r="I3583" s="11" t="str">
        <f>Data!G3583</f>
        <v>successful</v>
      </c>
      <c r="J3583" s="11">
        <f>Data!O3583</f>
        <v>45</v>
      </c>
    </row>
    <row r="3584" spans="3:10" x14ac:dyDescent="0.2">
      <c r="C3584"/>
      <c r="D3584"/>
      <c r="E3584"/>
      <c r="F3584"/>
      <c r="G3584"/>
      <c r="I3584" s="11" t="str">
        <f>Data!G3584</f>
        <v>successful</v>
      </c>
      <c r="J3584" s="11">
        <f>Data!O3584</f>
        <v>49</v>
      </c>
    </row>
    <row r="3585" spans="3:10" x14ac:dyDescent="0.2">
      <c r="C3585"/>
      <c r="D3585"/>
      <c r="E3585"/>
      <c r="F3585"/>
      <c r="G3585"/>
      <c r="I3585" s="11" t="str">
        <f>Data!G3585</f>
        <v>successful</v>
      </c>
      <c r="J3585" s="11">
        <f>Data!O3585</f>
        <v>24</v>
      </c>
    </row>
    <row r="3586" spans="3:10" x14ac:dyDescent="0.2">
      <c r="C3586"/>
      <c r="D3586"/>
      <c r="E3586"/>
      <c r="F3586"/>
      <c r="G3586"/>
      <c r="I3586" s="11" t="str">
        <f>Data!G3586</f>
        <v>successful</v>
      </c>
      <c r="J3586" s="11">
        <f>Data!O3586</f>
        <v>112</v>
      </c>
    </row>
    <row r="3587" spans="3:10" x14ac:dyDescent="0.2">
      <c r="C3587"/>
      <c r="D3587"/>
      <c r="E3587"/>
      <c r="F3587"/>
      <c r="G3587"/>
      <c r="I3587" s="11" t="str">
        <f>Data!G3587</f>
        <v>successful</v>
      </c>
      <c r="J3587" s="11">
        <f>Data!O3587</f>
        <v>23</v>
      </c>
    </row>
    <row r="3588" spans="3:10" x14ac:dyDescent="0.2">
      <c r="C3588"/>
      <c r="D3588"/>
      <c r="E3588"/>
      <c r="F3588"/>
      <c r="G3588"/>
      <c r="I3588" s="11" t="str">
        <f>Data!G3588</f>
        <v>successful</v>
      </c>
      <c r="J3588" s="11">
        <f>Data!O3588</f>
        <v>54</v>
      </c>
    </row>
    <row r="3589" spans="3:10" x14ac:dyDescent="0.2">
      <c r="C3589"/>
      <c r="D3589"/>
      <c r="E3589"/>
      <c r="F3589"/>
      <c r="G3589"/>
      <c r="I3589" s="11" t="str">
        <f>Data!G3589</f>
        <v>successful</v>
      </c>
      <c r="J3589" s="11">
        <f>Data!O3589</f>
        <v>28</v>
      </c>
    </row>
    <row r="3590" spans="3:10" x14ac:dyDescent="0.2">
      <c r="C3590"/>
      <c r="D3590"/>
      <c r="E3590"/>
      <c r="F3590"/>
      <c r="G3590"/>
      <c r="I3590" s="11" t="str">
        <f>Data!G3590</f>
        <v>successful</v>
      </c>
      <c r="J3590" s="11">
        <f>Data!O3590</f>
        <v>11</v>
      </c>
    </row>
    <row r="3591" spans="3:10" x14ac:dyDescent="0.2">
      <c r="C3591"/>
      <c r="D3591"/>
      <c r="E3591"/>
      <c r="F3591"/>
      <c r="G3591"/>
      <c r="I3591" s="11" t="str">
        <f>Data!G3591</f>
        <v>successful</v>
      </c>
      <c r="J3591" s="11">
        <f>Data!O3591</f>
        <v>62</v>
      </c>
    </row>
    <row r="3592" spans="3:10" x14ac:dyDescent="0.2">
      <c r="C3592"/>
      <c r="D3592"/>
      <c r="E3592"/>
      <c r="F3592"/>
      <c r="G3592"/>
      <c r="I3592" s="11" t="str">
        <f>Data!G3592</f>
        <v>successful</v>
      </c>
      <c r="J3592" s="11">
        <f>Data!O3592</f>
        <v>73</v>
      </c>
    </row>
    <row r="3593" spans="3:10" x14ac:dyDescent="0.2">
      <c r="C3593"/>
      <c r="D3593"/>
      <c r="E3593"/>
      <c r="F3593"/>
      <c r="G3593"/>
      <c r="I3593" s="11" t="str">
        <f>Data!G3593</f>
        <v>successful</v>
      </c>
      <c r="J3593" s="11">
        <f>Data!O3593</f>
        <v>18</v>
      </c>
    </row>
    <row r="3594" spans="3:10" x14ac:dyDescent="0.2">
      <c r="C3594"/>
      <c r="D3594"/>
      <c r="E3594"/>
      <c r="F3594"/>
      <c r="G3594"/>
      <c r="I3594" s="11" t="str">
        <f>Data!G3594</f>
        <v>successful</v>
      </c>
      <c r="J3594" s="11">
        <f>Data!O3594</f>
        <v>35</v>
      </c>
    </row>
    <row r="3595" spans="3:10" x14ac:dyDescent="0.2">
      <c r="C3595"/>
      <c r="D3595"/>
      <c r="E3595"/>
      <c r="F3595"/>
      <c r="G3595"/>
      <c r="I3595" s="11" t="str">
        <f>Data!G3595</f>
        <v>successful</v>
      </c>
      <c r="J3595" s="11">
        <f>Data!O3595</f>
        <v>43</v>
      </c>
    </row>
    <row r="3596" spans="3:10" x14ac:dyDescent="0.2">
      <c r="C3596"/>
      <c r="D3596"/>
      <c r="E3596"/>
      <c r="F3596"/>
      <c r="G3596"/>
      <c r="I3596" s="11" t="str">
        <f>Data!G3596</f>
        <v>successful</v>
      </c>
      <c r="J3596" s="11">
        <f>Data!O3596</f>
        <v>36</v>
      </c>
    </row>
    <row r="3597" spans="3:10" x14ac:dyDescent="0.2">
      <c r="C3597"/>
      <c r="D3597"/>
      <c r="E3597"/>
      <c r="F3597"/>
      <c r="G3597"/>
      <c r="I3597" s="11" t="str">
        <f>Data!G3597</f>
        <v>successful</v>
      </c>
      <c r="J3597" s="11">
        <f>Data!O3597</f>
        <v>62</v>
      </c>
    </row>
    <row r="3598" spans="3:10" x14ac:dyDescent="0.2">
      <c r="C3598"/>
      <c r="D3598"/>
      <c r="E3598"/>
      <c r="F3598"/>
      <c r="G3598"/>
      <c r="I3598" s="11" t="str">
        <f>Data!G3598</f>
        <v>successful</v>
      </c>
      <c r="J3598" s="11">
        <f>Data!O3598</f>
        <v>15</v>
      </c>
    </row>
    <row r="3599" spans="3:10" x14ac:dyDescent="0.2">
      <c r="C3599"/>
      <c r="D3599"/>
      <c r="E3599"/>
      <c r="F3599"/>
      <c r="G3599"/>
      <c r="I3599" s="11" t="str">
        <f>Data!G3599</f>
        <v>successful</v>
      </c>
      <c r="J3599" s="11">
        <f>Data!O3599</f>
        <v>33</v>
      </c>
    </row>
    <row r="3600" spans="3:10" x14ac:dyDescent="0.2">
      <c r="C3600"/>
      <c r="D3600"/>
      <c r="E3600"/>
      <c r="F3600"/>
      <c r="G3600"/>
      <c r="I3600" s="11" t="str">
        <f>Data!G3600</f>
        <v>successful</v>
      </c>
      <c r="J3600" s="11">
        <f>Data!O3600</f>
        <v>27</v>
      </c>
    </row>
    <row r="3601" spans="3:10" x14ac:dyDescent="0.2">
      <c r="C3601"/>
      <c r="D3601"/>
      <c r="E3601"/>
      <c r="F3601"/>
      <c r="G3601"/>
      <c r="I3601" s="11" t="str">
        <f>Data!G3601</f>
        <v>successful</v>
      </c>
      <c r="J3601" s="11">
        <f>Data!O3601</f>
        <v>17</v>
      </c>
    </row>
    <row r="3602" spans="3:10" x14ac:dyDescent="0.2">
      <c r="C3602"/>
      <c r="D3602"/>
      <c r="E3602"/>
      <c r="F3602"/>
      <c r="G3602"/>
      <c r="I3602" s="11" t="str">
        <f>Data!G3602</f>
        <v>successful</v>
      </c>
      <c r="J3602" s="11">
        <f>Data!O3602</f>
        <v>4</v>
      </c>
    </row>
    <row r="3603" spans="3:10" x14ac:dyDescent="0.2">
      <c r="C3603"/>
      <c r="D3603"/>
      <c r="E3603"/>
      <c r="F3603"/>
      <c r="G3603"/>
      <c r="I3603" s="11" t="str">
        <f>Data!G3603</f>
        <v>successful</v>
      </c>
      <c r="J3603" s="11">
        <f>Data!O3603</f>
        <v>53</v>
      </c>
    </row>
    <row r="3604" spans="3:10" x14ac:dyDescent="0.2">
      <c r="C3604"/>
      <c r="D3604"/>
      <c r="E3604"/>
      <c r="F3604"/>
      <c r="G3604"/>
      <c r="I3604" s="11" t="str">
        <f>Data!G3604</f>
        <v>successful</v>
      </c>
      <c r="J3604" s="11">
        <f>Data!O3604</f>
        <v>49</v>
      </c>
    </row>
    <row r="3605" spans="3:10" x14ac:dyDescent="0.2">
      <c r="C3605"/>
      <c r="D3605"/>
      <c r="E3605"/>
      <c r="F3605"/>
      <c r="G3605"/>
      <c r="I3605" s="11" t="str">
        <f>Data!G3605</f>
        <v>successful</v>
      </c>
      <c r="J3605" s="11">
        <f>Data!O3605</f>
        <v>57</v>
      </c>
    </row>
    <row r="3606" spans="3:10" x14ac:dyDescent="0.2">
      <c r="C3606"/>
      <c r="D3606"/>
      <c r="E3606"/>
      <c r="F3606"/>
      <c r="G3606"/>
      <c r="I3606" s="11" t="str">
        <f>Data!G3606</f>
        <v>successful</v>
      </c>
      <c r="J3606" s="11">
        <f>Data!O3606</f>
        <v>69</v>
      </c>
    </row>
    <row r="3607" spans="3:10" x14ac:dyDescent="0.2">
      <c r="C3607"/>
      <c r="D3607"/>
      <c r="E3607"/>
      <c r="F3607"/>
      <c r="G3607"/>
      <c r="I3607" s="11" t="str">
        <f>Data!G3607</f>
        <v>successful</v>
      </c>
      <c r="J3607" s="11">
        <f>Data!O3607</f>
        <v>15</v>
      </c>
    </row>
    <row r="3608" spans="3:10" x14ac:dyDescent="0.2">
      <c r="C3608"/>
      <c r="D3608"/>
      <c r="E3608"/>
      <c r="F3608"/>
      <c r="G3608"/>
      <c r="I3608" s="11" t="str">
        <f>Data!G3608</f>
        <v>successful</v>
      </c>
      <c r="J3608" s="11">
        <f>Data!O3608</f>
        <v>64</v>
      </c>
    </row>
    <row r="3609" spans="3:10" x14ac:dyDescent="0.2">
      <c r="C3609"/>
      <c r="D3609"/>
      <c r="E3609"/>
      <c r="F3609"/>
      <c r="G3609"/>
      <c r="I3609" s="11" t="str">
        <f>Data!G3609</f>
        <v>successful</v>
      </c>
      <c r="J3609" s="11">
        <f>Data!O3609</f>
        <v>20</v>
      </c>
    </row>
    <row r="3610" spans="3:10" x14ac:dyDescent="0.2">
      <c r="C3610"/>
      <c r="D3610"/>
      <c r="E3610"/>
      <c r="F3610"/>
      <c r="G3610"/>
      <c r="I3610" s="11" t="str">
        <f>Data!G3610</f>
        <v>successful</v>
      </c>
      <c r="J3610" s="11">
        <f>Data!O3610</f>
        <v>27</v>
      </c>
    </row>
    <row r="3611" spans="3:10" x14ac:dyDescent="0.2">
      <c r="C3611"/>
      <c r="D3611"/>
      <c r="E3611"/>
      <c r="F3611"/>
      <c r="G3611"/>
      <c r="I3611" s="11" t="str">
        <f>Data!G3611</f>
        <v>successful</v>
      </c>
      <c r="J3611" s="11">
        <f>Data!O3611</f>
        <v>21</v>
      </c>
    </row>
    <row r="3612" spans="3:10" x14ac:dyDescent="0.2">
      <c r="C3612"/>
      <c r="D3612"/>
      <c r="E3612"/>
      <c r="F3612"/>
      <c r="G3612"/>
      <c r="I3612" s="11" t="str">
        <f>Data!G3612</f>
        <v>successful</v>
      </c>
      <c r="J3612" s="11">
        <f>Data!O3612</f>
        <v>31</v>
      </c>
    </row>
    <row r="3613" spans="3:10" x14ac:dyDescent="0.2">
      <c r="C3613"/>
      <c r="D3613"/>
      <c r="E3613"/>
      <c r="F3613"/>
      <c r="G3613"/>
      <c r="I3613" s="11" t="str">
        <f>Data!G3613</f>
        <v>successful</v>
      </c>
      <c r="J3613" s="11">
        <f>Data!O3613</f>
        <v>51</v>
      </c>
    </row>
    <row r="3614" spans="3:10" x14ac:dyDescent="0.2">
      <c r="C3614"/>
      <c r="D3614"/>
      <c r="E3614"/>
      <c r="F3614"/>
      <c r="G3614"/>
      <c r="I3614" s="11" t="str">
        <f>Data!G3614</f>
        <v>successful</v>
      </c>
      <c r="J3614" s="11">
        <f>Data!O3614</f>
        <v>57</v>
      </c>
    </row>
    <row r="3615" spans="3:10" x14ac:dyDescent="0.2">
      <c r="C3615"/>
      <c r="D3615"/>
      <c r="E3615"/>
      <c r="F3615"/>
      <c r="G3615"/>
      <c r="I3615" s="11" t="str">
        <f>Data!G3615</f>
        <v>successful</v>
      </c>
      <c r="J3615" s="11">
        <f>Data!O3615</f>
        <v>20</v>
      </c>
    </row>
    <row r="3616" spans="3:10" x14ac:dyDescent="0.2">
      <c r="C3616"/>
      <c r="D3616"/>
      <c r="E3616"/>
      <c r="F3616"/>
      <c r="G3616"/>
      <c r="I3616" s="11" t="str">
        <f>Data!G3616</f>
        <v>successful</v>
      </c>
      <c r="J3616" s="11">
        <f>Data!O3616</f>
        <v>71</v>
      </c>
    </row>
    <row r="3617" spans="3:10" x14ac:dyDescent="0.2">
      <c r="C3617"/>
      <c r="D3617"/>
      <c r="E3617"/>
      <c r="F3617"/>
      <c r="G3617"/>
      <c r="I3617" s="11" t="str">
        <f>Data!G3617</f>
        <v>successful</v>
      </c>
      <c r="J3617" s="11">
        <f>Data!O3617</f>
        <v>72</v>
      </c>
    </row>
    <row r="3618" spans="3:10" x14ac:dyDescent="0.2">
      <c r="C3618"/>
      <c r="D3618"/>
      <c r="E3618"/>
      <c r="F3618"/>
      <c r="G3618"/>
      <c r="I3618" s="11" t="str">
        <f>Data!G3618</f>
        <v>successful</v>
      </c>
      <c r="J3618" s="11">
        <f>Data!O3618</f>
        <v>45</v>
      </c>
    </row>
    <row r="3619" spans="3:10" x14ac:dyDescent="0.2">
      <c r="C3619"/>
      <c r="D3619"/>
      <c r="E3619"/>
      <c r="F3619"/>
      <c r="G3619"/>
      <c r="I3619" s="11" t="str">
        <f>Data!G3619</f>
        <v>successful</v>
      </c>
      <c r="J3619" s="11">
        <f>Data!O3619</f>
        <v>51</v>
      </c>
    </row>
    <row r="3620" spans="3:10" x14ac:dyDescent="0.2">
      <c r="C3620"/>
      <c r="D3620"/>
      <c r="E3620"/>
      <c r="F3620"/>
      <c r="G3620"/>
      <c r="I3620" s="11" t="str">
        <f>Data!G3620</f>
        <v>successful</v>
      </c>
      <c r="J3620" s="11">
        <f>Data!O3620</f>
        <v>56</v>
      </c>
    </row>
    <row r="3621" spans="3:10" x14ac:dyDescent="0.2">
      <c r="C3621"/>
      <c r="D3621"/>
      <c r="E3621"/>
      <c r="F3621"/>
      <c r="G3621"/>
      <c r="I3621" s="11" t="str">
        <f>Data!G3621</f>
        <v>successful</v>
      </c>
      <c r="J3621" s="11">
        <f>Data!O3621</f>
        <v>17</v>
      </c>
    </row>
    <row r="3622" spans="3:10" x14ac:dyDescent="0.2">
      <c r="C3622"/>
      <c r="D3622"/>
      <c r="E3622"/>
      <c r="F3622"/>
      <c r="G3622"/>
      <c r="I3622" s="11" t="str">
        <f>Data!G3622</f>
        <v>successful</v>
      </c>
      <c r="J3622" s="11">
        <f>Data!O3622</f>
        <v>197</v>
      </c>
    </row>
    <row r="3623" spans="3:10" x14ac:dyDescent="0.2">
      <c r="C3623"/>
      <c r="D3623"/>
      <c r="E3623"/>
      <c r="F3623"/>
      <c r="G3623"/>
      <c r="I3623" s="11" t="str">
        <f>Data!G3623</f>
        <v>successful</v>
      </c>
      <c r="J3623" s="11">
        <f>Data!O3623</f>
        <v>70</v>
      </c>
    </row>
    <row r="3624" spans="3:10" x14ac:dyDescent="0.2">
      <c r="C3624"/>
      <c r="D3624"/>
      <c r="E3624"/>
      <c r="F3624"/>
      <c r="G3624"/>
      <c r="I3624" s="11" t="str">
        <f>Data!G3624</f>
        <v>successful</v>
      </c>
      <c r="J3624" s="11">
        <f>Data!O3624</f>
        <v>21</v>
      </c>
    </row>
    <row r="3625" spans="3:10" x14ac:dyDescent="0.2">
      <c r="C3625"/>
      <c r="D3625"/>
      <c r="E3625"/>
      <c r="F3625"/>
      <c r="G3625"/>
      <c r="I3625" s="11" t="str">
        <f>Data!G3625</f>
        <v>successful</v>
      </c>
      <c r="J3625" s="11">
        <f>Data!O3625</f>
        <v>34</v>
      </c>
    </row>
    <row r="3626" spans="3:10" x14ac:dyDescent="0.2">
      <c r="C3626"/>
      <c r="D3626"/>
      <c r="E3626"/>
      <c r="F3626"/>
      <c r="G3626"/>
      <c r="I3626" s="11" t="str">
        <f>Data!G3626</f>
        <v>successful</v>
      </c>
      <c r="J3626" s="11">
        <f>Data!O3626</f>
        <v>39</v>
      </c>
    </row>
    <row r="3627" spans="3:10" x14ac:dyDescent="0.2">
      <c r="C3627"/>
      <c r="D3627"/>
      <c r="E3627"/>
      <c r="F3627"/>
      <c r="G3627"/>
      <c r="I3627" s="11" t="str">
        <f>Data!G3627</f>
        <v>successful</v>
      </c>
      <c r="J3627" s="11">
        <f>Data!O3627</f>
        <v>78</v>
      </c>
    </row>
    <row r="3628" spans="3:10" x14ac:dyDescent="0.2">
      <c r="C3628"/>
      <c r="D3628"/>
      <c r="E3628"/>
      <c r="F3628"/>
      <c r="G3628"/>
      <c r="I3628" s="11" t="str">
        <f>Data!G3628</f>
        <v>successful</v>
      </c>
      <c r="J3628" s="11">
        <f>Data!O3628</f>
        <v>48</v>
      </c>
    </row>
    <row r="3629" spans="3:10" x14ac:dyDescent="0.2">
      <c r="C3629"/>
      <c r="D3629"/>
      <c r="E3629"/>
      <c r="F3629"/>
      <c r="G3629"/>
      <c r="I3629" s="11" t="str">
        <f>Data!G3629</f>
        <v>successful</v>
      </c>
      <c r="J3629" s="11">
        <f>Data!O3629</f>
        <v>29</v>
      </c>
    </row>
    <row r="3630" spans="3:10" x14ac:dyDescent="0.2">
      <c r="C3630"/>
      <c r="D3630"/>
      <c r="E3630"/>
      <c r="F3630"/>
      <c r="G3630"/>
      <c r="I3630" s="11" t="str">
        <f>Data!G3630</f>
        <v>failed</v>
      </c>
      <c r="J3630" s="11">
        <f>Data!O3630</f>
        <v>0</v>
      </c>
    </row>
    <row r="3631" spans="3:10" x14ac:dyDescent="0.2">
      <c r="C3631"/>
      <c r="D3631"/>
      <c r="E3631"/>
      <c r="F3631"/>
      <c r="G3631"/>
      <c r="I3631" s="11" t="str">
        <f>Data!G3631</f>
        <v>failed</v>
      </c>
      <c r="J3631" s="11">
        <f>Data!O3631</f>
        <v>2</v>
      </c>
    </row>
    <row r="3632" spans="3:10" x14ac:dyDescent="0.2">
      <c r="C3632"/>
      <c r="D3632"/>
      <c r="E3632"/>
      <c r="F3632"/>
      <c r="G3632"/>
      <c r="I3632" s="11" t="str">
        <f>Data!G3632</f>
        <v>failed</v>
      </c>
      <c r="J3632" s="11">
        <f>Data!O3632</f>
        <v>1</v>
      </c>
    </row>
    <row r="3633" spans="3:10" x14ac:dyDescent="0.2">
      <c r="C3633"/>
      <c r="D3633"/>
      <c r="E3633"/>
      <c r="F3633"/>
      <c r="G3633"/>
      <c r="I3633" s="11" t="str">
        <f>Data!G3633</f>
        <v>failed</v>
      </c>
      <c r="J3633" s="11">
        <f>Data!O3633</f>
        <v>59</v>
      </c>
    </row>
    <row r="3634" spans="3:10" x14ac:dyDescent="0.2">
      <c r="C3634"/>
      <c r="D3634"/>
      <c r="E3634"/>
      <c r="F3634"/>
      <c r="G3634"/>
      <c r="I3634" s="11" t="str">
        <f>Data!G3634</f>
        <v>failed</v>
      </c>
      <c r="J3634" s="11">
        <f>Data!O3634</f>
        <v>1</v>
      </c>
    </row>
    <row r="3635" spans="3:10" x14ac:dyDescent="0.2">
      <c r="C3635"/>
      <c r="D3635"/>
      <c r="E3635"/>
      <c r="F3635"/>
      <c r="G3635"/>
      <c r="I3635" s="11" t="str">
        <f>Data!G3635</f>
        <v>failed</v>
      </c>
      <c r="J3635" s="11">
        <f>Data!O3635</f>
        <v>31</v>
      </c>
    </row>
    <row r="3636" spans="3:10" x14ac:dyDescent="0.2">
      <c r="C3636"/>
      <c r="D3636"/>
      <c r="E3636"/>
      <c r="F3636"/>
      <c r="G3636"/>
      <c r="I3636" s="11" t="str">
        <f>Data!G3636</f>
        <v>failed</v>
      </c>
      <c r="J3636" s="11">
        <f>Data!O3636</f>
        <v>18</v>
      </c>
    </row>
    <row r="3637" spans="3:10" x14ac:dyDescent="0.2">
      <c r="C3637"/>
      <c r="D3637"/>
      <c r="E3637"/>
      <c r="F3637"/>
      <c r="G3637"/>
      <c r="I3637" s="11" t="str">
        <f>Data!G3637</f>
        <v>failed</v>
      </c>
      <c r="J3637" s="11">
        <f>Data!O3637</f>
        <v>10</v>
      </c>
    </row>
    <row r="3638" spans="3:10" x14ac:dyDescent="0.2">
      <c r="C3638"/>
      <c r="D3638"/>
      <c r="E3638"/>
      <c r="F3638"/>
      <c r="G3638"/>
      <c r="I3638" s="11" t="str">
        <f>Data!G3638</f>
        <v>failed</v>
      </c>
      <c r="J3638" s="11">
        <f>Data!O3638</f>
        <v>0</v>
      </c>
    </row>
    <row r="3639" spans="3:10" x14ac:dyDescent="0.2">
      <c r="C3639"/>
      <c r="D3639"/>
      <c r="E3639"/>
      <c r="F3639"/>
      <c r="G3639"/>
      <c r="I3639" s="11" t="str">
        <f>Data!G3639</f>
        <v>failed</v>
      </c>
      <c r="J3639" s="11">
        <f>Data!O3639</f>
        <v>14</v>
      </c>
    </row>
    <row r="3640" spans="3:10" x14ac:dyDescent="0.2">
      <c r="C3640"/>
      <c r="D3640"/>
      <c r="E3640"/>
      <c r="F3640"/>
      <c r="G3640"/>
      <c r="I3640" s="11" t="str">
        <f>Data!G3640</f>
        <v>failed</v>
      </c>
      <c r="J3640" s="11">
        <f>Data!O3640</f>
        <v>2</v>
      </c>
    </row>
    <row r="3641" spans="3:10" x14ac:dyDescent="0.2">
      <c r="C3641"/>
      <c r="D3641"/>
      <c r="E3641"/>
      <c r="F3641"/>
      <c r="G3641"/>
      <c r="I3641" s="11" t="str">
        <f>Data!G3641</f>
        <v>failed</v>
      </c>
      <c r="J3641" s="11">
        <f>Data!O3641</f>
        <v>1</v>
      </c>
    </row>
    <row r="3642" spans="3:10" x14ac:dyDescent="0.2">
      <c r="C3642"/>
      <c r="D3642"/>
      <c r="E3642"/>
      <c r="F3642"/>
      <c r="G3642"/>
      <c r="I3642" s="11" t="str">
        <f>Data!G3642</f>
        <v>failed</v>
      </c>
      <c r="J3642" s="11">
        <f>Data!O3642</f>
        <v>3</v>
      </c>
    </row>
    <row r="3643" spans="3:10" x14ac:dyDescent="0.2">
      <c r="C3643"/>
      <c r="D3643"/>
      <c r="E3643"/>
      <c r="F3643"/>
      <c r="G3643"/>
      <c r="I3643" s="11" t="str">
        <f>Data!G3643</f>
        <v>failed</v>
      </c>
      <c r="J3643" s="11">
        <f>Data!O3643</f>
        <v>0</v>
      </c>
    </row>
    <row r="3644" spans="3:10" x14ac:dyDescent="0.2">
      <c r="C3644"/>
      <c r="D3644"/>
      <c r="E3644"/>
      <c r="F3644"/>
      <c r="G3644"/>
      <c r="I3644" s="11" t="str">
        <f>Data!G3644</f>
        <v>failed</v>
      </c>
      <c r="J3644" s="11">
        <f>Data!O3644</f>
        <v>2</v>
      </c>
    </row>
    <row r="3645" spans="3:10" x14ac:dyDescent="0.2">
      <c r="C3645"/>
      <c r="D3645"/>
      <c r="E3645"/>
      <c r="F3645"/>
      <c r="G3645"/>
      <c r="I3645" s="11" t="str">
        <f>Data!G3645</f>
        <v>failed</v>
      </c>
      <c r="J3645" s="11">
        <f>Data!O3645</f>
        <v>0</v>
      </c>
    </row>
    <row r="3646" spans="3:10" x14ac:dyDescent="0.2">
      <c r="C3646"/>
      <c r="D3646"/>
      <c r="E3646"/>
      <c r="F3646"/>
      <c r="G3646"/>
      <c r="I3646" s="11" t="str">
        <f>Data!G3646</f>
        <v>failed</v>
      </c>
      <c r="J3646" s="11">
        <f>Data!O3646</f>
        <v>12</v>
      </c>
    </row>
    <row r="3647" spans="3:10" x14ac:dyDescent="0.2">
      <c r="C3647"/>
      <c r="D3647"/>
      <c r="E3647"/>
      <c r="F3647"/>
      <c r="G3647"/>
      <c r="I3647" s="11" t="str">
        <f>Data!G3647</f>
        <v>failed</v>
      </c>
      <c r="J3647" s="11">
        <f>Data!O3647</f>
        <v>1</v>
      </c>
    </row>
    <row r="3648" spans="3:10" x14ac:dyDescent="0.2">
      <c r="C3648"/>
      <c r="D3648"/>
      <c r="E3648"/>
      <c r="F3648"/>
      <c r="G3648"/>
      <c r="I3648" s="11" t="str">
        <f>Data!G3648</f>
        <v>failed</v>
      </c>
      <c r="J3648" s="11">
        <f>Data!O3648</f>
        <v>8</v>
      </c>
    </row>
    <row r="3649" spans="3:10" x14ac:dyDescent="0.2">
      <c r="C3649"/>
      <c r="D3649"/>
      <c r="E3649"/>
      <c r="F3649"/>
      <c r="G3649"/>
      <c r="I3649" s="11" t="str">
        <f>Data!G3649</f>
        <v>failed</v>
      </c>
      <c r="J3649" s="11">
        <f>Data!O3649</f>
        <v>2</v>
      </c>
    </row>
    <row r="3650" spans="3:10" x14ac:dyDescent="0.2">
      <c r="C3650"/>
      <c r="D3650"/>
      <c r="E3650"/>
      <c r="F3650"/>
      <c r="G3650"/>
      <c r="I3650" s="11" t="str">
        <f>Data!G3650</f>
        <v>successful</v>
      </c>
      <c r="J3650" s="11">
        <f>Data!O3650</f>
        <v>73</v>
      </c>
    </row>
    <row r="3651" spans="3:10" x14ac:dyDescent="0.2">
      <c r="C3651"/>
      <c r="D3651"/>
      <c r="E3651"/>
      <c r="F3651"/>
      <c r="G3651"/>
      <c r="I3651" s="11" t="str">
        <f>Data!G3651</f>
        <v>successful</v>
      </c>
      <c r="J3651" s="11">
        <f>Data!O3651</f>
        <v>8</v>
      </c>
    </row>
    <row r="3652" spans="3:10" x14ac:dyDescent="0.2">
      <c r="C3652"/>
      <c r="D3652"/>
      <c r="E3652"/>
      <c r="F3652"/>
      <c r="G3652"/>
      <c r="I3652" s="11" t="str">
        <f>Data!G3652</f>
        <v>successful</v>
      </c>
      <c r="J3652" s="11">
        <f>Data!O3652</f>
        <v>17</v>
      </c>
    </row>
    <row r="3653" spans="3:10" x14ac:dyDescent="0.2">
      <c r="C3653"/>
      <c r="D3653"/>
      <c r="E3653"/>
      <c r="F3653"/>
      <c r="G3653"/>
      <c r="I3653" s="11" t="str">
        <f>Data!G3653</f>
        <v>successful</v>
      </c>
      <c r="J3653" s="11">
        <f>Data!O3653</f>
        <v>9</v>
      </c>
    </row>
    <row r="3654" spans="3:10" x14ac:dyDescent="0.2">
      <c r="C3654"/>
      <c r="D3654"/>
      <c r="E3654"/>
      <c r="F3654"/>
      <c r="G3654"/>
      <c r="I3654" s="11" t="str">
        <f>Data!G3654</f>
        <v>successful</v>
      </c>
      <c r="J3654" s="11">
        <f>Data!O3654</f>
        <v>17</v>
      </c>
    </row>
    <row r="3655" spans="3:10" x14ac:dyDescent="0.2">
      <c r="C3655"/>
      <c r="D3655"/>
      <c r="E3655"/>
      <c r="F3655"/>
      <c r="G3655"/>
      <c r="I3655" s="11" t="str">
        <f>Data!G3655</f>
        <v>successful</v>
      </c>
      <c r="J3655" s="11">
        <f>Data!O3655</f>
        <v>33</v>
      </c>
    </row>
    <row r="3656" spans="3:10" x14ac:dyDescent="0.2">
      <c r="C3656"/>
      <c r="D3656"/>
      <c r="E3656"/>
      <c r="F3656"/>
      <c r="G3656"/>
      <c r="I3656" s="11" t="str">
        <f>Data!G3656</f>
        <v>successful</v>
      </c>
      <c r="J3656" s="11">
        <f>Data!O3656</f>
        <v>38</v>
      </c>
    </row>
    <row r="3657" spans="3:10" x14ac:dyDescent="0.2">
      <c r="C3657"/>
      <c r="D3657"/>
      <c r="E3657"/>
      <c r="F3657"/>
      <c r="G3657"/>
      <c r="I3657" s="11" t="str">
        <f>Data!G3657</f>
        <v>successful</v>
      </c>
      <c r="J3657" s="11">
        <f>Data!O3657</f>
        <v>79</v>
      </c>
    </row>
    <row r="3658" spans="3:10" x14ac:dyDescent="0.2">
      <c r="C3658"/>
      <c r="D3658"/>
      <c r="E3658"/>
      <c r="F3658"/>
      <c r="G3658"/>
      <c r="I3658" s="11" t="str">
        <f>Data!G3658</f>
        <v>successful</v>
      </c>
      <c r="J3658" s="11">
        <f>Data!O3658</f>
        <v>46</v>
      </c>
    </row>
    <row r="3659" spans="3:10" x14ac:dyDescent="0.2">
      <c r="C3659"/>
      <c r="D3659"/>
      <c r="E3659"/>
      <c r="F3659"/>
      <c r="G3659"/>
      <c r="I3659" s="11" t="str">
        <f>Data!G3659</f>
        <v>successful</v>
      </c>
      <c r="J3659" s="11">
        <f>Data!O3659</f>
        <v>20</v>
      </c>
    </row>
    <row r="3660" spans="3:10" x14ac:dyDescent="0.2">
      <c r="C3660"/>
      <c r="D3660"/>
      <c r="E3660"/>
      <c r="F3660"/>
      <c r="G3660"/>
      <c r="I3660" s="11" t="str">
        <f>Data!G3660</f>
        <v>successful</v>
      </c>
      <c r="J3660" s="11">
        <f>Data!O3660</f>
        <v>20</v>
      </c>
    </row>
    <row r="3661" spans="3:10" x14ac:dyDescent="0.2">
      <c r="C3661"/>
      <c r="D3661"/>
      <c r="E3661"/>
      <c r="F3661"/>
      <c r="G3661"/>
      <c r="I3661" s="11" t="str">
        <f>Data!G3661</f>
        <v>successful</v>
      </c>
      <c r="J3661" s="11">
        <f>Data!O3661</f>
        <v>13</v>
      </c>
    </row>
    <row r="3662" spans="3:10" x14ac:dyDescent="0.2">
      <c r="C3662"/>
      <c r="D3662"/>
      <c r="E3662"/>
      <c r="F3662"/>
      <c r="G3662"/>
      <c r="I3662" s="11" t="str">
        <f>Data!G3662</f>
        <v>successful</v>
      </c>
      <c r="J3662" s="11">
        <f>Data!O3662</f>
        <v>22</v>
      </c>
    </row>
    <row r="3663" spans="3:10" x14ac:dyDescent="0.2">
      <c r="C3663"/>
      <c r="D3663"/>
      <c r="E3663"/>
      <c r="F3663"/>
      <c r="G3663"/>
      <c r="I3663" s="11" t="str">
        <f>Data!G3663</f>
        <v>successful</v>
      </c>
      <c r="J3663" s="11">
        <f>Data!O3663</f>
        <v>36</v>
      </c>
    </row>
    <row r="3664" spans="3:10" x14ac:dyDescent="0.2">
      <c r="C3664"/>
      <c r="D3664"/>
      <c r="E3664"/>
      <c r="F3664"/>
      <c r="G3664"/>
      <c r="I3664" s="11" t="str">
        <f>Data!G3664</f>
        <v>successful</v>
      </c>
      <c r="J3664" s="11">
        <f>Data!O3664</f>
        <v>40</v>
      </c>
    </row>
    <row r="3665" spans="3:10" x14ac:dyDescent="0.2">
      <c r="C3665"/>
      <c r="D3665"/>
      <c r="E3665"/>
      <c r="F3665"/>
      <c r="G3665"/>
      <c r="I3665" s="11" t="str">
        <f>Data!G3665</f>
        <v>successful</v>
      </c>
      <c r="J3665" s="11">
        <f>Data!O3665</f>
        <v>9</v>
      </c>
    </row>
    <row r="3666" spans="3:10" x14ac:dyDescent="0.2">
      <c r="C3666"/>
      <c r="D3666"/>
      <c r="E3666"/>
      <c r="F3666"/>
      <c r="G3666"/>
      <c r="I3666" s="11" t="str">
        <f>Data!G3666</f>
        <v>successful</v>
      </c>
      <c r="J3666" s="11">
        <f>Data!O3666</f>
        <v>19</v>
      </c>
    </row>
    <row r="3667" spans="3:10" x14ac:dyDescent="0.2">
      <c r="C3667"/>
      <c r="D3667"/>
      <c r="E3667"/>
      <c r="F3667"/>
      <c r="G3667"/>
      <c r="I3667" s="11" t="str">
        <f>Data!G3667</f>
        <v>successful</v>
      </c>
      <c r="J3667" s="11">
        <f>Data!O3667</f>
        <v>14</v>
      </c>
    </row>
    <row r="3668" spans="3:10" x14ac:dyDescent="0.2">
      <c r="C3668"/>
      <c r="D3668"/>
      <c r="E3668"/>
      <c r="F3668"/>
      <c r="G3668"/>
      <c r="I3668" s="11" t="str">
        <f>Data!G3668</f>
        <v>successful</v>
      </c>
      <c r="J3668" s="11">
        <f>Data!O3668</f>
        <v>38</v>
      </c>
    </row>
    <row r="3669" spans="3:10" x14ac:dyDescent="0.2">
      <c r="C3669"/>
      <c r="D3669"/>
      <c r="E3669"/>
      <c r="F3669"/>
      <c r="G3669"/>
      <c r="I3669" s="11" t="str">
        <f>Data!G3669</f>
        <v>successful</v>
      </c>
      <c r="J3669" s="11">
        <f>Data!O3669</f>
        <v>58</v>
      </c>
    </row>
    <row r="3670" spans="3:10" x14ac:dyDescent="0.2">
      <c r="C3670"/>
      <c r="D3670"/>
      <c r="E3670"/>
      <c r="F3670"/>
      <c r="G3670"/>
      <c r="I3670" s="11" t="str">
        <f>Data!G3670</f>
        <v>successful</v>
      </c>
      <c r="J3670" s="11">
        <f>Data!O3670</f>
        <v>28</v>
      </c>
    </row>
    <row r="3671" spans="3:10" x14ac:dyDescent="0.2">
      <c r="C3671"/>
      <c r="D3671"/>
      <c r="E3671"/>
      <c r="F3671"/>
      <c r="G3671"/>
      <c r="I3671" s="11" t="str">
        <f>Data!G3671</f>
        <v>successful</v>
      </c>
      <c r="J3671" s="11">
        <f>Data!O3671</f>
        <v>17</v>
      </c>
    </row>
    <row r="3672" spans="3:10" x14ac:dyDescent="0.2">
      <c r="C3672"/>
      <c r="D3672"/>
      <c r="E3672"/>
      <c r="F3672"/>
      <c r="G3672"/>
      <c r="I3672" s="11" t="str">
        <f>Data!G3672</f>
        <v>successful</v>
      </c>
      <c r="J3672" s="11">
        <f>Data!O3672</f>
        <v>12</v>
      </c>
    </row>
    <row r="3673" spans="3:10" x14ac:dyDescent="0.2">
      <c r="C3673"/>
      <c r="D3673"/>
      <c r="E3673"/>
      <c r="F3673"/>
      <c r="G3673"/>
      <c r="I3673" s="11" t="str">
        <f>Data!G3673</f>
        <v>successful</v>
      </c>
      <c r="J3673" s="11">
        <f>Data!O3673</f>
        <v>40</v>
      </c>
    </row>
    <row r="3674" spans="3:10" x14ac:dyDescent="0.2">
      <c r="C3674"/>
      <c r="D3674"/>
      <c r="E3674"/>
      <c r="F3674"/>
      <c r="G3674"/>
      <c r="I3674" s="11" t="str">
        <f>Data!G3674</f>
        <v>successful</v>
      </c>
      <c r="J3674" s="11">
        <f>Data!O3674</f>
        <v>57</v>
      </c>
    </row>
    <row r="3675" spans="3:10" x14ac:dyDescent="0.2">
      <c r="C3675"/>
      <c r="D3675"/>
      <c r="E3675"/>
      <c r="F3675"/>
      <c r="G3675"/>
      <c r="I3675" s="11" t="str">
        <f>Data!G3675</f>
        <v>successful</v>
      </c>
      <c r="J3675" s="11">
        <f>Data!O3675</f>
        <v>114</v>
      </c>
    </row>
    <row r="3676" spans="3:10" x14ac:dyDescent="0.2">
      <c r="C3676"/>
      <c r="D3676"/>
      <c r="E3676"/>
      <c r="F3676"/>
      <c r="G3676"/>
      <c r="I3676" s="11" t="str">
        <f>Data!G3676</f>
        <v>successful</v>
      </c>
      <c r="J3676" s="11">
        <f>Data!O3676</f>
        <v>31</v>
      </c>
    </row>
    <row r="3677" spans="3:10" x14ac:dyDescent="0.2">
      <c r="C3677"/>
      <c r="D3677"/>
      <c r="E3677"/>
      <c r="F3677"/>
      <c r="G3677"/>
      <c r="I3677" s="11" t="str">
        <f>Data!G3677</f>
        <v>successful</v>
      </c>
      <c r="J3677" s="11">
        <f>Data!O3677</f>
        <v>3</v>
      </c>
    </row>
    <row r="3678" spans="3:10" x14ac:dyDescent="0.2">
      <c r="C3678"/>
      <c r="D3678"/>
      <c r="E3678"/>
      <c r="F3678"/>
      <c r="G3678"/>
      <c r="I3678" s="11" t="str">
        <f>Data!G3678</f>
        <v>successful</v>
      </c>
      <c r="J3678" s="11">
        <f>Data!O3678</f>
        <v>16</v>
      </c>
    </row>
    <row r="3679" spans="3:10" x14ac:dyDescent="0.2">
      <c r="C3679"/>
      <c r="D3679"/>
      <c r="E3679"/>
      <c r="F3679"/>
      <c r="G3679"/>
      <c r="I3679" s="11" t="str">
        <f>Data!G3679</f>
        <v>successful</v>
      </c>
      <c r="J3679" s="11">
        <f>Data!O3679</f>
        <v>199</v>
      </c>
    </row>
    <row r="3680" spans="3:10" x14ac:dyDescent="0.2">
      <c r="C3680"/>
      <c r="D3680"/>
      <c r="E3680"/>
      <c r="F3680"/>
      <c r="G3680"/>
      <c r="I3680" s="11" t="str">
        <f>Data!G3680</f>
        <v>successful</v>
      </c>
      <c r="J3680" s="11">
        <f>Data!O3680</f>
        <v>31</v>
      </c>
    </row>
    <row r="3681" spans="3:10" x14ac:dyDescent="0.2">
      <c r="C3681"/>
      <c r="D3681"/>
      <c r="E3681"/>
      <c r="F3681"/>
      <c r="G3681"/>
      <c r="I3681" s="11" t="str">
        <f>Data!G3681</f>
        <v>successful</v>
      </c>
      <c r="J3681" s="11">
        <f>Data!O3681</f>
        <v>30</v>
      </c>
    </row>
    <row r="3682" spans="3:10" x14ac:dyDescent="0.2">
      <c r="C3682"/>
      <c r="D3682"/>
      <c r="E3682"/>
      <c r="F3682"/>
      <c r="G3682"/>
      <c r="I3682" s="11" t="str">
        <f>Data!G3682</f>
        <v>successful</v>
      </c>
      <c r="J3682" s="11">
        <f>Data!O3682</f>
        <v>34</v>
      </c>
    </row>
    <row r="3683" spans="3:10" x14ac:dyDescent="0.2">
      <c r="C3683"/>
      <c r="D3683"/>
      <c r="E3683"/>
      <c r="F3683"/>
      <c r="G3683"/>
      <c r="I3683" s="11" t="str">
        <f>Data!G3683</f>
        <v>successful</v>
      </c>
      <c r="J3683" s="11">
        <f>Data!O3683</f>
        <v>18</v>
      </c>
    </row>
    <row r="3684" spans="3:10" x14ac:dyDescent="0.2">
      <c r="C3684"/>
      <c r="D3684"/>
      <c r="E3684"/>
      <c r="F3684"/>
      <c r="G3684"/>
      <c r="I3684" s="11" t="str">
        <f>Data!G3684</f>
        <v>successful</v>
      </c>
      <c r="J3684" s="11">
        <f>Data!O3684</f>
        <v>67</v>
      </c>
    </row>
    <row r="3685" spans="3:10" x14ac:dyDescent="0.2">
      <c r="C3685"/>
      <c r="D3685"/>
      <c r="E3685"/>
      <c r="F3685"/>
      <c r="G3685"/>
      <c r="I3685" s="11" t="str">
        <f>Data!G3685</f>
        <v>successful</v>
      </c>
      <c r="J3685" s="11">
        <f>Data!O3685</f>
        <v>66</v>
      </c>
    </row>
    <row r="3686" spans="3:10" x14ac:dyDescent="0.2">
      <c r="C3686"/>
      <c r="D3686"/>
      <c r="E3686"/>
      <c r="F3686"/>
      <c r="G3686"/>
      <c r="I3686" s="11" t="str">
        <f>Data!G3686</f>
        <v>successful</v>
      </c>
      <c r="J3686" s="11">
        <f>Data!O3686</f>
        <v>23</v>
      </c>
    </row>
    <row r="3687" spans="3:10" x14ac:dyDescent="0.2">
      <c r="C3687"/>
      <c r="D3687"/>
      <c r="E3687"/>
      <c r="F3687"/>
      <c r="G3687"/>
      <c r="I3687" s="11" t="str">
        <f>Data!G3687</f>
        <v>successful</v>
      </c>
      <c r="J3687" s="11">
        <f>Data!O3687</f>
        <v>126</v>
      </c>
    </row>
    <row r="3688" spans="3:10" x14ac:dyDescent="0.2">
      <c r="C3688"/>
      <c r="D3688"/>
      <c r="E3688"/>
      <c r="F3688"/>
      <c r="G3688"/>
      <c r="I3688" s="11" t="str">
        <f>Data!G3688</f>
        <v>successful</v>
      </c>
      <c r="J3688" s="11">
        <f>Data!O3688</f>
        <v>6</v>
      </c>
    </row>
    <row r="3689" spans="3:10" x14ac:dyDescent="0.2">
      <c r="C3689"/>
      <c r="D3689"/>
      <c r="E3689"/>
      <c r="F3689"/>
      <c r="G3689"/>
      <c r="I3689" s="11" t="str">
        <f>Data!G3689</f>
        <v>successful</v>
      </c>
      <c r="J3689" s="11">
        <f>Data!O3689</f>
        <v>25</v>
      </c>
    </row>
    <row r="3690" spans="3:10" x14ac:dyDescent="0.2">
      <c r="C3690"/>
      <c r="D3690"/>
      <c r="E3690"/>
      <c r="F3690"/>
      <c r="G3690"/>
      <c r="I3690" s="11" t="str">
        <f>Data!G3690</f>
        <v>successful</v>
      </c>
      <c r="J3690" s="11">
        <f>Data!O3690</f>
        <v>39</v>
      </c>
    </row>
    <row r="3691" spans="3:10" x14ac:dyDescent="0.2">
      <c r="C3691"/>
      <c r="D3691"/>
      <c r="E3691"/>
      <c r="F3691"/>
      <c r="G3691"/>
      <c r="I3691" s="11" t="str">
        <f>Data!G3691</f>
        <v>successful</v>
      </c>
      <c r="J3691" s="11">
        <f>Data!O3691</f>
        <v>62</v>
      </c>
    </row>
    <row r="3692" spans="3:10" x14ac:dyDescent="0.2">
      <c r="C3692"/>
      <c r="D3692"/>
      <c r="E3692"/>
      <c r="F3692"/>
      <c r="G3692"/>
      <c r="I3692" s="11" t="str">
        <f>Data!G3692</f>
        <v>successful</v>
      </c>
      <c r="J3692" s="11">
        <f>Data!O3692</f>
        <v>31</v>
      </c>
    </row>
    <row r="3693" spans="3:10" x14ac:dyDescent="0.2">
      <c r="C3693"/>
      <c r="D3693"/>
      <c r="E3693"/>
      <c r="F3693"/>
      <c r="G3693"/>
      <c r="I3693" s="11" t="str">
        <f>Data!G3693</f>
        <v>successful</v>
      </c>
      <c r="J3693" s="11">
        <f>Data!O3693</f>
        <v>274</v>
      </c>
    </row>
    <row r="3694" spans="3:10" x14ac:dyDescent="0.2">
      <c r="C3694"/>
      <c r="D3694"/>
      <c r="E3694"/>
      <c r="F3694"/>
      <c r="G3694"/>
      <c r="I3694" s="11" t="str">
        <f>Data!G3694</f>
        <v>successful</v>
      </c>
      <c r="J3694" s="11">
        <f>Data!O3694</f>
        <v>17</v>
      </c>
    </row>
    <row r="3695" spans="3:10" x14ac:dyDescent="0.2">
      <c r="C3695"/>
      <c r="D3695"/>
      <c r="E3695"/>
      <c r="F3695"/>
      <c r="G3695"/>
      <c r="I3695" s="11" t="str">
        <f>Data!G3695</f>
        <v>successful</v>
      </c>
      <c r="J3695" s="11">
        <f>Data!O3695</f>
        <v>14</v>
      </c>
    </row>
    <row r="3696" spans="3:10" x14ac:dyDescent="0.2">
      <c r="C3696"/>
      <c r="D3696"/>
      <c r="E3696"/>
      <c r="F3696"/>
      <c r="G3696"/>
      <c r="I3696" s="11" t="str">
        <f>Data!G3696</f>
        <v>successful</v>
      </c>
      <c r="J3696" s="11">
        <f>Data!O3696</f>
        <v>60</v>
      </c>
    </row>
    <row r="3697" spans="3:10" x14ac:dyDescent="0.2">
      <c r="C3697"/>
      <c r="D3697"/>
      <c r="E3697"/>
      <c r="F3697"/>
      <c r="G3697"/>
      <c r="I3697" s="11" t="str">
        <f>Data!G3697</f>
        <v>successful</v>
      </c>
      <c r="J3697" s="11">
        <f>Data!O3697</f>
        <v>33</v>
      </c>
    </row>
    <row r="3698" spans="3:10" x14ac:dyDescent="0.2">
      <c r="C3698"/>
      <c r="D3698"/>
      <c r="E3698"/>
      <c r="F3698"/>
      <c r="G3698"/>
      <c r="I3698" s="11" t="str">
        <f>Data!G3698</f>
        <v>successful</v>
      </c>
      <c r="J3698" s="11">
        <f>Data!O3698</f>
        <v>78</v>
      </c>
    </row>
    <row r="3699" spans="3:10" x14ac:dyDescent="0.2">
      <c r="C3699"/>
      <c r="D3699"/>
      <c r="E3699"/>
      <c r="F3699"/>
      <c r="G3699"/>
      <c r="I3699" s="11" t="str">
        <f>Data!G3699</f>
        <v>successful</v>
      </c>
      <c r="J3699" s="11">
        <f>Data!O3699</f>
        <v>30</v>
      </c>
    </row>
    <row r="3700" spans="3:10" x14ac:dyDescent="0.2">
      <c r="C3700"/>
      <c r="D3700"/>
      <c r="E3700"/>
      <c r="F3700"/>
      <c r="G3700"/>
      <c r="I3700" s="11" t="str">
        <f>Data!G3700</f>
        <v>successful</v>
      </c>
      <c r="J3700" s="11">
        <f>Data!O3700</f>
        <v>136</v>
      </c>
    </row>
    <row r="3701" spans="3:10" x14ac:dyDescent="0.2">
      <c r="C3701"/>
      <c r="D3701"/>
      <c r="E3701"/>
      <c r="F3701"/>
      <c r="G3701"/>
      <c r="I3701" s="11" t="str">
        <f>Data!G3701</f>
        <v>successful</v>
      </c>
      <c r="J3701" s="11">
        <f>Data!O3701</f>
        <v>40</v>
      </c>
    </row>
    <row r="3702" spans="3:10" x14ac:dyDescent="0.2">
      <c r="C3702"/>
      <c r="D3702"/>
      <c r="E3702"/>
      <c r="F3702"/>
      <c r="G3702"/>
      <c r="I3702" s="11" t="str">
        <f>Data!G3702</f>
        <v>successful</v>
      </c>
      <c r="J3702" s="11">
        <f>Data!O3702</f>
        <v>18</v>
      </c>
    </row>
    <row r="3703" spans="3:10" x14ac:dyDescent="0.2">
      <c r="C3703"/>
      <c r="D3703"/>
      <c r="E3703"/>
      <c r="F3703"/>
      <c r="G3703"/>
      <c r="I3703" s="11" t="str">
        <f>Data!G3703</f>
        <v>successful</v>
      </c>
      <c r="J3703" s="11">
        <f>Data!O3703</f>
        <v>39</v>
      </c>
    </row>
    <row r="3704" spans="3:10" x14ac:dyDescent="0.2">
      <c r="C3704"/>
      <c r="D3704"/>
      <c r="E3704"/>
      <c r="F3704"/>
      <c r="G3704"/>
      <c r="I3704" s="11" t="str">
        <f>Data!G3704</f>
        <v>successful</v>
      </c>
      <c r="J3704" s="11">
        <f>Data!O3704</f>
        <v>21</v>
      </c>
    </row>
    <row r="3705" spans="3:10" x14ac:dyDescent="0.2">
      <c r="C3705"/>
      <c r="D3705"/>
      <c r="E3705"/>
      <c r="F3705"/>
      <c r="G3705"/>
      <c r="I3705" s="11" t="str">
        <f>Data!G3705</f>
        <v>successful</v>
      </c>
      <c r="J3705" s="11">
        <f>Data!O3705</f>
        <v>30</v>
      </c>
    </row>
    <row r="3706" spans="3:10" x14ac:dyDescent="0.2">
      <c r="C3706"/>
      <c r="D3706"/>
      <c r="E3706"/>
      <c r="F3706"/>
      <c r="G3706"/>
      <c r="I3706" s="11" t="str">
        <f>Data!G3706</f>
        <v>successful</v>
      </c>
      <c r="J3706" s="11">
        <f>Data!O3706</f>
        <v>27</v>
      </c>
    </row>
    <row r="3707" spans="3:10" x14ac:dyDescent="0.2">
      <c r="C3707"/>
      <c r="D3707"/>
      <c r="E3707"/>
      <c r="F3707"/>
      <c r="G3707"/>
      <c r="I3707" s="11" t="str">
        <f>Data!G3707</f>
        <v>successful</v>
      </c>
      <c r="J3707" s="11">
        <f>Data!O3707</f>
        <v>35</v>
      </c>
    </row>
    <row r="3708" spans="3:10" x14ac:dyDescent="0.2">
      <c r="C3708"/>
      <c r="D3708"/>
      <c r="E3708"/>
      <c r="F3708"/>
      <c r="G3708"/>
      <c r="I3708" s="11" t="str">
        <f>Data!G3708</f>
        <v>successful</v>
      </c>
      <c r="J3708" s="11">
        <f>Data!O3708</f>
        <v>13</v>
      </c>
    </row>
    <row r="3709" spans="3:10" x14ac:dyDescent="0.2">
      <c r="C3709"/>
      <c r="D3709"/>
      <c r="E3709"/>
      <c r="F3709"/>
      <c r="G3709"/>
      <c r="I3709" s="11" t="str">
        <f>Data!G3709</f>
        <v>successful</v>
      </c>
      <c r="J3709" s="11">
        <f>Data!O3709</f>
        <v>23</v>
      </c>
    </row>
    <row r="3710" spans="3:10" x14ac:dyDescent="0.2">
      <c r="C3710"/>
      <c r="D3710"/>
      <c r="E3710"/>
      <c r="F3710"/>
      <c r="G3710"/>
      <c r="I3710" s="11" t="str">
        <f>Data!G3710</f>
        <v>successful</v>
      </c>
      <c r="J3710" s="11">
        <f>Data!O3710</f>
        <v>39</v>
      </c>
    </row>
    <row r="3711" spans="3:10" x14ac:dyDescent="0.2">
      <c r="C3711"/>
      <c r="D3711"/>
      <c r="E3711"/>
      <c r="F3711"/>
      <c r="G3711"/>
      <c r="I3711" s="11" t="str">
        <f>Data!G3711</f>
        <v>successful</v>
      </c>
      <c r="J3711" s="11">
        <f>Data!O3711</f>
        <v>35</v>
      </c>
    </row>
    <row r="3712" spans="3:10" x14ac:dyDescent="0.2">
      <c r="C3712"/>
      <c r="D3712"/>
      <c r="E3712"/>
      <c r="F3712"/>
      <c r="G3712"/>
      <c r="I3712" s="11" t="str">
        <f>Data!G3712</f>
        <v>successful</v>
      </c>
      <c r="J3712" s="11">
        <f>Data!O3712</f>
        <v>27</v>
      </c>
    </row>
    <row r="3713" spans="3:10" x14ac:dyDescent="0.2">
      <c r="C3713"/>
      <c r="D3713"/>
      <c r="E3713"/>
      <c r="F3713"/>
      <c r="G3713"/>
      <c r="I3713" s="11" t="str">
        <f>Data!G3713</f>
        <v>successful</v>
      </c>
      <c r="J3713" s="11">
        <f>Data!O3713</f>
        <v>21</v>
      </c>
    </row>
    <row r="3714" spans="3:10" x14ac:dyDescent="0.2">
      <c r="C3714"/>
      <c r="D3714"/>
      <c r="E3714"/>
      <c r="F3714"/>
      <c r="G3714"/>
      <c r="I3714" s="11" t="str">
        <f>Data!G3714</f>
        <v>successful</v>
      </c>
      <c r="J3714" s="11">
        <f>Data!O3714</f>
        <v>104</v>
      </c>
    </row>
    <row r="3715" spans="3:10" x14ac:dyDescent="0.2">
      <c r="C3715"/>
      <c r="D3715"/>
      <c r="E3715"/>
      <c r="F3715"/>
      <c r="G3715"/>
      <c r="I3715" s="11" t="str">
        <f>Data!G3715</f>
        <v>successful</v>
      </c>
      <c r="J3715" s="11">
        <f>Data!O3715</f>
        <v>19</v>
      </c>
    </row>
    <row r="3716" spans="3:10" x14ac:dyDescent="0.2">
      <c r="C3716"/>
      <c r="D3716"/>
      <c r="E3716"/>
      <c r="F3716"/>
      <c r="G3716"/>
      <c r="I3716" s="11" t="str">
        <f>Data!G3716</f>
        <v>successful</v>
      </c>
      <c r="J3716" s="11">
        <f>Data!O3716</f>
        <v>97</v>
      </c>
    </row>
    <row r="3717" spans="3:10" x14ac:dyDescent="0.2">
      <c r="C3717"/>
      <c r="D3717"/>
      <c r="E3717"/>
      <c r="F3717"/>
      <c r="G3717"/>
      <c r="I3717" s="11" t="str">
        <f>Data!G3717</f>
        <v>successful</v>
      </c>
      <c r="J3717" s="11">
        <f>Data!O3717</f>
        <v>27</v>
      </c>
    </row>
    <row r="3718" spans="3:10" x14ac:dyDescent="0.2">
      <c r="C3718"/>
      <c r="D3718"/>
      <c r="E3718"/>
      <c r="F3718"/>
      <c r="G3718"/>
      <c r="I3718" s="11" t="str">
        <f>Data!G3718</f>
        <v>successful</v>
      </c>
      <c r="J3718" s="11">
        <f>Data!O3718</f>
        <v>24</v>
      </c>
    </row>
    <row r="3719" spans="3:10" x14ac:dyDescent="0.2">
      <c r="C3719"/>
      <c r="D3719"/>
      <c r="E3719"/>
      <c r="F3719"/>
      <c r="G3719"/>
      <c r="I3719" s="11" t="str">
        <f>Data!G3719</f>
        <v>successful</v>
      </c>
      <c r="J3719" s="11">
        <f>Data!O3719</f>
        <v>13</v>
      </c>
    </row>
    <row r="3720" spans="3:10" x14ac:dyDescent="0.2">
      <c r="C3720"/>
      <c r="D3720"/>
      <c r="E3720"/>
      <c r="F3720"/>
      <c r="G3720"/>
      <c r="I3720" s="11" t="str">
        <f>Data!G3720</f>
        <v>successful</v>
      </c>
      <c r="J3720" s="11">
        <f>Data!O3720</f>
        <v>46</v>
      </c>
    </row>
    <row r="3721" spans="3:10" x14ac:dyDescent="0.2">
      <c r="C3721"/>
      <c r="D3721"/>
      <c r="E3721"/>
      <c r="F3721"/>
      <c r="G3721"/>
      <c r="I3721" s="11" t="str">
        <f>Data!G3721</f>
        <v>successful</v>
      </c>
      <c r="J3721" s="11">
        <f>Data!O3721</f>
        <v>4</v>
      </c>
    </row>
    <row r="3722" spans="3:10" x14ac:dyDescent="0.2">
      <c r="C3722"/>
      <c r="D3722"/>
      <c r="E3722"/>
      <c r="F3722"/>
      <c r="G3722"/>
      <c r="I3722" s="11" t="str">
        <f>Data!G3722</f>
        <v>successful</v>
      </c>
      <c r="J3722" s="11">
        <f>Data!O3722</f>
        <v>40</v>
      </c>
    </row>
    <row r="3723" spans="3:10" x14ac:dyDescent="0.2">
      <c r="C3723"/>
      <c r="D3723"/>
      <c r="E3723"/>
      <c r="F3723"/>
      <c r="G3723"/>
      <c r="I3723" s="11" t="str">
        <f>Data!G3723</f>
        <v>successful</v>
      </c>
      <c r="J3723" s="11">
        <f>Data!O3723</f>
        <v>44</v>
      </c>
    </row>
    <row r="3724" spans="3:10" x14ac:dyDescent="0.2">
      <c r="C3724"/>
      <c r="D3724"/>
      <c r="E3724"/>
      <c r="F3724"/>
      <c r="G3724"/>
      <c r="I3724" s="11" t="str">
        <f>Data!G3724</f>
        <v>successful</v>
      </c>
      <c r="J3724" s="11">
        <f>Data!O3724</f>
        <v>35</v>
      </c>
    </row>
    <row r="3725" spans="3:10" x14ac:dyDescent="0.2">
      <c r="C3725"/>
      <c r="D3725"/>
      <c r="E3725"/>
      <c r="F3725"/>
      <c r="G3725"/>
      <c r="I3725" s="11" t="str">
        <f>Data!G3725</f>
        <v>successful</v>
      </c>
      <c r="J3725" s="11">
        <f>Data!O3725</f>
        <v>63</v>
      </c>
    </row>
    <row r="3726" spans="3:10" x14ac:dyDescent="0.2">
      <c r="C3726"/>
      <c r="D3726"/>
      <c r="E3726"/>
      <c r="F3726"/>
      <c r="G3726"/>
      <c r="I3726" s="11" t="str">
        <f>Data!G3726</f>
        <v>successful</v>
      </c>
      <c r="J3726" s="11">
        <f>Data!O3726</f>
        <v>89</v>
      </c>
    </row>
    <row r="3727" spans="3:10" x14ac:dyDescent="0.2">
      <c r="C3727"/>
      <c r="D3727"/>
      <c r="E3727"/>
      <c r="F3727"/>
      <c r="G3727"/>
      <c r="I3727" s="11" t="str">
        <f>Data!G3727</f>
        <v>successful</v>
      </c>
      <c r="J3727" s="11">
        <f>Data!O3727</f>
        <v>15</v>
      </c>
    </row>
    <row r="3728" spans="3:10" x14ac:dyDescent="0.2">
      <c r="C3728"/>
      <c r="D3728"/>
      <c r="E3728"/>
      <c r="F3728"/>
      <c r="G3728"/>
      <c r="I3728" s="11" t="str">
        <f>Data!G3728</f>
        <v>successful</v>
      </c>
      <c r="J3728" s="11">
        <f>Data!O3728</f>
        <v>46</v>
      </c>
    </row>
    <row r="3729" spans="3:10" x14ac:dyDescent="0.2">
      <c r="C3729"/>
      <c r="D3729"/>
      <c r="E3729"/>
      <c r="F3729"/>
      <c r="G3729"/>
      <c r="I3729" s="11" t="str">
        <f>Data!G3729</f>
        <v>successful</v>
      </c>
      <c r="J3729" s="11">
        <f>Data!O3729</f>
        <v>33</v>
      </c>
    </row>
    <row r="3730" spans="3:10" x14ac:dyDescent="0.2">
      <c r="C3730"/>
      <c r="D3730"/>
      <c r="E3730"/>
      <c r="F3730"/>
      <c r="G3730"/>
      <c r="I3730" s="11" t="str">
        <f>Data!G3730</f>
        <v>failed</v>
      </c>
      <c r="J3730" s="11">
        <f>Data!O3730</f>
        <v>31</v>
      </c>
    </row>
    <row r="3731" spans="3:10" x14ac:dyDescent="0.2">
      <c r="C3731"/>
      <c r="D3731"/>
      <c r="E3731"/>
      <c r="F3731"/>
      <c r="G3731"/>
      <c r="I3731" s="11" t="str">
        <f>Data!G3731</f>
        <v>failed</v>
      </c>
      <c r="J3731" s="11">
        <f>Data!O3731</f>
        <v>5</v>
      </c>
    </row>
    <row r="3732" spans="3:10" x14ac:dyDescent="0.2">
      <c r="C3732"/>
      <c r="D3732"/>
      <c r="E3732"/>
      <c r="F3732"/>
      <c r="G3732"/>
      <c r="I3732" s="11" t="str">
        <f>Data!G3732</f>
        <v>failed</v>
      </c>
      <c r="J3732" s="11">
        <f>Data!O3732</f>
        <v>1</v>
      </c>
    </row>
    <row r="3733" spans="3:10" x14ac:dyDescent="0.2">
      <c r="C3733"/>
      <c r="D3733"/>
      <c r="E3733"/>
      <c r="F3733"/>
      <c r="G3733"/>
      <c r="I3733" s="11" t="str">
        <f>Data!G3733</f>
        <v>failed</v>
      </c>
      <c r="J3733" s="11">
        <f>Data!O3733</f>
        <v>12</v>
      </c>
    </row>
    <row r="3734" spans="3:10" x14ac:dyDescent="0.2">
      <c r="C3734"/>
      <c r="D3734"/>
      <c r="E3734"/>
      <c r="F3734"/>
      <c r="G3734"/>
      <c r="I3734" s="11" t="str">
        <f>Data!G3734</f>
        <v>failed</v>
      </c>
      <c r="J3734" s="11">
        <f>Data!O3734</f>
        <v>4</v>
      </c>
    </row>
    <row r="3735" spans="3:10" x14ac:dyDescent="0.2">
      <c r="C3735"/>
      <c r="D3735"/>
      <c r="E3735"/>
      <c r="F3735"/>
      <c r="G3735"/>
      <c r="I3735" s="11" t="str">
        <f>Data!G3735</f>
        <v>failed</v>
      </c>
      <c r="J3735" s="11">
        <f>Data!O3735</f>
        <v>0</v>
      </c>
    </row>
    <row r="3736" spans="3:10" x14ac:dyDescent="0.2">
      <c r="C3736"/>
      <c r="D3736"/>
      <c r="E3736"/>
      <c r="F3736"/>
      <c r="G3736"/>
      <c r="I3736" s="11" t="str">
        <f>Data!G3736</f>
        <v>failed</v>
      </c>
      <c r="J3736" s="11">
        <f>Data!O3736</f>
        <v>7</v>
      </c>
    </row>
    <row r="3737" spans="3:10" x14ac:dyDescent="0.2">
      <c r="C3737"/>
      <c r="D3737"/>
      <c r="E3737"/>
      <c r="F3737"/>
      <c r="G3737"/>
      <c r="I3737" s="11" t="str">
        <f>Data!G3737</f>
        <v>failed</v>
      </c>
      <c r="J3737" s="11">
        <f>Data!O3737</f>
        <v>2</v>
      </c>
    </row>
    <row r="3738" spans="3:10" x14ac:dyDescent="0.2">
      <c r="C3738"/>
      <c r="D3738"/>
      <c r="E3738"/>
      <c r="F3738"/>
      <c r="G3738"/>
      <c r="I3738" s="11" t="str">
        <f>Data!G3738</f>
        <v>failed</v>
      </c>
      <c r="J3738" s="11">
        <f>Data!O3738</f>
        <v>1</v>
      </c>
    </row>
    <row r="3739" spans="3:10" x14ac:dyDescent="0.2">
      <c r="C3739"/>
      <c r="D3739"/>
      <c r="E3739"/>
      <c r="F3739"/>
      <c r="G3739"/>
      <c r="I3739" s="11" t="str">
        <f>Data!G3739</f>
        <v>failed</v>
      </c>
      <c r="J3739" s="11">
        <f>Data!O3739</f>
        <v>4</v>
      </c>
    </row>
    <row r="3740" spans="3:10" x14ac:dyDescent="0.2">
      <c r="C3740"/>
      <c r="D3740"/>
      <c r="E3740"/>
      <c r="F3740"/>
      <c r="G3740"/>
      <c r="I3740" s="11" t="str">
        <f>Data!G3740</f>
        <v>failed</v>
      </c>
      <c r="J3740" s="11">
        <f>Data!O3740</f>
        <v>6</v>
      </c>
    </row>
    <row r="3741" spans="3:10" x14ac:dyDescent="0.2">
      <c r="C3741"/>
      <c r="D3741"/>
      <c r="E3741"/>
      <c r="F3741"/>
      <c r="G3741"/>
      <c r="I3741" s="11" t="str">
        <f>Data!G3741</f>
        <v>failed</v>
      </c>
      <c r="J3741" s="11">
        <f>Data!O3741</f>
        <v>8</v>
      </c>
    </row>
    <row r="3742" spans="3:10" x14ac:dyDescent="0.2">
      <c r="C3742"/>
      <c r="D3742"/>
      <c r="E3742"/>
      <c r="F3742"/>
      <c r="G3742"/>
      <c r="I3742" s="11" t="str">
        <f>Data!G3742</f>
        <v>failed</v>
      </c>
      <c r="J3742" s="11">
        <f>Data!O3742</f>
        <v>14</v>
      </c>
    </row>
    <row r="3743" spans="3:10" x14ac:dyDescent="0.2">
      <c r="C3743"/>
      <c r="D3743"/>
      <c r="E3743"/>
      <c r="F3743"/>
      <c r="G3743"/>
      <c r="I3743" s="11" t="str">
        <f>Data!G3743</f>
        <v>failed</v>
      </c>
      <c r="J3743" s="11">
        <f>Data!O3743</f>
        <v>0</v>
      </c>
    </row>
    <row r="3744" spans="3:10" x14ac:dyDescent="0.2">
      <c r="C3744"/>
      <c r="D3744"/>
      <c r="E3744"/>
      <c r="F3744"/>
      <c r="G3744"/>
      <c r="I3744" s="11" t="str">
        <f>Data!G3744</f>
        <v>failed</v>
      </c>
      <c r="J3744" s="11">
        <f>Data!O3744</f>
        <v>4</v>
      </c>
    </row>
    <row r="3745" spans="3:10" x14ac:dyDescent="0.2">
      <c r="C3745"/>
      <c r="D3745"/>
      <c r="E3745"/>
      <c r="F3745"/>
      <c r="G3745"/>
      <c r="I3745" s="11" t="str">
        <f>Data!G3745</f>
        <v>failed</v>
      </c>
      <c r="J3745" s="11">
        <f>Data!O3745</f>
        <v>0</v>
      </c>
    </row>
    <row r="3746" spans="3:10" x14ac:dyDescent="0.2">
      <c r="C3746"/>
      <c r="D3746"/>
      <c r="E3746"/>
      <c r="F3746"/>
      <c r="G3746"/>
      <c r="I3746" s="11" t="str">
        <f>Data!G3746</f>
        <v>failed</v>
      </c>
      <c r="J3746" s="11">
        <f>Data!O3746</f>
        <v>0</v>
      </c>
    </row>
    <row r="3747" spans="3:10" x14ac:dyDescent="0.2">
      <c r="C3747"/>
      <c r="D3747"/>
      <c r="E3747"/>
      <c r="F3747"/>
      <c r="G3747"/>
      <c r="I3747" s="11" t="str">
        <f>Data!G3747</f>
        <v>failed</v>
      </c>
      <c r="J3747" s="11">
        <f>Data!O3747</f>
        <v>1</v>
      </c>
    </row>
    <row r="3748" spans="3:10" x14ac:dyDescent="0.2">
      <c r="C3748"/>
      <c r="D3748"/>
      <c r="E3748"/>
      <c r="F3748"/>
      <c r="G3748"/>
      <c r="I3748" s="11" t="str">
        <f>Data!G3748</f>
        <v>failed</v>
      </c>
      <c r="J3748" s="11">
        <f>Data!O3748</f>
        <v>1</v>
      </c>
    </row>
    <row r="3749" spans="3:10" x14ac:dyDescent="0.2">
      <c r="C3749"/>
      <c r="D3749"/>
      <c r="E3749"/>
      <c r="F3749"/>
      <c r="G3749"/>
      <c r="I3749" s="11" t="str">
        <f>Data!G3749</f>
        <v>failed</v>
      </c>
      <c r="J3749" s="11">
        <f>Data!O3749</f>
        <v>1</v>
      </c>
    </row>
    <row r="3750" spans="3:10" x14ac:dyDescent="0.2">
      <c r="C3750"/>
      <c r="D3750"/>
      <c r="E3750"/>
      <c r="F3750"/>
      <c r="G3750"/>
      <c r="I3750" s="11" t="str">
        <f>Data!G3750</f>
        <v>successful</v>
      </c>
      <c r="J3750" s="11">
        <f>Data!O3750</f>
        <v>52</v>
      </c>
    </row>
    <row r="3751" spans="3:10" x14ac:dyDescent="0.2">
      <c r="C3751"/>
      <c r="D3751"/>
      <c r="E3751"/>
      <c r="F3751"/>
      <c r="G3751"/>
      <c r="I3751" s="11" t="str">
        <f>Data!G3751</f>
        <v>successful</v>
      </c>
      <c r="J3751" s="11">
        <f>Data!O3751</f>
        <v>7</v>
      </c>
    </row>
    <row r="3752" spans="3:10" x14ac:dyDescent="0.2">
      <c r="C3752"/>
      <c r="D3752"/>
      <c r="E3752"/>
      <c r="F3752"/>
      <c r="G3752"/>
      <c r="I3752" s="11" t="str">
        <f>Data!G3752</f>
        <v>successful</v>
      </c>
      <c r="J3752" s="11">
        <f>Data!O3752</f>
        <v>28</v>
      </c>
    </row>
    <row r="3753" spans="3:10" x14ac:dyDescent="0.2">
      <c r="C3753"/>
      <c r="D3753"/>
      <c r="E3753"/>
      <c r="F3753"/>
      <c r="G3753"/>
      <c r="I3753" s="11" t="str">
        <f>Data!G3753</f>
        <v>successful</v>
      </c>
      <c r="J3753" s="11">
        <f>Data!O3753</f>
        <v>11</v>
      </c>
    </row>
    <row r="3754" spans="3:10" x14ac:dyDescent="0.2">
      <c r="C3754"/>
      <c r="D3754"/>
      <c r="E3754"/>
      <c r="F3754"/>
      <c r="G3754"/>
      <c r="I3754" s="11" t="str">
        <f>Data!G3754</f>
        <v>successful</v>
      </c>
      <c r="J3754" s="11">
        <f>Data!O3754</f>
        <v>15</v>
      </c>
    </row>
    <row r="3755" spans="3:10" x14ac:dyDescent="0.2">
      <c r="C3755"/>
      <c r="D3755"/>
      <c r="E3755"/>
      <c r="F3755"/>
      <c r="G3755"/>
      <c r="I3755" s="11" t="str">
        <f>Data!G3755</f>
        <v>successful</v>
      </c>
      <c r="J3755" s="11">
        <f>Data!O3755</f>
        <v>30</v>
      </c>
    </row>
    <row r="3756" spans="3:10" x14ac:dyDescent="0.2">
      <c r="C3756"/>
      <c r="D3756"/>
      <c r="E3756"/>
      <c r="F3756"/>
      <c r="G3756"/>
      <c r="I3756" s="11" t="str">
        <f>Data!G3756</f>
        <v>successful</v>
      </c>
      <c r="J3756" s="11">
        <f>Data!O3756</f>
        <v>27</v>
      </c>
    </row>
    <row r="3757" spans="3:10" x14ac:dyDescent="0.2">
      <c r="C3757"/>
      <c r="D3757"/>
      <c r="E3757"/>
      <c r="F3757"/>
      <c r="G3757"/>
      <c r="I3757" s="11" t="str">
        <f>Data!G3757</f>
        <v>successful</v>
      </c>
      <c r="J3757" s="11">
        <f>Data!O3757</f>
        <v>28</v>
      </c>
    </row>
    <row r="3758" spans="3:10" x14ac:dyDescent="0.2">
      <c r="C3758"/>
      <c r="D3758"/>
      <c r="E3758"/>
      <c r="F3758"/>
      <c r="G3758"/>
      <c r="I3758" s="11" t="str">
        <f>Data!G3758</f>
        <v>successful</v>
      </c>
      <c r="J3758" s="11">
        <f>Data!O3758</f>
        <v>17</v>
      </c>
    </row>
    <row r="3759" spans="3:10" x14ac:dyDescent="0.2">
      <c r="C3759"/>
      <c r="D3759"/>
      <c r="E3759"/>
      <c r="F3759"/>
      <c r="G3759"/>
      <c r="I3759" s="11" t="str">
        <f>Data!G3759</f>
        <v>successful</v>
      </c>
      <c r="J3759" s="11">
        <f>Data!O3759</f>
        <v>50</v>
      </c>
    </row>
    <row r="3760" spans="3:10" x14ac:dyDescent="0.2">
      <c r="C3760"/>
      <c r="D3760"/>
      <c r="E3760"/>
      <c r="F3760"/>
      <c r="G3760"/>
      <c r="I3760" s="11" t="str">
        <f>Data!G3760</f>
        <v>successful</v>
      </c>
      <c r="J3760" s="11">
        <f>Data!O3760</f>
        <v>26</v>
      </c>
    </row>
    <row r="3761" spans="3:10" x14ac:dyDescent="0.2">
      <c r="C3761"/>
      <c r="D3761"/>
      <c r="E3761"/>
      <c r="F3761"/>
      <c r="G3761"/>
      <c r="I3761" s="11" t="str">
        <f>Data!G3761</f>
        <v>successful</v>
      </c>
      <c r="J3761" s="11">
        <f>Data!O3761</f>
        <v>88</v>
      </c>
    </row>
    <row r="3762" spans="3:10" x14ac:dyDescent="0.2">
      <c r="C3762"/>
      <c r="D3762"/>
      <c r="E3762"/>
      <c r="F3762"/>
      <c r="G3762"/>
      <c r="I3762" s="11" t="str">
        <f>Data!G3762</f>
        <v>successful</v>
      </c>
      <c r="J3762" s="11">
        <f>Data!O3762</f>
        <v>91</v>
      </c>
    </row>
    <row r="3763" spans="3:10" x14ac:dyDescent="0.2">
      <c r="C3763"/>
      <c r="D3763"/>
      <c r="E3763"/>
      <c r="F3763"/>
      <c r="G3763"/>
      <c r="I3763" s="11" t="str">
        <f>Data!G3763</f>
        <v>successful</v>
      </c>
      <c r="J3763" s="11">
        <f>Data!O3763</f>
        <v>3</v>
      </c>
    </row>
    <row r="3764" spans="3:10" x14ac:dyDescent="0.2">
      <c r="C3764"/>
      <c r="D3764"/>
      <c r="E3764"/>
      <c r="F3764"/>
      <c r="G3764"/>
      <c r="I3764" s="11" t="str">
        <f>Data!G3764</f>
        <v>successful</v>
      </c>
      <c r="J3764" s="11">
        <f>Data!O3764</f>
        <v>28</v>
      </c>
    </row>
    <row r="3765" spans="3:10" x14ac:dyDescent="0.2">
      <c r="C3765"/>
      <c r="D3765"/>
      <c r="E3765"/>
      <c r="F3765"/>
      <c r="G3765"/>
      <c r="I3765" s="11" t="str">
        <f>Data!G3765</f>
        <v>successful</v>
      </c>
      <c r="J3765" s="11">
        <f>Data!O3765</f>
        <v>77</v>
      </c>
    </row>
    <row r="3766" spans="3:10" x14ac:dyDescent="0.2">
      <c r="C3766"/>
      <c r="D3766"/>
      <c r="E3766"/>
      <c r="F3766"/>
      <c r="G3766"/>
      <c r="I3766" s="11" t="str">
        <f>Data!G3766</f>
        <v>successful</v>
      </c>
      <c r="J3766" s="11">
        <f>Data!O3766</f>
        <v>27</v>
      </c>
    </row>
    <row r="3767" spans="3:10" x14ac:dyDescent="0.2">
      <c r="C3767"/>
      <c r="D3767"/>
      <c r="E3767"/>
      <c r="F3767"/>
      <c r="G3767"/>
      <c r="I3767" s="11" t="str">
        <f>Data!G3767</f>
        <v>successful</v>
      </c>
      <c r="J3767" s="11">
        <f>Data!O3767</f>
        <v>107</v>
      </c>
    </row>
    <row r="3768" spans="3:10" x14ac:dyDescent="0.2">
      <c r="C3768"/>
      <c r="D3768"/>
      <c r="E3768"/>
      <c r="F3768"/>
      <c r="G3768"/>
      <c r="I3768" s="11" t="str">
        <f>Data!G3768</f>
        <v>successful</v>
      </c>
      <c r="J3768" s="11">
        <f>Data!O3768</f>
        <v>96</v>
      </c>
    </row>
    <row r="3769" spans="3:10" x14ac:dyDescent="0.2">
      <c r="C3769"/>
      <c r="D3769"/>
      <c r="E3769"/>
      <c r="F3769"/>
      <c r="G3769"/>
      <c r="I3769" s="11" t="str">
        <f>Data!G3769</f>
        <v>successful</v>
      </c>
      <c r="J3769" s="11">
        <f>Data!O3769</f>
        <v>56</v>
      </c>
    </row>
    <row r="3770" spans="3:10" x14ac:dyDescent="0.2">
      <c r="C3770"/>
      <c r="D3770"/>
      <c r="E3770"/>
      <c r="F3770"/>
      <c r="G3770"/>
      <c r="I3770" s="11" t="str">
        <f>Data!G3770</f>
        <v>successful</v>
      </c>
      <c r="J3770" s="11">
        <f>Data!O3770</f>
        <v>58</v>
      </c>
    </row>
    <row r="3771" spans="3:10" x14ac:dyDescent="0.2">
      <c r="C3771"/>
      <c r="D3771"/>
      <c r="E3771"/>
      <c r="F3771"/>
      <c r="G3771"/>
      <c r="I3771" s="11" t="str">
        <f>Data!G3771</f>
        <v>successful</v>
      </c>
      <c r="J3771" s="11">
        <f>Data!O3771</f>
        <v>15</v>
      </c>
    </row>
    <row r="3772" spans="3:10" x14ac:dyDescent="0.2">
      <c r="C3772"/>
      <c r="D3772"/>
      <c r="E3772"/>
      <c r="F3772"/>
      <c r="G3772"/>
      <c r="I3772" s="11" t="str">
        <f>Data!G3772</f>
        <v>successful</v>
      </c>
      <c r="J3772" s="11">
        <f>Data!O3772</f>
        <v>20</v>
      </c>
    </row>
    <row r="3773" spans="3:10" x14ac:dyDescent="0.2">
      <c r="C3773"/>
      <c r="D3773"/>
      <c r="E3773"/>
      <c r="F3773"/>
      <c r="G3773"/>
      <c r="I3773" s="11" t="str">
        <f>Data!G3773</f>
        <v>successful</v>
      </c>
      <c r="J3773" s="11">
        <f>Data!O3773</f>
        <v>38</v>
      </c>
    </row>
    <row r="3774" spans="3:10" x14ac:dyDescent="0.2">
      <c r="C3774"/>
      <c r="D3774"/>
      <c r="E3774"/>
      <c r="F3774"/>
      <c r="G3774"/>
      <c r="I3774" s="11" t="str">
        <f>Data!G3774</f>
        <v>successful</v>
      </c>
      <c r="J3774" s="11">
        <f>Data!O3774</f>
        <v>33</v>
      </c>
    </row>
    <row r="3775" spans="3:10" x14ac:dyDescent="0.2">
      <c r="C3775"/>
      <c r="D3775"/>
      <c r="E3775"/>
      <c r="F3775"/>
      <c r="G3775"/>
      <c r="I3775" s="11" t="str">
        <f>Data!G3775</f>
        <v>successful</v>
      </c>
      <c r="J3775" s="11">
        <f>Data!O3775</f>
        <v>57</v>
      </c>
    </row>
    <row r="3776" spans="3:10" x14ac:dyDescent="0.2">
      <c r="C3776"/>
      <c r="D3776"/>
      <c r="E3776"/>
      <c r="F3776"/>
      <c r="G3776"/>
      <c r="I3776" s="11" t="str">
        <f>Data!G3776</f>
        <v>successful</v>
      </c>
      <c r="J3776" s="11">
        <f>Data!O3776</f>
        <v>25</v>
      </c>
    </row>
    <row r="3777" spans="3:10" x14ac:dyDescent="0.2">
      <c r="C3777"/>
      <c r="D3777"/>
      <c r="E3777"/>
      <c r="F3777"/>
      <c r="G3777"/>
      <c r="I3777" s="11" t="str">
        <f>Data!G3777</f>
        <v>successful</v>
      </c>
      <c r="J3777" s="11">
        <f>Data!O3777</f>
        <v>14</v>
      </c>
    </row>
    <row r="3778" spans="3:10" x14ac:dyDescent="0.2">
      <c r="C3778"/>
      <c r="D3778"/>
      <c r="E3778"/>
      <c r="F3778"/>
      <c r="G3778"/>
      <c r="I3778" s="11" t="str">
        <f>Data!G3778</f>
        <v>successful</v>
      </c>
      <c r="J3778" s="11">
        <f>Data!O3778</f>
        <v>94</v>
      </c>
    </row>
    <row r="3779" spans="3:10" x14ac:dyDescent="0.2">
      <c r="C3779"/>
      <c r="D3779"/>
      <c r="E3779"/>
      <c r="F3779"/>
      <c r="G3779"/>
      <c r="I3779" s="11" t="str">
        <f>Data!G3779</f>
        <v>successful</v>
      </c>
      <c r="J3779" s="11">
        <f>Data!O3779</f>
        <v>59</v>
      </c>
    </row>
    <row r="3780" spans="3:10" x14ac:dyDescent="0.2">
      <c r="C3780"/>
      <c r="D3780"/>
      <c r="E3780"/>
      <c r="F3780"/>
      <c r="G3780"/>
      <c r="I3780" s="11" t="str">
        <f>Data!G3780</f>
        <v>successful</v>
      </c>
      <c r="J3780" s="11">
        <f>Data!O3780</f>
        <v>36</v>
      </c>
    </row>
    <row r="3781" spans="3:10" x14ac:dyDescent="0.2">
      <c r="C3781"/>
      <c r="D3781"/>
      <c r="E3781"/>
      <c r="F3781"/>
      <c r="G3781"/>
      <c r="I3781" s="11" t="str">
        <f>Data!G3781</f>
        <v>successful</v>
      </c>
      <c r="J3781" s="11">
        <f>Data!O3781</f>
        <v>115</v>
      </c>
    </row>
    <row r="3782" spans="3:10" x14ac:dyDescent="0.2">
      <c r="C3782"/>
      <c r="D3782"/>
      <c r="E3782"/>
      <c r="F3782"/>
      <c r="G3782"/>
      <c r="I3782" s="11" t="str">
        <f>Data!G3782</f>
        <v>successful</v>
      </c>
      <c r="J3782" s="11">
        <f>Data!O3782</f>
        <v>30</v>
      </c>
    </row>
    <row r="3783" spans="3:10" x14ac:dyDescent="0.2">
      <c r="C3783"/>
      <c r="D3783"/>
      <c r="E3783"/>
      <c r="F3783"/>
      <c r="G3783"/>
      <c r="I3783" s="11" t="str">
        <f>Data!G3783</f>
        <v>successful</v>
      </c>
      <c r="J3783" s="11">
        <f>Data!O3783</f>
        <v>52</v>
      </c>
    </row>
    <row r="3784" spans="3:10" x14ac:dyDescent="0.2">
      <c r="C3784"/>
      <c r="D3784"/>
      <c r="E3784"/>
      <c r="F3784"/>
      <c r="G3784"/>
      <c r="I3784" s="11" t="str">
        <f>Data!G3784</f>
        <v>successful</v>
      </c>
      <c r="J3784" s="11">
        <f>Data!O3784</f>
        <v>27</v>
      </c>
    </row>
    <row r="3785" spans="3:10" x14ac:dyDescent="0.2">
      <c r="C3785"/>
      <c r="D3785"/>
      <c r="E3785"/>
      <c r="F3785"/>
      <c r="G3785"/>
      <c r="I3785" s="11" t="str">
        <f>Data!G3785</f>
        <v>successful</v>
      </c>
      <c r="J3785" s="11">
        <f>Data!O3785</f>
        <v>24</v>
      </c>
    </row>
    <row r="3786" spans="3:10" x14ac:dyDescent="0.2">
      <c r="C3786"/>
      <c r="D3786"/>
      <c r="E3786"/>
      <c r="F3786"/>
      <c r="G3786"/>
      <c r="I3786" s="11" t="str">
        <f>Data!G3786</f>
        <v>successful</v>
      </c>
      <c r="J3786" s="11">
        <f>Data!O3786</f>
        <v>10</v>
      </c>
    </row>
    <row r="3787" spans="3:10" x14ac:dyDescent="0.2">
      <c r="C3787"/>
      <c r="D3787"/>
      <c r="E3787"/>
      <c r="F3787"/>
      <c r="G3787"/>
      <c r="I3787" s="11" t="str">
        <f>Data!G3787</f>
        <v>successful</v>
      </c>
      <c r="J3787" s="11">
        <f>Data!O3787</f>
        <v>30</v>
      </c>
    </row>
    <row r="3788" spans="3:10" x14ac:dyDescent="0.2">
      <c r="C3788"/>
      <c r="D3788"/>
      <c r="E3788"/>
      <c r="F3788"/>
      <c r="G3788"/>
      <c r="I3788" s="11" t="str">
        <f>Data!G3788</f>
        <v>successful</v>
      </c>
      <c r="J3788" s="11">
        <f>Data!O3788</f>
        <v>71</v>
      </c>
    </row>
    <row r="3789" spans="3:10" x14ac:dyDescent="0.2">
      <c r="C3789"/>
      <c r="D3789"/>
      <c r="E3789"/>
      <c r="F3789"/>
      <c r="G3789"/>
      <c r="I3789" s="11" t="str">
        <f>Data!G3789</f>
        <v>successful</v>
      </c>
      <c r="J3789" s="11">
        <f>Data!O3789</f>
        <v>10</v>
      </c>
    </row>
    <row r="3790" spans="3:10" x14ac:dyDescent="0.2">
      <c r="C3790"/>
      <c r="D3790"/>
      <c r="E3790"/>
      <c r="F3790"/>
      <c r="G3790"/>
      <c r="I3790" s="11" t="str">
        <f>Data!G3790</f>
        <v>failed</v>
      </c>
      <c r="J3790" s="11">
        <f>Data!O3790</f>
        <v>1</v>
      </c>
    </row>
    <row r="3791" spans="3:10" x14ac:dyDescent="0.2">
      <c r="C3791"/>
      <c r="D3791"/>
      <c r="E3791"/>
      <c r="F3791"/>
      <c r="G3791"/>
      <c r="I3791" s="11" t="str">
        <f>Data!G3791</f>
        <v>failed</v>
      </c>
      <c r="J3791" s="11">
        <f>Data!O3791</f>
        <v>4</v>
      </c>
    </row>
    <row r="3792" spans="3:10" x14ac:dyDescent="0.2">
      <c r="C3792"/>
      <c r="D3792"/>
      <c r="E3792"/>
      <c r="F3792"/>
      <c r="G3792"/>
      <c r="I3792" s="11" t="str">
        <f>Data!G3792</f>
        <v>failed</v>
      </c>
      <c r="J3792" s="11">
        <f>Data!O3792</f>
        <v>0</v>
      </c>
    </row>
    <row r="3793" spans="3:10" x14ac:dyDescent="0.2">
      <c r="C3793"/>
      <c r="D3793"/>
      <c r="E3793"/>
      <c r="F3793"/>
      <c r="G3793"/>
      <c r="I3793" s="11" t="str">
        <f>Data!G3793</f>
        <v>failed</v>
      </c>
      <c r="J3793" s="11">
        <f>Data!O3793</f>
        <v>0</v>
      </c>
    </row>
    <row r="3794" spans="3:10" x14ac:dyDescent="0.2">
      <c r="C3794"/>
      <c r="D3794"/>
      <c r="E3794"/>
      <c r="F3794"/>
      <c r="G3794"/>
      <c r="I3794" s="11" t="str">
        <f>Data!G3794</f>
        <v>failed</v>
      </c>
      <c r="J3794" s="11">
        <f>Data!O3794</f>
        <v>2</v>
      </c>
    </row>
    <row r="3795" spans="3:10" x14ac:dyDescent="0.2">
      <c r="C3795"/>
      <c r="D3795"/>
      <c r="E3795"/>
      <c r="F3795"/>
      <c r="G3795"/>
      <c r="I3795" s="11" t="str">
        <f>Data!G3795</f>
        <v>failed</v>
      </c>
      <c r="J3795" s="11">
        <f>Data!O3795</f>
        <v>24</v>
      </c>
    </row>
    <row r="3796" spans="3:10" x14ac:dyDescent="0.2">
      <c r="C3796"/>
      <c r="D3796"/>
      <c r="E3796"/>
      <c r="F3796"/>
      <c r="G3796"/>
      <c r="I3796" s="11" t="str">
        <f>Data!G3796</f>
        <v>failed</v>
      </c>
      <c r="J3796" s="11">
        <f>Data!O3796</f>
        <v>1</v>
      </c>
    </row>
    <row r="3797" spans="3:10" x14ac:dyDescent="0.2">
      <c r="C3797"/>
      <c r="D3797"/>
      <c r="E3797"/>
      <c r="F3797"/>
      <c r="G3797"/>
      <c r="I3797" s="11" t="str">
        <f>Data!G3797</f>
        <v>failed</v>
      </c>
      <c r="J3797" s="11">
        <f>Data!O3797</f>
        <v>2</v>
      </c>
    </row>
    <row r="3798" spans="3:10" x14ac:dyDescent="0.2">
      <c r="C3798"/>
      <c r="D3798"/>
      <c r="E3798"/>
      <c r="F3798"/>
      <c r="G3798"/>
      <c r="I3798" s="11" t="str">
        <f>Data!G3798</f>
        <v>failed</v>
      </c>
      <c r="J3798" s="11">
        <f>Data!O3798</f>
        <v>1</v>
      </c>
    </row>
    <row r="3799" spans="3:10" x14ac:dyDescent="0.2">
      <c r="C3799"/>
      <c r="D3799"/>
      <c r="E3799"/>
      <c r="F3799"/>
      <c r="G3799"/>
      <c r="I3799" s="11" t="str">
        <f>Data!G3799</f>
        <v>failed</v>
      </c>
      <c r="J3799" s="11">
        <f>Data!O3799</f>
        <v>37</v>
      </c>
    </row>
    <row r="3800" spans="3:10" x14ac:dyDescent="0.2">
      <c r="C3800"/>
      <c r="D3800"/>
      <c r="E3800"/>
      <c r="F3800"/>
      <c r="G3800"/>
      <c r="I3800" s="11" t="str">
        <f>Data!G3800</f>
        <v>failed</v>
      </c>
      <c r="J3800" s="11">
        <f>Data!O3800</f>
        <v>5</v>
      </c>
    </row>
    <row r="3801" spans="3:10" x14ac:dyDescent="0.2">
      <c r="C3801"/>
      <c r="D3801"/>
      <c r="E3801"/>
      <c r="F3801"/>
      <c r="G3801"/>
      <c r="I3801" s="11" t="str">
        <f>Data!G3801</f>
        <v>failed</v>
      </c>
      <c r="J3801" s="11">
        <f>Data!O3801</f>
        <v>4</v>
      </c>
    </row>
    <row r="3802" spans="3:10" x14ac:dyDescent="0.2">
      <c r="C3802"/>
      <c r="D3802"/>
      <c r="E3802"/>
      <c r="F3802"/>
      <c r="G3802"/>
      <c r="I3802" s="11" t="str">
        <f>Data!G3802</f>
        <v>failed</v>
      </c>
      <c r="J3802" s="11">
        <f>Data!O3802</f>
        <v>16</v>
      </c>
    </row>
    <row r="3803" spans="3:10" x14ac:dyDescent="0.2">
      <c r="C3803"/>
      <c r="D3803"/>
      <c r="E3803"/>
      <c r="F3803"/>
      <c r="G3803"/>
      <c r="I3803" s="11" t="str">
        <f>Data!G3803</f>
        <v>failed</v>
      </c>
      <c r="J3803" s="11">
        <f>Data!O3803</f>
        <v>9</v>
      </c>
    </row>
    <row r="3804" spans="3:10" x14ac:dyDescent="0.2">
      <c r="C3804"/>
      <c r="D3804"/>
      <c r="E3804"/>
      <c r="F3804"/>
      <c r="G3804"/>
      <c r="I3804" s="11" t="str">
        <f>Data!G3804</f>
        <v>failed</v>
      </c>
      <c r="J3804" s="11">
        <f>Data!O3804</f>
        <v>0</v>
      </c>
    </row>
    <row r="3805" spans="3:10" x14ac:dyDescent="0.2">
      <c r="C3805"/>
      <c r="D3805"/>
      <c r="E3805"/>
      <c r="F3805"/>
      <c r="G3805"/>
      <c r="I3805" s="11" t="str">
        <f>Data!G3805</f>
        <v>failed</v>
      </c>
      <c r="J3805" s="11">
        <f>Data!O3805</f>
        <v>40</v>
      </c>
    </row>
    <row r="3806" spans="3:10" x14ac:dyDescent="0.2">
      <c r="C3806"/>
      <c r="D3806"/>
      <c r="E3806"/>
      <c r="F3806"/>
      <c r="G3806"/>
      <c r="I3806" s="11" t="str">
        <f>Data!G3806</f>
        <v>failed</v>
      </c>
      <c r="J3806" s="11">
        <f>Data!O3806</f>
        <v>0</v>
      </c>
    </row>
    <row r="3807" spans="3:10" x14ac:dyDescent="0.2">
      <c r="C3807"/>
      <c r="D3807"/>
      <c r="E3807"/>
      <c r="F3807"/>
      <c r="G3807"/>
      <c r="I3807" s="11" t="str">
        <f>Data!G3807</f>
        <v>failed</v>
      </c>
      <c r="J3807" s="11">
        <f>Data!O3807</f>
        <v>2</v>
      </c>
    </row>
    <row r="3808" spans="3:10" x14ac:dyDescent="0.2">
      <c r="C3808"/>
      <c r="D3808"/>
      <c r="E3808"/>
      <c r="F3808"/>
      <c r="G3808"/>
      <c r="I3808" s="11" t="str">
        <f>Data!G3808</f>
        <v>failed</v>
      </c>
      <c r="J3808" s="11">
        <f>Data!O3808</f>
        <v>1</v>
      </c>
    </row>
    <row r="3809" spans="3:10" x14ac:dyDescent="0.2">
      <c r="C3809"/>
      <c r="D3809"/>
      <c r="E3809"/>
      <c r="F3809"/>
      <c r="G3809"/>
      <c r="I3809" s="11" t="str">
        <f>Data!G3809</f>
        <v>failed</v>
      </c>
      <c r="J3809" s="11">
        <f>Data!O3809</f>
        <v>9</v>
      </c>
    </row>
    <row r="3810" spans="3:10" x14ac:dyDescent="0.2">
      <c r="C3810"/>
      <c r="D3810"/>
      <c r="E3810"/>
      <c r="F3810"/>
      <c r="G3810"/>
      <c r="I3810" s="11" t="str">
        <f>Data!G3810</f>
        <v>successful</v>
      </c>
      <c r="J3810" s="11">
        <f>Data!O3810</f>
        <v>24</v>
      </c>
    </row>
    <row r="3811" spans="3:10" x14ac:dyDescent="0.2">
      <c r="C3811"/>
      <c r="D3811"/>
      <c r="E3811"/>
      <c r="F3811"/>
      <c r="G3811"/>
      <c r="I3811" s="11" t="str">
        <f>Data!G3811</f>
        <v>successful</v>
      </c>
      <c r="J3811" s="11">
        <f>Data!O3811</f>
        <v>38</v>
      </c>
    </row>
    <row r="3812" spans="3:10" x14ac:dyDescent="0.2">
      <c r="C3812"/>
      <c r="D3812"/>
      <c r="E3812"/>
      <c r="F3812"/>
      <c r="G3812"/>
      <c r="I3812" s="11" t="str">
        <f>Data!G3812</f>
        <v>successful</v>
      </c>
      <c r="J3812" s="11">
        <f>Data!O3812</f>
        <v>26</v>
      </c>
    </row>
    <row r="3813" spans="3:10" x14ac:dyDescent="0.2">
      <c r="C3813"/>
      <c r="D3813"/>
      <c r="E3813"/>
      <c r="F3813"/>
      <c r="G3813"/>
      <c r="I3813" s="11" t="str">
        <f>Data!G3813</f>
        <v>successful</v>
      </c>
      <c r="J3813" s="11">
        <f>Data!O3813</f>
        <v>19</v>
      </c>
    </row>
    <row r="3814" spans="3:10" x14ac:dyDescent="0.2">
      <c r="C3814"/>
      <c r="D3814"/>
      <c r="E3814"/>
      <c r="F3814"/>
      <c r="G3814"/>
      <c r="I3814" s="11" t="str">
        <f>Data!G3814</f>
        <v>successful</v>
      </c>
      <c r="J3814" s="11">
        <f>Data!O3814</f>
        <v>11</v>
      </c>
    </row>
    <row r="3815" spans="3:10" x14ac:dyDescent="0.2">
      <c r="C3815"/>
      <c r="D3815"/>
      <c r="E3815"/>
      <c r="F3815"/>
      <c r="G3815"/>
      <c r="I3815" s="11" t="str">
        <f>Data!G3815</f>
        <v>successful</v>
      </c>
      <c r="J3815" s="11">
        <f>Data!O3815</f>
        <v>27</v>
      </c>
    </row>
    <row r="3816" spans="3:10" x14ac:dyDescent="0.2">
      <c r="C3816"/>
      <c r="D3816"/>
      <c r="E3816"/>
      <c r="F3816"/>
      <c r="G3816"/>
      <c r="I3816" s="11" t="str">
        <f>Data!G3816</f>
        <v>successful</v>
      </c>
      <c r="J3816" s="11">
        <f>Data!O3816</f>
        <v>34</v>
      </c>
    </row>
    <row r="3817" spans="3:10" x14ac:dyDescent="0.2">
      <c r="C3817"/>
      <c r="D3817"/>
      <c r="E3817"/>
      <c r="F3817"/>
      <c r="G3817"/>
      <c r="I3817" s="11" t="str">
        <f>Data!G3817</f>
        <v>successful</v>
      </c>
      <c r="J3817" s="11">
        <f>Data!O3817</f>
        <v>20</v>
      </c>
    </row>
    <row r="3818" spans="3:10" x14ac:dyDescent="0.2">
      <c r="C3818"/>
      <c r="D3818"/>
      <c r="E3818"/>
      <c r="F3818"/>
      <c r="G3818"/>
      <c r="I3818" s="11" t="str">
        <f>Data!G3818</f>
        <v>successful</v>
      </c>
      <c r="J3818" s="11">
        <f>Data!O3818</f>
        <v>37</v>
      </c>
    </row>
    <row r="3819" spans="3:10" x14ac:dyDescent="0.2">
      <c r="C3819"/>
      <c r="D3819"/>
      <c r="E3819"/>
      <c r="F3819"/>
      <c r="G3819"/>
      <c r="I3819" s="11" t="str">
        <f>Data!G3819</f>
        <v>successful</v>
      </c>
      <c r="J3819" s="11">
        <f>Data!O3819</f>
        <v>20</v>
      </c>
    </row>
    <row r="3820" spans="3:10" x14ac:dyDescent="0.2">
      <c r="C3820"/>
      <c r="D3820"/>
      <c r="E3820"/>
      <c r="F3820"/>
      <c r="G3820"/>
      <c r="I3820" s="11" t="str">
        <f>Data!G3820</f>
        <v>successful</v>
      </c>
      <c r="J3820" s="11">
        <f>Data!O3820</f>
        <v>10</v>
      </c>
    </row>
    <row r="3821" spans="3:10" x14ac:dyDescent="0.2">
      <c r="C3821"/>
      <c r="D3821"/>
      <c r="E3821"/>
      <c r="F3821"/>
      <c r="G3821"/>
      <c r="I3821" s="11" t="str">
        <f>Data!G3821</f>
        <v>successful</v>
      </c>
      <c r="J3821" s="11">
        <f>Data!O3821</f>
        <v>26</v>
      </c>
    </row>
    <row r="3822" spans="3:10" x14ac:dyDescent="0.2">
      <c r="C3822"/>
      <c r="D3822"/>
      <c r="E3822"/>
      <c r="F3822"/>
      <c r="G3822"/>
      <c r="I3822" s="11" t="str">
        <f>Data!G3822</f>
        <v>successful</v>
      </c>
      <c r="J3822" s="11">
        <f>Data!O3822</f>
        <v>20</v>
      </c>
    </row>
    <row r="3823" spans="3:10" x14ac:dyDescent="0.2">
      <c r="C3823"/>
      <c r="D3823"/>
      <c r="E3823"/>
      <c r="F3823"/>
      <c r="G3823"/>
      <c r="I3823" s="11" t="str">
        <f>Data!G3823</f>
        <v>successful</v>
      </c>
      <c r="J3823" s="11">
        <f>Data!O3823</f>
        <v>46</v>
      </c>
    </row>
    <row r="3824" spans="3:10" x14ac:dyDescent="0.2">
      <c r="C3824"/>
      <c r="D3824"/>
      <c r="E3824"/>
      <c r="F3824"/>
      <c r="G3824"/>
      <c r="I3824" s="11" t="str">
        <f>Data!G3824</f>
        <v>successful</v>
      </c>
      <c r="J3824" s="11">
        <f>Data!O3824</f>
        <v>76</v>
      </c>
    </row>
    <row r="3825" spans="3:10" x14ac:dyDescent="0.2">
      <c r="C3825"/>
      <c r="D3825"/>
      <c r="E3825"/>
      <c r="F3825"/>
      <c r="G3825"/>
      <c r="I3825" s="11" t="str">
        <f>Data!G3825</f>
        <v>successful</v>
      </c>
      <c r="J3825" s="11">
        <f>Data!O3825</f>
        <v>41</v>
      </c>
    </row>
    <row r="3826" spans="3:10" x14ac:dyDescent="0.2">
      <c r="C3826"/>
      <c r="D3826"/>
      <c r="E3826"/>
      <c r="F3826"/>
      <c r="G3826"/>
      <c r="I3826" s="11" t="str">
        <f>Data!G3826</f>
        <v>successful</v>
      </c>
      <c r="J3826" s="11">
        <f>Data!O3826</f>
        <v>7</v>
      </c>
    </row>
    <row r="3827" spans="3:10" x14ac:dyDescent="0.2">
      <c r="C3827"/>
      <c r="D3827"/>
      <c r="E3827"/>
      <c r="F3827"/>
      <c r="G3827"/>
      <c r="I3827" s="11" t="str">
        <f>Data!G3827</f>
        <v>successful</v>
      </c>
      <c r="J3827" s="11">
        <f>Data!O3827</f>
        <v>49</v>
      </c>
    </row>
    <row r="3828" spans="3:10" x14ac:dyDescent="0.2">
      <c r="C3828"/>
      <c r="D3828"/>
      <c r="E3828"/>
      <c r="F3828"/>
      <c r="G3828"/>
      <c r="I3828" s="11" t="str">
        <f>Data!G3828</f>
        <v>successful</v>
      </c>
      <c r="J3828" s="11">
        <f>Data!O3828</f>
        <v>26</v>
      </c>
    </row>
    <row r="3829" spans="3:10" x14ac:dyDescent="0.2">
      <c r="C3829"/>
      <c r="D3829"/>
      <c r="E3829"/>
      <c r="F3829"/>
      <c r="G3829"/>
      <c r="I3829" s="11" t="str">
        <f>Data!G3829</f>
        <v>successful</v>
      </c>
      <c r="J3829" s="11">
        <f>Data!O3829</f>
        <v>65</v>
      </c>
    </row>
    <row r="3830" spans="3:10" x14ac:dyDescent="0.2">
      <c r="C3830"/>
      <c r="D3830"/>
      <c r="E3830"/>
      <c r="F3830"/>
      <c r="G3830"/>
      <c r="I3830" s="11" t="str">
        <f>Data!G3830</f>
        <v>successful</v>
      </c>
      <c r="J3830" s="11">
        <f>Data!O3830</f>
        <v>28</v>
      </c>
    </row>
    <row r="3831" spans="3:10" x14ac:dyDescent="0.2">
      <c r="C3831"/>
      <c r="D3831"/>
      <c r="E3831"/>
      <c r="F3831"/>
      <c r="G3831"/>
      <c r="I3831" s="11" t="str">
        <f>Data!G3831</f>
        <v>successful</v>
      </c>
      <c r="J3831" s="11">
        <f>Data!O3831</f>
        <v>8</v>
      </c>
    </row>
    <row r="3832" spans="3:10" x14ac:dyDescent="0.2">
      <c r="C3832"/>
      <c r="D3832"/>
      <c r="E3832"/>
      <c r="F3832"/>
      <c r="G3832"/>
      <c r="I3832" s="11" t="str">
        <f>Data!G3832</f>
        <v>successful</v>
      </c>
      <c r="J3832" s="11">
        <f>Data!O3832</f>
        <v>3</v>
      </c>
    </row>
    <row r="3833" spans="3:10" x14ac:dyDescent="0.2">
      <c r="C3833"/>
      <c r="D3833"/>
      <c r="E3833"/>
      <c r="F3833"/>
      <c r="G3833"/>
      <c r="I3833" s="11" t="str">
        <f>Data!G3833</f>
        <v>successful</v>
      </c>
      <c r="J3833" s="11">
        <f>Data!O3833</f>
        <v>9</v>
      </c>
    </row>
    <row r="3834" spans="3:10" x14ac:dyDescent="0.2">
      <c r="C3834"/>
      <c r="D3834"/>
      <c r="E3834"/>
      <c r="F3834"/>
      <c r="G3834"/>
      <c r="I3834" s="11" t="str">
        <f>Data!G3834</f>
        <v>successful</v>
      </c>
      <c r="J3834" s="11">
        <f>Data!O3834</f>
        <v>9</v>
      </c>
    </row>
    <row r="3835" spans="3:10" x14ac:dyDescent="0.2">
      <c r="C3835"/>
      <c r="D3835"/>
      <c r="E3835"/>
      <c r="F3835"/>
      <c r="G3835"/>
      <c r="I3835" s="11" t="str">
        <f>Data!G3835</f>
        <v>successful</v>
      </c>
      <c r="J3835" s="11">
        <f>Data!O3835</f>
        <v>20</v>
      </c>
    </row>
    <row r="3836" spans="3:10" x14ac:dyDescent="0.2">
      <c r="C3836"/>
      <c r="D3836"/>
      <c r="E3836"/>
      <c r="F3836"/>
      <c r="G3836"/>
      <c r="I3836" s="11" t="str">
        <f>Data!G3836</f>
        <v>successful</v>
      </c>
      <c r="J3836" s="11">
        <f>Data!O3836</f>
        <v>57</v>
      </c>
    </row>
    <row r="3837" spans="3:10" x14ac:dyDescent="0.2">
      <c r="C3837"/>
      <c r="D3837"/>
      <c r="E3837"/>
      <c r="F3837"/>
      <c r="G3837"/>
      <c r="I3837" s="11" t="str">
        <f>Data!G3837</f>
        <v>successful</v>
      </c>
      <c r="J3837" s="11">
        <f>Data!O3837</f>
        <v>8</v>
      </c>
    </row>
    <row r="3838" spans="3:10" x14ac:dyDescent="0.2">
      <c r="C3838"/>
      <c r="D3838"/>
      <c r="E3838"/>
      <c r="F3838"/>
      <c r="G3838"/>
      <c r="I3838" s="11" t="str">
        <f>Data!G3838</f>
        <v>successful</v>
      </c>
      <c r="J3838" s="11">
        <f>Data!O3838</f>
        <v>14</v>
      </c>
    </row>
    <row r="3839" spans="3:10" x14ac:dyDescent="0.2">
      <c r="C3839"/>
      <c r="D3839"/>
      <c r="E3839"/>
      <c r="F3839"/>
      <c r="G3839"/>
      <c r="I3839" s="11" t="str">
        <f>Data!G3839</f>
        <v>successful</v>
      </c>
      <c r="J3839" s="11">
        <f>Data!O3839</f>
        <v>17</v>
      </c>
    </row>
    <row r="3840" spans="3:10" x14ac:dyDescent="0.2">
      <c r="C3840"/>
      <c r="D3840"/>
      <c r="E3840"/>
      <c r="F3840"/>
      <c r="G3840"/>
      <c r="I3840" s="11" t="str">
        <f>Data!G3840</f>
        <v>successful</v>
      </c>
      <c r="J3840" s="11">
        <f>Data!O3840</f>
        <v>100</v>
      </c>
    </row>
    <row r="3841" spans="3:10" x14ac:dyDescent="0.2">
      <c r="C3841"/>
      <c r="D3841"/>
      <c r="E3841"/>
      <c r="F3841"/>
      <c r="G3841"/>
      <c r="I3841" s="11" t="str">
        <f>Data!G3841</f>
        <v>successful</v>
      </c>
      <c r="J3841" s="11">
        <f>Data!O3841</f>
        <v>32</v>
      </c>
    </row>
    <row r="3842" spans="3:10" x14ac:dyDescent="0.2">
      <c r="C3842"/>
      <c r="D3842"/>
      <c r="E3842"/>
      <c r="F3842"/>
      <c r="G3842"/>
      <c r="I3842" s="11" t="str">
        <f>Data!G3842</f>
        <v>successful</v>
      </c>
      <c r="J3842" s="11">
        <f>Data!O3842</f>
        <v>3</v>
      </c>
    </row>
    <row r="3843" spans="3:10" x14ac:dyDescent="0.2">
      <c r="C3843"/>
      <c r="D3843"/>
      <c r="E3843"/>
      <c r="F3843"/>
      <c r="G3843"/>
      <c r="I3843" s="11" t="str">
        <f>Data!G3843</f>
        <v>failed</v>
      </c>
      <c r="J3843" s="11">
        <f>Data!O3843</f>
        <v>34</v>
      </c>
    </row>
    <row r="3844" spans="3:10" x14ac:dyDescent="0.2">
      <c r="C3844"/>
      <c r="D3844"/>
      <c r="E3844"/>
      <c r="F3844"/>
      <c r="G3844"/>
      <c r="I3844" s="11" t="str">
        <f>Data!G3844</f>
        <v>failed</v>
      </c>
      <c r="J3844" s="11">
        <f>Data!O3844</f>
        <v>23</v>
      </c>
    </row>
    <row r="3845" spans="3:10" x14ac:dyDescent="0.2">
      <c r="C3845"/>
      <c r="D3845"/>
      <c r="E3845"/>
      <c r="F3845"/>
      <c r="G3845"/>
      <c r="I3845" s="11" t="str">
        <f>Data!G3845</f>
        <v>failed</v>
      </c>
      <c r="J3845" s="11">
        <f>Data!O3845</f>
        <v>19</v>
      </c>
    </row>
    <row r="3846" spans="3:10" x14ac:dyDescent="0.2">
      <c r="C3846"/>
      <c r="D3846"/>
      <c r="E3846"/>
      <c r="F3846"/>
      <c r="G3846"/>
      <c r="I3846" s="11" t="str">
        <f>Data!G3846</f>
        <v>failed</v>
      </c>
      <c r="J3846" s="11">
        <f>Data!O3846</f>
        <v>50</v>
      </c>
    </row>
    <row r="3847" spans="3:10" x14ac:dyDescent="0.2">
      <c r="C3847"/>
      <c r="D3847"/>
      <c r="E3847"/>
      <c r="F3847"/>
      <c r="G3847"/>
      <c r="I3847" s="11" t="str">
        <f>Data!G3847</f>
        <v>failed</v>
      </c>
      <c r="J3847" s="11">
        <f>Data!O3847</f>
        <v>12</v>
      </c>
    </row>
    <row r="3848" spans="3:10" x14ac:dyDescent="0.2">
      <c r="C3848"/>
      <c r="D3848"/>
      <c r="E3848"/>
      <c r="F3848"/>
      <c r="G3848"/>
      <c r="I3848" s="11" t="str">
        <f>Data!G3848</f>
        <v>failed</v>
      </c>
      <c r="J3848" s="11">
        <f>Data!O3848</f>
        <v>8</v>
      </c>
    </row>
    <row r="3849" spans="3:10" x14ac:dyDescent="0.2">
      <c r="C3849"/>
      <c r="D3849"/>
      <c r="E3849"/>
      <c r="F3849"/>
      <c r="G3849"/>
      <c r="I3849" s="11" t="str">
        <f>Data!G3849</f>
        <v>failed</v>
      </c>
      <c r="J3849" s="11">
        <f>Data!O3849</f>
        <v>9</v>
      </c>
    </row>
    <row r="3850" spans="3:10" x14ac:dyDescent="0.2">
      <c r="C3850"/>
      <c r="D3850"/>
      <c r="E3850"/>
      <c r="F3850"/>
      <c r="G3850"/>
      <c r="I3850" s="11" t="str">
        <f>Data!G3850</f>
        <v>failed</v>
      </c>
      <c r="J3850" s="11">
        <f>Data!O3850</f>
        <v>43</v>
      </c>
    </row>
    <row r="3851" spans="3:10" x14ac:dyDescent="0.2">
      <c r="C3851"/>
      <c r="D3851"/>
      <c r="E3851"/>
      <c r="F3851"/>
      <c r="G3851"/>
      <c r="I3851" s="11" t="str">
        <f>Data!G3851</f>
        <v>failed</v>
      </c>
      <c r="J3851" s="11">
        <f>Data!O3851</f>
        <v>28</v>
      </c>
    </row>
    <row r="3852" spans="3:10" x14ac:dyDescent="0.2">
      <c r="C3852"/>
      <c r="D3852"/>
      <c r="E3852"/>
      <c r="F3852"/>
      <c r="G3852"/>
      <c r="I3852" s="11" t="str">
        <f>Data!G3852</f>
        <v>failed</v>
      </c>
      <c r="J3852" s="11">
        <f>Data!O3852</f>
        <v>4</v>
      </c>
    </row>
    <row r="3853" spans="3:10" x14ac:dyDescent="0.2">
      <c r="C3853"/>
      <c r="D3853"/>
      <c r="E3853"/>
      <c r="F3853"/>
      <c r="G3853"/>
      <c r="I3853" s="11" t="str">
        <f>Data!G3853</f>
        <v>failed</v>
      </c>
      <c r="J3853" s="11">
        <f>Data!O3853</f>
        <v>24</v>
      </c>
    </row>
    <row r="3854" spans="3:10" x14ac:dyDescent="0.2">
      <c r="C3854"/>
      <c r="D3854"/>
      <c r="E3854"/>
      <c r="F3854"/>
      <c r="G3854"/>
      <c r="I3854" s="11" t="str">
        <f>Data!G3854</f>
        <v>failed</v>
      </c>
      <c r="J3854" s="11">
        <f>Data!O3854</f>
        <v>2</v>
      </c>
    </row>
    <row r="3855" spans="3:10" x14ac:dyDescent="0.2">
      <c r="C3855"/>
      <c r="D3855"/>
      <c r="E3855"/>
      <c r="F3855"/>
      <c r="G3855"/>
      <c r="I3855" s="11" t="str">
        <f>Data!G3855</f>
        <v>failed</v>
      </c>
      <c r="J3855" s="11">
        <f>Data!O3855</f>
        <v>2</v>
      </c>
    </row>
    <row r="3856" spans="3:10" x14ac:dyDescent="0.2">
      <c r="C3856"/>
      <c r="D3856"/>
      <c r="E3856"/>
      <c r="F3856"/>
      <c r="G3856"/>
      <c r="I3856" s="11" t="str">
        <f>Data!G3856</f>
        <v>failed</v>
      </c>
      <c r="J3856" s="11">
        <f>Data!O3856</f>
        <v>20</v>
      </c>
    </row>
    <row r="3857" spans="3:10" x14ac:dyDescent="0.2">
      <c r="C3857"/>
      <c r="D3857"/>
      <c r="E3857"/>
      <c r="F3857"/>
      <c r="G3857"/>
      <c r="I3857" s="11" t="str">
        <f>Data!G3857</f>
        <v>failed</v>
      </c>
      <c r="J3857" s="11">
        <f>Data!O3857</f>
        <v>1</v>
      </c>
    </row>
    <row r="3858" spans="3:10" x14ac:dyDescent="0.2">
      <c r="C3858"/>
      <c r="D3858"/>
      <c r="E3858"/>
      <c r="F3858"/>
      <c r="G3858"/>
      <c r="I3858" s="11" t="str">
        <f>Data!G3858</f>
        <v>failed</v>
      </c>
      <c r="J3858" s="11">
        <f>Data!O3858</f>
        <v>1</v>
      </c>
    </row>
    <row r="3859" spans="3:10" x14ac:dyDescent="0.2">
      <c r="C3859"/>
      <c r="D3859"/>
      <c r="E3859"/>
      <c r="F3859"/>
      <c r="G3859"/>
      <c r="I3859" s="11" t="str">
        <f>Data!G3859</f>
        <v>failed</v>
      </c>
      <c r="J3859" s="11">
        <f>Data!O3859</f>
        <v>4</v>
      </c>
    </row>
    <row r="3860" spans="3:10" x14ac:dyDescent="0.2">
      <c r="C3860"/>
      <c r="D3860"/>
      <c r="E3860"/>
      <c r="F3860"/>
      <c r="G3860"/>
      <c r="I3860" s="11" t="str">
        <f>Data!G3860</f>
        <v>failed</v>
      </c>
      <c r="J3860" s="11">
        <f>Data!O3860</f>
        <v>1</v>
      </c>
    </row>
    <row r="3861" spans="3:10" x14ac:dyDescent="0.2">
      <c r="C3861"/>
      <c r="D3861"/>
      <c r="E3861"/>
      <c r="F3861"/>
      <c r="G3861"/>
      <c r="I3861" s="11" t="str">
        <f>Data!G3861</f>
        <v>failed</v>
      </c>
      <c r="J3861" s="11">
        <f>Data!O3861</f>
        <v>1</v>
      </c>
    </row>
    <row r="3862" spans="3:10" x14ac:dyDescent="0.2">
      <c r="C3862"/>
      <c r="D3862"/>
      <c r="E3862"/>
      <c r="F3862"/>
      <c r="G3862"/>
      <c r="I3862" s="11" t="str">
        <f>Data!G3862</f>
        <v>failed</v>
      </c>
      <c r="J3862" s="11">
        <f>Data!O3862</f>
        <v>13</v>
      </c>
    </row>
    <row r="3863" spans="3:10" x14ac:dyDescent="0.2">
      <c r="C3863"/>
      <c r="D3863"/>
      <c r="E3863"/>
      <c r="F3863"/>
      <c r="G3863"/>
      <c r="I3863" s="11" t="str">
        <f>Data!G3863</f>
        <v>failed</v>
      </c>
      <c r="J3863" s="11">
        <f>Data!O3863</f>
        <v>1</v>
      </c>
    </row>
    <row r="3864" spans="3:10" x14ac:dyDescent="0.2">
      <c r="C3864"/>
      <c r="D3864"/>
      <c r="E3864"/>
      <c r="F3864"/>
      <c r="G3864"/>
      <c r="I3864" s="11" t="str">
        <f>Data!G3864</f>
        <v>failed</v>
      </c>
      <c r="J3864" s="11">
        <f>Data!O3864</f>
        <v>1</v>
      </c>
    </row>
    <row r="3865" spans="3:10" x14ac:dyDescent="0.2">
      <c r="C3865"/>
      <c r="D3865"/>
      <c r="E3865"/>
      <c r="F3865"/>
      <c r="G3865"/>
      <c r="I3865" s="11" t="str">
        <f>Data!G3865</f>
        <v>failed</v>
      </c>
      <c r="J3865" s="11">
        <f>Data!O3865</f>
        <v>0</v>
      </c>
    </row>
    <row r="3866" spans="3:10" x14ac:dyDescent="0.2">
      <c r="C3866"/>
      <c r="D3866"/>
      <c r="E3866"/>
      <c r="F3866"/>
      <c r="G3866"/>
      <c r="I3866" s="11" t="str">
        <f>Data!G3866</f>
        <v>failed</v>
      </c>
      <c r="J3866" s="11">
        <f>Data!O3866</f>
        <v>3</v>
      </c>
    </row>
    <row r="3867" spans="3:10" x14ac:dyDescent="0.2">
      <c r="C3867"/>
      <c r="D3867"/>
      <c r="E3867"/>
      <c r="F3867"/>
      <c r="G3867"/>
      <c r="I3867" s="11" t="str">
        <f>Data!G3867</f>
        <v>failed</v>
      </c>
      <c r="J3867" s="11">
        <f>Data!O3867</f>
        <v>14</v>
      </c>
    </row>
    <row r="3868" spans="3:10" x14ac:dyDescent="0.2">
      <c r="C3868"/>
      <c r="D3868"/>
      <c r="E3868"/>
      <c r="F3868"/>
      <c r="G3868"/>
      <c r="I3868" s="11" t="str">
        <f>Data!G3868</f>
        <v>failed</v>
      </c>
      <c r="J3868" s="11">
        <f>Data!O3868</f>
        <v>2</v>
      </c>
    </row>
    <row r="3869" spans="3:10" x14ac:dyDescent="0.2">
      <c r="C3869"/>
      <c r="D3869"/>
      <c r="E3869"/>
      <c r="F3869"/>
      <c r="G3869"/>
      <c r="I3869" s="11" t="str">
        <f>Data!G3869</f>
        <v>failed</v>
      </c>
      <c r="J3869" s="11">
        <f>Data!O3869</f>
        <v>5</v>
      </c>
    </row>
    <row r="3870" spans="3:10" x14ac:dyDescent="0.2">
      <c r="C3870"/>
      <c r="D3870"/>
      <c r="E3870"/>
      <c r="F3870"/>
      <c r="G3870"/>
      <c r="I3870" s="11" t="str">
        <f>Data!G3870</f>
        <v>canceled</v>
      </c>
      <c r="J3870" s="11">
        <f>Data!O3870</f>
        <v>1</v>
      </c>
    </row>
    <row r="3871" spans="3:10" x14ac:dyDescent="0.2">
      <c r="C3871"/>
      <c r="D3871"/>
      <c r="E3871"/>
      <c r="F3871"/>
      <c r="G3871"/>
      <c r="I3871" s="11" t="str">
        <f>Data!G3871</f>
        <v>canceled</v>
      </c>
      <c r="J3871" s="11">
        <f>Data!O3871</f>
        <v>15</v>
      </c>
    </row>
    <row r="3872" spans="3:10" x14ac:dyDescent="0.2">
      <c r="C3872"/>
      <c r="D3872"/>
      <c r="E3872"/>
      <c r="F3872"/>
      <c r="G3872"/>
      <c r="I3872" s="11" t="str">
        <f>Data!G3872</f>
        <v>canceled</v>
      </c>
      <c r="J3872" s="11">
        <f>Data!O3872</f>
        <v>10</v>
      </c>
    </row>
    <row r="3873" spans="3:10" x14ac:dyDescent="0.2">
      <c r="C3873"/>
      <c r="D3873"/>
      <c r="E3873"/>
      <c r="F3873"/>
      <c r="G3873"/>
      <c r="I3873" s="11" t="str">
        <f>Data!G3873</f>
        <v>canceled</v>
      </c>
      <c r="J3873" s="11">
        <f>Data!O3873</f>
        <v>3</v>
      </c>
    </row>
    <row r="3874" spans="3:10" x14ac:dyDescent="0.2">
      <c r="C3874"/>
      <c r="D3874"/>
      <c r="E3874"/>
      <c r="F3874"/>
      <c r="G3874"/>
      <c r="I3874" s="11" t="str">
        <f>Data!G3874</f>
        <v>canceled</v>
      </c>
      <c r="J3874" s="11">
        <f>Data!O3874</f>
        <v>0</v>
      </c>
    </row>
    <row r="3875" spans="3:10" x14ac:dyDescent="0.2">
      <c r="C3875"/>
      <c r="D3875"/>
      <c r="E3875"/>
      <c r="F3875"/>
      <c r="G3875"/>
      <c r="I3875" s="11" t="str">
        <f>Data!G3875</f>
        <v>canceled</v>
      </c>
      <c r="J3875" s="11">
        <f>Data!O3875</f>
        <v>0</v>
      </c>
    </row>
    <row r="3876" spans="3:10" x14ac:dyDescent="0.2">
      <c r="C3876"/>
      <c r="D3876"/>
      <c r="E3876"/>
      <c r="F3876"/>
      <c r="G3876"/>
      <c r="I3876" s="11" t="str">
        <f>Data!G3876</f>
        <v>canceled</v>
      </c>
      <c r="J3876" s="11">
        <f>Data!O3876</f>
        <v>0</v>
      </c>
    </row>
    <row r="3877" spans="3:10" x14ac:dyDescent="0.2">
      <c r="C3877"/>
      <c r="D3877"/>
      <c r="E3877"/>
      <c r="F3877"/>
      <c r="G3877"/>
      <c r="I3877" s="11" t="str">
        <f>Data!G3877</f>
        <v>canceled</v>
      </c>
      <c r="J3877" s="11">
        <f>Data!O3877</f>
        <v>0</v>
      </c>
    </row>
    <row r="3878" spans="3:10" x14ac:dyDescent="0.2">
      <c r="C3878"/>
      <c r="D3878"/>
      <c r="E3878"/>
      <c r="F3878"/>
      <c r="G3878"/>
      <c r="I3878" s="11" t="str">
        <f>Data!G3878</f>
        <v>canceled</v>
      </c>
      <c r="J3878" s="11">
        <f>Data!O3878</f>
        <v>46</v>
      </c>
    </row>
    <row r="3879" spans="3:10" x14ac:dyDescent="0.2">
      <c r="C3879"/>
      <c r="D3879"/>
      <c r="E3879"/>
      <c r="F3879"/>
      <c r="G3879"/>
      <c r="I3879" s="11" t="str">
        <f>Data!G3879</f>
        <v>canceled</v>
      </c>
      <c r="J3879" s="11">
        <f>Data!O3879</f>
        <v>14</v>
      </c>
    </row>
    <row r="3880" spans="3:10" x14ac:dyDescent="0.2">
      <c r="C3880"/>
      <c r="D3880"/>
      <c r="E3880"/>
      <c r="F3880"/>
      <c r="G3880"/>
      <c r="I3880" s="11" t="str">
        <f>Data!G3880</f>
        <v>canceled</v>
      </c>
      <c r="J3880" s="11">
        <f>Data!O3880</f>
        <v>1</v>
      </c>
    </row>
    <row r="3881" spans="3:10" x14ac:dyDescent="0.2">
      <c r="C3881"/>
      <c r="D3881"/>
      <c r="E3881"/>
      <c r="F3881"/>
      <c r="G3881"/>
      <c r="I3881" s="11" t="str">
        <f>Data!G3881</f>
        <v>canceled</v>
      </c>
      <c r="J3881" s="11">
        <f>Data!O3881</f>
        <v>0</v>
      </c>
    </row>
    <row r="3882" spans="3:10" x14ac:dyDescent="0.2">
      <c r="C3882"/>
      <c r="D3882"/>
      <c r="E3882"/>
      <c r="F3882"/>
      <c r="G3882"/>
      <c r="I3882" s="11" t="str">
        <f>Data!G3882</f>
        <v>canceled</v>
      </c>
      <c r="J3882" s="11">
        <f>Data!O3882</f>
        <v>17</v>
      </c>
    </row>
    <row r="3883" spans="3:10" x14ac:dyDescent="0.2">
      <c r="C3883"/>
      <c r="D3883"/>
      <c r="E3883"/>
      <c r="F3883"/>
      <c r="G3883"/>
      <c r="I3883" s="11" t="str">
        <f>Data!G3883</f>
        <v>canceled</v>
      </c>
      <c r="J3883" s="11">
        <f>Data!O3883</f>
        <v>1</v>
      </c>
    </row>
    <row r="3884" spans="3:10" x14ac:dyDescent="0.2">
      <c r="C3884"/>
      <c r="D3884"/>
      <c r="E3884"/>
      <c r="F3884"/>
      <c r="G3884"/>
      <c r="I3884" s="11" t="str">
        <f>Data!G3884</f>
        <v>canceled</v>
      </c>
      <c r="J3884" s="11">
        <f>Data!O3884</f>
        <v>0</v>
      </c>
    </row>
    <row r="3885" spans="3:10" x14ac:dyDescent="0.2">
      <c r="C3885"/>
      <c r="D3885"/>
      <c r="E3885"/>
      <c r="F3885"/>
      <c r="G3885"/>
      <c r="I3885" s="11" t="str">
        <f>Data!G3885</f>
        <v>canceled</v>
      </c>
      <c r="J3885" s="11">
        <f>Data!O3885</f>
        <v>0</v>
      </c>
    </row>
    <row r="3886" spans="3:10" x14ac:dyDescent="0.2">
      <c r="C3886"/>
      <c r="D3886"/>
      <c r="E3886"/>
      <c r="F3886"/>
      <c r="G3886"/>
      <c r="I3886" s="11" t="str">
        <f>Data!G3886</f>
        <v>canceled</v>
      </c>
      <c r="J3886" s="11">
        <f>Data!O3886</f>
        <v>0</v>
      </c>
    </row>
    <row r="3887" spans="3:10" x14ac:dyDescent="0.2">
      <c r="C3887"/>
      <c r="D3887"/>
      <c r="E3887"/>
      <c r="F3887"/>
      <c r="G3887"/>
      <c r="I3887" s="11" t="str">
        <f>Data!G3887</f>
        <v>canceled</v>
      </c>
      <c r="J3887" s="11">
        <f>Data!O3887</f>
        <v>0</v>
      </c>
    </row>
    <row r="3888" spans="3:10" x14ac:dyDescent="0.2">
      <c r="C3888"/>
      <c r="D3888"/>
      <c r="E3888"/>
      <c r="F3888"/>
      <c r="G3888"/>
      <c r="I3888" s="11" t="str">
        <f>Data!G3888</f>
        <v>canceled</v>
      </c>
      <c r="J3888" s="11">
        <f>Data!O3888</f>
        <v>0</v>
      </c>
    </row>
    <row r="3889" spans="3:10" x14ac:dyDescent="0.2">
      <c r="C3889"/>
      <c r="D3889"/>
      <c r="E3889"/>
      <c r="F3889"/>
      <c r="G3889"/>
      <c r="I3889" s="11" t="str">
        <f>Data!G3889</f>
        <v>canceled</v>
      </c>
      <c r="J3889" s="11">
        <f>Data!O3889</f>
        <v>2</v>
      </c>
    </row>
    <row r="3890" spans="3:10" x14ac:dyDescent="0.2">
      <c r="C3890"/>
      <c r="D3890"/>
      <c r="E3890"/>
      <c r="F3890"/>
      <c r="G3890"/>
      <c r="I3890" s="11" t="str">
        <f>Data!G3890</f>
        <v>failed</v>
      </c>
      <c r="J3890" s="11">
        <f>Data!O3890</f>
        <v>14</v>
      </c>
    </row>
    <row r="3891" spans="3:10" x14ac:dyDescent="0.2">
      <c r="C3891"/>
      <c r="D3891"/>
      <c r="E3891"/>
      <c r="F3891"/>
      <c r="G3891"/>
      <c r="I3891" s="11" t="str">
        <f>Data!G3891</f>
        <v>failed</v>
      </c>
      <c r="J3891" s="11">
        <f>Data!O3891</f>
        <v>9</v>
      </c>
    </row>
    <row r="3892" spans="3:10" x14ac:dyDescent="0.2">
      <c r="C3892"/>
      <c r="D3892"/>
      <c r="E3892"/>
      <c r="F3892"/>
      <c r="G3892"/>
      <c r="I3892" s="11" t="str">
        <f>Data!G3892</f>
        <v>failed</v>
      </c>
      <c r="J3892" s="11">
        <f>Data!O3892</f>
        <v>8</v>
      </c>
    </row>
    <row r="3893" spans="3:10" x14ac:dyDescent="0.2">
      <c r="C3893"/>
      <c r="D3893"/>
      <c r="E3893"/>
      <c r="F3893"/>
      <c r="G3893"/>
      <c r="I3893" s="11" t="str">
        <f>Data!G3893</f>
        <v>failed</v>
      </c>
      <c r="J3893" s="11">
        <f>Data!O3893</f>
        <v>7</v>
      </c>
    </row>
    <row r="3894" spans="3:10" x14ac:dyDescent="0.2">
      <c r="C3894"/>
      <c r="D3894"/>
      <c r="E3894"/>
      <c r="F3894"/>
      <c r="G3894"/>
      <c r="I3894" s="11" t="str">
        <f>Data!G3894</f>
        <v>failed</v>
      </c>
      <c r="J3894" s="11">
        <f>Data!O3894</f>
        <v>0</v>
      </c>
    </row>
    <row r="3895" spans="3:10" x14ac:dyDescent="0.2">
      <c r="C3895"/>
      <c r="D3895"/>
      <c r="E3895"/>
      <c r="F3895"/>
      <c r="G3895"/>
      <c r="I3895" s="11" t="str">
        <f>Data!G3895</f>
        <v>failed</v>
      </c>
      <c r="J3895" s="11">
        <f>Data!O3895</f>
        <v>84</v>
      </c>
    </row>
    <row r="3896" spans="3:10" x14ac:dyDescent="0.2">
      <c r="C3896"/>
      <c r="D3896"/>
      <c r="E3896"/>
      <c r="F3896"/>
      <c r="G3896"/>
      <c r="I3896" s="11" t="str">
        <f>Data!G3896</f>
        <v>failed</v>
      </c>
      <c r="J3896" s="11">
        <f>Data!O3896</f>
        <v>11</v>
      </c>
    </row>
    <row r="3897" spans="3:10" x14ac:dyDescent="0.2">
      <c r="C3897"/>
      <c r="D3897"/>
      <c r="E3897"/>
      <c r="F3897"/>
      <c r="G3897"/>
      <c r="I3897" s="11" t="str">
        <f>Data!G3897</f>
        <v>failed</v>
      </c>
      <c r="J3897" s="11">
        <f>Data!O3897</f>
        <v>1</v>
      </c>
    </row>
    <row r="3898" spans="3:10" x14ac:dyDescent="0.2">
      <c r="C3898"/>
      <c r="D3898"/>
      <c r="E3898"/>
      <c r="F3898"/>
      <c r="G3898"/>
      <c r="I3898" s="11" t="str">
        <f>Data!G3898</f>
        <v>failed</v>
      </c>
      <c r="J3898" s="11">
        <f>Data!O3898</f>
        <v>4</v>
      </c>
    </row>
    <row r="3899" spans="3:10" x14ac:dyDescent="0.2">
      <c r="C3899"/>
      <c r="D3899"/>
      <c r="E3899"/>
      <c r="F3899"/>
      <c r="G3899"/>
      <c r="I3899" s="11" t="str">
        <f>Data!G3899</f>
        <v>failed</v>
      </c>
      <c r="J3899" s="11">
        <f>Data!O3899</f>
        <v>10</v>
      </c>
    </row>
    <row r="3900" spans="3:10" x14ac:dyDescent="0.2">
      <c r="C3900"/>
      <c r="D3900"/>
      <c r="E3900"/>
      <c r="F3900"/>
      <c r="G3900"/>
      <c r="I3900" s="11" t="str">
        <f>Data!G3900</f>
        <v>failed</v>
      </c>
      <c r="J3900" s="11">
        <f>Data!O3900</f>
        <v>16</v>
      </c>
    </row>
    <row r="3901" spans="3:10" x14ac:dyDescent="0.2">
      <c r="C3901"/>
      <c r="D3901"/>
      <c r="E3901"/>
      <c r="F3901"/>
      <c r="G3901"/>
      <c r="I3901" s="11" t="str">
        <f>Data!G3901</f>
        <v>failed</v>
      </c>
      <c r="J3901" s="11">
        <f>Data!O3901</f>
        <v>2</v>
      </c>
    </row>
    <row r="3902" spans="3:10" x14ac:dyDescent="0.2">
      <c r="C3902"/>
      <c r="D3902"/>
      <c r="E3902"/>
      <c r="F3902"/>
      <c r="G3902"/>
      <c r="I3902" s="11" t="str">
        <f>Data!G3902</f>
        <v>failed</v>
      </c>
      <c r="J3902" s="11">
        <f>Data!O3902</f>
        <v>5</v>
      </c>
    </row>
    <row r="3903" spans="3:10" x14ac:dyDescent="0.2">
      <c r="C3903"/>
      <c r="D3903"/>
      <c r="E3903"/>
      <c r="F3903"/>
      <c r="G3903"/>
      <c r="I3903" s="11" t="str">
        <f>Data!G3903</f>
        <v>failed</v>
      </c>
      <c r="J3903" s="11">
        <f>Data!O3903</f>
        <v>1</v>
      </c>
    </row>
    <row r="3904" spans="3:10" x14ac:dyDescent="0.2">
      <c r="C3904"/>
      <c r="D3904"/>
      <c r="E3904"/>
      <c r="F3904"/>
      <c r="G3904"/>
      <c r="I3904" s="11" t="str">
        <f>Data!G3904</f>
        <v>failed</v>
      </c>
      <c r="J3904" s="11">
        <f>Data!O3904</f>
        <v>31</v>
      </c>
    </row>
    <row r="3905" spans="3:10" x14ac:dyDescent="0.2">
      <c r="C3905"/>
      <c r="D3905"/>
      <c r="E3905"/>
      <c r="F3905"/>
      <c r="G3905"/>
      <c r="I3905" s="11" t="str">
        <f>Data!G3905</f>
        <v>failed</v>
      </c>
      <c r="J3905" s="11">
        <f>Data!O3905</f>
        <v>0</v>
      </c>
    </row>
    <row r="3906" spans="3:10" x14ac:dyDescent="0.2">
      <c r="C3906"/>
      <c r="D3906"/>
      <c r="E3906"/>
      <c r="F3906"/>
      <c r="G3906"/>
      <c r="I3906" s="11" t="str">
        <f>Data!G3906</f>
        <v>failed</v>
      </c>
      <c r="J3906" s="11">
        <f>Data!O3906</f>
        <v>2</v>
      </c>
    </row>
    <row r="3907" spans="3:10" x14ac:dyDescent="0.2">
      <c r="C3907"/>
      <c r="D3907"/>
      <c r="E3907"/>
      <c r="F3907"/>
      <c r="G3907"/>
      <c r="I3907" s="11" t="str">
        <f>Data!G3907</f>
        <v>failed</v>
      </c>
      <c r="J3907" s="11">
        <f>Data!O3907</f>
        <v>7</v>
      </c>
    </row>
    <row r="3908" spans="3:10" x14ac:dyDescent="0.2">
      <c r="C3908"/>
      <c r="D3908"/>
      <c r="E3908"/>
      <c r="F3908"/>
      <c r="G3908"/>
      <c r="I3908" s="11" t="str">
        <f>Data!G3908</f>
        <v>failed</v>
      </c>
      <c r="J3908" s="11">
        <f>Data!O3908</f>
        <v>16</v>
      </c>
    </row>
    <row r="3909" spans="3:10" x14ac:dyDescent="0.2">
      <c r="C3909"/>
      <c r="D3909"/>
      <c r="E3909"/>
      <c r="F3909"/>
      <c r="G3909"/>
      <c r="I3909" s="11" t="str">
        <f>Data!G3909</f>
        <v>failed</v>
      </c>
      <c r="J3909" s="11">
        <f>Data!O3909</f>
        <v>4</v>
      </c>
    </row>
    <row r="3910" spans="3:10" x14ac:dyDescent="0.2">
      <c r="C3910"/>
      <c r="D3910"/>
      <c r="E3910"/>
      <c r="F3910"/>
      <c r="G3910"/>
      <c r="I3910" s="11" t="str">
        <f>Data!G3910</f>
        <v>failed</v>
      </c>
      <c r="J3910" s="11">
        <f>Data!O3910</f>
        <v>4</v>
      </c>
    </row>
    <row r="3911" spans="3:10" x14ac:dyDescent="0.2">
      <c r="C3911"/>
      <c r="D3911"/>
      <c r="E3911"/>
      <c r="F3911"/>
      <c r="G3911"/>
      <c r="I3911" s="11" t="str">
        <f>Data!G3911</f>
        <v>failed</v>
      </c>
      <c r="J3911" s="11">
        <f>Data!O3911</f>
        <v>4</v>
      </c>
    </row>
    <row r="3912" spans="3:10" x14ac:dyDescent="0.2">
      <c r="C3912"/>
      <c r="D3912"/>
      <c r="E3912"/>
      <c r="F3912"/>
      <c r="G3912"/>
      <c r="I3912" s="11" t="str">
        <f>Data!G3912</f>
        <v>failed</v>
      </c>
      <c r="J3912" s="11">
        <f>Data!O3912</f>
        <v>3</v>
      </c>
    </row>
    <row r="3913" spans="3:10" x14ac:dyDescent="0.2">
      <c r="C3913"/>
      <c r="D3913"/>
      <c r="E3913"/>
      <c r="F3913"/>
      <c r="G3913"/>
      <c r="I3913" s="11" t="str">
        <f>Data!G3913</f>
        <v>failed</v>
      </c>
      <c r="J3913" s="11">
        <f>Data!O3913</f>
        <v>36</v>
      </c>
    </row>
    <row r="3914" spans="3:10" x14ac:dyDescent="0.2">
      <c r="C3914"/>
      <c r="D3914"/>
      <c r="E3914"/>
      <c r="F3914"/>
      <c r="G3914"/>
      <c r="I3914" s="11" t="str">
        <f>Data!G3914</f>
        <v>failed</v>
      </c>
      <c r="J3914" s="11">
        <f>Data!O3914</f>
        <v>1</v>
      </c>
    </row>
    <row r="3915" spans="3:10" x14ac:dyDescent="0.2">
      <c r="C3915"/>
      <c r="D3915"/>
      <c r="E3915"/>
      <c r="F3915"/>
      <c r="G3915"/>
      <c r="I3915" s="11" t="str">
        <f>Data!G3915</f>
        <v>failed</v>
      </c>
      <c r="J3915" s="11">
        <f>Data!O3915</f>
        <v>7</v>
      </c>
    </row>
    <row r="3916" spans="3:10" x14ac:dyDescent="0.2">
      <c r="C3916"/>
      <c r="D3916"/>
      <c r="E3916"/>
      <c r="F3916"/>
      <c r="G3916"/>
      <c r="I3916" s="11" t="str">
        <f>Data!G3916</f>
        <v>failed</v>
      </c>
      <c r="J3916" s="11">
        <f>Data!O3916</f>
        <v>27</v>
      </c>
    </row>
    <row r="3917" spans="3:10" x14ac:dyDescent="0.2">
      <c r="C3917"/>
      <c r="D3917"/>
      <c r="E3917"/>
      <c r="F3917"/>
      <c r="G3917"/>
      <c r="I3917" s="11" t="str">
        <f>Data!G3917</f>
        <v>failed</v>
      </c>
      <c r="J3917" s="11">
        <f>Data!O3917</f>
        <v>1</v>
      </c>
    </row>
    <row r="3918" spans="3:10" x14ac:dyDescent="0.2">
      <c r="C3918"/>
      <c r="D3918"/>
      <c r="E3918"/>
      <c r="F3918"/>
      <c r="G3918"/>
      <c r="I3918" s="11" t="str">
        <f>Data!G3918</f>
        <v>failed</v>
      </c>
      <c r="J3918" s="11">
        <f>Data!O3918</f>
        <v>0</v>
      </c>
    </row>
    <row r="3919" spans="3:10" x14ac:dyDescent="0.2">
      <c r="C3919"/>
      <c r="D3919"/>
      <c r="E3919"/>
      <c r="F3919"/>
      <c r="G3919"/>
      <c r="I3919" s="11" t="str">
        <f>Data!G3919</f>
        <v>failed</v>
      </c>
      <c r="J3919" s="11">
        <f>Data!O3919</f>
        <v>1</v>
      </c>
    </row>
    <row r="3920" spans="3:10" x14ac:dyDescent="0.2">
      <c r="C3920"/>
      <c r="D3920"/>
      <c r="E3920"/>
      <c r="F3920"/>
      <c r="G3920"/>
      <c r="I3920" s="11" t="str">
        <f>Data!G3920</f>
        <v>failed</v>
      </c>
      <c r="J3920" s="11">
        <f>Data!O3920</f>
        <v>3</v>
      </c>
    </row>
    <row r="3921" spans="3:10" x14ac:dyDescent="0.2">
      <c r="C3921"/>
      <c r="D3921"/>
      <c r="E3921"/>
      <c r="F3921"/>
      <c r="G3921"/>
      <c r="I3921" s="11" t="str">
        <f>Data!G3921</f>
        <v>failed</v>
      </c>
      <c r="J3921" s="11">
        <f>Data!O3921</f>
        <v>3</v>
      </c>
    </row>
    <row r="3922" spans="3:10" x14ac:dyDescent="0.2">
      <c r="C3922"/>
      <c r="D3922"/>
      <c r="E3922"/>
      <c r="F3922"/>
      <c r="G3922"/>
      <c r="I3922" s="11" t="str">
        <f>Data!G3922</f>
        <v>failed</v>
      </c>
      <c r="J3922" s="11">
        <f>Data!O3922</f>
        <v>3</v>
      </c>
    </row>
    <row r="3923" spans="3:10" x14ac:dyDescent="0.2">
      <c r="C3923"/>
      <c r="D3923"/>
      <c r="E3923"/>
      <c r="F3923"/>
      <c r="G3923"/>
      <c r="I3923" s="11" t="str">
        <f>Data!G3923</f>
        <v>failed</v>
      </c>
      <c r="J3923" s="11">
        <f>Data!O3923</f>
        <v>0</v>
      </c>
    </row>
    <row r="3924" spans="3:10" x14ac:dyDescent="0.2">
      <c r="C3924"/>
      <c r="D3924"/>
      <c r="E3924"/>
      <c r="F3924"/>
      <c r="G3924"/>
      <c r="I3924" s="11" t="str">
        <f>Data!G3924</f>
        <v>failed</v>
      </c>
      <c r="J3924" s="11">
        <f>Data!O3924</f>
        <v>6</v>
      </c>
    </row>
    <row r="3925" spans="3:10" x14ac:dyDescent="0.2">
      <c r="C3925"/>
      <c r="D3925"/>
      <c r="E3925"/>
      <c r="F3925"/>
      <c r="G3925"/>
      <c r="I3925" s="11" t="str">
        <f>Data!G3925</f>
        <v>failed</v>
      </c>
      <c r="J3925" s="11">
        <f>Data!O3925</f>
        <v>17</v>
      </c>
    </row>
    <row r="3926" spans="3:10" x14ac:dyDescent="0.2">
      <c r="C3926"/>
      <c r="D3926"/>
      <c r="E3926"/>
      <c r="F3926"/>
      <c r="G3926"/>
      <c r="I3926" s="11" t="str">
        <f>Data!G3926</f>
        <v>failed</v>
      </c>
      <c r="J3926" s="11">
        <f>Data!O3926</f>
        <v>40</v>
      </c>
    </row>
    <row r="3927" spans="3:10" x14ac:dyDescent="0.2">
      <c r="C3927"/>
      <c r="D3927"/>
      <c r="E3927"/>
      <c r="F3927"/>
      <c r="G3927"/>
      <c r="I3927" s="11" t="str">
        <f>Data!G3927</f>
        <v>failed</v>
      </c>
      <c r="J3927" s="11">
        <f>Data!O3927</f>
        <v>3</v>
      </c>
    </row>
    <row r="3928" spans="3:10" x14ac:dyDescent="0.2">
      <c r="C3928"/>
      <c r="D3928"/>
      <c r="E3928"/>
      <c r="F3928"/>
      <c r="G3928"/>
      <c r="I3928" s="11" t="str">
        <f>Data!G3928</f>
        <v>failed</v>
      </c>
      <c r="J3928" s="11">
        <f>Data!O3928</f>
        <v>1</v>
      </c>
    </row>
    <row r="3929" spans="3:10" x14ac:dyDescent="0.2">
      <c r="C3929"/>
      <c r="D3929"/>
      <c r="E3929"/>
      <c r="F3929"/>
      <c r="G3929"/>
      <c r="I3929" s="11" t="str">
        <f>Data!G3929</f>
        <v>failed</v>
      </c>
      <c r="J3929" s="11">
        <f>Data!O3929</f>
        <v>2</v>
      </c>
    </row>
    <row r="3930" spans="3:10" x14ac:dyDescent="0.2">
      <c r="C3930"/>
      <c r="D3930"/>
      <c r="E3930"/>
      <c r="F3930"/>
      <c r="G3930"/>
      <c r="I3930" s="11" t="str">
        <f>Data!G3930</f>
        <v>failed</v>
      </c>
      <c r="J3930" s="11">
        <f>Data!O3930</f>
        <v>7</v>
      </c>
    </row>
    <row r="3931" spans="3:10" x14ac:dyDescent="0.2">
      <c r="C3931"/>
      <c r="D3931"/>
      <c r="E3931"/>
      <c r="F3931"/>
      <c r="G3931"/>
      <c r="I3931" s="11" t="str">
        <f>Data!G3931</f>
        <v>failed</v>
      </c>
      <c r="J3931" s="11">
        <f>Data!O3931</f>
        <v>14</v>
      </c>
    </row>
    <row r="3932" spans="3:10" x14ac:dyDescent="0.2">
      <c r="C3932"/>
      <c r="D3932"/>
      <c r="E3932"/>
      <c r="F3932"/>
      <c r="G3932"/>
      <c r="I3932" s="11" t="str">
        <f>Data!G3932</f>
        <v>failed</v>
      </c>
      <c r="J3932" s="11">
        <f>Data!O3932</f>
        <v>0</v>
      </c>
    </row>
    <row r="3933" spans="3:10" x14ac:dyDescent="0.2">
      <c r="C3933"/>
      <c r="D3933"/>
      <c r="E3933"/>
      <c r="F3933"/>
      <c r="G3933"/>
      <c r="I3933" s="11" t="str">
        <f>Data!G3933</f>
        <v>failed</v>
      </c>
      <c r="J3933" s="11">
        <f>Data!O3933</f>
        <v>0</v>
      </c>
    </row>
    <row r="3934" spans="3:10" x14ac:dyDescent="0.2">
      <c r="C3934"/>
      <c r="D3934"/>
      <c r="E3934"/>
      <c r="F3934"/>
      <c r="G3934"/>
      <c r="I3934" s="11" t="str">
        <f>Data!G3934</f>
        <v>failed</v>
      </c>
      <c r="J3934" s="11">
        <f>Data!O3934</f>
        <v>1</v>
      </c>
    </row>
    <row r="3935" spans="3:10" x14ac:dyDescent="0.2">
      <c r="C3935"/>
      <c r="D3935"/>
      <c r="E3935"/>
      <c r="F3935"/>
      <c r="G3935"/>
      <c r="I3935" s="11" t="str">
        <f>Data!G3935</f>
        <v>failed</v>
      </c>
      <c r="J3935" s="11">
        <f>Data!O3935</f>
        <v>12</v>
      </c>
    </row>
    <row r="3936" spans="3:10" x14ac:dyDescent="0.2">
      <c r="C3936"/>
      <c r="D3936"/>
      <c r="E3936"/>
      <c r="F3936"/>
      <c r="G3936"/>
      <c r="I3936" s="11" t="str">
        <f>Data!G3936</f>
        <v>failed</v>
      </c>
      <c r="J3936" s="11">
        <f>Data!O3936</f>
        <v>12</v>
      </c>
    </row>
    <row r="3937" spans="3:10" x14ac:dyDescent="0.2">
      <c r="C3937"/>
      <c r="D3937"/>
      <c r="E3937"/>
      <c r="F3937"/>
      <c r="G3937"/>
      <c r="I3937" s="11" t="str">
        <f>Data!G3937</f>
        <v>failed</v>
      </c>
      <c r="J3937" s="11">
        <f>Data!O3937</f>
        <v>23</v>
      </c>
    </row>
    <row r="3938" spans="3:10" x14ac:dyDescent="0.2">
      <c r="C3938"/>
      <c r="D3938"/>
      <c r="E3938"/>
      <c r="F3938"/>
      <c r="G3938"/>
      <c r="I3938" s="11" t="str">
        <f>Data!G3938</f>
        <v>failed</v>
      </c>
      <c r="J3938" s="11">
        <f>Data!O3938</f>
        <v>0</v>
      </c>
    </row>
    <row r="3939" spans="3:10" x14ac:dyDescent="0.2">
      <c r="C3939"/>
      <c r="D3939"/>
      <c r="E3939"/>
      <c r="F3939"/>
      <c r="G3939"/>
      <c r="I3939" s="11" t="str">
        <f>Data!G3939</f>
        <v>failed</v>
      </c>
      <c r="J3939" s="11">
        <f>Data!O3939</f>
        <v>10</v>
      </c>
    </row>
    <row r="3940" spans="3:10" x14ac:dyDescent="0.2">
      <c r="C3940"/>
      <c r="D3940"/>
      <c r="E3940"/>
      <c r="F3940"/>
      <c r="G3940"/>
      <c r="I3940" s="11" t="str">
        <f>Data!G3940</f>
        <v>failed</v>
      </c>
      <c r="J3940" s="11">
        <f>Data!O3940</f>
        <v>5</v>
      </c>
    </row>
    <row r="3941" spans="3:10" x14ac:dyDescent="0.2">
      <c r="C3941"/>
      <c r="D3941"/>
      <c r="E3941"/>
      <c r="F3941"/>
      <c r="G3941"/>
      <c r="I3941" s="11" t="str">
        <f>Data!G3941</f>
        <v>failed</v>
      </c>
      <c r="J3941" s="11">
        <f>Data!O3941</f>
        <v>1</v>
      </c>
    </row>
    <row r="3942" spans="3:10" x14ac:dyDescent="0.2">
      <c r="C3942"/>
      <c r="D3942"/>
      <c r="E3942"/>
      <c r="F3942"/>
      <c r="G3942"/>
      <c r="I3942" s="11" t="str">
        <f>Data!G3942</f>
        <v>failed</v>
      </c>
      <c r="J3942" s="11">
        <f>Data!O3942</f>
        <v>2</v>
      </c>
    </row>
    <row r="3943" spans="3:10" x14ac:dyDescent="0.2">
      <c r="C3943"/>
      <c r="D3943"/>
      <c r="E3943"/>
      <c r="F3943"/>
      <c r="G3943"/>
      <c r="I3943" s="11" t="str">
        <f>Data!G3943</f>
        <v>failed</v>
      </c>
      <c r="J3943" s="11">
        <f>Data!O3943</f>
        <v>2</v>
      </c>
    </row>
    <row r="3944" spans="3:10" x14ac:dyDescent="0.2">
      <c r="C3944"/>
      <c r="D3944"/>
      <c r="E3944"/>
      <c r="F3944"/>
      <c r="G3944"/>
      <c r="I3944" s="11" t="str">
        <f>Data!G3944</f>
        <v>failed</v>
      </c>
      <c r="J3944" s="11">
        <f>Data!O3944</f>
        <v>0</v>
      </c>
    </row>
    <row r="3945" spans="3:10" x14ac:dyDescent="0.2">
      <c r="C3945"/>
      <c r="D3945"/>
      <c r="E3945"/>
      <c r="F3945"/>
      <c r="G3945"/>
      <c r="I3945" s="11" t="str">
        <f>Data!G3945</f>
        <v>failed</v>
      </c>
      <c r="J3945" s="11">
        <f>Data!O3945</f>
        <v>13</v>
      </c>
    </row>
    <row r="3946" spans="3:10" x14ac:dyDescent="0.2">
      <c r="C3946"/>
      <c r="D3946"/>
      <c r="E3946"/>
      <c r="F3946"/>
      <c r="G3946"/>
      <c r="I3946" s="11" t="str">
        <f>Data!G3946</f>
        <v>failed</v>
      </c>
      <c r="J3946" s="11">
        <f>Data!O3946</f>
        <v>0</v>
      </c>
    </row>
    <row r="3947" spans="3:10" x14ac:dyDescent="0.2">
      <c r="C3947"/>
      <c r="D3947"/>
      <c r="E3947"/>
      <c r="F3947"/>
      <c r="G3947"/>
      <c r="I3947" s="11" t="str">
        <f>Data!G3947</f>
        <v>failed</v>
      </c>
      <c r="J3947" s="11">
        <f>Data!O3947</f>
        <v>1</v>
      </c>
    </row>
    <row r="3948" spans="3:10" x14ac:dyDescent="0.2">
      <c r="C3948"/>
      <c r="D3948"/>
      <c r="E3948"/>
      <c r="F3948"/>
      <c r="G3948"/>
      <c r="I3948" s="11" t="str">
        <f>Data!G3948</f>
        <v>failed</v>
      </c>
      <c r="J3948" s="11">
        <f>Data!O3948</f>
        <v>5</v>
      </c>
    </row>
    <row r="3949" spans="3:10" x14ac:dyDescent="0.2">
      <c r="C3949"/>
      <c r="D3949"/>
      <c r="E3949"/>
      <c r="F3949"/>
      <c r="G3949"/>
      <c r="I3949" s="11" t="str">
        <f>Data!G3949</f>
        <v>failed</v>
      </c>
      <c r="J3949" s="11">
        <f>Data!O3949</f>
        <v>2</v>
      </c>
    </row>
    <row r="3950" spans="3:10" x14ac:dyDescent="0.2">
      <c r="C3950"/>
      <c r="D3950"/>
      <c r="E3950"/>
      <c r="F3950"/>
      <c r="G3950"/>
      <c r="I3950" s="11" t="str">
        <f>Data!G3950</f>
        <v>failed</v>
      </c>
      <c r="J3950" s="11">
        <f>Data!O3950</f>
        <v>0</v>
      </c>
    </row>
    <row r="3951" spans="3:10" x14ac:dyDescent="0.2">
      <c r="C3951"/>
      <c r="D3951"/>
      <c r="E3951"/>
      <c r="F3951"/>
      <c r="G3951"/>
      <c r="I3951" s="11" t="str">
        <f>Data!G3951</f>
        <v>failed</v>
      </c>
      <c r="J3951" s="11">
        <f>Data!O3951</f>
        <v>32</v>
      </c>
    </row>
    <row r="3952" spans="3:10" x14ac:dyDescent="0.2">
      <c r="C3952"/>
      <c r="D3952"/>
      <c r="E3952"/>
      <c r="F3952"/>
      <c r="G3952"/>
      <c r="I3952" s="11" t="str">
        <f>Data!G3952</f>
        <v>failed</v>
      </c>
      <c r="J3952" s="11">
        <f>Data!O3952</f>
        <v>1</v>
      </c>
    </row>
    <row r="3953" spans="3:10" x14ac:dyDescent="0.2">
      <c r="C3953"/>
      <c r="D3953"/>
      <c r="E3953"/>
      <c r="F3953"/>
      <c r="G3953"/>
      <c r="I3953" s="11" t="str">
        <f>Data!G3953</f>
        <v>failed</v>
      </c>
      <c r="J3953" s="11">
        <f>Data!O3953</f>
        <v>1</v>
      </c>
    </row>
    <row r="3954" spans="3:10" x14ac:dyDescent="0.2">
      <c r="C3954"/>
      <c r="D3954"/>
      <c r="E3954"/>
      <c r="F3954"/>
      <c r="G3954"/>
      <c r="I3954" s="11" t="str">
        <f>Data!G3954</f>
        <v>failed</v>
      </c>
      <c r="J3954" s="11">
        <f>Data!O3954</f>
        <v>1</v>
      </c>
    </row>
    <row r="3955" spans="3:10" x14ac:dyDescent="0.2">
      <c r="C3955"/>
      <c r="D3955"/>
      <c r="E3955"/>
      <c r="F3955"/>
      <c r="G3955"/>
      <c r="I3955" s="11" t="str">
        <f>Data!G3955</f>
        <v>failed</v>
      </c>
      <c r="J3955" s="11">
        <f>Data!O3955</f>
        <v>0</v>
      </c>
    </row>
    <row r="3956" spans="3:10" x14ac:dyDescent="0.2">
      <c r="C3956"/>
      <c r="D3956"/>
      <c r="E3956"/>
      <c r="F3956"/>
      <c r="G3956"/>
      <c r="I3956" s="11" t="str">
        <f>Data!G3956</f>
        <v>failed</v>
      </c>
      <c r="J3956" s="11">
        <f>Data!O3956</f>
        <v>0</v>
      </c>
    </row>
    <row r="3957" spans="3:10" x14ac:dyDescent="0.2">
      <c r="C3957"/>
      <c r="D3957"/>
      <c r="E3957"/>
      <c r="F3957"/>
      <c r="G3957"/>
      <c r="I3957" s="11" t="str">
        <f>Data!G3957</f>
        <v>failed</v>
      </c>
      <c r="J3957" s="11">
        <f>Data!O3957</f>
        <v>8</v>
      </c>
    </row>
    <row r="3958" spans="3:10" x14ac:dyDescent="0.2">
      <c r="C3958"/>
      <c r="D3958"/>
      <c r="E3958"/>
      <c r="F3958"/>
      <c r="G3958"/>
      <c r="I3958" s="11" t="str">
        <f>Data!G3958</f>
        <v>failed</v>
      </c>
      <c r="J3958" s="11">
        <f>Data!O3958</f>
        <v>0</v>
      </c>
    </row>
    <row r="3959" spans="3:10" x14ac:dyDescent="0.2">
      <c r="C3959"/>
      <c r="D3959"/>
      <c r="E3959"/>
      <c r="F3959"/>
      <c r="G3959"/>
      <c r="I3959" s="11" t="str">
        <f>Data!G3959</f>
        <v>failed</v>
      </c>
      <c r="J3959" s="11">
        <f>Data!O3959</f>
        <v>1</v>
      </c>
    </row>
    <row r="3960" spans="3:10" x14ac:dyDescent="0.2">
      <c r="C3960"/>
      <c r="D3960"/>
      <c r="E3960"/>
      <c r="F3960"/>
      <c r="G3960"/>
      <c r="I3960" s="11" t="str">
        <f>Data!G3960</f>
        <v>failed</v>
      </c>
      <c r="J3960" s="11">
        <f>Data!O3960</f>
        <v>16</v>
      </c>
    </row>
    <row r="3961" spans="3:10" x14ac:dyDescent="0.2">
      <c r="C3961"/>
      <c r="D3961"/>
      <c r="E3961"/>
      <c r="F3961"/>
      <c r="G3961"/>
      <c r="I3961" s="11" t="str">
        <f>Data!G3961</f>
        <v>failed</v>
      </c>
      <c r="J3961" s="11">
        <f>Data!O3961</f>
        <v>12</v>
      </c>
    </row>
    <row r="3962" spans="3:10" x14ac:dyDescent="0.2">
      <c r="C3962"/>
      <c r="D3962"/>
      <c r="E3962"/>
      <c r="F3962"/>
      <c r="G3962"/>
      <c r="I3962" s="11" t="str">
        <f>Data!G3962</f>
        <v>failed</v>
      </c>
      <c r="J3962" s="11">
        <f>Data!O3962</f>
        <v>4</v>
      </c>
    </row>
    <row r="3963" spans="3:10" x14ac:dyDescent="0.2">
      <c r="C3963"/>
      <c r="D3963"/>
      <c r="E3963"/>
      <c r="F3963"/>
      <c r="G3963"/>
      <c r="I3963" s="11" t="str">
        <f>Data!G3963</f>
        <v>failed</v>
      </c>
      <c r="J3963" s="11">
        <f>Data!O3963</f>
        <v>2</v>
      </c>
    </row>
    <row r="3964" spans="3:10" x14ac:dyDescent="0.2">
      <c r="C3964"/>
      <c r="D3964"/>
      <c r="E3964"/>
      <c r="F3964"/>
      <c r="G3964"/>
      <c r="I3964" s="11" t="str">
        <f>Data!G3964</f>
        <v>failed</v>
      </c>
      <c r="J3964" s="11">
        <f>Data!O3964</f>
        <v>3</v>
      </c>
    </row>
    <row r="3965" spans="3:10" x14ac:dyDescent="0.2">
      <c r="C3965"/>
      <c r="D3965"/>
      <c r="E3965"/>
      <c r="F3965"/>
      <c r="G3965"/>
      <c r="I3965" s="11" t="str">
        <f>Data!G3965</f>
        <v>failed</v>
      </c>
      <c r="J3965" s="11">
        <f>Data!O3965</f>
        <v>0</v>
      </c>
    </row>
    <row r="3966" spans="3:10" x14ac:dyDescent="0.2">
      <c r="C3966"/>
      <c r="D3966"/>
      <c r="E3966"/>
      <c r="F3966"/>
      <c r="G3966"/>
      <c r="I3966" s="11" t="str">
        <f>Data!G3966</f>
        <v>failed</v>
      </c>
      <c r="J3966" s="11">
        <f>Data!O3966</f>
        <v>3</v>
      </c>
    </row>
    <row r="3967" spans="3:10" x14ac:dyDescent="0.2">
      <c r="C3967"/>
      <c r="D3967"/>
      <c r="E3967"/>
      <c r="F3967"/>
      <c r="G3967"/>
      <c r="I3967" s="11" t="str">
        <f>Data!G3967</f>
        <v>failed</v>
      </c>
      <c r="J3967" s="11">
        <f>Data!O3967</f>
        <v>4</v>
      </c>
    </row>
    <row r="3968" spans="3:10" x14ac:dyDescent="0.2">
      <c r="C3968"/>
      <c r="D3968"/>
      <c r="E3968"/>
      <c r="F3968"/>
      <c r="G3968"/>
      <c r="I3968" s="11" t="str">
        <f>Data!G3968</f>
        <v>failed</v>
      </c>
      <c r="J3968" s="11">
        <f>Data!O3968</f>
        <v>2</v>
      </c>
    </row>
    <row r="3969" spans="3:10" x14ac:dyDescent="0.2">
      <c r="C3969"/>
      <c r="D3969"/>
      <c r="E3969"/>
      <c r="F3969"/>
      <c r="G3969"/>
      <c r="I3969" s="11" t="str">
        <f>Data!G3969</f>
        <v>failed</v>
      </c>
      <c r="J3969" s="11">
        <f>Data!O3969</f>
        <v>10</v>
      </c>
    </row>
    <row r="3970" spans="3:10" x14ac:dyDescent="0.2">
      <c r="C3970"/>
      <c r="D3970"/>
      <c r="E3970"/>
      <c r="F3970"/>
      <c r="G3970"/>
      <c r="I3970" s="11" t="str">
        <f>Data!G3970</f>
        <v>failed</v>
      </c>
      <c r="J3970" s="11">
        <f>Data!O3970</f>
        <v>11</v>
      </c>
    </row>
    <row r="3971" spans="3:10" x14ac:dyDescent="0.2">
      <c r="C3971"/>
      <c r="D3971"/>
      <c r="E3971"/>
      <c r="F3971"/>
      <c r="G3971"/>
      <c r="I3971" s="11" t="str">
        <f>Data!G3971</f>
        <v>failed</v>
      </c>
      <c r="J3971" s="11">
        <f>Data!O3971</f>
        <v>6</v>
      </c>
    </row>
    <row r="3972" spans="3:10" x14ac:dyDescent="0.2">
      <c r="C3972"/>
      <c r="D3972"/>
      <c r="E3972"/>
      <c r="F3972"/>
      <c r="G3972"/>
      <c r="I3972" s="11" t="str">
        <f>Data!G3972</f>
        <v>failed</v>
      </c>
      <c r="J3972" s="11">
        <f>Data!O3972</f>
        <v>2</v>
      </c>
    </row>
    <row r="3973" spans="3:10" x14ac:dyDescent="0.2">
      <c r="C3973"/>
      <c r="D3973"/>
      <c r="E3973"/>
      <c r="F3973"/>
      <c r="G3973"/>
      <c r="I3973" s="11" t="str">
        <f>Data!G3973</f>
        <v>failed</v>
      </c>
      <c r="J3973" s="11">
        <f>Data!O3973</f>
        <v>6</v>
      </c>
    </row>
    <row r="3974" spans="3:10" x14ac:dyDescent="0.2">
      <c r="C3974"/>
      <c r="D3974"/>
      <c r="E3974"/>
      <c r="F3974"/>
      <c r="G3974"/>
      <c r="I3974" s="11" t="str">
        <f>Data!G3974</f>
        <v>failed</v>
      </c>
      <c r="J3974" s="11">
        <f>Data!O3974</f>
        <v>8</v>
      </c>
    </row>
    <row r="3975" spans="3:10" x14ac:dyDescent="0.2">
      <c r="C3975"/>
      <c r="D3975"/>
      <c r="E3975"/>
      <c r="F3975"/>
      <c r="G3975"/>
      <c r="I3975" s="11" t="str">
        <f>Data!G3975</f>
        <v>failed</v>
      </c>
      <c r="J3975" s="11">
        <f>Data!O3975</f>
        <v>37</v>
      </c>
    </row>
    <row r="3976" spans="3:10" x14ac:dyDescent="0.2">
      <c r="C3976"/>
      <c r="D3976"/>
      <c r="E3976"/>
      <c r="F3976"/>
      <c r="G3976"/>
      <c r="I3976" s="11" t="str">
        <f>Data!G3976</f>
        <v>failed</v>
      </c>
      <c r="J3976" s="11">
        <f>Data!O3976</f>
        <v>11</v>
      </c>
    </row>
    <row r="3977" spans="3:10" x14ac:dyDescent="0.2">
      <c r="C3977"/>
      <c r="D3977"/>
      <c r="E3977"/>
      <c r="F3977"/>
      <c r="G3977"/>
      <c r="I3977" s="11" t="str">
        <f>Data!G3977</f>
        <v>failed</v>
      </c>
      <c r="J3977" s="11">
        <f>Data!O3977</f>
        <v>0</v>
      </c>
    </row>
    <row r="3978" spans="3:10" x14ac:dyDescent="0.2">
      <c r="C3978"/>
      <c r="D3978"/>
      <c r="E3978"/>
      <c r="F3978"/>
      <c r="G3978"/>
      <c r="I3978" s="11" t="str">
        <f>Data!G3978</f>
        <v>failed</v>
      </c>
      <c r="J3978" s="11">
        <f>Data!O3978</f>
        <v>10</v>
      </c>
    </row>
    <row r="3979" spans="3:10" x14ac:dyDescent="0.2">
      <c r="C3979"/>
      <c r="D3979"/>
      <c r="E3979"/>
      <c r="F3979"/>
      <c r="G3979"/>
      <c r="I3979" s="11" t="str">
        <f>Data!G3979</f>
        <v>failed</v>
      </c>
      <c r="J3979" s="11">
        <f>Data!O3979</f>
        <v>6</v>
      </c>
    </row>
    <row r="3980" spans="3:10" x14ac:dyDescent="0.2">
      <c r="C3980"/>
      <c r="D3980"/>
      <c r="E3980"/>
      <c r="F3980"/>
      <c r="G3980"/>
      <c r="I3980" s="11" t="str">
        <f>Data!G3980</f>
        <v>failed</v>
      </c>
      <c r="J3980" s="11">
        <f>Data!O3980</f>
        <v>8</v>
      </c>
    </row>
    <row r="3981" spans="3:10" x14ac:dyDescent="0.2">
      <c r="C3981"/>
      <c r="D3981"/>
      <c r="E3981"/>
      <c r="F3981"/>
      <c r="G3981"/>
      <c r="I3981" s="11" t="str">
        <f>Data!G3981</f>
        <v>failed</v>
      </c>
      <c r="J3981" s="11">
        <f>Data!O3981</f>
        <v>6</v>
      </c>
    </row>
    <row r="3982" spans="3:10" x14ac:dyDescent="0.2">
      <c r="C3982"/>
      <c r="D3982"/>
      <c r="E3982"/>
      <c r="F3982"/>
      <c r="G3982"/>
      <c r="I3982" s="11" t="str">
        <f>Data!G3982</f>
        <v>failed</v>
      </c>
      <c r="J3982" s="11">
        <f>Data!O3982</f>
        <v>7</v>
      </c>
    </row>
    <row r="3983" spans="3:10" x14ac:dyDescent="0.2">
      <c r="C3983"/>
      <c r="D3983"/>
      <c r="E3983"/>
      <c r="F3983"/>
      <c r="G3983"/>
      <c r="I3983" s="11" t="str">
        <f>Data!G3983</f>
        <v>failed</v>
      </c>
      <c r="J3983" s="11">
        <f>Data!O3983</f>
        <v>7</v>
      </c>
    </row>
    <row r="3984" spans="3:10" x14ac:dyDescent="0.2">
      <c r="C3984"/>
      <c r="D3984"/>
      <c r="E3984"/>
      <c r="F3984"/>
      <c r="G3984"/>
      <c r="I3984" s="11" t="str">
        <f>Data!G3984</f>
        <v>failed</v>
      </c>
      <c r="J3984" s="11">
        <f>Data!O3984</f>
        <v>5</v>
      </c>
    </row>
    <row r="3985" spans="3:10" x14ac:dyDescent="0.2">
      <c r="C3985"/>
      <c r="D3985"/>
      <c r="E3985"/>
      <c r="F3985"/>
      <c r="G3985"/>
      <c r="I3985" s="11" t="str">
        <f>Data!G3985</f>
        <v>failed</v>
      </c>
      <c r="J3985" s="11">
        <f>Data!O3985</f>
        <v>46</v>
      </c>
    </row>
    <row r="3986" spans="3:10" x14ac:dyDescent="0.2">
      <c r="C3986"/>
      <c r="D3986"/>
      <c r="E3986"/>
      <c r="F3986"/>
      <c r="G3986"/>
      <c r="I3986" s="11" t="str">
        <f>Data!G3986</f>
        <v>failed</v>
      </c>
      <c r="J3986" s="11">
        <f>Data!O3986</f>
        <v>10</v>
      </c>
    </row>
    <row r="3987" spans="3:10" x14ac:dyDescent="0.2">
      <c r="C3987"/>
      <c r="D3987"/>
      <c r="E3987"/>
      <c r="F3987"/>
      <c r="G3987"/>
      <c r="I3987" s="11" t="str">
        <f>Data!G3987</f>
        <v>failed</v>
      </c>
      <c r="J3987" s="11">
        <f>Data!O3987</f>
        <v>19</v>
      </c>
    </row>
    <row r="3988" spans="3:10" x14ac:dyDescent="0.2">
      <c r="C3988"/>
      <c r="D3988"/>
      <c r="E3988"/>
      <c r="F3988"/>
      <c r="G3988"/>
      <c r="I3988" s="11" t="str">
        <f>Data!G3988</f>
        <v>failed</v>
      </c>
      <c r="J3988" s="11">
        <f>Data!O3988</f>
        <v>13</v>
      </c>
    </row>
    <row r="3989" spans="3:10" x14ac:dyDescent="0.2">
      <c r="C3989"/>
      <c r="D3989"/>
      <c r="E3989"/>
      <c r="F3989"/>
      <c r="G3989"/>
      <c r="I3989" s="11" t="str">
        <f>Data!G3989</f>
        <v>failed</v>
      </c>
      <c r="J3989" s="11">
        <f>Data!O3989</f>
        <v>13</v>
      </c>
    </row>
    <row r="3990" spans="3:10" x14ac:dyDescent="0.2">
      <c r="C3990"/>
      <c r="D3990"/>
      <c r="E3990"/>
      <c r="F3990"/>
      <c r="G3990"/>
      <c r="I3990" s="11" t="str">
        <f>Data!G3990</f>
        <v>failed</v>
      </c>
      <c r="J3990" s="11">
        <f>Data!O3990</f>
        <v>4</v>
      </c>
    </row>
    <row r="3991" spans="3:10" x14ac:dyDescent="0.2">
      <c r="C3991"/>
      <c r="D3991"/>
      <c r="E3991"/>
      <c r="F3991"/>
      <c r="G3991"/>
      <c r="I3991" s="11" t="str">
        <f>Data!G3991</f>
        <v>failed</v>
      </c>
      <c r="J3991" s="11">
        <f>Data!O3991</f>
        <v>0</v>
      </c>
    </row>
    <row r="3992" spans="3:10" x14ac:dyDescent="0.2">
      <c r="C3992"/>
      <c r="D3992"/>
      <c r="E3992"/>
      <c r="F3992"/>
      <c r="G3992"/>
      <c r="I3992" s="11" t="str">
        <f>Data!G3992</f>
        <v>failed</v>
      </c>
      <c r="J3992" s="11">
        <f>Data!O3992</f>
        <v>3</v>
      </c>
    </row>
    <row r="3993" spans="3:10" x14ac:dyDescent="0.2">
      <c r="C3993"/>
      <c r="D3993"/>
      <c r="E3993"/>
      <c r="F3993"/>
      <c r="G3993"/>
      <c r="I3993" s="11" t="str">
        <f>Data!G3993</f>
        <v>failed</v>
      </c>
      <c r="J3993" s="11">
        <f>Data!O3993</f>
        <v>1</v>
      </c>
    </row>
    <row r="3994" spans="3:10" x14ac:dyDescent="0.2">
      <c r="C3994"/>
      <c r="D3994"/>
      <c r="E3994"/>
      <c r="F3994"/>
      <c r="G3994"/>
      <c r="I3994" s="11" t="str">
        <f>Data!G3994</f>
        <v>failed</v>
      </c>
      <c r="J3994" s="11">
        <f>Data!O3994</f>
        <v>9</v>
      </c>
    </row>
    <row r="3995" spans="3:10" x14ac:dyDescent="0.2">
      <c r="C3995"/>
      <c r="D3995"/>
      <c r="E3995"/>
      <c r="F3995"/>
      <c r="G3995"/>
      <c r="I3995" s="11" t="str">
        <f>Data!G3995</f>
        <v>failed</v>
      </c>
      <c r="J3995" s="11">
        <f>Data!O3995</f>
        <v>1</v>
      </c>
    </row>
    <row r="3996" spans="3:10" x14ac:dyDescent="0.2">
      <c r="C3996"/>
      <c r="D3996"/>
      <c r="E3996"/>
      <c r="F3996"/>
      <c r="G3996"/>
      <c r="I3996" s="11" t="str">
        <f>Data!G3996</f>
        <v>failed</v>
      </c>
      <c r="J3996" s="11">
        <f>Data!O3996</f>
        <v>1</v>
      </c>
    </row>
    <row r="3997" spans="3:10" x14ac:dyDescent="0.2">
      <c r="C3997"/>
      <c r="D3997"/>
      <c r="E3997"/>
      <c r="F3997"/>
      <c r="G3997"/>
      <c r="I3997" s="11" t="str">
        <f>Data!G3997</f>
        <v>failed</v>
      </c>
      <c r="J3997" s="11">
        <f>Data!O3997</f>
        <v>4</v>
      </c>
    </row>
    <row r="3998" spans="3:10" x14ac:dyDescent="0.2">
      <c r="C3998"/>
      <c r="D3998"/>
      <c r="E3998"/>
      <c r="F3998"/>
      <c r="G3998"/>
      <c r="I3998" s="11" t="str">
        <f>Data!G3998</f>
        <v>failed</v>
      </c>
      <c r="J3998" s="11">
        <f>Data!O3998</f>
        <v>17</v>
      </c>
    </row>
    <row r="3999" spans="3:10" x14ac:dyDescent="0.2">
      <c r="C3999"/>
      <c r="D3999"/>
      <c r="E3999"/>
      <c r="F3999"/>
      <c r="G3999"/>
      <c r="I3999" s="11" t="str">
        <f>Data!G3999</f>
        <v>failed</v>
      </c>
      <c r="J3999" s="11">
        <f>Data!O3999</f>
        <v>0</v>
      </c>
    </row>
    <row r="4000" spans="3:10" x14ac:dyDescent="0.2">
      <c r="C4000"/>
      <c r="D4000"/>
      <c r="E4000"/>
      <c r="F4000"/>
      <c r="G4000"/>
      <c r="I4000" s="11" t="str">
        <f>Data!G4000</f>
        <v>failed</v>
      </c>
      <c r="J4000" s="11">
        <f>Data!O4000</f>
        <v>12</v>
      </c>
    </row>
    <row r="4001" spans="3:10" x14ac:dyDescent="0.2">
      <c r="C4001"/>
      <c r="D4001"/>
      <c r="E4001"/>
      <c r="F4001"/>
      <c r="G4001"/>
      <c r="I4001" s="11" t="str">
        <f>Data!G4001</f>
        <v>failed</v>
      </c>
      <c r="J4001" s="11">
        <f>Data!O4001</f>
        <v>14</v>
      </c>
    </row>
    <row r="4002" spans="3:10" x14ac:dyDescent="0.2">
      <c r="C4002"/>
      <c r="D4002"/>
      <c r="E4002"/>
      <c r="F4002"/>
      <c r="G4002"/>
      <c r="I4002" s="11" t="str">
        <f>Data!G4002</f>
        <v>failed</v>
      </c>
      <c r="J4002" s="11">
        <f>Data!O4002</f>
        <v>1</v>
      </c>
    </row>
    <row r="4003" spans="3:10" x14ac:dyDescent="0.2">
      <c r="C4003"/>
      <c r="D4003"/>
      <c r="E4003"/>
      <c r="F4003"/>
      <c r="G4003"/>
      <c r="I4003" s="11" t="str">
        <f>Data!G4003</f>
        <v>failed</v>
      </c>
      <c r="J4003" s="11">
        <f>Data!O4003</f>
        <v>14</v>
      </c>
    </row>
    <row r="4004" spans="3:10" x14ac:dyDescent="0.2">
      <c r="C4004"/>
      <c r="D4004"/>
      <c r="E4004"/>
      <c r="F4004"/>
      <c r="G4004"/>
      <c r="I4004" s="11" t="str">
        <f>Data!G4004</f>
        <v>failed</v>
      </c>
      <c r="J4004" s="11">
        <f>Data!O4004</f>
        <v>4</v>
      </c>
    </row>
    <row r="4005" spans="3:10" x14ac:dyDescent="0.2">
      <c r="C4005"/>
      <c r="D4005"/>
      <c r="E4005"/>
      <c r="F4005"/>
      <c r="G4005"/>
      <c r="I4005" s="11" t="str">
        <f>Data!G4005</f>
        <v>failed</v>
      </c>
      <c r="J4005" s="11">
        <f>Data!O4005</f>
        <v>2</v>
      </c>
    </row>
    <row r="4006" spans="3:10" x14ac:dyDescent="0.2">
      <c r="C4006"/>
      <c r="D4006"/>
      <c r="E4006"/>
      <c r="F4006"/>
      <c r="G4006"/>
      <c r="I4006" s="11" t="str">
        <f>Data!G4006</f>
        <v>failed</v>
      </c>
      <c r="J4006" s="11">
        <f>Data!O4006</f>
        <v>1</v>
      </c>
    </row>
    <row r="4007" spans="3:10" x14ac:dyDescent="0.2">
      <c r="C4007"/>
      <c r="D4007"/>
      <c r="E4007"/>
      <c r="F4007"/>
      <c r="G4007"/>
      <c r="I4007" s="11" t="str">
        <f>Data!G4007</f>
        <v>failed</v>
      </c>
      <c r="J4007" s="11">
        <f>Data!O4007</f>
        <v>2</v>
      </c>
    </row>
    <row r="4008" spans="3:10" x14ac:dyDescent="0.2">
      <c r="C4008"/>
      <c r="D4008"/>
      <c r="E4008"/>
      <c r="F4008"/>
      <c r="G4008"/>
      <c r="I4008" s="11" t="str">
        <f>Data!G4008</f>
        <v>failed</v>
      </c>
      <c r="J4008" s="11">
        <f>Data!O4008</f>
        <v>1</v>
      </c>
    </row>
    <row r="4009" spans="3:10" x14ac:dyDescent="0.2">
      <c r="C4009"/>
      <c r="D4009"/>
      <c r="E4009"/>
      <c r="F4009"/>
      <c r="G4009"/>
      <c r="I4009" s="11" t="str">
        <f>Data!G4009</f>
        <v>failed</v>
      </c>
      <c r="J4009" s="11">
        <f>Data!O4009</f>
        <v>1</v>
      </c>
    </row>
    <row r="4010" spans="3:10" x14ac:dyDescent="0.2">
      <c r="C4010"/>
      <c r="D4010"/>
      <c r="E4010"/>
      <c r="F4010"/>
      <c r="G4010"/>
      <c r="I4010" s="11" t="str">
        <f>Data!G4010</f>
        <v>failed</v>
      </c>
      <c r="J4010" s="11">
        <f>Data!O4010</f>
        <v>4</v>
      </c>
    </row>
    <row r="4011" spans="3:10" x14ac:dyDescent="0.2">
      <c r="C4011"/>
      <c r="D4011"/>
      <c r="E4011"/>
      <c r="F4011"/>
      <c r="G4011"/>
      <c r="I4011" s="11" t="str">
        <f>Data!G4011</f>
        <v>failed</v>
      </c>
      <c r="J4011" s="11">
        <f>Data!O4011</f>
        <v>3</v>
      </c>
    </row>
    <row r="4012" spans="3:10" x14ac:dyDescent="0.2">
      <c r="C4012"/>
      <c r="D4012"/>
      <c r="E4012"/>
      <c r="F4012"/>
      <c r="G4012"/>
      <c r="I4012" s="11" t="str">
        <f>Data!G4012</f>
        <v>failed</v>
      </c>
      <c r="J4012" s="11">
        <f>Data!O4012</f>
        <v>38</v>
      </c>
    </row>
    <row r="4013" spans="3:10" x14ac:dyDescent="0.2">
      <c r="C4013"/>
      <c r="D4013"/>
      <c r="E4013"/>
      <c r="F4013"/>
      <c r="G4013"/>
      <c r="I4013" s="11" t="str">
        <f>Data!G4013</f>
        <v>failed</v>
      </c>
      <c r="J4013" s="11">
        <f>Data!O4013</f>
        <v>4</v>
      </c>
    </row>
    <row r="4014" spans="3:10" x14ac:dyDescent="0.2">
      <c r="C4014"/>
      <c r="D4014"/>
      <c r="E4014"/>
      <c r="F4014"/>
      <c r="G4014"/>
      <c r="I4014" s="11" t="str">
        <f>Data!G4014</f>
        <v>failed</v>
      </c>
      <c r="J4014" s="11">
        <f>Data!O4014</f>
        <v>0</v>
      </c>
    </row>
    <row r="4015" spans="3:10" x14ac:dyDescent="0.2">
      <c r="C4015"/>
      <c r="D4015"/>
      <c r="E4015"/>
      <c r="F4015"/>
      <c r="G4015"/>
      <c r="I4015" s="11" t="str">
        <f>Data!G4015</f>
        <v>failed</v>
      </c>
      <c r="J4015" s="11">
        <f>Data!O4015</f>
        <v>2</v>
      </c>
    </row>
    <row r="4016" spans="3:10" x14ac:dyDescent="0.2">
      <c r="C4016"/>
      <c r="D4016"/>
      <c r="E4016"/>
      <c r="F4016"/>
      <c r="G4016"/>
      <c r="I4016" s="11" t="str">
        <f>Data!G4016</f>
        <v>failed</v>
      </c>
      <c r="J4016" s="11">
        <f>Data!O4016</f>
        <v>0</v>
      </c>
    </row>
    <row r="4017" spans="3:10" x14ac:dyDescent="0.2">
      <c r="C4017"/>
      <c r="D4017"/>
      <c r="E4017"/>
      <c r="F4017"/>
      <c r="G4017"/>
      <c r="I4017" s="11" t="str">
        <f>Data!G4017</f>
        <v>failed</v>
      </c>
      <c r="J4017" s="11">
        <f>Data!O4017</f>
        <v>1</v>
      </c>
    </row>
    <row r="4018" spans="3:10" x14ac:dyDescent="0.2">
      <c r="C4018"/>
      <c r="D4018"/>
      <c r="E4018"/>
      <c r="F4018"/>
      <c r="G4018"/>
      <c r="I4018" s="11" t="str">
        <f>Data!G4018</f>
        <v>failed</v>
      </c>
      <c r="J4018" s="11">
        <f>Data!O4018</f>
        <v>7</v>
      </c>
    </row>
    <row r="4019" spans="3:10" x14ac:dyDescent="0.2">
      <c r="C4019"/>
      <c r="D4019"/>
      <c r="E4019"/>
      <c r="F4019"/>
      <c r="G4019"/>
      <c r="I4019" s="11" t="str">
        <f>Data!G4019</f>
        <v>failed</v>
      </c>
      <c r="J4019" s="11">
        <f>Data!O4019</f>
        <v>2</v>
      </c>
    </row>
    <row r="4020" spans="3:10" x14ac:dyDescent="0.2">
      <c r="C4020"/>
      <c r="D4020"/>
      <c r="E4020"/>
      <c r="F4020"/>
      <c r="G4020"/>
      <c r="I4020" s="11" t="str">
        <f>Data!G4020</f>
        <v>failed</v>
      </c>
      <c r="J4020" s="11">
        <f>Data!O4020</f>
        <v>4</v>
      </c>
    </row>
    <row r="4021" spans="3:10" x14ac:dyDescent="0.2">
      <c r="C4021"/>
      <c r="D4021"/>
      <c r="E4021"/>
      <c r="F4021"/>
      <c r="G4021"/>
      <c r="I4021" s="11" t="str">
        <f>Data!G4021</f>
        <v>failed</v>
      </c>
      <c r="J4021" s="11">
        <f>Data!O4021</f>
        <v>4</v>
      </c>
    </row>
    <row r="4022" spans="3:10" x14ac:dyDescent="0.2">
      <c r="C4022"/>
      <c r="D4022"/>
      <c r="E4022"/>
      <c r="F4022"/>
      <c r="G4022"/>
      <c r="I4022" s="11" t="str">
        <f>Data!G4022</f>
        <v>failed</v>
      </c>
      <c r="J4022" s="11">
        <f>Data!O4022</f>
        <v>3</v>
      </c>
    </row>
    <row r="4023" spans="3:10" x14ac:dyDescent="0.2">
      <c r="C4023"/>
      <c r="D4023"/>
      <c r="E4023"/>
      <c r="F4023"/>
      <c r="G4023"/>
      <c r="I4023" s="11" t="str">
        <f>Data!G4023</f>
        <v>failed</v>
      </c>
      <c r="J4023" s="11">
        <f>Data!O4023</f>
        <v>2</v>
      </c>
    </row>
    <row r="4024" spans="3:10" x14ac:dyDescent="0.2">
      <c r="C4024"/>
      <c r="D4024"/>
      <c r="E4024"/>
      <c r="F4024"/>
      <c r="G4024"/>
      <c r="I4024" s="11" t="str">
        <f>Data!G4024</f>
        <v>failed</v>
      </c>
      <c r="J4024" s="11">
        <f>Data!O4024</f>
        <v>197</v>
      </c>
    </row>
    <row r="4025" spans="3:10" x14ac:dyDescent="0.2">
      <c r="C4025"/>
      <c r="D4025"/>
      <c r="E4025"/>
      <c r="F4025"/>
      <c r="G4025"/>
      <c r="I4025" s="11" t="str">
        <f>Data!G4025</f>
        <v>failed</v>
      </c>
      <c r="J4025" s="11">
        <f>Data!O4025</f>
        <v>0</v>
      </c>
    </row>
    <row r="4026" spans="3:10" x14ac:dyDescent="0.2">
      <c r="C4026"/>
      <c r="D4026"/>
      <c r="E4026"/>
      <c r="F4026"/>
      <c r="G4026"/>
      <c r="I4026" s="11" t="str">
        <f>Data!G4026</f>
        <v>failed</v>
      </c>
      <c r="J4026" s="11">
        <f>Data!O4026</f>
        <v>1</v>
      </c>
    </row>
    <row r="4027" spans="3:10" x14ac:dyDescent="0.2">
      <c r="C4027"/>
      <c r="D4027"/>
      <c r="E4027"/>
      <c r="F4027"/>
      <c r="G4027"/>
      <c r="I4027" s="11" t="str">
        <f>Data!G4027</f>
        <v>failed</v>
      </c>
      <c r="J4027" s="11">
        <f>Data!O4027</f>
        <v>4</v>
      </c>
    </row>
    <row r="4028" spans="3:10" x14ac:dyDescent="0.2">
      <c r="C4028"/>
      <c r="D4028"/>
      <c r="E4028"/>
      <c r="F4028"/>
      <c r="G4028"/>
      <c r="I4028" s="11" t="str">
        <f>Data!G4028</f>
        <v>failed</v>
      </c>
      <c r="J4028" s="11">
        <f>Data!O4028</f>
        <v>0</v>
      </c>
    </row>
    <row r="4029" spans="3:10" x14ac:dyDescent="0.2">
      <c r="C4029"/>
      <c r="D4029"/>
      <c r="E4029"/>
      <c r="F4029"/>
      <c r="G4029"/>
      <c r="I4029" s="11" t="str">
        <f>Data!G4029</f>
        <v>failed</v>
      </c>
      <c r="J4029" s="11">
        <f>Data!O4029</f>
        <v>7</v>
      </c>
    </row>
    <row r="4030" spans="3:10" x14ac:dyDescent="0.2">
      <c r="C4030"/>
      <c r="D4030"/>
      <c r="E4030"/>
      <c r="F4030"/>
      <c r="G4030"/>
      <c r="I4030" s="11" t="str">
        <f>Data!G4030</f>
        <v>failed</v>
      </c>
      <c r="J4030" s="11">
        <f>Data!O4030</f>
        <v>11</v>
      </c>
    </row>
    <row r="4031" spans="3:10" x14ac:dyDescent="0.2">
      <c r="C4031"/>
      <c r="D4031"/>
      <c r="E4031"/>
      <c r="F4031"/>
      <c r="G4031"/>
      <c r="I4031" s="11" t="str">
        <f>Data!G4031</f>
        <v>failed</v>
      </c>
      <c r="J4031" s="11">
        <f>Data!O4031</f>
        <v>0</v>
      </c>
    </row>
    <row r="4032" spans="3:10" x14ac:dyDescent="0.2">
      <c r="C4032"/>
      <c r="D4032"/>
      <c r="E4032"/>
      <c r="F4032"/>
      <c r="G4032"/>
      <c r="I4032" s="11" t="str">
        <f>Data!G4032</f>
        <v>failed</v>
      </c>
      <c r="J4032" s="11">
        <f>Data!O4032</f>
        <v>6</v>
      </c>
    </row>
    <row r="4033" spans="3:10" x14ac:dyDescent="0.2">
      <c r="C4033"/>
      <c r="D4033"/>
      <c r="E4033"/>
      <c r="F4033"/>
      <c r="G4033"/>
      <c r="I4033" s="11" t="str">
        <f>Data!G4033</f>
        <v>failed</v>
      </c>
      <c r="J4033" s="11">
        <f>Data!O4033</f>
        <v>0</v>
      </c>
    </row>
    <row r="4034" spans="3:10" x14ac:dyDescent="0.2">
      <c r="C4034"/>
      <c r="D4034"/>
      <c r="E4034"/>
      <c r="F4034"/>
      <c r="G4034"/>
      <c r="I4034" s="11" t="str">
        <f>Data!G4034</f>
        <v>failed</v>
      </c>
      <c r="J4034" s="11">
        <f>Data!O4034</f>
        <v>7</v>
      </c>
    </row>
    <row r="4035" spans="3:10" x14ac:dyDescent="0.2">
      <c r="C4035"/>
      <c r="D4035"/>
      <c r="E4035"/>
      <c r="F4035"/>
      <c r="G4035"/>
      <c r="I4035" s="11" t="str">
        <f>Data!G4035</f>
        <v>failed</v>
      </c>
      <c r="J4035" s="11">
        <f>Data!O4035</f>
        <v>94</v>
      </c>
    </row>
    <row r="4036" spans="3:10" x14ac:dyDescent="0.2">
      <c r="C4036"/>
      <c r="D4036"/>
      <c r="E4036"/>
      <c r="F4036"/>
      <c r="G4036"/>
      <c r="I4036" s="11" t="str">
        <f>Data!G4036</f>
        <v>failed</v>
      </c>
      <c r="J4036" s="11">
        <f>Data!O4036</f>
        <v>2</v>
      </c>
    </row>
    <row r="4037" spans="3:10" x14ac:dyDescent="0.2">
      <c r="C4037"/>
      <c r="D4037"/>
      <c r="E4037"/>
      <c r="F4037"/>
      <c r="G4037"/>
      <c r="I4037" s="11" t="str">
        <f>Data!G4037</f>
        <v>failed</v>
      </c>
      <c r="J4037" s="11">
        <f>Data!O4037</f>
        <v>25</v>
      </c>
    </row>
    <row r="4038" spans="3:10" x14ac:dyDescent="0.2">
      <c r="C4038"/>
      <c r="D4038"/>
      <c r="E4038"/>
      <c r="F4038"/>
      <c r="G4038"/>
      <c r="I4038" s="11" t="str">
        <f>Data!G4038</f>
        <v>failed</v>
      </c>
      <c r="J4038" s="11">
        <f>Data!O4038</f>
        <v>17</v>
      </c>
    </row>
    <row r="4039" spans="3:10" x14ac:dyDescent="0.2">
      <c r="C4039"/>
      <c r="D4039"/>
      <c r="E4039"/>
      <c r="F4039"/>
      <c r="G4039"/>
      <c r="I4039" s="11" t="str">
        <f>Data!G4039</f>
        <v>failed</v>
      </c>
      <c r="J4039" s="11">
        <f>Data!O4039</f>
        <v>2</v>
      </c>
    </row>
    <row r="4040" spans="3:10" x14ac:dyDescent="0.2">
      <c r="C4040"/>
      <c r="D4040"/>
      <c r="E4040"/>
      <c r="F4040"/>
      <c r="G4040"/>
      <c r="I4040" s="11" t="str">
        <f>Data!G4040</f>
        <v>failed</v>
      </c>
      <c r="J4040" s="11">
        <f>Data!O4040</f>
        <v>4</v>
      </c>
    </row>
    <row r="4041" spans="3:10" x14ac:dyDescent="0.2">
      <c r="C4041"/>
      <c r="D4041"/>
      <c r="E4041"/>
      <c r="F4041"/>
      <c r="G4041"/>
      <c r="I4041" s="11" t="str">
        <f>Data!G4041</f>
        <v>failed</v>
      </c>
      <c r="J4041" s="11">
        <f>Data!O4041</f>
        <v>5</v>
      </c>
    </row>
    <row r="4042" spans="3:10" x14ac:dyDescent="0.2">
      <c r="C4042"/>
      <c r="D4042"/>
      <c r="E4042"/>
      <c r="F4042"/>
      <c r="G4042"/>
      <c r="I4042" s="11" t="str">
        <f>Data!G4042</f>
        <v>failed</v>
      </c>
      <c r="J4042" s="11">
        <f>Data!O4042</f>
        <v>2</v>
      </c>
    </row>
    <row r="4043" spans="3:10" x14ac:dyDescent="0.2">
      <c r="C4043"/>
      <c r="D4043"/>
      <c r="E4043"/>
      <c r="F4043"/>
      <c r="G4043"/>
      <c r="I4043" s="11" t="str">
        <f>Data!G4043</f>
        <v>failed</v>
      </c>
      <c r="J4043" s="11">
        <f>Data!O4043</f>
        <v>2</v>
      </c>
    </row>
    <row r="4044" spans="3:10" x14ac:dyDescent="0.2">
      <c r="C4044"/>
      <c r="D4044"/>
      <c r="E4044"/>
      <c r="F4044"/>
      <c r="G4044"/>
      <c r="I4044" s="11" t="str">
        <f>Data!G4044</f>
        <v>failed</v>
      </c>
      <c r="J4044" s="11">
        <f>Data!O4044</f>
        <v>3</v>
      </c>
    </row>
    <row r="4045" spans="3:10" x14ac:dyDescent="0.2">
      <c r="C4045"/>
      <c r="D4045"/>
      <c r="E4045"/>
      <c r="F4045"/>
      <c r="G4045"/>
      <c r="I4045" s="11" t="str">
        <f>Data!G4045</f>
        <v>failed</v>
      </c>
      <c r="J4045" s="11">
        <f>Data!O4045</f>
        <v>0</v>
      </c>
    </row>
    <row r="4046" spans="3:10" x14ac:dyDescent="0.2">
      <c r="C4046"/>
      <c r="D4046"/>
      <c r="E4046"/>
      <c r="F4046"/>
      <c r="G4046"/>
      <c r="I4046" s="11" t="str">
        <f>Data!G4046</f>
        <v>failed</v>
      </c>
      <c r="J4046" s="11">
        <f>Data!O4046</f>
        <v>4</v>
      </c>
    </row>
    <row r="4047" spans="3:10" x14ac:dyDescent="0.2">
      <c r="C4047"/>
      <c r="D4047"/>
      <c r="E4047"/>
      <c r="F4047"/>
      <c r="G4047"/>
      <c r="I4047" s="11" t="str">
        <f>Data!G4047</f>
        <v>failed</v>
      </c>
      <c r="J4047" s="11">
        <f>Data!O4047</f>
        <v>1</v>
      </c>
    </row>
    <row r="4048" spans="3:10" x14ac:dyDescent="0.2">
      <c r="C4048"/>
      <c r="D4048"/>
      <c r="E4048"/>
      <c r="F4048"/>
      <c r="G4048"/>
      <c r="I4048" s="11" t="str">
        <f>Data!G4048</f>
        <v>failed</v>
      </c>
      <c r="J4048" s="11">
        <f>Data!O4048</f>
        <v>12</v>
      </c>
    </row>
    <row r="4049" spans="3:10" x14ac:dyDescent="0.2">
      <c r="C4049"/>
      <c r="D4049"/>
      <c r="E4049"/>
      <c r="F4049"/>
      <c r="G4049"/>
      <c r="I4049" s="11" t="str">
        <f>Data!G4049</f>
        <v>failed</v>
      </c>
      <c r="J4049" s="11">
        <f>Data!O4049</f>
        <v>4</v>
      </c>
    </row>
    <row r="4050" spans="3:10" x14ac:dyDescent="0.2">
      <c r="C4050"/>
      <c r="D4050"/>
      <c r="E4050"/>
      <c r="F4050"/>
      <c r="G4050"/>
      <c r="I4050" s="11" t="str">
        <f>Data!G4050</f>
        <v>failed</v>
      </c>
      <c r="J4050" s="11">
        <f>Data!O4050</f>
        <v>91</v>
      </c>
    </row>
    <row r="4051" spans="3:10" x14ac:dyDescent="0.2">
      <c r="C4051"/>
      <c r="D4051"/>
      <c r="E4051"/>
      <c r="F4051"/>
      <c r="G4051"/>
      <c r="I4051" s="11" t="str">
        <f>Data!G4051</f>
        <v>failed</v>
      </c>
      <c r="J4051" s="11">
        <f>Data!O4051</f>
        <v>1</v>
      </c>
    </row>
    <row r="4052" spans="3:10" x14ac:dyDescent="0.2">
      <c r="C4052"/>
      <c r="D4052"/>
      <c r="E4052"/>
      <c r="F4052"/>
      <c r="G4052"/>
      <c r="I4052" s="11" t="str">
        <f>Data!G4052</f>
        <v>failed</v>
      </c>
      <c r="J4052" s="11">
        <f>Data!O4052</f>
        <v>1</v>
      </c>
    </row>
    <row r="4053" spans="3:10" x14ac:dyDescent="0.2">
      <c r="C4053"/>
      <c r="D4053"/>
      <c r="E4053"/>
      <c r="F4053"/>
      <c r="G4053"/>
      <c r="I4053" s="11" t="str">
        <f>Data!G4053</f>
        <v>failed</v>
      </c>
      <c r="J4053" s="11">
        <f>Data!O4053</f>
        <v>0</v>
      </c>
    </row>
    <row r="4054" spans="3:10" x14ac:dyDescent="0.2">
      <c r="C4054"/>
      <c r="D4054"/>
      <c r="E4054"/>
      <c r="F4054"/>
      <c r="G4054"/>
      <c r="I4054" s="11" t="str">
        <f>Data!G4054</f>
        <v>failed</v>
      </c>
      <c r="J4054" s="11">
        <f>Data!O4054</f>
        <v>13</v>
      </c>
    </row>
    <row r="4055" spans="3:10" x14ac:dyDescent="0.2">
      <c r="C4055"/>
      <c r="D4055"/>
      <c r="E4055"/>
      <c r="F4055"/>
      <c r="G4055"/>
      <c r="I4055" s="11" t="str">
        <f>Data!G4055</f>
        <v>failed</v>
      </c>
      <c r="J4055" s="11">
        <f>Data!O4055</f>
        <v>2</v>
      </c>
    </row>
    <row r="4056" spans="3:10" x14ac:dyDescent="0.2">
      <c r="C4056"/>
      <c r="D4056"/>
      <c r="E4056"/>
      <c r="F4056"/>
      <c r="G4056"/>
      <c r="I4056" s="11" t="str">
        <f>Data!G4056</f>
        <v>failed</v>
      </c>
      <c r="J4056" s="11">
        <f>Data!O4056</f>
        <v>0</v>
      </c>
    </row>
    <row r="4057" spans="3:10" x14ac:dyDescent="0.2">
      <c r="C4057"/>
      <c r="D4057"/>
      <c r="E4057"/>
      <c r="F4057"/>
      <c r="G4057"/>
      <c r="I4057" s="11" t="str">
        <f>Data!G4057</f>
        <v>failed</v>
      </c>
      <c r="J4057" s="11">
        <f>Data!O4057</f>
        <v>21</v>
      </c>
    </row>
    <row r="4058" spans="3:10" x14ac:dyDescent="0.2">
      <c r="C4058"/>
      <c r="D4058"/>
      <c r="E4058"/>
      <c r="F4058"/>
      <c r="G4058"/>
      <c r="I4058" s="11" t="str">
        <f>Data!G4058</f>
        <v>failed</v>
      </c>
      <c r="J4058" s="11">
        <f>Data!O4058</f>
        <v>9</v>
      </c>
    </row>
    <row r="4059" spans="3:10" x14ac:dyDescent="0.2">
      <c r="C4059"/>
      <c r="D4059"/>
      <c r="E4059"/>
      <c r="F4059"/>
      <c r="G4059"/>
      <c r="I4059" s="11" t="str">
        <f>Data!G4059</f>
        <v>failed</v>
      </c>
      <c r="J4059" s="11">
        <f>Data!O4059</f>
        <v>6</v>
      </c>
    </row>
    <row r="4060" spans="3:10" x14ac:dyDescent="0.2">
      <c r="C4060"/>
      <c r="D4060"/>
      <c r="E4060"/>
      <c r="F4060"/>
      <c r="G4060"/>
      <c r="I4060" s="11" t="str">
        <f>Data!G4060</f>
        <v>failed</v>
      </c>
      <c r="J4060" s="11">
        <f>Data!O4060</f>
        <v>4</v>
      </c>
    </row>
    <row r="4061" spans="3:10" x14ac:dyDescent="0.2">
      <c r="C4061"/>
      <c r="D4061"/>
      <c r="E4061"/>
      <c r="F4061"/>
      <c r="G4061"/>
      <c r="I4061" s="11" t="str">
        <f>Data!G4061</f>
        <v>failed</v>
      </c>
      <c r="J4061" s="11">
        <f>Data!O4061</f>
        <v>7</v>
      </c>
    </row>
    <row r="4062" spans="3:10" x14ac:dyDescent="0.2">
      <c r="C4062"/>
      <c r="D4062"/>
      <c r="E4062"/>
      <c r="F4062"/>
      <c r="G4062"/>
      <c r="I4062" s="11" t="str">
        <f>Data!G4062</f>
        <v>failed</v>
      </c>
      <c r="J4062" s="11">
        <f>Data!O4062</f>
        <v>5</v>
      </c>
    </row>
    <row r="4063" spans="3:10" x14ac:dyDescent="0.2">
      <c r="C4063"/>
      <c r="D4063"/>
      <c r="E4063"/>
      <c r="F4063"/>
      <c r="G4063"/>
      <c r="I4063" s="11" t="str">
        <f>Data!G4063</f>
        <v>failed</v>
      </c>
      <c r="J4063" s="11">
        <f>Data!O4063</f>
        <v>0</v>
      </c>
    </row>
    <row r="4064" spans="3:10" x14ac:dyDescent="0.2">
      <c r="C4064"/>
      <c r="D4064"/>
      <c r="E4064"/>
      <c r="F4064"/>
      <c r="G4064"/>
      <c r="I4064" s="11" t="str">
        <f>Data!G4064</f>
        <v>failed</v>
      </c>
      <c r="J4064" s="11">
        <f>Data!O4064</f>
        <v>3</v>
      </c>
    </row>
    <row r="4065" spans="3:10" x14ac:dyDescent="0.2">
      <c r="C4065"/>
      <c r="D4065"/>
      <c r="E4065"/>
      <c r="F4065"/>
      <c r="G4065"/>
      <c r="I4065" s="11" t="str">
        <f>Data!G4065</f>
        <v>failed</v>
      </c>
      <c r="J4065" s="11">
        <f>Data!O4065</f>
        <v>9</v>
      </c>
    </row>
    <row r="4066" spans="3:10" x14ac:dyDescent="0.2">
      <c r="C4066"/>
      <c r="D4066"/>
      <c r="E4066"/>
      <c r="F4066"/>
      <c r="G4066"/>
      <c r="I4066" s="11" t="str">
        <f>Data!G4066</f>
        <v>failed</v>
      </c>
      <c r="J4066" s="11">
        <f>Data!O4066</f>
        <v>6</v>
      </c>
    </row>
    <row r="4067" spans="3:10" x14ac:dyDescent="0.2">
      <c r="C4067"/>
      <c r="D4067"/>
      <c r="E4067"/>
      <c r="F4067"/>
      <c r="G4067"/>
      <c r="I4067" s="11" t="str">
        <f>Data!G4067</f>
        <v>failed</v>
      </c>
      <c r="J4067" s="11">
        <f>Data!O4067</f>
        <v>4</v>
      </c>
    </row>
    <row r="4068" spans="3:10" x14ac:dyDescent="0.2">
      <c r="C4068"/>
      <c r="D4068"/>
      <c r="E4068"/>
      <c r="F4068"/>
      <c r="G4068"/>
      <c r="I4068" s="11" t="str">
        <f>Data!G4068</f>
        <v>failed</v>
      </c>
      <c r="J4068" s="11">
        <f>Data!O4068</f>
        <v>1</v>
      </c>
    </row>
    <row r="4069" spans="3:10" x14ac:dyDescent="0.2">
      <c r="C4069"/>
      <c r="D4069"/>
      <c r="E4069"/>
      <c r="F4069"/>
      <c r="G4069"/>
      <c r="I4069" s="11" t="str">
        <f>Data!G4069</f>
        <v>failed</v>
      </c>
      <c r="J4069" s="11">
        <f>Data!O4069</f>
        <v>17</v>
      </c>
    </row>
    <row r="4070" spans="3:10" x14ac:dyDescent="0.2">
      <c r="C4070"/>
      <c r="D4070"/>
      <c r="E4070"/>
      <c r="F4070"/>
      <c r="G4070"/>
      <c r="I4070" s="11" t="str">
        <f>Data!G4070</f>
        <v>failed</v>
      </c>
      <c r="J4070" s="11">
        <f>Data!O4070</f>
        <v>1</v>
      </c>
    </row>
    <row r="4071" spans="3:10" x14ac:dyDescent="0.2">
      <c r="C4071"/>
      <c r="D4071"/>
      <c r="E4071"/>
      <c r="F4071"/>
      <c r="G4071"/>
      <c r="I4071" s="11" t="str">
        <f>Data!G4071</f>
        <v>failed</v>
      </c>
      <c r="J4071" s="11">
        <f>Data!O4071</f>
        <v>13</v>
      </c>
    </row>
    <row r="4072" spans="3:10" x14ac:dyDescent="0.2">
      <c r="C4072"/>
      <c r="D4072"/>
      <c r="E4072"/>
      <c r="F4072"/>
      <c r="G4072"/>
      <c r="I4072" s="11" t="str">
        <f>Data!G4072</f>
        <v>failed</v>
      </c>
      <c r="J4072" s="11">
        <f>Data!O4072</f>
        <v>6</v>
      </c>
    </row>
    <row r="4073" spans="3:10" x14ac:dyDescent="0.2">
      <c r="C4073"/>
      <c r="D4073"/>
      <c r="E4073"/>
      <c r="F4073"/>
      <c r="G4073"/>
      <c r="I4073" s="11" t="str">
        <f>Data!G4073</f>
        <v>failed</v>
      </c>
      <c r="J4073" s="11">
        <f>Data!O4073</f>
        <v>0</v>
      </c>
    </row>
    <row r="4074" spans="3:10" x14ac:dyDescent="0.2">
      <c r="C4074"/>
      <c r="D4074"/>
      <c r="E4074"/>
      <c r="F4074"/>
      <c r="G4074"/>
      <c r="I4074" s="11" t="str">
        <f>Data!G4074</f>
        <v>failed</v>
      </c>
      <c r="J4074" s="11">
        <f>Data!O4074</f>
        <v>2</v>
      </c>
    </row>
    <row r="4075" spans="3:10" x14ac:dyDescent="0.2">
      <c r="C4075"/>
      <c r="D4075"/>
      <c r="E4075"/>
      <c r="F4075"/>
      <c r="G4075"/>
      <c r="I4075" s="11" t="str">
        <f>Data!G4075</f>
        <v>failed</v>
      </c>
      <c r="J4075" s="11">
        <f>Data!O4075</f>
        <v>2</v>
      </c>
    </row>
    <row r="4076" spans="3:10" x14ac:dyDescent="0.2">
      <c r="C4076"/>
      <c r="D4076"/>
      <c r="E4076"/>
      <c r="F4076"/>
      <c r="G4076"/>
      <c r="I4076" s="11" t="str">
        <f>Data!G4076</f>
        <v>failed</v>
      </c>
      <c r="J4076" s="11">
        <f>Data!O4076</f>
        <v>21</v>
      </c>
    </row>
    <row r="4077" spans="3:10" x14ac:dyDescent="0.2">
      <c r="C4077"/>
      <c r="D4077"/>
      <c r="E4077"/>
      <c r="F4077"/>
      <c r="G4077"/>
      <c r="I4077" s="11" t="str">
        <f>Data!G4077</f>
        <v>failed</v>
      </c>
      <c r="J4077" s="11">
        <f>Data!O4077</f>
        <v>13</v>
      </c>
    </row>
    <row r="4078" spans="3:10" x14ac:dyDescent="0.2">
      <c r="C4078"/>
      <c r="D4078"/>
      <c r="E4078"/>
      <c r="F4078"/>
      <c r="G4078"/>
      <c r="I4078" s="11" t="str">
        <f>Data!G4078</f>
        <v>failed</v>
      </c>
      <c r="J4078" s="11">
        <f>Data!O4078</f>
        <v>0</v>
      </c>
    </row>
    <row r="4079" spans="3:10" x14ac:dyDescent="0.2">
      <c r="C4079"/>
      <c r="D4079"/>
      <c r="E4079"/>
      <c r="F4079"/>
      <c r="G4079"/>
      <c r="I4079" s="11" t="str">
        <f>Data!G4079</f>
        <v>failed</v>
      </c>
      <c r="J4079" s="11">
        <f>Data!O4079</f>
        <v>6</v>
      </c>
    </row>
    <row r="4080" spans="3:10" x14ac:dyDescent="0.2">
      <c r="C4080"/>
      <c r="D4080"/>
      <c r="E4080"/>
      <c r="F4080"/>
      <c r="G4080"/>
      <c r="I4080" s="11" t="str">
        <f>Data!G4080</f>
        <v>failed</v>
      </c>
      <c r="J4080" s="11">
        <f>Data!O4080</f>
        <v>0</v>
      </c>
    </row>
    <row r="4081" spans="3:10" x14ac:dyDescent="0.2">
      <c r="C4081"/>
      <c r="D4081"/>
      <c r="E4081"/>
      <c r="F4081"/>
      <c r="G4081"/>
      <c r="I4081" s="11" t="str">
        <f>Data!G4081</f>
        <v>failed</v>
      </c>
      <c r="J4081" s="11">
        <f>Data!O4081</f>
        <v>1</v>
      </c>
    </row>
    <row r="4082" spans="3:10" x14ac:dyDescent="0.2">
      <c r="C4082"/>
      <c r="D4082"/>
      <c r="E4082"/>
      <c r="F4082"/>
      <c r="G4082"/>
      <c r="I4082" s="11" t="str">
        <f>Data!G4082</f>
        <v>failed</v>
      </c>
      <c r="J4082" s="11">
        <f>Data!O4082</f>
        <v>0</v>
      </c>
    </row>
    <row r="4083" spans="3:10" x14ac:dyDescent="0.2">
      <c r="C4083"/>
      <c r="D4083"/>
      <c r="E4083"/>
      <c r="F4083"/>
      <c r="G4083"/>
      <c r="I4083" s="11" t="str">
        <f>Data!G4083</f>
        <v>failed</v>
      </c>
      <c r="J4083" s="11">
        <f>Data!O4083</f>
        <v>12</v>
      </c>
    </row>
    <row r="4084" spans="3:10" x14ac:dyDescent="0.2">
      <c r="C4084"/>
      <c r="D4084"/>
      <c r="E4084"/>
      <c r="F4084"/>
      <c r="G4084"/>
      <c r="I4084" s="11" t="str">
        <f>Data!G4084</f>
        <v>failed</v>
      </c>
      <c r="J4084" s="11">
        <f>Data!O4084</f>
        <v>2</v>
      </c>
    </row>
    <row r="4085" spans="3:10" x14ac:dyDescent="0.2">
      <c r="C4085"/>
      <c r="D4085"/>
      <c r="E4085"/>
      <c r="F4085"/>
      <c r="G4085"/>
      <c r="I4085" s="11" t="str">
        <f>Data!G4085</f>
        <v>failed</v>
      </c>
      <c r="J4085" s="11">
        <f>Data!O4085</f>
        <v>6</v>
      </c>
    </row>
    <row r="4086" spans="3:10" x14ac:dyDescent="0.2">
      <c r="C4086"/>
      <c r="D4086"/>
      <c r="E4086"/>
      <c r="F4086"/>
      <c r="G4086"/>
      <c r="I4086" s="11" t="str">
        <f>Data!G4086</f>
        <v>failed</v>
      </c>
      <c r="J4086" s="11">
        <f>Data!O4086</f>
        <v>1</v>
      </c>
    </row>
    <row r="4087" spans="3:10" x14ac:dyDescent="0.2">
      <c r="C4087"/>
      <c r="D4087"/>
      <c r="E4087"/>
      <c r="F4087"/>
      <c r="G4087"/>
      <c r="I4087" s="11" t="str">
        <f>Data!G4087</f>
        <v>failed</v>
      </c>
      <c r="J4087" s="11">
        <f>Data!O4087</f>
        <v>1</v>
      </c>
    </row>
    <row r="4088" spans="3:10" x14ac:dyDescent="0.2">
      <c r="C4088"/>
      <c r="D4088"/>
      <c r="E4088"/>
      <c r="F4088"/>
      <c r="G4088"/>
      <c r="I4088" s="11" t="str">
        <f>Data!G4088</f>
        <v>failed</v>
      </c>
      <c r="J4088" s="11">
        <f>Data!O4088</f>
        <v>5</v>
      </c>
    </row>
    <row r="4089" spans="3:10" x14ac:dyDescent="0.2">
      <c r="C4089"/>
      <c r="D4089"/>
      <c r="E4089"/>
      <c r="F4089"/>
      <c r="G4089"/>
      <c r="I4089" s="11" t="str">
        <f>Data!G4089</f>
        <v>failed</v>
      </c>
      <c r="J4089" s="11">
        <f>Data!O4089</f>
        <v>0</v>
      </c>
    </row>
    <row r="4090" spans="3:10" x14ac:dyDescent="0.2">
      <c r="C4090"/>
      <c r="D4090"/>
      <c r="E4090"/>
      <c r="F4090"/>
      <c r="G4090"/>
      <c r="I4090" s="11" t="str">
        <f>Data!G4090</f>
        <v>failed</v>
      </c>
      <c r="J4090" s="11">
        <f>Data!O4090</f>
        <v>3</v>
      </c>
    </row>
    <row r="4091" spans="3:10" x14ac:dyDescent="0.2">
      <c r="C4091"/>
      <c r="D4091"/>
      <c r="E4091"/>
      <c r="F4091"/>
      <c r="G4091"/>
      <c r="I4091" s="11" t="str">
        <f>Data!G4091</f>
        <v>failed</v>
      </c>
      <c r="J4091" s="11">
        <f>Data!O4091</f>
        <v>8</v>
      </c>
    </row>
    <row r="4092" spans="3:10" x14ac:dyDescent="0.2">
      <c r="C4092"/>
      <c r="D4092"/>
      <c r="E4092"/>
      <c r="F4092"/>
      <c r="G4092"/>
      <c r="I4092" s="11" t="str">
        <f>Data!G4092</f>
        <v>failed</v>
      </c>
      <c r="J4092" s="11">
        <f>Data!O4092</f>
        <v>3</v>
      </c>
    </row>
    <row r="4093" spans="3:10" x14ac:dyDescent="0.2">
      <c r="C4093"/>
      <c r="D4093"/>
      <c r="E4093"/>
      <c r="F4093"/>
      <c r="G4093"/>
      <c r="I4093" s="11" t="str">
        <f>Data!G4093</f>
        <v>failed</v>
      </c>
      <c r="J4093" s="11">
        <f>Data!O4093</f>
        <v>8</v>
      </c>
    </row>
    <row r="4094" spans="3:10" x14ac:dyDescent="0.2">
      <c r="C4094"/>
      <c r="D4094"/>
      <c r="E4094"/>
      <c r="F4094"/>
      <c r="G4094"/>
      <c r="I4094" s="11" t="str">
        <f>Data!G4094</f>
        <v>failed</v>
      </c>
      <c r="J4094" s="11">
        <f>Data!O4094</f>
        <v>1</v>
      </c>
    </row>
    <row r="4095" spans="3:10" x14ac:dyDescent="0.2">
      <c r="C4095"/>
      <c r="D4095"/>
      <c r="E4095"/>
      <c r="F4095"/>
      <c r="G4095"/>
      <c r="I4095" s="11" t="str">
        <f>Data!G4095</f>
        <v>failed</v>
      </c>
      <c r="J4095" s="11">
        <f>Data!O4095</f>
        <v>4</v>
      </c>
    </row>
    <row r="4096" spans="3:10" x14ac:dyDescent="0.2">
      <c r="C4096"/>
      <c r="D4096"/>
      <c r="E4096"/>
      <c r="F4096"/>
      <c r="G4096"/>
      <c r="I4096" s="11" t="str">
        <f>Data!G4096</f>
        <v>failed</v>
      </c>
      <c r="J4096" s="11">
        <f>Data!O4096</f>
        <v>8</v>
      </c>
    </row>
    <row r="4097" spans="3:10" x14ac:dyDescent="0.2">
      <c r="C4097"/>
      <c r="D4097"/>
      <c r="E4097"/>
      <c r="F4097"/>
      <c r="G4097"/>
      <c r="I4097" s="11" t="str">
        <f>Data!G4097</f>
        <v>failed</v>
      </c>
      <c r="J4097" s="11">
        <f>Data!O4097</f>
        <v>1</v>
      </c>
    </row>
    <row r="4098" spans="3:10" x14ac:dyDescent="0.2">
      <c r="C4098"/>
      <c r="D4098"/>
      <c r="E4098"/>
      <c r="F4098"/>
      <c r="G4098"/>
      <c r="I4098" s="11" t="str">
        <f>Data!G4098</f>
        <v>failed</v>
      </c>
      <c r="J4098" s="11">
        <f>Data!O4098</f>
        <v>5</v>
      </c>
    </row>
    <row r="4099" spans="3:10" x14ac:dyDescent="0.2">
      <c r="C4099"/>
      <c r="D4099"/>
      <c r="E4099"/>
      <c r="F4099"/>
      <c r="G4099"/>
      <c r="I4099" s="11" t="str">
        <f>Data!G4099</f>
        <v>failed</v>
      </c>
      <c r="J4099" s="11">
        <f>Data!O4099</f>
        <v>0</v>
      </c>
    </row>
    <row r="4100" spans="3:10" x14ac:dyDescent="0.2">
      <c r="C4100"/>
      <c r="D4100"/>
      <c r="E4100"/>
      <c r="F4100"/>
      <c r="G4100"/>
      <c r="I4100" s="11" t="str">
        <f>Data!G4100</f>
        <v>failed</v>
      </c>
      <c r="J4100" s="11">
        <f>Data!O4100</f>
        <v>0</v>
      </c>
    </row>
    <row r="4101" spans="3:10" x14ac:dyDescent="0.2">
      <c r="C4101"/>
      <c r="D4101"/>
      <c r="E4101"/>
      <c r="F4101"/>
      <c r="G4101"/>
      <c r="I4101" s="11" t="str">
        <f>Data!G4101</f>
        <v>failed</v>
      </c>
      <c r="J4101" s="11">
        <f>Data!O4101</f>
        <v>1</v>
      </c>
    </row>
    <row r="4102" spans="3:10" x14ac:dyDescent="0.2">
      <c r="C4102"/>
      <c r="D4102"/>
      <c r="E4102"/>
      <c r="F4102"/>
      <c r="G4102"/>
      <c r="I4102" s="11" t="str">
        <f>Data!G4102</f>
        <v>failed</v>
      </c>
      <c r="J4102" s="11">
        <f>Data!O4102</f>
        <v>0</v>
      </c>
    </row>
    <row r="4103" spans="3:10" x14ac:dyDescent="0.2">
      <c r="C4103"/>
      <c r="D4103"/>
      <c r="E4103"/>
      <c r="F4103"/>
      <c r="G4103"/>
      <c r="I4103" s="11" t="str">
        <f>Data!G4103</f>
        <v>failed</v>
      </c>
      <c r="J4103" s="11">
        <f>Data!O4103</f>
        <v>0</v>
      </c>
    </row>
    <row r="4104" spans="3:10" x14ac:dyDescent="0.2">
      <c r="C4104"/>
      <c r="D4104"/>
      <c r="E4104"/>
      <c r="F4104"/>
      <c r="G4104"/>
      <c r="I4104" s="11" t="str">
        <f>Data!G4104</f>
        <v>failed</v>
      </c>
      <c r="J4104" s="11">
        <f>Data!O4104</f>
        <v>6</v>
      </c>
    </row>
    <row r="4105" spans="3:10" x14ac:dyDescent="0.2">
      <c r="C4105"/>
      <c r="D4105"/>
      <c r="E4105"/>
      <c r="F4105"/>
      <c r="G4105"/>
      <c r="I4105" s="11" t="str">
        <f>Data!G4105</f>
        <v>failed</v>
      </c>
      <c r="J4105" s="11">
        <f>Data!O4105</f>
        <v>6</v>
      </c>
    </row>
    <row r="4106" spans="3:10" x14ac:dyDescent="0.2">
      <c r="C4106"/>
      <c r="D4106"/>
      <c r="E4106"/>
      <c r="F4106"/>
      <c r="G4106"/>
      <c r="I4106" s="11" t="str">
        <f>Data!G4106</f>
        <v>failed</v>
      </c>
      <c r="J4106" s="11">
        <f>Data!O4106</f>
        <v>14</v>
      </c>
    </row>
    <row r="4107" spans="3:10" x14ac:dyDescent="0.2">
      <c r="C4107"/>
      <c r="D4107"/>
      <c r="E4107"/>
      <c r="F4107"/>
      <c r="G4107"/>
      <c r="I4107" s="11" t="str">
        <f>Data!G4107</f>
        <v>failed</v>
      </c>
      <c r="J4107" s="11">
        <f>Data!O4107</f>
        <v>6</v>
      </c>
    </row>
    <row r="4108" spans="3:10" x14ac:dyDescent="0.2">
      <c r="C4108"/>
      <c r="D4108"/>
      <c r="E4108"/>
      <c r="F4108"/>
      <c r="G4108"/>
      <c r="I4108" s="11" t="str">
        <f>Data!G4108</f>
        <v>failed</v>
      </c>
      <c r="J4108" s="11">
        <f>Data!O4108</f>
        <v>33</v>
      </c>
    </row>
    <row r="4109" spans="3:10" x14ac:dyDescent="0.2">
      <c r="C4109"/>
      <c r="D4109"/>
      <c r="E4109"/>
      <c r="F4109"/>
      <c r="G4109"/>
      <c r="I4109" s="11" t="str">
        <f>Data!G4109</f>
        <v>failed</v>
      </c>
      <c r="J4109" s="11">
        <f>Data!O4109</f>
        <v>4</v>
      </c>
    </row>
    <row r="4110" spans="3:10" x14ac:dyDescent="0.2">
      <c r="C4110"/>
      <c r="D4110"/>
      <c r="E4110"/>
      <c r="F4110"/>
      <c r="G4110"/>
      <c r="I4110" s="11" t="str">
        <f>Data!G4110</f>
        <v>failed</v>
      </c>
      <c r="J4110" s="11">
        <f>Data!O4110</f>
        <v>1</v>
      </c>
    </row>
    <row r="4111" spans="3:10" x14ac:dyDescent="0.2">
      <c r="C4111"/>
      <c r="D4111"/>
      <c r="E4111"/>
      <c r="F4111"/>
      <c r="G4111"/>
      <c r="I4111" s="11" t="str">
        <f>Data!G4111</f>
        <v>failed</v>
      </c>
      <c r="J4111" s="11">
        <f>Data!O4111</f>
        <v>0</v>
      </c>
    </row>
    <row r="4112" spans="3:10" x14ac:dyDescent="0.2">
      <c r="C4112"/>
      <c r="D4112"/>
      <c r="E4112"/>
      <c r="F4112"/>
      <c r="G4112"/>
      <c r="I4112" s="11" t="str">
        <f>Data!G4112</f>
        <v>failed</v>
      </c>
      <c r="J4112" s="11">
        <f>Data!O4112</f>
        <v>6</v>
      </c>
    </row>
    <row r="4113" spans="3:10" x14ac:dyDescent="0.2">
      <c r="C4113"/>
      <c r="D4113"/>
      <c r="E4113"/>
      <c r="F4113"/>
      <c r="G4113"/>
      <c r="I4113" s="11" t="str">
        <f>Data!G4113</f>
        <v>failed</v>
      </c>
      <c r="J4113" s="11">
        <f>Data!O4113</f>
        <v>6</v>
      </c>
    </row>
    <row r="4114" spans="3:10" x14ac:dyDescent="0.2">
      <c r="C4114"/>
      <c r="D4114"/>
      <c r="E4114"/>
      <c r="F4114"/>
      <c r="G4114"/>
      <c r="I4114" s="11" t="str">
        <f>Data!G4114</f>
        <v>failed</v>
      </c>
      <c r="J4114" s="11">
        <f>Data!O4114</f>
        <v>1</v>
      </c>
    </row>
    <row r="4115" spans="3:10" x14ac:dyDescent="0.2">
      <c r="C4115"/>
      <c r="D4115"/>
      <c r="E4115"/>
      <c r="F4115"/>
      <c r="G4115"/>
      <c r="I4115" s="11" t="str">
        <f>Data!G4115</f>
        <v>failed</v>
      </c>
      <c r="J4115" s="11">
        <f>Data!O4115</f>
        <v>3</v>
      </c>
    </row>
    <row r="4116" spans="3:10" x14ac:dyDescent="0.2">
      <c r="C4116"/>
      <c r="D4116"/>
      <c r="E4116"/>
      <c r="F4116"/>
      <c r="G4116"/>
    </row>
    <row r="4117" spans="3:10" x14ac:dyDescent="0.2">
      <c r="C4117"/>
      <c r="D4117"/>
      <c r="E4117"/>
      <c r="F4117"/>
      <c r="G4117"/>
    </row>
    <row r="4118" spans="3:10" x14ac:dyDescent="0.2">
      <c r="C4118"/>
      <c r="D4118"/>
      <c r="E4118"/>
      <c r="F4118"/>
      <c r="G4118"/>
    </row>
    <row r="4119" spans="3:10" x14ac:dyDescent="0.2">
      <c r="C4119"/>
      <c r="D4119"/>
      <c r="E4119"/>
      <c r="F4119"/>
      <c r="G4119"/>
    </row>
    <row r="4120" spans="3:10" x14ac:dyDescent="0.2">
      <c r="C4120"/>
      <c r="D4120"/>
      <c r="E4120"/>
      <c r="F4120"/>
      <c r="G4120"/>
    </row>
    <row r="4121" spans="3:10" x14ac:dyDescent="0.2">
      <c r="C4121"/>
      <c r="D4121"/>
      <c r="E4121"/>
      <c r="F4121"/>
      <c r="G4121"/>
    </row>
    <row r="4122" spans="3:10" x14ac:dyDescent="0.2">
      <c r="C4122"/>
      <c r="D4122"/>
      <c r="E4122"/>
      <c r="F4122"/>
      <c r="G4122"/>
    </row>
    <row r="4123" spans="3:10" x14ac:dyDescent="0.2">
      <c r="C4123"/>
      <c r="D4123"/>
      <c r="E4123"/>
      <c r="F4123"/>
      <c r="G4123"/>
    </row>
    <row r="4124" spans="3:10" x14ac:dyDescent="0.2">
      <c r="C4124"/>
      <c r="D4124"/>
      <c r="E4124"/>
      <c r="F4124"/>
      <c r="G4124"/>
    </row>
    <row r="4125" spans="3:10" x14ac:dyDescent="0.2">
      <c r="C4125"/>
      <c r="D4125"/>
      <c r="E4125"/>
      <c r="F4125"/>
      <c r="G4125"/>
    </row>
    <row r="4126" spans="3:10" x14ac:dyDescent="0.2">
      <c r="C4126"/>
      <c r="D4126"/>
      <c r="E4126"/>
      <c r="F4126"/>
      <c r="G4126"/>
    </row>
    <row r="4127" spans="3:10" x14ac:dyDescent="0.2">
      <c r="C4127"/>
      <c r="D4127"/>
      <c r="E4127"/>
      <c r="F4127"/>
      <c r="G4127"/>
    </row>
    <row r="4128" spans="3:10" x14ac:dyDescent="0.2">
      <c r="C4128"/>
      <c r="D4128"/>
      <c r="E4128"/>
      <c r="F4128"/>
      <c r="G4128"/>
    </row>
    <row r="4129" spans="3:7" x14ac:dyDescent="0.2">
      <c r="C4129"/>
      <c r="D4129"/>
      <c r="E4129"/>
      <c r="F4129"/>
      <c r="G4129"/>
    </row>
    <row r="4130" spans="3:7" x14ac:dyDescent="0.2">
      <c r="C4130"/>
      <c r="D4130"/>
      <c r="E4130"/>
      <c r="F4130"/>
      <c r="G4130"/>
    </row>
    <row r="4131" spans="3:7" x14ac:dyDescent="0.2">
      <c r="C4131"/>
      <c r="D4131"/>
      <c r="E4131"/>
      <c r="F4131"/>
      <c r="G4131"/>
    </row>
    <row r="4132" spans="3:7" x14ac:dyDescent="0.2">
      <c r="C4132"/>
      <c r="D4132"/>
      <c r="E4132"/>
      <c r="F4132"/>
      <c r="G4132"/>
    </row>
    <row r="4133" spans="3:7" x14ac:dyDescent="0.2">
      <c r="C4133"/>
      <c r="D4133"/>
      <c r="E4133"/>
      <c r="F4133"/>
      <c r="G4133"/>
    </row>
    <row r="4134" spans="3:7" x14ac:dyDescent="0.2">
      <c r="C4134"/>
      <c r="D4134"/>
      <c r="E4134"/>
      <c r="F4134"/>
      <c r="G4134"/>
    </row>
    <row r="4135" spans="3:7" x14ac:dyDescent="0.2">
      <c r="C4135"/>
      <c r="D4135"/>
      <c r="E4135"/>
      <c r="F4135"/>
      <c r="G4135"/>
    </row>
    <row r="4136" spans="3:7" x14ac:dyDescent="0.2">
      <c r="C4136"/>
      <c r="D4136"/>
      <c r="E4136"/>
      <c r="F4136"/>
      <c r="G4136"/>
    </row>
    <row r="4137" spans="3:7" x14ac:dyDescent="0.2">
      <c r="C4137"/>
      <c r="D4137"/>
      <c r="E4137"/>
      <c r="F4137"/>
      <c r="G4137"/>
    </row>
    <row r="4138" spans="3:7" x14ac:dyDescent="0.2">
      <c r="C4138"/>
      <c r="D4138"/>
      <c r="E4138"/>
      <c r="F4138"/>
      <c r="G4138"/>
    </row>
    <row r="4139" spans="3:7" x14ac:dyDescent="0.2">
      <c r="C4139"/>
      <c r="D4139"/>
      <c r="E4139"/>
      <c r="F4139"/>
      <c r="G4139"/>
    </row>
    <row r="4140" spans="3:7" x14ac:dyDescent="0.2">
      <c r="C4140"/>
      <c r="D4140"/>
      <c r="E4140"/>
      <c r="F4140"/>
      <c r="G4140"/>
    </row>
    <row r="4141" spans="3:7" x14ac:dyDescent="0.2">
      <c r="C4141"/>
      <c r="D4141"/>
      <c r="E4141"/>
      <c r="F4141"/>
      <c r="G4141"/>
    </row>
    <row r="4142" spans="3:7" x14ac:dyDescent="0.2">
      <c r="C4142"/>
      <c r="D4142"/>
      <c r="E4142"/>
      <c r="F4142"/>
      <c r="G4142"/>
    </row>
    <row r="4143" spans="3:7" x14ac:dyDescent="0.2">
      <c r="C4143"/>
      <c r="D4143"/>
      <c r="E4143"/>
      <c r="F4143"/>
      <c r="G4143"/>
    </row>
    <row r="4144" spans="3:7" x14ac:dyDescent="0.2">
      <c r="C4144"/>
      <c r="D4144"/>
      <c r="E4144"/>
      <c r="F4144"/>
      <c r="G4144"/>
    </row>
    <row r="4145" spans="3:7" x14ac:dyDescent="0.2">
      <c r="C4145"/>
      <c r="D4145"/>
      <c r="E4145"/>
      <c r="F4145"/>
      <c r="G4145"/>
    </row>
    <row r="4146" spans="3:7" x14ac:dyDescent="0.2">
      <c r="C4146"/>
      <c r="D4146"/>
      <c r="E4146"/>
      <c r="F4146"/>
      <c r="G4146"/>
    </row>
    <row r="4147" spans="3:7" x14ac:dyDescent="0.2">
      <c r="C4147"/>
      <c r="D4147"/>
      <c r="E4147"/>
      <c r="F4147"/>
      <c r="G4147"/>
    </row>
    <row r="4148" spans="3:7" x14ac:dyDescent="0.2">
      <c r="C4148"/>
      <c r="D4148"/>
      <c r="E4148"/>
      <c r="F4148"/>
      <c r="G4148"/>
    </row>
    <row r="4149" spans="3:7" x14ac:dyDescent="0.2">
      <c r="C4149"/>
      <c r="D4149"/>
      <c r="E4149"/>
      <c r="F4149"/>
      <c r="G4149"/>
    </row>
    <row r="4150" spans="3:7" x14ac:dyDescent="0.2">
      <c r="C4150"/>
      <c r="D4150"/>
      <c r="E4150"/>
      <c r="F4150"/>
      <c r="G4150"/>
    </row>
    <row r="4151" spans="3:7" x14ac:dyDescent="0.2">
      <c r="C4151"/>
      <c r="D4151"/>
      <c r="E4151"/>
      <c r="F4151"/>
      <c r="G4151"/>
    </row>
    <row r="4152" spans="3:7" x14ac:dyDescent="0.2">
      <c r="C4152"/>
      <c r="D4152"/>
      <c r="E4152"/>
      <c r="F4152"/>
      <c r="G4152"/>
    </row>
    <row r="4153" spans="3:7" x14ac:dyDescent="0.2">
      <c r="C4153"/>
      <c r="D4153"/>
      <c r="E4153"/>
      <c r="F4153"/>
      <c r="G4153"/>
    </row>
    <row r="4154" spans="3:7" x14ac:dyDescent="0.2">
      <c r="C4154"/>
      <c r="D4154"/>
      <c r="E4154"/>
      <c r="F4154"/>
      <c r="G4154"/>
    </row>
    <row r="4155" spans="3:7" x14ac:dyDescent="0.2">
      <c r="C4155"/>
      <c r="D4155"/>
      <c r="E4155"/>
      <c r="F4155"/>
      <c r="G4155"/>
    </row>
    <row r="4156" spans="3:7" x14ac:dyDescent="0.2">
      <c r="C4156"/>
      <c r="D4156"/>
      <c r="E4156"/>
      <c r="F4156"/>
      <c r="G4156"/>
    </row>
    <row r="4157" spans="3:7" x14ac:dyDescent="0.2">
      <c r="C4157"/>
      <c r="D4157"/>
      <c r="E4157"/>
      <c r="F4157"/>
      <c r="G4157"/>
    </row>
    <row r="4158" spans="3:7" x14ac:dyDescent="0.2">
      <c r="C4158"/>
      <c r="D4158"/>
      <c r="E4158"/>
      <c r="F4158"/>
      <c r="G4158"/>
    </row>
    <row r="4159" spans="3:7" x14ac:dyDescent="0.2">
      <c r="C4159"/>
      <c r="D4159"/>
      <c r="E4159"/>
      <c r="F4159"/>
      <c r="G4159"/>
    </row>
    <row r="4160" spans="3:7" x14ac:dyDescent="0.2">
      <c r="C4160"/>
      <c r="D4160"/>
      <c r="E4160"/>
      <c r="F4160"/>
      <c r="G4160"/>
    </row>
    <row r="4161" spans="3:7" x14ac:dyDescent="0.2">
      <c r="C4161"/>
      <c r="D4161"/>
      <c r="E4161"/>
      <c r="F4161"/>
      <c r="G4161"/>
    </row>
    <row r="4162" spans="3:7" x14ac:dyDescent="0.2">
      <c r="C4162"/>
      <c r="D4162"/>
      <c r="E4162"/>
      <c r="F4162"/>
      <c r="G4162"/>
    </row>
    <row r="4163" spans="3:7" x14ac:dyDescent="0.2">
      <c r="C4163"/>
      <c r="D4163"/>
      <c r="E4163"/>
      <c r="F4163"/>
      <c r="G4163"/>
    </row>
    <row r="4164" spans="3:7" x14ac:dyDescent="0.2">
      <c r="C4164"/>
      <c r="D4164"/>
      <c r="E4164"/>
      <c r="F4164"/>
      <c r="G4164"/>
    </row>
    <row r="4165" spans="3:7" x14ac:dyDescent="0.2">
      <c r="C4165"/>
      <c r="D4165"/>
      <c r="E4165"/>
      <c r="F4165"/>
      <c r="G4165"/>
    </row>
    <row r="4166" spans="3:7" x14ac:dyDescent="0.2">
      <c r="C4166"/>
      <c r="D4166"/>
      <c r="E4166"/>
      <c r="F4166"/>
      <c r="G4166"/>
    </row>
    <row r="4167" spans="3:7" x14ac:dyDescent="0.2">
      <c r="C4167"/>
      <c r="D4167"/>
      <c r="E4167"/>
      <c r="F4167"/>
      <c r="G4167"/>
    </row>
    <row r="4168" spans="3:7" x14ac:dyDescent="0.2">
      <c r="C4168"/>
      <c r="D4168"/>
      <c r="E4168"/>
      <c r="F4168"/>
      <c r="G4168"/>
    </row>
    <row r="4169" spans="3:7" x14ac:dyDescent="0.2">
      <c r="C4169"/>
      <c r="D4169"/>
      <c r="E4169"/>
      <c r="F4169"/>
      <c r="G4169"/>
    </row>
    <row r="4170" spans="3:7" x14ac:dyDescent="0.2">
      <c r="C4170"/>
      <c r="D4170"/>
      <c r="E4170"/>
      <c r="F4170"/>
      <c r="G4170"/>
    </row>
    <row r="4171" spans="3:7" x14ac:dyDescent="0.2">
      <c r="C4171"/>
      <c r="D4171"/>
      <c r="E4171"/>
      <c r="F4171"/>
      <c r="G4171"/>
    </row>
    <row r="4172" spans="3:7" x14ac:dyDescent="0.2">
      <c r="C4172"/>
      <c r="D4172"/>
      <c r="E4172"/>
      <c r="F4172"/>
      <c r="G4172"/>
    </row>
    <row r="4173" spans="3:7" x14ac:dyDescent="0.2">
      <c r="C4173"/>
      <c r="D4173"/>
      <c r="E4173"/>
      <c r="F4173"/>
      <c r="G4173"/>
    </row>
    <row r="4174" spans="3:7" x14ac:dyDescent="0.2">
      <c r="C4174"/>
      <c r="D4174"/>
      <c r="E4174"/>
      <c r="F4174"/>
      <c r="G4174"/>
    </row>
    <row r="4175" spans="3:7" x14ac:dyDescent="0.2">
      <c r="C4175"/>
      <c r="D4175"/>
      <c r="E4175"/>
      <c r="F4175"/>
      <c r="G4175"/>
    </row>
    <row r="4176" spans="3:7" x14ac:dyDescent="0.2">
      <c r="C4176"/>
      <c r="D4176"/>
      <c r="E4176"/>
      <c r="F4176"/>
      <c r="G4176"/>
    </row>
    <row r="4177" spans="3:7" x14ac:dyDescent="0.2">
      <c r="C4177"/>
      <c r="D4177"/>
      <c r="E4177"/>
      <c r="F4177"/>
      <c r="G4177"/>
    </row>
    <row r="4178" spans="3:7" x14ac:dyDescent="0.2">
      <c r="C4178"/>
      <c r="D4178"/>
      <c r="E4178"/>
      <c r="F4178"/>
      <c r="G4178"/>
    </row>
    <row r="4179" spans="3:7" x14ac:dyDescent="0.2">
      <c r="C4179"/>
      <c r="D4179"/>
      <c r="E4179"/>
      <c r="F4179"/>
      <c r="G4179"/>
    </row>
    <row r="4180" spans="3:7" x14ac:dyDescent="0.2">
      <c r="C4180"/>
      <c r="D4180"/>
      <c r="E4180"/>
      <c r="F4180"/>
      <c r="G4180"/>
    </row>
    <row r="4181" spans="3:7" x14ac:dyDescent="0.2">
      <c r="C4181"/>
      <c r="D4181"/>
      <c r="E4181"/>
      <c r="F4181"/>
      <c r="G4181"/>
    </row>
    <row r="4182" spans="3:7" x14ac:dyDescent="0.2">
      <c r="C4182"/>
      <c r="D4182"/>
      <c r="E4182"/>
      <c r="F4182"/>
      <c r="G4182"/>
    </row>
    <row r="4183" spans="3:7" x14ac:dyDescent="0.2">
      <c r="C4183"/>
      <c r="D4183"/>
      <c r="E4183"/>
      <c r="F4183"/>
      <c r="G4183"/>
    </row>
    <row r="4184" spans="3:7" x14ac:dyDescent="0.2">
      <c r="C4184"/>
      <c r="D4184"/>
      <c r="E4184"/>
      <c r="F4184"/>
      <c r="G4184"/>
    </row>
    <row r="4185" spans="3:7" x14ac:dyDescent="0.2">
      <c r="C4185"/>
      <c r="D4185"/>
      <c r="E4185"/>
      <c r="F4185"/>
      <c r="G4185"/>
    </row>
    <row r="4186" spans="3:7" x14ac:dyDescent="0.2">
      <c r="C4186"/>
      <c r="D4186"/>
      <c r="E4186"/>
      <c r="F4186"/>
      <c r="G4186"/>
    </row>
    <row r="4187" spans="3:7" x14ac:dyDescent="0.2">
      <c r="C4187"/>
      <c r="D4187"/>
      <c r="E4187"/>
      <c r="F4187"/>
      <c r="G4187"/>
    </row>
    <row r="4188" spans="3:7" x14ac:dyDescent="0.2">
      <c r="C4188"/>
      <c r="D4188"/>
      <c r="E4188"/>
      <c r="F4188"/>
      <c r="G4188"/>
    </row>
    <row r="4189" spans="3:7" x14ac:dyDescent="0.2">
      <c r="C4189"/>
      <c r="D4189"/>
      <c r="E4189"/>
      <c r="F4189"/>
      <c r="G4189"/>
    </row>
    <row r="4190" spans="3:7" x14ac:dyDescent="0.2">
      <c r="C4190"/>
      <c r="D4190"/>
      <c r="E4190"/>
      <c r="F4190"/>
      <c r="G4190"/>
    </row>
    <row r="4191" spans="3:7" x14ac:dyDescent="0.2">
      <c r="C4191"/>
      <c r="D4191"/>
      <c r="E4191"/>
      <c r="F4191"/>
      <c r="G4191"/>
    </row>
    <row r="4192" spans="3:7" x14ac:dyDescent="0.2">
      <c r="C4192"/>
      <c r="D4192"/>
      <c r="E4192"/>
      <c r="F4192"/>
      <c r="G4192"/>
    </row>
    <row r="4193" spans="3:7" x14ac:dyDescent="0.2">
      <c r="C4193"/>
      <c r="D4193"/>
      <c r="E4193"/>
      <c r="F4193"/>
      <c r="G4193"/>
    </row>
    <row r="4194" spans="3:7" x14ac:dyDescent="0.2">
      <c r="C4194"/>
      <c r="D4194"/>
      <c r="E4194"/>
      <c r="F4194"/>
      <c r="G4194"/>
    </row>
    <row r="4195" spans="3:7" x14ac:dyDescent="0.2">
      <c r="C4195"/>
      <c r="D4195"/>
      <c r="E4195"/>
      <c r="F4195"/>
      <c r="G4195"/>
    </row>
    <row r="4196" spans="3:7" x14ac:dyDescent="0.2">
      <c r="C4196"/>
      <c r="D4196"/>
      <c r="E4196"/>
      <c r="F4196"/>
      <c r="G4196"/>
    </row>
    <row r="4197" spans="3:7" x14ac:dyDescent="0.2">
      <c r="C4197"/>
      <c r="D4197"/>
      <c r="E4197"/>
      <c r="F4197"/>
      <c r="G4197"/>
    </row>
    <row r="4198" spans="3:7" x14ac:dyDescent="0.2">
      <c r="C4198"/>
      <c r="D4198"/>
      <c r="E4198"/>
      <c r="F4198"/>
      <c r="G4198"/>
    </row>
    <row r="4199" spans="3:7" x14ac:dyDescent="0.2">
      <c r="C4199"/>
      <c r="D4199"/>
      <c r="E4199"/>
      <c r="F4199"/>
      <c r="G4199"/>
    </row>
    <row r="4200" spans="3:7" x14ac:dyDescent="0.2">
      <c r="C4200"/>
      <c r="D4200"/>
      <c r="E4200"/>
      <c r="F4200"/>
      <c r="G4200"/>
    </row>
    <row r="4201" spans="3:7" x14ac:dyDescent="0.2">
      <c r="C4201"/>
      <c r="D4201"/>
      <c r="E4201"/>
      <c r="F4201"/>
      <c r="G4201"/>
    </row>
    <row r="4202" spans="3:7" x14ac:dyDescent="0.2">
      <c r="C4202"/>
      <c r="D4202"/>
      <c r="E4202"/>
      <c r="F4202"/>
      <c r="G4202"/>
    </row>
    <row r="4203" spans="3:7" x14ac:dyDescent="0.2">
      <c r="C4203"/>
      <c r="D4203"/>
      <c r="E4203"/>
      <c r="F4203"/>
      <c r="G4203"/>
    </row>
    <row r="4204" spans="3:7" x14ac:dyDescent="0.2">
      <c r="C4204"/>
      <c r="D4204"/>
      <c r="E4204"/>
      <c r="F4204"/>
      <c r="G4204"/>
    </row>
    <row r="4205" spans="3:7" x14ac:dyDescent="0.2">
      <c r="C4205"/>
      <c r="D4205"/>
      <c r="E4205"/>
      <c r="F4205"/>
      <c r="G4205"/>
    </row>
    <row r="4206" spans="3:7" x14ac:dyDescent="0.2">
      <c r="C4206"/>
      <c r="D4206"/>
      <c r="E4206"/>
      <c r="F4206"/>
      <c r="G4206"/>
    </row>
    <row r="4207" spans="3:7" x14ac:dyDescent="0.2">
      <c r="C4207"/>
      <c r="D4207"/>
      <c r="E4207"/>
      <c r="F4207"/>
      <c r="G4207"/>
    </row>
    <row r="4208" spans="3:7" x14ac:dyDescent="0.2">
      <c r="C4208"/>
      <c r="D4208"/>
      <c r="E4208"/>
      <c r="F4208"/>
      <c r="G4208"/>
    </row>
    <row r="4209" spans="3:7" x14ac:dyDescent="0.2">
      <c r="C4209"/>
      <c r="D4209"/>
      <c r="E4209"/>
      <c r="F4209"/>
      <c r="G4209"/>
    </row>
    <row r="4210" spans="3:7" x14ac:dyDescent="0.2">
      <c r="C4210"/>
      <c r="D4210"/>
      <c r="E4210"/>
      <c r="F4210"/>
      <c r="G4210"/>
    </row>
    <row r="4211" spans="3:7" x14ac:dyDescent="0.2">
      <c r="C4211"/>
      <c r="D4211"/>
      <c r="E4211"/>
      <c r="F4211"/>
      <c r="G4211"/>
    </row>
    <row r="4212" spans="3:7" x14ac:dyDescent="0.2">
      <c r="C4212"/>
      <c r="D4212"/>
      <c r="E4212"/>
      <c r="F4212"/>
      <c r="G4212"/>
    </row>
    <row r="4213" spans="3:7" x14ac:dyDescent="0.2">
      <c r="C4213"/>
      <c r="D4213"/>
      <c r="E4213"/>
      <c r="F4213"/>
      <c r="G4213"/>
    </row>
    <row r="4214" spans="3:7" x14ac:dyDescent="0.2">
      <c r="C4214"/>
      <c r="D4214"/>
      <c r="E4214"/>
      <c r="F4214"/>
      <c r="G4214"/>
    </row>
    <row r="4215" spans="3:7" x14ac:dyDescent="0.2">
      <c r="C4215"/>
      <c r="D4215"/>
      <c r="E4215"/>
      <c r="F4215"/>
      <c r="G4215"/>
    </row>
    <row r="4216" spans="3:7" x14ac:dyDescent="0.2">
      <c r="C4216"/>
      <c r="D4216"/>
      <c r="E4216"/>
      <c r="F4216"/>
      <c r="G4216"/>
    </row>
    <row r="4217" spans="3:7" x14ac:dyDescent="0.2">
      <c r="C4217"/>
      <c r="D4217"/>
      <c r="E4217"/>
      <c r="F4217"/>
      <c r="G4217"/>
    </row>
    <row r="4218" spans="3:7" x14ac:dyDescent="0.2">
      <c r="C4218"/>
      <c r="D4218"/>
      <c r="E4218"/>
      <c r="F4218"/>
      <c r="G4218"/>
    </row>
    <row r="4219" spans="3:7" x14ac:dyDescent="0.2">
      <c r="C4219"/>
      <c r="D4219"/>
      <c r="E4219"/>
      <c r="F4219"/>
      <c r="G4219"/>
    </row>
    <row r="4220" spans="3:7" x14ac:dyDescent="0.2">
      <c r="C4220"/>
      <c r="D4220"/>
      <c r="E4220"/>
      <c r="F4220"/>
      <c r="G4220"/>
    </row>
    <row r="4221" spans="3:7" x14ac:dyDescent="0.2">
      <c r="C4221"/>
      <c r="D4221"/>
      <c r="E4221"/>
      <c r="F4221"/>
      <c r="G4221"/>
    </row>
    <row r="4222" spans="3:7" x14ac:dyDescent="0.2">
      <c r="C4222"/>
      <c r="D4222"/>
      <c r="E4222"/>
      <c r="F4222"/>
      <c r="G4222"/>
    </row>
    <row r="4223" spans="3:7" x14ac:dyDescent="0.2">
      <c r="C4223"/>
      <c r="D4223"/>
      <c r="E4223"/>
      <c r="F4223"/>
      <c r="G4223"/>
    </row>
    <row r="4224" spans="3:7" x14ac:dyDescent="0.2">
      <c r="C4224"/>
      <c r="D4224"/>
      <c r="E4224"/>
      <c r="F4224"/>
      <c r="G4224"/>
    </row>
    <row r="4225" spans="3:7" x14ac:dyDescent="0.2">
      <c r="C4225"/>
      <c r="D4225"/>
      <c r="E4225"/>
      <c r="F4225"/>
      <c r="G4225"/>
    </row>
    <row r="4226" spans="3:7" x14ac:dyDescent="0.2">
      <c r="C4226"/>
      <c r="D4226"/>
      <c r="E4226"/>
      <c r="F4226"/>
      <c r="G4226"/>
    </row>
    <row r="4227" spans="3:7" x14ac:dyDescent="0.2">
      <c r="C4227"/>
      <c r="D4227"/>
      <c r="E4227"/>
      <c r="F4227"/>
      <c r="G4227"/>
    </row>
    <row r="4228" spans="3:7" x14ac:dyDescent="0.2">
      <c r="C4228"/>
      <c r="D4228"/>
      <c r="E4228"/>
      <c r="F4228"/>
      <c r="G4228"/>
    </row>
    <row r="4229" spans="3:7" x14ac:dyDescent="0.2">
      <c r="C4229"/>
      <c r="D4229"/>
      <c r="E4229"/>
      <c r="F4229"/>
      <c r="G4229"/>
    </row>
    <row r="4230" spans="3:7" x14ac:dyDescent="0.2">
      <c r="C4230"/>
      <c r="D4230"/>
      <c r="E4230"/>
      <c r="F4230"/>
      <c r="G4230"/>
    </row>
    <row r="4231" spans="3:7" x14ac:dyDescent="0.2">
      <c r="C4231"/>
      <c r="D4231"/>
      <c r="E4231"/>
      <c r="F4231"/>
      <c r="G4231"/>
    </row>
    <row r="4232" spans="3:7" x14ac:dyDescent="0.2">
      <c r="C4232"/>
      <c r="D4232"/>
      <c r="E4232"/>
      <c r="F4232"/>
      <c r="G4232"/>
    </row>
    <row r="4233" spans="3:7" x14ac:dyDescent="0.2">
      <c r="C4233"/>
      <c r="D4233"/>
      <c r="E4233"/>
      <c r="F4233"/>
      <c r="G4233"/>
    </row>
    <row r="4234" spans="3:7" x14ac:dyDescent="0.2">
      <c r="C4234"/>
      <c r="D4234"/>
      <c r="E4234"/>
      <c r="F4234"/>
      <c r="G4234"/>
    </row>
    <row r="4235" spans="3:7" x14ac:dyDescent="0.2">
      <c r="C4235"/>
      <c r="D4235"/>
      <c r="E4235"/>
      <c r="F4235"/>
      <c r="G4235"/>
    </row>
    <row r="4236" spans="3:7" x14ac:dyDescent="0.2">
      <c r="C4236"/>
      <c r="D4236"/>
      <c r="E4236"/>
      <c r="F4236"/>
      <c r="G4236"/>
    </row>
    <row r="4237" spans="3:7" x14ac:dyDescent="0.2">
      <c r="C4237"/>
      <c r="D4237"/>
      <c r="E4237"/>
      <c r="F4237"/>
      <c r="G4237"/>
    </row>
    <row r="4238" spans="3:7" x14ac:dyDescent="0.2">
      <c r="C4238"/>
      <c r="D4238"/>
      <c r="E4238"/>
      <c r="F4238"/>
      <c r="G4238"/>
    </row>
    <row r="4239" spans="3:7" x14ac:dyDescent="0.2">
      <c r="C4239"/>
      <c r="D4239"/>
      <c r="E4239"/>
      <c r="F4239"/>
      <c r="G4239"/>
    </row>
    <row r="4240" spans="3:7" x14ac:dyDescent="0.2">
      <c r="C4240"/>
      <c r="D4240"/>
      <c r="E4240"/>
      <c r="F4240"/>
      <c r="G4240"/>
    </row>
    <row r="4241" spans="3:7" x14ac:dyDescent="0.2">
      <c r="C4241"/>
      <c r="D4241"/>
      <c r="E4241"/>
      <c r="F4241"/>
      <c r="G4241"/>
    </row>
    <row r="4242" spans="3:7" x14ac:dyDescent="0.2">
      <c r="C4242"/>
      <c r="D4242"/>
      <c r="E4242"/>
      <c r="F4242"/>
      <c r="G4242"/>
    </row>
    <row r="4243" spans="3:7" x14ac:dyDescent="0.2">
      <c r="C4243"/>
      <c r="D4243"/>
      <c r="E4243"/>
      <c r="F4243"/>
      <c r="G4243"/>
    </row>
    <row r="4244" spans="3:7" x14ac:dyDescent="0.2">
      <c r="C4244"/>
      <c r="D4244"/>
      <c r="E4244"/>
      <c r="F4244"/>
      <c r="G4244"/>
    </row>
    <row r="4245" spans="3:7" x14ac:dyDescent="0.2">
      <c r="C4245"/>
      <c r="D4245"/>
      <c r="E4245"/>
      <c r="F4245"/>
      <c r="G4245"/>
    </row>
    <row r="4246" spans="3:7" x14ac:dyDescent="0.2">
      <c r="C4246"/>
      <c r="D4246"/>
      <c r="E4246"/>
      <c r="F4246"/>
      <c r="G4246"/>
    </row>
    <row r="4247" spans="3:7" x14ac:dyDescent="0.2">
      <c r="C4247"/>
      <c r="D4247"/>
      <c r="E4247"/>
      <c r="F4247"/>
      <c r="G4247"/>
    </row>
    <row r="4248" spans="3:7" x14ac:dyDescent="0.2">
      <c r="C4248"/>
      <c r="D4248"/>
      <c r="E4248"/>
      <c r="F4248"/>
      <c r="G4248"/>
    </row>
    <row r="4249" spans="3:7" x14ac:dyDescent="0.2">
      <c r="C4249"/>
      <c r="D4249"/>
      <c r="E4249"/>
      <c r="F4249"/>
      <c r="G4249"/>
    </row>
    <row r="4250" spans="3:7" x14ac:dyDescent="0.2">
      <c r="C4250"/>
      <c r="D4250"/>
      <c r="E4250"/>
      <c r="F4250"/>
      <c r="G4250"/>
    </row>
    <row r="4251" spans="3:7" x14ac:dyDescent="0.2">
      <c r="C4251"/>
      <c r="D4251"/>
      <c r="E4251"/>
      <c r="F4251"/>
      <c r="G4251"/>
    </row>
    <row r="4252" spans="3:7" x14ac:dyDescent="0.2">
      <c r="C4252"/>
      <c r="D4252"/>
      <c r="E4252"/>
      <c r="F4252"/>
      <c r="G4252"/>
    </row>
    <row r="4253" spans="3:7" x14ac:dyDescent="0.2">
      <c r="C4253"/>
      <c r="D4253"/>
      <c r="E4253"/>
      <c r="F4253"/>
      <c r="G4253"/>
    </row>
    <row r="4254" spans="3:7" x14ac:dyDescent="0.2">
      <c r="C4254"/>
      <c r="D4254"/>
      <c r="E4254"/>
      <c r="F4254"/>
      <c r="G4254"/>
    </row>
    <row r="4255" spans="3:7" x14ac:dyDescent="0.2">
      <c r="C4255"/>
      <c r="D4255"/>
      <c r="E4255"/>
      <c r="F4255"/>
      <c r="G4255"/>
    </row>
    <row r="4256" spans="3:7" x14ac:dyDescent="0.2">
      <c r="C4256"/>
      <c r="D4256"/>
      <c r="E4256"/>
      <c r="F4256"/>
      <c r="G4256"/>
    </row>
    <row r="4257" spans="3:7" x14ac:dyDescent="0.2">
      <c r="C4257"/>
      <c r="D4257"/>
      <c r="E4257"/>
      <c r="F4257"/>
      <c r="G4257"/>
    </row>
    <row r="4258" spans="3:7" x14ac:dyDescent="0.2">
      <c r="C4258"/>
      <c r="D4258"/>
      <c r="E4258"/>
      <c r="F4258"/>
      <c r="G4258"/>
    </row>
    <row r="4259" spans="3:7" x14ac:dyDescent="0.2">
      <c r="C4259"/>
      <c r="D4259"/>
      <c r="E4259"/>
      <c r="F4259"/>
      <c r="G4259"/>
    </row>
    <row r="4260" spans="3:7" x14ac:dyDescent="0.2">
      <c r="C4260"/>
      <c r="D4260"/>
      <c r="E4260"/>
      <c r="F4260"/>
      <c r="G4260"/>
    </row>
    <row r="4261" spans="3:7" x14ac:dyDescent="0.2">
      <c r="C4261"/>
      <c r="D4261"/>
      <c r="E4261"/>
      <c r="F4261"/>
      <c r="G4261"/>
    </row>
    <row r="4262" spans="3:7" x14ac:dyDescent="0.2">
      <c r="C4262"/>
      <c r="D4262"/>
      <c r="E4262"/>
      <c r="F4262"/>
      <c r="G4262"/>
    </row>
    <row r="4263" spans="3:7" x14ac:dyDescent="0.2">
      <c r="C4263"/>
      <c r="D4263"/>
      <c r="E4263"/>
      <c r="F4263"/>
      <c r="G4263"/>
    </row>
    <row r="4264" spans="3:7" x14ac:dyDescent="0.2">
      <c r="C4264"/>
      <c r="D4264"/>
      <c r="E4264"/>
      <c r="F4264"/>
      <c r="G4264"/>
    </row>
    <row r="4265" spans="3:7" x14ac:dyDescent="0.2">
      <c r="C4265"/>
      <c r="D4265"/>
      <c r="E4265"/>
      <c r="F4265"/>
      <c r="G4265"/>
    </row>
    <row r="4266" spans="3:7" x14ac:dyDescent="0.2">
      <c r="C4266"/>
      <c r="D4266"/>
      <c r="E4266"/>
      <c r="F4266"/>
      <c r="G4266"/>
    </row>
    <row r="4267" spans="3:7" x14ac:dyDescent="0.2">
      <c r="C4267"/>
      <c r="D4267"/>
      <c r="E4267"/>
      <c r="F4267"/>
      <c r="G4267"/>
    </row>
    <row r="4268" spans="3:7" x14ac:dyDescent="0.2">
      <c r="C4268"/>
      <c r="D4268"/>
      <c r="E4268"/>
      <c r="F4268"/>
      <c r="G4268"/>
    </row>
    <row r="4269" spans="3:7" x14ac:dyDescent="0.2">
      <c r="C4269"/>
      <c r="D4269"/>
      <c r="E4269"/>
      <c r="F4269"/>
      <c r="G4269"/>
    </row>
    <row r="4270" spans="3:7" x14ac:dyDescent="0.2">
      <c r="C4270"/>
      <c r="D4270"/>
      <c r="E4270"/>
      <c r="F4270"/>
      <c r="G4270"/>
    </row>
    <row r="4271" spans="3:7" x14ac:dyDescent="0.2">
      <c r="C4271"/>
      <c r="D4271"/>
      <c r="E4271"/>
      <c r="F4271"/>
      <c r="G4271"/>
    </row>
    <row r="4272" spans="3:7" x14ac:dyDescent="0.2">
      <c r="C4272"/>
      <c r="D4272"/>
      <c r="E4272"/>
      <c r="F4272"/>
      <c r="G4272"/>
    </row>
    <row r="4273" spans="3:7" x14ac:dyDescent="0.2">
      <c r="C4273"/>
      <c r="D4273"/>
      <c r="E4273"/>
      <c r="F4273"/>
      <c r="G4273"/>
    </row>
    <row r="4274" spans="3:7" x14ac:dyDescent="0.2">
      <c r="C4274"/>
      <c r="D4274"/>
      <c r="E4274"/>
      <c r="F4274"/>
      <c r="G4274"/>
    </row>
    <row r="4275" spans="3:7" x14ac:dyDescent="0.2">
      <c r="C4275"/>
      <c r="D4275"/>
      <c r="E4275"/>
      <c r="F4275"/>
      <c r="G4275"/>
    </row>
    <row r="4276" spans="3:7" x14ac:dyDescent="0.2">
      <c r="C4276"/>
      <c r="D4276"/>
      <c r="E4276"/>
      <c r="F4276"/>
      <c r="G4276"/>
    </row>
    <row r="4277" spans="3:7" x14ac:dyDescent="0.2">
      <c r="C4277"/>
      <c r="D4277"/>
      <c r="E4277"/>
      <c r="F4277"/>
      <c r="G4277"/>
    </row>
    <row r="4278" spans="3:7" x14ac:dyDescent="0.2">
      <c r="C4278"/>
      <c r="D4278"/>
      <c r="E4278"/>
      <c r="F4278"/>
      <c r="G4278"/>
    </row>
    <row r="4279" spans="3:7" x14ac:dyDescent="0.2">
      <c r="C4279"/>
      <c r="D4279"/>
      <c r="E4279"/>
      <c r="F4279"/>
      <c r="G4279"/>
    </row>
    <row r="4280" spans="3:7" x14ac:dyDescent="0.2">
      <c r="C4280"/>
      <c r="D4280"/>
      <c r="E4280"/>
      <c r="F4280"/>
      <c r="G4280"/>
    </row>
    <row r="4281" spans="3:7" x14ac:dyDescent="0.2">
      <c r="C4281"/>
      <c r="D4281"/>
      <c r="E4281"/>
      <c r="F4281"/>
      <c r="G4281"/>
    </row>
    <row r="4282" spans="3:7" x14ac:dyDescent="0.2">
      <c r="C4282"/>
      <c r="D4282"/>
      <c r="E4282"/>
      <c r="F4282"/>
      <c r="G4282"/>
    </row>
    <row r="4283" spans="3:7" x14ac:dyDescent="0.2">
      <c r="C4283"/>
      <c r="D4283"/>
      <c r="E4283"/>
      <c r="F4283"/>
      <c r="G4283"/>
    </row>
    <row r="4284" spans="3:7" x14ac:dyDescent="0.2">
      <c r="C4284"/>
      <c r="D4284"/>
      <c r="E4284"/>
      <c r="F4284"/>
      <c r="G4284"/>
    </row>
    <row r="4285" spans="3:7" x14ac:dyDescent="0.2">
      <c r="C4285"/>
      <c r="D4285"/>
      <c r="E4285"/>
      <c r="F4285"/>
      <c r="G4285"/>
    </row>
    <row r="4286" spans="3:7" x14ac:dyDescent="0.2">
      <c r="C4286"/>
      <c r="D4286"/>
      <c r="E4286"/>
      <c r="F4286"/>
      <c r="G4286"/>
    </row>
    <row r="4287" spans="3:7" x14ac:dyDescent="0.2">
      <c r="C4287"/>
      <c r="D4287"/>
      <c r="E4287"/>
      <c r="F4287"/>
      <c r="G4287"/>
    </row>
    <row r="4288" spans="3:7" x14ac:dyDescent="0.2">
      <c r="C4288"/>
      <c r="D4288"/>
      <c r="E4288"/>
      <c r="F4288"/>
      <c r="G4288"/>
    </row>
    <row r="4289" spans="3:7" x14ac:dyDescent="0.2">
      <c r="C4289"/>
      <c r="D4289"/>
      <c r="E4289"/>
      <c r="F4289"/>
      <c r="G4289"/>
    </row>
    <row r="4290" spans="3:7" x14ac:dyDescent="0.2">
      <c r="C4290"/>
      <c r="D4290"/>
      <c r="E4290"/>
      <c r="F4290"/>
      <c r="G4290"/>
    </row>
    <row r="4291" spans="3:7" x14ac:dyDescent="0.2">
      <c r="C4291"/>
      <c r="D4291"/>
      <c r="E4291"/>
      <c r="F4291"/>
      <c r="G4291"/>
    </row>
    <row r="4292" spans="3:7" x14ac:dyDescent="0.2">
      <c r="C4292"/>
      <c r="D4292"/>
      <c r="E4292"/>
      <c r="F4292"/>
      <c r="G4292"/>
    </row>
    <row r="4293" spans="3:7" x14ac:dyDescent="0.2">
      <c r="C4293"/>
      <c r="D4293"/>
      <c r="E4293"/>
      <c r="F4293"/>
      <c r="G4293"/>
    </row>
    <row r="4294" spans="3:7" x14ac:dyDescent="0.2">
      <c r="C4294"/>
      <c r="D4294"/>
      <c r="E4294"/>
      <c r="F4294"/>
      <c r="G4294"/>
    </row>
    <row r="4295" spans="3:7" x14ac:dyDescent="0.2">
      <c r="C4295"/>
      <c r="D4295"/>
      <c r="E4295"/>
      <c r="F4295"/>
      <c r="G4295"/>
    </row>
    <row r="4296" spans="3:7" x14ac:dyDescent="0.2">
      <c r="C4296"/>
      <c r="D4296"/>
      <c r="E4296"/>
      <c r="F4296"/>
      <c r="G4296"/>
    </row>
    <row r="4297" spans="3:7" x14ac:dyDescent="0.2">
      <c r="C4297"/>
      <c r="D4297"/>
      <c r="E4297"/>
      <c r="F4297"/>
      <c r="G4297"/>
    </row>
    <row r="4298" spans="3:7" x14ac:dyDescent="0.2">
      <c r="C4298"/>
      <c r="D4298"/>
      <c r="E4298"/>
      <c r="F4298"/>
      <c r="G4298"/>
    </row>
    <row r="4299" spans="3:7" x14ac:dyDescent="0.2">
      <c r="C4299"/>
      <c r="D4299"/>
      <c r="E4299"/>
      <c r="F4299"/>
      <c r="G4299"/>
    </row>
    <row r="4300" spans="3:7" x14ac:dyDescent="0.2">
      <c r="C4300"/>
      <c r="D4300"/>
      <c r="E4300"/>
      <c r="F4300"/>
      <c r="G4300"/>
    </row>
    <row r="4301" spans="3:7" x14ac:dyDescent="0.2">
      <c r="C4301"/>
      <c r="D4301"/>
      <c r="E4301"/>
      <c r="F4301"/>
      <c r="G4301"/>
    </row>
    <row r="4302" spans="3:7" x14ac:dyDescent="0.2">
      <c r="C4302"/>
      <c r="D4302"/>
      <c r="E4302"/>
      <c r="F4302"/>
      <c r="G4302"/>
    </row>
    <row r="4303" spans="3:7" x14ac:dyDescent="0.2">
      <c r="C4303"/>
      <c r="D4303"/>
      <c r="E4303"/>
      <c r="F4303"/>
      <c r="G4303"/>
    </row>
    <row r="4304" spans="3:7" x14ac:dyDescent="0.2">
      <c r="C4304"/>
      <c r="D4304"/>
      <c r="E4304"/>
      <c r="F4304"/>
      <c r="G4304"/>
    </row>
    <row r="4305" spans="3:7" x14ac:dyDescent="0.2">
      <c r="C4305"/>
      <c r="D4305"/>
      <c r="E4305"/>
      <c r="F4305"/>
      <c r="G4305"/>
    </row>
    <row r="4306" spans="3:7" x14ac:dyDescent="0.2">
      <c r="C4306"/>
      <c r="D4306"/>
      <c r="E4306"/>
      <c r="F4306"/>
      <c r="G4306"/>
    </row>
    <row r="4307" spans="3:7" x14ac:dyDescent="0.2">
      <c r="C4307"/>
      <c r="D4307"/>
      <c r="E4307"/>
      <c r="F4307"/>
      <c r="G4307"/>
    </row>
    <row r="4308" spans="3:7" x14ac:dyDescent="0.2">
      <c r="C4308"/>
      <c r="D4308"/>
      <c r="E4308"/>
      <c r="F4308"/>
      <c r="G4308"/>
    </row>
    <row r="4309" spans="3:7" x14ac:dyDescent="0.2">
      <c r="C4309"/>
      <c r="D4309"/>
      <c r="E4309"/>
      <c r="F4309"/>
      <c r="G4309"/>
    </row>
    <row r="4310" spans="3:7" x14ac:dyDescent="0.2">
      <c r="C4310"/>
      <c r="D4310"/>
      <c r="E4310"/>
      <c r="F4310"/>
      <c r="G4310"/>
    </row>
    <row r="4311" spans="3:7" x14ac:dyDescent="0.2">
      <c r="C4311"/>
      <c r="D4311"/>
      <c r="E4311"/>
      <c r="F4311"/>
      <c r="G4311"/>
    </row>
    <row r="4312" spans="3:7" x14ac:dyDescent="0.2">
      <c r="C4312"/>
      <c r="D4312"/>
      <c r="E4312"/>
      <c r="F4312"/>
      <c r="G4312"/>
    </row>
    <row r="4313" spans="3:7" x14ac:dyDescent="0.2">
      <c r="C4313"/>
      <c r="D4313"/>
      <c r="E4313"/>
      <c r="F4313"/>
      <c r="G4313"/>
    </row>
    <row r="4314" spans="3:7" x14ac:dyDescent="0.2">
      <c r="C4314"/>
      <c r="D4314"/>
      <c r="E4314"/>
      <c r="F4314"/>
      <c r="G4314"/>
    </row>
    <row r="4315" spans="3:7" x14ac:dyDescent="0.2">
      <c r="C4315"/>
      <c r="D4315"/>
      <c r="E4315"/>
      <c r="F4315"/>
      <c r="G4315"/>
    </row>
    <row r="4316" spans="3:7" x14ac:dyDescent="0.2">
      <c r="C4316"/>
      <c r="D4316"/>
      <c r="E4316"/>
      <c r="F4316"/>
      <c r="G4316"/>
    </row>
    <row r="4317" spans="3:7" x14ac:dyDescent="0.2">
      <c r="C4317"/>
      <c r="D4317"/>
      <c r="E4317"/>
      <c r="F4317"/>
      <c r="G4317"/>
    </row>
    <row r="4318" spans="3:7" x14ac:dyDescent="0.2">
      <c r="C4318"/>
      <c r="D4318"/>
      <c r="E4318"/>
      <c r="F4318"/>
      <c r="G4318"/>
    </row>
    <row r="4319" spans="3:7" x14ac:dyDescent="0.2">
      <c r="C4319"/>
      <c r="D4319"/>
      <c r="E4319"/>
      <c r="F4319"/>
      <c r="G4319"/>
    </row>
    <row r="4320" spans="3:7" x14ac:dyDescent="0.2">
      <c r="C4320"/>
      <c r="D4320"/>
      <c r="E4320"/>
      <c r="F4320"/>
      <c r="G4320"/>
    </row>
    <row r="4321" spans="3:7" x14ac:dyDescent="0.2">
      <c r="C4321"/>
      <c r="D4321"/>
      <c r="E4321"/>
      <c r="F4321"/>
      <c r="G4321"/>
    </row>
    <row r="4322" spans="3:7" x14ac:dyDescent="0.2">
      <c r="C4322"/>
      <c r="D4322"/>
      <c r="E4322"/>
      <c r="F4322"/>
      <c r="G4322"/>
    </row>
    <row r="4323" spans="3:7" x14ac:dyDescent="0.2">
      <c r="C4323"/>
      <c r="D4323"/>
      <c r="E4323"/>
      <c r="F4323"/>
      <c r="G4323"/>
    </row>
    <row r="4324" spans="3:7" x14ac:dyDescent="0.2">
      <c r="C4324"/>
      <c r="D4324"/>
      <c r="E4324"/>
      <c r="F4324"/>
      <c r="G4324"/>
    </row>
    <row r="4325" spans="3:7" x14ac:dyDescent="0.2">
      <c r="C4325"/>
      <c r="D4325"/>
      <c r="E4325"/>
      <c r="F4325"/>
      <c r="G4325"/>
    </row>
    <row r="4326" spans="3:7" x14ac:dyDescent="0.2">
      <c r="C4326"/>
      <c r="D4326"/>
      <c r="E4326"/>
      <c r="F4326"/>
      <c r="G4326"/>
    </row>
    <row r="4327" spans="3:7" x14ac:dyDescent="0.2">
      <c r="C4327"/>
      <c r="D4327"/>
      <c r="E4327"/>
      <c r="F4327"/>
      <c r="G4327"/>
    </row>
    <row r="4328" spans="3:7" x14ac:dyDescent="0.2">
      <c r="C4328"/>
      <c r="D4328"/>
      <c r="E4328"/>
      <c r="F4328"/>
      <c r="G4328"/>
    </row>
    <row r="4329" spans="3:7" x14ac:dyDescent="0.2">
      <c r="C4329"/>
      <c r="D4329"/>
      <c r="E4329"/>
      <c r="F4329"/>
      <c r="G4329"/>
    </row>
    <row r="4330" spans="3:7" x14ac:dyDescent="0.2">
      <c r="C4330"/>
      <c r="D4330"/>
      <c r="E4330"/>
      <c r="F4330"/>
      <c r="G4330"/>
    </row>
    <row r="4331" spans="3:7" x14ac:dyDescent="0.2">
      <c r="C4331"/>
      <c r="D4331"/>
      <c r="E4331"/>
      <c r="F4331"/>
      <c r="G4331"/>
    </row>
    <row r="4332" spans="3:7" x14ac:dyDescent="0.2">
      <c r="C4332"/>
      <c r="D4332"/>
      <c r="E4332"/>
      <c r="F4332"/>
      <c r="G4332"/>
    </row>
    <row r="4333" spans="3:7" x14ac:dyDescent="0.2">
      <c r="C4333"/>
      <c r="D4333"/>
      <c r="E4333"/>
      <c r="F4333"/>
      <c r="G4333"/>
    </row>
    <row r="4334" spans="3:7" x14ac:dyDescent="0.2">
      <c r="C4334"/>
      <c r="D4334"/>
      <c r="E4334"/>
      <c r="F4334"/>
      <c r="G4334"/>
    </row>
    <row r="4335" spans="3:7" x14ac:dyDescent="0.2">
      <c r="C4335"/>
      <c r="D4335"/>
      <c r="E4335"/>
      <c r="F4335"/>
      <c r="G4335"/>
    </row>
    <row r="4336" spans="3:7" x14ac:dyDescent="0.2">
      <c r="C4336"/>
      <c r="D4336"/>
      <c r="E4336"/>
      <c r="F4336"/>
      <c r="G4336"/>
    </row>
    <row r="4337" spans="3:7" x14ac:dyDescent="0.2">
      <c r="C4337"/>
      <c r="D4337"/>
      <c r="E4337"/>
      <c r="F4337"/>
      <c r="G4337"/>
    </row>
    <row r="4338" spans="3:7" x14ac:dyDescent="0.2">
      <c r="C4338"/>
      <c r="D4338"/>
      <c r="E4338"/>
      <c r="F4338"/>
      <c r="G4338"/>
    </row>
    <row r="4339" spans="3:7" x14ac:dyDescent="0.2">
      <c r="C4339"/>
      <c r="D4339"/>
      <c r="E4339"/>
      <c r="F4339"/>
      <c r="G4339"/>
    </row>
    <row r="4340" spans="3:7" x14ac:dyDescent="0.2">
      <c r="C4340"/>
      <c r="D4340"/>
      <c r="E4340"/>
      <c r="F4340"/>
      <c r="G4340"/>
    </row>
    <row r="4341" spans="3:7" x14ac:dyDescent="0.2">
      <c r="C4341"/>
      <c r="D4341"/>
      <c r="E4341"/>
      <c r="F4341"/>
      <c r="G4341"/>
    </row>
    <row r="4342" spans="3:7" x14ac:dyDescent="0.2">
      <c r="C4342"/>
      <c r="D4342"/>
      <c r="E4342"/>
      <c r="F4342"/>
      <c r="G4342"/>
    </row>
    <row r="4343" spans="3:7" x14ac:dyDescent="0.2">
      <c r="C4343"/>
      <c r="D4343"/>
      <c r="E4343"/>
      <c r="F4343"/>
      <c r="G4343"/>
    </row>
    <row r="4344" spans="3:7" x14ac:dyDescent="0.2">
      <c r="C4344"/>
      <c r="D4344"/>
      <c r="E4344"/>
      <c r="F4344"/>
      <c r="G4344"/>
    </row>
    <row r="4345" spans="3:7" x14ac:dyDescent="0.2">
      <c r="C4345"/>
      <c r="D4345"/>
      <c r="E4345"/>
      <c r="F4345"/>
      <c r="G4345"/>
    </row>
    <row r="4346" spans="3:7" x14ac:dyDescent="0.2">
      <c r="C4346"/>
      <c r="D4346"/>
      <c r="E4346"/>
      <c r="F4346"/>
      <c r="G4346"/>
    </row>
    <row r="4347" spans="3:7" x14ac:dyDescent="0.2">
      <c r="C4347"/>
      <c r="D4347"/>
      <c r="E4347"/>
      <c r="F4347"/>
      <c r="G4347"/>
    </row>
    <row r="4348" spans="3:7" x14ac:dyDescent="0.2">
      <c r="C4348"/>
      <c r="D4348"/>
      <c r="E4348"/>
      <c r="F4348"/>
      <c r="G4348"/>
    </row>
    <row r="4349" spans="3:7" x14ac:dyDescent="0.2">
      <c r="C4349"/>
      <c r="D4349"/>
      <c r="E4349"/>
      <c r="F4349"/>
      <c r="G4349"/>
    </row>
    <row r="4350" spans="3:7" x14ac:dyDescent="0.2">
      <c r="C4350"/>
      <c r="D4350"/>
      <c r="E4350"/>
      <c r="F4350"/>
      <c r="G4350"/>
    </row>
    <row r="4351" spans="3:7" x14ac:dyDescent="0.2">
      <c r="C4351"/>
      <c r="D4351"/>
      <c r="E4351"/>
      <c r="F4351"/>
      <c r="G4351"/>
    </row>
    <row r="4352" spans="3:7" x14ac:dyDescent="0.2">
      <c r="C4352"/>
      <c r="D4352"/>
      <c r="E4352"/>
      <c r="F4352"/>
      <c r="G4352"/>
    </row>
    <row r="4353" spans="3:7" x14ac:dyDescent="0.2">
      <c r="C4353"/>
      <c r="D4353"/>
      <c r="E4353"/>
      <c r="F4353"/>
      <c r="G4353"/>
    </row>
    <row r="4354" spans="3:7" x14ac:dyDescent="0.2">
      <c r="C4354"/>
      <c r="D4354"/>
      <c r="E4354"/>
      <c r="F4354"/>
      <c r="G4354"/>
    </row>
    <row r="4355" spans="3:7" x14ac:dyDescent="0.2">
      <c r="C4355"/>
      <c r="D4355"/>
      <c r="E4355"/>
      <c r="F4355"/>
      <c r="G4355"/>
    </row>
    <row r="4356" spans="3:7" x14ac:dyDescent="0.2">
      <c r="C4356"/>
      <c r="D4356"/>
      <c r="E4356"/>
      <c r="F4356"/>
      <c r="G4356"/>
    </row>
    <row r="4357" spans="3:7" x14ac:dyDescent="0.2">
      <c r="C4357"/>
      <c r="D4357"/>
      <c r="E4357"/>
      <c r="F4357"/>
      <c r="G4357"/>
    </row>
    <row r="4358" spans="3:7" x14ac:dyDescent="0.2">
      <c r="C4358"/>
      <c r="D4358"/>
      <c r="E4358"/>
      <c r="F4358"/>
      <c r="G4358"/>
    </row>
    <row r="4359" spans="3:7" x14ac:dyDescent="0.2">
      <c r="C4359"/>
      <c r="D4359"/>
      <c r="E4359"/>
      <c r="F4359"/>
      <c r="G4359"/>
    </row>
    <row r="4360" spans="3:7" x14ac:dyDescent="0.2">
      <c r="C4360"/>
      <c r="D4360"/>
      <c r="E4360"/>
      <c r="F4360"/>
      <c r="G4360"/>
    </row>
    <row r="4361" spans="3:7" x14ac:dyDescent="0.2">
      <c r="C4361"/>
      <c r="D4361"/>
      <c r="E4361"/>
      <c r="F4361"/>
      <c r="G4361"/>
    </row>
    <row r="4362" spans="3:7" x14ac:dyDescent="0.2">
      <c r="C4362"/>
      <c r="D4362"/>
      <c r="E4362"/>
      <c r="F4362"/>
      <c r="G4362"/>
    </row>
    <row r="4363" spans="3:7" x14ac:dyDescent="0.2">
      <c r="C4363"/>
      <c r="D4363"/>
      <c r="E4363"/>
      <c r="F4363"/>
      <c r="G4363"/>
    </row>
    <row r="4364" spans="3:7" x14ac:dyDescent="0.2">
      <c r="C4364"/>
      <c r="D4364"/>
      <c r="E4364"/>
      <c r="F4364"/>
      <c r="G4364"/>
    </row>
    <row r="4365" spans="3:7" x14ac:dyDescent="0.2">
      <c r="C4365"/>
      <c r="D4365"/>
      <c r="E4365"/>
      <c r="F4365"/>
      <c r="G4365"/>
    </row>
    <row r="4366" spans="3:7" x14ac:dyDescent="0.2">
      <c r="C4366"/>
      <c r="D4366"/>
      <c r="E4366"/>
      <c r="F4366"/>
      <c r="G4366"/>
    </row>
    <row r="4367" spans="3:7" x14ac:dyDescent="0.2">
      <c r="C4367"/>
      <c r="D4367"/>
      <c r="E4367"/>
      <c r="F4367"/>
      <c r="G4367"/>
    </row>
    <row r="4368" spans="3:7" x14ac:dyDescent="0.2">
      <c r="C4368"/>
      <c r="D4368"/>
      <c r="E4368"/>
      <c r="F4368"/>
      <c r="G4368"/>
    </row>
    <row r="4369" spans="3:7" x14ac:dyDescent="0.2">
      <c r="C4369"/>
      <c r="D4369"/>
      <c r="E4369"/>
      <c r="F4369"/>
      <c r="G4369"/>
    </row>
    <row r="4370" spans="3:7" x14ac:dyDescent="0.2">
      <c r="C4370"/>
      <c r="D4370"/>
      <c r="E4370"/>
      <c r="F4370"/>
      <c r="G4370"/>
    </row>
    <row r="4371" spans="3:7" x14ac:dyDescent="0.2">
      <c r="C4371"/>
      <c r="D4371"/>
      <c r="E4371"/>
      <c r="F4371"/>
      <c r="G4371"/>
    </row>
    <row r="4372" spans="3:7" x14ac:dyDescent="0.2">
      <c r="C4372"/>
      <c r="D4372"/>
      <c r="E4372"/>
      <c r="F4372"/>
      <c r="G4372"/>
    </row>
    <row r="4373" spans="3:7" x14ac:dyDescent="0.2">
      <c r="C4373"/>
      <c r="D4373"/>
      <c r="E4373"/>
      <c r="F4373"/>
      <c r="G4373"/>
    </row>
    <row r="4374" spans="3:7" x14ac:dyDescent="0.2">
      <c r="C4374"/>
      <c r="D4374"/>
      <c r="E4374"/>
      <c r="F4374"/>
      <c r="G4374"/>
    </row>
    <row r="4375" spans="3:7" x14ac:dyDescent="0.2">
      <c r="C4375"/>
      <c r="D4375"/>
      <c r="E4375"/>
      <c r="F4375"/>
      <c r="G4375"/>
    </row>
    <row r="4376" spans="3:7" x14ac:dyDescent="0.2">
      <c r="C4376"/>
      <c r="D4376"/>
      <c r="E4376"/>
      <c r="F4376"/>
      <c r="G4376"/>
    </row>
    <row r="4377" spans="3:7" x14ac:dyDescent="0.2">
      <c r="C4377"/>
      <c r="D4377"/>
      <c r="E4377"/>
      <c r="F4377"/>
      <c r="G4377"/>
    </row>
    <row r="4378" spans="3:7" x14ac:dyDescent="0.2">
      <c r="C4378"/>
      <c r="D4378"/>
      <c r="E4378"/>
      <c r="F4378"/>
      <c r="G4378"/>
    </row>
    <row r="4379" spans="3:7" x14ac:dyDescent="0.2">
      <c r="C4379"/>
      <c r="D4379"/>
      <c r="E4379"/>
      <c r="F4379"/>
      <c r="G4379"/>
    </row>
    <row r="4380" spans="3:7" x14ac:dyDescent="0.2">
      <c r="C4380"/>
      <c r="D4380"/>
      <c r="E4380"/>
      <c r="F4380"/>
      <c r="G4380"/>
    </row>
    <row r="4381" spans="3:7" x14ac:dyDescent="0.2">
      <c r="C4381"/>
      <c r="D4381"/>
      <c r="E4381"/>
      <c r="F4381"/>
      <c r="G4381"/>
    </row>
    <row r="4382" spans="3:7" x14ac:dyDescent="0.2">
      <c r="C4382"/>
      <c r="D4382"/>
      <c r="E4382"/>
      <c r="F4382"/>
      <c r="G4382"/>
    </row>
    <row r="4383" spans="3:7" x14ac:dyDescent="0.2">
      <c r="C4383"/>
      <c r="D4383"/>
      <c r="E4383"/>
      <c r="F4383"/>
      <c r="G4383"/>
    </row>
    <row r="4384" spans="3:7" x14ac:dyDescent="0.2">
      <c r="C4384"/>
      <c r="D4384"/>
      <c r="E4384"/>
      <c r="F4384"/>
      <c r="G4384"/>
    </row>
    <row r="4385" spans="3:7" x14ac:dyDescent="0.2">
      <c r="C4385"/>
      <c r="D4385"/>
      <c r="E4385"/>
      <c r="F4385"/>
      <c r="G4385"/>
    </row>
    <row r="4386" spans="3:7" x14ac:dyDescent="0.2">
      <c r="C4386"/>
      <c r="D4386"/>
      <c r="E4386"/>
      <c r="F4386"/>
      <c r="G4386"/>
    </row>
    <row r="4387" spans="3:7" x14ac:dyDescent="0.2">
      <c r="C4387"/>
      <c r="D4387"/>
      <c r="E4387"/>
      <c r="F4387"/>
      <c r="G4387"/>
    </row>
    <row r="4388" spans="3:7" x14ac:dyDescent="0.2">
      <c r="C4388"/>
      <c r="D4388"/>
      <c r="E4388"/>
      <c r="F4388"/>
      <c r="G4388"/>
    </row>
    <row r="4389" spans="3:7" x14ac:dyDescent="0.2">
      <c r="C4389"/>
      <c r="D4389"/>
      <c r="E4389"/>
      <c r="F4389"/>
      <c r="G4389"/>
    </row>
    <row r="4390" spans="3:7" x14ac:dyDescent="0.2">
      <c r="C4390"/>
      <c r="D4390"/>
      <c r="E4390"/>
      <c r="F4390"/>
      <c r="G4390"/>
    </row>
    <row r="4391" spans="3:7" x14ac:dyDescent="0.2">
      <c r="C4391"/>
      <c r="D4391"/>
      <c r="E4391"/>
      <c r="F4391"/>
      <c r="G4391"/>
    </row>
    <row r="4392" spans="3:7" x14ac:dyDescent="0.2">
      <c r="C4392"/>
      <c r="D4392"/>
      <c r="E4392"/>
      <c r="F4392"/>
      <c r="G4392"/>
    </row>
    <row r="4393" spans="3:7" x14ac:dyDescent="0.2">
      <c r="C4393"/>
      <c r="D4393"/>
      <c r="E4393"/>
      <c r="F4393"/>
      <c r="G4393"/>
    </row>
    <row r="4394" spans="3:7" x14ac:dyDescent="0.2">
      <c r="C4394"/>
      <c r="D4394"/>
      <c r="E4394"/>
      <c r="F4394"/>
      <c r="G4394"/>
    </row>
    <row r="4395" spans="3:7" x14ac:dyDescent="0.2">
      <c r="C4395"/>
      <c r="D4395"/>
      <c r="E4395"/>
      <c r="F4395"/>
      <c r="G4395"/>
    </row>
    <row r="4396" spans="3:7" x14ac:dyDescent="0.2">
      <c r="C4396"/>
      <c r="D4396"/>
      <c r="E4396"/>
      <c r="F4396"/>
      <c r="G4396"/>
    </row>
    <row r="4397" spans="3:7" x14ac:dyDescent="0.2">
      <c r="C4397"/>
      <c r="D4397"/>
      <c r="E4397"/>
      <c r="F4397"/>
      <c r="G4397"/>
    </row>
    <row r="4398" spans="3:7" x14ac:dyDescent="0.2">
      <c r="C4398"/>
      <c r="D4398"/>
      <c r="E4398"/>
      <c r="F4398"/>
      <c r="G4398"/>
    </row>
    <row r="4399" spans="3:7" x14ac:dyDescent="0.2">
      <c r="C4399"/>
      <c r="D4399"/>
      <c r="E4399"/>
      <c r="F4399"/>
      <c r="G4399"/>
    </row>
    <row r="4400" spans="3:7" x14ac:dyDescent="0.2">
      <c r="C4400"/>
      <c r="D4400"/>
      <c r="E4400"/>
      <c r="F4400"/>
      <c r="G4400"/>
    </row>
    <row r="4401" spans="3:7" x14ac:dyDescent="0.2">
      <c r="C4401"/>
      <c r="D4401"/>
      <c r="E4401"/>
      <c r="F4401"/>
      <c r="G4401"/>
    </row>
    <row r="4402" spans="3:7" x14ac:dyDescent="0.2">
      <c r="C4402"/>
      <c r="D4402"/>
      <c r="E4402"/>
      <c r="F4402"/>
      <c r="G4402"/>
    </row>
    <row r="4403" spans="3:7" x14ac:dyDescent="0.2">
      <c r="C4403"/>
      <c r="D4403"/>
      <c r="E4403"/>
      <c r="F4403"/>
      <c r="G4403"/>
    </row>
    <row r="4404" spans="3:7" x14ac:dyDescent="0.2">
      <c r="C4404"/>
      <c r="D4404"/>
      <c r="E4404"/>
      <c r="F4404"/>
      <c r="G4404"/>
    </row>
    <row r="4405" spans="3:7" x14ac:dyDescent="0.2">
      <c r="C4405"/>
      <c r="D4405"/>
      <c r="E4405"/>
      <c r="F4405"/>
      <c r="G4405"/>
    </row>
    <row r="4406" spans="3:7" x14ac:dyDescent="0.2">
      <c r="C4406"/>
      <c r="D4406"/>
      <c r="E4406"/>
      <c r="F4406"/>
      <c r="G4406"/>
    </row>
    <row r="4407" spans="3:7" x14ac:dyDescent="0.2">
      <c r="C4407"/>
      <c r="D4407"/>
      <c r="E4407"/>
      <c r="F4407"/>
      <c r="G4407"/>
    </row>
    <row r="4408" spans="3:7" x14ac:dyDescent="0.2">
      <c r="C4408"/>
      <c r="D4408"/>
      <c r="E4408"/>
      <c r="F4408"/>
      <c r="G4408"/>
    </row>
    <row r="4409" spans="3:7" x14ac:dyDescent="0.2">
      <c r="C4409"/>
      <c r="D4409"/>
      <c r="E4409"/>
      <c r="F4409"/>
      <c r="G4409"/>
    </row>
    <row r="4410" spans="3:7" x14ac:dyDescent="0.2">
      <c r="C4410"/>
      <c r="D4410"/>
      <c r="E4410"/>
      <c r="F4410"/>
      <c r="G4410"/>
    </row>
    <row r="4411" spans="3:7" x14ac:dyDescent="0.2">
      <c r="C4411"/>
      <c r="D4411"/>
      <c r="E4411"/>
      <c r="F4411"/>
      <c r="G4411"/>
    </row>
    <row r="4412" spans="3:7" x14ac:dyDescent="0.2">
      <c r="C4412"/>
      <c r="D4412"/>
      <c r="E4412"/>
      <c r="F4412"/>
      <c r="G4412"/>
    </row>
    <row r="4413" spans="3:7" x14ac:dyDescent="0.2">
      <c r="C4413"/>
      <c r="D4413"/>
      <c r="E4413"/>
      <c r="F4413"/>
      <c r="G4413"/>
    </row>
    <row r="4414" spans="3:7" x14ac:dyDescent="0.2">
      <c r="C4414"/>
      <c r="D4414"/>
      <c r="E4414"/>
      <c r="F4414"/>
      <c r="G4414"/>
    </row>
    <row r="4415" spans="3:7" x14ac:dyDescent="0.2">
      <c r="C4415"/>
      <c r="D4415"/>
      <c r="E4415"/>
      <c r="F4415"/>
      <c r="G4415"/>
    </row>
    <row r="4416" spans="3:7" x14ac:dyDescent="0.2">
      <c r="C4416"/>
      <c r="D4416"/>
      <c r="E4416"/>
      <c r="F4416"/>
      <c r="G4416"/>
    </row>
    <row r="4417" spans="3:7" x14ac:dyDescent="0.2">
      <c r="C4417"/>
      <c r="D4417"/>
      <c r="E4417"/>
      <c r="F4417"/>
      <c r="G4417"/>
    </row>
    <row r="4418" spans="3:7" x14ac:dyDescent="0.2">
      <c r="C4418"/>
      <c r="D4418"/>
      <c r="E4418"/>
      <c r="F4418"/>
      <c r="G4418"/>
    </row>
    <row r="4419" spans="3:7" x14ac:dyDescent="0.2">
      <c r="C4419"/>
      <c r="D4419"/>
      <c r="E4419"/>
      <c r="F4419"/>
      <c r="G4419"/>
    </row>
    <row r="4420" spans="3:7" x14ac:dyDescent="0.2">
      <c r="C4420"/>
      <c r="D4420"/>
      <c r="E4420"/>
      <c r="F4420"/>
      <c r="G4420"/>
    </row>
    <row r="4421" spans="3:7" x14ac:dyDescent="0.2">
      <c r="C4421"/>
      <c r="D4421"/>
      <c r="E4421"/>
      <c r="F4421"/>
      <c r="G4421"/>
    </row>
    <row r="4422" spans="3:7" x14ac:dyDescent="0.2">
      <c r="C4422"/>
      <c r="D4422"/>
      <c r="E4422"/>
      <c r="F4422"/>
      <c r="G4422"/>
    </row>
    <row r="4423" spans="3:7" x14ac:dyDescent="0.2">
      <c r="C4423"/>
      <c r="D4423"/>
      <c r="E4423"/>
      <c r="F4423"/>
      <c r="G4423"/>
    </row>
    <row r="4424" spans="3:7" x14ac:dyDescent="0.2">
      <c r="C4424"/>
      <c r="D4424"/>
      <c r="E4424"/>
      <c r="F4424"/>
      <c r="G4424"/>
    </row>
    <row r="4425" spans="3:7" x14ac:dyDescent="0.2">
      <c r="C4425"/>
      <c r="D4425"/>
      <c r="E4425"/>
      <c r="F4425"/>
      <c r="G4425"/>
    </row>
    <row r="4426" spans="3:7" x14ac:dyDescent="0.2">
      <c r="C4426"/>
      <c r="D4426"/>
      <c r="E4426"/>
      <c r="F4426"/>
      <c r="G4426"/>
    </row>
    <row r="4427" spans="3:7" x14ac:dyDescent="0.2">
      <c r="C4427"/>
      <c r="D4427"/>
      <c r="E4427"/>
      <c r="F4427"/>
      <c r="G4427"/>
    </row>
    <row r="4428" spans="3:7" x14ac:dyDescent="0.2">
      <c r="C4428"/>
      <c r="D4428"/>
      <c r="E4428"/>
      <c r="F4428"/>
      <c r="G4428"/>
    </row>
    <row r="4429" spans="3:7" x14ac:dyDescent="0.2">
      <c r="C4429"/>
      <c r="D4429"/>
      <c r="E4429"/>
      <c r="F4429"/>
      <c r="G4429"/>
    </row>
    <row r="4430" spans="3:7" x14ac:dyDescent="0.2">
      <c r="C4430"/>
      <c r="D4430"/>
      <c r="E4430"/>
      <c r="F4430"/>
      <c r="G4430"/>
    </row>
    <row r="4431" spans="3:7" x14ac:dyDescent="0.2">
      <c r="C4431"/>
      <c r="D4431"/>
      <c r="E4431"/>
      <c r="F4431"/>
      <c r="G4431"/>
    </row>
    <row r="4432" spans="3:7" x14ac:dyDescent="0.2">
      <c r="C4432"/>
      <c r="D4432"/>
      <c r="E4432"/>
      <c r="F4432"/>
      <c r="G4432"/>
    </row>
    <row r="4433" spans="3:7" x14ac:dyDescent="0.2">
      <c r="C4433"/>
      <c r="D4433"/>
      <c r="E4433"/>
      <c r="F4433"/>
      <c r="G4433"/>
    </row>
    <row r="4434" spans="3:7" x14ac:dyDescent="0.2">
      <c r="C4434"/>
      <c r="D4434"/>
      <c r="E4434"/>
      <c r="F4434"/>
      <c r="G4434"/>
    </row>
    <row r="4435" spans="3:7" x14ac:dyDescent="0.2">
      <c r="C4435"/>
      <c r="D4435"/>
      <c r="E4435"/>
      <c r="F4435"/>
      <c r="G4435"/>
    </row>
    <row r="4436" spans="3:7" x14ac:dyDescent="0.2">
      <c r="C4436"/>
      <c r="D4436"/>
      <c r="E4436"/>
      <c r="F4436"/>
      <c r="G4436"/>
    </row>
    <row r="4437" spans="3:7" x14ac:dyDescent="0.2">
      <c r="C4437"/>
      <c r="D4437"/>
      <c r="E4437"/>
      <c r="F4437"/>
      <c r="G4437"/>
    </row>
    <row r="4438" spans="3:7" x14ac:dyDescent="0.2">
      <c r="C4438"/>
      <c r="D4438"/>
      <c r="E4438"/>
      <c r="F4438"/>
      <c r="G4438"/>
    </row>
    <row r="4439" spans="3:7" x14ac:dyDescent="0.2">
      <c r="C4439"/>
      <c r="D4439"/>
      <c r="E4439"/>
      <c r="F4439"/>
      <c r="G4439"/>
    </row>
    <row r="4440" spans="3:7" x14ac:dyDescent="0.2">
      <c r="C4440"/>
      <c r="D4440"/>
      <c r="E4440"/>
      <c r="F4440"/>
      <c r="G4440"/>
    </row>
    <row r="4441" spans="3:7" x14ac:dyDescent="0.2">
      <c r="C4441"/>
      <c r="D4441"/>
      <c r="E4441"/>
      <c r="F4441"/>
      <c r="G4441"/>
    </row>
    <row r="4442" spans="3:7" x14ac:dyDescent="0.2">
      <c r="C4442"/>
      <c r="D4442"/>
      <c r="E4442"/>
      <c r="F4442"/>
      <c r="G4442"/>
    </row>
    <row r="4443" spans="3:7" x14ac:dyDescent="0.2">
      <c r="C4443"/>
      <c r="D4443"/>
      <c r="E4443"/>
      <c r="F4443"/>
      <c r="G4443"/>
    </row>
    <row r="4444" spans="3:7" x14ac:dyDescent="0.2">
      <c r="C4444"/>
      <c r="D4444"/>
      <c r="E4444"/>
      <c r="F4444"/>
      <c r="G4444"/>
    </row>
    <row r="4445" spans="3:7" x14ac:dyDescent="0.2">
      <c r="C4445"/>
      <c r="D4445"/>
      <c r="E4445"/>
      <c r="F4445"/>
      <c r="G4445"/>
    </row>
    <row r="4446" spans="3:7" x14ac:dyDescent="0.2">
      <c r="C4446"/>
      <c r="D4446"/>
      <c r="E4446"/>
      <c r="F4446"/>
      <c r="G4446"/>
    </row>
    <row r="4447" spans="3:7" x14ac:dyDescent="0.2">
      <c r="C4447"/>
      <c r="D4447"/>
      <c r="E4447"/>
      <c r="F4447"/>
      <c r="G4447"/>
    </row>
    <row r="4448" spans="3:7" x14ac:dyDescent="0.2">
      <c r="C4448"/>
      <c r="D4448"/>
      <c r="E4448"/>
      <c r="F4448"/>
      <c r="G4448"/>
    </row>
    <row r="4449" spans="3:7" x14ac:dyDescent="0.2">
      <c r="C4449"/>
      <c r="D4449"/>
      <c r="E4449"/>
      <c r="F4449"/>
      <c r="G4449"/>
    </row>
    <row r="4450" spans="3:7" x14ac:dyDescent="0.2">
      <c r="C4450"/>
      <c r="D4450"/>
      <c r="E4450"/>
      <c r="F4450"/>
      <c r="G4450"/>
    </row>
    <row r="4451" spans="3:7" x14ac:dyDescent="0.2">
      <c r="C4451"/>
      <c r="D4451"/>
      <c r="E4451"/>
      <c r="F4451"/>
      <c r="G4451"/>
    </row>
    <row r="4452" spans="3:7" x14ac:dyDescent="0.2">
      <c r="C4452"/>
      <c r="D4452"/>
      <c r="E4452"/>
      <c r="F4452"/>
      <c r="G4452"/>
    </row>
    <row r="4453" spans="3:7" x14ac:dyDescent="0.2">
      <c r="C4453"/>
      <c r="D4453"/>
      <c r="E4453"/>
      <c r="F4453"/>
      <c r="G4453"/>
    </row>
    <row r="4454" spans="3:7" x14ac:dyDescent="0.2">
      <c r="C4454"/>
      <c r="D4454"/>
      <c r="E4454"/>
      <c r="F4454"/>
      <c r="G4454"/>
    </row>
    <row r="4455" spans="3:7" x14ac:dyDescent="0.2">
      <c r="C4455"/>
      <c r="D4455"/>
      <c r="E4455"/>
      <c r="F4455"/>
      <c r="G4455"/>
    </row>
    <row r="4456" spans="3:7" x14ac:dyDescent="0.2">
      <c r="C4456"/>
      <c r="D4456"/>
      <c r="E4456"/>
      <c r="F4456"/>
      <c r="G4456"/>
    </row>
    <row r="4457" spans="3:7" x14ac:dyDescent="0.2">
      <c r="C4457"/>
      <c r="D4457"/>
      <c r="E4457"/>
      <c r="F4457"/>
      <c r="G4457"/>
    </row>
    <row r="4458" spans="3:7" x14ac:dyDescent="0.2">
      <c r="C4458"/>
      <c r="D4458"/>
      <c r="E4458"/>
      <c r="F4458"/>
      <c r="G4458"/>
    </row>
    <row r="4459" spans="3:7" x14ac:dyDescent="0.2">
      <c r="C4459"/>
      <c r="D4459"/>
      <c r="E4459"/>
      <c r="F4459"/>
      <c r="G4459"/>
    </row>
    <row r="4460" spans="3:7" x14ac:dyDescent="0.2">
      <c r="C4460"/>
      <c r="D4460"/>
      <c r="E4460"/>
      <c r="F4460"/>
      <c r="G4460"/>
    </row>
    <row r="4461" spans="3:7" x14ac:dyDescent="0.2">
      <c r="C4461"/>
      <c r="D4461"/>
      <c r="E4461"/>
      <c r="F4461"/>
      <c r="G4461"/>
    </row>
    <row r="4462" spans="3:7" x14ac:dyDescent="0.2">
      <c r="C4462"/>
      <c r="D4462"/>
      <c r="E4462"/>
      <c r="F4462"/>
      <c r="G4462"/>
    </row>
    <row r="4463" spans="3:7" x14ac:dyDescent="0.2">
      <c r="C4463"/>
      <c r="D4463"/>
      <c r="E4463"/>
      <c r="F4463"/>
      <c r="G4463"/>
    </row>
    <row r="4464" spans="3:7" x14ac:dyDescent="0.2">
      <c r="C4464"/>
      <c r="D4464"/>
      <c r="E4464"/>
      <c r="F4464"/>
      <c r="G4464"/>
    </row>
    <row r="4465" spans="3:7" x14ac:dyDescent="0.2">
      <c r="C4465"/>
      <c r="D4465"/>
      <c r="E4465"/>
      <c r="F4465"/>
      <c r="G4465"/>
    </row>
    <row r="4466" spans="3:7" x14ac:dyDescent="0.2">
      <c r="C4466"/>
      <c r="D4466"/>
      <c r="E4466"/>
      <c r="F4466"/>
      <c r="G4466"/>
    </row>
    <row r="4467" spans="3:7" x14ac:dyDescent="0.2">
      <c r="C4467"/>
      <c r="D4467"/>
      <c r="E4467"/>
      <c r="F4467"/>
      <c r="G4467"/>
    </row>
    <row r="4468" spans="3:7" x14ac:dyDescent="0.2">
      <c r="C4468"/>
      <c r="D4468"/>
      <c r="E4468"/>
      <c r="F4468"/>
      <c r="G4468"/>
    </row>
    <row r="4469" spans="3:7" x14ac:dyDescent="0.2">
      <c r="C4469"/>
      <c r="D4469"/>
      <c r="E4469"/>
      <c r="F4469"/>
      <c r="G4469"/>
    </row>
    <row r="4470" spans="3:7" x14ac:dyDescent="0.2">
      <c r="C4470"/>
      <c r="D4470"/>
      <c r="E4470"/>
      <c r="F4470"/>
      <c r="G4470"/>
    </row>
    <row r="4471" spans="3:7" x14ac:dyDescent="0.2">
      <c r="C4471"/>
      <c r="D4471"/>
      <c r="E4471"/>
      <c r="F4471"/>
      <c r="G4471"/>
    </row>
    <row r="4472" spans="3:7" x14ac:dyDescent="0.2">
      <c r="C4472"/>
      <c r="D4472"/>
      <c r="E4472"/>
      <c r="F4472"/>
      <c r="G4472"/>
    </row>
    <row r="4473" spans="3:7" x14ac:dyDescent="0.2">
      <c r="C4473"/>
      <c r="D4473"/>
      <c r="E4473"/>
      <c r="F4473"/>
      <c r="G4473"/>
    </row>
    <row r="4474" spans="3:7" x14ac:dyDescent="0.2">
      <c r="C4474"/>
      <c r="D4474"/>
      <c r="E4474"/>
      <c r="F4474"/>
      <c r="G4474"/>
    </row>
    <row r="4475" spans="3:7" x14ac:dyDescent="0.2">
      <c r="C4475"/>
      <c r="D4475"/>
      <c r="E4475"/>
      <c r="F4475"/>
      <c r="G4475"/>
    </row>
    <row r="4476" spans="3:7" x14ac:dyDescent="0.2">
      <c r="C4476"/>
      <c r="D4476"/>
      <c r="E4476"/>
      <c r="F4476"/>
      <c r="G4476"/>
    </row>
    <row r="4477" spans="3:7" x14ac:dyDescent="0.2">
      <c r="C4477"/>
      <c r="D4477"/>
      <c r="E4477"/>
      <c r="F4477"/>
      <c r="G4477"/>
    </row>
    <row r="4478" spans="3:7" x14ac:dyDescent="0.2">
      <c r="C4478"/>
      <c r="D4478"/>
      <c r="E4478"/>
      <c r="F4478"/>
      <c r="G4478"/>
    </row>
    <row r="4479" spans="3:7" x14ac:dyDescent="0.2">
      <c r="C4479"/>
      <c r="D4479"/>
      <c r="E4479"/>
      <c r="F4479"/>
      <c r="G4479"/>
    </row>
    <row r="4480" spans="3:7" x14ac:dyDescent="0.2">
      <c r="C4480"/>
      <c r="D4480"/>
      <c r="E4480"/>
      <c r="F4480"/>
      <c r="G4480"/>
    </row>
    <row r="4481" spans="3:7" x14ac:dyDescent="0.2">
      <c r="C4481"/>
      <c r="D4481"/>
      <c r="E4481"/>
      <c r="F4481"/>
      <c r="G4481"/>
    </row>
    <row r="4482" spans="3:7" x14ac:dyDescent="0.2">
      <c r="C4482"/>
      <c r="D4482"/>
      <c r="E4482"/>
      <c r="F4482"/>
      <c r="G4482"/>
    </row>
    <row r="4483" spans="3:7" x14ac:dyDescent="0.2">
      <c r="C4483"/>
      <c r="D4483"/>
      <c r="E4483"/>
      <c r="F4483"/>
      <c r="G4483"/>
    </row>
    <row r="4484" spans="3:7" x14ac:dyDescent="0.2">
      <c r="C4484"/>
      <c r="D4484"/>
      <c r="E4484"/>
      <c r="F4484"/>
      <c r="G4484"/>
    </row>
    <row r="4485" spans="3:7" x14ac:dyDescent="0.2">
      <c r="C4485"/>
      <c r="D4485"/>
      <c r="E4485"/>
      <c r="F4485"/>
      <c r="G4485"/>
    </row>
    <row r="4486" spans="3:7" x14ac:dyDescent="0.2">
      <c r="C4486"/>
      <c r="D4486"/>
      <c r="E4486"/>
      <c r="F4486"/>
      <c r="G4486"/>
    </row>
    <row r="4487" spans="3:7" x14ac:dyDescent="0.2">
      <c r="C4487"/>
      <c r="D4487"/>
      <c r="E4487"/>
      <c r="F4487"/>
      <c r="G4487"/>
    </row>
    <row r="4488" spans="3:7" x14ac:dyDescent="0.2">
      <c r="C4488"/>
      <c r="D4488"/>
      <c r="E4488"/>
      <c r="F4488"/>
      <c r="G4488"/>
    </row>
    <row r="4489" spans="3:7" x14ac:dyDescent="0.2">
      <c r="C4489"/>
      <c r="D4489"/>
      <c r="E4489"/>
      <c r="F4489"/>
      <c r="G4489"/>
    </row>
    <row r="4490" spans="3:7" x14ac:dyDescent="0.2">
      <c r="C4490"/>
      <c r="D4490"/>
      <c r="E4490"/>
      <c r="F4490"/>
      <c r="G4490"/>
    </row>
    <row r="4491" spans="3:7" x14ac:dyDescent="0.2">
      <c r="C4491"/>
      <c r="D4491"/>
      <c r="E4491"/>
      <c r="F4491"/>
      <c r="G4491"/>
    </row>
    <row r="4492" spans="3:7" x14ac:dyDescent="0.2">
      <c r="C4492"/>
      <c r="D4492"/>
      <c r="E4492"/>
      <c r="F4492"/>
      <c r="G4492"/>
    </row>
    <row r="4493" spans="3:7" x14ac:dyDescent="0.2">
      <c r="C4493"/>
      <c r="D4493"/>
      <c r="E4493"/>
      <c r="F4493"/>
      <c r="G4493"/>
    </row>
    <row r="4494" spans="3:7" x14ac:dyDescent="0.2">
      <c r="C4494"/>
      <c r="D4494"/>
      <c r="E4494"/>
      <c r="F4494"/>
      <c r="G4494"/>
    </row>
    <row r="4495" spans="3:7" x14ac:dyDescent="0.2">
      <c r="C4495"/>
      <c r="D4495"/>
      <c r="E4495"/>
      <c r="F4495"/>
      <c r="G4495"/>
    </row>
    <row r="4496" spans="3:7" x14ac:dyDescent="0.2">
      <c r="C4496"/>
      <c r="D4496"/>
      <c r="E4496"/>
      <c r="F4496"/>
      <c r="G4496"/>
    </row>
    <row r="4497" spans="3:7" x14ac:dyDescent="0.2">
      <c r="C4497"/>
      <c r="D4497"/>
      <c r="E4497"/>
      <c r="F4497"/>
      <c r="G4497"/>
    </row>
    <row r="4498" spans="3:7" x14ac:dyDescent="0.2">
      <c r="C4498"/>
      <c r="D4498"/>
      <c r="E4498"/>
      <c r="F4498"/>
      <c r="G4498"/>
    </row>
    <row r="4499" spans="3:7" x14ac:dyDescent="0.2">
      <c r="C4499"/>
      <c r="D4499"/>
      <c r="E4499"/>
      <c r="F4499"/>
      <c r="G4499"/>
    </row>
    <row r="4500" spans="3:7" x14ac:dyDescent="0.2">
      <c r="C4500"/>
      <c r="D4500"/>
      <c r="E4500"/>
      <c r="F4500"/>
      <c r="G4500"/>
    </row>
    <row r="4501" spans="3:7" x14ac:dyDescent="0.2">
      <c r="C4501"/>
      <c r="D4501"/>
      <c r="E4501"/>
      <c r="F4501"/>
      <c r="G4501"/>
    </row>
    <row r="4502" spans="3:7" x14ac:dyDescent="0.2">
      <c r="C4502"/>
      <c r="D4502"/>
      <c r="E4502"/>
      <c r="F4502"/>
      <c r="G4502"/>
    </row>
    <row r="4503" spans="3:7" x14ac:dyDescent="0.2">
      <c r="C4503"/>
      <c r="D4503"/>
      <c r="E4503"/>
      <c r="F4503"/>
      <c r="G4503"/>
    </row>
    <row r="4504" spans="3:7" x14ac:dyDescent="0.2">
      <c r="C4504"/>
      <c r="D4504"/>
      <c r="E4504"/>
      <c r="F4504"/>
      <c r="G4504"/>
    </row>
    <row r="4505" spans="3:7" x14ac:dyDescent="0.2">
      <c r="C4505"/>
      <c r="D4505"/>
      <c r="E4505"/>
      <c r="F4505"/>
      <c r="G4505"/>
    </row>
    <row r="4506" spans="3:7" x14ac:dyDescent="0.2">
      <c r="C4506"/>
      <c r="D4506"/>
      <c r="E4506"/>
      <c r="F4506"/>
      <c r="G4506"/>
    </row>
    <row r="4507" spans="3:7" x14ac:dyDescent="0.2">
      <c r="C4507"/>
      <c r="D4507"/>
      <c r="E4507"/>
      <c r="F4507"/>
      <c r="G4507"/>
    </row>
    <row r="4508" spans="3:7" x14ac:dyDescent="0.2">
      <c r="C4508"/>
      <c r="D4508"/>
      <c r="E4508"/>
      <c r="F4508"/>
      <c r="G4508"/>
    </row>
    <row r="4509" spans="3:7" x14ac:dyDescent="0.2">
      <c r="C4509"/>
      <c r="D4509"/>
      <c r="E4509"/>
      <c r="F4509"/>
      <c r="G4509"/>
    </row>
    <row r="4510" spans="3:7" x14ac:dyDescent="0.2">
      <c r="C4510"/>
      <c r="D4510"/>
      <c r="E4510"/>
      <c r="F4510"/>
      <c r="G4510"/>
    </row>
    <row r="4511" spans="3:7" x14ac:dyDescent="0.2">
      <c r="C4511"/>
      <c r="D4511"/>
      <c r="E4511"/>
      <c r="F4511"/>
      <c r="G4511"/>
    </row>
    <row r="4512" spans="3:7" x14ac:dyDescent="0.2">
      <c r="C4512"/>
      <c r="D4512"/>
      <c r="E4512"/>
      <c r="F4512"/>
      <c r="G4512"/>
    </row>
    <row r="4513" spans="3:7" x14ac:dyDescent="0.2">
      <c r="C4513"/>
      <c r="D4513"/>
      <c r="E4513"/>
      <c r="F4513"/>
      <c r="G4513"/>
    </row>
    <row r="4514" spans="3:7" x14ac:dyDescent="0.2">
      <c r="C4514"/>
      <c r="D4514"/>
      <c r="E4514"/>
      <c r="F4514"/>
      <c r="G4514"/>
    </row>
    <row r="4515" spans="3:7" x14ac:dyDescent="0.2">
      <c r="C4515"/>
      <c r="D4515"/>
      <c r="E4515"/>
      <c r="F4515"/>
      <c r="G4515"/>
    </row>
    <row r="4516" spans="3:7" x14ac:dyDescent="0.2">
      <c r="C4516"/>
      <c r="D4516"/>
      <c r="E4516"/>
      <c r="F4516"/>
      <c r="G4516"/>
    </row>
    <row r="4517" spans="3:7" x14ac:dyDescent="0.2">
      <c r="C4517"/>
      <c r="D4517"/>
      <c r="E4517"/>
      <c r="F4517"/>
      <c r="G4517"/>
    </row>
    <row r="4518" spans="3:7" x14ac:dyDescent="0.2">
      <c r="C4518"/>
      <c r="D4518"/>
      <c r="E4518"/>
      <c r="F4518"/>
      <c r="G4518"/>
    </row>
    <row r="4519" spans="3:7" x14ac:dyDescent="0.2">
      <c r="C4519"/>
      <c r="D4519"/>
      <c r="E4519"/>
      <c r="F4519"/>
      <c r="G4519"/>
    </row>
    <row r="4520" spans="3:7" x14ac:dyDescent="0.2">
      <c r="C4520"/>
      <c r="D4520"/>
      <c r="E4520"/>
      <c r="F4520"/>
      <c r="G4520"/>
    </row>
    <row r="4521" spans="3:7" x14ac:dyDescent="0.2">
      <c r="C4521"/>
      <c r="D4521"/>
      <c r="E4521"/>
      <c r="F4521"/>
      <c r="G4521"/>
    </row>
    <row r="4522" spans="3:7" x14ac:dyDescent="0.2">
      <c r="C4522"/>
      <c r="D4522"/>
      <c r="E4522"/>
      <c r="F4522"/>
      <c r="G4522"/>
    </row>
    <row r="4523" spans="3:7" x14ac:dyDescent="0.2">
      <c r="C4523"/>
      <c r="D4523"/>
      <c r="E4523"/>
      <c r="F4523"/>
      <c r="G4523"/>
    </row>
    <row r="4524" spans="3:7" x14ac:dyDescent="0.2">
      <c r="C4524"/>
      <c r="D4524"/>
      <c r="E4524"/>
      <c r="F4524"/>
      <c r="G4524"/>
    </row>
    <row r="4525" spans="3:7" x14ac:dyDescent="0.2">
      <c r="C4525"/>
      <c r="D4525"/>
      <c r="E4525"/>
      <c r="F4525"/>
      <c r="G4525"/>
    </row>
    <row r="4526" spans="3:7" x14ac:dyDescent="0.2">
      <c r="C4526"/>
      <c r="D4526"/>
      <c r="E4526"/>
      <c r="F4526"/>
      <c r="G4526"/>
    </row>
    <row r="4527" spans="3:7" x14ac:dyDescent="0.2">
      <c r="C4527"/>
      <c r="D4527"/>
      <c r="E4527"/>
      <c r="F4527"/>
      <c r="G4527"/>
    </row>
    <row r="4528" spans="3:7" x14ac:dyDescent="0.2">
      <c r="C4528"/>
      <c r="D4528"/>
      <c r="E4528"/>
      <c r="F4528"/>
      <c r="G4528"/>
    </row>
    <row r="4529" spans="3:7" x14ac:dyDescent="0.2">
      <c r="C4529"/>
      <c r="D4529"/>
      <c r="E4529"/>
      <c r="F4529"/>
      <c r="G4529"/>
    </row>
    <row r="4530" spans="3:7" x14ac:dyDescent="0.2">
      <c r="C4530"/>
      <c r="D4530"/>
      <c r="E4530"/>
      <c r="F4530"/>
      <c r="G4530"/>
    </row>
    <row r="4531" spans="3:7" x14ac:dyDescent="0.2">
      <c r="C4531"/>
      <c r="D4531"/>
      <c r="E4531"/>
      <c r="F4531"/>
      <c r="G4531"/>
    </row>
    <row r="4532" spans="3:7" x14ac:dyDescent="0.2">
      <c r="C4532"/>
      <c r="D4532"/>
      <c r="E4532"/>
      <c r="F4532"/>
      <c r="G4532"/>
    </row>
    <row r="4533" spans="3:7" x14ac:dyDescent="0.2">
      <c r="C4533"/>
      <c r="D4533"/>
      <c r="E4533"/>
      <c r="F4533"/>
      <c r="G4533"/>
    </row>
    <row r="4534" spans="3:7" x14ac:dyDescent="0.2">
      <c r="C4534"/>
      <c r="D4534"/>
      <c r="E4534"/>
      <c r="F4534"/>
      <c r="G4534"/>
    </row>
    <row r="4535" spans="3:7" x14ac:dyDescent="0.2">
      <c r="C4535"/>
      <c r="D4535"/>
      <c r="E4535"/>
      <c r="F4535"/>
      <c r="G4535"/>
    </row>
    <row r="4536" spans="3:7" x14ac:dyDescent="0.2">
      <c r="C4536"/>
      <c r="D4536"/>
      <c r="E4536"/>
      <c r="F4536"/>
      <c r="G4536"/>
    </row>
    <row r="4537" spans="3:7" x14ac:dyDescent="0.2">
      <c r="C4537"/>
      <c r="D4537"/>
      <c r="E4537"/>
      <c r="F4537"/>
      <c r="G4537"/>
    </row>
    <row r="4538" spans="3:7" x14ac:dyDescent="0.2">
      <c r="C4538"/>
      <c r="D4538"/>
      <c r="E4538"/>
      <c r="F4538"/>
      <c r="G4538"/>
    </row>
    <row r="4539" spans="3:7" x14ac:dyDescent="0.2">
      <c r="C4539"/>
      <c r="D4539"/>
      <c r="E4539"/>
      <c r="F4539"/>
      <c r="G4539"/>
    </row>
    <row r="4540" spans="3:7" x14ac:dyDescent="0.2">
      <c r="C4540"/>
      <c r="D4540"/>
      <c r="E4540"/>
      <c r="F4540"/>
      <c r="G4540"/>
    </row>
    <row r="4541" spans="3:7" x14ac:dyDescent="0.2">
      <c r="C4541"/>
      <c r="D4541"/>
      <c r="E4541"/>
      <c r="F4541"/>
      <c r="G4541"/>
    </row>
    <row r="4542" spans="3:7" x14ac:dyDescent="0.2">
      <c r="C4542"/>
      <c r="D4542"/>
      <c r="E4542"/>
      <c r="F4542"/>
      <c r="G4542"/>
    </row>
    <row r="4543" spans="3:7" x14ac:dyDescent="0.2">
      <c r="C4543"/>
      <c r="D4543"/>
      <c r="E4543"/>
      <c r="F4543"/>
      <c r="G4543"/>
    </row>
    <row r="4544" spans="3:7" x14ac:dyDescent="0.2">
      <c r="C4544"/>
      <c r="D4544"/>
      <c r="E4544"/>
      <c r="F4544"/>
      <c r="G4544"/>
    </row>
    <row r="4545" spans="3:7" x14ac:dyDescent="0.2">
      <c r="C4545"/>
      <c r="D4545"/>
      <c r="E4545"/>
      <c r="F4545"/>
      <c r="G4545"/>
    </row>
    <row r="4546" spans="3:7" x14ac:dyDescent="0.2">
      <c r="C4546"/>
      <c r="D4546"/>
      <c r="E4546"/>
      <c r="F4546"/>
      <c r="G4546"/>
    </row>
    <row r="4547" spans="3:7" x14ac:dyDescent="0.2">
      <c r="C4547"/>
      <c r="D4547"/>
      <c r="E4547"/>
      <c r="F4547"/>
      <c r="G4547"/>
    </row>
    <row r="4548" spans="3:7" x14ac:dyDescent="0.2">
      <c r="C4548"/>
      <c r="D4548"/>
      <c r="E4548"/>
      <c r="F4548"/>
      <c r="G4548"/>
    </row>
    <row r="4549" spans="3:7" x14ac:dyDescent="0.2">
      <c r="C4549"/>
      <c r="D4549"/>
      <c r="E4549"/>
      <c r="F4549"/>
      <c r="G4549"/>
    </row>
    <row r="4550" spans="3:7" x14ac:dyDescent="0.2">
      <c r="C4550"/>
      <c r="D4550"/>
      <c r="E4550"/>
      <c r="F4550"/>
      <c r="G4550"/>
    </row>
    <row r="4551" spans="3:7" x14ac:dyDescent="0.2">
      <c r="C4551"/>
      <c r="D4551"/>
      <c r="E4551"/>
      <c r="F4551"/>
      <c r="G4551"/>
    </row>
    <row r="4552" spans="3:7" x14ac:dyDescent="0.2">
      <c r="C4552"/>
      <c r="D4552"/>
      <c r="E4552"/>
      <c r="F4552"/>
      <c r="G4552"/>
    </row>
    <row r="4553" spans="3:7" x14ac:dyDescent="0.2">
      <c r="C4553"/>
      <c r="D4553"/>
      <c r="E4553"/>
      <c r="F4553"/>
      <c r="G4553"/>
    </row>
    <row r="4554" spans="3:7" x14ac:dyDescent="0.2">
      <c r="C4554"/>
      <c r="D4554"/>
      <c r="E4554"/>
      <c r="F4554"/>
      <c r="G4554"/>
    </row>
    <row r="4555" spans="3:7" x14ac:dyDescent="0.2">
      <c r="C4555"/>
      <c r="D4555"/>
      <c r="E4555"/>
      <c r="F4555"/>
      <c r="G4555"/>
    </row>
    <row r="4556" spans="3:7" x14ac:dyDescent="0.2">
      <c r="C4556"/>
      <c r="D4556"/>
      <c r="E4556"/>
      <c r="F4556"/>
      <c r="G4556"/>
    </row>
    <row r="4557" spans="3:7" x14ac:dyDescent="0.2">
      <c r="C4557"/>
      <c r="D4557"/>
      <c r="E4557"/>
      <c r="F4557"/>
      <c r="G4557"/>
    </row>
    <row r="4558" spans="3:7" x14ac:dyDescent="0.2">
      <c r="C4558"/>
      <c r="D4558"/>
      <c r="E4558"/>
      <c r="F4558"/>
      <c r="G4558"/>
    </row>
    <row r="4559" spans="3:7" x14ac:dyDescent="0.2">
      <c r="C4559"/>
      <c r="D4559"/>
      <c r="E4559"/>
      <c r="F4559"/>
      <c r="G4559"/>
    </row>
    <row r="4560" spans="3:7" x14ac:dyDescent="0.2">
      <c r="C4560"/>
      <c r="D4560"/>
      <c r="E4560"/>
      <c r="F4560"/>
      <c r="G4560"/>
    </row>
    <row r="4561" spans="3:7" x14ac:dyDescent="0.2">
      <c r="C4561"/>
      <c r="D4561"/>
      <c r="E4561"/>
      <c r="F4561"/>
      <c r="G4561"/>
    </row>
    <row r="4562" spans="3:7" x14ac:dyDescent="0.2">
      <c r="C4562"/>
      <c r="D4562"/>
      <c r="E4562"/>
      <c r="F4562"/>
      <c r="G4562"/>
    </row>
    <row r="4563" spans="3:7" x14ac:dyDescent="0.2">
      <c r="C4563"/>
      <c r="D4563"/>
      <c r="E4563"/>
      <c r="F4563"/>
      <c r="G4563"/>
    </row>
    <row r="4564" spans="3:7" x14ac:dyDescent="0.2">
      <c r="C4564"/>
      <c r="D4564"/>
      <c r="E4564"/>
      <c r="F4564"/>
      <c r="G4564"/>
    </row>
    <row r="4565" spans="3:7" x14ac:dyDescent="0.2">
      <c r="C4565"/>
      <c r="D4565"/>
      <c r="E4565"/>
      <c r="F4565"/>
      <c r="G4565"/>
    </row>
    <row r="4566" spans="3:7" x14ac:dyDescent="0.2">
      <c r="C4566"/>
      <c r="D4566"/>
      <c r="E4566"/>
      <c r="F4566"/>
      <c r="G4566"/>
    </row>
    <row r="4567" spans="3:7" x14ac:dyDescent="0.2">
      <c r="C4567"/>
      <c r="D4567"/>
      <c r="E4567"/>
      <c r="F4567"/>
      <c r="G4567"/>
    </row>
    <row r="4568" spans="3:7" x14ac:dyDescent="0.2">
      <c r="C4568"/>
      <c r="D4568"/>
      <c r="E4568"/>
      <c r="F4568"/>
      <c r="G4568"/>
    </row>
    <row r="4569" spans="3:7" x14ac:dyDescent="0.2">
      <c r="C4569"/>
      <c r="D4569"/>
      <c r="E4569"/>
      <c r="F4569"/>
      <c r="G4569"/>
    </row>
    <row r="4570" spans="3:7" x14ac:dyDescent="0.2">
      <c r="C4570"/>
      <c r="D4570"/>
      <c r="E4570"/>
      <c r="F4570"/>
      <c r="G4570"/>
    </row>
    <row r="4571" spans="3:7" x14ac:dyDescent="0.2">
      <c r="C4571"/>
      <c r="D4571"/>
      <c r="E4571"/>
      <c r="F4571"/>
      <c r="G4571"/>
    </row>
    <row r="4572" spans="3:7" x14ac:dyDescent="0.2">
      <c r="C4572"/>
      <c r="D4572"/>
      <c r="E4572"/>
      <c r="F4572"/>
      <c r="G4572"/>
    </row>
    <row r="4573" spans="3:7" x14ac:dyDescent="0.2">
      <c r="C4573"/>
      <c r="D4573"/>
      <c r="E4573"/>
      <c r="F4573"/>
      <c r="G4573"/>
    </row>
    <row r="4574" spans="3:7" x14ac:dyDescent="0.2">
      <c r="C4574"/>
      <c r="D4574"/>
      <c r="E4574"/>
      <c r="F4574"/>
      <c r="G4574"/>
    </row>
    <row r="4575" spans="3:7" x14ac:dyDescent="0.2">
      <c r="C4575"/>
      <c r="D4575"/>
      <c r="E4575"/>
      <c r="F4575"/>
      <c r="G4575"/>
    </row>
    <row r="4576" spans="3:7" x14ac:dyDescent="0.2">
      <c r="C4576"/>
      <c r="D4576"/>
      <c r="E4576"/>
      <c r="F4576"/>
      <c r="G4576"/>
    </row>
    <row r="4577" spans="3:7" x14ac:dyDescent="0.2">
      <c r="C4577"/>
      <c r="D4577"/>
      <c r="E4577"/>
      <c r="F4577"/>
      <c r="G4577"/>
    </row>
    <row r="4578" spans="3:7" x14ac:dyDescent="0.2">
      <c r="C4578"/>
      <c r="D4578"/>
      <c r="E4578"/>
      <c r="F4578"/>
      <c r="G4578"/>
    </row>
    <row r="4579" spans="3:7" x14ac:dyDescent="0.2">
      <c r="C4579"/>
      <c r="D4579"/>
      <c r="E4579"/>
      <c r="F4579"/>
      <c r="G4579"/>
    </row>
    <row r="4580" spans="3:7" x14ac:dyDescent="0.2">
      <c r="C4580"/>
      <c r="D4580"/>
      <c r="E4580"/>
      <c r="F4580"/>
      <c r="G4580"/>
    </row>
    <row r="4581" spans="3:7" x14ac:dyDescent="0.2">
      <c r="C4581"/>
      <c r="D4581"/>
      <c r="E4581"/>
      <c r="F4581"/>
      <c r="G4581"/>
    </row>
    <row r="4582" spans="3:7" x14ac:dyDescent="0.2">
      <c r="C4582"/>
      <c r="D4582"/>
      <c r="E4582"/>
      <c r="F4582"/>
      <c r="G4582"/>
    </row>
    <row r="4583" spans="3:7" x14ac:dyDescent="0.2">
      <c r="C4583"/>
      <c r="D4583"/>
      <c r="E4583"/>
      <c r="F4583"/>
      <c r="G4583"/>
    </row>
    <row r="4584" spans="3:7" x14ac:dyDescent="0.2">
      <c r="C4584"/>
      <c r="D4584"/>
      <c r="E4584"/>
      <c r="F4584"/>
      <c r="G4584"/>
    </row>
    <row r="4585" spans="3:7" x14ac:dyDescent="0.2">
      <c r="C4585"/>
      <c r="D4585"/>
      <c r="E4585"/>
      <c r="F4585"/>
      <c r="G4585"/>
    </row>
    <row r="4586" spans="3:7" x14ac:dyDescent="0.2">
      <c r="C4586"/>
      <c r="D4586"/>
      <c r="E4586"/>
      <c r="F4586"/>
      <c r="G4586"/>
    </row>
    <row r="4587" spans="3:7" x14ac:dyDescent="0.2">
      <c r="C4587"/>
      <c r="D4587"/>
      <c r="E4587"/>
      <c r="F4587"/>
      <c r="G4587"/>
    </row>
    <row r="4588" spans="3:7" x14ac:dyDescent="0.2">
      <c r="C4588"/>
      <c r="D4588"/>
      <c r="E4588"/>
      <c r="F4588"/>
      <c r="G4588"/>
    </row>
    <row r="4589" spans="3:7" x14ac:dyDescent="0.2">
      <c r="C4589"/>
      <c r="D4589"/>
      <c r="E4589"/>
      <c r="F4589"/>
      <c r="G4589"/>
    </row>
    <row r="4590" spans="3:7" x14ac:dyDescent="0.2">
      <c r="C4590"/>
      <c r="D4590"/>
      <c r="E4590"/>
      <c r="F4590"/>
      <c r="G4590"/>
    </row>
    <row r="4591" spans="3:7" x14ac:dyDescent="0.2">
      <c r="C4591"/>
      <c r="D4591"/>
      <c r="E4591"/>
      <c r="F4591"/>
      <c r="G4591"/>
    </row>
    <row r="4592" spans="3:7" x14ac:dyDescent="0.2">
      <c r="C4592"/>
      <c r="D4592"/>
      <c r="E4592"/>
      <c r="F4592"/>
      <c r="G4592"/>
    </row>
    <row r="4593" spans="3:7" x14ac:dyDescent="0.2">
      <c r="C4593"/>
      <c r="D4593"/>
      <c r="E4593"/>
      <c r="F4593"/>
      <c r="G4593"/>
    </row>
    <row r="4594" spans="3:7" x14ac:dyDescent="0.2">
      <c r="C4594"/>
      <c r="D4594"/>
      <c r="E4594"/>
      <c r="F4594"/>
      <c r="G4594"/>
    </row>
    <row r="4595" spans="3:7" x14ac:dyDescent="0.2">
      <c r="C4595"/>
      <c r="D4595"/>
      <c r="E4595"/>
      <c r="F4595"/>
      <c r="G4595"/>
    </row>
    <row r="4596" spans="3:7" x14ac:dyDescent="0.2">
      <c r="C4596"/>
      <c r="D4596"/>
      <c r="E4596"/>
      <c r="F4596"/>
      <c r="G4596"/>
    </row>
    <row r="4597" spans="3:7" x14ac:dyDescent="0.2">
      <c r="C4597"/>
      <c r="D4597"/>
      <c r="E4597"/>
      <c r="F4597"/>
      <c r="G4597"/>
    </row>
    <row r="4598" spans="3:7" x14ac:dyDescent="0.2">
      <c r="C4598"/>
      <c r="D4598"/>
      <c r="E4598"/>
      <c r="F4598"/>
      <c r="G4598"/>
    </row>
    <row r="4599" spans="3:7" x14ac:dyDescent="0.2">
      <c r="C4599"/>
      <c r="D4599"/>
      <c r="E4599"/>
      <c r="F4599"/>
      <c r="G4599"/>
    </row>
    <row r="4600" spans="3:7" x14ac:dyDescent="0.2">
      <c r="C4600"/>
      <c r="D4600"/>
      <c r="E4600"/>
      <c r="F4600"/>
      <c r="G4600"/>
    </row>
    <row r="4601" spans="3:7" x14ac:dyDescent="0.2">
      <c r="C4601"/>
      <c r="D4601"/>
      <c r="E4601"/>
      <c r="F4601"/>
      <c r="G4601"/>
    </row>
    <row r="4602" spans="3:7" x14ac:dyDescent="0.2">
      <c r="C4602"/>
      <c r="D4602"/>
      <c r="E4602"/>
      <c r="F4602"/>
      <c r="G4602"/>
    </row>
    <row r="4603" spans="3:7" x14ac:dyDescent="0.2">
      <c r="C4603"/>
      <c r="D4603"/>
      <c r="E4603"/>
      <c r="F4603"/>
      <c r="G4603"/>
    </row>
    <row r="4604" spans="3:7" x14ac:dyDescent="0.2">
      <c r="C4604"/>
      <c r="D4604"/>
      <c r="E4604"/>
      <c r="F4604"/>
      <c r="G4604"/>
    </row>
    <row r="4605" spans="3:7" x14ac:dyDescent="0.2">
      <c r="C4605"/>
      <c r="D4605"/>
      <c r="E4605"/>
      <c r="F4605"/>
      <c r="G4605"/>
    </row>
    <row r="4606" spans="3:7" x14ac:dyDescent="0.2">
      <c r="C4606"/>
      <c r="D4606"/>
      <c r="E4606"/>
      <c r="F4606"/>
      <c r="G4606"/>
    </row>
    <row r="4607" spans="3:7" x14ac:dyDescent="0.2">
      <c r="C4607"/>
      <c r="D4607"/>
      <c r="E4607"/>
      <c r="F4607"/>
      <c r="G4607"/>
    </row>
    <row r="4608" spans="3:7" x14ac:dyDescent="0.2">
      <c r="C4608"/>
      <c r="D4608"/>
      <c r="E4608"/>
      <c r="F4608"/>
      <c r="G4608"/>
    </row>
    <row r="4609" spans="3:7" x14ac:dyDescent="0.2">
      <c r="C4609"/>
      <c r="D4609"/>
      <c r="E4609"/>
      <c r="F4609"/>
      <c r="G4609"/>
    </row>
    <row r="4610" spans="3:7" x14ac:dyDescent="0.2">
      <c r="C4610"/>
      <c r="D4610"/>
      <c r="E4610"/>
      <c r="F4610"/>
      <c r="G4610"/>
    </row>
    <row r="4611" spans="3:7" x14ac:dyDescent="0.2">
      <c r="C4611"/>
      <c r="D4611"/>
      <c r="E4611"/>
      <c r="F4611"/>
      <c r="G4611"/>
    </row>
    <row r="4612" spans="3:7" x14ac:dyDescent="0.2">
      <c r="C4612"/>
      <c r="D4612"/>
      <c r="E4612"/>
      <c r="F4612"/>
      <c r="G4612"/>
    </row>
    <row r="4613" spans="3:7" x14ac:dyDescent="0.2">
      <c r="C4613"/>
      <c r="D4613"/>
      <c r="E4613"/>
      <c r="F4613"/>
      <c r="G4613"/>
    </row>
    <row r="4614" spans="3:7" x14ac:dyDescent="0.2">
      <c r="C4614"/>
      <c r="D4614"/>
      <c r="E4614"/>
      <c r="F4614"/>
      <c r="G4614"/>
    </row>
    <row r="4615" spans="3:7" x14ac:dyDescent="0.2">
      <c r="C4615"/>
      <c r="D4615"/>
      <c r="E4615"/>
      <c r="F4615"/>
      <c r="G4615"/>
    </row>
    <row r="4616" spans="3:7" x14ac:dyDescent="0.2">
      <c r="C4616"/>
      <c r="D4616"/>
      <c r="E4616"/>
      <c r="F4616"/>
      <c r="G4616"/>
    </row>
    <row r="4617" spans="3:7" x14ac:dyDescent="0.2">
      <c r="C4617"/>
      <c r="D4617"/>
      <c r="E4617"/>
      <c r="F4617"/>
      <c r="G4617"/>
    </row>
    <row r="4618" spans="3:7" x14ac:dyDescent="0.2">
      <c r="C4618"/>
      <c r="D4618"/>
      <c r="E4618"/>
      <c r="F4618"/>
      <c r="G4618"/>
    </row>
    <row r="4619" spans="3:7" x14ac:dyDescent="0.2">
      <c r="C4619"/>
      <c r="D4619"/>
      <c r="E4619"/>
      <c r="F4619"/>
      <c r="G4619"/>
    </row>
    <row r="4620" spans="3:7" x14ac:dyDescent="0.2">
      <c r="C4620"/>
      <c r="D4620"/>
      <c r="E4620"/>
      <c r="F4620"/>
      <c r="G4620"/>
    </row>
    <row r="4621" spans="3:7" x14ac:dyDescent="0.2">
      <c r="C4621"/>
      <c r="D4621"/>
      <c r="E4621"/>
      <c r="F4621"/>
      <c r="G4621"/>
    </row>
    <row r="4622" spans="3:7" x14ac:dyDescent="0.2">
      <c r="C4622"/>
      <c r="D4622"/>
      <c r="E4622"/>
      <c r="F4622"/>
      <c r="G4622"/>
    </row>
    <row r="4623" spans="3:7" x14ac:dyDescent="0.2">
      <c r="C4623"/>
      <c r="D4623"/>
      <c r="E4623"/>
      <c r="F4623"/>
      <c r="G4623"/>
    </row>
    <row r="4624" spans="3:7" x14ac:dyDescent="0.2">
      <c r="C4624"/>
      <c r="D4624"/>
      <c r="E4624"/>
      <c r="F4624"/>
      <c r="G4624"/>
    </row>
    <row r="4625" spans="3:7" x14ac:dyDescent="0.2">
      <c r="C4625"/>
      <c r="D4625"/>
      <c r="E4625"/>
      <c r="F4625"/>
      <c r="G4625"/>
    </row>
    <row r="4626" spans="3:7" x14ac:dyDescent="0.2">
      <c r="C4626"/>
      <c r="D4626"/>
      <c r="E4626"/>
      <c r="F4626"/>
      <c r="G4626"/>
    </row>
    <row r="4627" spans="3:7" x14ac:dyDescent="0.2">
      <c r="C4627"/>
      <c r="D4627"/>
      <c r="E4627"/>
      <c r="F4627"/>
      <c r="G4627"/>
    </row>
    <row r="4628" spans="3:7" x14ac:dyDescent="0.2">
      <c r="C4628"/>
      <c r="D4628"/>
      <c r="E4628"/>
      <c r="F4628"/>
      <c r="G4628"/>
    </row>
    <row r="4629" spans="3:7" x14ac:dyDescent="0.2">
      <c r="C4629"/>
      <c r="D4629"/>
      <c r="E4629"/>
      <c r="F4629"/>
      <c r="G4629"/>
    </row>
    <row r="4630" spans="3:7" x14ac:dyDescent="0.2">
      <c r="C4630"/>
      <c r="D4630"/>
      <c r="E4630"/>
      <c r="F4630"/>
      <c r="G4630"/>
    </row>
    <row r="4631" spans="3:7" x14ac:dyDescent="0.2">
      <c r="C4631"/>
      <c r="D4631"/>
      <c r="E4631"/>
      <c r="F4631"/>
      <c r="G4631"/>
    </row>
    <row r="4632" spans="3:7" x14ac:dyDescent="0.2">
      <c r="C4632"/>
      <c r="D4632"/>
      <c r="E4632"/>
      <c r="F4632"/>
      <c r="G4632"/>
    </row>
    <row r="4633" spans="3:7" x14ac:dyDescent="0.2">
      <c r="C4633"/>
      <c r="D4633"/>
      <c r="E4633"/>
      <c r="F4633"/>
      <c r="G4633"/>
    </row>
    <row r="4634" spans="3:7" x14ac:dyDescent="0.2">
      <c r="C4634"/>
      <c r="D4634"/>
      <c r="E4634"/>
      <c r="F4634"/>
      <c r="G4634"/>
    </row>
    <row r="4635" spans="3:7" x14ac:dyDescent="0.2">
      <c r="C4635"/>
      <c r="D4635"/>
      <c r="E4635"/>
      <c r="F4635"/>
      <c r="G4635"/>
    </row>
    <row r="4636" spans="3:7" x14ac:dyDescent="0.2">
      <c r="C4636"/>
      <c r="D4636"/>
      <c r="E4636"/>
      <c r="F4636"/>
      <c r="G4636"/>
    </row>
    <row r="4637" spans="3:7" x14ac:dyDescent="0.2">
      <c r="C4637"/>
      <c r="D4637"/>
      <c r="E4637"/>
      <c r="F4637"/>
      <c r="G4637"/>
    </row>
    <row r="4638" spans="3:7" x14ac:dyDescent="0.2">
      <c r="C4638"/>
      <c r="D4638"/>
      <c r="E4638"/>
      <c r="F4638"/>
      <c r="G4638"/>
    </row>
    <row r="4639" spans="3:7" x14ac:dyDescent="0.2">
      <c r="C4639"/>
      <c r="D4639"/>
      <c r="E4639"/>
      <c r="F4639"/>
      <c r="G4639"/>
    </row>
    <row r="4640" spans="3:7" x14ac:dyDescent="0.2">
      <c r="C4640"/>
      <c r="D4640"/>
      <c r="E4640"/>
      <c r="F4640"/>
      <c r="G4640"/>
    </row>
    <row r="4641" spans="3:7" x14ac:dyDescent="0.2">
      <c r="C4641"/>
      <c r="D4641"/>
      <c r="E4641"/>
      <c r="F4641"/>
      <c r="G4641"/>
    </row>
    <row r="4642" spans="3:7" x14ac:dyDescent="0.2">
      <c r="C4642"/>
      <c r="D4642"/>
      <c r="E4642"/>
      <c r="F4642"/>
      <c r="G4642"/>
    </row>
    <row r="4643" spans="3:7" x14ac:dyDescent="0.2">
      <c r="C4643"/>
      <c r="D4643"/>
      <c r="E4643"/>
      <c r="F4643"/>
      <c r="G4643"/>
    </row>
    <row r="4644" spans="3:7" x14ac:dyDescent="0.2">
      <c r="C4644"/>
      <c r="D4644"/>
      <c r="E4644"/>
      <c r="F4644"/>
      <c r="G4644"/>
    </row>
    <row r="4645" spans="3:7" x14ac:dyDescent="0.2">
      <c r="C4645"/>
      <c r="D4645"/>
      <c r="E4645"/>
      <c r="F4645"/>
      <c r="G4645"/>
    </row>
    <row r="4646" spans="3:7" x14ac:dyDescent="0.2">
      <c r="C4646"/>
      <c r="D4646"/>
      <c r="E4646"/>
      <c r="F4646"/>
      <c r="G4646"/>
    </row>
    <row r="4647" spans="3:7" x14ac:dyDescent="0.2">
      <c r="C4647"/>
      <c r="D4647"/>
      <c r="E4647"/>
      <c r="F4647"/>
      <c r="G4647"/>
    </row>
    <row r="4648" spans="3:7" x14ac:dyDescent="0.2">
      <c r="C4648"/>
      <c r="D4648"/>
      <c r="E4648"/>
      <c r="F4648"/>
      <c r="G4648"/>
    </row>
    <row r="4649" spans="3:7" x14ac:dyDescent="0.2">
      <c r="C4649"/>
      <c r="D4649"/>
      <c r="E4649"/>
      <c r="F4649"/>
      <c r="G4649"/>
    </row>
    <row r="4650" spans="3:7" x14ac:dyDescent="0.2">
      <c r="C4650"/>
      <c r="D4650"/>
      <c r="E4650"/>
      <c r="F4650"/>
      <c r="G4650"/>
    </row>
    <row r="4651" spans="3:7" x14ac:dyDescent="0.2">
      <c r="C4651"/>
      <c r="D4651"/>
      <c r="E4651"/>
      <c r="F4651"/>
      <c r="G4651"/>
    </row>
    <row r="4652" spans="3:7" x14ac:dyDescent="0.2">
      <c r="C4652"/>
      <c r="D4652"/>
      <c r="E4652"/>
      <c r="F4652"/>
      <c r="G4652"/>
    </row>
    <row r="4653" spans="3:7" x14ac:dyDescent="0.2">
      <c r="C4653"/>
      <c r="D4653"/>
      <c r="E4653"/>
      <c r="F4653"/>
      <c r="G4653"/>
    </row>
    <row r="4654" spans="3:7" x14ac:dyDescent="0.2">
      <c r="C4654"/>
      <c r="D4654"/>
      <c r="E4654"/>
      <c r="F4654"/>
      <c r="G4654"/>
    </row>
    <row r="4655" spans="3:7" x14ac:dyDescent="0.2">
      <c r="C4655"/>
      <c r="D4655"/>
      <c r="E4655"/>
      <c r="F4655"/>
      <c r="G4655"/>
    </row>
    <row r="4656" spans="3:7" x14ac:dyDescent="0.2">
      <c r="C4656"/>
      <c r="D4656"/>
      <c r="E4656"/>
      <c r="F4656"/>
      <c r="G4656"/>
    </row>
    <row r="4657" spans="3:7" x14ac:dyDescent="0.2">
      <c r="C4657"/>
      <c r="D4657"/>
      <c r="E4657"/>
      <c r="F4657"/>
      <c r="G4657"/>
    </row>
    <row r="4658" spans="3:7" x14ac:dyDescent="0.2">
      <c r="C4658"/>
      <c r="D4658"/>
      <c r="E4658"/>
      <c r="F4658"/>
      <c r="G4658"/>
    </row>
    <row r="4659" spans="3:7" x14ac:dyDescent="0.2">
      <c r="C4659"/>
      <c r="D4659"/>
      <c r="E4659"/>
      <c r="F4659"/>
      <c r="G4659"/>
    </row>
    <row r="4660" spans="3:7" x14ac:dyDescent="0.2">
      <c r="C4660"/>
      <c r="D4660"/>
      <c r="E4660"/>
      <c r="F4660"/>
      <c r="G4660"/>
    </row>
    <row r="4661" spans="3:7" x14ac:dyDescent="0.2">
      <c r="C4661"/>
      <c r="D4661"/>
      <c r="E4661"/>
      <c r="F4661"/>
      <c r="G4661"/>
    </row>
    <row r="4662" spans="3:7" x14ac:dyDescent="0.2">
      <c r="C4662"/>
      <c r="D4662"/>
      <c r="E4662"/>
      <c r="F4662"/>
      <c r="G4662"/>
    </row>
    <row r="4663" spans="3:7" x14ac:dyDescent="0.2">
      <c r="C4663"/>
      <c r="D4663"/>
      <c r="E4663"/>
      <c r="F4663"/>
      <c r="G4663"/>
    </row>
    <row r="4664" spans="3:7" x14ac:dyDescent="0.2">
      <c r="C4664"/>
      <c r="D4664"/>
      <c r="E4664"/>
      <c r="F4664"/>
      <c r="G4664"/>
    </row>
    <row r="4665" spans="3:7" x14ac:dyDescent="0.2">
      <c r="C4665"/>
      <c r="D4665"/>
      <c r="E4665"/>
      <c r="F4665"/>
      <c r="G4665"/>
    </row>
    <row r="4666" spans="3:7" x14ac:dyDescent="0.2">
      <c r="C4666"/>
      <c r="D4666"/>
      <c r="E4666"/>
      <c r="F4666"/>
      <c r="G4666"/>
    </row>
    <row r="4667" spans="3:7" x14ac:dyDescent="0.2">
      <c r="C4667"/>
      <c r="D4667"/>
      <c r="E4667"/>
      <c r="F4667"/>
      <c r="G4667"/>
    </row>
    <row r="4668" spans="3:7" x14ac:dyDescent="0.2">
      <c r="C4668"/>
      <c r="D4668"/>
      <c r="E4668"/>
      <c r="F4668"/>
      <c r="G4668"/>
    </row>
    <row r="4669" spans="3:7" x14ac:dyDescent="0.2">
      <c r="C4669"/>
      <c r="D4669"/>
      <c r="E4669"/>
      <c r="F4669"/>
      <c r="G4669"/>
    </row>
    <row r="4670" spans="3:7" x14ac:dyDescent="0.2">
      <c r="C4670"/>
      <c r="D4670"/>
      <c r="E4670"/>
      <c r="F4670"/>
      <c r="G4670"/>
    </row>
    <row r="4671" spans="3:7" x14ac:dyDescent="0.2">
      <c r="C4671"/>
      <c r="D4671"/>
      <c r="E4671"/>
      <c r="F4671"/>
      <c r="G4671"/>
    </row>
    <row r="4672" spans="3:7" x14ac:dyDescent="0.2">
      <c r="C4672"/>
      <c r="D4672"/>
      <c r="E4672"/>
      <c r="F4672"/>
      <c r="G4672"/>
    </row>
    <row r="4673" spans="3:7" x14ac:dyDescent="0.2">
      <c r="C4673"/>
      <c r="D4673"/>
      <c r="E4673"/>
      <c r="F4673"/>
      <c r="G4673"/>
    </row>
    <row r="4674" spans="3:7" x14ac:dyDescent="0.2">
      <c r="C4674"/>
      <c r="D4674"/>
      <c r="E4674"/>
      <c r="F4674"/>
      <c r="G4674"/>
    </row>
    <row r="4675" spans="3:7" x14ac:dyDescent="0.2">
      <c r="C4675"/>
      <c r="D4675"/>
      <c r="E4675"/>
      <c r="F4675"/>
      <c r="G4675"/>
    </row>
    <row r="4676" spans="3:7" x14ac:dyDescent="0.2">
      <c r="C4676"/>
      <c r="D4676"/>
      <c r="E4676"/>
      <c r="F4676"/>
      <c r="G4676"/>
    </row>
    <row r="4677" spans="3:7" x14ac:dyDescent="0.2">
      <c r="C4677"/>
      <c r="D4677"/>
      <c r="E4677"/>
      <c r="F4677"/>
      <c r="G4677"/>
    </row>
    <row r="4678" spans="3:7" x14ac:dyDescent="0.2">
      <c r="C4678"/>
      <c r="D4678"/>
      <c r="E4678"/>
      <c r="F4678"/>
      <c r="G4678"/>
    </row>
    <row r="4679" spans="3:7" x14ac:dyDescent="0.2">
      <c r="C4679"/>
      <c r="D4679"/>
      <c r="E4679"/>
      <c r="F4679"/>
      <c r="G4679"/>
    </row>
    <row r="4680" spans="3:7" x14ac:dyDescent="0.2">
      <c r="C4680"/>
      <c r="D4680"/>
      <c r="E4680"/>
      <c r="F4680"/>
      <c r="G4680"/>
    </row>
    <row r="4681" spans="3:7" x14ac:dyDescent="0.2">
      <c r="C4681"/>
      <c r="D4681"/>
      <c r="E4681"/>
      <c r="F4681"/>
      <c r="G4681"/>
    </row>
    <row r="4682" spans="3:7" x14ac:dyDescent="0.2">
      <c r="C4682"/>
      <c r="D4682"/>
      <c r="E4682"/>
      <c r="F4682"/>
      <c r="G4682"/>
    </row>
    <row r="4683" spans="3:7" x14ac:dyDescent="0.2">
      <c r="C4683"/>
      <c r="D4683"/>
      <c r="E4683"/>
      <c r="F4683"/>
      <c r="G4683"/>
    </row>
    <row r="4684" spans="3:7" x14ac:dyDescent="0.2">
      <c r="C4684"/>
      <c r="D4684"/>
      <c r="E4684"/>
      <c r="F4684"/>
      <c r="G4684"/>
    </row>
    <row r="4685" spans="3:7" x14ac:dyDescent="0.2">
      <c r="C4685"/>
      <c r="D4685"/>
      <c r="E4685"/>
      <c r="F4685"/>
      <c r="G4685"/>
    </row>
    <row r="4686" spans="3:7" x14ac:dyDescent="0.2">
      <c r="C4686"/>
      <c r="D4686"/>
      <c r="E4686"/>
      <c r="F4686"/>
      <c r="G4686"/>
    </row>
    <row r="4687" spans="3:7" x14ac:dyDescent="0.2">
      <c r="C4687"/>
      <c r="D4687"/>
      <c r="E4687"/>
      <c r="F4687"/>
      <c r="G4687"/>
    </row>
    <row r="4688" spans="3:7" x14ac:dyDescent="0.2">
      <c r="C4688"/>
      <c r="D4688"/>
      <c r="E4688"/>
      <c r="F4688"/>
      <c r="G4688"/>
    </row>
    <row r="4689" spans="3:7" x14ac:dyDescent="0.2">
      <c r="C4689"/>
      <c r="D4689"/>
      <c r="E4689"/>
      <c r="F4689"/>
      <c r="G4689"/>
    </row>
    <row r="4690" spans="3:7" x14ac:dyDescent="0.2">
      <c r="C4690"/>
      <c r="D4690"/>
      <c r="E4690"/>
      <c r="F4690"/>
      <c r="G4690"/>
    </row>
    <row r="4691" spans="3:7" x14ac:dyDescent="0.2">
      <c r="C4691"/>
      <c r="D4691"/>
      <c r="E4691"/>
      <c r="F4691"/>
      <c r="G4691"/>
    </row>
    <row r="4692" spans="3:7" x14ac:dyDescent="0.2">
      <c r="C4692"/>
      <c r="D4692"/>
      <c r="E4692"/>
      <c r="F4692"/>
      <c r="G4692"/>
    </row>
    <row r="4693" spans="3:7" x14ac:dyDescent="0.2">
      <c r="C4693"/>
      <c r="D4693"/>
      <c r="E4693"/>
      <c r="F4693"/>
      <c r="G4693"/>
    </row>
    <row r="4694" spans="3:7" x14ac:dyDescent="0.2">
      <c r="C4694"/>
      <c r="D4694"/>
      <c r="E4694"/>
      <c r="F4694"/>
      <c r="G4694"/>
    </row>
    <row r="4695" spans="3:7" x14ac:dyDescent="0.2">
      <c r="C4695"/>
      <c r="D4695"/>
      <c r="E4695"/>
      <c r="F4695"/>
      <c r="G4695"/>
    </row>
    <row r="4696" spans="3:7" x14ac:dyDescent="0.2">
      <c r="C4696"/>
      <c r="D4696"/>
      <c r="E4696"/>
      <c r="F4696"/>
      <c r="G4696"/>
    </row>
    <row r="4697" spans="3:7" x14ac:dyDescent="0.2">
      <c r="C4697"/>
      <c r="D4697"/>
      <c r="E4697"/>
      <c r="F4697"/>
      <c r="G4697"/>
    </row>
    <row r="4698" spans="3:7" x14ac:dyDescent="0.2">
      <c r="C4698"/>
      <c r="D4698"/>
      <c r="E4698"/>
      <c r="F4698"/>
      <c r="G4698"/>
    </row>
    <row r="4699" spans="3:7" x14ac:dyDescent="0.2">
      <c r="C4699"/>
      <c r="D4699"/>
      <c r="E4699"/>
      <c r="F4699"/>
      <c r="G4699"/>
    </row>
    <row r="4700" spans="3:7" x14ac:dyDescent="0.2">
      <c r="C4700"/>
      <c r="D4700"/>
      <c r="E4700"/>
      <c r="F4700"/>
      <c r="G4700"/>
    </row>
    <row r="4701" spans="3:7" x14ac:dyDescent="0.2">
      <c r="C4701"/>
      <c r="D4701"/>
      <c r="E4701"/>
      <c r="F4701"/>
      <c r="G4701"/>
    </row>
    <row r="4702" spans="3:7" x14ac:dyDescent="0.2">
      <c r="C4702"/>
      <c r="D4702"/>
      <c r="E4702"/>
      <c r="F4702"/>
      <c r="G4702"/>
    </row>
    <row r="4703" spans="3:7" x14ac:dyDescent="0.2">
      <c r="C4703"/>
      <c r="D4703"/>
      <c r="E4703"/>
      <c r="F4703"/>
      <c r="G4703"/>
    </row>
    <row r="4704" spans="3:7" x14ac:dyDescent="0.2">
      <c r="C4704"/>
      <c r="D4704"/>
      <c r="E4704"/>
      <c r="F4704"/>
      <c r="G4704"/>
    </row>
    <row r="4705" spans="3:7" x14ac:dyDescent="0.2">
      <c r="C4705"/>
      <c r="D4705"/>
      <c r="E4705"/>
      <c r="F4705"/>
      <c r="G4705"/>
    </row>
    <row r="4706" spans="3:7" x14ac:dyDescent="0.2">
      <c r="C4706"/>
      <c r="D4706"/>
      <c r="E4706"/>
      <c r="F4706"/>
      <c r="G4706"/>
    </row>
    <row r="4707" spans="3:7" x14ac:dyDescent="0.2">
      <c r="C4707"/>
      <c r="D4707"/>
      <c r="E4707"/>
      <c r="F4707"/>
      <c r="G4707"/>
    </row>
    <row r="4708" spans="3:7" x14ac:dyDescent="0.2">
      <c r="C4708"/>
      <c r="D4708"/>
      <c r="E4708"/>
      <c r="F4708"/>
      <c r="G4708"/>
    </row>
    <row r="4709" spans="3:7" x14ac:dyDescent="0.2">
      <c r="C4709"/>
      <c r="D4709"/>
      <c r="E4709"/>
      <c r="F4709"/>
      <c r="G4709"/>
    </row>
    <row r="4710" spans="3:7" x14ac:dyDescent="0.2">
      <c r="C4710"/>
      <c r="D4710"/>
      <c r="E4710"/>
      <c r="F4710"/>
      <c r="G4710"/>
    </row>
    <row r="4711" spans="3:7" x14ac:dyDescent="0.2">
      <c r="C4711"/>
      <c r="D4711"/>
      <c r="E4711"/>
      <c r="F4711"/>
      <c r="G4711"/>
    </row>
    <row r="4712" spans="3:7" x14ac:dyDescent="0.2">
      <c r="C4712"/>
      <c r="D4712"/>
      <c r="E4712"/>
      <c r="F4712"/>
      <c r="G4712"/>
    </row>
    <row r="4713" spans="3:7" x14ac:dyDescent="0.2">
      <c r="C4713"/>
      <c r="D4713"/>
      <c r="E4713"/>
      <c r="F4713"/>
      <c r="G4713"/>
    </row>
    <row r="4714" spans="3:7" x14ac:dyDescent="0.2">
      <c r="C4714"/>
      <c r="D4714"/>
      <c r="E4714"/>
      <c r="F4714"/>
      <c r="G4714"/>
    </row>
    <row r="4715" spans="3:7" x14ac:dyDescent="0.2">
      <c r="C4715"/>
      <c r="D4715"/>
      <c r="E4715"/>
      <c r="F4715"/>
      <c r="G4715"/>
    </row>
    <row r="4716" spans="3:7" x14ac:dyDescent="0.2">
      <c r="C4716"/>
      <c r="D4716"/>
      <c r="E4716"/>
      <c r="F4716"/>
      <c r="G4716"/>
    </row>
    <row r="4717" spans="3:7" x14ac:dyDescent="0.2">
      <c r="C4717"/>
      <c r="D4717"/>
      <c r="E4717"/>
      <c r="F4717"/>
      <c r="G4717"/>
    </row>
    <row r="4718" spans="3:7" x14ac:dyDescent="0.2">
      <c r="C4718"/>
      <c r="D4718"/>
      <c r="E4718"/>
      <c r="F4718"/>
      <c r="G4718"/>
    </row>
    <row r="4719" spans="3:7" x14ac:dyDescent="0.2">
      <c r="C4719"/>
      <c r="D4719"/>
      <c r="E4719"/>
      <c r="F4719"/>
      <c r="G4719"/>
    </row>
    <row r="4720" spans="3:7" x14ac:dyDescent="0.2">
      <c r="C4720"/>
      <c r="D4720"/>
      <c r="E4720"/>
      <c r="F4720"/>
      <c r="G4720"/>
    </row>
    <row r="4721" spans="3:7" x14ac:dyDescent="0.2">
      <c r="C4721"/>
      <c r="D4721"/>
      <c r="E4721"/>
      <c r="F4721"/>
      <c r="G4721"/>
    </row>
    <row r="4722" spans="3:7" x14ac:dyDescent="0.2">
      <c r="C4722"/>
      <c r="D4722"/>
      <c r="E4722"/>
      <c r="F4722"/>
      <c r="G4722"/>
    </row>
    <row r="4723" spans="3:7" x14ac:dyDescent="0.2">
      <c r="C4723"/>
      <c r="D4723"/>
      <c r="E4723"/>
      <c r="F4723"/>
      <c r="G4723"/>
    </row>
    <row r="4724" spans="3:7" x14ac:dyDescent="0.2">
      <c r="C4724"/>
      <c r="D4724"/>
      <c r="E4724"/>
      <c r="F4724"/>
      <c r="G4724"/>
    </row>
    <row r="4725" spans="3:7" x14ac:dyDescent="0.2">
      <c r="C4725"/>
      <c r="D4725"/>
      <c r="E4725"/>
      <c r="F4725"/>
      <c r="G4725"/>
    </row>
    <row r="4726" spans="3:7" x14ac:dyDescent="0.2">
      <c r="C4726"/>
      <c r="D4726"/>
      <c r="E4726"/>
      <c r="F4726"/>
      <c r="G4726"/>
    </row>
    <row r="4727" spans="3:7" x14ac:dyDescent="0.2">
      <c r="C4727"/>
      <c r="D4727"/>
      <c r="E4727"/>
      <c r="F4727"/>
      <c r="G4727"/>
    </row>
    <row r="4728" spans="3:7" x14ac:dyDescent="0.2">
      <c r="C4728"/>
      <c r="D4728"/>
      <c r="E4728"/>
      <c r="F4728"/>
      <c r="G4728"/>
    </row>
    <row r="4729" spans="3:7" x14ac:dyDescent="0.2">
      <c r="C4729"/>
      <c r="D4729"/>
      <c r="E4729"/>
      <c r="F4729"/>
      <c r="G4729"/>
    </row>
    <row r="4730" spans="3:7" x14ac:dyDescent="0.2">
      <c r="C4730"/>
      <c r="D4730"/>
      <c r="E4730"/>
      <c r="F4730"/>
      <c r="G4730"/>
    </row>
    <row r="4731" spans="3:7" x14ac:dyDescent="0.2">
      <c r="C4731"/>
      <c r="D4731"/>
      <c r="E4731"/>
      <c r="F4731"/>
      <c r="G4731"/>
    </row>
    <row r="4732" spans="3:7" x14ac:dyDescent="0.2">
      <c r="C4732"/>
      <c r="D4732"/>
      <c r="E4732"/>
      <c r="F4732"/>
      <c r="G4732"/>
    </row>
    <row r="4733" spans="3:7" x14ac:dyDescent="0.2">
      <c r="C4733"/>
      <c r="D4733"/>
      <c r="E4733"/>
      <c r="F4733"/>
      <c r="G4733"/>
    </row>
    <row r="4734" spans="3:7" x14ac:dyDescent="0.2">
      <c r="C4734"/>
      <c r="D4734"/>
      <c r="E4734"/>
      <c r="F4734"/>
      <c r="G4734"/>
    </row>
    <row r="4735" spans="3:7" x14ac:dyDescent="0.2">
      <c r="C4735"/>
      <c r="D4735"/>
      <c r="E4735"/>
      <c r="F4735"/>
      <c r="G4735"/>
    </row>
    <row r="4736" spans="3:7" x14ac:dyDescent="0.2">
      <c r="C4736"/>
      <c r="D4736"/>
      <c r="E4736"/>
      <c r="F4736"/>
      <c r="G4736"/>
    </row>
    <row r="4737" spans="3:7" x14ac:dyDescent="0.2">
      <c r="C4737"/>
      <c r="D4737"/>
      <c r="E4737"/>
      <c r="F4737"/>
      <c r="G4737"/>
    </row>
    <row r="4738" spans="3:7" x14ac:dyDescent="0.2">
      <c r="C4738"/>
      <c r="D4738"/>
      <c r="E4738"/>
      <c r="F4738"/>
      <c r="G4738"/>
    </row>
    <row r="4739" spans="3:7" x14ac:dyDescent="0.2">
      <c r="C4739"/>
      <c r="D4739"/>
      <c r="E4739"/>
      <c r="F4739"/>
      <c r="G4739"/>
    </row>
    <row r="4740" spans="3:7" x14ac:dyDescent="0.2">
      <c r="C4740"/>
      <c r="D4740"/>
      <c r="E4740"/>
      <c r="F4740"/>
      <c r="G4740"/>
    </row>
    <row r="4741" spans="3:7" x14ac:dyDescent="0.2">
      <c r="C4741"/>
      <c r="D4741"/>
      <c r="E4741"/>
      <c r="F4741"/>
      <c r="G4741"/>
    </row>
    <row r="4742" spans="3:7" x14ac:dyDescent="0.2">
      <c r="C4742"/>
      <c r="D4742"/>
      <c r="E4742"/>
      <c r="F4742"/>
      <c r="G4742"/>
    </row>
    <row r="4743" spans="3:7" x14ac:dyDescent="0.2">
      <c r="C4743"/>
      <c r="D4743"/>
      <c r="E4743"/>
      <c r="F4743"/>
      <c r="G4743"/>
    </row>
    <row r="4744" spans="3:7" x14ac:dyDescent="0.2">
      <c r="C4744"/>
      <c r="D4744"/>
      <c r="E4744"/>
      <c r="F4744"/>
      <c r="G4744"/>
    </row>
    <row r="4745" spans="3:7" x14ac:dyDescent="0.2">
      <c r="C4745"/>
      <c r="D4745"/>
      <c r="E4745"/>
      <c r="F4745"/>
      <c r="G4745"/>
    </row>
    <row r="4746" spans="3:7" x14ac:dyDescent="0.2">
      <c r="C4746"/>
      <c r="D4746"/>
      <c r="E4746"/>
      <c r="F4746"/>
      <c r="G4746"/>
    </row>
    <row r="4747" spans="3:7" x14ac:dyDescent="0.2">
      <c r="C4747"/>
      <c r="D4747"/>
      <c r="E4747"/>
      <c r="F4747"/>
      <c r="G4747"/>
    </row>
    <row r="4748" spans="3:7" x14ac:dyDescent="0.2">
      <c r="C4748"/>
      <c r="D4748"/>
      <c r="E4748"/>
      <c r="F4748"/>
      <c r="G4748"/>
    </row>
    <row r="4749" spans="3:7" x14ac:dyDescent="0.2">
      <c r="C4749"/>
      <c r="D4749"/>
      <c r="E4749"/>
      <c r="F4749"/>
      <c r="G4749"/>
    </row>
    <row r="4750" spans="3:7" x14ac:dyDescent="0.2">
      <c r="C4750"/>
      <c r="D4750"/>
      <c r="E4750"/>
      <c r="F4750"/>
      <c r="G4750"/>
    </row>
    <row r="4751" spans="3:7" x14ac:dyDescent="0.2">
      <c r="C4751"/>
      <c r="D4751"/>
      <c r="E4751"/>
      <c r="F4751"/>
      <c r="G4751"/>
    </row>
    <row r="4752" spans="3:7" x14ac:dyDescent="0.2">
      <c r="C4752"/>
      <c r="D4752"/>
      <c r="E4752"/>
      <c r="F4752"/>
      <c r="G4752"/>
    </row>
    <row r="4753" spans="3:7" x14ac:dyDescent="0.2">
      <c r="C4753"/>
      <c r="D4753"/>
      <c r="E4753"/>
      <c r="F4753"/>
      <c r="G4753"/>
    </row>
    <row r="4754" spans="3:7" x14ac:dyDescent="0.2">
      <c r="C4754"/>
      <c r="D4754"/>
      <c r="E4754"/>
      <c r="F4754"/>
      <c r="G4754"/>
    </row>
    <row r="4755" spans="3:7" x14ac:dyDescent="0.2">
      <c r="C4755"/>
      <c r="D4755"/>
      <c r="E4755"/>
      <c r="F4755"/>
      <c r="G4755"/>
    </row>
    <row r="4756" spans="3:7" x14ac:dyDescent="0.2">
      <c r="C4756"/>
      <c r="D4756"/>
      <c r="E4756"/>
      <c r="F4756"/>
      <c r="G4756"/>
    </row>
    <row r="4757" spans="3:7" x14ac:dyDescent="0.2">
      <c r="C4757"/>
      <c r="D4757"/>
      <c r="E4757"/>
      <c r="F4757"/>
      <c r="G4757"/>
    </row>
    <row r="4758" spans="3:7" x14ac:dyDescent="0.2">
      <c r="C4758"/>
      <c r="D4758"/>
      <c r="E4758"/>
      <c r="F4758"/>
      <c r="G4758"/>
    </row>
    <row r="4759" spans="3:7" x14ac:dyDescent="0.2">
      <c r="C4759"/>
      <c r="D4759"/>
      <c r="E4759"/>
      <c r="F4759"/>
      <c r="G4759"/>
    </row>
    <row r="4760" spans="3:7" x14ac:dyDescent="0.2">
      <c r="C4760"/>
      <c r="D4760"/>
      <c r="E4760"/>
      <c r="F4760"/>
      <c r="G4760"/>
    </row>
    <row r="4761" spans="3:7" x14ac:dyDescent="0.2">
      <c r="C4761"/>
      <c r="D4761"/>
      <c r="E4761"/>
      <c r="F4761"/>
      <c r="G4761"/>
    </row>
    <row r="4762" spans="3:7" x14ac:dyDescent="0.2">
      <c r="C4762"/>
      <c r="D4762"/>
      <c r="E4762"/>
      <c r="F4762"/>
      <c r="G4762"/>
    </row>
    <row r="4763" spans="3:7" x14ac:dyDescent="0.2">
      <c r="C4763"/>
      <c r="D4763"/>
      <c r="E4763"/>
      <c r="F4763"/>
      <c r="G4763"/>
    </row>
    <row r="4764" spans="3:7" x14ac:dyDescent="0.2">
      <c r="C4764"/>
      <c r="D4764"/>
      <c r="E4764"/>
      <c r="F4764"/>
      <c r="G4764"/>
    </row>
    <row r="4765" spans="3:7" x14ac:dyDescent="0.2">
      <c r="C4765"/>
      <c r="D4765"/>
      <c r="E4765"/>
      <c r="F4765"/>
      <c r="G4765"/>
    </row>
    <row r="4766" spans="3:7" x14ac:dyDescent="0.2">
      <c r="C4766"/>
      <c r="D4766"/>
      <c r="E4766"/>
      <c r="F4766"/>
      <c r="G4766"/>
    </row>
    <row r="4767" spans="3:7" x14ac:dyDescent="0.2">
      <c r="C4767"/>
      <c r="D4767"/>
      <c r="E4767"/>
      <c r="F4767"/>
      <c r="G4767"/>
    </row>
    <row r="4768" spans="3:7" x14ac:dyDescent="0.2">
      <c r="C4768"/>
      <c r="D4768"/>
      <c r="E4768"/>
      <c r="F4768"/>
      <c r="G4768"/>
    </row>
    <row r="4769" spans="3:7" x14ac:dyDescent="0.2">
      <c r="C4769"/>
      <c r="D4769"/>
      <c r="E4769"/>
      <c r="F4769"/>
      <c r="G4769"/>
    </row>
    <row r="4770" spans="3:7" x14ac:dyDescent="0.2">
      <c r="C4770"/>
      <c r="D4770"/>
      <c r="E4770"/>
      <c r="F4770"/>
      <c r="G4770"/>
    </row>
    <row r="4771" spans="3:7" x14ac:dyDescent="0.2">
      <c r="C4771"/>
      <c r="D4771"/>
      <c r="E4771"/>
      <c r="F4771"/>
      <c r="G4771"/>
    </row>
    <row r="4772" spans="3:7" x14ac:dyDescent="0.2">
      <c r="C4772"/>
      <c r="D4772"/>
      <c r="E4772"/>
      <c r="F4772"/>
      <c r="G4772"/>
    </row>
    <row r="4773" spans="3:7" x14ac:dyDescent="0.2">
      <c r="C4773"/>
      <c r="D4773"/>
      <c r="E4773"/>
      <c r="F4773"/>
      <c r="G4773"/>
    </row>
    <row r="4774" spans="3:7" x14ac:dyDescent="0.2">
      <c r="C4774"/>
      <c r="D4774"/>
      <c r="E4774"/>
      <c r="F4774"/>
      <c r="G4774"/>
    </row>
    <row r="4775" spans="3:7" x14ac:dyDescent="0.2">
      <c r="C4775"/>
      <c r="D4775"/>
      <c r="E4775"/>
      <c r="F4775"/>
      <c r="G4775"/>
    </row>
    <row r="4776" spans="3:7" x14ac:dyDescent="0.2">
      <c r="C4776"/>
      <c r="D4776"/>
      <c r="E4776"/>
      <c r="F4776"/>
      <c r="G4776"/>
    </row>
    <row r="4777" spans="3:7" x14ac:dyDescent="0.2">
      <c r="C4777"/>
      <c r="D4777"/>
      <c r="E4777"/>
      <c r="F4777"/>
      <c r="G4777"/>
    </row>
    <row r="4778" spans="3:7" x14ac:dyDescent="0.2">
      <c r="C4778"/>
      <c r="D4778"/>
      <c r="E4778"/>
      <c r="F4778"/>
      <c r="G4778"/>
    </row>
    <row r="4779" spans="3:7" x14ac:dyDescent="0.2">
      <c r="C4779"/>
      <c r="D4779"/>
      <c r="E4779"/>
      <c r="F4779"/>
      <c r="G4779"/>
    </row>
    <row r="4780" spans="3:7" x14ac:dyDescent="0.2">
      <c r="C4780"/>
      <c r="D4780"/>
      <c r="E4780"/>
      <c r="F4780"/>
      <c r="G4780"/>
    </row>
    <row r="4781" spans="3:7" x14ac:dyDescent="0.2">
      <c r="C4781"/>
      <c r="D4781"/>
      <c r="E4781"/>
      <c r="F4781"/>
      <c r="G4781"/>
    </row>
    <row r="4782" spans="3:7" x14ac:dyDescent="0.2">
      <c r="C4782"/>
      <c r="D4782"/>
      <c r="E4782"/>
      <c r="F4782"/>
      <c r="G4782"/>
    </row>
    <row r="4783" spans="3:7" x14ac:dyDescent="0.2">
      <c r="C4783"/>
      <c r="D4783"/>
      <c r="E4783"/>
      <c r="F4783"/>
      <c r="G4783"/>
    </row>
    <row r="4784" spans="3:7" x14ac:dyDescent="0.2">
      <c r="C4784"/>
      <c r="D4784"/>
      <c r="E4784"/>
      <c r="F4784"/>
      <c r="G4784"/>
    </row>
    <row r="4785" spans="3:7" x14ac:dyDescent="0.2">
      <c r="C4785"/>
      <c r="D4785"/>
      <c r="E4785"/>
      <c r="F4785"/>
      <c r="G4785"/>
    </row>
    <row r="4786" spans="3:7" x14ac:dyDescent="0.2">
      <c r="C4786"/>
      <c r="D4786"/>
      <c r="E4786"/>
      <c r="F4786"/>
      <c r="G4786"/>
    </row>
    <row r="4787" spans="3:7" x14ac:dyDescent="0.2">
      <c r="C4787"/>
      <c r="D4787"/>
      <c r="E4787"/>
      <c r="F4787"/>
      <c r="G4787"/>
    </row>
    <row r="4788" spans="3:7" x14ac:dyDescent="0.2">
      <c r="C4788"/>
      <c r="D4788"/>
      <c r="E4788"/>
      <c r="F4788"/>
      <c r="G4788"/>
    </row>
    <row r="4789" spans="3:7" x14ac:dyDescent="0.2">
      <c r="C4789"/>
      <c r="D4789"/>
      <c r="E4789"/>
      <c r="F4789"/>
      <c r="G4789"/>
    </row>
    <row r="4790" spans="3:7" x14ac:dyDescent="0.2">
      <c r="C4790"/>
      <c r="D4790"/>
      <c r="E4790"/>
      <c r="F4790"/>
      <c r="G4790"/>
    </row>
    <row r="4791" spans="3:7" x14ac:dyDescent="0.2">
      <c r="C4791"/>
      <c r="D4791"/>
      <c r="E4791"/>
      <c r="F4791"/>
      <c r="G4791"/>
    </row>
    <row r="4792" spans="3:7" x14ac:dyDescent="0.2">
      <c r="C4792"/>
      <c r="D4792"/>
      <c r="E4792"/>
      <c r="F4792"/>
      <c r="G4792"/>
    </row>
    <row r="4793" spans="3:7" x14ac:dyDescent="0.2">
      <c r="C4793"/>
      <c r="D4793"/>
      <c r="E4793"/>
      <c r="F4793"/>
      <c r="G4793"/>
    </row>
    <row r="4794" spans="3:7" x14ac:dyDescent="0.2">
      <c r="C4794"/>
      <c r="D4794"/>
      <c r="E4794"/>
      <c r="F4794"/>
      <c r="G4794"/>
    </row>
    <row r="4795" spans="3:7" x14ac:dyDescent="0.2">
      <c r="C4795"/>
      <c r="D4795"/>
      <c r="E4795"/>
      <c r="F4795"/>
      <c r="G4795"/>
    </row>
    <row r="4796" spans="3:7" x14ac:dyDescent="0.2">
      <c r="C4796"/>
      <c r="D4796"/>
      <c r="E4796"/>
      <c r="F4796"/>
      <c r="G4796"/>
    </row>
    <row r="4797" spans="3:7" x14ac:dyDescent="0.2">
      <c r="C4797"/>
      <c r="D4797"/>
      <c r="E4797"/>
      <c r="F4797"/>
      <c r="G4797"/>
    </row>
    <row r="4798" spans="3:7" x14ac:dyDescent="0.2">
      <c r="C4798"/>
      <c r="D4798"/>
      <c r="E4798"/>
      <c r="F4798"/>
      <c r="G4798"/>
    </row>
    <row r="4799" spans="3:7" x14ac:dyDescent="0.2">
      <c r="C4799"/>
      <c r="D4799"/>
      <c r="E4799"/>
      <c r="F4799"/>
      <c r="G4799"/>
    </row>
    <row r="4800" spans="3:7" x14ac:dyDescent="0.2">
      <c r="C4800"/>
      <c r="D4800"/>
      <c r="E4800"/>
      <c r="F4800"/>
      <c r="G4800"/>
    </row>
    <row r="4801" spans="3:7" x14ac:dyDescent="0.2">
      <c r="C4801"/>
      <c r="D4801"/>
      <c r="E4801"/>
      <c r="F4801"/>
      <c r="G4801"/>
    </row>
    <row r="4802" spans="3:7" x14ac:dyDescent="0.2">
      <c r="C4802"/>
      <c r="D4802"/>
      <c r="E4802"/>
      <c r="F4802"/>
      <c r="G4802"/>
    </row>
    <row r="4803" spans="3:7" x14ac:dyDescent="0.2">
      <c r="C4803"/>
      <c r="D4803"/>
      <c r="E4803"/>
      <c r="F4803"/>
      <c r="G4803"/>
    </row>
    <row r="4804" spans="3:7" x14ac:dyDescent="0.2">
      <c r="C4804"/>
      <c r="D4804"/>
      <c r="E4804"/>
      <c r="F4804"/>
      <c r="G4804"/>
    </row>
    <row r="4805" spans="3:7" x14ac:dyDescent="0.2">
      <c r="C4805"/>
      <c r="D4805"/>
      <c r="E4805"/>
      <c r="F4805"/>
      <c r="G4805"/>
    </row>
    <row r="4806" spans="3:7" x14ac:dyDescent="0.2">
      <c r="C4806"/>
      <c r="D4806"/>
      <c r="E4806"/>
      <c r="F4806"/>
      <c r="G4806"/>
    </row>
    <row r="4807" spans="3:7" x14ac:dyDescent="0.2">
      <c r="C4807"/>
      <c r="D4807"/>
      <c r="E4807"/>
      <c r="F4807"/>
      <c r="G4807"/>
    </row>
    <row r="4808" spans="3:7" x14ac:dyDescent="0.2">
      <c r="C4808"/>
      <c r="D4808"/>
      <c r="E4808"/>
      <c r="F4808"/>
      <c r="G4808"/>
    </row>
    <row r="4809" spans="3:7" x14ac:dyDescent="0.2">
      <c r="C4809"/>
      <c r="D4809"/>
      <c r="E4809"/>
      <c r="F4809"/>
      <c r="G4809"/>
    </row>
    <row r="4810" spans="3:7" x14ac:dyDescent="0.2">
      <c r="C4810"/>
      <c r="D4810"/>
      <c r="E4810"/>
      <c r="F4810"/>
      <c r="G4810"/>
    </row>
    <row r="4811" spans="3:7" x14ac:dyDescent="0.2">
      <c r="C4811"/>
      <c r="D4811"/>
      <c r="E4811"/>
      <c r="F4811"/>
      <c r="G4811"/>
    </row>
    <row r="4812" spans="3:7" x14ac:dyDescent="0.2">
      <c r="C4812"/>
      <c r="D4812"/>
      <c r="E4812"/>
      <c r="F4812"/>
      <c r="G4812"/>
    </row>
    <row r="4813" spans="3:7" x14ac:dyDescent="0.2">
      <c r="C4813"/>
      <c r="D4813"/>
      <c r="E4813"/>
      <c r="F4813"/>
      <c r="G4813"/>
    </row>
    <row r="4814" spans="3:7" x14ac:dyDescent="0.2">
      <c r="C4814"/>
      <c r="D4814"/>
      <c r="E4814"/>
      <c r="F4814"/>
      <c r="G4814"/>
    </row>
    <row r="4815" spans="3:7" x14ac:dyDescent="0.2">
      <c r="C4815"/>
      <c r="D4815"/>
      <c r="E4815"/>
      <c r="F4815"/>
      <c r="G4815"/>
    </row>
    <row r="4816" spans="3:7" x14ac:dyDescent="0.2">
      <c r="C4816"/>
      <c r="D4816"/>
      <c r="E4816"/>
      <c r="F4816"/>
      <c r="G4816"/>
    </row>
    <row r="4817" spans="3:7" x14ac:dyDescent="0.2">
      <c r="C4817"/>
      <c r="D4817"/>
      <c r="E4817"/>
      <c r="F4817"/>
      <c r="G4817"/>
    </row>
    <row r="4818" spans="3:7" x14ac:dyDescent="0.2">
      <c r="C4818"/>
      <c r="D4818"/>
      <c r="E4818"/>
      <c r="F4818"/>
      <c r="G4818"/>
    </row>
    <row r="4819" spans="3:7" x14ac:dyDescent="0.2">
      <c r="C4819"/>
      <c r="D4819"/>
      <c r="E4819"/>
      <c r="F4819"/>
      <c r="G4819"/>
    </row>
    <row r="4820" spans="3:7" x14ac:dyDescent="0.2">
      <c r="C4820"/>
      <c r="D4820"/>
      <c r="E4820"/>
      <c r="F4820"/>
      <c r="G4820"/>
    </row>
    <row r="4821" spans="3:7" x14ac:dyDescent="0.2">
      <c r="C4821"/>
      <c r="D4821"/>
      <c r="E4821"/>
      <c r="F4821"/>
      <c r="G4821"/>
    </row>
    <row r="4822" spans="3:7" x14ac:dyDescent="0.2">
      <c r="C4822"/>
      <c r="D4822"/>
      <c r="E4822"/>
      <c r="F4822"/>
      <c r="G4822"/>
    </row>
    <row r="4823" spans="3:7" x14ac:dyDescent="0.2">
      <c r="C4823"/>
      <c r="D4823"/>
      <c r="E4823"/>
      <c r="F4823"/>
      <c r="G4823"/>
    </row>
    <row r="4824" spans="3:7" x14ac:dyDescent="0.2">
      <c r="C4824"/>
      <c r="D4824"/>
      <c r="E4824"/>
      <c r="F4824"/>
      <c r="G4824"/>
    </row>
    <row r="4825" spans="3:7" x14ac:dyDescent="0.2">
      <c r="C4825"/>
      <c r="D4825"/>
      <c r="E4825"/>
      <c r="F4825"/>
      <c r="G4825"/>
    </row>
    <row r="4826" spans="3:7" x14ac:dyDescent="0.2">
      <c r="C4826"/>
      <c r="D4826"/>
      <c r="E4826"/>
      <c r="F4826"/>
      <c r="G4826"/>
    </row>
    <row r="4827" spans="3:7" x14ac:dyDescent="0.2">
      <c r="C4827"/>
      <c r="D4827"/>
      <c r="E4827"/>
      <c r="F4827"/>
      <c r="G4827"/>
    </row>
    <row r="4828" spans="3:7" x14ac:dyDescent="0.2">
      <c r="C4828"/>
      <c r="D4828"/>
      <c r="E4828"/>
      <c r="F4828"/>
      <c r="G4828"/>
    </row>
    <row r="4829" spans="3:7" x14ac:dyDescent="0.2">
      <c r="C4829"/>
      <c r="D4829"/>
      <c r="E4829"/>
      <c r="F4829"/>
      <c r="G4829"/>
    </row>
    <row r="4830" spans="3:7" x14ac:dyDescent="0.2">
      <c r="C4830"/>
      <c r="D4830"/>
      <c r="E4830"/>
      <c r="F4830"/>
      <c r="G4830"/>
    </row>
    <row r="4831" spans="3:7" x14ac:dyDescent="0.2">
      <c r="C4831"/>
      <c r="D4831"/>
      <c r="E4831"/>
      <c r="F4831"/>
      <c r="G4831"/>
    </row>
    <row r="4832" spans="3:7" x14ac:dyDescent="0.2">
      <c r="C4832"/>
      <c r="D4832"/>
      <c r="E4832"/>
      <c r="F4832"/>
      <c r="G4832"/>
    </row>
    <row r="4833" spans="3:7" x14ac:dyDescent="0.2">
      <c r="C4833"/>
      <c r="D4833"/>
      <c r="E4833"/>
      <c r="F4833"/>
      <c r="G4833"/>
    </row>
    <row r="4834" spans="3:7" x14ac:dyDescent="0.2">
      <c r="C4834"/>
      <c r="D4834"/>
      <c r="E4834"/>
      <c r="F4834"/>
      <c r="G4834"/>
    </row>
    <row r="4835" spans="3:7" x14ac:dyDescent="0.2">
      <c r="C4835"/>
      <c r="D4835"/>
      <c r="E4835"/>
      <c r="F4835"/>
      <c r="G4835"/>
    </row>
    <row r="4836" spans="3:7" x14ac:dyDescent="0.2">
      <c r="C4836"/>
      <c r="D4836"/>
      <c r="E4836"/>
      <c r="F4836"/>
      <c r="G4836"/>
    </row>
    <row r="4837" spans="3:7" x14ac:dyDescent="0.2">
      <c r="C4837"/>
      <c r="D4837"/>
      <c r="E4837"/>
      <c r="F4837"/>
      <c r="G4837"/>
    </row>
    <row r="4838" spans="3:7" x14ac:dyDescent="0.2">
      <c r="C4838"/>
      <c r="D4838"/>
      <c r="E4838"/>
      <c r="F4838"/>
      <c r="G4838"/>
    </row>
    <row r="4839" spans="3:7" x14ac:dyDescent="0.2">
      <c r="C4839"/>
      <c r="D4839"/>
      <c r="E4839"/>
      <c r="F4839"/>
      <c r="G4839"/>
    </row>
    <row r="4840" spans="3:7" x14ac:dyDescent="0.2">
      <c r="C4840"/>
      <c r="D4840"/>
      <c r="E4840"/>
      <c r="F4840"/>
      <c r="G4840"/>
    </row>
    <row r="4841" spans="3:7" x14ac:dyDescent="0.2">
      <c r="C4841"/>
      <c r="D4841"/>
      <c r="E4841"/>
      <c r="F4841"/>
      <c r="G4841"/>
    </row>
    <row r="4842" spans="3:7" x14ac:dyDescent="0.2">
      <c r="C4842"/>
      <c r="D4842"/>
      <c r="E4842"/>
      <c r="F4842"/>
      <c r="G4842"/>
    </row>
    <row r="4843" spans="3:7" x14ac:dyDescent="0.2">
      <c r="C4843"/>
      <c r="D4843"/>
      <c r="E4843"/>
      <c r="F4843"/>
      <c r="G4843"/>
    </row>
    <row r="4844" spans="3:7" x14ac:dyDescent="0.2">
      <c r="C4844"/>
      <c r="D4844"/>
      <c r="E4844"/>
      <c r="F4844"/>
      <c r="G4844"/>
    </row>
    <row r="4845" spans="3:7" x14ac:dyDescent="0.2">
      <c r="C4845"/>
      <c r="D4845"/>
      <c r="E4845"/>
      <c r="F4845"/>
      <c r="G4845"/>
    </row>
    <row r="4846" spans="3:7" x14ac:dyDescent="0.2">
      <c r="C4846"/>
      <c r="D4846"/>
      <c r="E4846"/>
      <c r="F4846"/>
      <c r="G4846"/>
    </row>
    <row r="4847" spans="3:7" x14ac:dyDescent="0.2">
      <c r="C4847"/>
      <c r="D4847"/>
      <c r="E4847"/>
      <c r="F4847"/>
      <c r="G4847"/>
    </row>
    <row r="4848" spans="3:7" x14ac:dyDescent="0.2">
      <c r="C4848"/>
      <c r="D4848"/>
      <c r="E4848"/>
      <c r="F4848"/>
      <c r="G4848"/>
    </row>
    <row r="4849" spans="3:7" x14ac:dyDescent="0.2">
      <c r="C4849"/>
      <c r="D4849"/>
      <c r="E4849"/>
      <c r="F4849"/>
      <c r="G4849"/>
    </row>
    <row r="4850" spans="3:7" x14ac:dyDescent="0.2">
      <c r="C4850"/>
      <c r="D4850"/>
      <c r="E4850"/>
      <c r="F4850"/>
      <c r="G4850"/>
    </row>
    <row r="4851" spans="3:7" x14ac:dyDescent="0.2">
      <c r="C4851"/>
      <c r="D4851"/>
      <c r="E4851"/>
      <c r="F4851"/>
      <c r="G4851"/>
    </row>
    <row r="4852" spans="3:7" x14ac:dyDescent="0.2">
      <c r="C4852"/>
      <c r="D4852"/>
      <c r="E4852"/>
      <c r="F4852"/>
      <c r="G4852"/>
    </row>
    <row r="4853" spans="3:7" x14ac:dyDescent="0.2">
      <c r="C4853"/>
      <c r="D4853"/>
      <c r="E4853"/>
      <c r="F4853"/>
      <c r="G4853"/>
    </row>
    <row r="4854" spans="3:7" x14ac:dyDescent="0.2">
      <c r="C4854"/>
      <c r="D4854"/>
      <c r="E4854"/>
      <c r="F4854"/>
      <c r="G4854"/>
    </row>
    <row r="4855" spans="3:7" x14ac:dyDescent="0.2">
      <c r="C4855"/>
      <c r="D4855"/>
      <c r="E4855"/>
      <c r="F4855"/>
      <c r="G4855"/>
    </row>
    <row r="4856" spans="3:7" x14ac:dyDescent="0.2">
      <c r="C4856"/>
      <c r="D4856"/>
      <c r="E4856"/>
      <c r="F4856"/>
      <c r="G4856"/>
    </row>
    <row r="4857" spans="3:7" x14ac:dyDescent="0.2">
      <c r="C4857"/>
      <c r="D4857"/>
      <c r="E4857"/>
      <c r="F4857"/>
      <c r="G4857"/>
    </row>
    <row r="4858" spans="3:7" x14ac:dyDescent="0.2">
      <c r="C4858"/>
      <c r="D4858"/>
      <c r="E4858"/>
      <c r="F4858"/>
      <c r="G4858"/>
    </row>
    <row r="4859" spans="3:7" x14ac:dyDescent="0.2">
      <c r="C4859"/>
      <c r="D4859"/>
      <c r="E4859"/>
      <c r="F4859"/>
      <c r="G4859"/>
    </row>
    <row r="4860" spans="3:7" x14ac:dyDescent="0.2">
      <c r="C4860"/>
      <c r="D4860"/>
      <c r="E4860"/>
      <c r="F4860"/>
      <c r="G4860"/>
    </row>
    <row r="4861" spans="3:7" x14ac:dyDescent="0.2">
      <c r="C4861"/>
      <c r="D4861"/>
      <c r="E4861"/>
      <c r="F4861"/>
      <c r="G4861"/>
    </row>
    <row r="4862" spans="3:7" x14ac:dyDescent="0.2">
      <c r="C4862"/>
      <c r="D4862"/>
      <c r="E4862"/>
      <c r="F4862"/>
      <c r="G4862"/>
    </row>
    <row r="4863" spans="3:7" x14ac:dyDescent="0.2">
      <c r="C4863"/>
      <c r="D4863"/>
      <c r="E4863"/>
      <c r="F4863"/>
      <c r="G4863"/>
    </row>
    <row r="4864" spans="3:7" x14ac:dyDescent="0.2">
      <c r="C4864"/>
      <c r="D4864"/>
      <c r="E4864"/>
      <c r="F4864"/>
      <c r="G4864"/>
    </row>
    <row r="4865" spans="3:7" x14ac:dyDescent="0.2">
      <c r="C4865"/>
      <c r="D4865"/>
      <c r="E4865"/>
      <c r="F4865"/>
      <c r="G4865"/>
    </row>
    <row r="4866" spans="3:7" x14ac:dyDescent="0.2">
      <c r="C4866"/>
      <c r="D4866"/>
      <c r="E4866"/>
      <c r="F4866"/>
      <c r="G4866"/>
    </row>
    <row r="4867" spans="3:7" x14ac:dyDescent="0.2">
      <c r="C4867"/>
      <c r="D4867"/>
      <c r="E4867"/>
      <c r="F4867"/>
      <c r="G4867"/>
    </row>
    <row r="4868" spans="3:7" x14ac:dyDescent="0.2">
      <c r="C4868"/>
      <c r="D4868"/>
      <c r="E4868"/>
      <c r="F4868"/>
      <c r="G4868"/>
    </row>
    <row r="4869" spans="3:7" x14ac:dyDescent="0.2">
      <c r="C4869"/>
      <c r="D4869"/>
      <c r="E4869"/>
      <c r="F4869"/>
      <c r="G4869"/>
    </row>
    <row r="4870" spans="3:7" x14ac:dyDescent="0.2">
      <c r="C4870"/>
      <c r="D4870"/>
      <c r="E4870"/>
      <c r="F4870"/>
      <c r="G4870"/>
    </row>
    <row r="4871" spans="3:7" x14ac:dyDescent="0.2">
      <c r="C4871"/>
      <c r="D4871"/>
      <c r="E4871"/>
      <c r="F4871"/>
      <c r="G4871"/>
    </row>
    <row r="4872" spans="3:7" x14ac:dyDescent="0.2">
      <c r="C4872"/>
      <c r="D4872"/>
      <c r="E4872"/>
      <c r="F4872"/>
      <c r="G4872"/>
    </row>
    <row r="4873" spans="3:7" x14ac:dyDescent="0.2">
      <c r="C4873"/>
      <c r="D4873"/>
      <c r="E4873"/>
      <c r="F4873"/>
      <c r="G4873"/>
    </row>
    <row r="4874" spans="3:7" x14ac:dyDescent="0.2">
      <c r="C4874"/>
      <c r="D4874"/>
      <c r="E4874"/>
      <c r="F4874"/>
      <c r="G4874"/>
    </row>
    <row r="4875" spans="3:7" x14ac:dyDescent="0.2">
      <c r="C4875"/>
      <c r="D4875"/>
      <c r="E4875"/>
      <c r="F4875"/>
      <c r="G4875"/>
    </row>
    <row r="4876" spans="3:7" x14ac:dyDescent="0.2">
      <c r="C4876"/>
      <c r="D4876"/>
      <c r="E4876"/>
      <c r="F4876"/>
      <c r="G4876"/>
    </row>
    <row r="4877" spans="3:7" x14ac:dyDescent="0.2">
      <c r="C4877"/>
      <c r="D4877"/>
      <c r="E4877"/>
      <c r="F4877"/>
      <c r="G4877"/>
    </row>
    <row r="4878" spans="3:7" x14ac:dyDescent="0.2">
      <c r="C4878"/>
      <c r="D4878"/>
      <c r="E4878"/>
      <c r="F4878"/>
      <c r="G4878"/>
    </row>
    <row r="4879" spans="3:7" x14ac:dyDescent="0.2">
      <c r="C4879"/>
      <c r="D4879"/>
      <c r="E4879"/>
      <c r="F4879"/>
      <c r="G4879"/>
    </row>
    <row r="4880" spans="3:7" x14ac:dyDescent="0.2">
      <c r="C4880"/>
      <c r="D4880"/>
      <c r="E4880"/>
      <c r="F4880"/>
      <c r="G4880"/>
    </row>
    <row r="4881" spans="3:7" x14ac:dyDescent="0.2">
      <c r="C4881"/>
      <c r="D4881"/>
      <c r="E4881"/>
      <c r="F4881"/>
      <c r="G4881"/>
    </row>
    <row r="4882" spans="3:7" x14ac:dyDescent="0.2">
      <c r="C4882"/>
      <c r="D4882"/>
      <c r="E4882"/>
      <c r="F4882"/>
      <c r="G4882"/>
    </row>
    <row r="4883" spans="3:7" x14ac:dyDescent="0.2">
      <c r="C4883"/>
      <c r="D4883"/>
      <c r="E4883"/>
      <c r="F4883"/>
      <c r="G4883"/>
    </row>
    <row r="4884" spans="3:7" x14ac:dyDescent="0.2">
      <c r="C4884"/>
      <c r="D4884"/>
      <c r="E4884"/>
      <c r="F4884"/>
      <c r="G4884"/>
    </row>
    <row r="4885" spans="3:7" x14ac:dyDescent="0.2">
      <c r="C4885"/>
      <c r="D4885"/>
      <c r="E4885"/>
      <c r="F4885"/>
      <c r="G4885"/>
    </row>
    <row r="4886" spans="3:7" x14ac:dyDescent="0.2">
      <c r="C4886"/>
      <c r="D4886"/>
      <c r="E4886"/>
      <c r="F4886"/>
      <c r="G4886"/>
    </row>
    <row r="4887" spans="3:7" x14ac:dyDescent="0.2">
      <c r="C4887"/>
      <c r="D4887"/>
      <c r="E4887"/>
      <c r="F4887"/>
      <c r="G4887"/>
    </row>
    <row r="4888" spans="3:7" x14ac:dyDescent="0.2">
      <c r="C4888"/>
      <c r="D4888"/>
      <c r="E4888"/>
      <c r="F4888"/>
      <c r="G4888"/>
    </row>
    <row r="4889" spans="3:7" x14ac:dyDescent="0.2">
      <c r="C4889"/>
      <c r="D4889"/>
      <c r="E4889"/>
      <c r="F4889"/>
      <c r="G4889"/>
    </row>
    <row r="4890" spans="3:7" x14ac:dyDescent="0.2">
      <c r="C4890"/>
      <c r="D4890"/>
      <c r="E4890"/>
      <c r="F4890"/>
      <c r="G4890"/>
    </row>
    <row r="4891" spans="3:7" x14ac:dyDescent="0.2">
      <c r="C4891"/>
      <c r="D4891"/>
      <c r="E4891"/>
      <c r="F4891"/>
      <c r="G4891"/>
    </row>
    <row r="4892" spans="3:7" x14ac:dyDescent="0.2">
      <c r="C4892"/>
      <c r="D4892"/>
      <c r="E4892"/>
      <c r="F4892"/>
      <c r="G4892"/>
    </row>
    <row r="4893" spans="3:7" x14ac:dyDescent="0.2">
      <c r="C4893"/>
      <c r="D4893"/>
      <c r="E4893"/>
      <c r="F4893"/>
      <c r="G4893"/>
    </row>
    <row r="4894" spans="3:7" x14ac:dyDescent="0.2">
      <c r="C4894"/>
      <c r="D4894"/>
      <c r="E4894"/>
      <c r="F4894"/>
      <c r="G4894"/>
    </row>
    <row r="4895" spans="3:7" x14ac:dyDescent="0.2">
      <c r="C4895"/>
      <c r="D4895"/>
      <c r="E4895"/>
      <c r="F4895"/>
      <c r="G4895"/>
    </row>
    <row r="4896" spans="3:7" x14ac:dyDescent="0.2">
      <c r="C4896"/>
      <c r="D4896"/>
      <c r="E4896"/>
      <c r="F4896"/>
      <c r="G4896"/>
    </row>
    <row r="4897" spans="3:7" x14ac:dyDescent="0.2">
      <c r="C4897"/>
      <c r="D4897"/>
      <c r="E4897"/>
      <c r="F4897"/>
      <c r="G4897"/>
    </row>
    <row r="4898" spans="3:7" x14ac:dyDescent="0.2">
      <c r="C4898"/>
      <c r="D4898"/>
      <c r="E4898"/>
      <c r="F4898"/>
      <c r="G4898"/>
    </row>
    <row r="4899" spans="3:7" x14ac:dyDescent="0.2">
      <c r="C4899"/>
      <c r="D4899"/>
      <c r="E4899"/>
      <c r="F4899"/>
      <c r="G4899"/>
    </row>
    <row r="4900" spans="3:7" x14ac:dyDescent="0.2">
      <c r="C4900"/>
      <c r="D4900"/>
      <c r="E4900"/>
      <c r="F4900"/>
      <c r="G4900"/>
    </row>
    <row r="4901" spans="3:7" x14ac:dyDescent="0.2">
      <c r="C4901"/>
      <c r="D4901"/>
      <c r="E4901"/>
      <c r="F4901"/>
      <c r="G4901"/>
    </row>
    <row r="4902" spans="3:7" x14ac:dyDescent="0.2">
      <c r="C4902"/>
      <c r="D4902"/>
      <c r="E4902"/>
      <c r="F4902"/>
      <c r="G4902"/>
    </row>
    <row r="4903" spans="3:7" x14ac:dyDescent="0.2">
      <c r="C4903"/>
      <c r="D4903"/>
      <c r="E4903"/>
      <c r="F4903"/>
      <c r="G4903"/>
    </row>
    <row r="4904" spans="3:7" x14ac:dyDescent="0.2">
      <c r="C4904"/>
      <c r="D4904"/>
      <c r="E4904"/>
      <c r="F4904"/>
      <c r="G4904"/>
    </row>
    <row r="4905" spans="3:7" x14ac:dyDescent="0.2">
      <c r="C4905"/>
      <c r="D4905"/>
      <c r="E4905"/>
      <c r="F4905"/>
      <c r="G4905"/>
    </row>
    <row r="4906" spans="3:7" x14ac:dyDescent="0.2">
      <c r="C4906"/>
      <c r="D4906"/>
      <c r="E4906"/>
      <c r="F4906"/>
      <c r="G4906"/>
    </row>
    <row r="4907" spans="3:7" x14ac:dyDescent="0.2">
      <c r="C4907"/>
      <c r="D4907"/>
      <c r="E4907"/>
      <c r="F4907"/>
      <c r="G4907"/>
    </row>
    <row r="4908" spans="3:7" x14ac:dyDescent="0.2">
      <c r="C4908"/>
      <c r="D4908"/>
      <c r="E4908"/>
      <c r="F4908"/>
      <c r="G4908"/>
    </row>
    <row r="4909" spans="3:7" x14ac:dyDescent="0.2">
      <c r="C4909"/>
      <c r="D4909"/>
      <c r="E4909"/>
      <c r="F4909"/>
      <c r="G4909"/>
    </row>
    <row r="4910" spans="3:7" x14ac:dyDescent="0.2">
      <c r="C4910"/>
      <c r="D4910"/>
      <c r="E4910"/>
      <c r="F4910"/>
      <c r="G4910"/>
    </row>
    <row r="4911" spans="3:7" x14ac:dyDescent="0.2">
      <c r="C4911"/>
      <c r="D4911"/>
      <c r="E4911"/>
      <c r="F4911"/>
      <c r="G4911"/>
    </row>
    <row r="4912" spans="3:7" x14ac:dyDescent="0.2">
      <c r="C4912"/>
      <c r="D4912"/>
      <c r="E4912"/>
      <c r="F4912"/>
      <c r="G4912"/>
    </row>
    <row r="4913" spans="3:7" x14ac:dyDescent="0.2">
      <c r="C4913"/>
      <c r="D4913"/>
      <c r="E4913"/>
      <c r="F4913"/>
      <c r="G4913"/>
    </row>
    <row r="4914" spans="3:7" x14ac:dyDescent="0.2">
      <c r="C4914"/>
      <c r="D4914"/>
      <c r="E4914"/>
      <c r="F4914"/>
      <c r="G4914"/>
    </row>
    <row r="4915" spans="3:7" x14ac:dyDescent="0.2">
      <c r="C4915"/>
      <c r="D4915"/>
      <c r="E4915"/>
      <c r="F4915"/>
      <c r="G4915"/>
    </row>
    <row r="4916" spans="3:7" x14ac:dyDescent="0.2">
      <c r="C4916"/>
      <c r="D4916"/>
      <c r="E4916"/>
      <c r="F4916"/>
      <c r="G4916"/>
    </row>
    <row r="4917" spans="3:7" x14ac:dyDescent="0.2">
      <c r="C4917"/>
      <c r="D4917"/>
      <c r="E4917"/>
      <c r="F4917"/>
      <c r="G4917"/>
    </row>
    <row r="4918" spans="3:7" x14ac:dyDescent="0.2">
      <c r="C4918"/>
      <c r="D4918"/>
      <c r="E4918"/>
      <c r="F4918"/>
      <c r="G4918"/>
    </row>
    <row r="4919" spans="3:7" x14ac:dyDescent="0.2">
      <c r="C4919"/>
      <c r="D4919"/>
      <c r="E4919"/>
      <c r="F4919"/>
      <c r="G4919"/>
    </row>
    <row r="4920" spans="3:7" x14ac:dyDescent="0.2">
      <c r="C4920"/>
      <c r="D4920"/>
      <c r="E4920"/>
      <c r="F4920"/>
      <c r="G4920"/>
    </row>
    <row r="4921" spans="3:7" x14ac:dyDescent="0.2">
      <c r="C4921"/>
      <c r="D4921"/>
      <c r="E4921"/>
      <c r="F4921"/>
      <c r="G4921"/>
    </row>
    <row r="4922" spans="3:7" x14ac:dyDescent="0.2">
      <c r="C4922"/>
      <c r="D4922"/>
      <c r="E4922"/>
      <c r="F4922"/>
      <c r="G4922"/>
    </row>
    <row r="4923" spans="3:7" x14ac:dyDescent="0.2">
      <c r="C4923"/>
      <c r="D4923"/>
      <c r="E4923"/>
      <c r="F4923"/>
      <c r="G4923"/>
    </row>
    <row r="4924" spans="3:7" x14ac:dyDescent="0.2">
      <c r="C4924"/>
      <c r="D4924"/>
      <c r="E4924"/>
      <c r="F4924"/>
      <c r="G4924"/>
    </row>
    <row r="4925" spans="3:7" x14ac:dyDescent="0.2">
      <c r="C4925"/>
      <c r="D4925"/>
      <c r="E4925"/>
      <c r="F4925"/>
      <c r="G4925"/>
    </row>
    <row r="4926" spans="3:7" x14ac:dyDescent="0.2">
      <c r="C4926"/>
      <c r="D4926"/>
      <c r="E4926"/>
      <c r="F4926"/>
      <c r="G4926"/>
    </row>
    <row r="4927" spans="3:7" x14ac:dyDescent="0.2">
      <c r="C4927"/>
      <c r="D4927"/>
      <c r="E4927"/>
      <c r="F4927"/>
      <c r="G4927"/>
    </row>
    <row r="4928" spans="3:7" x14ac:dyDescent="0.2">
      <c r="C4928"/>
      <c r="D4928"/>
      <c r="E4928"/>
      <c r="F4928"/>
      <c r="G4928"/>
    </row>
    <row r="4929" spans="3:7" x14ac:dyDescent="0.2">
      <c r="C4929"/>
      <c r="D4929"/>
      <c r="E4929"/>
      <c r="F4929"/>
      <c r="G4929"/>
    </row>
    <row r="4930" spans="3:7" x14ac:dyDescent="0.2">
      <c r="C4930"/>
      <c r="D4930"/>
      <c r="E4930"/>
      <c r="F4930"/>
      <c r="G4930"/>
    </row>
    <row r="4931" spans="3:7" x14ac:dyDescent="0.2">
      <c r="C4931"/>
      <c r="D4931"/>
      <c r="E4931"/>
      <c r="F4931"/>
      <c r="G4931"/>
    </row>
    <row r="4932" spans="3:7" x14ac:dyDescent="0.2">
      <c r="C4932"/>
      <c r="D4932"/>
      <c r="E4932"/>
      <c r="F4932"/>
      <c r="G4932"/>
    </row>
    <row r="4933" spans="3:7" x14ac:dyDescent="0.2">
      <c r="C4933"/>
      <c r="D4933"/>
      <c r="E4933"/>
      <c r="F4933"/>
      <c r="G4933"/>
    </row>
    <row r="4934" spans="3:7" x14ac:dyDescent="0.2">
      <c r="C4934"/>
      <c r="D4934"/>
      <c r="E4934"/>
      <c r="F4934"/>
      <c r="G4934"/>
    </row>
    <row r="4935" spans="3:7" x14ac:dyDescent="0.2">
      <c r="C4935"/>
      <c r="D4935"/>
      <c r="E4935"/>
      <c r="F4935"/>
      <c r="G4935"/>
    </row>
    <row r="4936" spans="3:7" x14ac:dyDescent="0.2">
      <c r="C4936"/>
      <c r="D4936"/>
      <c r="E4936"/>
      <c r="F4936"/>
      <c r="G4936"/>
    </row>
    <row r="4937" spans="3:7" x14ac:dyDescent="0.2">
      <c r="C4937"/>
      <c r="D4937"/>
      <c r="E4937"/>
      <c r="F4937"/>
      <c r="G4937"/>
    </row>
    <row r="4938" spans="3:7" x14ac:dyDescent="0.2">
      <c r="C4938"/>
      <c r="D4938"/>
      <c r="E4938"/>
      <c r="F4938"/>
      <c r="G4938"/>
    </row>
    <row r="4939" spans="3:7" x14ac:dyDescent="0.2">
      <c r="C4939"/>
      <c r="D4939"/>
      <c r="E4939"/>
      <c r="F4939"/>
      <c r="G4939"/>
    </row>
    <row r="4940" spans="3:7" x14ac:dyDescent="0.2">
      <c r="C4940"/>
      <c r="D4940"/>
      <c r="E4940"/>
      <c r="F4940"/>
      <c r="G4940"/>
    </row>
    <row r="4941" spans="3:7" x14ac:dyDescent="0.2">
      <c r="C4941"/>
      <c r="D4941"/>
      <c r="E4941"/>
      <c r="F4941"/>
      <c r="G4941"/>
    </row>
    <row r="4942" spans="3:7" x14ac:dyDescent="0.2">
      <c r="C4942"/>
      <c r="D4942"/>
      <c r="E4942"/>
      <c r="F4942"/>
      <c r="G4942"/>
    </row>
    <row r="4943" spans="3:7" x14ac:dyDescent="0.2">
      <c r="C4943"/>
      <c r="D4943"/>
      <c r="E4943"/>
      <c r="F4943"/>
      <c r="G4943"/>
    </row>
    <row r="4944" spans="3:7" x14ac:dyDescent="0.2">
      <c r="C4944"/>
      <c r="D4944"/>
      <c r="E4944"/>
      <c r="F4944"/>
      <c r="G4944"/>
    </row>
    <row r="4945" spans="3:7" x14ac:dyDescent="0.2">
      <c r="C4945"/>
      <c r="D4945"/>
      <c r="E4945"/>
      <c r="F4945"/>
      <c r="G4945"/>
    </row>
    <row r="4946" spans="3:7" x14ac:dyDescent="0.2">
      <c r="C4946"/>
      <c r="D4946"/>
      <c r="E4946"/>
      <c r="F4946"/>
      <c r="G4946"/>
    </row>
    <row r="4947" spans="3:7" x14ac:dyDescent="0.2">
      <c r="C4947"/>
      <c r="D4947"/>
      <c r="E4947"/>
      <c r="F4947"/>
      <c r="G4947"/>
    </row>
    <row r="4948" spans="3:7" x14ac:dyDescent="0.2">
      <c r="C4948"/>
      <c r="D4948"/>
      <c r="E4948"/>
      <c r="F4948"/>
      <c r="G4948"/>
    </row>
    <row r="4949" spans="3:7" x14ac:dyDescent="0.2">
      <c r="C4949"/>
      <c r="D4949"/>
      <c r="E4949"/>
      <c r="F4949"/>
      <c r="G4949"/>
    </row>
    <row r="4950" spans="3:7" x14ac:dyDescent="0.2">
      <c r="C4950"/>
      <c r="D4950"/>
      <c r="E4950"/>
      <c r="F4950"/>
      <c r="G4950"/>
    </row>
    <row r="4951" spans="3:7" x14ac:dyDescent="0.2">
      <c r="C4951"/>
      <c r="D4951"/>
      <c r="E4951"/>
      <c r="F4951"/>
      <c r="G4951"/>
    </row>
    <row r="4952" spans="3:7" x14ac:dyDescent="0.2">
      <c r="C4952"/>
      <c r="D4952"/>
      <c r="E4952"/>
      <c r="F4952"/>
      <c r="G4952"/>
    </row>
    <row r="4953" spans="3:7" x14ac:dyDescent="0.2">
      <c r="C4953"/>
      <c r="D4953"/>
      <c r="E4953"/>
      <c r="F4953"/>
      <c r="G4953"/>
    </row>
    <row r="4954" spans="3:7" x14ac:dyDescent="0.2">
      <c r="C4954"/>
      <c r="D4954"/>
      <c r="E4954"/>
      <c r="F4954"/>
      <c r="G4954"/>
    </row>
    <row r="4955" spans="3:7" x14ac:dyDescent="0.2">
      <c r="C4955"/>
      <c r="D4955"/>
      <c r="E4955"/>
      <c r="F4955"/>
      <c r="G4955"/>
    </row>
    <row r="4956" spans="3:7" x14ac:dyDescent="0.2">
      <c r="C4956"/>
      <c r="D4956"/>
      <c r="E4956"/>
      <c r="F4956"/>
      <c r="G4956"/>
    </row>
    <row r="4957" spans="3:7" x14ac:dyDescent="0.2">
      <c r="C4957"/>
      <c r="D4957"/>
      <c r="E4957"/>
      <c r="F4957"/>
      <c r="G4957"/>
    </row>
    <row r="4958" spans="3:7" x14ac:dyDescent="0.2">
      <c r="C4958"/>
      <c r="D4958"/>
      <c r="E4958"/>
      <c r="F4958"/>
      <c r="G4958"/>
    </row>
    <row r="4959" spans="3:7" x14ac:dyDescent="0.2">
      <c r="C4959"/>
      <c r="D4959"/>
      <c r="E4959"/>
      <c r="F4959"/>
      <c r="G4959"/>
    </row>
    <row r="4960" spans="3:7" x14ac:dyDescent="0.2">
      <c r="C4960"/>
      <c r="D4960"/>
      <c r="E4960"/>
      <c r="F4960"/>
      <c r="G4960"/>
    </row>
    <row r="4961" spans="3:7" x14ac:dyDescent="0.2">
      <c r="C4961"/>
      <c r="D4961"/>
      <c r="E4961"/>
      <c r="F4961"/>
      <c r="G4961"/>
    </row>
    <row r="4962" spans="3:7" x14ac:dyDescent="0.2">
      <c r="C4962"/>
      <c r="D4962"/>
      <c r="E4962"/>
      <c r="F4962"/>
      <c r="G4962"/>
    </row>
    <row r="4963" spans="3:7" x14ac:dyDescent="0.2">
      <c r="C4963"/>
      <c r="D4963"/>
      <c r="E4963"/>
      <c r="F4963"/>
      <c r="G4963"/>
    </row>
    <row r="4964" spans="3:7" x14ac:dyDescent="0.2">
      <c r="C4964"/>
      <c r="D4964"/>
      <c r="E4964"/>
      <c r="F4964"/>
      <c r="G4964"/>
    </row>
    <row r="4965" spans="3:7" x14ac:dyDescent="0.2">
      <c r="C4965"/>
      <c r="D4965"/>
      <c r="E4965"/>
      <c r="F4965"/>
      <c r="G4965"/>
    </row>
    <row r="4966" spans="3:7" x14ac:dyDescent="0.2">
      <c r="C4966"/>
      <c r="D4966"/>
      <c r="E4966"/>
      <c r="F4966"/>
      <c r="G4966"/>
    </row>
    <row r="4967" spans="3:7" x14ac:dyDescent="0.2">
      <c r="C4967"/>
      <c r="D4967"/>
      <c r="E4967"/>
      <c r="F4967"/>
      <c r="G4967"/>
    </row>
    <row r="4968" spans="3:7" x14ac:dyDescent="0.2">
      <c r="C4968"/>
      <c r="D4968"/>
      <c r="E4968"/>
      <c r="F4968"/>
      <c r="G4968"/>
    </row>
    <row r="4969" spans="3:7" x14ac:dyDescent="0.2">
      <c r="C4969"/>
      <c r="D4969"/>
      <c r="E4969"/>
      <c r="F4969"/>
      <c r="G4969"/>
    </row>
    <row r="4970" spans="3:7" x14ac:dyDescent="0.2">
      <c r="C4970"/>
      <c r="D4970"/>
      <c r="E4970"/>
      <c r="F4970"/>
      <c r="G4970"/>
    </row>
    <row r="4971" spans="3:7" x14ac:dyDescent="0.2">
      <c r="C4971"/>
      <c r="D4971"/>
      <c r="E4971"/>
      <c r="F4971"/>
      <c r="G4971"/>
    </row>
    <row r="4972" spans="3:7" x14ac:dyDescent="0.2">
      <c r="C4972"/>
      <c r="D4972"/>
      <c r="E4972"/>
      <c r="F4972"/>
      <c r="G4972"/>
    </row>
    <row r="4973" spans="3:7" x14ac:dyDescent="0.2">
      <c r="C4973"/>
      <c r="D4973"/>
      <c r="E4973"/>
      <c r="F4973"/>
      <c r="G4973"/>
    </row>
    <row r="4974" spans="3:7" x14ac:dyDescent="0.2">
      <c r="C4974"/>
      <c r="D4974"/>
      <c r="E4974"/>
      <c r="F4974"/>
      <c r="G4974"/>
    </row>
    <row r="4975" spans="3:7" x14ac:dyDescent="0.2">
      <c r="C4975"/>
      <c r="D4975"/>
      <c r="E4975"/>
      <c r="F4975"/>
      <c r="G4975"/>
    </row>
    <row r="4976" spans="3:7" x14ac:dyDescent="0.2">
      <c r="C4976"/>
      <c r="D4976"/>
      <c r="E4976"/>
      <c r="F4976"/>
      <c r="G4976"/>
    </row>
    <row r="4977" spans="3:7" x14ac:dyDescent="0.2">
      <c r="C4977"/>
      <c r="D4977"/>
      <c r="E4977"/>
      <c r="F4977"/>
      <c r="G4977"/>
    </row>
    <row r="4978" spans="3:7" x14ac:dyDescent="0.2">
      <c r="C4978"/>
      <c r="D4978"/>
      <c r="E4978"/>
      <c r="F4978"/>
      <c r="G4978"/>
    </row>
    <row r="4979" spans="3:7" x14ac:dyDescent="0.2">
      <c r="C4979"/>
      <c r="D4979"/>
      <c r="E4979"/>
      <c r="F4979"/>
      <c r="G4979"/>
    </row>
    <row r="4980" spans="3:7" x14ac:dyDescent="0.2">
      <c r="C4980"/>
      <c r="D4980"/>
      <c r="E4980"/>
      <c r="F4980"/>
      <c r="G4980"/>
    </row>
    <row r="4981" spans="3:7" x14ac:dyDescent="0.2">
      <c r="C4981"/>
      <c r="D4981"/>
      <c r="E4981"/>
      <c r="F4981"/>
      <c r="G4981"/>
    </row>
    <row r="4982" spans="3:7" x14ac:dyDescent="0.2">
      <c r="C4982"/>
      <c r="D4982"/>
      <c r="E4982"/>
      <c r="F4982"/>
      <c r="G4982"/>
    </row>
    <row r="4983" spans="3:7" x14ac:dyDescent="0.2">
      <c r="C4983"/>
      <c r="D4983"/>
      <c r="E4983"/>
      <c r="F4983"/>
      <c r="G4983"/>
    </row>
    <row r="4984" spans="3:7" x14ac:dyDescent="0.2">
      <c r="C4984"/>
      <c r="D4984"/>
      <c r="E4984"/>
      <c r="F4984"/>
      <c r="G4984"/>
    </row>
    <row r="4985" spans="3:7" x14ac:dyDescent="0.2">
      <c r="C4985"/>
      <c r="D4985"/>
      <c r="E4985"/>
      <c r="F4985"/>
      <c r="G4985"/>
    </row>
    <row r="4986" spans="3:7" x14ac:dyDescent="0.2">
      <c r="C4986"/>
      <c r="D4986"/>
      <c r="E4986"/>
      <c r="F4986"/>
      <c r="G4986"/>
    </row>
    <row r="4987" spans="3:7" x14ac:dyDescent="0.2">
      <c r="C4987"/>
      <c r="D4987"/>
      <c r="E4987"/>
      <c r="F4987"/>
      <c r="G4987"/>
    </row>
    <row r="4988" spans="3:7" x14ac:dyDescent="0.2">
      <c r="C4988"/>
      <c r="D4988"/>
      <c r="E4988"/>
      <c r="F4988"/>
      <c r="G4988"/>
    </row>
    <row r="4989" spans="3:7" x14ac:dyDescent="0.2">
      <c r="C4989"/>
      <c r="D4989"/>
      <c r="E4989"/>
      <c r="F4989"/>
      <c r="G4989"/>
    </row>
    <row r="4990" spans="3:7" x14ac:dyDescent="0.2">
      <c r="C4990"/>
      <c r="D4990"/>
      <c r="E4990"/>
      <c r="F4990"/>
      <c r="G4990"/>
    </row>
    <row r="4991" spans="3:7" x14ac:dyDescent="0.2">
      <c r="C4991"/>
      <c r="D4991"/>
      <c r="E4991"/>
      <c r="F4991"/>
      <c r="G4991"/>
    </row>
    <row r="4992" spans="3:7" x14ac:dyDescent="0.2">
      <c r="C4992"/>
      <c r="D4992"/>
      <c r="E4992"/>
      <c r="F4992"/>
      <c r="G4992"/>
    </row>
    <row r="4993" spans="3:7" x14ac:dyDescent="0.2">
      <c r="C4993"/>
      <c r="D4993"/>
      <c r="E4993"/>
      <c r="F4993"/>
      <c r="G4993"/>
    </row>
    <row r="4994" spans="3:7" x14ac:dyDescent="0.2">
      <c r="C4994"/>
      <c r="D4994"/>
      <c r="E4994"/>
      <c r="F4994"/>
      <c r="G4994"/>
    </row>
    <row r="4995" spans="3:7" x14ac:dyDescent="0.2">
      <c r="C4995"/>
      <c r="D4995"/>
      <c r="E4995"/>
      <c r="F4995"/>
      <c r="G4995"/>
    </row>
    <row r="4996" spans="3:7" x14ac:dyDescent="0.2">
      <c r="C4996"/>
      <c r="D4996"/>
      <c r="E4996"/>
      <c r="F4996"/>
      <c r="G4996"/>
    </row>
    <row r="4997" spans="3:7" x14ac:dyDescent="0.2">
      <c r="C4997"/>
      <c r="D4997"/>
      <c r="E4997"/>
      <c r="F4997"/>
      <c r="G4997"/>
    </row>
    <row r="4998" spans="3:7" x14ac:dyDescent="0.2">
      <c r="C4998"/>
      <c r="D4998"/>
      <c r="E4998"/>
      <c r="F4998"/>
      <c r="G4998"/>
    </row>
    <row r="4999" spans="3:7" x14ac:dyDescent="0.2">
      <c r="C4999"/>
      <c r="D4999"/>
      <c r="E4999"/>
      <c r="F4999"/>
      <c r="G4999"/>
    </row>
    <row r="5000" spans="3:7" x14ac:dyDescent="0.2">
      <c r="C5000"/>
      <c r="D5000"/>
      <c r="E5000"/>
      <c r="F5000"/>
      <c r="G5000"/>
    </row>
    <row r="5001" spans="3:7" x14ac:dyDescent="0.2">
      <c r="C5001"/>
      <c r="D5001"/>
      <c r="E5001"/>
      <c r="F5001"/>
      <c r="G5001"/>
    </row>
    <row r="5002" spans="3:7" x14ac:dyDescent="0.2">
      <c r="C5002"/>
      <c r="D5002"/>
      <c r="E5002"/>
      <c r="F5002"/>
      <c r="G5002"/>
    </row>
    <row r="5003" spans="3:7" x14ac:dyDescent="0.2">
      <c r="C5003"/>
      <c r="D5003"/>
      <c r="E5003"/>
      <c r="F5003"/>
      <c r="G5003"/>
    </row>
    <row r="5004" spans="3:7" x14ac:dyDescent="0.2">
      <c r="C5004"/>
      <c r="D5004"/>
      <c r="E5004"/>
      <c r="F5004"/>
      <c r="G5004"/>
    </row>
    <row r="5005" spans="3:7" x14ac:dyDescent="0.2">
      <c r="C5005"/>
      <c r="D5005"/>
      <c r="E5005"/>
      <c r="F5005"/>
      <c r="G5005"/>
    </row>
    <row r="5006" spans="3:7" x14ac:dyDescent="0.2">
      <c r="C5006"/>
      <c r="D5006"/>
      <c r="E5006"/>
      <c r="F5006"/>
      <c r="G5006"/>
    </row>
    <row r="5007" spans="3:7" x14ac:dyDescent="0.2">
      <c r="C5007"/>
      <c r="D5007"/>
      <c r="E5007"/>
      <c r="F5007"/>
      <c r="G5007"/>
    </row>
    <row r="5008" spans="3:7" x14ac:dyDescent="0.2">
      <c r="C5008"/>
      <c r="D5008"/>
      <c r="E5008"/>
      <c r="F5008"/>
      <c r="G5008"/>
    </row>
    <row r="5009" spans="3:7" x14ac:dyDescent="0.2">
      <c r="C5009"/>
      <c r="D5009"/>
      <c r="E5009"/>
      <c r="F5009"/>
      <c r="G5009"/>
    </row>
    <row r="5010" spans="3:7" x14ac:dyDescent="0.2">
      <c r="C5010"/>
      <c r="D5010"/>
      <c r="E5010"/>
      <c r="F5010"/>
      <c r="G5010"/>
    </row>
    <row r="5011" spans="3:7" x14ac:dyDescent="0.2">
      <c r="C5011"/>
      <c r="D5011"/>
      <c r="E5011"/>
      <c r="F5011"/>
      <c r="G5011"/>
    </row>
    <row r="5012" spans="3:7" x14ac:dyDescent="0.2">
      <c r="C5012"/>
      <c r="D5012"/>
      <c r="E5012"/>
      <c r="F5012"/>
      <c r="G5012"/>
    </row>
    <row r="5013" spans="3:7" x14ac:dyDescent="0.2">
      <c r="C5013"/>
      <c r="D5013"/>
      <c r="E5013"/>
      <c r="F5013"/>
      <c r="G5013"/>
    </row>
    <row r="5014" spans="3:7" x14ac:dyDescent="0.2">
      <c r="C5014"/>
      <c r="D5014"/>
      <c r="E5014"/>
      <c r="F5014"/>
      <c r="G5014"/>
    </row>
    <row r="5015" spans="3:7" x14ac:dyDescent="0.2">
      <c r="C5015"/>
      <c r="D5015"/>
      <c r="E5015"/>
      <c r="F5015"/>
      <c r="G5015"/>
    </row>
    <row r="5016" spans="3:7" x14ac:dyDescent="0.2">
      <c r="C5016"/>
      <c r="D5016"/>
      <c r="E5016"/>
      <c r="F5016"/>
      <c r="G5016"/>
    </row>
    <row r="5017" spans="3:7" x14ac:dyDescent="0.2">
      <c r="C5017"/>
      <c r="D5017"/>
      <c r="E5017"/>
      <c r="F5017"/>
      <c r="G5017"/>
    </row>
    <row r="5018" spans="3:7" x14ac:dyDescent="0.2">
      <c r="C5018"/>
      <c r="D5018"/>
      <c r="E5018"/>
      <c r="F5018"/>
      <c r="G5018"/>
    </row>
    <row r="5019" spans="3:7" x14ac:dyDescent="0.2">
      <c r="C5019"/>
      <c r="D5019"/>
      <c r="E5019"/>
      <c r="F5019"/>
      <c r="G5019"/>
    </row>
    <row r="5020" spans="3:7" x14ac:dyDescent="0.2">
      <c r="C5020"/>
      <c r="D5020"/>
      <c r="E5020"/>
      <c r="F5020"/>
      <c r="G5020"/>
    </row>
    <row r="5021" spans="3:7" x14ac:dyDescent="0.2">
      <c r="C5021"/>
      <c r="D5021"/>
      <c r="E5021"/>
      <c r="F5021"/>
      <c r="G5021"/>
    </row>
    <row r="5022" spans="3:7" x14ac:dyDescent="0.2">
      <c r="C5022"/>
      <c r="D5022"/>
      <c r="E5022"/>
      <c r="F5022"/>
      <c r="G5022"/>
    </row>
    <row r="5023" spans="3:7" x14ac:dyDescent="0.2">
      <c r="C5023"/>
      <c r="D5023"/>
      <c r="E5023"/>
      <c r="F5023"/>
      <c r="G5023"/>
    </row>
    <row r="5024" spans="3:7" x14ac:dyDescent="0.2">
      <c r="C5024"/>
      <c r="D5024"/>
      <c r="E5024"/>
      <c r="F5024"/>
      <c r="G5024"/>
    </row>
    <row r="5025" spans="3:7" x14ac:dyDescent="0.2">
      <c r="C5025"/>
      <c r="D5025"/>
      <c r="E5025"/>
      <c r="F5025"/>
      <c r="G5025"/>
    </row>
    <row r="5026" spans="3:7" x14ac:dyDescent="0.2">
      <c r="C5026"/>
      <c r="D5026"/>
      <c r="E5026"/>
      <c r="F5026"/>
      <c r="G5026"/>
    </row>
    <row r="5027" spans="3:7" x14ac:dyDescent="0.2">
      <c r="C5027"/>
      <c r="D5027"/>
      <c r="E5027"/>
      <c r="F5027"/>
      <c r="G5027"/>
    </row>
    <row r="5028" spans="3:7" x14ac:dyDescent="0.2">
      <c r="C5028"/>
      <c r="D5028"/>
      <c r="E5028"/>
      <c r="F5028"/>
      <c r="G5028"/>
    </row>
    <row r="5029" spans="3:7" x14ac:dyDescent="0.2">
      <c r="C5029"/>
      <c r="D5029"/>
      <c r="E5029"/>
      <c r="F5029"/>
      <c r="G5029"/>
    </row>
    <row r="5030" spans="3:7" x14ac:dyDescent="0.2">
      <c r="C5030"/>
      <c r="D5030"/>
      <c r="E5030"/>
      <c r="F5030"/>
      <c r="G5030"/>
    </row>
    <row r="5031" spans="3:7" x14ac:dyDescent="0.2">
      <c r="C5031"/>
      <c r="D5031"/>
      <c r="E5031"/>
      <c r="F5031"/>
      <c r="G5031"/>
    </row>
    <row r="5032" spans="3:7" x14ac:dyDescent="0.2">
      <c r="C5032"/>
      <c r="D5032"/>
      <c r="E5032"/>
      <c r="F5032"/>
      <c r="G5032"/>
    </row>
    <row r="5033" spans="3:7" x14ac:dyDescent="0.2">
      <c r="C5033"/>
      <c r="D5033"/>
      <c r="E5033"/>
      <c r="F5033"/>
      <c r="G5033"/>
    </row>
    <row r="5034" spans="3:7" x14ac:dyDescent="0.2">
      <c r="C5034"/>
      <c r="D5034"/>
      <c r="E5034"/>
      <c r="F5034"/>
      <c r="G5034"/>
    </row>
    <row r="5035" spans="3:7" x14ac:dyDescent="0.2">
      <c r="C5035"/>
      <c r="D5035"/>
      <c r="E5035"/>
      <c r="F5035"/>
      <c r="G5035"/>
    </row>
    <row r="5036" spans="3:7" x14ac:dyDescent="0.2">
      <c r="C5036"/>
      <c r="D5036"/>
      <c r="E5036"/>
      <c r="F5036"/>
      <c r="G5036"/>
    </row>
    <row r="5037" spans="3:7" x14ac:dyDescent="0.2">
      <c r="C5037"/>
      <c r="D5037"/>
      <c r="E5037"/>
      <c r="F5037"/>
      <c r="G5037"/>
    </row>
    <row r="5038" spans="3:7" x14ac:dyDescent="0.2">
      <c r="C5038"/>
      <c r="D5038"/>
      <c r="E5038"/>
      <c r="F5038"/>
      <c r="G5038"/>
    </row>
    <row r="5039" spans="3:7" x14ac:dyDescent="0.2">
      <c r="C5039"/>
      <c r="D5039"/>
      <c r="E5039"/>
      <c r="F5039"/>
      <c r="G5039"/>
    </row>
    <row r="5040" spans="3:7" x14ac:dyDescent="0.2">
      <c r="C5040"/>
      <c r="D5040"/>
      <c r="E5040"/>
      <c r="F5040"/>
      <c r="G5040"/>
    </row>
    <row r="5041" spans="3:7" x14ac:dyDescent="0.2">
      <c r="C5041"/>
      <c r="D5041"/>
      <c r="E5041"/>
      <c r="F5041"/>
      <c r="G5041"/>
    </row>
    <row r="5042" spans="3:7" x14ac:dyDescent="0.2">
      <c r="C5042"/>
      <c r="D5042"/>
      <c r="E5042"/>
      <c r="F5042"/>
      <c r="G5042"/>
    </row>
    <row r="5043" spans="3:7" x14ac:dyDescent="0.2">
      <c r="C5043"/>
      <c r="D5043"/>
      <c r="E5043"/>
      <c r="F5043"/>
      <c r="G5043"/>
    </row>
    <row r="5044" spans="3:7" x14ac:dyDescent="0.2">
      <c r="C5044"/>
      <c r="D5044"/>
      <c r="E5044"/>
      <c r="F5044"/>
      <c r="G5044"/>
    </row>
    <row r="5045" spans="3:7" x14ac:dyDescent="0.2">
      <c r="C5045"/>
      <c r="D5045"/>
      <c r="E5045"/>
      <c r="F5045"/>
      <c r="G5045"/>
    </row>
    <row r="5046" spans="3:7" x14ac:dyDescent="0.2">
      <c r="C5046"/>
      <c r="D5046"/>
      <c r="E5046"/>
      <c r="F5046"/>
      <c r="G5046"/>
    </row>
    <row r="5047" spans="3:7" x14ac:dyDescent="0.2">
      <c r="C5047"/>
      <c r="D5047"/>
      <c r="E5047"/>
      <c r="F5047"/>
      <c r="G5047"/>
    </row>
    <row r="5048" spans="3:7" x14ac:dyDescent="0.2">
      <c r="C5048"/>
      <c r="D5048"/>
      <c r="E5048"/>
      <c r="F5048"/>
      <c r="G5048"/>
    </row>
    <row r="5049" spans="3:7" x14ac:dyDescent="0.2">
      <c r="C5049"/>
      <c r="D5049"/>
      <c r="E5049"/>
      <c r="F5049"/>
      <c r="G5049"/>
    </row>
    <row r="5050" spans="3:7" x14ac:dyDescent="0.2">
      <c r="C5050"/>
      <c r="D5050"/>
      <c r="E5050"/>
      <c r="F5050"/>
      <c r="G5050"/>
    </row>
    <row r="5051" spans="3:7" x14ac:dyDescent="0.2">
      <c r="C5051"/>
      <c r="D5051"/>
      <c r="E5051"/>
      <c r="F5051"/>
      <c r="G5051"/>
    </row>
    <row r="5052" spans="3:7" x14ac:dyDescent="0.2">
      <c r="C5052"/>
      <c r="D5052"/>
      <c r="E5052"/>
      <c r="F5052"/>
      <c r="G5052"/>
    </row>
    <row r="5053" spans="3:7" x14ac:dyDescent="0.2">
      <c r="C5053"/>
      <c r="D5053"/>
      <c r="E5053"/>
      <c r="F5053"/>
      <c r="G5053"/>
    </row>
    <row r="5054" spans="3:7" x14ac:dyDescent="0.2">
      <c r="C5054"/>
      <c r="D5054"/>
      <c r="E5054"/>
      <c r="F5054"/>
      <c r="G5054"/>
    </row>
    <row r="5055" spans="3:7" x14ac:dyDescent="0.2">
      <c r="C5055"/>
      <c r="D5055"/>
      <c r="E5055"/>
      <c r="F5055"/>
      <c r="G5055"/>
    </row>
    <row r="5056" spans="3:7" x14ac:dyDescent="0.2">
      <c r="C5056"/>
      <c r="D5056"/>
      <c r="E5056"/>
      <c r="F5056"/>
      <c r="G5056"/>
    </row>
    <row r="5057" spans="3:7" x14ac:dyDescent="0.2">
      <c r="C5057"/>
      <c r="D5057"/>
      <c r="E5057"/>
      <c r="F5057"/>
      <c r="G5057"/>
    </row>
    <row r="5058" spans="3:7" x14ac:dyDescent="0.2">
      <c r="C5058"/>
      <c r="D5058"/>
      <c r="E5058"/>
      <c r="F5058"/>
      <c r="G5058"/>
    </row>
    <row r="5059" spans="3:7" x14ac:dyDescent="0.2">
      <c r="C5059"/>
      <c r="D5059"/>
      <c r="E5059"/>
      <c r="F5059"/>
      <c r="G5059"/>
    </row>
    <row r="5060" spans="3:7" x14ac:dyDescent="0.2">
      <c r="C5060"/>
      <c r="D5060"/>
      <c r="E5060"/>
      <c r="F5060"/>
      <c r="G5060"/>
    </row>
    <row r="5061" spans="3:7" x14ac:dyDescent="0.2">
      <c r="C5061"/>
      <c r="D5061"/>
      <c r="E5061"/>
      <c r="F5061"/>
      <c r="G5061"/>
    </row>
    <row r="5062" spans="3:7" x14ac:dyDescent="0.2">
      <c r="C5062"/>
      <c r="D5062"/>
      <c r="E5062"/>
      <c r="F5062"/>
      <c r="G5062"/>
    </row>
    <row r="5063" spans="3:7" x14ac:dyDescent="0.2">
      <c r="C5063"/>
      <c r="D5063"/>
      <c r="E5063"/>
      <c r="F5063"/>
      <c r="G5063"/>
    </row>
    <row r="5064" spans="3:7" x14ac:dyDescent="0.2">
      <c r="C5064"/>
      <c r="D5064"/>
      <c r="E5064"/>
      <c r="F5064"/>
      <c r="G5064"/>
    </row>
    <row r="5065" spans="3:7" x14ac:dyDescent="0.2">
      <c r="C5065"/>
      <c r="D5065"/>
      <c r="E5065"/>
      <c r="F5065"/>
      <c r="G5065"/>
    </row>
    <row r="5066" spans="3:7" x14ac:dyDescent="0.2">
      <c r="C5066"/>
      <c r="D5066"/>
      <c r="E5066"/>
      <c r="F5066"/>
      <c r="G5066"/>
    </row>
    <row r="5067" spans="3:7" x14ac:dyDescent="0.2">
      <c r="C5067"/>
      <c r="D5067"/>
      <c r="E5067"/>
      <c r="F5067"/>
      <c r="G5067"/>
    </row>
    <row r="5068" spans="3:7" x14ac:dyDescent="0.2">
      <c r="C5068"/>
      <c r="D5068"/>
      <c r="E5068"/>
      <c r="F5068"/>
      <c r="G5068"/>
    </row>
    <row r="5069" spans="3:7" x14ac:dyDescent="0.2">
      <c r="C5069"/>
      <c r="D5069"/>
      <c r="E5069"/>
      <c r="F5069"/>
      <c r="G5069"/>
    </row>
    <row r="5070" spans="3:7" x14ac:dyDescent="0.2">
      <c r="C5070"/>
      <c r="D5070"/>
      <c r="E5070"/>
      <c r="F5070"/>
      <c r="G5070"/>
    </row>
    <row r="5071" spans="3:7" x14ac:dyDescent="0.2">
      <c r="C5071"/>
      <c r="D5071"/>
      <c r="E5071"/>
      <c r="F5071"/>
      <c r="G5071"/>
    </row>
    <row r="5072" spans="3:7" x14ac:dyDescent="0.2">
      <c r="C5072"/>
      <c r="D5072"/>
      <c r="E5072"/>
      <c r="F5072"/>
      <c r="G5072"/>
    </row>
    <row r="5073" spans="3:7" x14ac:dyDescent="0.2">
      <c r="C5073"/>
      <c r="D5073"/>
      <c r="E5073"/>
      <c r="F5073"/>
      <c r="G5073"/>
    </row>
    <row r="5074" spans="3:7" x14ac:dyDescent="0.2">
      <c r="C5074"/>
      <c r="D5074"/>
      <c r="E5074"/>
      <c r="F5074"/>
      <c r="G5074"/>
    </row>
    <row r="5075" spans="3:7" x14ac:dyDescent="0.2">
      <c r="C5075"/>
      <c r="D5075"/>
      <c r="E5075"/>
      <c r="F5075"/>
      <c r="G5075"/>
    </row>
    <row r="5076" spans="3:7" x14ac:dyDescent="0.2">
      <c r="C5076"/>
      <c r="D5076"/>
      <c r="E5076"/>
      <c r="F5076"/>
      <c r="G5076"/>
    </row>
    <row r="5077" spans="3:7" x14ac:dyDescent="0.2">
      <c r="C5077"/>
      <c r="D5077"/>
      <c r="E5077"/>
      <c r="F5077"/>
      <c r="G5077"/>
    </row>
    <row r="5078" spans="3:7" x14ac:dyDescent="0.2">
      <c r="C5078"/>
      <c r="D5078"/>
      <c r="E5078"/>
      <c r="F5078"/>
      <c r="G5078"/>
    </row>
    <row r="5079" spans="3:7" x14ac:dyDescent="0.2">
      <c r="C5079"/>
      <c r="D5079"/>
      <c r="E5079"/>
      <c r="F5079"/>
      <c r="G5079"/>
    </row>
    <row r="5080" spans="3:7" x14ac:dyDescent="0.2">
      <c r="C5080"/>
      <c r="D5080"/>
      <c r="E5080"/>
      <c r="F5080"/>
      <c r="G5080"/>
    </row>
    <row r="5081" spans="3:7" x14ac:dyDescent="0.2">
      <c r="C5081"/>
      <c r="D5081"/>
      <c r="E5081"/>
      <c r="F5081"/>
      <c r="G5081"/>
    </row>
    <row r="5082" spans="3:7" x14ac:dyDescent="0.2">
      <c r="C5082"/>
      <c r="D5082"/>
      <c r="E5082"/>
      <c r="F5082"/>
      <c r="G5082"/>
    </row>
    <row r="5083" spans="3:7" x14ac:dyDescent="0.2">
      <c r="C5083"/>
      <c r="D5083"/>
      <c r="E5083"/>
      <c r="F5083"/>
      <c r="G5083"/>
    </row>
    <row r="5084" spans="3:7" x14ac:dyDescent="0.2">
      <c r="C5084"/>
      <c r="D5084"/>
      <c r="E5084"/>
      <c r="F5084"/>
      <c r="G5084"/>
    </row>
    <row r="5085" spans="3:7" x14ac:dyDescent="0.2">
      <c r="C5085"/>
      <c r="D5085"/>
      <c r="E5085"/>
      <c r="F5085"/>
      <c r="G5085"/>
    </row>
    <row r="5086" spans="3:7" x14ac:dyDescent="0.2">
      <c r="C5086"/>
      <c r="D5086"/>
      <c r="E5086"/>
      <c r="F5086"/>
      <c r="G5086"/>
    </row>
    <row r="5087" spans="3:7" x14ac:dyDescent="0.2">
      <c r="C5087"/>
      <c r="D5087"/>
      <c r="E5087"/>
      <c r="F5087"/>
      <c r="G5087"/>
    </row>
    <row r="5088" spans="3:7" x14ac:dyDescent="0.2">
      <c r="C5088"/>
      <c r="D5088"/>
      <c r="E5088"/>
      <c r="F5088"/>
      <c r="G5088"/>
    </row>
    <row r="5089" spans="3:7" x14ac:dyDescent="0.2">
      <c r="C5089"/>
      <c r="D5089"/>
      <c r="E5089"/>
      <c r="F5089"/>
      <c r="G5089"/>
    </row>
    <row r="5090" spans="3:7" x14ac:dyDescent="0.2">
      <c r="C5090"/>
      <c r="D5090"/>
      <c r="E5090"/>
      <c r="F5090"/>
      <c r="G5090"/>
    </row>
    <row r="5091" spans="3:7" x14ac:dyDescent="0.2">
      <c r="C5091"/>
      <c r="D5091"/>
      <c r="E5091"/>
      <c r="F5091"/>
      <c r="G5091"/>
    </row>
    <row r="5092" spans="3:7" x14ac:dyDescent="0.2">
      <c r="C5092"/>
      <c r="D5092"/>
      <c r="E5092"/>
      <c r="F5092"/>
      <c r="G5092"/>
    </row>
    <row r="5093" spans="3:7" x14ac:dyDescent="0.2">
      <c r="C5093"/>
      <c r="D5093"/>
      <c r="E5093"/>
      <c r="F5093"/>
      <c r="G5093"/>
    </row>
    <row r="5094" spans="3:7" x14ac:dyDescent="0.2">
      <c r="C5094"/>
      <c r="D5094"/>
      <c r="E5094"/>
      <c r="F5094"/>
      <c r="G5094"/>
    </row>
    <row r="5095" spans="3:7" x14ac:dyDescent="0.2">
      <c r="C5095"/>
      <c r="D5095"/>
      <c r="E5095"/>
      <c r="F5095"/>
      <c r="G5095"/>
    </row>
    <row r="5096" spans="3:7" x14ac:dyDescent="0.2">
      <c r="C5096"/>
      <c r="D5096"/>
      <c r="E5096"/>
      <c r="F5096"/>
      <c r="G5096"/>
    </row>
    <row r="5097" spans="3:7" x14ac:dyDescent="0.2">
      <c r="C5097"/>
      <c r="D5097"/>
      <c r="E5097"/>
      <c r="F5097"/>
      <c r="G5097"/>
    </row>
    <row r="5098" spans="3:7" x14ac:dyDescent="0.2">
      <c r="C5098"/>
      <c r="D5098"/>
      <c r="E5098"/>
      <c r="F5098"/>
      <c r="G5098"/>
    </row>
    <row r="5099" spans="3:7" x14ac:dyDescent="0.2">
      <c r="C5099"/>
      <c r="D5099"/>
      <c r="E5099"/>
      <c r="F5099"/>
      <c r="G5099"/>
    </row>
    <row r="5100" spans="3:7" x14ac:dyDescent="0.2">
      <c r="C5100"/>
      <c r="D5100"/>
      <c r="E5100"/>
      <c r="F5100"/>
      <c r="G5100"/>
    </row>
    <row r="5101" spans="3:7" x14ac:dyDescent="0.2">
      <c r="C5101"/>
      <c r="D5101"/>
      <c r="E5101"/>
      <c r="F5101"/>
      <c r="G5101"/>
    </row>
    <row r="5102" spans="3:7" x14ac:dyDescent="0.2">
      <c r="C5102"/>
      <c r="D5102"/>
      <c r="E5102"/>
      <c r="F5102"/>
      <c r="G5102"/>
    </row>
    <row r="5103" spans="3:7" x14ac:dyDescent="0.2">
      <c r="C5103"/>
      <c r="D5103"/>
      <c r="E5103"/>
      <c r="F5103"/>
      <c r="G5103"/>
    </row>
    <row r="5104" spans="3:7" x14ac:dyDescent="0.2">
      <c r="C5104"/>
      <c r="D5104"/>
      <c r="E5104"/>
      <c r="F5104"/>
      <c r="G5104"/>
    </row>
    <row r="5105" spans="3:7" x14ac:dyDescent="0.2">
      <c r="C5105"/>
      <c r="D5105"/>
      <c r="E5105"/>
      <c r="F5105"/>
      <c r="G5105"/>
    </row>
    <row r="5106" spans="3:7" x14ac:dyDescent="0.2">
      <c r="C5106"/>
      <c r="D5106"/>
      <c r="E5106"/>
      <c r="F5106"/>
      <c r="G5106"/>
    </row>
    <row r="5107" spans="3:7" x14ac:dyDescent="0.2">
      <c r="C5107"/>
      <c r="D5107"/>
      <c r="E5107"/>
      <c r="F5107"/>
      <c r="G5107"/>
    </row>
    <row r="5108" spans="3:7" x14ac:dyDescent="0.2">
      <c r="C5108"/>
      <c r="D5108"/>
      <c r="E5108"/>
      <c r="F5108"/>
      <c r="G5108"/>
    </row>
    <row r="5109" spans="3:7" x14ac:dyDescent="0.2">
      <c r="C5109"/>
      <c r="D5109"/>
      <c r="E5109"/>
      <c r="F5109"/>
      <c r="G5109"/>
    </row>
    <row r="5110" spans="3:7" x14ac:dyDescent="0.2">
      <c r="C5110"/>
      <c r="D5110"/>
      <c r="E5110"/>
      <c r="F5110"/>
      <c r="G5110"/>
    </row>
    <row r="5111" spans="3:7" x14ac:dyDescent="0.2">
      <c r="C5111"/>
      <c r="D5111"/>
      <c r="E5111"/>
      <c r="F5111"/>
      <c r="G5111"/>
    </row>
    <row r="5112" spans="3:7" x14ac:dyDescent="0.2">
      <c r="C5112"/>
      <c r="D5112"/>
      <c r="E5112"/>
      <c r="F5112"/>
      <c r="G5112"/>
    </row>
    <row r="5113" spans="3:7" x14ac:dyDescent="0.2">
      <c r="C5113"/>
      <c r="D5113"/>
      <c r="E5113"/>
      <c r="F5113"/>
      <c r="G5113"/>
    </row>
    <row r="5114" spans="3:7" x14ac:dyDescent="0.2">
      <c r="C5114"/>
      <c r="D5114"/>
      <c r="E5114"/>
      <c r="F5114"/>
      <c r="G5114"/>
    </row>
    <row r="5115" spans="3:7" x14ac:dyDescent="0.2">
      <c r="C5115"/>
      <c r="D5115"/>
      <c r="E5115"/>
      <c r="F5115"/>
      <c r="G5115"/>
    </row>
    <row r="5116" spans="3:7" x14ac:dyDescent="0.2">
      <c r="C5116"/>
      <c r="D5116"/>
      <c r="E5116"/>
      <c r="F5116"/>
      <c r="G5116"/>
    </row>
    <row r="5117" spans="3:7" x14ac:dyDescent="0.2">
      <c r="C5117"/>
      <c r="D5117"/>
      <c r="E5117"/>
      <c r="F5117"/>
      <c r="G5117"/>
    </row>
    <row r="5118" spans="3:7" x14ac:dyDescent="0.2">
      <c r="C5118"/>
      <c r="D5118"/>
      <c r="E5118"/>
      <c r="F5118"/>
      <c r="G5118"/>
    </row>
    <row r="5119" spans="3:7" x14ac:dyDescent="0.2">
      <c r="C5119"/>
      <c r="D5119"/>
      <c r="E5119"/>
      <c r="F5119"/>
      <c r="G5119"/>
    </row>
    <row r="5120" spans="3:7" x14ac:dyDescent="0.2">
      <c r="C5120"/>
      <c r="D5120"/>
      <c r="E5120"/>
      <c r="F5120"/>
      <c r="G5120"/>
    </row>
    <row r="5121" spans="3:7" x14ac:dyDescent="0.2">
      <c r="C5121"/>
      <c r="D5121"/>
      <c r="E5121"/>
      <c r="F5121"/>
      <c r="G5121"/>
    </row>
    <row r="5122" spans="3:7" x14ac:dyDescent="0.2">
      <c r="C5122"/>
      <c r="D5122"/>
      <c r="E5122"/>
      <c r="F5122"/>
      <c r="G5122"/>
    </row>
    <row r="5123" spans="3:7" x14ac:dyDescent="0.2">
      <c r="C5123"/>
      <c r="D5123"/>
      <c r="E5123"/>
      <c r="F5123"/>
      <c r="G5123"/>
    </row>
    <row r="5124" spans="3:7" x14ac:dyDescent="0.2">
      <c r="C5124"/>
      <c r="D5124"/>
      <c r="E5124"/>
      <c r="F5124"/>
      <c r="G5124"/>
    </row>
    <row r="5125" spans="3:7" x14ac:dyDescent="0.2">
      <c r="C5125"/>
      <c r="D5125"/>
      <c r="E5125"/>
      <c r="F5125"/>
      <c r="G5125"/>
    </row>
    <row r="5126" spans="3:7" x14ac:dyDescent="0.2">
      <c r="C5126"/>
      <c r="D5126"/>
      <c r="E5126"/>
      <c r="F5126"/>
      <c r="G5126"/>
    </row>
    <row r="5127" spans="3:7" x14ac:dyDescent="0.2">
      <c r="C5127"/>
      <c r="D5127"/>
      <c r="E5127"/>
      <c r="F5127"/>
      <c r="G5127"/>
    </row>
    <row r="5128" spans="3:7" x14ac:dyDescent="0.2">
      <c r="C5128"/>
      <c r="D5128"/>
      <c r="E5128"/>
      <c r="F5128"/>
      <c r="G5128"/>
    </row>
    <row r="5129" spans="3:7" x14ac:dyDescent="0.2">
      <c r="C5129"/>
      <c r="D5129"/>
      <c r="E5129"/>
      <c r="F5129"/>
      <c r="G5129"/>
    </row>
    <row r="5130" spans="3:7" x14ac:dyDescent="0.2">
      <c r="C5130"/>
      <c r="D5130"/>
      <c r="E5130"/>
      <c r="F5130"/>
      <c r="G5130"/>
    </row>
    <row r="5131" spans="3:7" x14ac:dyDescent="0.2">
      <c r="C5131"/>
      <c r="D5131"/>
      <c r="E5131"/>
      <c r="F5131"/>
      <c r="G5131"/>
    </row>
    <row r="5132" spans="3:7" x14ac:dyDescent="0.2">
      <c r="C5132"/>
      <c r="D5132"/>
      <c r="E5132"/>
      <c r="F5132"/>
      <c r="G5132"/>
    </row>
    <row r="5133" spans="3:7" x14ac:dyDescent="0.2">
      <c r="C5133"/>
      <c r="D5133"/>
      <c r="E5133"/>
      <c r="F5133"/>
      <c r="G5133"/>
    </row>
    <row r="5134" spans="3:7" x14ac:dyDescent="0.2">
      <c r="C5134"/>
      <c r="D5134"/>
      <c r="E5134"/>
      <c r="F5134"/>
      <c r="G5134"/>
    </row>
    <row r="5135" spans="3:7" x14ac:dyDescent="0.2">
      <c r="C5135"/>
      <c r="D5135"/>
      <c r="E5135"/>
      <c r="F5135"/>
      <c r="G5135"/>
    </row>
    <row r="5136" spans="3:7" x14ac:dyDescent="0.2">
      <c r="C5136"/>
      <c r="D5136"/>
      <c r="E5136"/>
      <c r="F5136"/>
      <c r="G5136"/>
    </row>
    <row r="5137" spans="3:7" x14ac:dyDescent="0.2">
      <c r="C5137"/>
      <c r="D5137"/>
      <c r="E5137"/>
      <c r="F5137"/>
      <c r="G5137"/>
    </row>
    <row r="5138" spans="3:7" x14ac:dyDescent="0.2">
      <c r="C5138"/>
      <c r="D5138"/>
      <c r="E5138"/>
      <c r="F5138"/>
      <c r="G5138"/>
    </row>
    <row r="5139" spans="3:7" x14ac:dyDescent="0.2">
      <c r="C5139"/>
      <c r="D5139"/>
      <c r="E5139"/>
      <c r="F5139"/>
      <c r="G5139"/>
    </row>
    <row r="5140" spans="3:7" x14ac:dyDescent="0.2">
      <c r="C5140"/>
      <c r="D5140"/>
      <c r="E5140"/>
      <c r="F5140"/>
      <c r="G5140"/>
    </row>
    <row r="5141" spans="3:7" x14ac:dyDescent="0.2">
      <c r="C5141"/>
      <c r="D5141"/>
      <c r="E5141"/>
      <c r="F5141"/>
      <c r="G5141"/>
    </row>
    <row r="5142" spans="3:7" x14ac:dyDescent="0.2">
      <c r="C5142"/>
      <c r="D5142"/>
      <c r="E5142"/>
      <c r="F5142"/>
      <c r="G5142"/>
    </row>
    <row r="5143" spans="3:7" x14ac:dyDescent="0.2">
      <c r="C5143"/>
      <c r="D5143"/>
      <c r="E5143"/>
      <c r="F5143"/>
      <c r="G5143"/>
    </row>
    <row r="5144" spans="3:7" x14ac:dyDescent="0.2">
      <c r="C5144"/>
      <c r="D5144"/>
      <c r="E5144"/>
      <c r="F5144"/>
      <c r="G5144"/>
    </row>
    <row r="5145" spans="3:7" x14ac:dyDescent="0.2">
      <c r="C5145"/>
      <c r="D5145"/>
      <c r="E5145"/>
      <c r="F5145"/>
      <c r="G5145"/>
    </row>
    <row r="5146" spans="3:7" x14ac:dyDescent="0.2">
      <c r="C5146"/>
      <c r="D5146"/>
      <c r="E5146"/>
      <c r="F5146"/>
      <c r="G5146"/>
    </row>
    <row r="5147" spans="3:7" x14ac:dyDescent="0.2">
      <c r="C5147"/>
      <c r="D5147"/>
      <c r="E5147"/>
      <c r="F5147"/>
      <c r="G5147"/>
    </row>
    <row r="5148" spans="3:7" x14ac:dyDescent="0.2">
      <c r="C5148"/>
      <c r="D5148"/>
      <c r="E5148"/>
      <c r="F5148"/>
      <c r="G5148"/>
    </row>
    <row r="5149" spans="3:7" x14ac:dyDescent="0.2">
      <c r="C5149"/>
      <c r="D5149"/>
      <c r="E5149"/>
      <c r="F5149"/>
      <c r="G5149"/>
    </row>
    <row r="5150" spans="3:7" x14ac:dyDescent="0.2">
      <c r="C5150"/>
      <c r="D5150"/>
      <c r="E5150"/>
      <c r="F5150"/>
      <c r="G5150"/>
    </row>
    <row r="5151" spans="3:7" x14ac:dyDescent="0.2">
      <c r="C5151"/>
      <c r="D5151"/>
      <c r="E5151"/>
      <c r="F5151"/>
      <c r="G5151"/>
    </row>
    <row r="5152" spans="3:7" x14ac:dyDescent="0.2">
      <c r="C5152"/>
      <c r="D5152"/>
      <c r="E5152"/>
      <c r="F5152"/>
      <c r="G5152"/>
    </row>
    <row r="5153" spans="3:7" x14ac:dyDescent="0.2">
      <c r="C5153"/>
      <c r="D5153"/>
      <c r="E5153"/>
      <c r="F5153"/>
      <c r="G5153"/>
    </row>
    <row r="5154" spans="3:7" x14ac:dyDescent="0.2">
      <c r="C5154"/>
      <c r="D5154"/>
      <c r="E5154"/>
      <c r="F5154"/>
      <c r="G5154"/>
    </row>
    <row r="5155" spans="3:7" x14ac:dyDescent="0.2">
      <c r="C5155"/>
      <c r="D5155"/>
      <c r="E5155"/>
      <c r="F5155"/>
      <c r="G5155"/>
    </row>
    <row r="5156" spans="3:7" x14ac:dyDescent="0.2">
      <c r="C5156"/>
      <c r="D5156"/>
      <c r="E5156"/>
      <c r="F5156"/>
      <c r="G5156"/>
    </row>
    <row r="5157" spans="3:7" x14ac:dyDescent="0.2">
      <c r="C5157"/>
      <c r="D5157"/>
      <c r="E5157"/>
      <c r="F5157"/>
      <c r="G5157"/>
    </row>
    <row r="5158" spans="3:7" x14ac:dyDescent="0.2">
      <c r="C5158"/>
      <c r="D5158"/>
      <c r="E5158"/>
      <c r="F5158"/>
      <c r="G5158"/>
    </row>
    <row r="5159" spans="3:7" x14ac:dyDescent="0.2">
      <c r="C5159"/>
      <c r="D5159"/>
      <c r="E5159"/>
      <c r="F5159"/>
      <c r="G5159"/>
    </row>
    <row r="5160" spans="3:7" x14ac:dyDescent="0.2">
      <c r="C5160"/>
      <c r="D5160"/>
      <c r="E5160"/>
      <c r="F5160"/>
      <c r="G5160"/>
    </row>
    <row r="5161" spans="3:7" x14ac:dyDescent="0.2">
      <c r="C5161"/>
      <c r="D5161"/>
      <c r="E5161"/>
      <c r="F5161"/>
      <c r="G5161"/>
    </row>
    <row r="5162" spans="3:7" x14ac:dyDescent="0.2">
      <c r="C5162"/>
      <c r="D5162"/>
      <c r="E5162"/>
      <c r="F5162"/>
      <c r="G5162"/>
    </row>
    <row r="5163" spans="3:7" x14ac:dyDescent="0.2">
      <c r="C5163"/>
      <c r="D5163"/>
      <c r="E5163"/>
      <c r="F5163"/>
      <c r="G5163"/>
    </row>
    <row r="5164" spans="3:7" x14ac:dyDescent="0.2">
      <c r="C5164"/>
      <c r="D5164"/>
      <c r="E5164"/>
      <c r="F5164"/>
      <c r="G5164"/>
    </row>
    <row r="5165" spans="3:7" x14ac:dyDescent="0.2">
      <c r="C5165"/>
      <c r="D5165"/>
      <c r="E5165"/>
      <c r="F5165"/>
      <c r="G5165"/>
    </row>
    <row r="5166" spans="3:7" x14ac:dyDescent="0.2">
      <c r="C5166"/>
      <c r="D5166"/>
      <c r="E5166"/>
      <c r="F5166"/>
      <c r="G5166"/>
    </row>
    <row r="5167" spans="3:7" x14ac:dyDescent="0.2">
      <c r="C5167"/>
      <c r="D5167"/>
      <c r="E5167"/>
      <c r="F5167"/>
      <c r="G5167"/>
    </row>
    <row r="5168" spans="3:7" x14ac:dyDescent="0.2">
      <c r="C5168"/>
      <c r="D5168"/>
      <c r="E5168"/>
      <c r="F5168"/>
      <c r="G5168"/>
    </row>
    <row r="5169" spans="3:7" x14ac:dyDescent="0.2">
      <c r="C5169"/>
      <c r="D5169"/>
      <c r="E5169"/>
      <c r="F5169"/>
      <c r="G5169"/>
    </row>
    <row r="5170" spans="3:7" x14ac:dyDescent="0.2">
      <c r="C5170"/>
      <c r="D5170"/>
      <c r="E5170"/>
      <c r="F5170"/>
      <c r="G5170"/>
    </row>
    <row r="5171" spans="3:7" x14ac:dyDescent="0.2">
      <c r="C5171"/>
      <c r="D5171"/>
      <c r="E5171"/>
      <c r="F5171"/>
      <c r="G5171"/>
    </row>
    <row r="5172" spans="3:7" x14ac:dyDescent="0.2">
      <c r="C5172"/>
      <c r="D5172"/>
      <c r="E5172"/>
      <c r="F5172"/>
      <c r="G5172"/>
    </row>
    <row r="5173" spans="3:7" x14ac:dyDescent="0.2">
      <c r="C5173"/>
      <c r="D5173"/>
      <c r="E5173"/>
      <c r="F5173"/>
      <c r="G5173"/>
    </row>
    <row r="5174" spans="3:7" x14ac:dyDescent="0.2">
      <c r="C5174"/>
      <c r="D5174"/>
      <c r="E5174"/>
      <c r="F5174"/>
      <c r="G5174"/>
    </row>
    <row r="5175" spans="3:7" x14ac:dyDescent="0.2">
      <c r="C5175"/>
      <c r="D5175"/>
      <c r="E5175"/>
      <c r="F5175"/>
      <c r="G5175"/>
    </row>
    <row r="5176" spans="3:7" x14ac:dyDescent="0.2">
      <c r="C5176"/>
      <c r="D5176"/>
      <c r="E5176"/>
      <c r="F5176"/>
      <c r="G5176"/>
    </row>
    <row r="5177" spans="3:7" x14ac:dyDescent="0.2">
      <c r="C5177"/>
      <c r="D5177"/>
      <c r="E5177"/>
      <c r="F5177"/>
      <c r="G5177"/>
    </row>
    <row r="5178" spans="3:7" x14ac:dyDescent="0.2">
      <c r="C5178"/>
      <c r="D5178"/>
      <c r="E5178"/>
      <c r="F5178"/>
      <c r="G5178"/>
    </row>
    <row r="5179" spans="3:7" x14ac:dyDescent="0.2">
      <c r="C5179"/>
      <c r="D5179"/>
      <c r="E5179"/>
      <c r="F5179"/>
      <c r="G5179"/>
    </row>
    <row r="5180" spans="3:7" x14ac:dyDescent="0.2">
      <c r="C5180"/>
      <c r="D5180"/>
      <c r="E5180"/>
      <c r="F5180"/>
      <c r="G5180"/>
    </row>
    <row r="5181" spans="3:7" x14ac:dyDescent="0.2">
      <c r="C5181"/>
      <c r="D5181"/>
      <c r="E5181"/>
      <c r="F5181"/>
      <c r="G5181"/>
    </row>
    <row r="5182" spans="3:7" x14ac:dyDescent="0.2">
      <c r="C5182"/>
      <c r="D5182"/>
      <c r="E5182"/>
      <c r="F5182"/>
      <c r="G5182"/>
    </row>
    <row r="5183" spans="3:7" x14ac:dyDescent="0.2">
      <c r="C5183"/>
      <c r="D5183"/>
      <c r="E5183"/>
      <c r="F5183"/>
      <c r="G5183"/>
    </row>
    <row r="5184" spans="3:7" x14ac:dyDescent="0.2">
      <c r="C5184"/>
      <c r="D5184"/>
      <c r="E5184"/>
      <c r="F5184"/>
      <c r="G5184"/>
    </row>
    <row r="5185" spans="3:7" x14ac:dyDescent="0.2">
      <c r="C5185"/>
      <c r="D5185"/>
      <c r="E5185"/>
      <c r="F5185"/>
      <c r="G5185"/>
    </row>
    <row r="5186" spans="3:7" x14ac:dyDescent="0.2">
      <c r="C5186"/>
      <c r="D5186"/>
      <c r="E5186"/>
      <c r="F5186"/>
      <c r="G5186"/>
    </row>
    <row r="5187" spans="3:7" x14ac:dyDescent="0.2">
      <c r="C5187"/>
      <c r="D5187"/>
      <c r="E5187"/>
      <c r="F5187"/>
      <c r="G5187"/>
    </row>
    <row r="5188" spans="3:7" x14ac:dyDescent="0.2">
      <c r="C5188"/>
      <c r="D5188"/>
      <c r="E5188"/>
      <c r="F5188"/>
      <c r="G5188"/>
    </row>
    <row r="5189" spans="3:7" x14ac:dyDescent="0.2">
      <c r="C5189"/>
      <c r="D5189"/>
      <c r="E5189"/>
      <c r="F5189"/>
      <c r="G5189"/>
    </row>
    <row r="5190" spans="3:7" x14ac:dyDescent="0.2">
      <c r="C5190"/>
      <c r="D5190"/>
      <c r="E5190"/>
      <c r="F5190"/>
      <c r="G5190"/>
    </row>
    <row r="5191" spans="3:7" x14ac:dyDescent="0.2">
      <c r="C5191"/>
      <c r="D5191"/>
      <c r="E5191"/>
      <c r="F5191"/>
      <c r="G5191"/>
    </row>
    <row r="5192" spans="3:7" x14ac:dyDescent="0.2">
      <c r="C5192"/>
      <c r="D5192"/>
      <c r="E5192"/>
      <c r="F5192"/>
      <c r="G5192"/>
    </row>
    <row r="5193" spans="3:7" x14ac:dyDescent="0.2">
      <c r="C5193"/>
      <c r="D5193"/>
      <c r="E5193"/>
      <c r="F5193"/>
      <c r="G5193"/>
    </row>
    <row r="5194" spans="3:7" x14ac:dyDescent="0.2">
      <c r="C5194"/>
      <c r="D5194"/>
      <c r="E5194"/>
      <c r="F5194"/>
      <c r="G5194"/>
    </row>
    <row r="5195" spans="3:7" x14ac:dyDescent="0.2">
      <c r="C5195"/>
      <c r="D5195"/>
      <c r="E5195"/>
      <c r="F5195"/>
      <c r="G5195"/>
    </row>
    <row r="5196" spans="3:7" x14ac:dyDescent="0.2">
      <c r="C5196"/>
      <c r="D5196"/>
      <c r="E5196"/>
      <c r="F5196"/>
      <c r="G5196"/>
    </row>
    <row r="5197" spans="3:7" x14ac:dyDescent="0.2">
      <c r="C5197"/>
      <c r="D5197"/>
      <c r="E5197"/>
      <c r="F5197"/>
      <c r="G5197"/>
    </row>
    <row r="5198" spans="3:7" x14ac:dyDescent="0.2">
      <c r="C5198"/>
      <c r="D5198"/>
      <c r="E5198"/>
      <c r="F5198"/>
      <c r="G5198"/>
    </row>
    <row r="5199" spans="3:7" x14ac:dyDescent="0.2">
      <c r="C5199"/>
      <c r="D5199"/>
      <c r="E5199"/>
      <c r="F5199"/>
      <c r="G5199"/>
    </row>
    <row r="5200" spans="3:7" x14ac:dyDescent="0.2">
      <c r="C5200"/>
      <c r="D5200"/>
      <c r="E5200"/>
      <c r="F5200"/>
      <c r="G5200"/>
    </row>
    <row r="5201" spans="3:7" x14ac:dyDescent="0.2">
      <c r="C5201"/>
      <c r="D5201"/>
      <c r="E5201"/>
      <c r="F5201"/>
      <c r="G5201"/>
    </row>
    <row r="5202" spans="3:7" x14ac:dyDescent="0.2">
      <c r="C5202"/>
      <c r="D5202"/>
      <c r="E5202"/>
      <c r="F5202"/>
      <c r="G5202"/>
    </row>
    <row r="5203" spans="3:7" x14ac:dyDescent="0.2">
      <c r="C5203"/>
      <c r="D5203"/>
      <c r="E5203"/>
      <c r="F5203"/>
      <c r="G5203"/>
    </row>
    <row r="5204" spans="3:7" x14ac:dyDescent="0.2">
      <c r="C5204"/>
      <c r="D5204"/>
      <c r="E5204"/>
      <c r="F5204"/>
      <c r="G5204"/>
    </row>
    <row r="5205" spans="3:7" x14ac:dyDescent="0.2">
      <c r="C5205"/>
      <c r="D5205"/>
      <c r="E5205"/>
      <c r="F5205"/>
      <c r="G5205"/>
    </row>
    <row r="5206" spans="3:7" x14ac:dyDescent="0.2">
      <c r="C5206"/>
      <c r="D5206"/>
      <c r="E5206"/>
      <c r="F5206"/>
      <c r="G5206"/>
    </row>
    <row r="5207" spans="3:7" x14ac:dyDescent="0.2">
      <c r="C5207"/>
      <c r="D5207"/>
      <c r="E5207"/>
      <c r="F5207"/>
      <c r="G5207"/>
    </row>
    <row r="5208" spans="3:7" x14ac:dyDescent="0.2">
      <c r="C5208"/>
      <c r="D5208"/>
      <c r="E5208"/>
      <c r="F5208"/>
      <c r="G5208"/>
    </row>
    <row r="5209" spans="3:7" x14ac:dyDescent="0.2">
      <c r="C5209"/>
      <c r="D5209"/>
      <c r="E5209"/>
      <c r="F5209"/>
      <c r="G5209"/>
    </row>
    <row r="5210" spans="3:7" x14ac:dyDescent="0.2">
      <c r="C5210"/>
      <c r="D5210"/>
      <c r="E5210"/>
      <c r="F5210"/>
      <c r="G5210"/>
    </row>
    <row r="5211" spans="3:7" x14ac:dyDescent="0.2">
      <c r="C5211"/>
      <c r="D5211"/>
      <c r="E5211"/>
      <c r="F5211"/>
      <c r="G5211"/>
    </row>
    <row r="5212" spans="3:7" x14ac:dyDescent="0.2">
      <c r="C5212"/>
      <c r="D5212"/>
      <c r="E5212"/>
      <c r="F5212"/>
      <c r="G5212"/>
    </row>
    <row r="5213" spans="3:7" x14ac:dyDescent="0.2">
      <c r="C5213"/>
      <c r="D5213"/>
      <c r="E5213"/>
      <c r="F5213"/>
      <c r="G5213"/>
    </row>
    <row r="5214" spans="3:7" x14ac:dyDescent="0.2">
      <c r="C5214"/>
      <c r="D5214"/>
      <c r="E5214"/>
      <c r="F5214"/>
      <c r="G5214"/>
    </row>
    <row r="5215" spans="3:7" x14ac:dyDescent="0.2">
      <c r="C5215"/>
      <c r="D5215"/>
      <c r="E5215"/>
      <c r="F5215"/>
      <c r="G5215"/>
    </row>
    <row r="5216" spans="3:7" x14ac:dyDescent="0.2">
      <c r="C5216"/>
      <c r="D5216"/>
      <c r="E5216"/>
      <c r="F5216"/>
      <c r="G5216"/>
    </row>
    <row r="5217" spans="3:7" x14ac:dyDescent="0.2">
      <c r="C5217"/>
      <c r="D5217"/>
      <c r="E5217"/>
      <c r="F5217"/>
      <c r="G5217"/>
    </row>
    <row r="5218" spans="3:7" x14ac:dyDescent="0.2">
      <c r="C5218"/>
      <c r="D5218"/>
      <c r="E5218"/>
      <c r="F5218"/>
      <c r="G5218"/>
    </row>
    <row r="5219" spans="3:7" x14ac:dyDescent="0.2">
      <c r="C5219"/>
      <c r="D5219"/>
      <c r="E5219"/>
      <c r="F5219"/>
      <c r="G5219"/>
    </row>
    <row r="5220" spans="3:7" x14ac:dyDescent="0.2">
      <c r="C5220"/>
      <c r="D5220"/>
      <c r="E5220"/>
      <c r="F5220"/>
      <c r="G5220"/>
    </row>
    <row r="5221" spans="3:7" x14ac:dyDescent="0.2">
      <c r="C5221"/>
      <c r="D5221"/>
      <c r="E5221"/>
      <c r="F5221"/>
      <c r="G5221"/>
    </row>
    <row r="5222" spans="3:7" x14ac:dyDescent="0.2">
      <c r="C5222"/>
      <c r="D5222"/>
      <c r="E5222"/>
      <c r="F5222"/>
      <c r="G5222"/>
    </row>
    <row r="5223" spans="3:7" x14ac:dyDescent="0.2">
      <c r="C5223"/>
      <c r="D5223"/>
      <c r="E5223"/>
      <c r="F5223"/>
      <c r="G5223"/>
    </row>
    <row r="5224" spans="3:7" x14ac:dyDescent="0.2">
      <c r="C5224"/>
      <c r="D5224"/>
      <c r="E5224"/>
      <c r="F5224"/>
      <c r="G5224"/>
    </row>
    <row r="5225" spans="3:7" x14ac:dyDescent="0.2">
      <c r="C5225"/>
      <c r="D5225"/>
      <c r="E5225"/>
      <c r="F5225"/>
      <c r="G5225"/>
    </row>
    <row r="5226" spans="3:7" x14ac:dyDescent="0.2">
      <c r="C5226"/>
      <c r="D5226"/>
      <c r="E5226"/>
      <c r="F5226"/>
      <c r="G5226"/>
    </row>
    <row r="5227" spans="3:7" x14ac:dyDescent="0.2">
      <c r="C5227"/>
      <c r="D5227"/>
      <c r="E5227"/>
      <c r="F5227"/>
      <c r="G5227"/>
    </row>
    <row r="5228" spans="3:7" x14ac:dyDescent="0.2">
      <c r="C5228"/>
      <c r="D5228"/>
      <c r="E5228"/>
      <c r="F5228"/>
      <c r="G5228"/>
    </row>
    <row r="5229" spans="3:7" x14ac:dyDescent="0.2">
      <c r="C5229"/>
      <c r="D5229"/>
      <c r="E5229"/>
      <c r="F5229"/>
      <c r="G5229"/>
    </row>
    <row r="5230" spans="3:7" x14ac:dyDescent="0.2">
      <c r="C5230"/>
      <c r="D5230"/>
      <c r="E5230"/>
      <c r="F5230"/>
      <c r="G5230"/>
    </row>
    <row r="5231" spans="3:7" x14ac:dyDescent="0.2">
      <c r="C5231"/>
      <c r="D5231"/>
      <c r="E5231"/>
      <c r="F5231"/>
      <c r="G5231"/>
    </row>
    <row r="5232" spans="3:7" x14ac:dyDescent="0.2">
      <c r="C5232"/>
      <c r="D5232"/>
      <c r="E5232"/>
      <c r="F5232"/>
      <c r="G5232"/>
    </row>
    <row r="5233" spans="3:7" x14ac:dyDescent="0.2">
      <c r="C5233"/>
      <c r="D5233"/>
      <c r="E5233"/>
      <c r="F5233"/>
      <c r="G5233"/>
    </row>
    <row r="5234" spans="3:7" x14ac:dyDescent="0.2">
      <c r="C5234"/>
      <c r="D5234"/>
      <c r="E5234"/>
      <c r="F5234"/>
      <c r="G5234"/>
    </row>
    <row r="5235" spans="3:7" x14ac:dyDescent="0.2">
      <c r="C5235"/>
      <c r="D5235"/>
      <c r="E5235"/>
      <c r="F5235"/>
      <c r="G5235"/>
    </row>
    <row r="5236" spans="3:7" x14ac:dyDescent="0.2">
      <c r="C5236"/>
      <c r="D5236"/>
      <c r="E5236"/>
      <c r="F5236"/>
      <c r="G5236"/>
    </row>
    <row r="5237" spans="3:7" x14ac:dyDescent="0.2">
      <c r="C5237"/>
      <c r="D5237"/>
      <c r="E5237"/>
      <c r="F5237"/>
      <c r="G5237"/>
    </row>
    <row r="5238" spans="3:7" x14ac:dyDescent="0.2">
      <c r="C5238"/>
      <c r="D5238"/>
      <c r="E5238"/>
      <c r="F5238"/>
      <c r="G5238"/>
    </row>
    <row r="5239" spans="3:7" x14ac:dyDescent="0.2">
      <c r="C5239"/>
      <c r="D5239"/>
      <c r="E5239"/>
      <c r="F5239"/>
      <c r="G5239"/>
    </row>
    <row r="5240" spans="3:7" x14ac:dyDescent="0.2">
      <c r="C5240"/>
      <c r="D5240"/>
      <c r="E5240"/>
      <c r="F5240"/>
      <c r="G5240"/>
    </row>
    <row r="5241" spans="3:7" x14ac:dyDescent="0.2">
      <c r="C5241"/>
      <c r="D5241"/>
      <c r="E5241"/>
      <c r="F5241"/>
      <c r="G5241"/>
    </row>
    <row r="5242" spans="3:7" x14ac:dyDescent="0.2">
      <c r="C5242"/>
      <c r="D5242"/>
      <c r="E5242"/>
      <c r="F5242"/>
      <c r="G5242"/>
    </row>
    <row r="5243" spans="3:7" x14ac:dyDescent="0.2">
      <c r="C5243"/>
      <c r="D5243"/>
      <c r="E5243"/>
      <c r="F5243"/>
      <c r="G5243"/>
    </row>
    <row r="5244" spans="3:7" x14ac:dyDescent="0.2">
      <c r="C5244"/>
      <c r="D5244"/>
      <c r="E5244"/>
      <c r="F5244"/>
      <c r="G5244"/>
    </row>
    <row r="5245" spans="3:7" x14ac:dyDescent="0.2">
      <c r="C5245"/>
      <c r="D5245"/>
      <c r="E5245"/>
      <c r="F5245"/>
      <c r="G5245"/>
    </row>
    <row r="5246" spans="3:7" x14ac:dyDescent="0.2">
      <c r="C5246"/>
      <c r="D5246"/>
      <c r="E5246"/>
      <c r="F5246"/>
      <c r="G5246"/>
    </row>
    <row r="5247" spans="3:7" x14ac:dyDescent="0.2">
      <c r="C5247"/>
      <c r="D5247"/>
      <c r="E5247"/>
      <c r="F5247"/>
      <c r="G5247"/>
    </row>
    <row r="5248" spans="3:7" x14ac:dyDescent="0.2">
      <c r="C5248"/>
      <c r="D5248"/>
      <c r="E5248"/>
      <c r="F5248"/>
      <c r="G5248"/>
    </row>
    <row r="5249" spans="3:7" x14ac:dyDescent="0.2">
      <c r="C5249"/>
      <c r="D5249"/>
      <c r="E5249"/>
      <c r="F5249"/>
      <c r="G5249"/>
    </row>
    <row r="5250" spans="3:7" x14ac:dyDescent="0.2">
      <c r="C5250"/>
      <c r="D5250"/>
      <c r="E5250"/>
      <c r="F5250"/>
      <c r="G5250"/>
    </row>
    <row r="5251" spans="3:7" x14ac:dyDescent="0.2">
      <c r="C5251"/>
      <c r="D5251"/>
      <c r="E5251"/>
      <c r="F5251"/>
      <c r="G5251"/>
    </row>
    <row r="5252" spans="3:7" x14ac:dyDescent="0.2">
      <c r="C5252"/>
      <c r="D5252"/>
      <c r="E5252"/>
      <c r="F5252"/>
      <c r="G5252"/>
    </row>
    <row r="5253" spans="3:7" x14ac:dyDescent="0.2">
      <c r="C5253"/>
      <c r="D5253"/>
      <c r="E5253"/>
      <c r="F5253"/>
      <c r="G5253"/>
    </row>
    <row r="5254" spans="3:7" x14ac:dyDescent="0.2">
      <c r="C5254"/>
      <c r="D5254"/>
      <c r="E5254"/>
      <c r="F5254"/>
      <c r="G5254"/>
    </row>
    <row r="5255" spans="3:7" x14ac:dyDescent="0.2">
      <c r="C5255"/>
      <c r="D5255"/>
      <c r="E5255"/>
      <c r="F5255"/>
      <c r="G5255"/>
    </row>
    <row r="5256" spans="3:7" x14ac:dyDescent="0.2">
      <c r="C5256"/>
      <c r="D5256"/>
      <c r="E5256"/>
      <c r="F5256"/>
      <c r="G5256"/>
    </row>
    <row r="5257" spans="3:7" x14ac:dyDescent="0.2">
      <c r="C5257"/>
      <c r="D5257"/>
      <c r="E5257"/>
      <c r="F5257"/>
      <c r="G5257"/>
    </row>
    <row r="5258" spans="3:7" x14ac:dyDescent="0.2">
      <c r="C5258"/>
      <c r="D5258"/>
      <c r="E5258"/>
      <c r="F5258"/>
      <c r="G5258"/>
    </row>
    <row r="5259" spans="3:7" x14ac:dyDescent="0.2">
      <c r="C5259"/>
      <c r="D5259"/>
      <c r="E5259"/>
      <c r="F5259"/>
      <c r="G5259"/>
    </row>
    <row r="5260" spans="3:7" x14ac:dyDescent="0.2">
      <c r="C5260"/>
      <c r="D5260"/>
      <c r="E5260"/>
      <c r="F5260"/>
      <c r="G5260"/>
    </row>
    <row r="5261" spans="3:7" x14ac:dyDescent="0.2">
      <c r="C5261"/>
      <c r="D5261"/>
      <c r="E5261"/>
      <c r="F5261"/>
      <c r="G5261"/>
    </row>
    <row r="5262" spans="3:7" x14ac:dyDescent="0.2">
      <c r="C5262"/>
      <c r="D5262"/>
      <c r="E5262"/>
      <c r="F5262"/>
      <c r="G5262"/>
    </row>
    <row r="5263" spans="3:7" x14ac:dyDescent="0.2">
      <c r="C5263"/>
      <c r="D5263"/>
      <c r="E5263"/>
      <c r="F5263"/>
      <c r="G5263"/>
    </row>
    <row r="5264" spans="3:7" x14ac:dyDescent="0.2">
      <c r="C5264"/>
      <c r="D5264"/>
      <c r="E5264"/>
      <c r="F5264"/>
      <c r="G5264"/>
    </row>
    <row r="5265" spans="3:7" x14ac:dyDescent="0.2">
      <c r="C5265"/>
      <c r="D5265"/>
      <c r="E5265"/>
      <c r="F5265"/>
      <c r="G5265"/>
    </row>
    <row r="5266" spans="3:7" x14ac:dyDescent="0.2">
      <c r="C5266"/>
      <c r="D5266"/>
      <c r="E5266"/>
      <c r="F5266"/>
      <c r="G5266"/>
    </row>
    <row r="5267" spans="3:7" x14ac:dyDescent="0.2">
      <c r="C5267"/>
      <c r="D5267"/>
      <c r="E5267"/>
      <c r="F5267"/>
      <c r="G5267"/>
    </row>
    <row r="5268" spans="3:7" x14ac:dyDescent="0.2">
      <c r="C5268"/>
      <c r="D5268"/>
      <c r="E5268"/>
      <c r="F5268"/>
      <c r="G5268"/>
    </row>
    <row r="5269" spans="3:7" x14ac:dyDescent="0.2">
      <c r="C5269"/>
      <c r="D5269"/>
      <c r="E5269"/>
      <c r="F5269"/>
      <c r="G5269"/>
    </row>
    <row r="5270" spans="3:7" x14ac:dyDescent="0.2">
      <c r="C5270"/>
      <c r="D5270"/>
      <c r="E5270"/>
      <c r="F5270"/>
      <c r="G5270"/>
    </row>
    <row r="5271" spans="3:7" x14ac:dyDescent="0.2">
      <c r="C5271"/>
      <c r="D5271"/>
      <c r="E5271"/>
      <c r="F5271"/>
      <c r="G5271"/>
    </row>
    <row r="5272" spans="3:7" x14ac:dyDescent="0.2">
      <c r="C5272"/>
      <c r="D5272"/>
      <c r="E5272"/>
      <c r="F5272"/>
      <c r="G5272"/>
    </row>
    <row r="5273" spans="3:7" x14ac:dyDescent="0.2">
      <c r="C5273"/>
      <c r="D5273"/>
      <c r="E5273"/>
      <c r="F5273"/>
      <c r="G5273"/>
    </row>
    <row r="5274" spans="3:7" x14ac:dyDescent="0.2">
      <c r="C5274"/>
      <c r="D5274"/>
      <c r="E5274"/>
      <c r="F5274"/>
      <c r="G5274"/>
    </row>
    <row r="5275" spans="3:7" x14ac:dyDescent="0.2">
      <c r="C5275"/>
      <c r="D5275"/>
      <c r="E5275"/>
      <c r="F5275"/>
      <c r="G5275"/>
    </row>
    <row r="5276" spans="3:7" x14ac:dyDescent="0.2">
      <c r="C5276"/>
      <c r="D5276"/>
      <c r="E5276"/>
      <c r="F5276"/>
      <c r="G5276"/>
    </row>
    <row r="5277" spans="3:7" x14ac:dyDescent="0.2">
      <c r="C5277"/>
      <c r="D5277"/>
      <c r="E5277"/>
      <c r="F5277"/>
      <c r="G5277"/>
    </row>
    <row r="5278" spans="3:7" x14ac:dyDescent="0.2">
      <c r="C5278"/>
      <c r="D5278"/>
      <c r="E5278"/>
      <c r="F5278"/>
      <c r="G5278"/>
    </row>
    <row r="5279" spans="3:7" x14ac:dyDescent="0.2">
      <c r="C5279"/>
      <c r="D5279"/>
      <c r="E5279"/>
      <c r="F5279"/>
      <c r="G5279"/>
    </row>
    <row r="5280" spans="3:7" x14ac:dyDescent="0.2">
      <c r="C5280"/>
      <c r="D5280"/>
      <c r="E5280"/>
      <c r="F5280"/>
      <c r="G5280"/>
    </row>
    <row r="5281" spans="3:7" x14ac:dyDescent="0.2">
      <c r="C5281"/>
      <c r="D5281"/>
      <c r="E5281"/>
      <c r="F5281"/>
      <c r="G5281"/>
    </row>
    <row r="5282" spans="3:7" x14ac:dyDescent="0.2">
      <c r="C5282"/>
      <c r="D5282"/>
      <c r="E5282"/>
      <c r="F5282"/>
      <c r="G5282"/>
    </row>
    <row r="5283" spans="3:7" x14ac:dyDescent="0.2">
      <c r="C5283"/>
      <c r="D5283"/>
      <c r="E5283"/>
      <c r="F5283"/>
      <c r="G5283"/>
    </row>
    <row r="5284" spans="3:7" x14ac:dyDescent="0.2">
      <c r="C5284"/>
      <c r="D5284"/>
      <c r="E5284"/>
      <c r="F5284"/>
      <c r="G5284"/>
    </row>
    <row r="5285" spans="3:7" x14ac:dyDescent="0.2">
      <c r="C5285"/>
      <c r="D5285"/>
      <c r="E5285"/>
      <c r="F5285"/>
      <c r="G5285"/>
    </row>
    <row r="5286" spans="3:7" x14ac:dyDescent="0.2">
      <c r="C5286"/>
      <c r="D5286"/>
      <c r="E5286"/>
      <c r="F5286"/>
      <c r="G5286"/>
    </row>
    <row r="5287" spans="3:7" x14ac:dyDescent="0.2">
      <c r="C5287"/>
      <c r="D5287"/>
      <c r="E5287"/>
      <c r="F5287"/>
      <c r="G5287"/>
    </row>
    <row r="5288" spans="3:7" x14ac:dyDescent="0.2">
      <c r="C5288"/>
      <c r="D5288"/>
      <c r="E5288"/>
      <c r="F5288"/>
      <c r="G5288"/>
    </row>
    <row r="5289" spans="3:7" x14ac:dyDescent="0.2">
      <c r="C5289"/>
      <c r="D5289"/>
      <c r="E5289"/>
      <c r="F5289"/>
      <c r="G5289"/>
    </row>
    <row r="5290" spans="3:7" x14ac:dyDescent="0.2">
      <c r="C5290"/>
      <c r="D5290"/>
      <c r="E5290"/>
      <c r="F5290"/>
      <c r="G5290"/>
    </row>
    <row r="5291" spans="3:7" x14ac:dyDescent="0.2">
      <c r="C5291"/>
      <c r="D5291"/>
      <c r="E5291"/>
      <c r="F5291"/>
      <c r="G5291"/>
    </row>
    <row r="5292" spans="3:7" x14ac:dyDescent="0.2">
      <c r="C5292"/>
      <c r="D5292"/>
      <c r="E5292"/>
      <c r="F5292"/>
      <c r="G5292"/>
    </row>
    <row r="5293" spans="3:7" x14ac:dyDescent="0.2">
      <c r="C5293"/>
      <c r="D5293"/>
      <c r="E5293"/>
      <c r="F5293"/>
      <c r="G5293"/>
    </row>
    <row r="5294" spans="3:7" x14ac:dyDescent="0.2">
      <c r="C5294"/>
      <c r="D5294"/>
      <c r="E5294"/>
      <c r="F5294"/>
      <c r="G5294"/>
    </row>
    <row r="5295" spans="3:7" x14ac:dyDescent="0.2">
      <c r="C5295"/>
      <c r="D5295"/>
      <c r="E5295"/>
      <c r="F5295"/>
      <c r="G5295"/>
    </row>
    <row r="5296" spans="3:7" x14ac:dyDescent="0.2">
      <c r="C5296"/>
      <c r="D5296"/>
      <c r="E5296"/>
      <c r="F5296"/>
      <c r="G5296"/>
    </row>
    <row r="5297" spans="3:7" x14ac:dyDescent="0.2">
      <c r="C5297"/>
      <c r="D5297"/>
      <c r="E5297"/>
      <c r="F5297"/>
      <c r="G5297"/>
    </row>
    <row r="5298" spans="3:7" x14ac:dyDescent="0.2">
      <c r="C5298"/>
      <c r="D5298"/>
      <c r="E5298"/>
      <c r="F5298"/>
      <c r="G5298"/>
    </row>
    <row r="5299" spans="3:7" x14ac:dyDescent="0.2">
      <c r="C5299"/>
      <c r="D5299"/>
      <c r="E5299"/>
      <c r="F5299"/>
      <c r="G5299"/>
    </row>
    <row r="5300" spans="3:7" x14ac:dyDescent="0.2">
      <c r="C5300"/>
      <c r="D5300"/>
      <c r="E5300"/>
      <c r="F5300"/>
      <c r="G5300"/>
    </row>
    <row r="5301" spans="3:7" x14ac:dyDescent="0.2">
      <c r="C5301"/>
      <c r="D5301"/>
      <c r="E5301"/>
      <c r="F5301"/>
      <c r="G5301"/>
    </row>
    <row r="5302" spans="3:7" x14ac:dyDescent="0.2">
      <c r="C5302"/>
      <c r="D5302"/>
      <c r="E5302"/>
      <c r="F5302"/>
      <c r="G5302"/>
    </row>
    <row r="5303" spans="3:7" x14ac:dyDescent="0.2">
      <c r="C5303"/>
      <c r="D5303"/>
      <c r="E5303"/>
      <c r="F5303"/>
      <c r="G5303"/>
    </row>
    <row r="5304" spans="3:7" x14ac:dyDescent="0.2">
      <c r="C5304"/>
      <c r="D5304"/>
      <c r="E5304"/>
      <c r="F5304"/>
      <c r="G5304"/>
    </row>
    <row r="5305" spans="3:7" x14ac:dyDescent="0.2">
      <c r="C5305"/>
      <c r="D5305"/>
      <c r="E5305"/>
      <c r="F5305"/>
      <c r="G5305"/>
    </row>
    <row r="5306" spans="3:7" x14ac:dyDescent="0.2">
      <c r="C5306"/>
      <c r="D5306"/>
      <c r="E5306"/>
      <c r="F5306"/>
      <c r="G5306"/>
    </row>
    <row r="5307" spans="3:7" x14ac:dyDescent="0.2">
      <c r="C5307"/>
      <c r="D5307"/>
      <c r="E5307"/>
      <c r="F5307"/>
      <c r="G5307"/>
    </row>
    <row r="5308" spans="3:7" x14ac:dyDescent="0.2">
      <c r="C5308"/>
      <c r="D5308"/>
      <c r="E5308"/>
      <c r="F5308"/>
      <c r="G5308"/>
    </row>
    <row r="5309" spans="3:7" x14ac:dyDescent="0.2">
      <c r="C5309"/>
      <c r="D5309"/>
      <c r="E5309"/>
      <c r="F5309"/>
      <c r="G5309"/>
    </row>
    <row r="5310" spans="3:7" x14ac:dyDescent="0.2">
      <c r="C5310"/>
      <c r="D5310"/>
      <c r="E5310"/>
      <c r="F5310"/>
      <c r="G5310"/>
    </row>
    <row r="5311" spans="3:7" x14ac:dyDescent="0.2">
      <c r="C5311"/>
      <c r="D5311"/>
      <c r="E5311"/>
      <c r="F5311"/>
      <c r="G5311"/>
    </row>
    <row r="5312" spans="3:7" x14ac:dyDescent="0.2">
      <c r="C5312"/>
      <c r="D5312"/>
      <c r="E5312"/>
      <c r="F5312"/>
      <c r="G5312"/>
    </row>
    <row r="5313" spans="3:7" x14ac:dyDescent="0.2">
      <c r="C5313"/>
      <c r="D5313"/>
      <c r="E5313"/>
      <c r="F5313"/>
      <c r="G5313"/>
    </row>
    <row r="5314" spans="3:7" x14ac:dyDescent="0.2">
      <c r="C5314"/>
      <c r="D5314"/>
      <c r="E5314"/>
      <c r="F5314"/>
      <c r="G5314"/>
    </row>
    <row r="5315" spans="3:7" x14ac:dyDescent="0.2">
      <c r="C5315"/>
      <c r="D5315"/>
      <c r="E5315"/>
      <c r="F5315"/>
      <c r="G5315"/>
    </row>
    <row r="5316" spans="3:7" x14ac:dyDescent="0.2">
      <c r="C5316"/>
      <c r="D5316"/>
      <c r="E5316"/>
      <c r="F5316"/>
      <c r="G5316"/>
    </row>
    <row r="5317" spans="3:7" x14ac:dyDescent="0.2">
      <c r="C5317"/>
      <c r="D5317"/>
      <c r="E5317"/>
      <c r="F5317"/>
      <c r="G5317"/>
    </row>
    <row r="5318" spans="3:7" x14ac:dyDescent="0.2">
      <c r="C5318"/>
      <c r="D5318"/>
      <c r="E5318"/>
      <c r="F5318"/>
      <c r="G5318"/>
    </row>
    <row r="5319" spans="3:7" x14ac:dyDescent="0.2">
      <c r="C5319"/>
      <c r="D5319"/>
      <c r="E5319"/>
      <c r="F5319"/>
      <c r="G5319"/>
    </row>
    <row r="5320" spans="3:7" x14ac:dyDescent="0.2">
      <c r="C5320"/>
      <c r="D5320"/>
      <c r="E5320"/>
      <c r="F5320"/>
      <c r="G5320"/>
    </row>
    <row r="5321" spans="3:7" x14ac:dyDescent="0.2">
      <c r="C5321"/>
      <c r="D5321"/>
      <c r="E5321"/>
      <c r="F5321"/>
      <c r="G5321"/>
    </row>
    <row r="5322" spans="3:7" x14ac:dyDescent="0.2">
      <c r="C5322"/>
      <c r="D5322"/>
      <c r="E5322"/>
      <c r="F5322"/>
      <c r="G5322"/>
    </row>
    <row r="5323" spans="3:7" x14ac:dyDescent="0.2">
      <c r="C5323"/>
      <c r="D5323"/>
      <c r="E5323"/>
      <c r="F5323"/>
      <c r="G5323"/>
    </row>
    <row r="5324" spans="3:7" x14ac:dyDescent="0.2">
      <c r="C5324"/>
      <c r="D5324"/>
      <c r="E5324"/>
      <c r="F5324"/>
      <c r="G5324"/>
    </row>
    <row r="5325" spans="3:7" x14ac:dyDescent="0.2">
      <c r="C5325"/>
      <c r="D5325"/>
      <c r="E5325"/>
      <c r="F5325"/>
      <c r="G5325"/>
    </row>
    <row r="5326" spans="3:7" x14ac:dyDescent="0.2">
      <c r="C5326"/>
      <c r="D5326"/>
      <c r="E5326"/>
      <c r="F5326"/>
      <c r="G5326"/>
    </row>
    <row r="5327" spans="3:7" x14ac:dyDescent="0.2">
      <c r="C5327"/>
      <c r="D5327"/>
      <c r="E5327"/>
      <c r="F5327"/>
      <c r="G5327"/>
    </row>
    <row r="5328" spans="3:7" x14ac:dyDescent="0.2">
      <c r="C5328"/>
      <c r="D5328"/>
      <c r="E5328"/>
      <c r="F5328"/>
      <c r="G5328"/>
    </row>
    <row r="5329" spans="3:7" x14ac:dyDescent="0.2">
      <c r="C5329"/>
      <c r="D5329"/>
      <c r="E5329"/>
      <c r="F5329"/>
      <c r="G5329"/>
    </row>
    <row r="5330" spans="3:7" x14ac:dyDescent="0.2">
      <c r="C5330"/>
      <c r="D5330"/>
      <c r="E5330"/>
      <c r="F5330"/>
      <c r="G5330"/>
    </row>
    <row r="5331" spans="3:7" x14ac:dyDescent="0.2">
      <c r="C5331"/>
      <c r="D5331"/>
      <c r="E5331"/>
      <c r="F5331"/>
      <c r="G5331"/>
    </row>
    <row r="5332" spans="3:7" x14ac:dyDescent="0.2">
      <c r="C5332"/>
      <c r="D5332"/>
      <c r="E5332"/>
      <c r="F5332"/>
      <c r="G5332"/>
    </row>
    <row r="5333" spans="3:7" x14ac:dyDescent="0.2">
      <c r="C5333"/>
      <c r="D5333"/>
      <c r="E5333"/>
      <c r="F5333"/>
      <c r="G5333"/>
    </row>
    <row r="5334" spans="3:7" x14ac:dyDescent="0.2">
      <c r="C5334"/>
      <c r="D5334"/>
      <c r="E5334"/>
      <c r="F5334"/>
      <c r="G5334"/>
    </row>
    <row r="5335" spans="3:7" x14ac:dyDescent="0.2">
      <c r="C5335"/>
      <c r="D5335"/>
      <c r="E5335"/>
      <c r="F5335"/>
      <c r="G5335"/>
    </row>
    <row r="5336" spans="3:7" x14ac:dyDescent="0.2">
      <c r="C5336"/>
      <c r="D5336"/>
      <c r="E5336"/>
      <c r="F5336"/>
      <c r="G5336"/>
    </row>
    <row r="5337" spans="3:7" x14ac:dyDescent="0.2">
      <c r="C5337"/>
      <c r="D5337"/>
      <c r="E5337"/>
      <c r="F5337"/>
      <c r="G5337"/>
    </row>
    <row r="5338" spans="3:7" x14ac:dyDescent="0.2">
      <c r="C5338"/>
      <c r="D5338"/>
      <c r="E5338"/>
      <c r="F5338"/>
      <c r="G5338"/>
    </row>
    <row r="5339" spans="3:7" x14ac:dyDescent="0.2">
      <c r="C5339"/>
      <c r="D5339"/>
      <c r="E5339"/>
      <c r="F5339"/>
      <c r="G5339"/>
    </row>
    <row r="5340" spans="3:7" x14ac:dyDescent="0.2">
      <c r="C5340"/>
      <c r="D5340"/>
      <c r="E5340"/>
      <c r="F5340"/>
      <c r="G5340"/>
    </row>
    <row r="5341" spans="3:7" x14ac:dyDescent="0.2">
      <c r="C5341"/>
      <c r="D5341"/>
      <c r="E5341"/>
      <c r="F5341"/>
      <c r="G5341"/>
    </row>
    <row r="5342" spans="3:7" x14ac:dyDescent="0.2">
      <c r="C5342"/>
      <c r="D5342"/>
      <c r="E5342"/>
      <c r="F5342"/>
      <c r="G5342"/>
    </row>
    <row r="5343" spans="3:7" x14ac:dyDescent="0.2">
      <c r="C5343"/>
      <c r="D5343"/>
      <c r="E5343"/>
      <c r="F5343"/>
      <c r="G5343"/>
    </row>
    <row r="5344" spans="3:7" x14ac:dyDescent="0.2">
      <c r="C5344"/>
      <c r="D5344"/>
      <c r="E5344"/>
      <c r="F5344"/>
      <c r="G5344"/>
    </row>
    <row r="5345" spans="3:7" x14ac:dyDescent="0.2">
      <c r="C5345"/>
      <c r="D5345"/>
      <c r="E5345"/>
      <c r="F5345"/>
      <c r="G5345"/>
    </row>
    <row r="5346" spans="3:7" x14ac:dyDescent="0.2">
      <c r="C5346"/>
      <c r="D5346"/>
      <c r="E5346"/>
      <c r="F5346"/>
      <c r="G5346"/>
    </row>
    <row r="5347" spans="3:7" x14ac:dyDescent="0.2">
      <c r="C5347"/>
      <c r="D5347"/>
      <c r="E5347"/>
      <c r="F5347"/>
      <c r="G5347"/>
    </row>
    <row r="5348" spans="3:7" x14ac:dyDescent="0.2">
      <c r="C5348"/>
      <c r="D5348"/>
      <c r="E5348"/>
      <c r="F5348"/>
      <c r="G5348"/>
    </row>
    <row r="5349" spans="3:7" x14ac:dyDescent="0.2">
      <c r="C5349"/>
      <c r="D5349"/>
      <c r="E5349"/>
      <c r="F5349"/>
      <c r="G5349"/>
    </row>
    <row r="5350" spans="3:7" x14ac:dyDescent="0.2">
      <c r="C5350"/>
      <c r="D5350"/>
      <c r="E5350"/>
      <c r="F5350"/>
      <c r="G5350"/>
    </row>
    <row r="5351" spans="3:7" x14ac:dyDescent="0.2">
      <c r="C5351"/>
      <c r="D5351"/>
      <c r="E5351"/>
      <c r="F5351"/>
      <c r="G5351"/>
    </row>
    <row r="5352" spans="3:7" x14ac:dyDescent="0.2">
      <c r="C5352"/>
      <c r="D5352"/>
      <c r="E5352"/>
      <c r="F5352"/>
      <c r="G5352"/>
    </row>
    <row r="5353" spans="3:7" x14ac:dyDescent="0.2">
      <c r="C5353"/>
      <c r="D5353"/>
      <c r="E5353"/>
      <c r="F5353"/>
      <c r="G5353"/>
    </row>
    <row r="5354" spans="3:7" x14ac:dyDescent="0.2">
      <c r="C5354"/>
      <c r="D5354"/>
      <c r="E5354"/>
      <c r="F5354"/>
      <c r="G5354"/>
    </row>
    <row r="5355" spans="3:7" x14ac:dyDescent="0.2">
      <c r="C5355"/>
      <c r="D5355"/>
      <c r="E5355"/>
      <c r="F5355"/>
      <c r="G5355"/>
    </row>
    <row r="5356" spans="3:7" x14ac:dyDescent="0.2">
      <c r="C5356"/>
      <c r="D5356"/>
      <c r="E5356"/>
      <c r="F5356"/>
      <c r="G5356"/>
    </row>
    <row r="5357" spans="3:7" x14ac:dyDescent="0.2">
      <c r="C5357"/>
      <c r="D5357"/>
      <c r="E5357"/>
      <c r="F5357"/>
      <c r="G5357"/>
    </row>
    <row r="5358" spans="3:7" x14ac:dyDescent="0.2">
      <c r="C5358"/>
      <c r="D5358"/>
      <c r="E5358"/>
      <c r="F5358"/>
      <c r="G5358"/>
    </row>
    <row r="5359" spans="3:7" x14ac:dyDescent="0.2">
      <c r="C5359"/>
      <c r="D5359"/>
      <c r="E5359"/>
      <c r="F5359"/>
      <c r="G5359"/>
    </row>
    <row r="5360" spans="3:7" x14ac:dyDescent="0.2">
      <c r="C5360"/>
      <c r="D5360"/>
      <c r="E5360"/>
      <c r="F5360"/>
      <c r="G5360"/>
    </row>
    <row r="5361" spans="3:7" x14ac:dyDescent="0.2">
      <c r="C5361"/>
      <c r="D5361"/>
      <c r="E5361"/>
      <c r="F5361"/>
      <c r="G5361"/>
    </row>
    <row r="5362" spans="3:7" x14ac:dyDescent="0.2">
      <c r="C5362"/>
      <c r="D5362"/>
      <c r="E5362"/>
      <c r="F5362"/>
      <c r="G5362"/>
    </row>
    <row r="5363" spans="3:7" x14ac:dyDescent="0.2">
      <c r="C5363"/>
      <c r="D5363"/>
      <c r="E5363"/>
      <c r="F5363"/>
      <c r="G5363"/>
    </row>
    <row r="5364" spans="3:7" x14ac:dyDescent="0.2">
      <c r="C5364"/>
      <c r="D5364"/>
      <c r="E5364"/>
      <c r="F5364"/>
      <c r="G5364"/>
    </row>
    <row r="5365" spans="3:7" x14ac:dyDescent="0.2">
      <c r="C5365"/>
      <c r="D5365"/>
      <c r="E5365"/>
      <c r="F5365"/>
      <c r="G5365"/>
    </row>
    <row r="5366" spans="3:7" x14ac:dyDescent="0.2">
      <c r="C5366"/>
      <c r="D5366"/>
      <c r="E5366"/>
      <c r="F5366"/>
      <c r="G5366"/>
    </row>
    <row r="5367" spans="3:7" x14ac:dyDescent="0.2">
      <c r="C5367"/>
      <c r="D5367"/>
      <c r="E5367"/>
      <c r="F5367"/>
      <c r="G5367"/>
    </row>
    <row r="5368" spans="3:7" x14ac:dyDescent="0.2">
      <c r="C5368"/>
      <c r="D5368"/>
      <c r="E5368"/>
      <c r="F5368"/>
      <c r="G5368"/>
    </row>
    <row r="5369" spans="3:7" x14ac:dyDescent="0.2">
      <c r="C5369"/>
      <c r="D5369"/>
      <c r="E5369"/>
      <c r="F5369"/>
      <c r="G5369"/>
    </row>
    <row r="5370" spans="3:7" x14ac:dyDescent="0.2">
      <c r="C5370"/>
      <c r="D5370"/>
      <c r="E5370"/>
      <c r="F5370"/>
      <c r="G5370"/>
    </row>
    <row r="5371" spans="3:7" x14ac:dyDescent="0.2">
      <c r="C5371"/>
      <c r="D5371"/>
      <c r="E5371"/>
      <c r="F5371"/>
      <c r="G5371"/>
    </row>
    <row r="5372" spans="3:7" x14ac:dyDescent="0.2">
      <c r="C5372"/>
      <c r="D5372"/>
      <c r="E5372"/>
      <c r="F5372"/>
      <c r="G5372"/>
    </row>
    <row r="5373" spans="3:7" x14ac:dyDescent="0.2">
      <c r="C5373"/>
      <c r="D5373"/>
      <c r="E5373"/>
      <c r="F5373"/>
      <c r="G5373"/>
    </row>
    <row r="5374" spans="3:7" x14ac:dyDescent="0.2">
      <c r="C5374"/>
      <c r="D5374"/>
      <c r="E5374"/>
      <c r="F5374"/>
      <c r="G5374"/>
    </row>
    <row r="5375" spans="3:7" x14ac:dyDescent="0.2">
      <c r="C5375"/>
      <c r="D5375"/>
      <c r="E5375"/>
      <c r="F5375"/>
      <c r="G5375"/>
    </row>
    <row r="5376" spans="3:7" x14ac:dyDescent="0.2">
      <c r="C5376"/>
      <c r="D5376"/>
      <c r="E5376"/>
      <c r="F5376"/>
      <c r="G5376"/>
    </row>
    <row r="5377" spans="3:7" x14ac:dyDescent="0.2">
      <c r="C5377"/>
      <c r="D5377"/>
      <c r="E5377"/>
      <c r="F5377"/>
      <c r="G5377"/>
    </row>
    <row r="5378" spans="3:7" x14ac:dyDescent="0.2">
      <c r="C5378"/>
      <c r="D5378"/>
      <c r="E5378"/>
      <c r="F5378"/>
      <c r="G5378"/>
    </row>
    <row r="5379" spans="3:7" x14ac:dyDescent="0.2">
      <c r="C5379"/>
      <c r="D5379"/>
      <c r="E5379"/>
      <c r="F5379"/>
      <c r="G5379"/>
    </row>
    <row r="5380" spans="3:7" x14ac:dyDescent="0.2">
      <c r="C5380"/>
      <c r="D5380"/>
      <c r="E5380"/>
      <c r="F5380"/>
      <c r="G5380"/>
    </row>
    <row r="5381" spans="3:7" x14ac:dyDescent="0.2">
      <c r="C5381"/>
      <c r="D5381"/>
      <c r="E5381"/>
      <c r="F5381"/>
      <c r="G5381"/>
    </row>
    <row r="5382" spans="3:7" x14ac:dyDescent="0.2">
      <c r="C5382"/>
      <c r="D5382"/>
      <c r="E5382"/>
      <c r="F5382"/>
      <c r="G5382"/>
    </row>
    <row r="5383" spans="3:7" x14ac:dyDescent="0.2">
      <c r="C5383"/>
      <c r="D5383"/>
      <c r="E5383"/>
      <c r="F5383"/>
      <c r="G5383"/>
    </row>
    <row r="5384" spans="3:7" x14ac:dyDescent="0.2">
      <c r="C5384"/>
      <c r="D5384"/>
      <c r="E5384"/>
      <c r="F5384"/>
      <c r="G5384"/>
    </row>
    <row r="5385" spans="3:7" x14ac:dyDescent="0.2">
      <c r="C5385"/>
      <c r="D5385"/>
      <c r="E5385"/>
      <c r="F5385"/>
      <c r="G5385"/>
    </row>
    <row r="5386" spans="3:7" x14ac:dyDescent="0.2">
      <c r="C5386"/>
      <c r="D5386"/>
      <c r="E5386"/>
      <c r="F5386"/>
      <c r="G5386"/>
    </row>
    <row r="5387" spans="3:7" x14ac:dyDescent="0.2">
      <c r="C5387"/>
      <c r="D5387"/>
      <c r="E5387"/>
      <c r="F5387"/>
      <c r="G5387"/>
    </row>
    <row r="5388" spans="3:7" x14ac:dyDescent="0.2">
      <c r="C5388"/>
      <c r="D5388"/>
      <c r="E5388"/>
      <c r="F5388"/>
      <c r="G5388"/>
    </row>
    <row r="5389" spans="3:7" x14ac:dyDescent="0.2">
      <c r="C5389"/>
      <c r="D5389"/>
      <c r="E5389"/>
      <c r="F5389"/>
      <c r="G5389"/>
    </row>
    <row r="5390" spans="3:7" x14ac:dyDescent="0.2">
      <c r="C5390"/>
      <c r="D5390"/>
      <c r="E5390"/>
      <c r="F5390"/>
      <c r="G5390"/>
    </row>
    <row r="5391" spans="3:7" x14ac:dyDescent="0.2">
      <c r="C5391"/>
      <c r="D5391"/>
      <c r="E5391"/>
      <c r="F5391"/>
      <c r="G5391"/>
    </row>
    <row r="5392" spans="3:7" x14ac:dyDescent="0.2">
      <c r="C5392"/>
      <c r="D5392"/>
      <c r="E5392"/>
      <c r="F5392"/>
      <c r="G5392"/>
    </row>
    <row r="5393" spans="3:7" x14ac:dyDescent="0.2">
      <c r="C5393"/>
      <c r="D5393"/>
      <c r="E5393"/>
      <c r="F5393"/>
      <c r="G5393"/>
    </row>
    <row r="5394" spans="3:7" x14ac:dyDescent="0.2">
      <c r="C5394"/>
      <c r="D5394"/>
      <c r="E5394"/>
      <c r="F5394"/>
      <c r="G5394"/>
    </row>
    <row r="5395" spans="3:7" x14ac:dyDescent="0.2">
      <c r="C5395"/>
      <c r="D5395"/>
      <c r="E5395"/>
      <c r="F5395"/>
      <c r="G5395"/>
    </row>
    <row r="5396" spans="3:7" x14ac:dyDescent="0.2">
      <c r="C5396"/>
      <c r="D5396"/>
      <c r="E5396"/>
      <c r="F5396"/>
      <c r="G5396"/>
    </row>
    <row r="5397" spans="3:7" x14ac:dyDescent="0.2">
      <c r="C5397"/>
      <c r="D5397"/>
      <c r="E5397"/>
      <c r="F5397"/>
      <c r="G5397"/>
    </row>
    <row r="5398" spans="3:7" x14ac:dyDescent="0.2">
      <c r="C5398"/>
      <c r="D5398"/>
      <c r="E5398"/>
      <c r="F5398"/>
      <c r="G5398"/>
    </row>
    <row r="5399" spans="3:7" x14ac:dyDescent="0.2">
      <c r="C5399"/>
      <c r="D5399"/>
      <c r="E5399"/>
      <c r="F5399"/>
      <c r="G5399"/>
    </row>
    <row r="5400" spans="3:7" x14ac:dyDescent="0.2">
      <c r="C5400"/>
      <c r="D5400"/>
      <c r="E5400"/>
      <c r="F5400"/>
      <c r="G5400"/>
    </row>
    <row r="5401" spans="3:7" x14ac:dyDescent="0.2">
      <c r="C5401"/>
      <c r="D5401"/>
      <c r="E5401"/>
      <c r="F5401"/>
      <c r="G5401"/>
    </row>
    <row r="5402" spans="3:7" x14ac:dyDescent="0.2">
      <c r="C5402"/>
      <c r="D5402"/>
      <c r="E5402"/>
      <c r="F5402"/>
      <c r="G5402"/>
    </row>
    <row r="5403" spans="3:7" x14ac:dyDescent="0.2">
      <c r="C5403"/>
      <c r="D5403"/>
      <c r="E5403"/>
      <c r="F5403"/>
      <c r="G5403"/>
    </row>
    <row r="5404" spans="3:7" x14ac:dyDescent="0.2">
      <c r="C5404"/>
      <c r="D5404"/>
      <c r="E5404"/>
      <c r="F5404"/>
      <c r="G5404"/>
    </row>
    <row r="5405" spans="3:7" x14ac:dyDescent="0.2">
      <c r="C5405"/>
      <c r="D5405"/>
      <c r="E5405"/>
      <c r="F5405"/>
      <c r="G5405"/>
    </row>
    <row r="5406" spans="3:7" x14ac:dyDescent="0.2">
      <c r="C5406"/>
      <c r="D5406"/>
      <c r="E5406"/>
      <c r="F5406"/>
      <c r="G5406"/>
    </row>
    <row r="5407" spans="3:7" x14ac:dyDescent="0.2">
      <c r="C5407"/>
      <c r="D5407"/>
      <c r="E5407"/>
      <c r="F5407"/>
      <c r="G5407"/>
    </row>
    <row r="5408" spans="3:7" x14ac:dyDescent="0.2">
      <c r="C5408"/>
      <c r="D5408"/>
      <c r="E5408"/>
      <c r="F5408"/>
      <c r="G5408"/>
    </row>
    <row r="5409" spans="3:7" x14ac:dyDescent="0.2">
      <c r="C5409"/>
      <c r="D5409"/>
      <c r="E5409"/>
      <c r="F5409"/>
      <c r="G5409"/>
    </row>
    <row r="5410" spans="3:7" x14ac:dyDescent="0.2">
      <c r="C5410"/>
      <c r="D5410"/>
      <c r="E5410"/>
      <c r="F5410"/>
      <c r="G5410"/>
    </row>
    <row r="5411" spans="3:7" x14ac:dyDescent="0.2">
      <c r="C5411"/>
      <c r="D5411"/>
      <c r="E5411"/>
      <c r="F5411"/>
      <c r="G5411"/>
    </row>
    <row r="5412" spans="3:7" x14ac:dyDescent="0.2">
      <c r="C5412"/>
      <c r="D5412"/>
      <c r="E5412"/>
      <c r="F5412"/>
      <c r="G5412"/>
    </row>
    <row r="5413" spans="3:7" x14ac:dyDescent="0.2">
      <c r="C5413"/>
      <c r="D5413"/>
      <c r="E5413"/>
      <c r="F5413"/>
      <c r="G5413"/>
    </row>
    <row r="5414" spans="3:7" x14ac:dyDescent="0.2">
      <c r="C5414"/>
      <c r="D5414"/>
      <c r="E5414"/>
      <c r="F5414"/>
      <c r="G5414"/>
    </row>
    <row r="5415" spans="3:7" x14ac:dyDescent="0.2">
      <c r="C5415"/>
      <c r="D5415"/>
      <c r="E5415"/>
      <c r="F5415"/>
      <c r="G5415"/>
    </row>
    <row r="5416" spans="3:7" x14ac:dyDescent="0.2">
      <c r="C5416"/>
      <c r="D5416"/>
      <c r="E5416"/>
      <c r="F5416"/>
      <c r="G5416"/>
    </row>
    <row r="5417" spans="3:7" x14ac:dyDescent="0.2">
      <c r="C5417"/>
      <c r="D5417"/>
      <c r="E5417"/>
      <c r="F5417"/>
      <c r="G5417"/>
    </row>
    <row r="5418" spans="3:7" x14ac:dyDescent="0.2">
      <c r="C5418"/>
      <c r="D5418"/>
      <c r="E5418"/>
      <c r="F5418"/>
      <c r="G5418"/>
    </row>
    <row r="5419" spans="3:7" x14ac:dyDescent="0.2">
      <c r="C5419"/>
      <c r="D5419"/>
      <c r="E5419"/>
      <c r="F5419"/>
      <c r="G5419"/>
    </row>
    <row r="5420" spans="3:7" x14ac:dyDescent="0.2">
      <c r="C5420"/>
      <c r="D5420"/>
      <c r="E5420"/>
      <c r="F5420"/>
      <c r="G5420"/>
    </row>
    <row r="5421" spans="3:7" x14ac:dyDescent="0.2">
      <c r="C5421"/>
      <c r="D5421"/>
      <c r="E5421"/>
      <c r="F5421"/>
      <c r="G5421"/>
    </row>
    <row r="5422" spans="3:7" x14ac:dyDescent="0.2">
      <c r="C5422"/>
      <c r="D5422"/>
      <c r="E5422"/>
      <c r="F5422"/>
      <c r="G5422"/>
    </row>
    <row r="5423" spans="3:7" x14ac:dyDescent="0.2">
      <c r="C5423"/>
      <c r="D5423"/>
      <c r="E5423"/>
      <c r="F5423"/>
      <c r="G5423"/>
    </row>
    <row r="5424" spans="3:7" x14ac:dyDescent="0.2">
      <c r="C5424"/>
      <c r="D5424"/>
      <c r="E5424"/>
      <c r="F5424"/>
      <c r="G5424"/>
    </row>
    <row r="5425" spans="3:7" x14ac:dyDescent="0.2">
      <c r="C5425"/>
      <c r="D5425"/>
      <c r="E5425"/>
      <c r="F5425"/>
      <c r="G5425"/>
    </row>
    <row r="5426" spans="3:7" x14ac:dyDescent="0.2">
      <c r="C5426"/>
      <c r="D5426"/>
      <c r="E5426"/>
      <c r="F5426"/>
      <c r="G5426"/>
    </row>
    <row r="5427" spans="3:7" x14ac:dyDescent="0.2">
      <c r="C5427"/>
      <c r="D5427"/>
      <c r="E5427"/>
      <c r="F5427"/>
      <c r="G5427"/>
    </row>
    <row r="5428" spans="3:7" x14ac:dyDescent="0.2">
      <c r="C5428"/>
      <c r="D5428"/>
      <c r="E5428"/>
      <c r="F5428"/>
      <c r="G5428"/>
    </row>
    <row r="5429" spans="3:7" x14ac:dyDescent="0.2">
      <c r="C5429"/>
      <c r="D5429"/>
      <c r="E5429"/>
      <c r="F5429"/>
      <c r="G5429"/>
    </row>
    <row r="5430" spans="3:7" x14ac:dyDescent="0.2">
      <c r="C5430"/>
      <c r="D5430"/>
      <c r="E5430"/>
      <c r="F5430"/>
      <c r="G5430"/>
    </row>
    <row r="5431" spans="3:7" x14ac:dyDescent="0.2">
      <c r="C5431"/>
      <c r="D5431"/>
      <c r="E5431"/>
      <c r="F5431"/>
      <c r="G5431"/>
    </row>
    <row r="5432" spans="3:7" x14ac:dyDescent="0.2">
      <c r="C5432"/>
      <c r="D5432"/>
      <c r="E5432"/>
      <c r="F5432"/>
      <c r="G5432"/>
    </row>
    <row r="5433" spans="3:7" x14ac:dyDescent="0.2">
      <c r="C5433"/>
      <c r="D5433"/>
      <c r="E5433"/>
      <c r="F5433"/>
      <c r="G5433"/>
    </row>
    <row r="5434" spans="3:7" x14ac:dyDescent="0.2">
      <c r="C5434"/>
      <c r="D5434"/>
      <c r="E5434"/>
      <c r="F5434"/>
      <c r="G5434"/>
    </row>
    <row r="5435" spans="3:7" x14ac:dyDescent="0.2">
      <c r="C5435"/>
      <c r="D5435"/>
      <c r="E5435"/>
      <c r="F5435"/>
      <c r="G5435"/>
    </row>
    <row r="5436" spans="3:7" x14ac:dyDescent="0.2">
      <c r="C5436"/>
      <c r="D5436"/>
      <c r="E5436"/>
      <c r="F5436"/>
      <c r="G5436"/>
    </row>
    <row r="5437" spans="3:7" x14ac:dyDescent="0.2">
      <c r="C5437"/>
      <c r="D5437"/>
      <c r="E5437"/>
      <c r="F5437"/>
      <c r="G5437"/>
    </row>
    <row r="5438" spans="3:7" x14ac:dyDescent="0.2">
      <c r="C5438"/>
      <c r="D5438"/>
      <c r="E5438"/>
      <c r="F5438"/>
      <c r="G5438"/>
    </row>
    <row r="5439" spans="3:7" x14ac:dyDescent="0.2">
      <c r="C5439"/>
      <c r="D5439"/>
      <c r="E5439"/>
      <c r="F5439"/>
      <c r="G5439"/>
    </row>
    <row r="5440" spans="3:7" x14ac:dyDescent="0.2">
      <c r="C5440"/>
      <c r="D5440"/>
      <c r="E5440"/>
      <c r="F5440"/>
      <c r="G5440"/>
    </row>
    <row r="5441" spans="3:7" x14ac:dyDescent="0.2">
      <c r="C5441"/>
      <c r="D5441"/>
      <c r="E5441"/>
      <c r="F5441"/>
      <c r="G5441"/>
    </row>
    <row r="5442" spans="3:7" x14ac:dyDescent="0.2">
      <c r="C5442"/>
      <c r="D5442"/>
      <c r="E5442"/>
      <c r="F5442"/>
      <c r="G5442"/>
    </row>
    <row r="5443" spans="3:7" x14ac:dyDescent="0.2">
      <c r="C5443"/>
      <c r="D5443"/>
      <c r="E5443"/>
      <c r="F5443"/>
      <c r="G5443"/>
    </row>
    <row r="5444" spans="3:7" x14ac:dyDescent="0.2">
      <c r="C5444"/>
      <c r="D5444"/>
      <c r="E5444"/>
      <c r="F5444"/>
      <c r="G5444"/>
    </row>
    <row r="5445" spans="3:7" x14ac:dyDescent="0.2">
      <c r="C5445"/>
      <c r="D5445"/>
      <c r="E5445"/>
      <c r="F5445"/>
      <c r="G5445"/>
    </row>
    <row r="5446" spans="3:7" x14ac:dyDescent="0.2">
      <c r="C5446"/>
      <c r="D5446"/>
      <c r="E5446"/>
      <c r="F5446"/>
      <c r="G5446"/>
    </row>
    <row r="5447" spans="3:7" x14ac:dyDescent="0.2">
      <c r="C5447"/>
      <c r="D5447"/>
      <c r="E5447"/>
      <c r="F5447"/>
      <c r="G5447"/>
    </row>
    <row r="5448" spans="3:7" x14ac:dyDescent="0.2">
      <c r="C5448"/>
      <c r="D5448"/>
      <c r="E5448"/>
      <c r="F5448"/>
      <c r="G5448"/>
    </row>
    <row r="5449" spans="3:7" x14ac:dyDescent="0.2">
      <c r="C5449"/>
      <c r="D5449"/>
      <c r="E5449"/>
      <c r="F5449"/>
      <c r="G5449"/>
    </row>
    <row r="5450" spans="3:7" x14ac:dyDescent="0.2">
      <c r="C5450"/>
      <c r="D5450"/>
      <c r="E5450"/>
      <c r="F5450"/>
      <c r="G5450"/>
    </row>
    <row r="5451" spans="3:7" x14ac:dyDescent="0.2">
      <c r="C5451"/>
      <c r="D5451"/>
      <c r="E5451"/>
      <c r="F5451"/>
      <c r="G5451"/>
    </row>
    <row r="5452" spans="3:7" x14ac:dyDescent="0.2">
      <c r="C5452"/>
      <c r="D5452"/>
      <c r="E5452"/>
      <c r="F5452"/>
      <c r="G5452"/>
    </row>
    <row r="5453" spans="3:7" x14ac:dyDescent="0.2">
      <c r="C5453"/>
      <c r="D5453"/>
      <c r="E5453"/>
      <c r="F5453"/>
      <c r="G5453"/>
    </row>
    <row r="5454" spans="3:7" x14ac:dyDescent="0.2">
      <c r="C5454"/>
      <c r="D5454"/>
      <c r="E5454"/>
      <c r="F5454"/>
      <c r="G5454"/>
    </row>
    <row r="5455" spans="3:7" x14ac:dyDescent="0.2">
      <c r="C5455"/>
      <c r="D5455"/>
      <c r="E5455"/>
      <c r="F5455"/>
      <c r="G5455"/>
    </row>
    <row r="5456" spans="3:7" x14ac:dyDescent="0.2">
      <c r="C5456"/>
      <c r="D5456"/>
      <c r="E5456"/>
      <c r="F5456"/>
      <c r="G5456"/>
    </row>
    <row r="5457" spans="3:7" x14ac:dyDescent="0.2">
      <c r="C5457"/>
      <c r="D5457"/>
      <c r="E5457"/>
      <c r="F5457"/>
      <c r="G5457"/>
    </row>
    <row r="5458" spans="3:7" x14ac:dyDescent="0.2">
      <c r="C5458"/>
      <c r="D5458"/>
      <c r="E5458"/>
      <c r="F5458"/>
      <c r="G5458"/>
    </row>
    <row r="5459" spans="3:7" x14ac:dyDescent="0.2">
      <c r="C5459"/>
      <c r="D5459"/>
      <c r="E5459"/>
      <c r="F5459"/>
      <c r="G5459"/>
    </row>
    <row r="5460" spans="3:7" x14ac:dyDescent="0.2">
      <c r="C5460"/>
      <c r="D5460"/>
      <c r="E5460"/>
      <c r="F5460"/>
      <c r="G5460"/>
    </row>
    <row r="5461" spans="3:7" x14ac:dyDescent="0.2">
      <c r="C5461"/>
      <c r="D5461"/>
      <c r="E5461"/>
      <c r="F5461"/>
      <c r="G5461"/>
    </row>
    <row r="5462" spans="3:7" x14ac:dyDescent="0.2">
      <c r="C5462"/>
      <c r="D5462"/>
      <c r="E5462"/>
      <c r="F5462"/>
      <c r="G5462"/>
    </row>
    <row r="5463" spans="3:7" x14ac:dyDescent="0.2">
      <c r="C5463"/>
      <c r="D5463"/>
      <c r="E5463"/>
      <c r="F5463"/>
      <c r="G5463"/>
    </row>
    <row r="5464" spans="3:7" x14ac:dyDescent="0.2">
      <c r="C5464"/>
      <c r="D5464"/>
      <c r="E5464"/>
      <c r="F5464"/>
      <c r="G5464"/>
    </row>
    <row r="5465" spans="3:7" x14ac:dyDescent="0.2">
      <c r="C5465"/>
      <c r="D5465"/>
      <c r="E5465"/>
      <c r="F5465"/>
      <c r="G5465"/>
    </row>
    <row r="5466" spans="3:7" x14ac:dyDescent="0.2">
      <c r="C5466"/>
      <c r="D5466"/>
      <c r="E5466"/>
      <c r="F5466"/>
      <c r="G5466"/>
    </row>
    <row r="5467" spans="3:7" x14ac:dyDescent="0.2">
      <c r="C5467"/>
      <c r="D5467"/>
      <c r="E5467"/>
      <c r="F5467"/>
      <c r="G5467"/>
    </row>
    <row r="5468" spans="3:7" x14ac:dyDescent="0.2">
      <c r="C5468"/>
      <c r="D5468"/>
      <c r="E5468"/>
      <c r="F5468"/>
      <c r="G5468"/>
    </row>
    <row r="5469" spans="3:7" x14ac:dyDescent="0.2">
      <c r="C5469"/>
      <c r="D5469"/>
      <c r="E5469"/>
      <c r="F5469"/>
      <c r="G5469"/>
    </row>
    <row r="5470" spans="3:7" x14ac:dyDescent="0.2">
      <c r="C5470"/>
      <c r="D5470"/>
      <c r="E5470"/>
      <c r="F5470"/>
      <c r="G5470"/>
    </row>
    <row r="5471" spans="3:7" x14ac:dyDescent="0.2">
      <c r="C5471"/>
      <c r="D5471"/>
      <c r="E5471"/>
      <c r="F5471"/>
      <c r="G5471"/>
    </row>
    <row r="5472" spans="3:7" x14ac:dyDescent="0.2">
      <c r="C5472"/>
      <c r="D5472"/>
      <c r="E5472"/>
      <c r="F5472"/>
      <c r="G5472"/>
    </row>
    <row r="5473" spans="3:7" x14ac:dyDescent="0.2">
      <c r="C5473"/>
      <c r="D5473"/>
      <c r="E5473"/>
      <c r="F5473"/>
      <c r="G5473"/>
    </row>
    <row r="5474" spans="3:7" x14ac:dyDescent="0.2">
      <c r="C5474"/>
      <c r="D5474"/>
      <c r="E5474"/>
      <c r="F5474"/>
      <c r="G5474"/>
    </row>
    <row r="5475" spans="3:7" x14ac:dyDescent="0.2">
      <c r="C5475"/>
      <c r="D5475"/>
      <c r="E5475"/>
      <c r="F5475"/>
      <c r="G5475"/>
    </row>
    <row r="5476" spans="3:7" x14ac:dyDescent="0.2">
      <c r="C5476"/>
      <c r="D5476"/>
      <c r="E5476"/>
      <c r="F5476"/>
      <c r="G5476"/>
    </row>
    <row r="5477" spans="3:7" x14ac:dyDescent="0.2">
      <c r="C5477"/>
      <c r="D5477"/>
      <c r="E5477"/>
      <c r="F5477"/>
      <c r="G5477"/>
    </row>
    <row r="5478" spans="3:7" x14ac:dyDescent="0.2">
      <c r="C5478"/>
      <c r="D5478"/>
      <c r="E5478"/>
      <c r="F5478"/>
      <c r="G5478"/>
    </row>
    <row r="5479" spans="3:7" x14ac:dyDescent="0.2">
      <c r="C5479"/>
      <c r="D5479"/>
      <c r="E5479"/>
      <c r="F5479"/>
      <c r="G5479"/>
    </row>
    <row r="5480" spans="3:7" x14ac:dyDescent="0.2">
      <c r="C5480"/>
      <c r="D5480"/>
      <c r="E5480"/>
      <c r="F5480"/>
      <c r="G5480"/>
    </row>
    <row r="5481" spans="3:7" x14ac:dyDescent="0.2">
      <c r="C5481"/>
      <c r="D5481"/>
      <c r="E5481"/>
      <c r="F5481"/>
      <c r="G5481"/>
    </row>
    <row r="5482" spans="3:7" x14ac:dyDescent="0.2">
      <c r="C5482"/>
      <c r="D5482"/>
      <c r="E5482"/>
      <c r="F5482"/>
      <c r="G5482"/>
    </row>
    <row r="5483" spans="3:7" x14ac:dyDescent="0.2">
      <c r="C5483"/>
      <c r="D5483"/>
      <c r="E5483"/>
      <c r="F5483"/>
      <c r="G5483"/>
    </row>
    <row r="5484" spans="3:7" x14ac:dyDescent="0.2">
      <c r="C5484"/>
      <c r="D5484"/>
      <c r="E5484"/>
      <c r="F5484"/>
      <c r="G5484"/>
    </row>
    <row r="5485" spans="3:7" x14ac:dyDescent="0.2">
      <c r="C5485"/>
      <c r="D5485"/>
      <c r="E5485"/>
      <c r="F5485"/>
      <c r="G5485"/>
    </row>
    <row r="5486" spans="3:7" x14ac:dyDescent="0.2">
      <c r="C5486"/>
      <c r="D5486"/>
      <c r="E5486"/>
      <c r="F5486"/>
      <c r="G5486"/>
    </row>
    <row r="5487" spans="3:7" x14ac:dyDescent="0.2">
      <c r="C5487"/>
      <c r="D5487"/>
      <c r="E5487"/>
      <c r="F5487"/>
      <c r="G5487"/>
    </row>
    <row r="5488" spans="3:7" x14ac:dyDescent="0.2">
      <c r="C5488"/>
      <c r="D5488"/>
      <c r="E5488"/>
      <c r="F5488"/>
      <c r="G5488"/>
    </row>
    <row r="5489" spans="3:7" x14ac:dyDescent="0.2">
      <c r="C5489"/>
      <c r="D5489"/>
      <c r="E5489"/>
      <c r="F5489"/>
      <c r="G5489"/>
    </row>
    <row r="5490" spans="3:7" x14ac:dyDescent="0.2">
      <c r="C5490"/>
      <c r="D5490"/>
      <c r="E5490"/>
      <c r="F5490"/>
      <c r="G5490"/>
    </row>
    <row r="5491" spans="3:7" x14ac:dyDescent="0.2">
      <c r="C5491"/>
      <c r="D5491"/>
      <c r="E5491"/>
      <c r="F5491"/>
      <c r="G5491"/>
    </row>
    <row r="5492" spans="3:7" x14ac:dyDescent="0.2">
      <c r="C5492"/>
      <c r="D5492"/>
      <c r="E5492"/>
      <c r="F5492"/>
      <c r="G5492"/>
    </row>
    <row r="5493" spans="3:7" x14ac:dyDescent="0.2">
      <c r="C5493"/>
      <c r="D5493"/>
      <c r="E5493"/>
      <c r="F5493"/>
      <c r="G5493"/>
    </row>
    <row r="5494" spans="3:7" x14ac:dyDescent="0.2">
      <c r="C5494"/>
      <c r="D5494"/>
      <c r="E5494"/>
      <c r="F5494"/>
      <c r="G5494"/>
    </row>
    <row r="5495" spans="3:7" x14ac:dyDescent="0.2">
      <c r="C5495"/>
      <c r="D5495"/>
      <c r="E5495"/>
      <c r="F5495"/>
      <c r="G5495"/>
    </row>
    <row r="5496" spans="3:7" x14ac:dyDescent="0.2">
      <c r="C5496"/>
      <c r="D5496"/>
      <c r="E5496"/>
      <c r="F5496"/>
      <c r="G5496"/>
    </row>
    <row r="5497" spans="3:7" x14ac:dyDescent="0.2">
      <c r="C5497"/>
      <c r="D5497"/>
      <c r="E5497"/>
      <c r="F5497"/>
      <c r="G5497"/>
    </row>
    <row r="5498" spans="3:7" x14ac:dyDescent="0.2">
      <c r="C5498"/>
      <c r="D5498"/>
      <c r="E5498"/>
      <c r="F5498"/>
      <c r="G5498"/>
    </row>
    <row r="5499" spans="3:7" x14ac:dyDescent="0.2">
      <c r="C5499"/>
      <c r="D5499"/>
      <c r="E5499"/>
      <c r="F5499"/>
      <c r="G5499"/>
    </row>
    <row r="5500" spans="3:7" x14ac:dyDescent="0.2">
      <c r="C5500"/>
      <c r="D5500"/>
      <c r="E5500"/>
      <c r="F5500"/>
      <c r="G5500"/>
    </row>
    <row r="5501" spans="3:7" x14ac:dyDescent="0.2">
      <c r="C5501"/>
      <c r="D5501"/>
      <c r="E5501"/>
      <c r="F5501"/>
      <c r="G5501"/>
    </row>
    <row r="5502" spans="3:7" x14ac:dyDescent="0.2">
      <c r="C5502"/>
      <c r="D5502"/>
      <c r="E5502"/>
      <c r="F5502"/>
      <c r="G5502"/>
    </row>
    <row r="5503" spans="3:7" x14ac:dyDescent="0.2">
      <c r="C5503"/>
      <c r="D5503"/>
      <c r="E5503"/>
      <c r="F5503"/>
      <c r="G5503"/>
    </row>
    <row r="5504" spans="3:7" x14ac:dyDescent="0.2">
      <c r="C5504"/>
      <c r="D5504"/>
      <c r="E5504"/>
      <c r="F5504"/>
      <c r="G5504"/>
    </row>
    <row r="5505" spans="3:7" x14ac:dyDescent="0.2">
      <c r="C5505"/>
      <c r="D5505"/>
      <c r="E5505"/>
      <c r="F5505"/>
      <c r="G5505"/>
    </row>
    <row r="5506" spans="3:7" x14ac:dyDescent="0.2">
      <c r="C5506"/>
      <c r="D5506"/>
      <c r="E5506"/>
      <c r="F5506"/>
      <c r="G5506"/>
    </row>
    <row r="5507" spans="3:7" x14ac:dyDescent="0.2">
      <c r="C5507"/>
      <c r="D5507"/>
      <c r="E5507"/>
      <c r="F5507"/>
      <c r="G5507"/>
    </row>
    <row r="5508" spans="3:7" x14ac:dyDescent="0.2">
      <c r="C5508"/>
      <c r="D5508"/>
      <c r="E5508"/>
      <c r="F5508"/>
      <c r="G5508"/>
    </row>
    <row r="5509" spans="3:7" x14ac:dyDescent="0.2">
      <c r="C5509"/>
      <c r="D5509"/>
      <c r="E5509"/>
      <c r="F5509"/>
      <c r="G5509"/>
    </row>
    <row r="5510" spans="3:7" x14ac:dyDescent="0.2">
      <c r="C5510"/>
      <c r="D5510"/>
      <c r="E5510"/>
      <c r="F5510"/>
      <c r="G5510"/>
    </row>
    <row r="5511" spans="3:7" x14ac:dyDescent="0.2">
      <c r="C5511"/>
      <c r="D5511"/>
      <c r="E5511"/>
      <c r="F5511"/>
      <c r="G5511"/>
    </row>
    <row r="5512" spans="3:7" x14ac:dyDescent="0.2">
      <c r="C5512"/>
      <c r="D5512"/>
      <c r="E5512"/>
      <c r="F5512"/>
      <c r="G5512"/>
    </row>
    <row r="5513" spans="3:7" x14ac:dyDescent="0.2">
      <c r="C5513"/>
      <c r="D5513"/>
      <c r="E5513"/>
      <c r="F5513"/>
      <c r="G5513"/>
    </row>
    <row r="5514" spans="3:7" x14ac:dyDescent="0.2">
      <c r="C5514"/>
      <c r="D5514"/>
      <c r="E5514"/>
      <c r="F5514"/>
      <c r="G5514"/>
    </row>
    <row r="5515" spans="3:7" x14ac:dyDescent="0.2">
      <c r="C5515"/>
      <c r="D5515"/>
      <c r="E5515"/>
      <c r="F5515"/>
      <c r="G5515"/>
    </row>
    <row r="5516" spans="3:7" x14ac:dyDescent="0.2">
      <c r="C5516"/>
      <c r="D5516"/>
      <c r="E5516"/>
      <c r="F5516"/>
      <c r="G5516"/>
    </row>
    <row r="5517" spans="3:7" x14ac:dyDescent="0.2">
      <c r="C5517"/>
      <c r="D5517"/>
      <c r="E5517"/>
      <c r="F5517"/>
      <c r="G5517"/>
    </row>
    <row r="5518" spans="3:7" x14ac:dyDescent="0.2">
      <c r="C5518"/>
      <c r="D5518"/>
      <c r="E5518"/>
      <c r="F5518"/>
      <c r="G5518"/>
    </row>
    <row r="5519" spans="3:7" x14ac:dyDescent="0.2">
      <c r="C5519"/>
      <c r="D5519"/>
      <c r="E5519"/>
      <c r="F5519"/>
      <c r="G5519"/>
    </row>
    <row r="5520" spans="3:7" x14ac:dyDescent="0.2">
      <c r="C5520"/>
      <c r="D5520"/>
      <c r="E5520"/>
      <c r="F5520"/>
      <c r="G5520"/>
    </row>
    <row r="5521" spans="3:7" x14ac:dyDescent="0.2">
      <c r="C5521"/>
      <c r="D5521"/>
      <c r="E5521"/>
      <c r="F5521"/>
      <c r="G5521"/>
    </row>
    <row r="5522" spans="3:7" x14ac:dyDescent="0.2">
      <c r="C5522"/>
      <c r="D5522"/>
      <c r="E5522"/>
      <c r="F5522"/>
      <c r="G5522"/>
    </row>
    <row r="5523" spans="3:7" x14ac:dyDescent="0.2">
      <c r="C5523"/>
      <c r="D5523"/>
      <c r="E5523"/>
      <c r="F5523"/>
      <c r="G5523"/>
    </row>
    <row r="5524" spans="3:7" x14ac:dyDescent="0.2">
      <c r="C5524"/>
      <c r="D5524"/>
      <c r="E5524"/>
      <c r="F5524"/>
      <c r="G5524"/>
    </row>
    <row r="5525" spans="3:7" x14ac:dyDescent="0.2">
      <c r="C5525"/>
      <c r="D5525"/>
      <c r="E5525"/>
      <c r="F5525"/>
      <c r="G5525"/>
    </row>
    <row r="5526" spans="3:7" x14ac:dyDescent="0.2">
      <c r="C5526"/>
      <c r="D5526"/>
      <c r="E5526"/>
      <c r="F5526"/>
      <c r="G5526"/>
    </row>
    <row r="5527" spans="3:7" x14ac:dyDescent="0.2">
      <c r="C5527"/>
      <c r="D5527"/>
      <c r="E5527"/>
      <c r="F5527"/>
      <c r="G5527"/>
    </row>
    <row r="5528" spans="3:7" x14ac:dyDescent="0.2">
      <c r="C5528"/>
      <c r="D5528"/>
      <c r="E5528"/>
      <c r="F5528"/>
      <c r="G5528"/>
    </row>
    <row r="5529" spans="3:7" x14ac:dyDescent="0.2">
      <c r="C5529"/>
      <c r="D5529"/>
      <c r="E5529"/>
      <c r="F5529"/>
      <c r="G5529"/>
    </row>
    <row r="5530" spans="3:7" x14ac:dyDescent="0.2">
      <c r="C5530"/>
      <c r="D5530"/>
      <c r="E5530"/>
      <c r="F5530"/>
      <c r="G5530"/>
    </row>
    <row r="5531" spans="3:7" x14ac:dyDescent="0.2">
      <c r="C5531"/>
      <c r="D5531"/>
      <c r="E5531"/>
      <c r="F5531"/>
      <c r="G5531"/>
    </row>
    <row r="5532" spans="3:7" x14ac:dyDescent="0.2">
      <c r="C5532"/>
      <c r="D5532"/>
      <c r="E5532"/>
      <c r="F5532"/>
      <c r="G5532"/>
    </row>
    <row r="5533" spans="3:7" x14ac:dyDescent="0.2">
      <c r="C5533"/>
      <c r="D5533"/>
      <c r="E5533"/>
      <c r="F5533"/>
      <c r="G5533"/>
    </row>
    <row r="5534" spans="3:7" x14ac:dyDescent="0.2">
      <c r="C5534"/>
      <c r="D5534"/>
      <c r="E5534"/>
      <c r="F5534"/>
      <c r="G5534"/>
    </row>
    <row r="5535" spans="3:7" x14ac:dyDescent="0.2">
      <c r="C5535"/>
      <c r="D5535"/>
      <c r="E5535"/>
      <c r="F5535"/>
      <c r="G5535"/>
    </row>
    <row r="5536" spans="3:7" x14ac:dyDescent="0.2">
      <c r="C5536"/>
      <c r="D5536"/>
      <c r="E5536"/>
      <c r="F5536"/>
      <c r="G5536"/>
    </row>
    <row r="5537" spans="3:7" x14ac:dyDescent="0.2">
      <c r="C5537"/>
      <c r="D5537"/>
      <c r="E5537"/>
      <c r="F5537"/>
      <c r="G5537"/>
    </row>
    <row r="5538" spans="3:7" x14ac:dyDescent="0.2">
      <c r="C5538"/>
      <c r="D5538"/>
      <c r="E5538"/>
      <c r="F5538"/>
      <c r="G5538"/>
    </row>
    <row r="5539" spans="3:7" x14ac:dyDescent="0.2">
      <c r="C5539"/>
      <c r="D5539"/>
      <c r="E5539"/>
      <c r="F5539"/>
      <c r="G5539"/>
    </row>
    <row r="5540" spans="3:7" x14ac:dyDescent="0.2">
      <c r="C5540"/>
      <c r="D5540"/>
      <c r="E5540"/>
      <c r="F5540"/>
      <c r="G5540"/>
    </row>
    <row r="5541" spans="3:7" x14ac:dyDescent="0.2">
      <c r="C5541"/>
      <c r="D5541"/>
      <c r="E5541"/>
      <c r="F5541"/>
      <c r="G5541"/>
    </row>
    <row r="5542" spans="3:7" x14ac:dyDescent="0.2">
      <c r="C5542"/>
      <c r="D5542"/>
      <c r="E5542"/>
      <c r="F5542"/>
      <c r="G5542"/>
    </row>
    <row r="5543" spans="3:7" x14ac:dyDescent="0.2">
      <c r="C5543"/>
      <c r="D5543"/>
      <c r="E5543"/>
      <c r="F5543"/>
      <c r="G5543"/>
    </row>
    <row r="5544" spans="3:7" x14ac:dyDescent="0.2">
      <c r="C5544"/>
      <c r="D5544"/>
      <c r="E5544"/>
      <c r="F5544"/>
      <c r="G5544"/>
    </row>
    <row r="5545" spans="3:7" x14ac:dyDescent="0.2">
      <c r="C5545"/>
      <c r="D5545"/>
      <c r="E5545"/>
      <c r="F5545"/>
      <c r="G5545"/>
    </row>
    <row r="5546" spans="3:7" x14ac:dyDescent="0.2">
      <c r="C5546"/>
      <c r="D5546"/>
      <c r="E5546"/>
      <c r="F5546"/>
      <c r="G5546"/>
    </row>
    <row r="5547" spans="3:7" x14ac:dyDescent="0.2">
      <c r="C5547"/>
      <c r="D5547"/>
      <c r="E5547"/>
      <c r="F5547"/>
      <c r="G5547"/>
    </row>
    <row r="5548" spans="3:7" x14ac:dyDescent="0.2">
      <c r="C5548"/>
      <c r="D5548"/>
      <c r="E5548"/>
      <c r="F5548"/>
      <c r="G5548"/>
    </row>
    <row r="5549" spans="3:7" x14ac:dyDescent="0.2">
      <c r="C5549"/>
      <c r="D5549"/>
      <c r="E5549"/>
      <c r="F5549"/>
      <c r="G5549"/>
    </row>
    <row r="5550" spans="3:7" x14ac:dyDescent="0.2">
      <c r="C5550"/>
      <c r="D5550"/>
      <c r="E5550"/>
      <c r="F5550"/>
      <c r="G5550"/>
    </row>
    <row r="5551" spans="3:7" x14ac:dyDescent="0.2">
      <c r="C5551"/>
      <c r="D5551"/>
      <c r="E5551"/>
      <c r="F5551"/>
      <c r="G5551"/>
    </row>
    <row r="5552" spans="3:7" x14ac:dyDescent="0.2">
      <c r="C5552"/>
      <c r="D5552"/>
      <c r="E5552"/>
      <c r="F5552"/>
      <c r="G5552"/>
    </row>
    <row r="5553" spans="3:7" x14ac:dyDescent="0.2">
      <c r="C5553"/>
      <c r="D5553"/>
      <c r="E5553"/>
      <c r="F5553"/>
      <c r="G5553"/>
    </row>
    <row r="5554" spans="3:7" x14ac:dyDescent="0.2">
      <c r="C5554"/>
      <c r="D5554"/>
      <c r="E5554"/>
      <c r="F5554"/>
      <c r="G5554"/>
    </row>
    <row r="5555" spans="3:7" x14ac:dyDescent="0.2">
      <c r="C5555"/>
      <c r="D5555"/>
      <c r="E5555"/>
      <c r="F5555"/>
      <c r="G5555"/>
    </row>
    <row r="5556" spans="3:7" x14ac:dyDescent="0.2">
      <c r="C5556"/>
      <c r="D5556"/>
      <c r="E5556"/>
      <c r="F5556"/>
      <c r="G5556"/>
    </row>
    <row r="5557" spans="3:7" x14ac:dyDescent="0.2">
      <c r="C5557"/>
      <c r="D5557"/>
      <c r="E5557"/>
      <c r="F5557"/>
      <c r="G5557"/>
    </row>
    <row r="5558" spans="3:7" x14ac:dyDescent="0.2">
      <c r="C5558"/>
      <c r="D5558"/>
      <c r="E5558"/>
      <c r="F5558"/>
      <c r="G5558"/>
    </row>
    <row r="5559" spans="3:7" x14ac:dyDescent="0.2">
      <c r="C5559"/>
      <c r="D5559"/>
      <c r="E5559"/>
      <c r="F5559"/>
      <c r="G5559"/>
    </row>
    <row r="5560" spans="3:7" x14ac:dyDescent="0.2">
      <c r="C5560"/>
      <c r="D5560"/>
      <c r="E5560"/>
      <c r="F5560"/>
      <c r="G5560"/>
    </row>
    <row r="5561" spans="3:7" x14ac:dyDescent="0.2">
      <c r="C5561"/>
      <c r="D5561"/>
      <c r="E5561"/>
      <c r="F5561"/>
      <c r="G5561"/>
    </row>
    <row r="5562" spans="3:7" x14ac:dyDescent="0.2">
      <c r="C5562"/>
      <c r="D5562"/>
      <c r="E5562"/>
      <c r="F5562"/>
      <c r="G5562"/>
    </row>
    <row r="5563" spans="3:7" x14ac:dyDescent="0.2">
      <c r="C5563"/>
      <c r="D5563"/>
      <c r="E5563"/>
      <c r="F5563"/>
      <c r="G5563"/>
    </row>
    <row r="5564" spans="3:7" x14ac:dyDescent="0.2">
      <c r="C5564"/>
      <c r="D5564"/>
      <c r="E5564"/>
      <c r="F5564"/>
      <c r="G5564"/>
    </row>
    <row r="5565" spans="3:7" x14ac:dyDescent="0.2">
      <c r="C5565"/>
      <c r="D5565"/>
      <c r="E5565"/>
      <c r="F5565"/>
      <c r="G5565"/>
    </row>
    <row r="5566" spans="3:7" x14ac:dyDescent="0.2">
      <c r="C5566"/>
      <c r="D5566"/>
      <c r="E5566"/>
      <c r="F5566"/>
      <c r="G5566"/>
    </row>
    <row r="5567" spans="3:7" x14ac:dyDescent="0.2">
      <c r="C5567"/>
      <c r="D5567"/>
      <c r="E5567"/>
      <c r="F5567"/>
      <c r="G5567"/>
    </row>
    <row r="5568" spans="3:7" x14ac:dyDescent="0.2">
      <c r="C5568"/>
      <c r="D5568"/>
      <c r="E5568"/>
      <c r="F5568"/>
      <c r="G5568"/>
    </row>
    <row r="5569" spans="3:7" x14ac:dyDescent="0.2">
      <c r="C5569"/>
      <c r="D5569"/>
      <c r="E5569"/>
      <c r="F5569"/>
      <c r="G5569"/>
    </row>
    <row r="5570" spans="3:7" x14ac:dyDescent="0.2">
      <c r="C5570"/>
      <c r="D5570"/>
      <c r="E5570"/>
      <c r="F5570"/>
      <c r="G5570"/>
    </row>
    <row r="5571" spans="3:7" x14ac:dyDescent="0.2">
      <c r="C5571"/>
      <c r="D5571"/>
      <c r="E5571"/>
      <c r="F5571"/>
      <c r="G5571"/>
    </row>
    <row r="5572" spans="3:7" x14ac:dyDescent="0.2">
      <c r="C5572"/>
      <c r="D5572"/>
      <c r="E5572"/>
      <c r="F5572"/>
      <c r="G5572"/>
    </row>
    <row r="5573" spans="3:7" x14ac:dyDescent="0.2">
      <c r="C5573"/>
      <c r="D5573"/>
      <c r="E5573"/>
      <c r="F5573"/>
      <c r="G5573"/>
    </row>
    <row r="5574" spans="3:7" x14ac:dyDescent="0.2">
      <c r="C5574"/>
      <c r="D5574"/>
      <c r="E5574"/>
      <c r="F5574"/>
      <c r="G5574"/>
    </row>
    <row r="5575" spans="3:7" x14ac:dyDescent="0.2">
      <c r="C5575"/>
      <c r="D5575"/>
      <c r="E5575"/>
      <c r="F5575"/>
      <c r="G5575"/>
    </row>
    <row r="5576" spans="3:7" x14ac:dyDescent="0.2">
      <c r="C5576"/>
      <c r="D5576"/>
      <c r="E5576"/>
      <c r="F5576"/>
      <c r="G5576"/>
    </row>
    <row r="5577" spans="3:7" x14ac:dyDescent="0.2">
      <c r="C5577"/>
      <c r="D5577"/>
      <c r="E5577"/>
      <c r="F5577"/>
      <c r="G5577"/>
    </row>
    <row r="5578" spans="3:7" x14ac:dyDescent="0.2">
      <c r="C5578"/>
      <c r="D5578"/>
      <c r="E5578"/>
      <c r="F5578"/>
      <c r="G5578"/>
    </row>
    <row r="5579" spans="3:7" x14ac:dyDescent="0.2">
      <c r="C5579"/>
      <c r="D5579"/>
      <c r="E5579"/>
      <c r="F5579"/>
      <c r="G5579"/>
    </row>
    <row r="5580" spans="3:7" x14ac:dyDescent="0.2">
      <c r="C5580"/>
      <c r="D5580"/>
      <c r="E5580"/>
      <c r="F5580"/>
      <c r="G5580"/>
    </row>
    <row r="5581" spans="3:7" x14ac:dyDescent="0.2">
      <c r="C5581"/>
      <c r="D5581"/>
      <c r="E5581"/>
      <c r="F5581"/>
      <c r="G5581"/>
    </row>
    <row r="5582" spans="3:7" x14ac:dyDescent="0.2">
      <c r="C5582"/>
      <c r="D5582"/>
      <c r="E5582"/>
      <c r="F5582"/>
      <c r="G5582"/>
    </row>
    <row r="5583" spans="3:7" x14ac:dyDescent="0.2">
      <c r="C5583"/>
      <c r="D5583"/>
      <c r="E5583"/>
      <c r="F5583"/>
      <c r="G5583"/>
    </row>
    <row r="5584" spans="3:7" x14ac:dyDescent="0.2">
      <c r="C5584"/>
      <c r="D5584"/>
      <c r="E5584"/>
      <c r="F5584"/>
      <c r="G5584"/>
    </row>
    <row r="5585" spans="3:7" x14ac:dyDescent="0.2">
      <c r="C5585"/>
      <c r="D5585"/>
      <c r="E5585"/>
      <c r="F5585"/>
      <c r="G5585"/>
    </row>
    <row r="5586" spans="3:7" x14ac:dyDescent="0.2">
      <c r="C5586"/>
      <c r="D5586"/>
      <c r="E5586"/>
      <c r="F5586"/>
      <c r="G5586"/>
    </row>
    <row r="5587" spans="3:7" x14ac:dyDescent="0.2">
      <c r="C5587"/>
      <c r="D5587"/>
      <c r="E5587"/>
      <c r="F5587"/>
      <c r="G5587"/>
    </row>
    <row r="5588" spans="3:7" x14ac:dyDescent="0.2">
      <c r="C5588"/>
      <c r="D5588"/>
      <c r="E5588"/>
      <c r="F5588"/>
      <c r="G5588"/>
    </row>
    <row r="5589" spans="3:7" x14ac:dyDescent="0.2">
      <c r="C5589"/>
      <c r="D5589"/>
      <c r="E5589"/>
      <c r="F5589"/>
      <c r="G5589"/>
    </row>
    <row r="5590" spans="3:7" x14ac:dyDescent="0.2">
      <c r="C5590"/>
      <c r="D5590"/>
      <c r="E5590"/>
      <c r="F5590"/>
      <c r="G5590"/>
    </row>
    <row r="5591" spans="3:7" x14ac:dyDescent="0.2">
      <c r="C5591"/>
      <c r="D5591"/>
      <c r="E5591"/>
      <c r="F5591"/>
      <c r="G5591"/>
    </row>
    <row r="5592" spans="3:7" x14ac:dyDescent="0.2">
      <c r="C5592"/>
      <c r="D5592"/>
      <c r="E5592"/>
      <c r="F5592"/>
      <c r="G5592"/>
    </row>
    <row r="5593" spans="3:7" x14ac:dyDescent="0.2">
      <c r="C5593"/>
      <c r="D5593"/>
      <c r="E5593"/>
      <c r="F5593"/>
      <c r="G5593"/>
    </row>
    <row r="5594" spans="3:7" x14ac:dyDescent="0.2">
      <c r="C5594"/>
      <c r="D5594"/>
      <c r="E5594"/>
      <c r="F5594"/>
      <c r="G5594"/>
    </row>
    <row r="5595" spans="3:7" x14ac:dyDescent="0.2">
      <c r="C5595"/>
      <c r="D5595"/>
      <c r="E5595"/>
      <c r="F5595"/>
      <c r="G5595"/>
    </row>
    <row r="5596" spans="3:7" x14ac:dyDescent="0.2">
      <c r="C5596"/>
      <c r="D5596"/>
      <c r="E5596"/>
      <c r="F5596"/>
      <c r="G5596"/>
    </row>
    <row r="5597" spans="3:7" x14ac:dyDescent="0.2">
      <c r="C5597"/>
      <c r="D5597"/>
      <c r="E5597"/>
      <c r="F5597"/>
      <c r="G5597"/>
    </row>
    <row r="5598" spans="3:7" x14ac:dyDescent="0.2">
      <c r="C5598"/>
      <c r="D5598"/>
      <c r="E5598"/>
      <c r="F5598"/>
      <c r="G5598"/>
    </row>
    <row r="5599" spans="3:7" x14ac:dyDescent="0.2">
      <c r="C5599"/>
      <c r="D5599"/>
      <c r="E5599"/>
      <c r="F5599"/>
      <c r="G5599"/>
    </row>
    <row r="5600" spans="3:7" x14ac:dyDescent="0.2">
      <c r="C5600"/>
      <c r="D5600"/>
      <c r="E5600"/>
      <c r="F5600"/>
      <c r="G5600"/>
    </row>
    <row r="5601" spans="3:7" x14ac:dyDescent="0.2">
      <c r="C5601"/>
      <c r="D5601"/>
      <c r="E5601"/>
      <c r="F5601"/>
      <c r="G5601"/>
    </row>
    <row r="5602" spans="3:7" x14ac:dyDescent="0.2">
      <c r="C5602"/>
      <c r="D5602"/>
      <c r="E5602"/>
      <c r="F5602"/>
      <c r="G5602"/>
    </row>
    <row r="5603" spans="3:7" x14ac:dyDescent="0.2">
      <c r="C5603"/>
      <c r="D5603"/>
      <c r="E5603"/>
      <c r="F5603"/>
      <c r="G5603"/>
    </row>
    <row r="5604" spans="3:7" x14ac:dyDescent="0.2">
      <c r="C5604"/>
      <c r="D5604"/>
      <c r="E5604"/>
      <c r="F5604"/>
      <c r="G5604"/>
    </row>
    <row r="5605" spans="3:7" x14ac:dyDescent="0.2">
      <c r="C5605"/>
      <c r="D5605"/>
      <c r="E5605"/>
      <c r="F5605"/>
      <c r="G5605"/>
    </row>
    <row r="5606" spans="3:7" x14ac:dyDescent="0.2">
      <c r="C5606"/>
      <c r="D5606"/>
      <c r="E5606"/>
      <c r="F5606"/>
      <c r="G5606"/>
    </row>
    <row r="5607" spans="3:7" x14ac:dyDescent="0.2">
      <c r="C5607"/>
      <c r="D5607"/>
      <c r="E5607"/>
      <c r="F5607"/>
      <c r="G5607"/>
    </row>
    <row r="5608" spans="3:7" x14ac:dyDescent="0.2">
      <c r="C5608"/>
      <c r="D5608"/>
      <c r="E5608"/>
      <c r="F5608"/>
      <c r="G5608"/>
    </row>
    <row r="5609" spans="3:7" x14ac:dyDescent="0.2">
      <c r="C5609"/>
      <c r="D5609"/>
      <c r="E5609"/>
      <c r="F5609"/>
      <c r="G5609"/>
    </row>
    <row r="5610" spans="3:7" x14ac:dyDescent="0.2">
      <c r="C5610"/>
      <c r="D5610"/>
      <c r="E5610"/>
      <c r="F5610"/>
      <c r="G5610"/>
    </row>
    <row r="5611" spans="3:7" x14ac:dyDescent="0.2">
      <c r="C5611"/>
      <c r="D5611"/>
      <c r="E5611"/>
      <c r="F5611"/>
      <c r="G5611"/>
    </row>
    <row r="5612" spans="3:7" x14ac:dyDescent="0.2">
      <c r="C5612"/>
      <c r="D5612"/>
      <c r="E5612"/>
      <c r="F5612"/>
      <c r="G5612"/>
    </row>
    <row r="5613" spans="3:7" x14ac:dyDescent="0.2">
      <c r="C5613"/>
      <c r="D5613"/>
      <c r="E5613"/>
      <c r="F5613"/>
      <c r="G5613"/>
    </row>
    <row r="5614" spans="3:7" x14ac:dyDescent="0.2">
      <c r="C5614"/>
      <c r="D5614"/>
      <c r="E5614"/>
      <c r="F5614"/>
      <c r="G5614"/>
    </row>
    <row r="5615" spans="3:7" x14ac:dyDescent="0.2">
      <c r="C5615"/>
      <c r="D5615"/>
      <c r="E5615"/>
      <c r="F5615"/>
      <c r="G5615"/>
    </row>
    <row r="5616" spans="3:7" x14ac:dyDescent="0.2">
      <c r="C5616"/>
      <c r="D5616"/>
      <c r="E5616"/>
      <c r="F5616"/>
      <c r="G5616"/>
    </row>
    <row r="5617" spans="3:7" x14ac:dyDescent="0.2">
      <c r="C5617"/>
      <c r="D5617"/>
      <c r="E5617"/>
      <c r="F5617"/>
      <c r="G5617"/>
    </row>
    <row r="5618" spans="3:7" x14ac:dyDescent="0.2">
      <c r="C5618"/>
      <c r="D5618"/>
      <c r="E5618"/>
      <c r="F5618"/>
      <c r="G5618"/>
    </row>
    <row r="5619" spans="3:7" x14ac:dyDescent="0.2">
      <c r="C5619"/>
      <c r="D5619"/>
      <c r="E5619"/>
      <c r="F5619"/>
      <c r="G5619"/>
    </row>
    <row r="5620" spans="3:7" x14ac:dyDescent="0.2">
      <c r="C5620"/>
      <c r="D5620"/>
      <c r="E5620"/>
      <c r="F5620"/>
      <c r="G5620"/>
    </row>
    <row r="5621" spans="3:7" x14ac:dyDescent="0.2">
      <c r="C5621"/>
      <c r="D5621"/>
      <c r="E5621"/>
      <c r="F5621"/>
      <c r="G5621"/>
    </row>
    <row r="5622" spans="3:7" x14ac:dyDescent="0.2">
      <c r="C5622"/>
      <c r="D5622"/>
      <c r="E5622"/>
      <c r="F5622"/>
      <c r="G5622"/>
    </row>
    <row r="5623" spans="3:7" x14ac:dyDescent="0.2">
      <c r="C5623"/>
      <c r="D5623"/>
      <c r="E5623"/>
      <c r="F5623"/>
      <c r="G5623"/>
    </row>
    <row r="5624" spans="3:7" x14ac:dyDescent="0.2">
      <c r="C5624"/>
      <c r="D5624"/>
      <c r="E5624"/>
      <c r="F5624"/>
      <c r="G5624"/>
    </row>
    <row r="5625" spans="3:7" x14ac:dyDescent="0.2">
      <c r="C5625"/>
      <c r="D5625"/>
      <c r="E5625"/>
      <c r="F5625"/>
      <c r="G5625"/>
    </row>
    <row r="5626" spans="3:7" x14ac:dyDescent="0.2">
      <c r="C5626"/>
      <c r="D5626"/>
      <c r="E5626"/>
      <c r="F5626"/>
      <c r="G5626"/>
    </row>
    <row r="5627" spans="3:7" x14ac:dyDescent="0.2">
      <c r="C5627"/>
      <c r="D5627"/>
      <c r="E5627"/>
      <c r="F5627"/>
      <c r="G5627"/>
    </row>
    <row r="5628" spans="3:7" x14ac:dyDescent="0.2">
      <c r="C5628"/>
      <c r="D5628"/>
      <c r="E5628"/>
      <c r="F5628"/>
      <c r="G5628"/>
    </row>
    <row r="5629" spans="3:7" x14ac:dyDescent="0.2">
      <c r="C5629"/>
      <c r="D5629"/>
      <c r="E5629"/>
      <c r="F5629"/>
      <c r="G5629"/>
    </row>
    <row r="5630" spans="3:7" x14ac:dyDescent="0.2">
      <c r="C5630"/>
      <c r="D5630"/>
      <c r="E5630"/>
      <c r="F5630"/>
      <c r="G5630"/>
    </row>
    <row r="5631" spans="3:7" x14ac:dyDescent="0.2">
      <c r="C5631"/>
      <c r="D5631"/>
      <c r="E5631"/>
      <c r="F5631"/>
      <c r="G5631"/>
    </row>
    <row r="5632" spans="3:7" x14ac:dyDescent="0.2">
      <c r="C5632"/>
      <c r="D5632"/>
      <c r="E5632"/>
      <c r="F5632"/>
      <c r="G5632"/>
    </row>
    <row r="5633" spans="3:7" x14ac:dyDescent="0.2">
      <c r="C5633"/>
      <c r="D5633"/>
      <c r="E5633"/>
      <c r="F5633"/>
      <c r="G5633"/>
    </row>
    <row r="5634" spans="3:7" x14ac:dyDescent="0.2">
      <c r="C5634"/>
      <c r="D5634"/>
      <c r="E5634"/>
      <c r="F5634"/>
      <c r="G5634"/>
    </row>
    <row r="5635" spans="3:7" x14ac:dyDescent="0.2">
      <c r="C5635"/>
      <c r="D5635"/>
      <c r="E5635"/>
      <c r="F5635"/>
      <c r="G5635"/>
    </row>
    <row r="5636" spans="3:7" x14ac:dyDescent="0.2">
      <c r="C5636"/>
      <c r="D5636"/>
      <c r="E5636"/>
      <c r="F5636"/>
      <c r="G5636"/>
    </row>
    <row r="5637" spans="3:7" x14ac:dyDescent="0.2">
      <c r="C5637"/>
      <c r="D5637"/>
      <c r="E5637"/>
      <c r="F5637"/>
      <c r="G5637"/>
    </row>
    <row r="5638" spans="3:7" x14ac:dyDescent="0.2">
      <c r="C5638"/>
      <c r="D5638"/>
      <c r="E5638"/>
      <c r="F5638"/>
      <c r="G5638"/>
    </row>
    <row r="5639" spans="3:7" x14ac:dyDescent="0.2">
      <c r="C5639"/>
      <c r="D5639"/>
      <c r="E5639"/>
      <c r="F5639"/>
      <c r="G5639"/>
    </row>
    <row r="5640" spans="3:7" x14ac:dyDescent="0.2">
      <c r="C5640"/>
      <c r="D5640"/>
      <c r="E5640"/>
      <c r="F5640"/>
      <c r="G5640"/>
    </row>
    <row r="5641" spans="3:7" x14ac:dyDescent="0.2">
      <c r="C5641"/>
      <c r="D5641"/>
      <c r="E5641"/>
      <c r="F5641"/>
      <c r="G5641"/>
    </row>
    <row r="5642" spans="3:7" x14ac:dyDescent="0.2">
      <c r="C5642"/>
      <c r="D5642"/>
      <c r="E5642"/>
      <c r="F5642"/>
      <c r="G5642"/>
    </row>
    <row r="5643" spans="3:7" x14ac:dyDescent="0.2">
      <c r="C5643"/>
      <c r="D5643"/>
      <c r="E5643"/>
      <c r="F5643"/>
      <c r="G5643"/>
    </row>
    <row r="5644" spans="3:7" x14ac:dyDescent="0.2">
      <c r="C5644"/>
      <c r="D5644"/>
      <c r="E5644"/>
      <c r="F5644"/>
      <c r="G5644"/>
    </row>
    <row r="5645" spans="3:7" x14ac:dyDescent="0.2">
      <c r="C5645"/>
      <c r="D5645"/>
      <c r="E5645"/>
      <c r="F5645"/>
      <c r="G5645"/>
    </row>
    <row r="5646" spans="3:7" x14ac:dyDescent="0.2">
      <c r="C5646"/>
      <c r="D5646"/>
      <c r="E5646"/>
      <c r="F5646"/>
      <c r="G5646"/>
    </row>
    <row r="5647" spans="3:7" x14ac:dyDescent="0.2">
      <c r="C5647"/>
      <c r="D5647"/>
      <c r="E5647"/>
      <c r="F5647"/>
      <c r="G5647"/>
    </row>
    <row r="5648" spans="3:7" x14ac:dyDescent="0.2">
      <c r="C5648"/>
      <c r="D5648"/>
      <c r="E5648"/>
      <c r="F5648"/>
      <c r="G5648"/>
    </row>
    <row r="5649" spans="3:7" x14ac:dyDescent="0.2">
      <c r="C5649"/>
      <c r="D5649"/>
      <c r="E5649"/>
      <c r="F5649"/>
      <c r="G5649"/>
    </row>
    <row r="5650" spans="3:7" x14ac:dyDescent="0.2">
      <c r="C5650"/>
      <c r="D5650"/>
      <c r="E5650"/>
      <c r="F5650"/>
      <c r="G5650"/>
    </row>
    <row r="5651" spans="3:7" x14ac:dyDescent="0.2">
      <c r="C5651"/>
      <c r="D5651"/>
      <c r="E5651"/>
      <c r="F5651"/>
      <c r="G5651"/>
    </row>
    <row r="5652" spans="3:7" x14ac:dyDescent="0.2">
      <c r="C5652"/>
      <c r="D5652"/>
      <c r="E5652"/>
      <c r="F5652"/>
      <c r="G5652"/>
    </row>
    <row r="5653" spans="3:7" x14ac:dyDescent="0.2">
      <c r="C5653"/>
      <c r="D5653"/>
      <c r="E5653"/>
      <c r="F5653"/>
      <c r="G5653"/>
    </row>
    <row r="5654" spans="3:7" x14ac:dyDescent="0.2">
      <c r="C5654"/>
      <c r="D5654"/>
      <c r="E5654"/>
      <c r="F5654"/>
      <c r="G5654"/>
    </row>
    <row r="5655" spans="3:7" x14ac:dyDescent="0.2">
      <c r="C5655"/>
      <c r="D5655"/>
      <c r="E5655"/>
      <c r="F5655"/>
      <c r="G5655"/>
    </row>
    <row r="5656" spans="3:7" x14ac:dyDescent="0.2">
      <c r="C5656"/>
      <c r="D5656"/>
      <c r="E5656"/>
      <c r="F5656"/>
      <c r="G5656"/>
    </row>
    <row r="5657" spans="3:7" x14ac:dyDescent="0.2">
      <c r="C5657"/>
      <c r="D5657"/>
      <c r="E5657"/>
      <c r="F5657"/>
      <c r="G5657"/>
    </row>
    <row r="5658" spans="3:7" x14ac:dyDescent="0.2">
      <c r="C5658"/>
      <c r="D5658"/>
      <c r="E5658"/>
      <c r="F5658"/>
      <c r="G5658"/>
    </row>
    <row r="5659" spans="3:7" x14ac:dyDescent="0.2">
      <c r="C5659"/>
      <c r="D5659"/>
      <c r="E5659"/>
      <c r="F5659"/>
      <c r="G5659"/>
    </row>
    <row r="5660" spans="3:7" x14ac:dyDescent="0.2">
      <c r="C5660"/>
      <c r="D5660"/>
      <c r="E5660"/>
      <c r="F5660"/>
      <c r="G5660"/>
    </row>
    <row r="5661" spans="3:7" x14ac:dyDescent="0.2">
      <c r="C5661"/>
      <c r="D5661"/>
      <c r="E5661"/>
      <c r="F5661"/>
      <c r="G5661"/>
    </row>
    <row r="5662" spans="3:7" x14ac:dyDescent="0.2">
      <c r="C5662"/>
      <c r="D5662"/>
      <c r="E5662"/>
      <c r="F5662"/>
      <c r="G5662"/>
    </row>
    <row r="5663" spans="3:7" x14ac:dyDescent="0.2">
      <c r="C5663"/>
      <c r="D5663"/>
      <c r="E5663"/>
      <c r="F5663"/>
      <c r="G5663"/>
    </row>
    <row r="5664" spans="3:7" x14ac:dyDescent="0.2">
      <c r="C5664"/>
      <c r="D5664"/>
      <c r="E5664"/>
      <c r="F5664"/>
      <c r="G5664"/>
    </row>
    <row r="5665" spans="3:7" x14ac:dyDescent="0.2">
      <c r="C5665"/>
      <c r="D5665"/>
      <c r="E5665"/>
      <c r="F5665"/>
      <c r="G5665"/>
    </row>
    <row r="5666" spans="3:7" x14ac:dyDescent="0.2">
      <c r="C5666"/>
      <c r="D5666"/>
      <c r="E5666"/>
      <c r="F5666"/>
      <c r="G5666"/>
    </row>
    <row r="5667" spans="3:7" x14ac:dyDescent="0.2">
      <c r="C5667"/>
      <c r="D5667"/>
      <c r="E5667"/>
      <c r="F5667"/>
      <c r="G5667"/>
    </row>
    <row r="5668" spans="3:7" x14ac:dyDescent="0.2">
      <c r="C5668"/>
      <c r="D5668"/>
      <c r="E5668"/>
      <c r="F5668"/>
      <c r="G5668"/>
    </row>
    <row r="5669" spans="3:7" x14ac:dyDescent="0.2">
      <c r="C5669"/>
      <c r="D5669"/>
      <c r="E5669"/>
      <c r="F5669"/>
      <c r="G5669"/>
    </row>
    <row r="5670" spans="3:7" x14ac:dyDescent="0.2">
      <c r="C5670"/>
      <c r="D5670"/>
      <c r="E5670"/>
      <c r="F5670"/>
      <c r="G5670"/>
    </row>
    <row r="5671" spans="3:7" x14ac:dyDescent="0.2">
      <c r="C5671"/>
      <c r="D5671"/>
      <c r="E5671"/>
      <c r="F5671"/>
      <c r="G5671"/>
    </row>
    <row r="5672" spans="3:7" x14ac:dyDescent="0.2">
      <c r="C5672"/>
      <c r="D5672"/>
      <c r="E5672"/>
      <c r="F5672"/>
      <c r="G5672"/>
    </row>
    <row r="5673" spans="3:7" x14ac:dyDescent="0.2">
      <c r="C5673"/>
      <c r="D5673"/>
      <c r="E5673"/>
      <c r="F5673"/>
      <c r="G5673"/>
    </row>
    <row r="5674" spans="3:7" x14ac:dyDescent="0.2">
      <c r="C5674"/>
      <c r="D5674"/>
      <c r="E5674"/>
      <c r="F5674"/>
      <c r="G5674"/>
    </row>
    <row r="5675" spans="3:7" x14ac:dyDescent="0.2">
      <c r="C5675"/>
      <c r="D5675"/>
      <c r="E5675"/>
      <c r="F5675"/>
      <c r="G5675"/>
    </row>
    <row r="5676" spans="3:7" x14ac:dyDescent="0.2">
      <c r="C5676"/>
      <c r="D5676"/>
      <c r="E5676"/>
      <c r="F5676"/>
      <c r="G5676"/>
    </row>
    <row r="5677" spans="3:7" x14ac:dyDescent="0.2">
      <c r="C5677"/>
      <c r="D5677"/>
      <c r="E5677"/>
      <c r="F5677"/>
      <c r="G5677"/>
    </row>
    <row r="5678" spans="3:7" x14ac:dyDescent="0.2">
      <c r="C5678"/>
      <c r="D5678"/>
      <c r="E5678"/>
      <c r="F5678"/>
      <c r="G5678"/>
    </row>
    <row r="5679" spans="3:7" x14ac:dyDescent="0.2">
      <c r="C5679"/>
      <c r="D5679"/>
      <c r="E5679"/>
      <c r="F5679"/>
      <c r="G5679"/>
    </row>
    <row r="5680" spans="3:7" x14ac:dyDescent="0.2">
      <c r="C5680"/>
      <c r="D5680"/>
      <c r="E5680"/>
      <c r="F5680"/>
      <c r="G5680"/>
    </row>
    <row r="5681" spans="3:7" x14ac:dyDescent="0.2">
      <c r="C5681"/>
      <c r="D5681"/>
      <c r="E5681"/>
      <c r="F5681"/>
      <c r="G5681"/>
    </row>
    <row r="5682" spans="3:7" x14ac:dyDescent="0.2">
      <c r="C5682"/>
      <c r="D5682"/>
      <c r="E5682"/>
      <c r="F5682"/>
      <c r="G5682"/>
    </row>
    <row r="5683" spans="3:7" x14ac:dyDescent="0.2">
      <c r="C5683"/>
      <c r="D5683"/>
      <c r="E5683"/>
      <c r="F5683"/>
      <c r="G5683"/>
    </row>
    <row r="5684" spans="3:7" x14ac:dyDescent="0.2">
      <c r="C5684"/>
      <c r="D5684"/>
      <c r="E5684"/>
      <c r="F5684"/>
      <c r="G5684"/>
    </row>
    <row r="5685" spans="3:7" x14ac:dyDescent="0.2">
      <c r="C5685"/>
      <c r="D5685"/>
      <c r="E5685"/>
      <c r="F5685"/>
      <c r="G5685"/>
    </row>
    <row r="5686" spans="3:7" x14ac:dyDescent="0.2">
      <c r="C5686"/>
      <c r="D5686"/>
      <c r="E5686"/>
      <c r="F5686"/>
      <c r="G5686"/>
    </row>
    <row r="5687" spans="3:7" x14ac:dyDescent="0.2">
      <c r="C5687"/>
      <c r="D5687"/>
      <c r="E5687"/>
      <c r="F5687"/>
      <c r="G5687"/>
    </row>
    <row r="5688" spans="3:7" x14ac:dyDescent="0.2">
      <c r="C5688"/>
      <c r="D5688"/>
      <c r="E5688"/>
      <c r="F5688"/>
      <c r="G5688"/>
    </row>
    <row r="5689" spans="3:7" x14ac:dyDescent="0.2">
      <c r="C5689"/>
      <c r="D5689"/>
      <c r="E5689"/>
      <c r="F5689"/>
      <c r="G5689"/>
    </row>
    <row r="5690" spans="3:7" x14ac:dyDescent="0.2">
      <c r="C5690"/>
      <c r="D5690"/>
      <c r="E5690"/>
      <c r="F5690"/>
      <c r="G5690"/>
    </row>
    <row r="5691" spans="3:7" x14ac:dyDescent="0.2">
      <c r="C5691"/>
      <c r="D5691"/>
      <c r="E5691"/>
      <c r="F5691"/>
      <c r="G5691"/>
    </row>
    <row r="5692" spans="3:7" x14ac:dyDescent="0.2">
      <c r="C5692"/>
      <c r="D5692"/>
      <c r="E5692"/>
      <c r="F5692"/>
      <c r="G5692"/>
    </row>
    <row r="5693" spans="3:7" x14ac:dyDescent="0.2">
      <c r="C5693"/>
      <c r="D5693"/>
      <c r="E5693"/>
      <c r="F5693"/>
      <c r="G5693"/>
    </row>
    <row r="5694" spans="3:7" x14ac:dyDescent="0.2">
      <c r="C5694"/>
      <c r="D5694"/>
      <c r="E5694"/>
      <c r="F5694"/>
      <c r="G5694"/>
    </row>
    <row r="5695" spans="3:7" x14ac:dyDescent="0.2">
      <c r="C5695"/>
      <c r="D5695"/>
      <c r="E5695"/>
      <c r="F5695"/>
      <c r="G5695"/>
    </row>
    <row r="5696" spans="3:7" x14ac:dyDescent="0.2">
      <c r="C5696"/>
      <c r="D5696"/>
      <c r="E5696"/>
      <c r="F5696"/>
      <c r="G5696"/>
    </row>
    <row r="5697" spans="3:7" x14ac:dyDescent="0.2">
      <c r="C5697"/>
      <c r="D5697"/>
      <c r="E5697"/>
      <c r="F5697"/>
      <c r="G5697"/>
    </row>
    <row r="5698" spans="3:7" x14ac:dyDescent="0.2">
      <c r="C5698"/>
      <c r="D5698"/>
      <c r="E5698"/>
      <c r="F5698"/>
      <c r="G5698"/>
    </row>
    <row r="5699" spans="3:7" x14ac:dyDescent="0.2">
      <c r="C5699"/>
      <c r="D5699"/>
      <c r="E5699"/>
      <c r="F5699"/>
      <c r="G5699"/>
    </row>
    <row r="5700" spans="3:7" x14ac:dyDescent="0.2">
      <c r="C5700"/>
      <c r="D5700"/>
      <c r="E5700"/>
      <c r="F5700"/>
      <c r="G5700"/>
    </row>
    <row r="5701" spans="3:7" x14ac:dyDescent="0.2">
      <c r="C5701"/>
      <c r="D5701"/>
      <c r="E5701"/>
      <c r="F5701"/>
      <c r="G5701"/>
    </row>
    <row r="5702" spans="3:7" x14ac:dyDescent="0.2">
      <c r="C5702"/>
      <c r="D5702"/>
      <c r="E5702"/>
      <c r="F5702"/>
      <c r="G5702"/>
    </row>
    <row r="5703" spans="3:7" x14ac:dyDescent="0.2">
      <c r="C5703"/>
      <c r="D5703"/>
      <c r="E5703"/>
      <c r="F5703"/>
      <c r="G5703"/>
    </row>
    <row r="5704" spans="3:7" x14ac:dyDescent="0.2">
      <c r="C5704"/>
      <c r="D5704"/>
      <c r="E5704"/>
      <c r="F5704"/>
      <c r="G5704"/>
    </row>
    <row r="5705" spans="3:7" x14ac:dyDescent="0.2">
      <c r="C5705"/>
      <c r="D5705"/>
      <c r="E5705"/>
      <c r="F5705"/>
      <c r="G5705"/>
    </row>
    <row r="5706" spans="3:7" x14ac:dyDescent="0.2">
      <c r="C5706"/>
      <c r="D5706"/>
      <c r="E5706"/>
      <c r="F5706"/>
      <c r="G5706"/>
    </row>
    <row r="5707" spans="3:7" x14ac:dyDescent="0.2">
      <c r="C5707"/>
      <c r="D5707"/>
      <c r="E5707"/>
      <c r="F5707"/>
      <c r="G5707"/>
    </row>
    <row r="5708" spans="3:7" x14ac:dyDescent="0.2">
      <c r="C5708"/>
      <c r="D5708"/>
      <c r="E5708"/>
      <c r="F5708"/>
      <c r="G5708"/>
    </row>
    <row r="5709" spans="3:7" x14ac:dyDescent="0.2">
      <c r="C5709"/>
      <c r="D5709"/>
      <c r="E5709"/>
      <c r="F5709"/>
      <c r="G5709"/>
    </row>
    <row r="5710" spans="3:7" x14ac:dyDescent="0.2">
      <c r="C5710"/>
      <c r="D5710"/>
      <c r="E5710"/>
      <c r="F5710"/>
      <c r="G5710"/>
    </row>
    <row r="5711" spans="3:7" x14ac:dyDescent="0.2">
      <c r="C5711"/>
      <c r="D5711"/>
      <c r="E5711"/>
      <c r="F5711"/>
      <c r="G5711"/>
    </row>
    <row r="5712" spans="3:7" x14ac:dyDescent="0.2">
      <c r="C5712"/>
      <c r="D5712"/>
      <c r="E5712"/>
      <c r="F5712"/>
      <c r="G5712"/>
    </row>
    <row r="5713" spans="3:7" x14ac:dyDescent="0.2">
      <c r="C5713"/>
      <c r="D5713"/>
      <c r="E5713"/>
      <c r="F5713"/>
      <c r="G5713"/>
    </row>
    <row r="5714" spans="3:7" x14ac:dyDescent="0.2">
      <c r="C5714"/>
      <c r="D5714"/>
      <c r="E5714"/>
      <c r="F5714"/>
      <c r="G5714"/>
    </row>
    <row r="5715" spans="3:7" x14ac:dyDescent="0.2">
      <c r="C5715"/>
      <c r="D5715"/>
      <c r="E5715"/>
      <c r="F5715"/>
      <c r="G5715"/>
    </row>
    <row r="5716" spans="3:7" x14ac:dyDescent="0.2">
      <c r="C5716"/>
      <c r="D5716"/>
      <c r="E5716"/>
      <c r="F5716"/>
      <c r="G5716"/>
    </row>
    <row r="5717" spans="3:7" x14ac:dyDescent="0.2">
      <c r="C5717"/>
      <c r="D5717"/>
      <c r="E5717"/>
      <c r="F5717"/>
      <c r="G5717"/>
    </row>
    <row r="5718" spans="3:7" x14ac:dyDescent="0.2">
      <c r="C5718"/>
      <c r="D5718"/>
      <c r="E5718"/>
      <c r="F5718"/>
      <c r="G5718"/>
    </row>
    <row r="5719" spans="3:7" x14ac:dyDescent="0.2">
      <c r="C5719"/>
      <c r="D5719"/>
      <c r="E5719"/>
      <c r="F5719"/>
      <c r="G5719"/>
    </row>
    <row r="5720" spans="3:7" x14ac:dyDescent="0.2">
      <c r="C5720"/>
      <c r="D5720"/>
      <c r="E5720"/>
      <c r="F5720"/>
      <c r="G5720"/>
    </row>
    <row r="5721" spans="3:7" x14ac:dyDescent="0.2">
      <c r="C5721"/>
      <c r="D5721"/>
      <c r="E5721"/>
      <c r="F5721"/>
      <c r="G5721"/>
    </row>
    <row r="5722" spans="3:7" x14ac:dyDescent="0.2">
      <c r="C5722"/>
      <c r="D5722"/>
      <c r="E5722"/>
      <c r="F5722"/>
      <c r="G5722"/>
    </row>
    <row r="5723" spans="3:7" x14ac:dyDescent="0.2">
      <c r="C5723"/>
      <c r="D5723"/>
      <c r="E5723"/>
      <c r="F5723"/>
      <c r="G5723"/>
    </row>
    <row r="5724" spans="3:7" x14ac:dyDescent="0.2">
      <c r="C5724"/>
      <c r="D5724"/>
      <c r="E5724"/>
      <c r="F5724"/>
      <c r="G5724"/>
    </row>
    <row r="5725" spans="3:7" x14ac:dyDescent="0.2">
      <c r="C5725"/>
      <c r="D5725"/>
      <c r="E5725"/>
      <c r="F5725"/>
      <c r="G5725"/>
    </row>
    <row r="5726" spans="3:7" x14ac:dyDescent="0.2">
      <c r="C5726"/>
      <c r="D5726"/>
      <c r="E5726"/>
      <c r="F5726"/>
      <c r="G5726"/>
    </row>
    <row r="5727" spans="3:7" x14ac:dyDescent="0.2">
      <c r="C5727"/>
      <c r="D5727"/>
      <c r="E5727"/>
      <c r="F5727"/>
      <c r="G5727"/>
    </row>
    <row r="5728" spans="3:7" x14ac:dyDescent="0.2">
      <c r="C5728"/>
      <c r="D5728"/>
      <c r="E5728"/>
      <c r="F5728"/>
      <c r="G5728"/>
    </row>
    <row r="5729" spans="3:7" x14ac:dyDescent="0.2">
      <c r="C5729"/>
      <c r="D5729"/>
      <c r="E5729"/>
      <c r="F5729"/>
      <c r="G5729"/>
    </row>
    <row r="5730" spans="3:7" x14ac:dyDescent="0.2">
      <c r="C5730"/>
      <c r="D5730"/>
      <c r="E5730"/>
      <c r="F5730"/>
      <c r="G5730"/>
    </row>
    <row r="5731" spans="3:7" x14ac:dyDescent="0.2">
      <c r="C5731"/>
      <c r="D5731"/>
      <c r="E5731"/>
      <c r="F5731"/>
      <c r="G5731"/>
    </row>
    <row r="5732" spans="3:7" x14ac:dyDescent="0.2">
      <c r="C5732"/>
      <c r="D5732"/>
      <c r="E5732"/>
      <c r="F5732"/>
      <c r="G5732"/>
    </row>
    <row r="5733" spans="3:7" x14ac:dyDescent="0.2">
      <c r="C5733"/>
      <c r="D5733"/>
      <c r="E5733"/>
      <c r="F5733"/>
      <c r="G5733"/>
    </row>
    <row r="5734" spans="3:7" x14ac:dyDescent="0.2">
      <c r="C5734"/>
      <c r="D5734"/>
      <c r="E5734"/>
      <c r="F5734"/>
      <c r="G5734"/>
    </row>
    <row r="5735" spans="3:7" x14ac:dyDescent="0.2">
      <c r="C5735"/>
      <c r="D5735"/>
      <c r="E5735"/>
      <c r="F5735"/>
      <c r="G5735"/>
    </row>
    <row r="5736" spans="3:7" x14ac:dyDescent="0.2">
      <c r="C5736"/>
      <c r="D5736"/>
      <c r="E5736"/>
      <c r="F5736"/>
      <c r="G5736"/>
    </row>
    <row r="5737" spans="3:7" x14ac:dyDescent="0.2">
      <c r="C5737"/>
      <c r="D5737"/>
      <c r="E5737"/>
      <c r="F5737"/>
      <c r="G5737"/>
    </row>
    <row r="5738" spans="3:7" x14ac:dyDescent="0.2">
      <c r="C5738"/>
      <c r="D5738"/>
      <c r="E5738"/>
      <c r="F5738"/>
      <c r="G5738"/>
    </row>
    <row r="5739" spans="3:7" x14ac:dyDescent="0.2">
      <c r="C5739"/>
      <c r="D5739"/>
      <c r="E5739"/>
      <c r="F5739"/>
      <c r="G5739"/>
    </row>
    <row r="5740" spans="3:7" x14ac:dyDescent="0.2">
      <c r="C5740"/>
      <c r="D5740"/>
      <c r="E5740"/>
      <c r="F5740"/>
      <c r="G5740"/>
    </row>
    <row r="5741" spans="3:7" x14ac:dyDescent="0.2">
      <c r="C5741"/>
      <c r="D5741"/>
      <c r="E5741"/>
      <c r="F5741"/>
      <c r="G5741"/>
    </row>
    <row r="5742" spans="3:7" x14ac:dyDescent="0.2">
      <c r="C5742"/>
      <c r="D5742"/>
      <c r="E5742"/>
      <c r="F5742"/>
      <c r="G5742"/>
    </row>
    <row r="5743" spans="3:7" x14ac:dyDescent="0.2">
      <c r="C5743"/>
      <c r="D5743"/>
      <c r="E5743"/>
      <c r="F5743"/>
      <c r="G5743"/>
    </row>
    <row r="5744" spans="3:7" x14ac:dyDescent="0.2">
      <c r="C5744"/>
      <c r="D5744"/>
      <c r="E5744"/>
      <c r="F5744"/>
      <c r="G5744"/>
    </row>
    <row r="5745" spans="3:7" x14ac:dyDescent="0.2">
      <c r="C5745"/>
      <c r="D5745"/>
      <c r="E5745"/>
      <c r="F5745"/>
      <c r="G5745"/>
    </row>
    <row r="5746" spans="3:7" x14ac:dyDescent="0.2">
      <c r="C5746"/>
      <c r="D5746"/>
      <c r="E5746"/>
      <c r="F5746"/>
      <c r="G5746"/>
    </row>
    <row r="5747" spans="3:7" x14ac:dyDescent="0.2">
      <c r="C5747"/>
      <c r="D5747"/>
      <c r="E5747"/>
      <c r="F5747"/>
      <c r="G5747"/>
    </row>
    <row r="5748" spans="3:7" x14ac:dyDescent="0.2">
      <c r="C5748"/>
      <c r="D5748"/>
      <c r="E5748"/>
      <c r="F5748"/>
      <c r="G5748"/>
    </row>
    <row r="5749" spans="3:7" x14ac:dyDescent="0.2">
      <c r="C5749"/>
      <c r="D5749"/>
      <c r="E5749"/>
      <c r="F5749"/>
      <c r="G5749"/>
    </row>
    <row r="5750" spans="3:7" x14ac:dyDescent="0.2">
      <c r="C5750"/>
      <c r="D5750"/>
      <c r="E5750"/>
      <c r="F5750"/>
      <c r="G5750"/>
    </row>
    <row r="5751" spans="3:7" x14ac:dyDescent="0.2">
      <c r="C5751"/>
      <c r="D5751"/>
      <c r="E5751"/>
      <c r="F5751"/>
      <c r="G5751"/>
    </row>
    <row r="5752" spans="3:7" x14ac:dyDescent="0.2">
      <c r="C5752"/>
      <c r="D5752"/>
      <c r="E5752"/>
      <c r="F5752"/>
      <c r="G5752"/>
    </row>
    <row r="5753" spans="3:7" x14ac:dyDescent="0.2">
      <c r="C5753"/>
      <c r="D5753"/>
      <c r="E5753"/>
      <c r="F5753"/>
      <c r="G5753"/>
    </row>
    <row r="5754" spans="3:7" x14ac:dyDescent="0.2">
      <c r="C5754"/>
      <c r="D5754"/>
      <c r="E5754"/>
      <c r="F5754"/>
      <c r="G5754"/>
    </row>
    <row r="5755" spans="3:7" x14ac:dyDescent="0.2">
      <c r="C5755"/>
      <c r="D5755"/>
      <c r="E5755"/>
      <c r="F5755"/>
      <c r="G5755"/>
    </row>
    <row r="5756" spans="3:7" x14ac:dyDescent="0.2">
      <c r="C5756"/>
      <c r="D5756"/>
      <c r="E5756"/>
      <c r="F5756"/>
      <c r="G5756"/>
    </row>
    <row r="5757" spans="3:7" x14ac:dyDescent="0.2">
      <c r="C5757"/>
      <c r="D5757"/>
      <c r="E5757"/>
      <c r="F5757"/>
      <c r="G5757"/>
    </row>
    <row r="5758" spans="3:7" x14ac:dyDescent="0.2">
      <c r="C5758"/>
      <c r="D5758"/>
      <c r="E5758"/>
      <c r="F5758"/>
      <c r="G5758"/>
    </row>
    <row r="5759" spans="3:7" x14ac:dyDescent="0.2">
      <c r="C5759"/>
      <c r="D5759"/>
      <c r="E5759"/>
      <c r="F5759"/>
      <c r="G5759"/>
    </row>
    <row r="5760" spans="3:7" x14ac:dyDescent="0.2">
      <c r="C5760"/>
      <c r="D5760"/>
      <c r="E5760"/>
      <c r="F5760"/>
      <c r="G5760"/>
    </row>
    <row r="5761" spans="3:7" x14ac:dyDescent="0.2">
      <c r="C5761"/>
      <c r="D5761"/>
      <c r="E5761"/>
      <c r="F5761"/>
      <c r="G5761"/>
    </row>
    <row r="5762" spans="3:7" x14ac:dyDescent="0.2">
      <c r="C5762"/>
      <c r="D5762"/>
      <c r="E5762"/>
      <c r="F5762"/>
      <c r="G5762"/>
    </row>
    <row r="5763" spans="3:7" x14ac:dyDescent="0.2">
      <c r="C5763"/>
      <c r="D5763"/>
      <c r="E5763"/>
      <c r="F5763"/>
      <c r="G5763"/>
    </row>
    <row r="5764" spans="3:7" x14ac:dyDescent="0.2">
      <c r="C5764"/>
      <c r="D5764"/>
      <c r="E5764"/>
      <c r="F5764"/>
      <c r="G5764"/>
    </row>
    <row r="5765" spans="3:7" x14ac:dyDescent="0.2">
      <c r="C5765"/>
      <c r="D5765"/>
      <c r="E5765"/>
      <c r="F5765"/>
      <c r="G5765"/>
    </row>
    <row r="5766" spans="3:7" x14ac:dyDescent="0.2">
      <c r="C5766"/>
      <c r="D5766"/>
      <c r="E5766"/>
      <c r="F5766"/>
      <c r="G5766"/>
    </row>
    <row r="5767" spans="3:7" x14ac:dyDescent="0.2">
      <c r="C5767"/>
      <c r="D5767"/>
      <c r="E5767"/>
      <c r="F5767"/>
      <c r="G5767"/>
    </row>
    <row r="5768" spans="3:7" x14ac:dyDescent="0.2">
      <c r="C5768"/>
      <c r="D5768"/>
      <c r="E5768"/>
      <c r="F5768"/>
      <c r="G5768"/>
    </row>
    <row r="5769" spans="3:7" x14ac:dyDescent="0.2">
      <c r="C5769"/>
      <c r="D5769"/>
      <c r="E5769"/>
      <c r="F5769"/>
      <c r="G5769"/>
    </row>
    <row r="5770" spans="3:7" x14ac:dyDescent="0.2">
      <c r="C5770"/>
      <c r="D5770"/>
      <c r="E5770"/>
      <c r="F5770"/>
      <c r="G5770"/>
    </row>
    <row r="5771" spans="3:7" x14ac:dyDescent="0.2">
      <c r="C5771"/>
      <c r="D5771"/>
      <c r="E5771"/>
      <c r="F5771"/>
      <c r="G5771"/>
    </row>
    <row r="5772" spans="3:7" x14ac:dyDescent="0.2">
      <c r="C5772"/>
      <c r="D5772"/>
      <c r="E5772"/>
      <c r="F5772"/>
      <c r="G5772"/>
    </row>
    <row r="5773" spans="3:7" x14ac:dyDescent="0.2">
      <c r="C5773"/>
      <c r="D5773"/>
      <c r="E5773"/>
      <c r="F5773"/>
      <c r="G5773"/>
    </row>
    <row r="5774" spans="3:7" x14ac:dyDescent="0.2">
      <c r="C5774"/>
      <c r="D5774"/>
      <c r="E5774"/>
      <c r="F5774"/>
      <c r="G5774"/>
    </row>
    <row r="5775" spans="3:7" x14ac:dyDescent="0.2">
      <c r="C5775"/>
      <c r="D5775"/>
      <c r="E5775"/>
      <c r="F5775"/>
      <c r="G5775"/>
    </row>
    <row r="5776" spans="3:7" x14ac:dyDescent="0.2">
      <c r="C5776"/>
      <c r="D5776"/>
      <c r="E5776"/>
      <c r="F5776"/>
      <c r="G5776"/>
    </row>
    <row r="5777" spans="3:7" x14ac:dyDescent="0.2">
      <c r="C5777"/>
      <c r="D5777"/>
      <c r="E5777"/>
      <c r="F5777"/>
      <c r="G5777"/>
    </row>
    <row r="5778" spans="3:7" x14ac:dyDescent="0.2">
      <c r="C5778"/>
      <c r="D5778"/>
      <c r="E5778"/>
      <c r="F5778"/>
      <c r="G5778"/>
    </row>
    <row r="5779" spans="3:7" x14ac:dyDescent="0.2">
      <c r="C5779"/>
      <c r="D5779"/>
      <c r="E5779"/>
      <c r="F5779"/>
      <c r="G5779"/>
    </row>
    <row r="5780" spans="3:7" x14ac:dyDescent="0.2">
      <c r="C5780"/>
      <c r="D5780"/>
      <c r="E5780"/>
      <c r="F5780"/>
      <c r="G5780"/>
    </row>
    <row r="5781" spans="3:7" x14ac:dyDescent="0.2">
      <c r="C5781"/>
      <c r="D5781"/>
      <c r="E5781"/>
      <c r="F5781"/>
      <c r="G5781"/>
    </row>
    <row r="5782" spans="3:7" x14ac:dyDescent="0.2">
      <c r="C5782"/>
      <c r="D5782"/>
      <c r="E5782"/>
      <c r="F5782"/>
      <c r="G5782"/>
    </row>
    <row r="5783" spans="3:7" x14ac:dyDescent="0.2">
      <c r="C5783"/>
      <c r="D5783"/>
      <c r="E5783"/>
      <c r="F5783"/>
      <c r="G5783"/>
    </row>
    <row r="5784" spans="3:7" x14ac:dyDescent="0.2">
      <c r="C5784"/>
      <c r="D5784"/>
      <c r="E5784"/>
      <c r="F5784"/>
      <c r="G5784"/>
    </row>
    <row r="5785" spans="3:7" x14ac:dyDescent="0.2">
      <c r="C5785"/>
      <c r="D5785"/>
      <c r="E5785"/>
      <c r="F5785"/>
      <c r="G5785"/>
    </row>
    <row r="5786" spans="3:7" x14ac:dyDescent="0.2">
      <c r="C5786"/>
      <c r="D5786"/>
      <c r="E5786"/>
      <c r="F5786"/>
      <c r="G5786"/>
    </row>
    <row r="5787" spans="3:7" x14ac:dyDescent="0.2">
      <c r="C5787"/>
      <c r="D5787"/>
      <c r="E5787"/>
      <c r="F5787"/>
      <c r="G5787"/>
    </row>
    <row r="5788" spans="3:7" x14ac:dyDescent="0.2">
      <c r="C5788"/>
      <c r="D5788"/>
      <c r="E5788"/>
      <c r="F5788"/>
      <c r="G5788"/>
    </row>
    <row r="5789" spans="3:7" x14ac:dyDescent="0.2">
      <c r="C5789"/>
      <c r="D5789"/>
      <c r="E5789"/>
      <c r="F5789"/>
      <c r="G5789"/>
    </row>
    <row r="5790" spans="3:7" x14ac:dyDescent="0.2">
      <c r="C5790"/>
      <c r="D5790"/>
      <c r="E5790"/>
      <c r="F5790"/>
      <c r="G5790"/>
    </row>
    <row r="5791" spans="3:7" x14ac:dyDescent="0.2">
      <c r="C5791"/>
      <c r="D5791"/>
      <c r="E5791"/>
      <c r="F5791"/>
      <c r="G5791"/>
    </row>
    <row r="5792" spans="3:7" x14ac:dyDescent="0.2">
      <c r="C5792"/>
      <c r="D5792"/>
      <c r="E5792"/>
      <c r="F5792"/>
      <c r="G5792"/>
    </row>
    <row r="5793" spans="3:7" x14ac:dyDescent="0.2">
      <c r="C5793"/>
      <c r="D5793"/>
      <c r="E5793"/>
      <c r="F5793"/>
      <c r="G5793"/>
    </row>
    <row r="5794" spans="3:7" x14ac:dyDescent="0.2">
      <c r="C5794"/>
      <c r="D5794"/>
      <c r="E5794"/>
      <c r="F5794"/>
      <c r="G5794"/>
    </row>
    <row r="5795" spans="3:7" x14ac:dyDescent="0.2">
      <c r="C5795"/>
      <c r="D5795"/>
      <c r="E5795"/>
      <c r="F5795"/>
      <c r="G5795"/>
    </row>
    <row r="5796" spans="3:7" x14ac:dyDescent="0.2">
      <c r="C5796"/>
      <c r="D5796"/>
      <c r="E5796"/>
      <c r="F5796"/>
      <c r="G5796"/>
    </row>
    <row r="5797" spans="3:7" x14ac:dyDescent="0.2">
      <c r="C5797"/>
      <c r="D5797"/>
      <c r="E5797"/>
      <c r="F5797"/>
      <c r="G5797"/>
    </row>
    <row r="5798" spans="3:7" x14ac:dyDescent="0.2">
      <c r="C5798"/>
      <c r="D5798"/>
      <c r="E5798"/>
      <c r="F5798"/>
      <c r="G5798"/>
    </row>
    <row r="5799" spans="3:7" x14ac:dyDescent="0.2">
      <c r="C5799"/>
      <c r="D5799"/>
      <c r="E5799"/>
      <c r="F5799"/>
      <c r="G5799"/>
    </row>
    <row r="5800" spans="3:7" x14ac:dyDescent="0.2">
      <c r="C5800"/>
      <c r="D5800"/>
      <c r="E5800"/>
      <c r="F5800"/>
      <c r="G5800"/>
    </row>
    <row r="5801" spans="3:7" x14ac:dyDescent="0.2">
      <c r="C5801"/>
      <c r="D5801"/>
      <c r="E5801"/>
      <c r="F5801"/>
      <c r="G5801"/>
    </row>
    <row r="5802" spans="3:7" x14ac:dyDescent="0.2">
      <c r="C5802"/>
      <c r="D5802"/>
      <c r="E5802"/>
      <c r="F5802"/>
      <c r="G5802"/>
    </row>
    <row r="5803" spans="3:7" x14ac:dyDescent="0.2">
      <c r="C5803"/>
      <c r="D5803"/>
      <c r="E5803"/>
      <c r="F5803"/>
      <c r="G5803"/>
    </row>
    <row r="5804" spans="3:7" x14ac:dyDescent="0.2">
      <c r="C5804"/>
      <c r="D5804"/>
      <c r="E5804"/>
      <c r="F5804"/>
      <c r="G5804"/>
    </row>
    <row r="5805" spans="3:7" x14ac:dyDescent="0.2">
      <c r="C5805"/>
      <c r="D5805"/>
      <c r="E5805"/>
      <c r="F5805"/>
      <c r="G5805"/>
    </row>
    <row r="5806" spans="3:7" x14ac:dyDescent="0.2">
      <c r="C5806"/>
      <c r="D5806"/>
      <c r="E5806"/>
      <c r="F5806"/>
      <c r="G5806"/>
    </row>
    <row r="5807" spans="3:7" x14ac:dyDescent="0.2">
      <c r="C5807"/>
      <c r="D5807"/>
      <c r="E5807"/>
      <c r="F5807"/>
      <c r="G5807"/>
    </row>
    <row r="5808" spans="3:7" x14ac:dyDescent="0.2">
      <c r="C5808"/>
      <c r="D5808"/>
      <c r="E5808"/>
      <c r="F5808"/>
      <c r="G5808"/>
    </row>
    <row r="5809" spans="3:7" x14ac:dyDescent="0.2">
      <c r="C5809"/>
      <c r="D5809"/>
      <c r="E5809"/>
      <c r="F5809"/>
      <c r="G5809"/>
    </row>
    <row r="5810" spans="3:7" x14ac:dyDescent="0.2">
      <c r="C5810"/>
      <c r="D5810"/>
      <c r="E5810"/>
      <c r="F5810"/>
      <c r="G5810"/>
    </row>
    <row r="5811" spans="3:7" x14ac:dyDescent="0.2">
      <c r="C5811"/>
      <c r="D5811"/>
      <c r="E5811"/>
      <c r="F5811"/>
      <c r="G5811"/>
    </row>
    <row r="5812" spans="3:7" x14ac:dyDescent="0.2">
      <c r="C5812"/>
      <c r="D5812"/>
      <c r="E5812"/>
      <c r="F5812"/>
      <c r="G5812"/>
    </row>
    <row r="5813" spans="3:7" x14ac:dyDescent="0.2">
      <c r="C5813"/>
      <c r="D5813"/>
      <c r="E5813"/>
      <c r="F5813"/>
      <c r="G5813"/>
    </row>
    <row r="5814" spans="3:7" x14ac:dyDescent="0.2">
      <c r="C5814"/>
      <c r="D5814"/>
      <c r="E5814"/>
      <c r="F5814"/>
      <c r="G5814"/>
    </row>
    <row r="5815" spans="3:7" x14ac:dyDescent="0.2">
      <c r="C5815"/>
      <c r="D5815"/>
      <c r="E5815"/>
      <c r="F5815"/>
      <c r="G5815"/>
    </row>
    <row r="5816" spans="3:7" x14ac:dyDescent="0.2">
      <c r="C5816"/>
      <c r="D5816"/>
      <c r="E5816"/>
      <c r="F5816"/>
      <c r="G5816"/>
    </row>
    <row r="5817" spans="3:7" x14ac:dyDescent="0.2">
      <c r="C5817"/>
      <c r="D5817"/>
      <c r="E5817"/>
      <c r="F5817"/>
      <c r="G5817"/>
    </row>
    <row r="5818" spans="3:7" x14ac:dyDescent="0.2">
      <c r="C5818"/>
      <c r="D5818"/>
      <c r="E5818"/>
      <c r="F5818"/>
      <c r="G5818"/>
    </row>
    <row r="5819" spans="3:7" x14ac:dyDescent="0.2">
      <c r="C5819"/>
      <c r="D5819"/>
      <c r="E5819"/>
      <c r="F5819"/>
      <c r="G5819"/>
    </row>
    <row r="5820" spans="3:7" x14ac:dyDescent="0.2">
      <c r="C5820"/>
      <c r="D5820"/>
      <c r="E5820"/>
      <c r="F5820"/>
      <c r="G5820"/>
    </row>
    <row r="5821" spans="3:7" x14ac:dyDescent="0.2">
      <c r="C5821"/>
      <c r="D5821"/>
      <c r="E5821"/>
      <c r="F5821"/>
      <c r="G5821"/>
    </row>
    <row r="5822" spans="3:7" x14ac:dyDescent="0.2">
      <c r="C5822"/>
      <c r="D5822"/>
      <c r="E5822"/>
      <c r="F5822"/>
      <c r="G5822"/>
    </row>
    <row r="5823" spans="3:7" x14ac:dyDescent="0.2">
      <c r="C5823"/>
      <c r="D5823"/>
      <c r="E5823"/>
      <c r="F5823"/>
      <c r="G5823"/>
    </row>
    <row r="5824" spans="3:7" x14ac:dyDescent="0.2">
      <c r="C5824"/>
      <c r="D5824"/>
      <c r="E5824"/>
      <c r="F5824"/>
      <c r="G5824"/>
    </row>
    <row r="5825" spans="3:7" x14ac:dyDescent="0.2">
      <c r="C5825"/>
      <c r="D5825"/>
      <c r="E5825"/>
      <c r="F5825"/>
      <c r="G5825"/>
    </row>
    <row r="5826" spans="3:7" x14ac:dyDescent="0.2">
      <c r="C5826"/>
      <c r="D5826"/>
      <c r="E5826"/>
      <c r="F5826"/>
      <c r="G5826"/>
    </row>
    <row r="5827" spans="3:7" x14ac:dyDescent="0.2">
      <c r="C5827"/>
      <c r="D5827"/>
      <c r="E5827"/>
      <c r="F5827"/>
      <c r="G5827"/>
    </row>
    <row r="5828" spans="3:7" x14ac:dyDescent="0.2">
      <c r="C5828"/>
      <c r="D5828"/>
      <c r="E5828"/>
      <c r="F5828"/>
      <c r="G5828"/>
    </row>
    <row r="5829" spans="3:7" x14ac:dyDescent="0.2">
      <c r="C5829"/>
      <c r="D5829"/>
      <c r="E5829"/>
      <c r="F5829"/>
      <c r="G5829"/>
    </row>
    <row r="5830" spans="3:7" x14ac:dyDescent="0.2">
      <c r="C5830"/>
      <c r="D5830"/>
      <c r="E5830"/>
      <c r="F5830"/>
      <c r="G5830"/>
    </row>
    <row r="5831" spans="3:7" x14ac:dyDescent="0.2">
      <c r="C5831"/>
      <c r="D5831"/>
      <c r="E5831"/>
      <c r="F5831"/>
      <c r="G5831"/>
    </row>
    <row r="5832" spans="3:7" x14ac:dyDescent="0.2">
      <c r="C5832"/>
      <c r="D5832"/>
      <c r="E5832"/>
      <c r="F5832"/>
      <c r="G5832"/>
    </row>
    <row r="5833" spans="3:7" x14ac:dyDescent="0.2">
      <c r="C5833"/>
      <c r="D5833"/>
      <c r="E5833"/>
      <c r="F5833"/>
      <c r="G5833"/>
    </row>
    <row r="5834" spans="3:7" x14ac:dyDescent="0.2">
      <c r="C5834"/>
      <c r="D5834"/>
      <c r="E5834"/>
      <c r="F5834"/>
      <c r="G5834"/>
    </row>
    <row r="5835" spans="3:7" x14ac:dyDescent="0.2">
      <c r="C5835"/>
      <c r="D5835"/>
      <c r="E5835"/>
      <c r="F5835"/>
      <c r="G5835"/>
    </row>
    <row r="5836" spans="3:7" x14ac:dyDescent="0.2">
      <c r="C5836"/>
      <c r="D5836"/>
      <c r="E5836"/>
      <c r="F5836"/>
      <c r="G5836"/>
    </row>
    <row r="5837" spans="3:7" x14ac:dyDescent="0.2">
      <c r="C5837"/>
      <c r="D5837"/>
      <c r="E5837"/>
      <c r="F5837"/>
      <c r="G5837"/>
    </row>
    <row r="5838" spans="3:7" x14ac:dyDescent="0.2">
      <c r="C5838"/>
      <c r="D5838"/>
      <c r="E5838"/>
      <c r="F5838"/>
      <c r="G5838"/>
    </row>
    <row r="5839" spans="3:7" x14ac:dyDescent="0.2">
      <c r="C5839"/>
      <c r="D5839"/>
      <c r="E5839"/>
      <c r="F5839"/>
      <c r="G5839"/>
    </row>
    <row r="5840" spans="3:7" x14ac:dyDescent="0.2">
      <c r="C5840"/>
      <c r="D5840"/>
      <c r="E5840"/>
      <c r="F5840"/>
      <c r="G5840"/>
    </row>
    <row r="5841" spans="3:7" x14ac:dyDescent="0.2">
      <c r="C5841"/>
      <c r="D5841"/>
      <c r="E5841"/>
      <c r="F5841"/>
      <c r="G5841"/>
    </row>
    <row r="5842" spans="3:7" x14ac:dyDescent="0.2">
      <c r="C5842"/>
      <c r="D5842"/>
      <c r="E5842"/>
      <c r="F5842"/>
      <c r="G5842"/>
    </row>
    <row r="5843" spans="3:7" x14ac:dyDescent="0.2">
      <c r="C5843"/>
      <c r="D5843"/>
      <c r="E5843"/>
      <c r="F5843"/>
      <c r="G5843"/>
    </row>
    <row r="5844" spans="3:7" x14ac:dyDescent="0.2">
      <c r="C5844"/>
      <c r="D5844"/>
      <c r="E5844"/>
      <c r="F5844"/>
      <c r="G5844"/>
    </row>
    <row r="5845" spans="3:7" x14ac:dyDescent="0.2">
      <c r="C5845"/>
      <c r="D5845"/>
      <c r="E5845"/>
      <c r="F5845"/>
      <c r="G5845"/>
    </row>
    <row r="5846" spans="3:7" x14ac:dyDescent="0.2">
      <c r="C5846"/>
      <c r="D5846"/>
      <c r="E5846"/>
      <c r="F5846"/>
      <c r="G5846"/>
    </row>
    <row r="5847" spans="3:7" x14ac:dyDescent="0.2">
      <c r="C5847"/>
      <c r="D5847"/>
      <c r="E5847"/>
      <c r="F5847"/>
      <c r="G5847"/>
    </row>
    <row r="5848" spans="3:7" x14ac:dyDescent="0.2">
      <c r="C5848"/>
      <c r="D5848"/>
      <c r="E5848"/>
      <c r="F5848"/>
      <c r="G5848"/>
    </row>
    <row r="5849" spans="3:7" x14ac:dyDescent="0.2">
      <c r="C5849"/>
      <c r="D5849"/>
      <c r="E5849"/>
      <c r="F5849"/>
      <c r="G5849"/>
    </row>
    <row r="5850" spans="3:7" x14ac:dyDescent="0.2">
      <c r="C5850"/>
      <c r="D5850"/>
      <c r="E5850"/>
      <c r="F5850"/>
      <c r="G5850"/>
    </row>
    <row r="5851" spans="3:7" x14ac:dyDescent="0.2">
      <c r="C5851"/>
      <c r="D5851"/>
      <c r="E5851"/>
      <c r="F5851"/>
      <c r="G5851"/>
    </row>
    <row r="5852" spans="3:7" x14ac:dyDescent="0.2">
      <c r="C5852"/>
      <c r="D5852"/>
      <c r="E5852"/>
      <c r="F5852"/>
      <c r="G5852"/>
    </row>
    <row r="5853" spans="3:7" x14ac:dyDescent="0.2">
      <c r="C5853"/>
      <c r="D5853"/>
      <c r="E5853"/>
      <c r="F5853"/>
      <c r="G5853"/>
    </row>
    <row r="5854" spans="3:7" x14ac:dyDescent="0.2">
      <c r="C5854"/>
      <c r="D5854"/>
      <c r="E5854"/>
      <c r="F5854"/>
      <c r="G5854"/>
    </row>
    <row r="5855" spans="3:7" x14ac:dyDescent="0.2">
      <c r="C5855"/>
      <c r="D5855"/>
      <c r="E5855"/>
      <c r="F5855"/>
      <c r="G5855"/>
    </row>
    <row r="5856" spans="3:7" x14ac:dyDescent="0.2">
      <c r="C5856"/>
      <c r="D5856"/>
      <c r="E5856"/>
      <c r="F5856"/>
      <c r="G5856"/>
    </row>
    <row r="5857" spans="3:7" x14ac:dyDescent="0.2">
      <c r="C5857"/>
      <c r="D5857"/>
      <c r="E5857"/>
      <c r="F5857"/>
      <c r="G5857"/>
    </row>
    <row r="5858" spans="3:7" x14ac:dyDescent="0.2">
      <c r="C5858"/>
      <c r="D5858"/>
      <c r="E5858"/>
      <c r="F5858"/>
      <c r="G5858"/>
    </row>
    <row r="5859" spans="3:7" x14ac:dyDescent="0.2">
      <c r="C5859"/>
      <c r="D5859"/>
      <c r="E5859"/>
      <c r="F5859"/>
      <c r="G5859"/>
    </row>
    <row r="5860" spans="3:7" x14ac:dyDescent="0.2">
      <c r="C5860"/>
      <c r="D5860"/>
      <c r="E5860"/>
      <c r="F5860"/>
      <c r="G5860"/>
    </row>
    <row r="5861" spans="3:7" x14ac:dyDescent="0.2">
      <c r="C5861"/>
      <c r="D5861"/>
      <c r="E5861"/>
      <c r="F5861"/>
      <c r="G5861"/>
    </row>
    <row r="5862" spans="3:7" x14ac:dyDescent="0.2">
      <c r="C5862"/>
      <c r="D5862"/>
      <c r="E5862"/>
      <c r="F5862"/>
      <c r="G5862"/>
    </row>
    <row r="5863" spans="3:7" x14ac:dyDescent="0.2">
      <c r="C5863"/>
      <c r="D5863"/>
      <c r="E5863"/>
      <c r="F5863"/>
      <c r="G5863"/>
    </row>
    <row r="5864" spans="3:7" x14ac:dyDescent="0.2">
      <c r="C5864"/>
      <c r="D5864"/>
      <c r="E5864"/>
      <c r="F5864"/>
      <c r="G5864"/>
    </row>
    <row r="5865" spans="3:7" x14ac:dyDescent="0.2">
      <c r="C5865"/>
      <c r="D5865"/>
      <c r="E5865"/>
      <c r="F5865"/>
      <c r="G5865"/>
    </row>
    <row r="5866" spans="3:7" x14ac:dyDescent="0.2">
      <c r="C5866"/>
      <c r="D5866"/>
      <c r="E5866"/>
      <c r="F5866"/>
      <c r="G5866"/>
    </row>
    <row r="5867" spans="3:7" x14ac:dyDescent="0.2">
      <c r="C5867"/>
      <c r="D5867"/>
      <c r="E5867"/>
      <c r="F5867"/>
      <c r="G5867"/>
    </row>
    <row r="5868" spans="3:7" x14ac:dyDescent="0.2">
      <c r="C5868"/>
      <c r="D5868"/>
      <c r="E5868"/>
      <c r="F5868"/>
      <c r="G5868"/>
    </row>
    <row r="5869" spans="3:7" x14ac:dyDescent="0.2">
      <c r="C5869"/>
      <c r="D5869"/>
      <c r="E5869"/>
      <c r="F5869"/>
      <c r="G5869"/>
    </row>
    <row r="5870" spans="3:7" x14ac:dyDescent="0.2">
      <c r="C5870"/>
      <c r="D5870"/>
      <c r="E5870"/>
      <c r="F5870"/>
      <c r="G5870"/>
    </row>
    <row r="5871" spans="3:7" x14ac:dyDescent="0.2">
      <c r="C5871"/>
      <c r="D5871"/>
      <c r="E5871"/>
      <c r="F5871"/>
      <c r="G5871"/>
    </row>
    <row r="5872" spans="3:7" x14ac:dyDescent="0.2">
      <c r="C5872"/>
      <c r="D5872"/>
      <c r="E5872"/>
      <c r="F5872"/>
      <c r="G5872"/>
    </row>
    <row r="5873" spans="3:7" x14ac:dyDescent="0.2">
      <c r="C5873"/>
      <c r="D5873"/>
      <c r="E5873"/>
      <c r="F5873"/>
      <c r="G5873"/>
    </row>
    <row r="5874" spans="3:7" x14ac:dyDescent="0.2">
      <c r="C5874"/>
      <c r="D5874"/>
      <c r="E5874"/>
      <c r="F5874"/>
      <c r="G5874"/>
    </row>
    <row r="5875" spans="3:7" x14ac:dyDescent="0.2">
      <c r="C5875"/>
      <c r="D5875"/>
      <c r="E5875"/>
      <c r="F5875"/>
      <c r="G5875"/>
    </row>
    <row r="5876" spans="3:7" x14ac:dyDescent="0.2">
      <c r="C5876"/>
      <c r="D5876"/>
      <c r="E5876"/>
      <c r="F5876"/>
      <c r="G5876"/>
    </row>
    <row r="5877" spans="3:7" x14ac:dyDescent="0.2">
      <c r="C5877"/>
      <c r="D5877"/>
      <c r="E5877"/>
      <c r="F5877"/>
      <c r="G5877"/>
    </row>
    <row r="5878" spans="3:7" x14ac:dyDescent="0.2">
      <c r="C5878"/>
      <c r="D5878"/>
      <c r="E5878"/>
      <c r="F5878"/>
      <c r="G5878"/>
    </row>
    <row r="5879" spans="3:7" x14ac:dyDescent="0.2">
      <c r="C5879"/>
      <c r="D5879"/>
      <c r="E5879"/>
      <c r="F5879"/>
      <c r="G5879"/>
    </row>
    <row r="5880" spans="3:7" x14ac:dyDescent="0.2">
      <c r="C5880"/>
      <c r="D5880"/>
      <c r="E5880"/>
      <c r="F5880"/>
      <c r="G5880"/>
    </row>
    <row r="5881" spans="3:7" x14ac:dyDescent="0.2">
      <c r="C5881"/>
      <c r="D5881"/>
      <c r="E5881"/>
      <c r="F5881"/>
      <c r="G5881"/>
    </row>
    <row r="5882" spans="3:7" x14ac:dyDescent="0.2">
      <c r="C5882"/>
      <c r="D5882"/>
      <c r="E5882"/>
      <c r="F5882"/>
      <c r="G5882"/>
    </row>
    <row r="5883" spans="3:7" x14ac:dyDescent="0.2">
      <c r="C5883"/>
      <c r="D5883"/>
      <c r="E5883"/>
      <c r="F5883"/>
      <c r="G5883"/>
    </row>
    <row r="5884" spans="3:7" x14ac:dyDescent="0.2">
      <c r="C5884"/>
      <c r="D5884"/>
      <c r="E5884"/>
      <c r="F5884"/>
      <c r="G5884"/>
    </row>
    <row r="5885" spans="3:7" x14ac:dyDescent="0.2">
      <c r="C5885"/>
      <c r="D5885"/>
      <c r="E5885"/>
      <c r="F5885"/>
      <c r="G5885"/>
    </row>
    <row r="5886" spans="3:7" x14ac:dyDescent="0.2">
      <c r="C5886"/>
      <c r="D5886"/>
      <c r="E5886"/>
      <c r="F5886"/>
      <c r="G5886"/>
    </row>
    <row r="5887" spans="3:7" x14ac:dyDescent="0.2">
      <c r="C5887"/>
      <c r="D5887"/>
      <c r="E5887"/>
      <c r="F5887"/>
      <c r="G5887"/>
    </row>
    <row r="5888" spans="3:7" x14ac:dyDescent="0.2">
      <c r="C5888"/>
      <c r="D5888"/>
      <c r="E5888"/>
      <c r="F5888"/>
      <c r="G5888"/>
    </row>
    <row r="5889" spans="3:7" x14ac:dyDescent="0.2">
      <c r="C5889"/>
      <c r="D5889"/>
      <c r="E5889"/>
      <c r="F5889"/>
      <c r="G5889"/>
    </row>
    <row r="5890" spans="3:7" x14ac:dyDescent="0.2">
      <c r="C5890"/>
      <c r="D5890"/>
      <c r="E5890"/>
      <c r="F5890"/>
      <c r="G5890"/>
    </row>
    <row r="5891" spans="3:7" x14ac:dyDescent="0.2">
      <c r="C5891"/>
      <c r="D5891"/>
      <c r="E5891"/>
      <c r="F5891"/>
      <c r="G5891"/>
    </row>
    <row r="5892" spans="3:7" x14ac:dyDescent="0.2">
      <c r="C5892"/>
      <c r="D5892"/>
      <c r="E5892"/>
      <c r="F5892"/>
      <c r="G5892"/>
    </row>
    <row r="5893" spans="3:7" x14ac:dyDescent="0.2">
      <c r="C5893"/>
      <c r="D5893"/>
      <c r="E5893"/>
      <c r="F5893"/>
      <c r="G5893"/>
    </row>
    <row r="5894" spans="3:7" x14ac:dyDescent="0.2">
      <c r="C5894"/>
      <c r="D5894"/>
      <c r="E5894"/>
      <c r="F5894"/>
      <c r="G5894"/>
    </row>
    <row r="5895" spans="3:7" x14ac:dyDescent="0.2">
      <c r="C5895"/>
      <c r="D5895"/>
      <c r="E5895"/>
      <c r="F5895"/>
      <c r="G5895"/>
    </row>
    <row r="5896" spans="3:7" x14ac:dyDescent="0.2">
      <c r="C5896"/>
      <c r="D5896"/>
      <c r="E5896"/>
      <c r="F5896"/>
      <c r="G5896"/>
    </row>
    <row r="5897" spans="3:7" x14ac:dyDescent="0.2">
      <c r="C5897"/>
      <c r="D5897"/>
      <c r="E5897"/>
      <c r="F5897"/>
      <c r="G5897"/>
    </row>
    <row r="5898" spans="3:7" x14ac:dyDescent="0.2">
      <c r="C5898"/>
      <c r="D5898"/>
      <c r="E5898"/>
      <c r="F5898"/>
      <c r="G5898"/>
    </row>
    <row r="5899" spans="3:7" x14ac:dyDescent="0.2">
      <c r="C5899"/>
      <c r="D5899"/>
      <c r="E5899"/>
      <c r="F5899"/>
      <c r="G5899"/>
    </row>
    <row r="5900" spans="3:7" x14ac:dyDescent="0.2">
      <c r="C5900"/>
      <c r="D5900"/>
      <c r="E5900"/>
      <c r="F5900"/>
      <c r="G5900"/>
    </row>
    <row r="5901" spans="3:7" x14ac:dyDescent="0.2">
      <c r="C5901"/>
      <c r="D5901"/>
      <c r="E5901"/>
      <c r="F5901"/>
      <c r="G5901"/>
    </row>
    <row r="5902" spans="3:7" x14ac:dyDescent="0.2">
      <c r="C5902"/>
      <c r="D5902"/>
      <c r="E5902"/>
      <c r="F5902"/>
      <c r="G5902"/>
    </row>
    <row r="5903" spans="3:7" x14ac:dyDescent="0.2">
      <c r="C5903"/>
      <c r="D5903"/>
      <c r="E5903"/>
      <c r="F5903"/>
      <c r="G5903"/>
    </row>
    <row r="5904" spans="3:7" x14ac:dyDescent="0.2">
      <c r="C5904"/>
      <c r="D5904"/>
      <c r="E5904"/>
      <c r="F5904"/>
      <c r="G5904"/>
    </row>
    <row r="5905" spans="3:7" x14ac:dyDescent="0.2">
      <c r="C5905"/>
      <c r="D5905"/>
      <c r="E5905"/>
      <c r="F5905"/>
      <c r="G5905"/>
    </row>
    <row r="5906" spans="3:7" x14ac:dyDescent="0.2">
      <c r="C5906"/>
      <c r="D5906"/>
      <c r="E5906"/>
      <c r="F5906"/>
      <c r="G5906"/>
    </row>
    <row r="5907" spans="3:7" x14ac:dyDescent="0.2">
      <c r="C5907"/>
      <c r="D5907"/>
      <c r="E5907"/>
      <c r="F5907"/>
      <c r="G5907"/>
    </row>
    <row r="5908" spans="3:7" x14ac:dyDescent="0.2">
      <c r="C5908"/>
      <c r="D5908"/>
      <c r="E5908"/>
      <c r="F5908"/>
      <c r="G5908"/>
    </row>
    <row r="5909" spans="3:7" x14ac:dyDescent="0.2">
      <c r="C5909"/>
      <c r="D5909"/>
      <c r="E5909"/>
      <c r="F5909"/>
      <c r="G5909"/>
    </row>
    <row r="5910" spans="3:7" x14ac:dyDescent="0.2">
      <c r="C5910"/>
      <c r="D5910"/>
      <c r="E5910"/>
      <c r="F5910"/>
      <c r="G5910"/>
    </row>
    <row r="5911" spans="3:7" x14ac:dyDescent="0.2">
      <c r="C5911"/>
      <c r="D5911"/>
      <c r="E5911"/>
      <c r="F5911"/>
      <c r="G5911"/>
    </row>
    <row r="5912" spans="3:7" x14ac:dyDescent="0.2">
      <c r="C5912"/>
      <c r="D5912"/>
      <c r="E5912"/>
      <c r="F5912"/>
      <c r="G5912"/>
    </row>
    <row r="5913" spans="3:7" x14ac:dyDescent="0.2">
      <c r="C5913"/>
      <c r="D5913"/>
      <c r="E5913"/>
      <c r="F5913"/>
      <c r="G5913"/>
    </row>
    <row r="5914" spans="3:7" x14ac:dyDescent="0.2">
      <c r="C5914"/>
      <c r="D5914"/>
      <c r="E5914"/>
      <c r="F5914"/>
      <c r="G5914"/>
    </row>
    <row r="5915" spans="3:7" x14ac:dyDescent="0.2">
      <c r="C5915"/>
      <c r="D5915"/>
      <c r="E5915"/>
      <c r="F5915"/>
      <c r="G5915"/>
    </row>
    <row r="5916" spans="3:7" x14ac:dyDescent="0.2">
      <c r="C5916"/>
      <c r="D5916"/>
      <c r="E5916"/>
      <c r="F5916"/>
      <c r="G5916"/>
    </row>
    <row r="5917" spans="3:7" x14ac:dyDescent="0.2">
      <c r="C5917"/>
      <c r="D5917"/>
      <c r="E5917"/>
      <c r="F5917"/>
      <c r="G5917"/>
    </row>
    <row r="5918" spans="3:7" x14ac:dyDescent="0.2">
      <c r="C5918"/>
      <c r="D5918"/>
      <c r="E5918"/>
      <c r="F5918"/>
      <c r="G5918"/>
    </row>
    <row r="5919" spans="3:7" x14ac:dyDescent="0.2">
      <c r="C5919"/>
      <c r="D5919"/>
      <c r="E5919"/>
      <c r="F5919"/>
      <c r="G5919"/>
    </row>
    <row r="5920" spans="3:7" x14ac:dyDescent="0.2">
      <c r="C5920"/>
      <c r="D5920"/>
      <c r="E5920"/>
      <c r="F5920"/>
      <c r="G5920"/>
    </row>
    <row r="5921" spans="3:7" x14ac:dyDescent="0.2">
      <c r="C5921"/>
      <c r="D5921"/>
      <c r="E5921"/>
      <c r="F5921"/>
      <c r="G5921"/>
    </row>
    <row r="5922" spans="3:7" x14ac:dyDescent="0.2">
      <c r="C5922"/>
      <c r="D5922"/>
      <c r="E5922"/>
      <c r="F5922"/>
      <c r="G5922"/>
    </row>
    <row r="5923" spans="3:7" x14ac:dyDescent="0.2">
      <c r="C5923"/>
      <c r="D5923"/>
      <c r="E5923"/>
      <c r="F5923"/>
      <c r="G5923"/>
    </row>
    <row r="5924" spans="3:7" x14ac:dyDescent="0.2">
      <c r="C5924"/>
      <c r="D5924"/>
      <c r="E5924"/>
      <c r="F5924"/>
      <c r="G5924"/>
    </row>
    <row r="5925" spans="3:7" x14ac:dyDescent="0.2">
      <c r="C5925"/>
      <c r="D5925"/>
      <c r="E5925"/>
      <c r="F5925"/>
      <c r="G5925"/>
    </row>
    <row r="5926" spans="3:7" x14ac:dyDescent="0.2">
      <c r="C5926"/>
      <c r="D5926"/>
      <c r="E5926"/>
      <c r="F5926"/>
      <c r="G5926"/>
    </row>
    <row r="5927" spans="3:7" x14ac:dyDescent="0.2">
      <c r="C5927"/>
      <c r="D5927"/>
      <c r="E5927"/>
      <c r="F5927"/>
      <c r="G5927"/>
    </row>
    <row r="5928" spans="3:7" x14ac:dyDescent="0.2">
      <c r="C5928"/>
      <c r="D5928"/>
      <c r="E5928"/>
      <c r="F5928"/>
      <c r="G5928"/>
    </row>
    <row r="5929" spans="3:7" x14ac:dyDescent="0.2">
      <c r="C5929"/>
      <c r="D5929"/>
      <c r="E5929"/>
      <c r="F5929"/>
      <c r="G5929"/>
    </row>
    <row r="5930" spans="3:7" x14ac:dyDescent="0.2">
      <c r="C5930"/>
      <c r="D5930"/>
      <c r="E5930"/>
      <c r="F5930"/>
      <c r="G5930"/>
    </row>
    <row r="5931" spans="3:7" x14ac:dyDescent="0.2">
      <c r="C5931"/>
      <c r="D5931"/>
      <c r="E5931"/>
      <c r="F5931"/>
      <c r="G5931"/>
    </row>
    <row r="5932" spans="3:7" x14ac:dyDescent="0.2">
      <c r="C5932"/>
      <c r="D5932"/>
      <c r="E5932"/>
      <c r="F5932"/>
      <c r="G5932"/>
    </row>
    <row r="5933" spans="3:7" x14ac:dyDescent="0.2">
      <c r="C5933"/>
      <c r="D5933"/>
      <c r="E5933"/>
      <c r="F5933"/>
      <c r="G5933"/>
    </row>
    <row r="5934" spans="3:7" x14ac:dyDescent="0.2">
      <c r="C5934"/>
      <c r="D5934"/>
      <c r="E5934"/>
      <c r="F5934"/>
      <c r="G5934"/>
    </row>
    <row r="5935" spans="3:7" x14ac:dyDescent="0.2">
      <c r="C5935"/>
      <c r="D5935"/>
      <c r="E5935"/>
      <c r="F5935"/>
      <c r="G5935"/>
    </row>
    <row r="5936" spans="3:7" x14ac:dyDescent="0.2">
      <c r="C5936"/>
      <c r="D5936"/>
      <c r="E5936"/>
      <c r="F5936"/>
      <c r="G5936"/>
    </row>
    <row r="5937" spans="3:7" x14ac:dyDescent="0.2">
      <c r="C5937"/>
      <c r="D5937"/>
      <c r="E5937"/>
      <c r="F5937"/>
      <c r="G5937"/>
    </row>
    <row r="5938" spans="3:7" x14ac:dyDescent="0.2">
      <c r="C5938"/>
      <c r="D5938"/>
      <c r="E5938"/>
      <c r="F5938"/>
      <c r="G5938"/>
    </row>
    <row r="5939" spans="3:7" x14ac:dyDescent="0.2">
      <c r="C5939"/>
      <c r="D5939"/>
      <c r="E5939"/>
      <c r="F5939"/>
      <c r="G5939"/>
    </row>
    <row r="5940" spans="3:7" x14ac:dyDescent="0.2">
      <c r="C5940"/>
      <c r="D5940"/>
      <c r="E5940"/>
      <c r="F5940"/>
      <c r="G5940"/>
    </row>
    <row r="5941" spans="3:7" x14ac:dyDescent="0.2">
      <c r="C5941"/>
      <c r="D5941"/>
      <c r="E5941"/>
      <c r="F5941"/>
      <c r="G5941"/>
    </row>
    <row r="5942" spans="3:7" x14ac:dyDescent="0.2">
      <c r="C5942"/>
      <c r="D5942"/>
      <c r="E5942"/>
      <c r="F5942"/>
      <c r="G5942"/>
    </row>
    <row r="5943" spans="3:7" x14ac:dyDescent="0.2">
      <c r="C5943"/>
      <c r="D5943"/>
      <c r="E5943"/>
      <c r="F5943"/>
      <c r="G5943"/>
    </row>
    <row r="5944" spans="3:7" x14ac:dyDescent="0.2">
      <c r="C5944"/>
      <c r="D5944"/>
      <c r="E5944"/>
      <c r="F5944"/>
      <c r="G5944"/>
    </row>
    <row r="5945" spans="3:7" x14ac:dyDescent="0.2">
      <c r="C5945"/>
      <c r="D5945"/>
      <c r="E5945"/>
      <c r="F5945"/>
      <c r="G5945"/>
    </row>
    <row r="5946" spans="3:7" x14ac:dyDescent="0.2">
      <c r="C5946"/>
      <c r="D5946"/>
      <c r="E5946"/>
      <c r="F5946"/>
      <c r="G5946"/>
    </row>
    <row r="5947" spans="3:7" x14ac:dyDescent="0.2">
      <c r="C5947"/>
      <c r="D5947"/>
      <c r="E5947"/>
      <c r="F5947"/>
      <c r="G5947"/>
    </row>
    <row r="5948" spans="3:7" x14ac:dyDescent="0.2">
      <c r="C5948"/>
      <c r="D5948"/>
      <c r="E5948"/>
      <c r="F5948"/>
      <c r="G5948"/>
    </row>
    <row r="5949" spans="3:7" x14ac:dyDescent="0.2">
      <c r="C5949"/>
      <c r="D5949"/>
      <c r="E5949"/>
      <c r="F5949"/>
      <c r="G5949"/>
    </row>
    <row r="5950" spans="3:7" x14ac:dyDescent="0.2">
      <c r="C5950"/>
      <c r="D5950"/>
      <c r="E5950"/>
      <c r="F5950"/>
      <c r="G5950"/>
    </row>
    <row r="5951" spans="3:7" x14ac:dyDescent="0.2">
      <c r="C5951"/>
      <c r="D5951"/>
      <c r="E5951"/>
      <c r="F5951"/>
      <c r="G5951"/>
    </row>
    <row r="5952" spans="3:7" x14ac:dyDescent="0.2">
      <c r="C5952"/>
      <c r="D5952"/>
      <c r="E5952"/>
      <c r="F5952"/>
      <c r="G5952"/>
    </row>
    <row r="5953" spans="3:7" x14ac:dyDescent="0.2">
      <c r="C5953"/>
      <c r="D5953"/>
      <c r="E5953"/>
      <c r="F5953"/>
      <c r="G5953"/>
    </row>
    <row r="5954" spans="3:7" x14ac:dyDescent="0.2">
      <c r="C5954"/>
      <c r="D5954"/>
      <c r="E5954"/>
      <c r="F5954"/>
      <c r="G5954"/>
    </row>
    <row r="5955" spans="3:7" x14ac:dyDescent="0.2">
      <c r="C5955"/>
      <c r="D5955"/>
      <c r="E5955"/>
      <c r="F5955"/>
      <c r="G5955"/>
    </row>
    <row r="5956" spans="3:7" x14ac:dyDescent="0.2">
      <c r="C5956"/>
      <c r="D5956"/>
      <c r="E5956"/>
      <c r="F5956"/>
      <c r="G5956"/>
    </row>
    <row r="5957" spans="3:7" x14ac:dyDescent="0.2">
      <c r="C5957"/>
      <c r="D5957"/>
      <c r="E5957"/>
      <c r="F5957"/>
      <c r="G5957"/>
    </row>
    <row r="5958" spans="3:7" x14ac:dyDescent="0.2">
      <c r="C5958"/>
      <c r="D5958"/>
      <c r="E5958"/>
      <c r="F5958"/>
      <c r="G5958"/>
    </row>
    <row r="5959" spans="3:7" x14ac:dyDescent="0.2">
      <c r="C5959"/>
      <c r="D5959"/>
      <c r="E5959"/>
      <c r="F5959"/>
      <c r="G5959"/>
    </row>
    <row r="5960" spans="3:7" x14ac:dyDescent="0.2">
      <c r="C5960"/>
      <c r="D5960"/>
      <c r="E5960"/>
      <c r="F5960"/>
      <c r="G5960"/>
    </row>
    <row r="5961" spans="3:7" x14ac:dyDescent="0.2">
      <c r="C5961"/>
      <c r="D5961"/>
      <c r="E5961"/>
      <c r="F5961"/>
      <c r="G5961"/>
    </row>
    <row r="5962" spans="3:7" x14ac:dyDescent="0.2">
      <c r="C5962"/>
      <c r="D5962"/>
      <c r="E5962"/>
      <c r="F5962"/>
      <c r="G5962"/>
    </row>
    <row r="5963" spans="3:7" x14ac:dyDescent="0.2">
      <c r="C5963"/>
      <c r="D5963"/>
      <c r="E5963"/>
      <c r="F5963"/>
      <c r="G5963"/>
    </row>
    <row r="5964" spans="3:7" x14ac:dyDescent="0.2">
      <c r="C5964"/>
      <c r="D5964"/>
      <c r="E5964"/>
      <c r="F5964"/>
      <c r="G5964"/>
    </row>
    <row r="5965" spans="3:7" x14ac:dyDescent="0.2">
      <c r="C5965"/>
      <c r="D5965"/>
      <c r="E5965"/>
      <c r="F5965"/>
      <c r="G5965"/>
    </row>
    <row r="5966" spans="3:7" x14ac:dyDescent="0.2">
      <c r="C5966"/>
      <c r="D5966"/>
      <c r="E5966"/>
      <c r="F5966"/>
      <c r="G5966"/>
    </row>
    <row r="5967" spans="3:7" x14ac:dyDescent="0.2">
      <c r="C5967"/>
      <c r="D5967"/>
      <c r="E5967"/>
      <c r="F5967"/>
      <c r="G5967"/>
    </row>
    <row r="5968" spans="3:7" x14ac:dyDescent="0.2">
      <c r="C5968"/>
      <c r="D5968"/>
      <c r="E5968"/>
      <c r="F5968"/>
      <c r="G5968"/>
    </row>
    <row r="5969" spans="3:7" x14ac:dyDescent="0.2">
      <c r="C5969"/>
      <c r="D5969"/>
      <c r="E5969"/>
      <c r="F5969"/>
      <c r="G5969"/>
    </row>
    <row r="5970" spans="3:7" x14ac:dyDescent="0.2">
      <c r="C5970"/>
      <c r="D5970"/>
      <c r="E5970"/>
      <c r="F5970"/>
      <c r="G5970"/>
    </row>
    <row r="5971" spans="3:7" x14ac:dyDescent="0.2">
      <c r="C5971"/>
      <c r="D5971"/>
      <c r="E5971"/>
      <c r="F5971"/>
      <c r="G5971"/>
    </row>
    <row r="5972" spans="3:7" x14ac:dyDescent="0.2">
      <c r="C5972"/>
      <c r="D5972"/>
      <c r="E5972"/>
      <c r="F5972"/>
      <c r="G5972"/>
    </row>
    <row r="5973" spans="3:7" x14ac:dyDescent="0.2">
      <c r="C5973"/>
      <c r="D5973"/>
      <c r="E5973"/>
      <c r="F5973"/>
      <c r="G5973"/>
    </row>
    <row r="5974" spans="3:7" x14ac:dyDescent="0.2">
      <c r="C5974"/>
      <c r="D5974"/>
      <c r="E5974"/>
      <c r="F5974"/>
      <c r="G5974"/>
    </row>
    <row r="5975" spans="3:7" x14ac:dyDescent="0.2">
      <c r="C5975"/>
      <c r="D5975"/>
      <c r="E5975"/>
      <c r="F5975"/>
      <c r="G5975"/>
    </row>
    <row r="5976" spans="3:7" x14ac:dyDescent="0.2">
      <c r="C5976"/>
      <c r="D5976"/>
      <c r="E5976"/>
      <c r="F5976"/>
      <c r="G5976"/>
    </row>
    <row r="5977" spans="3:7" x14ac:dyDescent="0.2">
      <c r="C5977"/>
      <c r="D5977"/>
      <c r="E5977"/>
      <c r="F5977"/>
      <c r="G5977"/>
    </row>
    <row r="5978" spans="3:7" x14ac:dyDescent="0.2">
      <c r="C5978"/>
      <c r="D5978"/>
      <c r="E5978"/>
      <c r="F5978"/>
      <c r="G5978"/>
    </row>
    <row r="5979" spans="3:7" x14ac:dyDescent="0.2">
      <c r="C5979"/>
      <c r="D5979"/>
      <c r="E5979"/>
      <c r="F5979"/>
      <c r="G5979"/>
    </row>
    <row r="5980" spans="3:7" x14ac:dyDescent="0.2">
      <c r="C5980"/>
      <c r="D5980"/>
      <c r="E5980"/>
      <c r="F5980"/>
      <c r="G5980"/>
    </row>
    <row r="5981" spans="3:7" x14ac:dyDescent="0.2">
      <c r="C5981"/>
      <c r="D5981"/>
      <c r="E5981"/>
      <c r="F5981"/>
      <c r="G5981"/>
    </row>
    <row r="5982" spans="3:7" x14ac:dyDescent="0.2">
      <c r="C5982"/>
      <c r="D5982"/>
      <c r="E5982"/>
      <c r="F5982"/>
      <c r="G5982"/>
    </row>
    <row r="5983" spans="3:7" x14ac:dyDescent="0.2">
      <c r="C5983"/>
      <c r="D5983"/>
      <c r="E5983"/>
      <c r="F5983"/>
      <c r="G5983"/>
    </row>
    <row r="5984" spans="3:7" x14ac:dyDescent="0.2">
      <c r="C5984"/>
      <c r="D5984"/>
      <c r="E5984"/>
      <c r="F5984"/>
      <c r="G5984"/>
    </row>
    <row r="5985" spans="3:7" x14ac:dyDescent="0.2">
      <c r="C5985"/>
      <c r="D5985"/>
      <c r="E5985"/>
      <c r="F5985"/>
      <c r="G5985"/>
    </row>
    <row r="5986" spans="3:7" x14ac:dyDescent="0.2">
      <c r="C5986"/>
      <c r="D5986"/>
      <c r="E5986"/>
      <c r="F5986"/>
      <c r="G5986"/>
    </row>
    <row r="5987" spans="3:7" x14ac:dyDescent="0.2">
      <c r="C5987"/>
      <c r="D5987"/>
      <c r="E5987"/>
      <c r="F5987"/>
      <c r="G5987"/>
    </row>
    <row r="5988" spans="3:7" x14ac:dyDescent="0.2">
      <c r="C5988"/>
      <c r="D5988"/>
      <c r="E5988"/>
      <c r="F5988"/>
      <c r="G5988"/>
    </row>
    <row r="5989" spans="3:7" x14ac:dyDescent="0.2">
      <c r="C5989"/>
      <c r="D5989"/>
      <c r="E5989"/>
      <c r="F5989"/>
      <c r="G5989"/>
    </row>
    <row r="5990" spans="3:7" x14ac:dyDescent="0.2">
      <c r="C5990"/>
      <c r="D5990"/>
      <c r="E5990"/>
      <c r="F5990"/>
      <c r="G5990"/>
    </row>
    <row r="5991" spans="3:7" x14ac:dyDescent="0.2">
      <c r="C5991"/>
      <c r="D5991"/>
      <c r="E5991"/>
      <c r="F5991"/>
      <c r="G5991"/>
    </row>
    <row r="5992" spans="3:7" x14ac:dyDescent="0.2">
      <c r="C5992"/>
      <c r="D5992"/>
      <c r="E5992"/>
      <c r="F5992"/>
      <c r="G5992"/>
    </row>
    <row r="5993" spans="3:7" x14ac:dyDescent="0.2">
      <c r="C5993"/>
      <c r="D5993"/>
      <c r="E5993"/>
      <c r="F5993"/>
      <c r="G5993"/>
    </row>
    <row r="5994" spans="3:7" x14ac:dyDescent="0.2">
      <c r="C5994"/>
      <c r="D5994"/>
      <c r="E5994"/>
      <c r="F5994"/>
      <c r="G5994"/>
    </row>
    <row r="5995" spans="3:7" x14ac:dyDescent="0.2">
      <c r="C5995"/>
      <c r="D5995"/>
      <c r="E5995"/>
      <c r="F5995"/>
      <c r="G5995"/>
    </row>
    <row r="5996" spans="3:7" x14ac:dyDescent="0.2">
      <c r="C5996"/>
      <c r="D5996"/>
      <c r="E5996"/>
      <c r="F5996"/>
      <c r="G5996"/>
    </row>
    <row r="5997" spans="3:7" x14ac:dyDescent="0.2">
      <c r="C5997"/>
      <c r="D5997"/>
      <c r="E5997"/>
      <c r="F5997"/>
      <c r="G5997"/>
    </row>
    <row r="5998" spans="3:7" x14ac:dyDescent="0.2">
      <c r="C5998"/>
      <c r="D5998"/>
      <c r="E5998"/>
      <c r="F5998"/>
      <c r="G5998"/>
    </row>
    <row r="5999" spans="3:7" x14ac:dyDescent="0.2">
      <c r="C5999"/>
      <c r="D5999"/>
      <c r="E5999"/>
      <c r="F5999"/>
      <c r="G5999"/>
    </row>
    <row r="6000" spans="3:7" x14ac:dyDescent="0.2">
      <c r="C6000"/>
      <c r="D6000"/>
      <c r="E6000"/>
      <c r="F6000"/>
      <c r="G6000"/>
    </row>
    <row r="6001" spans="3:7" x14ac:dyDescent="0.2">
      <c r="C6001"/>
      <c r="D6001"/>
      <c r="E6001"/>
      <c r="F6001"/>
      <c r="G6001"/>
    </row>
    <row r="6002" spans="3:7" x14ac:dyDescent="0.2">
      <c r="C6002"/>
      <c r="D6002"/>
      <c r="E6002"/>
      <c r="F6002"/>
      <c r="G6002"/>
    </row>
    <row r="6003" spans="3:7" x14ac:dyDescent="0.2">
      <c r="C6003"/>
      <c r="D6003"/>
      <c r="E6003"/>
      <c r="F6003"/>
      <c r="G6003"/>
    </row>
    <row r="6004" spans="3:7" x14ac:dyDescent="0.2">
      <c r="C6004"/>
      <c r="D6004"/>
      <c r="E6004"/>
      <c r="F6004"/>
      <c r="G6004"/>
    </row>
    <row r="6005" spans="3:7" x14ac:dyDescent="0.2">
      <c r="C6005"/>
      <c r="D6005"/>
      <c r="E6005"/>
      <c r="F6005"/>
      <c r="G6005"/>
    </row>
    <row r="6006" spans="3:7" x14ac:dyDescent="0.2">
      <c r="C6006"/>
      <c r="D6006"/>
      <c r="E6006"/>
      <c r="F6006"/>
      <c r="G6006"/>
    </row>
    <row r="6007" spans="3:7" x14ac:dyDescent="0.2">
      <c r="C6007"/>
      <c r="D6007"/>
      <c r="E6007"/>
      <c r="F6007"/>
      <c r="G6007"/>
    </row>
    <row r="6008" spans="3:7" x14ac:dyDescent="0.2">
      <c r="C6008"/>
      <c r="D6008"/>
      <c r="E6008"/>
      <c r="F6008"/>
      <c r="G6008"/>
    </row>
    <row r="6009" spans="3:7" x14ac:dyDescent="0.2">
      <c r="C6009"/>
      <c r="D6009"/>
      <c r="E6009"/>
      <c r="F6009"/>
      <c r="G6009"/>
    </row>
    <row r="6010" spans="3:7" x14ac:dyDescent="0.2">
      <c r="C6010"/>
      <c r="D6010"/>
      <c r="E6010"/>
      <c r="F6010"/>
      <c r="G6010"/>
    </row>
    <row r="6011" spans="3:7" x14ac:dyDescent="0.2">
      <c r="C6011"/>
      <c r="D6011"/>
      <c r="E6011"/>
      <c r="F6011"/>
      <c r="G6011"/>
    </row>
    <row r="6012" spans="3:7" x14ac:dyDescent="0.2">
      <c r="C6012"/>
      <c r="D6012"/>
      <c r="E6012"/>
      <c r="F6012"/>
      <c r="G6012"/>
    </row>
    <row r="6013" spans="3:7" x14ac:dyDescent="0.2">
      <c r="C6013"/>
      <c r="D6013"/>
      <c r="E6013"/>
      <c r="F6013"/>
      <c r="G6013"/>
    </row>
    <row r="6014" spans="3:7" x14ac:dyDescent="0.2">
      <c r="C6014"/>
      <c r="D6014"/>
      <c r="E6014"/>
      <c r="F6014"/>
      <c r="G6014"/>
    </row>
    <row r="6015" spans="3:7" x14ac:dyDescent="0.2">
      <c r="C6015"/>
      <c r="D6015"/>
      <c r="E6015"/>
      <c r="F6015"/>
      <c r="G6015"/>
    </row>
    <row r="6016" spans="3:7" x14ac:dyDescent="0.2">
      <c r="C6016"/>
      <c r="D6016"/>
      <c r="E6016"/>
      <c r="F6016"/>
      <c r="G6016"/>
    </row>
    <row r="6017" spans="3:7" x14ac:dyDescent="0.2">
      <c r="C6017"/>
      <c r="D6017"/>
      <c r="E6017"/>
      <c r="F6017"/>
      <c r="G6017"/>
    </row>
    <row r="6018" spans="3:7" x14ac:dyDescent="0.2">
      <c r="C6018"/>
      <c r="D6018"/>
      <c r="E6018"/>
      <c r="F6018"/>
      <c r="G6018"/>
    </row>
    <row r="6019" spans="3:7" x14ac:dyDescent="0.2">
      <c r="C6019"/>
      <c r="D6019"/>
      <c r="E6019"/>
      <c r="F6019"/>
      <c r="G6019"/>
    </row>
    <row r="6020" spans="3:7" x14ac:dyDescent="0.2">
      <c r="C6020"/>
      <c r="D6020"/>
      <c r="E6020"/>
      <c r="F6020"/>
      <c r="G6020"/>
    </row>
    <row r="6021" spans="3:7" x14ac:dyDescent="0.2">
      <c r="C6021"/>
      <c r="D6021"/>
      <c r="E6021"/>
      <c r="F6021"/>
      <c r="G6021"/>
    </row>
    <row r="6022" spans="3:7" x14ac:dyDescent="0.2">
      <c r="C6022"/>
      <c r="D6022"/>
      <c r="E6022"/>
      <c r="F6022"/>
      <c r="G6022"/>
    </row>
    <row r="6023" spans="3:7" x14ac:dyDescent="0.2">
      <c r="C6023"/>
      <c r="D6023"/>
      <c r="E6023"/>
      <c r="F6023"/>
      <c r="G6023"/>
    </row>
    <row r="6024" spans="3:7" x14ac:dyDescent="0.2">
      <c r="C6024"/>
      <c r="D6024"/>
      <c r="E6024"/>
      <c r="F6024"/>
      <c r="G6024"/>
    </row>
    <row r="6025" spans="3:7" x14ac:dyDescent="0.2">
      <c r="C6025"/>
      <c r="D6025"/>
      <c r="E6025"/>
      <c r="F6025"/>
      <c r="G6025"/>
    </row>
    <row r="6026" spans="3:7" x14ac:dyDescent="0.2">
      <c r="C6026"/>
      <c r="D6026"/>
      <c r="E6026"/>
      <c r="F6026"/>
      <c r="G6026"/>
    </row>
    <row r="6027" spans="3:7" x14ac:dyDescent="0.2">
      <c r="C6027"/>
      <c r="D6027"/>
      <c r="E6027"/>
      <c r="F6027"/>
      <c r="G6027"/>
    </row>
    <row r="6028" spans="3:7" x14ac:dyDescent="0.2">
      <c r="C6028"/>
      <c r="D6028"/>
      <c r="E6028"/>
      <c r="F6028"/>
      <c r="G6028"/>
    </row>
    <row r="6029" spans="3:7" x14ac:dyDescent="0.2">
      <c r="C6029"/>
      <c r="D6029"/>
      <c r="E6029"/>
      <c r="F6029"/>
      <c r="G6029"/>
    </row>
    <row r="6030" spans="3:7" x14ac:dyDescent="0.2">
      <c r="C6030"/>
      <c r="D6030"/>
      <c r="E6030"/>
      <c r="F6030"/>
      <c r="G6030"/>
    </row>
    <row r="6031" spans="3:7" x14ac:dyDescent="0.2">
      <c r="C6031"/>
      <c r="D6031"/>
      <c r="E6031"/>
      <c r="F6031"/>
      <c r="G6031"/>
    </row>
    <row r="6032" spans="3:7" x14ac:dyDescent="0.2">
      <c r="C6032"/>
      <c r="D6032"/>
      <c r="E6032"/>
      <c r="F6032"/>
      <c r="G6032"/>
    </row>
    <row r="6033" spans="3:7" x14ac:dyDescent="0.2">
      <c r="C6033"/>
      <c r="D6033"/>
      <c r="E6033"/>
      <c r="F6033"/>
      <c r="G6033"/>
    </row>
    <row r="6034" spans="3:7" x14ac:dyDescent="0.2">
      <c r="C6034"/>
      <c r="D6034"/>
      <c r="E6034"/>
      <c r="F6034"/>
      <c r="G6034"/>
    </row>
    <row r="6035" spans="3:7" x14ac:dyDescent="0.2">
      <c r="C6035"/>
      <c r="D6035"/>
      <c r="E6035"/>
      <c r="F6035"/>
      <c r="G6035"/>
    </row>
    <row r="6036" spans="3:7" x14ac:dyDescent="0.2">
      <c r="C6036"/>
      <c r="D6036"/>
      <c r="E6036"/>
      <c r="F6036"/>
      <c r="G6036"/>
    </row>
    <row r="6037" spans="3:7" x14ac:dyDescent="0.2">
      <c r="C6037"/>
      <c r="D6037"/>
      <c r="E6037"/>
      <c r="F6037"/>
      <c r="G6037"/>
    </row>
    <row r="6038" spans="3:7" x14ac:dyDescent="0.2">
      <c r="C6038"/>
      <c r="D6038"/>
      <c r="E6038"/>
      <c r="F6038"/>
      <c r="G6038"/>
    </row>
    <row r="6039" spans="3:7" x14ac:dyDescent="0.2">
      <c r="C6039"/>
      <c r="D6039"/>
      <c r="E6039"/>
      <c r="F6039"/>
      <c r="G6039"/>
    </row>
    <row r="6040" spans="3:7" x14ac:dyDescent="0.2">
      <c r="C6040"/>
      <c r="D6040"/>
      <c r="E6040"/>
      <c r="F6040"/>
      <c r="G6040"/>
    </row>
    <row r="6041" spans="3:7" x14ac:dyDescent="0.2">
      <c r="C6041"/>
      <c r="D6041"/>
      <c r="E6041"/>
      <c r="F6041"/>
      <c r="G6041"/>
    </row>
    <row r="6042" spans="3:7" x14ac:dyDescent="0.2">
      <c r="C6042"/>
      <c r="D6042"/>
      <c r="E6042"/>
      <c r="F6042"/>
      <c r="G6042"/>
    </row>
    <row r="6043" spans="3:7" x14ac:dyDescent="0.2">
      <c r="C6043"/>
      <c r="D6043"/>
      <c r="E6043"/>
      <c r="F6043"/>
      <c r="G6043"/>
    </row>
    <row r="6044" spans="3:7" x14ac:dyDescent="0.2">
      <c r="C6044"/>
      <c r="D6044"/>
      <c r="E6044"/>
      <c r="F6044"/>
      <c r="G6044"/>
    </row>
    <row r="6045" spans="3:7" x14ac:dyDescent="0.2">
      <c r="C6045"/>
      <c r="D6045"/>
      <c r="E6045"/>
      <c r="F6045"/>
      <c r="G6045"/>
    </row>
    <row r="6046" spans="3:7" x14ac:dyDescent="0.2">
      <c r="C6046"/>
      <c r="D6046"/>
      <c r="E6046"/>
      <c r="F6046"/>
      <c r="G6046"/>
    </row>
    <row r="6047" spans="3:7" x14ac:dyDescent="0.2">
      <c r="C6047"/>
      <c r="D6047"/>
      <c r="E6047"/>
      <c r="F6047"/>
      <c r="G6047"/>
    </row>
    <row r="6048" spans="3:7" x14ac:dyDescent="0.2">
      <c r="C6048"/>
      <c r="D6048"/>
      <c r="E6048"/>
      <c r="F6048"/>
      <c r="G6048"/>
    </row>
    <row r="6049" spans="3:7" x14ac:dyDescent="0.2">
      <c r="C6049"/>
      <c r="D6049"/>
      <c r="E6049"/>
      <c r="F6049"/>
      <c r="G6049"/>
    </row>
    <row r="6050" spans="3:7" x14ac:dyDescent="0.2">
      <c r="C6050"/>
      <c r="D6050"/>
      <c r="E6050"/>
      <c r="F6050"/>
      <c r="G6050"/>
    </row>
    <row r="6051" spans="3:7" x14ac:dyDescent="0.2">
      <c r="C6051"/>
      <c r="D6051"/>
      <c r="E6051"/>
      <c r="F6051"/>
      <c r="G6051"/>
    </row>
    <row r="6052" spans="3:7" x14ac:dyDescent="0.2">
      <c r="C6052"/>
      <c r="D6052"/>
      <c r="E6052"/>
      <c r="F6052"/>
      <c r="G6052"/>
    </row>
    <row r="6053" spans="3:7" x14ac:dyDescent="0.2">
      <c r="C6053"/>
      <c r="D6053"/>
      <c r="E6053"/>
      <c r="F6053"/>
      <c r="G6053"/>
    </row>
    <row r="6054" spans="3:7" x14ac:dyDescent="0.2">
      <c r="C6054"/>
      <c r="D6054"/>
      <c r="E6054"/>
      <c r="F6054"/>
      <c r="G6054"/>
    </row>
    <row r="6055" spans="3:7" x14ac:dyDescent="0.2">
      <c r="C6055"/>
      <c r="D6055"/>
      <c r="E6055"/>
      <c r="F6055"/>
      <c r="G6055"/>
    </row>
    <row r="6056" spans="3:7" x14ac:dyDescent="0.2">
      <c r="C6056"/>
      <c r="D6056"/>
      <c r="E6056"/>
      <c r="F6056"/>
      <c r="G6056"/>
    </row>
    <row r="6057" spans="3:7" x14ac:dyDescent="0.2">
      <c r="C6057"/>
      <c r="D6057"/>
      <c r="E6057"/>
      <c r="F6057"/>
      <c r="G6057"/>
    </row>
    <row r="6058" spans="3:7" x14ac:dyDescent="0.2">
      <c r="C6058"/>
      <c r="D6058"/>
      <c r="E6058"/>
      <c r="F6058"/>
      <c r="G6058"/>
    </row>
    <row r="6059" spans="3:7" x14ac:dyDescent="0.2">
      <c r="C6059"/>
      <c r="D6059"/>
      <c r="E6059"/>
      <c r="F6059"/>
      <c r="G6059"/>
    </row>
    <row r="6060" spans="3:7" x14ac:dyDescent="0.2">
      <c r="C6060"/>
      <c r="D6060"/>
      <c r="E6060"/>
      <c r="F6060"/>
      <c r="G6060"/>
    </row>
    <row r="6061" spans="3:7" x14ac:dyDescent="0.2">
      <c r="C6061"/>
      <c r="D6061"/>
      <c r="E6061"/>
      <c r="F6061"/>
      <c r="G6061"/>
    </row>
    <row r="6062" spans="3:7" x14ac:dyDescent="0.2">
      <c r="C6062"/>
      <c r="D6062"/>
      <c r="E6062"/>
      <c r="F6062"/>
      <c r="G6062"/>
    </row>
    <row r="6063" spans="3:7" x14ac:dyDescent="0.2">
      <c r="C6063"/>
      <c r="D6063"/>
      <c r="E6063"/>
      <c r="F6063"/>
      <c r="G6063"/>
    </row>
    <row r="6064" spans="3:7" x14ac:dyDescent="0.2">
      <c r="C6064"/>
      <c r="D6064"/>
      <c r="E6064"/>
      <c r="F6064"/>
      <c r="G6064"/>
    </row>
    <row r="6065" spans="3:7" x14ac:dyDescent="0.2">
      <c r="C6065"/>
      <c r="D6065"/>
      <c r="E6065"/>
      <c r="F6065"/>
      <c r="G6065"/>
    </row>
    <row r="6066" spans="3:7" x14ac:dyDescent="0.2">
      <c r="C6066"/>
      <c r="D6066"/>
      <c r="E6066"/>
      <c r="F6066"/>
      <c r="G6066"/>
    </row>
    <row r="6067" spans="3:7" x14ac:dyDescent="0.2">
      <c r="C6067"/>
      <c r="D6067"/>
      <c r="E6067"/>
      <c r="F6067"/>
      <c r="G6067"/>
    </row>
    <row r="6068" spans="3:7" x14ac:dyDescent="0.2">
      <c r="C6068"/>
      <c r="D6068"/>
      <c r="E6068"/>
      <c r="F6068"/>
      <c r="G6068"/>
    </row>
    <row r="6069" spans="3:7" x14ac:dyDescent="0.2">
      <c r="C6069"/>
      <c r="D6069"/>
      <c r="E6069"/>
      <c r="F6069"/>
      <c r="G6069"/>
    </row>
    <row r="6070" spans="3:7" x14ac:dyDescent="0.2">
      <c r="C6070"/>
      <c r="D6070"/>
      <c r="E6070"/>
      <c r="F6070"/>
      <c r="G6070"/>
    </row>
    <row r="6071" spans="3:7" x14ac:dyDescent="0.2">
      <c r="C6071"/>
      <c r="D6071"/>
      <c r="E6071"/>
      <c r="F6071"/>
      <c r="G6071"/>
    </row>
    <row r="6072" spans="3:7" x14ac:dyDescent="0.2">
      <c r="C6072"/>
      <c r="D6072"/>
      <c r="E6072"/>
      <c r="F6072"/>
      <c r="G6072"/>
    </row>
    <row r="6073" spans="3:7" x14ac:dyDescent="0.2">
      <c r="C6073"/>
      <c r="D6073"/>
      <c r="E6073"/>
      <c r="F6073"/>
      <c r="G6073"/>
    </row>
    <row r="6074" spans="3:7" x14ac:dyDescent="0.2">
      <c r="C6074"/>
      <c r="D6074"/>
      <c r="E6074"/>
      <c r="F6074"/>
      <c r="G6074"/>
    </row>
    <row r="6075" spans="3:7" x14ac:dyDescent="0.2">
      <c r="C6075"/>
      <c r="D6075"/>
      <c r="E6075"/>
      <c r="F6075"/>
      <c r="G6075"/>
    </row>
    <row r="6076" spans="3:7" x14ac:dyDescent="0.2">
      <c r="C6076"/>
      <c r="D6076"/>
      <c r="E6076"/>
      <c r="F6076"/>
      <c r="G6076"/>
    </row>
    <row r="6077" spans="3:7" x14ac:dyDescent="0.2">
      <c r="C6077"/>
      <c r="D6077"/>
      <c r="E6077"/>
      <c r="F6077"/>
      <c r="G6077"/>
    </row>
    <row r="6078" spans="3:7" x14ac:dyDescent="0.2">
      <c r="C6078"/>
      <c r="D6078"/>
      <c r="E6078"/>
      <c r="F6078"/>
      <c r="G6078"/>
    </row>
    <row r="6079" spans="3:7" x14ac:dyDescent="0.2">
      <c r="C6079"/>
      <c r="D6079"/>
      <c r="E6079"/>
      <c r="F6079"/>
      <c r="G6079"/>
    </row>
    <row r="6080" spans="3:7" x14ac:dyDescent="0.2">
      <c r="C6080"/>
      <c r="D6080"/>
      <c r="E6080"/>
      <c r="F6080"/>
      <c r="G6080"/>
    </row>
    <row r="6081" spans="3:7" x14ac:dyDescent="0.2">
      <c r="C6081"/>
      <c r="D6081"/>
      <c r="E6081"/>
      <c r="F6081"/>
      <c r="G6081"/>
    </row>
    <row r="6082" spans="3:7" x14ac:dyDescent="0.2">
      <c r="C6082"/>
      <c r="D6082"/>
      <c r="E6082"/>
      <c r="F6082"/>
      <c r="G6082"/>
    </row>
    <row r="6083" spans="3:7" x14ac:dyDescent="0.2">
      <c r="C6083"/>
      <c r="D6083"/>
      <c r="E6083"/>
      <c r="F6083"/>
      <c r="G6083"/>
    </row>
    <row r="6084" spans="3:7" x14ac:dyDescent="0.2">
      <c r="C6084"/>
      <c r="D6084"/>
      <c r="E6084"/>
      <c r="F6084"/>
      <c r="G6084"/>
    </row>
    <row r="6085" spans="3:7" x14ac:dyDescent="0.2">
      <c r="C6085"/>
      <c r="D6085"/>
      <c r="E6085"/>
      <c r="F6085"/>
      <c r="G6085"/>
    </row>
    <row r="6086" spans="3:7" x14ac:dyDescent="0.2">
      <c r="C6086"/>
      <c r="D6086"/>
      <c r="E6086"/>
      <c r="F6086"/>
      <c r="G6086"/>
    </row>
    <row r="6087" spans="3:7" x14ac:dyDescent="0.2">
      <c r="C6087"/>
      <c r="D6087"/>
      <c r="E6087"/>
      <c r="F6087"/>
      <c r="G6087"/>
    </row>
    <row r="6088" spans="3:7" x14ac:dyDescent="0.2">
      <c r="C6088"/>
      <c r="D6088"/>
      <c r="E6088"/>
      <c r="F6088"/>
      <c r="G6088"/>
    </row>
    <row r="6089" spans="3:7" x14ac:dyDescent="0.2">
      <c r="C6089"/>
      <c r="D6089"/>
      <c r="E6089"/>
      <c r="F6089"/>
      <c r="G6089"/>
    </row>
    <row r="6090" spans="3:7" x14ac:dyDescent="0.2">
      <c r="C6090"/>
      <c r="D6090"/>
      <c r="E6090"/>
      <c r="F6090"/>
      <c r="G6090"/>
    </row>
    <row r="6091" spans="3:7" x14ac:dyDescent="0.2">
      <c r="C6091"/>
      <c r="D6091"/>
      <c r="E6091"/>
      <c r="F6091"/>
      <c r="G6091"/>
    </row>
    <row r="6092" spans="3:7" x14ac:dyDescent="0.2">
      <c r="C6092"/>
      <c r="D6092"/>
      <c r="E6092"/>
      <c r="F6092"/>
      <c r="G6092"/>
    </row>
    <row r="6093" spans="3:7" x14ac:dyDescent="0.2">
      <c r="C6093"/>
      <c r="D6093"/>
      <c r="E6093"/>
      <c r="F6093"/>
      <c r="G6093"/>
    </row>
    <row r="6094" spans="3:7" x14ac:dyDescent="0.2">
      <c r="C6094"/>
      <c r="D6094"/>
      <c r="E6094"/>
      <c r="F6094"/>
      <c r="G6094"/>
    </row>
    <row r="6095" spans="3:7" x14ac:dyDescent="0.2">
      <c r="C6095"/>
      <c r="D6095"/>
      <c r="E6095"/>
      <c r="F6095"/>
      <c r="G6095"/>
    </row>
    <row r="6096" spans="3:7" x14ac:dyDescent="0.2">
      <c r="C6096"/>
      <c r="D6096"/>
      <c r="E6096"/>
      <c r="F6096"/>
      <c r="G6096"/>
    </row>
    <row r="6097" spans="3:7" x14ac:dyDescent="0.2">
      <c r="C6097"/>
      <c r="D6097"/>
      <c r="E6097"/>
      <c r="F6097"/>
      <c r="G6097"/>
    </row>
    <row r="6098" spans="3:7" x14ac:dyDescent="0.2">
      <c r="C6098"/>
      <c r="D6098"/>
      <c r="E6098"/>
      <c r="F6098"/>
      <c r="G6098"/>
    </row>
    <row r="6099" spans="3:7" x14ac:dyDescent="0.2">
      <c r="C6099"/>
      <c r="D6099"/>
      <c r="E6099"/>
      <c r="F6099"/>
      <c r="G6099"/>
    </row>
    <row r="6100" spans="3:7" x14ac:dyDescent="0.2">
      <c r="C6100"/>
      <c r="D6100"/>
      <c r="E6100"/>
      <c r="F6100"/>
      <c r="G6100"/>
    </row>
    <row r="6101" spans="3:7" x14ac:dyDescent="0.2">
      <c r="C6101"/>
      <c r="D6101"/>
      <c r="E6101"/>
      <c r="F6101"/>
      <c r="G6101"/>
    </row>
    <row r="6102" spans="3:7" x14ac:dyDescent="0.2">
      <c r="C6102"/>
      <c r="D6102"/>
      <c r="E6102"/>
      <c r="F6102"/>
      <c r="G6102"/>
    </row>
    <row r="6103" spans="3:7" x14ac:dyDescent="0.2">
      <c r="C6103"/>
      <c r="D6103"/>
      <c r="E6103"/>
      <c r="F6103"/>
      <c r="G6103"/>
    </row>
    <row r="6104" spans="3:7" x14ac:dyDescent="0.2">
      <c r="C6104"/>
      <c r="D6104"/>
      <c r="E6104"/>
      <c r="F6104"/>
      <c r="G6104"/>
    </row>
    <row r="6105" spans="3:7" x14ac:dyDescent="0.2">
      <c r="C6105"/>
      <c r="D6105"/>
      <c r="E6105"/>
      <c r="F6105"/>
      <c r="G6105"/>
    </row>
    <row r="6106" spans="3:7" x14ac:dyDescent="0.2">
      <c r="C6106"/>
      <c r="D6106"/>
      <c r="E6106"/>
      <c r="F6106"/>
      <c r="G6106"/>
    </row>
    <row r="6107" spans="3:7" x14ac:dyDescent="0.2">
      <c r="C6107"/>
      <c r="D6107"/>
      <c r="E6107"/>
      <c r="F6107"/>
      <c r="G6107"/>
    </row>
    <row r="6108" spans="3:7" x14ac:dyDescent="0.2">
      <c r="C6108"/>
      <c r="D6108"/>
      <c r="E6108"/>
      <c r="F6108"/>
      <c r="G6108"/>
    </row>
    <row r="6109" spans="3:7" x14ac:dyDescent="0.2">
      <c r="C6109"/>
      <c r="D6109"/>
      <c r="E6109"/>
      <c r="F6109"/>
      <c r="G6109"/>
    </row>
    <row r="6110" spans="3:7" x14ac:dyDescent="0.2">
      <c r="C6110"/>
      <c r="D6110"/>
      <c r="E6110"/>
      <c r="F6110"/>
      <c r="G6110"/>
    </row>
    <row r="6111" spans="3:7" x14ac:dyDescent="0.2">
      <c r="C6111"/>
      <c r="D6111"/>
      <c r="E6111"/>
      <c r="F6111"/>
      <c r="G6111"/>
    </row>
    <row r="6112" spans="3:7" x14ac:dyDescent="0.2">
      <c r="C6112"/>
      <c r="D6112"/>
      <c r="E6112"/>
      <c r="F6112"/>
      <c r="G6112"/>
    </row>
    <row r="6113" spans="3:7" x14ac:dyDescent="0.2">
      <c r="C6113"/>
      <c r="D6113"/>
      <c r="E6113"/>
      <c r="F6113"/>
      <c r="G6113"/>
    </row>
    <row r="6114" spans="3:7" x14ac:dyDescent="0.2">
      <c r="C6114"/>
      <c r="D6114"/>
      <c r="E6114"/>
      <c r="F6114"/>
      <c r="G6114"/>
    </row>
    <row r="6115" spans="3:7" x14ac:dyDescent="0.2">
      <c r="C6115"/>
      <c r="D6115"/>
      <c r="E6115"/>
      <c r="F6115"/>
      <c r="G6115"/>
    </row>
    <row r="6116" spans="3:7" x14ac:dyDescent="0.2">
      <c r="C6116"/>
      <c r="D6116"/>
      <c r="E6116"/>
      <c r="F6116"/>
      <c r="G6116"/>
    </row>
    <row r="6117" spans="3:7" x14ac:dyDescent="0.2">
      <c r="C6117"/>
      <c r="D6117"/>
      <c r="E6117"/>
      <c r="F6117"/>
      <c r="G6117"/>
    </row>
    <row r="6118" spans="3:7" x14ac:dyDescent="0.2">
      <c r="C6118"/>
      <c r="D6118"/>
      <c r="E6118"/>
      <c r="F6118"/>
      <c r="G6118"/>
    </row>
    <row r="6119" spans="3:7" x14ac:dyDescent="0.2">
      <c r="C6119"/>
      <c r="D6119"/>
      <c r="E6119"/>
      <c r="F6119"/>
      <c r="G6119"/>
    </row>
    <row r="6120" spans="3:7" x14ac:dyDescent="0.2">
      <c r="C6120"/>
      <c r="D6120"/>
      <c r="E6120"/>
      <c r="F6120"/>
      <c r="G6120"/>
    </row>
    <row r="6121" spans="3:7" x14ac:dyDescent="0.2">
      <c r="C6121"/>
      <c r="D6121"/>
      <c r="E6121"/>
      <c r="F6121"/>
      <c r="G6121"/>
    </row>
    <row r="6122" spans="3:7" x14ac:dyDescent="0.2">
      <c r="C6122"/>
      <c r="D6122"/>
      <c r="E6122"/>
      <c r="F6122"/>
      <c r="G6122"/>
    </row>
    <row r="6123" spans="3:7" x14ac:dyDescent="0.2">
      <c r="C6123"/>
      <c r="D6123"/>
      <c r="E6123"/>
      <c r="F6123"/>
      <c r="G6123"/>
    </row>
    <row r="6124" spans="3:7" x14ac:dyDescent="0.2">
      <c r="C6124"/>
      <c r="D6124"/>
      <c r="E6124"/>
      <c r="F6124"/>
      <c r="G6124"/>
    </row>
    <row r="6125" spans="3:7" x14ac:dyDescent="0.2">
      <c r="C6125"/>
      <c r="D6125"/>
      <c r="E6125"/>
      <c r="F6125"/>
      <c r="G6125"/>
    </row>
    <row r="6126" spans="3:7" x14ac:dyDescent="0.2">
      <c r="C6126"/>
      <c r="D6126"/>
      <c r="E6126"/>
      <c r="F6126"/>
      <c r="G6126"/>
    </row>
    <row r="6127" spans="3:7" x14ac:dyDescent="0.2">
      <c r="C6127"/>
      <c r="D6127"/>
      <c r="E6127"/>
      <c r="F6127"/>
      <c r="G6127"/>
    </row>
    <row r="6128" spans="3:7" x14ac:dyDescent="0.2">
      <c r="C6128"/>
      <c r="D6128"/>
      <c r="E6128"/>
      <c r="F6128"/>
      <c r="G6128"/>
    </row>
    <row r="6129" spans="3:7" x14ac:dyDescent="0.2">
      <c r="C6129"/>
      <c r="D6129"/>
      <c r="E6129"/>
      <c r="F6129"/>
      <c r="G6129"/>
    </row>
    <row r="6130" spans="3:7" x14ac:dyDescent="0.2">
      <c r="C6130"/>
      <c r="D6130"/>
      <c r="E6130"/>
      <c r="F6130"/>
      <c r="G6130"/>
    </row>
    <row r="6131" spans="3:7" x14ac:dyDescent="0.2">
      <c r="C6131"/>
      <c r="D6131"/>
      <c r="E6131"/>
      <c r="F6131"/>
      <c r="G6131"/>
    </row>
    <row r="6132" spans="3:7" x14ac:dyDescent="0.2">
      <c r="C6132"/>
      <c r="D6132"/>
      <c r="E6132"/>
      <c r="F6132"/>
      <c r="G6132"/>
    </row>
    <row r="6133" spans="3:7" x14ac:dyDescent="0.2">
      <c r="C6133"/>
      <c r="D6133"/>
      <c r="E6133"/>
      <c r="F6133"/>
      <c r="G6133"/>
    </row>
    <row r="6134" spans="3:7" x14ac:dyDescent="0.2">
      <c r="C6134"/>
      <c r="D6134"/>
      <c r="E6134"/>
      <c r="F6134"/>
      <c r="G6134"/>
    </row>
    <row r="6135" spans="3:7" x14ac:dyDescent="0.2">
      <c r="C6135"/>
      <c r="D6135"/>
      <c r="E6135"/>
      <c r="F6135"/>
      <c r="G6135"/>
    </row>
    <row r="6136" spans="3:7" x14ac:dyDescent="0.2">
      <c r="C6136"/>
      <c r="D6136"/>
      <c r="E6136"/>
      <c r="F6136"/>
      <c r="G6136"/>
    </row>
    <row r="6137" spans="3:7" x14ac:dyDescent="0.2">
      <c r="C6137"/>
      <c r="D6137"/>
      <c r="E6137"/>
      <c r="F6137"/>
      <c r="G6137"/>
    </row>
    <row r="6138" spans="3:7" x14ac:dyDescent="0.2">
      <c r="C6138"/>
      <c r="D6138"/>
      <c r="E6138"/>
      <c r="F6138"/>
      <c r="G6138"/>
    </row>
    <row r="6139" spans="3:7" x14ac:dyDescent="0.2">
      <c r="C6139"/>
      <c r="D6139"/>
      <c r="E6139"/>
      <c r="F6139"/>
      <c r="G6139"/>
    </row>
    <row r="6140" spans="3:7" x14ac:dyDescent="0.2">
      <c r="C6140"/>
      <c r="D6140"/>
      <c r="E6140"/>
      <c r="F6140"/>
      <c r="G6140"/>
    </row>
    <row r="6141" spans="3:7" x14ac:dyDescent="0.2">
      <c r="C6141"/>
      <c r="D6141"/>
      <c r="E6141"/>
      <c r="F6141"/>
      <c r="G6141"/>
    </row>
    <row r="6142" spans="3:7" x14ac:dyDescent="0.2">
      <c r="C6142"/>
      <c r="D6142"/>
      <c r="E6142"/>
      <c r="F6142"/>
      <c r="G6142"/>
    </row>
    <row r="6143" spans="3:7" x14ac:dyDescent="0.2">
      <c r="C6143"/>
      <c r="D6143"/>
      <c r="E6143"/>
      <c r="F6143"/>
      <c r="G6143"/>
    </row>
    <row r="6144" spans="3:7" x14ac:dyDescent="0.2">
      <c r="C6144"/>
      <c r="D6144"/>
      <c r="E6144"/>
      <c r="F6144"/>
      <c r="G6144"/>
    </row>
    <row r="6145" spans="3:7" x14ac:dyDescent="0.2">
      <c r="C6145"/>
      <c r="D6145"/>
      <c r="E6145"/>
      <c r="F6145"/>
      <c r="G6145"/>
    </row>
    <row r="6146" spans="3:7" x14ac:dyDescent="0.2">
      <c r="C6146"/>
      <c r="D6146"/>
      <c r="E6146"/>
      <c r="F6146"/>
      <c r="G6146"/>
    </row>
    <row r="6147" spans="3:7" x14ac:dyDescent="0.2">
      <c r="C6147"/>
      <c r="D6147"/>
      <c r="E6147"/>
      <c r="F6147"/>
      <c r="G6147"/>
    </row>
    <row r="6148" spans="3:7" x14ac:dyDescent="0.2">
      <c r="C6148"/>
      <c r="D6148"/>
      <c r="E6148"/>
      <c r="F6148"/>
      <c r="G6148"/>
    </row>
    <row r="6149" spans="3:7" x14ac:dyDescent="0.2">
      <c r="C6149"/>
      <c r="D6149"/>
      <c r="E6149"/>
      <c r="F6149"/>
      <c r="G6149"/>
    </row>
    <row r="6150" spans="3:7" x14ac:dyDescent="0.2">
      <c r="C6150"/>
      <c r="D6150"/>
      <c r="E6150"/>
      <c r="F6150"/>
      <c r="G6150"/>
    </row>
    <row r="6151" spans="3:7" x14ac:dyDescent="0.2">
      <c r="C6151"/>
      <c r="D6151"/>
      <c r="E6151"/>
      <c r="F6151"/>
      <c r="G6151"/>
    </row>
    <row r="6152" spans="3:7" x14ac:dyDescent="0.2">
      <c r="C6152"/>
      <c r="D6152"/>
      <c r="E6152"/>
      <c r="F6152"/>
      <c r="G6152"/>
    </row>
    <row r="6153" spans="3:7" x14ac:dyDescent="0.2">
      <c r="C6153"/>
      <c r="D6153"/>
      <c r="E6153"/>
      <c r="F6153"/>
      <c r="G6153"/>
    </row>
    <row r="6154" spans="3:7" x14ac:dyDescent="0.2">
      <c r="C6154"/>
      <c r="D6154"/>
      <c r="E6154"/>
      <c r="F6154"/>
      <c r="G6154"/>
    </row>
    <row r="6155" spans="3:7" x14ac:dyDescent="0.2">
      <c r="C6155"/>
      <c r="D6155"/>
      <c r="E6155"/>
      <c r="F6155"/>
      <c r="G6155"/>
    </row>
    <row r="6156" spans="3:7" x14ac:dyDescent="0.2">
      <c r="C6156"/>
      <c r="D6156"/>
      <c r="E6156"/>
      <c r="F6156"/>
      <c r="G6156"/>
    </row>
    <row r="6157" spans="3:7" x14ac:dyDescent="0.2">
      <c r="C6157"/>
      <c r="D6157"/>
      <c r="E6157"/>
      <c r="F6157"/>
      <c r="G6157"/>
    </row>
    <row r="6158" spans="3:7" x14ac:dyDescent="0.2">
      <c r="C6158"/>
      <c r="D6158"/>
      <c r="E6158"/>
      <c r="F6158"/>
      <c r="G6158"/>
    </row>
    <row r="6159" spans="3:7" x14ac:dyDescent="0.2">
      <c r="C6159"/>
      <c r="D6159"/>
      <c r="E6159"/>
      <c r="F6159"/>
      <c r="G6159"/>
    </row>
    <row r="6160" spans="3:7" x14ac:dyDescent="0.2">
      <c r="C6160"/>
      <c r="D6160"/>
      <c r="E6160"/>
      <c r="F6160"/>
      <c r="G6160"/>
    </row>
    <row r="6161" spans="3:7" x14ac:dyDescent="0.2">
      <c r="C6161"/>
      <c r="D6161"/>
      <c r="E6161"/>
      <c r="F6161"/>
      <c r="G6161"/>
    </row>
    <row r="6162" spans="3:7" x14ac:dyDescent="0.2">
      <c r="C6162"/>
      <c r="D6162"/>
      <c r="E6162"/>
      <c r="F6162"/>
      <c r="G6162"/>
    </row>
    <row r="6163" spans="3:7" x14ac:dyDescent="0.2">
      <c r="C6163"/>
      <c r="D6163"/>
      <c r="E6163"/>
      <c r="F6163"/>
      <c r="G6163"/>
    </row>
    <row r="6164" spans="3:7" x14ac:dyDescent="0.2">
      <c r="C6164"/>
      <c r="D6164"/>
      <c r="E6164"/>
      <c r="F6164"/>
      <c r="G6164"/>
    </row>
    <row r="6165" spans="3:7" x14ac:dyDescent="0.2">
      <c r="C6165"/>
      <c r="D6165"/>
      <c r="E6165"/>
      <c r="F6165"/>
      <c r="G6165"/>
    </row>
    <row r="6166" spans="3:7" x14ac:dyDescent="0.2">
      <c r="C6166"/>
      <c r="D6166"/>
      <c r="E6166"/>
      <c r="F6166"/>
      <c r="G6166"/>
    </row>
    <row r="6167" spans="3:7" x14ac:dyDescent="0.2">
      <c r="C6167"/>
      <c r="D6167"/>
      <c r="E6167"/>
      <c r="F6167"/>
      <c r="G6167"/>
    </row>
    <row r="6168" spans="3:7" x14ac:dyDescent="0.2">
      <c r="C6168"/>
      <c r="D6168"/>
      <c r="E6168"/>
      <c r="F6168"/>
      <c r="G6168"/>
    </row>
    <row r="6169" spans="3:7" x14ac:dyDescent="0.2">
      <c r="C6169"/>
      <c r="D6169"/>
      <c r="E6169"/>
      <c r="F6169"/>
      <c r="G6169"/>
    </row>
    <row r="6170" spans="3:7" x14ac:dyDescent="0.2">
      <c r="C6170"/>
      <c r="D6170"/>
      <c r="E6170"/>
      <c r="F6170"/>
      <c r="G6170"/>
    </row>
    <row r="6171" spans="3:7" x14ac:dyDescent="0.2">
      <c r="C6171"/>
      <c r="D6171"/>
      <c r="E6171"/>
      <c r="F6171"/>
      <c r="G6171"/>
    </row>
    <row r="6172" spans="3:7" x14ac:dyDescent="0.2">
      <c r="C6172"/>
      <c r="D6172"/>
      <c r="E6172"/>
      <c r="F6172"/>
      <c r="G6172"/>
    </row>
    <row r="6173" spans="3:7" x14ac:dyDescent="0.2">
      <c r="C6173"/>
      <c r="D6173"/>
      <c r="E6173"/>
      <c r="F6173"/>
      <c r="G6173"/>
    </row>
    <row r="6174" spans="3:7" x14ac:dyDescent="0.2">
      <c r="C6174"/>
      <c r="D6174"/>
      <c r="E6174"/>
      <c r="F6174"/>
      <c r="G6174"/>
    </row>
    <row r="6175" spans="3:7" x14ac:dyDescent="0.2">
      <c r="C6175"/>
      <c r="D6175"/>
      <c r="E6175"/>
      <c r="F6175"/>
      <c r="G6175"/>
    </row>
    <row r="6176" spans="3:7" x14ac:dyDescent="0.2">
      <c r="C6176"/>
      <c r="D6176"/>
      <c r="E6176"/>
      <c r="F6176"/>
      <c r="G6176"/>
    </row>
    <row r="6177" spans="3:7" x14ac:dyDescent="0.2">
      <c r="C6177"/>
      <c r="D6177"/>
      <c r="E6177"/>
      <c r="F6177"/>
      <c r="G6177"/>
    </row>
    <row r="6178" spans="3:7" x14ac:dyDescent="0.2">
      <c r="C6178"/>
      <c r="D6178"/>
      <c r="E6178"/>
      <c r="F6178"/>
      <c r="G6178"/>
    </row>
    <row r="6179" spans="3:7" x14ac:dyDescent="0.2">
      <c r="C6179"/>
      <c r="D6179"/>
      <c r="E6179"/>
      <c r="F6179"/>
      <c r="G6179"/>
    </row>
    <row r="6180" spans="3:7" x14ac:dyDescent="0.2">
      <c r="C6180"/>
      <c r="D6180"/>
      <c r="E6180"/>
      <c r="F6180"/>
      <c r="G6180"/>
    </row>
    <row r="6181" spans="3:7" x14ac:dyDescent="0.2">
      <c r="C6181"/>
      <c r="D6181"/>
      <c r="E6181"/>
      <c r="F6181"/>
      <c r="G6181"/>
    </row>
    <row r="6182" spans="3:7" x14ac:dyDescent="0.2">
      <c r="C6182"/>
      <c r="D6182"/>
      <c r="E6182"/>
      <c r="F6182"/>
      <c r="G6182"/>
    </row>
    <row r="6183" spans="3:7" x14ac:dyDescent="0.2">
      <c r="C6183"/>
      <c r="D6183"/>
      <c r="E6183"/>
      <c r="F6183"/>
      <c r="G6183"/>
    </row>
    <row r="6184" spans="3:7" x14ac:dyDescent="0.2">
      <c r="C6184"/>
      <c r="D6184"/>
      <c r="E6184"/>
      <c r="F6184"/>
      <c r="G6184"/>
    </row>
    <row r="6185" spans="3:7" x14ac:dyDescent="0.2">
      <c r="C6185"/>
      <c r="D6185"/>
      <c r="E6185"/>
      <c r="F6185"/>
      <c r="G6185"/>
    </row>
    <row r="6186" spans="3:7" x14ac:dyDescent="0.2">
      <c r="C6186"/>
      <c r="D6186"/>
      <c r="E6186"/>
      <c r="F6186"/>
      <c r="G6186"/>
    </row>
    <row r="6187" spans="3:7" x14ac:dyDescent="0.2">
      <c r="C6187"/>
      <c r="D6187"/>
      <c r="E6187"/>
      <c r="F6187"/>
      <c r="G6187"/>
    </row>
    <row r="6188" spans="3:7" x14ac:dyDescent="0.2">
      <c r="C6188"/>
      <c r="D6188"/>
      <c r="E6188"/>
      <c r="F6188"/>
      <c r="G6188"/>
    </row>
    <row r="6189" spans="3:7" x14ac:dyDescent="0.2">
      <c r="C6189"/>
      <c r="D6189"/>
      <c r="E6189"/>
      <c r="F6189"/>
      <c r="G6189"/>
    </row>
    <row r="6190" spans="3:7" x14ac:dyDescent="0.2">
      <c r="C6190"/>
      <c r="D6190"/>
      <c r="E6190"/>
      <c r="F6190"/>
      <c r="G6190"/>
    </row>
    <row r="6191" spans="3:7" x14ac:dyDescent="0.2">
      <c r="C6191"/>
      <c r="D6191"/>
      <c r="E6191"/>
      <c r="F6191"/>
      <c r="G6191"/>
    </row>
    <row r="6192" spans="3:7" x14ac:dyDescent="0.2">
      <c r="C6192"/>
      <c r="D6192"/>
      <c r="E6192"/>
      <c r="F6192"/>
      <c r="G6192"/>
    </row>
    <row r="6193" spans="3:7" x14ac:dyDescent="0.2">
      <c r="C6193"/>
      <c r="D6193"/>
      <c r="E6193"/>
      <c r="F6193"/>
      <c r="G6193"/>
    </row>
    <row r="6194" spans="3:7" x14ac:dyDescent="0.2">
      <c r="C6194"/>
      <c r="D6194"/>
      <c r="E6194"/>
      <c r="F6194"/>
      <c r="G6194"/>
    </row>
    <row r="6195" spans="3:7" x14ac:dyDescent="0.2">
      <c r="C6195"/>
      <c r="D6195"/>
      <c r="E6195"/>
      <c r="F6195"/>
      <c r="G6195"/>
    </row>
    <row r="6196" spans="3:7" x14ac:dyDescent="0.2">
      <c r="C6196"/>
      <c r="D6196"/>
      <c r="E6196"/>
      <c r="F6196"/>
      <c r="G6196"/>
    </row>
    <row r="6197" spans="3:7" x14ac:dyDescent="0.2">
      <c r="C6197"/>
      <c r="D6197"/>
      <c r="E6197"/>
      <c r="F6197"/>
      <c r="G6197"/>
    </row>
    <row r="6198" spans="3:7" x14ac:dyDescent="0.2">
      <c r="C6198"/>
      <c r="D6198"/>
      <c r="E6198"/>
      <c r="F6198"/>
      <c r="G6198"/>
    </row>
    <row r="6199" spans="3:7" x14ac:dyDescent="0.2">
      <c r="C6199"/>
      <c r="D6199"/>
      <c r="E6199"/>
      <c r="F6199"/>
      <c r="G6199"/>
    </row>
    <row r="6200" spans="3:7" x14ac:dyDescent="0.2">
      <c r="C6200"/>
      <c r="D6200"/>
      <c r="E6200"/>
      <c r="F6200"/>
      <c r="G6200"/>
    </row>
    <row r="6201" spans="3:7" x14ac:dyDescent="0.2">
      <c r="C6201"/>
      <c r="D6201"/>
      <c r="E6201"/>
      <c r="F6201"/>
      <c r="G6201"/>
    </row>
    <row r="6202" spans="3:7" x14ac:dyDescent="0.2">
      <c r="C6202"/>
      <c r="D6202"/>
      <c r="E6202"/>
      <c r="F6202"/>
      <c r="G6202"/>
    </row>
    <row r="6203" spans="3:7" x14ac:dyDescent="0.2">
      <c r="C6203"/>
      <c r="D6203"/>
      <c r="E6203"/>
      <c r="F6203"/>
      <c r="G6203"/>
    </row>
    <row r="6204" spans="3:7" x14ac:dyDescent="0.2">
      <c r="C6204"/>
      <c r="D6204"/>
      <c r="E6204"/>
      <c r="F6204"/>
      <c r="G6204"/>
    </row>
    <row r="6205" spans="3:7" x14ac:dyDescent="0.2">
      <c r="C6205"/>
      <c r="D6205"/>
      <c r="E6205"/>
      <c r="F6205"/>
      <c r="G6205"/>
    </row>
    <row r="6206" spans="3:7" x14ac:dyDescent="0.2">
      <c r="C6206"/>
      <c r="D6206"/>
      <c r="E6206"/>
      <c r="F6206"/>
      <c r="G6206"/>
    </row>
    <row r="6207" spans="3:7" x14ac:dyDescent="0.2">
      <c r="C6207"/>
      <c r="D6207"/>
      <c r="E6207"/>
      <c r="F6207"/>
      <c r="G6207"/>
    </row>
    <row r="6208" spans="3:7" x14ac:dyDescent="0.2">
      <c r="C6208"/>
      <c r="D6208"/>
      <c r="E6208"/>
      <c r="F6208"/>
      <c r="G6208"/>
    </row>
    <row r="6209" spans="3:7" x14ac:dyDescent="0.2">
      <c r="C6209"/>
      <c r="D6209"/>
      <c r="E6209"/>
      <c r="F6209"/>
      <c r="G6209"/>
    </row>
    <row r="6210" spans="3:7" x14ac:dyDescent="0.2">
      <c r="C6210"/>
      <c r="D6210"/>
      <c r="E6210"/>
      <c r="F6210"/>
      <c r="G6210"/>
    </row>
    <row r="6211" spans="3:7" x14ac:dyDescent="0.2">
      <c r="C6211"/>
      <c r="D6211"/>
      <c r="E6211"/>
      <c r="F6211"/>
      <c r="G6211"/>
    </row>
    <row r="6212" spans="3:7" x14ac:dyDescent="0.2">
      <c r="C6212"/>
      <c r="D6212"/>
      <c r="E6212"/>
      <c r="F6212"/>
      <c r="G6212"/>
    </row>
    <row r="6213" spans="3:7" x14ac:dyDescent="0.2">
      <c r="C6213"/>
      <c r="D6213"/>
      <c r="E6213"/>
      <c r="F6213"/>
      <c r="G6213"/>
    </row>
    <row r="6214" spans="3:7" x14ac:dyDescent="0.2">
      <c r="C6214"/>
      <c r="D6214"/>
      <c r="E6214"/>
      <c r="F6214"/>
      <c r="G6214"/>
    </row>
    <row r="6215" spans="3:7" x14ac:dyDescent="0.2">
      <c r="C6215"/>
      <c r="D6215"/>
      <c r="E6215"/>
      <c r="F6215"/>
      <c r="G6215"/>
    </row>
    <row r="6216" spans="3:7" x14ac:dyDescent="0.2">
      <c r="C6216"/>
      <c r="D6216"/>
      <c r="E6216"/>
      <c r="F6216"/>
      <c r="G6216"/>
    </row>
    <row r="6217" spans="3:7" x14ac:dyDescent="0.2">
      <c r="C6217"/>
      <c r="D6217"/>
      <c r="E6217"/>
      <c r="F6217"/>
      <c r="G6217"/>
    </row>
    <row r="6218" spans="3:7" x14ac:dyDescent="0.2">
      <c r="C6218"/>
      <c r="D6218"/>
      <c r="E6218"/>
      <c r="F6218"/>
      <c r="G6218"/>
    </row>
    <row r="6219" spans="3:7" x14ac:dyDescent="0.2">
      <c r="C6219"/>
      <c r="D6219"/>
      <c r="E6219"/>
      <c r="F6219"/>
      <c r="G6219"/>
    </row>
    <row r="6220" spans="3:7" x14ac:dyDescent="0.2">
      <c r="C6220"/>
      <c r="D6220"/>
      <c r="E6220"/>
      <c r="F6220"/>
      <c r="G6220"/>
    </row>
    <row r="6221" spans="3:7" x14ac:dyDescent="0.2">
      <c r="C6221"/>
      <c r="D6221"/>
      <c r="E6221"/>
      <c r="F6221"/>
      <c r="G6221"/>
    </row>
    <row r="6222" spans="3:7" x14ac:dyDescent="0.2">
      <c r="C6222"/>
      <c r="D6222"/>
      <c r="E6222"/>
      <c r="F6222"/>
      <c r="G6222"/>
    </row>
    <row r="6223" spans="3:7" x14ac:dyDescent="0.2">
      <c r="C6223"/>
      <c r="D6223"/>
      <c r="E6223"/>
      <c r="F6223"/>
      <c r="G6223"/>
    </row>
    <row r="6224" spans="3:7" x14ac:dyDescent="0.2">
      <c r="C6224"/>
      <c r="D6224"/>
      <c r="E6224"/>
      <c r="F6224"/>
      <c r="G6224"/>
    </row>
    <row r="6225" spans="3:7" x14ac:dyDescent="0.2">
      <c r="C6225"/>
      <c r="D6225"/>
      <c r="E6225"/>
      <c r="F6225"/>
      <c r="G6225"/>
    </row>
    <row r="6226" spans="3:7" x14ac:dyDescent="0.2">
      <c r="C6226"/>
      <c r="D6226"/>
      <c r="E6226"/>
      <c r="F6226"/>
      <c r="G6226"/>
    </row>
    <row r="6227" spans="3:7" x14ac:dyDescent="0.2">
      <c r="C6227"/>
      <c r="D6227"/>
      <c r="E6227"/>
      <c r="F6227"/>
      <c r="G6227"/>
    </row>
    <row r="6228" spans="3:7" x14ac:dyDescent="0.2">
      <c r="C6228"/>
      <c r="D6228"/>
      <c r="E6228"/>
      <c r="F6228"/>
      <c r="G6228"/>
    </row>
    <row r="6229" spans="3:7" x14ac:dyDescent="0.2">
      <c r="C6229"/>
      <c r="D6229"/>
      <c r="E6229"/>
      <c r="F6229"/>
      <c r="G6229"/>
    </row>
    <row r="6230" spans="3:7" x14ac:dyDescent="0.2">
      <c r="C6230"/>
      <c r="D6230"/>
      <c r="E6230"/>
      <c r="F6230"/>
      <c r="G6230"/>
    </row>
    <row r="6231" spans="3:7" x14ac:dyDescent="0.2">
      <c r="C6231"/>
      <c r="D6231"/>
      <c r="E6231"/>
      <c r="F6231"/>
      <c r="G6231"/>
    </row>
    <row r="6232" spans="3:7" x14ac:dyDescent="0.2">
      <c r="C6232"/>
      <c r="D6232"/>
      <c r="E6232"/>
      <c r="F6232"/>
      <c r="G6232"/>
    </row>
    <row r="6233" spans="3:7" x14ac:dyDescent="0.2">
      <c r="C6233"/>
      <c r="D6233"/>
      <c r="E6233"/>
      <c r="F6233"/>
      <c r="G6233"/>
    </row>
    <row r="6234" spans="3:7" x14ac:dyDescent="0.2">
      <c r="C6234"/>
      <c r="D6234"/>
      <c r="E6234"/>
      <c r="F6234"/>
      <c r="G6234"/>
    </row>
    <row r="6235" spans="3:7" x14ac:dyDescent="0.2">
      <c r="C6235"/>
      <c r="D6235"/>
      <c r="E6235"/>
      <c r="F6235"/>
      <c r="G6235"/>
    </row>
    <row r="6236" spans="3:7" x14ac:dyDescent="0.2">
      <c r="C6236"/>
      <c r="D6236"/>
      <c r="E6236"/>
      <c r="F6236"/>
      <c r="G6236"/>
    </row>
    <row r="6237" spans="3:7" x14ac:dyDescent="0.2">
      <c r="C6237"/>
      <c r="D6237"/>
      <c r="E6237"/>
      <c r="F6237"/>
      <c r="G6237"/>
    </row>
    <row r="6238" spans="3:7" x14ac:dyDescent="0.2">
      <c r="C6238"/>
      <c r="D6238"/>
      <c r="E6238"/>
      <c r="F6238"/>
      <c r="G6238"/>
    </row>
    <row r="6239" spans="3:7" x14ac:dyDescent="0.2">
      <c r="C6239"/>
      <c r="D6239"/>
      <c r="E6239"/>
      <c r="F6239"/>
      <c r="G6239"/>
    </row>
    <row r="6240" spans="3:7" x14ac:dyDescent="0.2">
      <c r="C6240"/>
      <c r="D6240"/>
      <c r="E6240"/>
      <c r="F6240"/>
      <c r="G6240"/>
    </row>
    <row r="6241" spans="3:7" x14ac:dyDescent="0.2">
      <c r="C6241"/>
      <c r="D6241"/>
      <c r="E6241"/>
      <c r="F6241"/>
      <c r="G6241"/>
    </row>
    <row r="6242" spans="3:7" x14ac:dyDescent="0.2">
      <c r="C6242"/>
      <c r="D6242"/>
      <c r="E6242"/>
      <c r="F6242"/>
      <c r="G6242"/>
    </row>
    <row r="6243" spans="3:7" x14ac:dyDescent="0.2">
      <c r="C6243"/>
      <c r="D6243"/>
      <c r="E6243"/>
      <c r="F6243"/>
      <c r="G6243"/>
    </row>
    <row r="6244" spans="3:7" x14ac:dyDescent="0.2">
      <c r="C6244"/>
      <c r="D6244"/>
      <c r="E6244"/>
      <c r="F6244"/>
      <c r="G6244"/>
    </row>
    <row r="6245" spans="3:7" x14ac:dyDescent="0.2">
      <c r="C6245"/>
      <c r="D6245"/>
      <c r="E6245"/>
      <c r="F6245"/>
      <c r="G6245"/>
    </row>
    <row r="6246" spans="3:7" x14ac:dyDescent="0.2">
      <c r="C6246"/>
      <c r="D6246"/>
      <c r="E6246"/>
      <c r="F6246"/>
      <c r="G6246"/>
    </row>
    <row r="6247" spans="3:7" x14ac:dyDescent="0.2">
      <c r="C6247"/>
      <c r="D6247"/>
      <c r="E6247"/>
      <c r="F6247"/>
      <c r="G6247"/>
    </row>
    <row r="6248" spans="3:7" x14ac:dyDescent="0.2">
      <c r="C6248"/>
      <c r="D6248"/>
      <c r="E6248"/>
      <c r="F6248"/>
      <c r="G6248"/>
    </row>
    <row r="6249" spans="3:7" x14ac:dyDescent="0.2">
      <c r="C6249"/>
      <c r="D6249"/>
      <c r="E6249"/>
      <c r="F6249"/>
      <c r="G6249"/>
    </row>
    <row r="6250" spans="3:7" x14ac:dyDescent="0.2">
      <c r="C6250"/>
      <c r="D6250"/>
      <c r="E6250"/>
      <c r="F6250"/>
      <c r="G6250"/>
    </row>
    <row r="6251" spans="3:7" x14ac:dyDescent="0.2">
      <c r="C6251"/>
      <c r="D6251"/>
      <c r="E6251"/>
      <c r="F6251"/>
      <c r="G6251"/>
    </row>
    <row r="6252" spans="3:7" x14ac:dyDescent="0.2">
      <c r="C6252"/>
      <c r="D6252"/>
      <c r="E6252"/>
      <c r="F6252"/>
      <c r="G6252"/>
    </row>
    <row r="6253" spans="3:7" x14ac:dyDescent="0.2">
      <c r="C6253"/>
      <c r="D6253"/>
      <c r="E6253"/>
      <c r="F6253"/>
      <c r="G6253"/>
    </row>
    <row r="6254" spans="3:7" x14ac:dyDescent="0.2">
      <c r="C6254"/>
      <c r="D6254"/>
      <c r="E6254"/>
      <c r="F6254"/>
      <c r="G6254"/>
    </row>
    <row r="6255" spans="3:7" x14ac:dyDescent="0.2">
      <c r="C6255"/>
      <c r="D6255"/>
      <c r="E6255"/>
      <c r="F6255"/>
      <c r="G6255"/>
    </row>
    <row r="6256" spans="3:7" x14ac:dyDescent="0.2">
      <c r="C6256"/>
      <c r="D6256"/>
      <c r="E6256"/>
      <c r="F6256"/>
      <c r="G6256"/>
    </row>
    <row r="6257" spans="3:7" x14ac:dyDescent="0.2">
      <c r="C6257"/>
      <c r="D6257"/>
      <c r="E6257"/>
      <c r="F6257"/>
      <c r="G6257"/>
    </row>
    <row r="6258" spans="3:7" x14ac:dyDescent="0.2">
      <c r="C6258"/>
      <c r="D6258"/>
      <c r="E6258"/>
      <c r="F6258"/>
      <c r="G6258"/>
    </row>
    <row r="6259" spans="3:7" x14ac:dyDescent="0.2">
      <c r="C6259"/>
      <c r="D6259"/>
      <c r="E6259"/>
      <c r="F6259"/>
      <c r="G6259"/>
    </row>
    <row r="6260" spans="3:7" x14ac:dyDescent="0.2">
      <c r="C6260"/>
      <c r="D6260"/>
      <c r="E6260"/>
      <c r="F6260"/>
      <c r="G6260"/>
    </row>
    <row r="6261" spans="3:7" x14ac:dyDescent="0.2">
      <c r="C6261"/>
      <c r="D6261"/>
      <c r="E6261"/>
      <c r="F6261"/>
      <c r="G6261"/>
    </row>
    <row r="6262" spans="3:7" x14ac:dyDescent="0.2">
      <c r="C6262"/>
      <c r="D6262"/>
      <c r="E6262"/>
      <c r="F6262"/>
      <c r="G6262"/>
    </row>
    <row r="6263" spans="3:7" x14ac:dyDescent="0.2">
      <c r="C6263"/>
      <c r="D6263"/>
      <c r="E6263"/>
      <c r="F6263"/>
      <c r="G6263"/>
    </row>
    <row r="6264" spans="3:7" x14ac:dyDescent="0.2">
      <c r="C6264"/>
      <c r="D6264"/>
      <c r="E6264"/>
      <c r="F6264"/>
      <c r="G6264"/>
    </row>
    <row r="6265" spans="3:7" x14ac:dyDescent="0.2">
      <c r="C6265"/>
      <c r="D6265"/>
      <c r="E6265"/>
      <c r="F6265"/>
      <c r="G6265"/>
    </row>
    <row r="6266" spans="3:7" x14ac:dyDescent="0.2">
      <c r="C6266"/>
      <c r="D6266"/>
      <c r="E6266"/>
      <c r="F6266"/>
      <c r="G6266"/>
    </row>
    <row r="6267" spans="3:7" x14ac:dyDescent="0.2">
      <c r="C6267"/>
      <c r="D6267"/>
      <c r="E6267"/>
      <c r="F6267"/>
      <c r="G6267"/>
    </row>
    <row r="6268" spans="3:7" x14ac:dyDescent="0.2">
      <c r="C6268"/>
      <c r="D6268"/>
      <c r="E6268"/>
      <c r="F6268"/>
      <c r="G6268"/>
    </row>
    <row r="6269" spans="3:7" x14ac:dyDescent="0.2">
      <c r="C6269"/>
      <c r="D6269"/>
      <c r="E6269"/>
      <c r="F6269"/>
      <c r="G6269"/>
    </row>
    <row r="6270" spans="3:7" x14ac:dyDescent="0.2">
      <c r="C6270"/>
      <c r="D6270"/>
      <c r="E6270"/>
      <c r="F6270"/>
      <c r="G6270"/>
    </row>
    <row r="6271" spans="3:7" x14ac:dyDescent="0.2">
      <c r="C6271"/>
      <c r="D6271"/>
      <c r="E6271"/>
      <c r="F6271"/>
      <c r="G6271"/>
    </row>
    <row r="6272" spans="3:7" x14ac:dyDescent="0.2">
      <c r="C6272"/>
      <c r="D6272"/>
      <c r="E6272"/>
      <c r="F6272"/>
      <c r="G6272"/>
    </row>
    <row r="6273" spans="3:7" x14ac:dyDescent="0.2">
      <c r="C6273"/>
      <c r="D6273"/>
      <c r="E6273"/>
      <c r="F6273"/>
      <c r="G6273"/>
    </row>
    <row r="6274" spans="3:7" x14ac:dyDescent="0.2">
      <c r="C6274"/>
      <c r="D6274"/>
      <c r="E6274"/>
      <c r="F6274"/>
      <c r="G6274"/>
    </row>
    <row r="6275" spans="3:7" x14ac:dyDescent="0.2">
      <c r="C6275"/>
      <c r="D6275"/>
      <c r="E6275"/>
      <c r="F6275"/>
      <c r="G6275"/>
    </row>
    <row r="6276" spans="3:7" x14ac:dyDescent="0.2">
      <c r="C6276"/>
      <c r="D6276"/>
      <c r="E6276"/>
      <c r="F6276"/>
      <c r="G6276"/>
    </row>
    <row r="6277" spans="3:7" x14ac:dyDescent="0.2">
      <c r="C6277"/>
      <c r="D6277"/>
      <c r="E6277"/>
      <c r="F6277"/>
      <c r="G6277"/>
    </row>
    <row r="6278" spans="3:7" x14ac:dyDescent="0.2">
      <c r="C6278"/>
      <c r="D6278"/>
      <c r="E6278"/>
      <c r="F6278"/>
      <c r="G6278"/>
    </row>
    <row r="6279" spans="3:7" x14ac:dyDescent="0.2">
      <c r="C6279"/>
      <c r="D6279"/>
      <c r="E6279"/>
      <c r="F6279"/>
      <c r="G6279"/>
    </row>
    <row r="6280" spans="3:7" x14ac:dyDescent="0.2">
      <c r="C6280"/>
      <c r="D6280"/>
      <c r="E6280"/>
      <c r="F6280"/>
      <c r="G6280"/>
    </row>
    <row r="6281" spans="3:7" x14ac:dyDescent="0.2">
      <c r="C6281"/>
      <c r="D6281"/>
      <c r="E6281"/>
      <c r="F6281"/>
      <c r="G6281"/>
    </row>
    <row r="6282" spans="3:7" x14ac:dyDescent="0.2">
      <c r="C6282"/>
      <c r="D6282"/>
      <c r="E6282"/>
      <c r="F6282"/>
      <c r="G6282"/>
    </row>
    <row r="6283" spans="3:7" x14ac:dyDescent="0.2">
      <c r="C6283"/>
      <c r="D6283"/>
      <c r="E6283"/>
      <c r="F6283"/>
      <c r="G6283"/>
    </row>
    <row r="6284" spans="3:7" x14ac:dyDescent="0.2">
      <c r="C6284"/>
      <c r="D6284"/>
      <c r="E6284"/>
      <c r="F6284"/>
      <c r="G6284"/>
    </row>
    <row r="6285" spans="3:7" x14ac:dyDescent="0.2">
      <c r="C6285"/>
      <c r="D6285"/>
      <c r="E6285"/>
      <c r="F6285"/>
      <c r="G6285"/>
    </row>
    <row r="6286" spans="3:7" x14ac:dyDescent="0.2">
      <c r="C6286"/>
      <c r="D6286"/>
      <c r="E6286"/>
      <c r="F6286"/>
      <c r="G6286"/>
    </row>
    <row r="6287" spans="3:7" x14ac:dyDescent="0.2">
      <c r="C6287"/>
      <c r="D6287"/>
      <c r="E6287"/>
      <c r="F6287"/>
      <c r="G6287"/>
    </row>
    <row r="6288" spans="3:7" x14ac:dyDescent="0.2">
      <c r="C6288"/>
      <c r="D6288"/>
      <c r="E6288"/>
      <c r="F6288"/>
      <c r="G6288"/>
    </row>
    <row r="6289" spans="3:7" x14ac:dyDescent="0.2">
      <c r="C6289"/>
      <c r="D6289"/>
      <c r="E6289"/>
      <c r="F6289"/>
      <c r="G6289"/>
    </row>
    <row r="6290" spans="3:7" x14ac:dyDescent="0.2">
      <c r="C6290"/>
      <c r="D6290"/>
      <c r="E6290"/>
      <c r="F6290"/>
      <c r="G6290"/>
    </row>
    <row r="6291" spans="3:7" x14ac:dyDescent="0.2">
      <c r="C6291"/>
      <c r="D6291"/>
      <c r="E6291"/>
      <c r="F6291"/>
      <c r="G6291"/>
    </row>
    <row r="6292" spans="3:7" x14ac:dyDescent="0.2">
      <c r="C6292"/>
      <c r="D6292"/>
      <c r="E6292"/>
      <c r="F6292"/>
      <c r="G6292"/>
    </row>
    <row r="6293" spans="3:7" x14ac:dyDescent="0.2">
      <c r="C6293"/>
      <c r="D6293"/>
      <c r="E6293"/>
      <c r="F6293"/>
      <c r="G6293"/>
    </row>
    <row r="6294" spans="3:7" x14ac:dyDescent="0.2">
      <c r="C6294"/>
      <c r="D6294"/>
      <c r="E6294"/>
      <c r="F6294"/>
      <c r="G6294"/>
    </row>
    <row r="6295" spans="3:7" x14ac:dyDescent="0.2">
      <c r="C6295"/>
      <c r="D6295"/>
      <c r="E6295"/>
      <c r="F6295"/>
      <c r="G6295"/>
    </row>
    <row r="6296" spans="3:7" x14ac:dyDescent="0.2">
      <c r="C6296"/>
      <c r="D6296"/>
      <c r="E6296"/>
      <c r="F6296"/>
      <c r="G6296"/>
    </row>
    <row r="6297" spans="3:7" x14ac:dyDescent="0.2">
      <c r="C6297"/>
      <c r="D6297"/>
      <c r="E6297"/>
      <c r="F6297"/>
      <c r="G6297"/>
    </row>
    <row r="6298" spans="3:7" x14ac:dyDescent="0.2">
      <c r="C6298"/>
      <c r="D6298"/>
      <c r="E6298"/>
      <c r="F6298"/>
      <c r="G6298"/>
    </row>
    <row r="6299" spans="3:7" x14ac:dyDescent="0.2">
      <c r="C6299"/>
      <c r="D6299"/>
      <c r="E6299"/>
      <c r="F6299"/>
      <c r="G6299"/>
    </row>
    <row r="6300" spans="3:7" x14ac:dyDescent="0.2">
      <c r="C6300"/>
      <c r="D6300"/>
      <c r="E6300"/>
      <c r="F6300"/>
      <c r="G6300"/>
    </row>
    <row r="6301" spans="3:7" x14ac:dyDescent="0.2">
      <c r="C6301"/>
      <c r="D6301"/>
      <c r="E6301"/>
      <c r="F6301"/>
      <c r="G6301"/>
    </row>
    <row r="6302" spans="3:7" x14ac:dyDescent="0.2">
      <c r="C6302"/>
      <c r="D6302"/>
      <c r="E6302"/>
      <c r="F6302"/>
      <c r="G6302"/>
    </row>
    <row r="6303" spans="3:7" x14ac:dyDescent="0.2">
      <c r="C6303"/>
      <c r="D6303"/>
      <c r="E6303"/>
      <c r="F6303"/>
      <c r="G6303"/>
    </row>
    <row r="6304" spans="3:7" x14ac:dyDescent="0.2">
      <c r="C6304"/>
      <c r="D6304"/>
      <c r="E6304"/>
      <c r="F6304"/>
      <c r="G6304"/>
    </row>
    <row r="6305" spans="3:7" x14ac:dyDescent="0.2">
      <c r="C6305"/>
      <c r="D6305"/>
      <c r="E6305"/>
      <c r="F6305"/>
      <c r="G6305"/>
    </row>
    <row r="6306" spans="3:7" x14ac:dyDescent="0.2">
      <c r="C6306"/>
      <c r="D6306"/>
      <c r="E6306"/>
      <c r="F6306"/>
      <c r="G6306"/>
    </row>
    <row r="6307" spans="3:7" x14ac:dyDescent="0.2">
      <c r="C6307"/>
      <c r="D6307"/>
      <c r="E6307"/>
      <c r="F6307"/>
      <c r="G6307"/>
    </row>
    <row r="6308" spans="3:7" x14ac:dyDescent="0.2">
      <c r="C6308"/>
      <c r="D6308"/>
      <c r="E6308"/>
      <c r="F6308"/>
      <c r="G6308"/>
    </row>
    <row r="6309" spans="3:7" x14ac:dyDescent="0.2">
      <c r="C6309"/>
      <c r="D6309"/>
      <c r="E6309"/>
      <c r="F6309"/>
      <c r="G6309"/>
    </row>
    <row r="6310" spans="3:7" x14ac:dyDescent="0.2">
      <c r="C6310"/>
      <c r="D6310"/>
      <c r="E6310"/>
      <c r="F6310"/>
      <c r="G6310"/>
    </row>
    <row r="6311" spans="3:7" x14ac:dyDescent="0.2">
      <c r="C6311"/>
      <c r="D6311"/>
      <c r="E6311"/>
      <c r="F6311"/>
      <c r="G6311"/>
    </row>
    <row r="6312" spans="3:7" x14ac:dyDescent="0.2">
      <c r="C6312"/>
      <c r="D6312"/>
      <c r="E6312"/>
      <c r="F6312"/>
      <c r="G6312"/>
    </row>
    <row r="6313" spans="3:7" x14ac:dyDescent="0.2">
      <c r="C6313"/>
      <c r="D6313"/>
      <c r="E6313"/>
      <c r="F6313"/>
      <c r="G6313"/>
    </row>
    <row r="6314" spans="3:7" x14ac:dyDescent="0.2">
      <c r="C6314"/>
      <c r="D6314"/>
      <c r="E6314"/>
      <c r="F6314"/>
      <c r="G6314"/>
    </row>
    <row r="6315" spans="3:7" x14ac:dyDescent="0.2">
      <c r="C6315"/>
      <c r="D6315"/>
      <c r="E6315"/>
      <c r="F6315"/>
      <c r="G6315"/>
    </row>
    <row r="6316" spans="3:7" x14ac:dyDescent="0.2">
      <c r="C6316"/>
      <c r="D6316"/>
      <c r="E6316"/>
      <c r="F6316"/>
      <c r="G6316"/>
    </row>
    <row r="6317" spans="3:7" x14ac:dyDescent="0.2">
      <c r="C6317"/>
      <c r="D6317"/>
      <c r="E6317"/>
      <c r="F6317"/>
      <c r="G6317"/>
    </row>
    <row r="6318" spans="3:7" x14ac:dyDescent="0.2">
      <c r="C6318"/>
      <c r="D6318"/>
      <c r="E6318"/>
      <c r="F6318"/>
      <c r="G6318"/>
    </row>
    <row r="6319" spans="3:7" x14ac:dyDescent="0.2">
      <c r="C6319"/>
      <c r="D6319"/>
      <c r="E6319"/>
      <c r="F6319"/>
      <c r="G6319"/>
    </row>
    <row r="6320" spans="3:7" x14ac:dyDescent="0.2">
      <c r="C6320"/>
      <c r="D6320"/>
      <c r="E6320"/>
      <c r="F6320"/>
      <c r="G6320"/>
    </row>
    <row r="6321" spans="3:7" x14ac:dyDescent="0.2">
      <c r="C6321"/>
      <c r="D6321"/>
      <c r="E6321"/>
      <c r="F6321"/>
      <c r="G6321"/>
    </row>
    <row r="6322" spans="3:7" x14ac:dyDescent="0.2">
      <c r="C6322"/>
      <c r="D6322"/>
      <c r="E6322"/>
      <c r="F6322"/>
      <c r="G6322"/>
    </row>
    <row r="6323" spans="3:7" x14ac:dyDescent="0.2">
      <c r="C6323"/>
      <c r="D6323"/>
      <c r="E6323"/>
      <c r="F6323"/>
      <c r="G6323"/>
    </row>
    <row r="6324" spans="3:7" x14ac:dyDescent="0.2">
      <c r="C6324"/>
      <c r="D6324"/>
      <c r="E6324"/>
      <c r="F6324"/>
      <c r="G6324"/>
    </row>
    <row r="6325" spans="3:7" x14ac:dyDescent="0.2">
      <c r="C6325"/>
      <c r="D6325"/>
      <c r="E6325"/>
      <c r="F6325"/>
      <c r="G6325"/>
    </row>
    <row r="6326" spans="3:7" x14ac:dyDescent="0.2">
      <c r="C6326"/>
      <c r="D6326"/>
      <c r="E6326"/>
      <c r="F6326"/>
      <c r="G6326"/>
    </row>
    <row r="6327" spans="3:7" x14ac:dyDescent="0.2">
      <c r="C6327"/>
      <c r="D6327"/>
      <c r="E6327"/>
      <c r="F6327"/>
      <c r="G6327"/>
    </row>
    <row r="6328" spans="3:7" x14ac:dyDescent="0.2">
      <c r="C6328"/>
      <c r="D6328"/>
      <c r="E6328"/>
      <c r="F6328"/>
      <c r="G6328"/>
    </row>
    <row r="6329" spans="3:7" x14ac:dyDescent="0.2">
      <c r="C6329"/>
      <c r="D6329"/>
      <c r="E6329"/>
      <c r="F6329"/>
      <c r="G6329"/>
    </row>
    <row r="6330" spans="3:7" x14ac:dyDescent="0.2">
      <c r="C6330"/>
      <c r="D6330"/>
      <c r="E6330"/>
      <c r="F6330"/>
      <c r="G6330"/>
    </row>
    <row r="6331" spans="3:7" x14ac:dyDescent="0.2">
      <c r="C6331"/>
      <c r="D6331"/>
      <c r="E6331"/>
      <c r="F6331"/>
      <c r="G6331"/>
    </row>
    <row r="6332" spans="3:7" x14ac:dyDescent="0.2">
      <c r="C6332"/>
      <c r="D6332"/>
      <c r="E6332"/>
      <c r="F6332"/>
      <c r="G6332"/>
    </row>
    <row r="6333" spans="3:7" x14ac:dyDescent="0.2">
      <c r="C6333"/>
      <c r="D6333"/>
      <c r="E6333"/>
      <c r="F6333"/>
      <c r="G6333"/>
    </row>
    <row r="6334" spans="3:7" x14ac:dyDescent="0.2">
      <c r="C6334"/>
      <c r="D6334"/>
      <c r="E6334"/>
      <c r="F6334"/>
      <c r="G6334"/>
    </row>
    <row r="6335" spans="3:7" x14ac:dyDescent="0.2">
      <c r="C6335"/>
      <c r="D6335"/>
      <c r="E6335"/>
      <c r="F6335"/>
      <c r="G6335"/>
    </row>
    <row r="6336" spans="3:7" x14ac:dyDescent="0.2">
      <c r="C6336"/>
      <c r="D6336"/>
      <c r="E6336"/>
      <c r="F6336"/>
      <c r="G6336"/>
    </row>
    <row r="6337" spans="3:7" x14ac:dyDescent="0.2">
      <c r="C6337"/>
      <c r="D6337"/>
      <c r="E6337"/>
      <c r="F6337"/>
      <c r="G6337"/>
    </row>
    <row r="6338" spans="3:7" x14ac:dyDescent="0.2">
      <c r="C6338"/>
      <c r="D6338"/>
      <c r="E6338"/>
      <c r="F6338"/>
      <c r="G6338"/>
    </row>
    <row r="6339" spans="3:7" x14ac:dyDescent="0.2">
      <c r="C6339"/>
      <c r="D6339"/>
      <c r="E6339"/>
      <c r="F6339"/>
      <c r="G6339"/>
    </row>
    <row r="6340" spans="3:7" x14ac:dyDescent="0.2">
      <c r="C6340"/>
      <c r="D6340"/>
      <c r="E6340"/>
      <c r="F6340"/>
      <c r="G6340"/>
    </row>
    <row r="6341" spans="3:7" x14ac:dyDescent="0.2">
      <c r="C6341"/>
      <c r="D6341"/>
      <c r="E6341"/>
      <c r="F6341"/>
      <c r="G6341"/>
    </row>
    <row r="6342" spans="3:7" x14ac:dyDescent="0.2">
      <c r="C6342"/>
      <c r="D6342"/>
      <c r="E6342"/>
      <c r="F6342"/>
      <c r="G6342"/>
    </row>
    <row r="6343" spans="3:7" x14ac:dyDescent="0.2">
      <c r="C6343"/>
      <c r="D6343"/>
      <c r="E6343"/>
      <c r="F6343"/>
      <c r="G6343"/>
    </row>
    <row r="6344" spans="3:7" x14ac:dyDescent="0.2">
      <c r="C6344"/>
      <c r="D6344"/>
      <c r="E6344"/>
      <c r="F6344"/>
      <c r="G6344"/>
    </row>
    <row r="6345" spans="3:7" x14ac:dyDescent="0.2">
      <c r="C6345"/>
      <c r="D6345"/>
      <c r="E6345"/>
      <c r="F6345"/>
      <c r="G6345"/>
    </row>
    <row r="6346" spans="3:7" x14ac:dyDescent="0.2">
      <c r="C6346"/>
      <c r="D6346"/>
      <c r="E6346"/>
      <c r="F6346"/>
      <c r="G6346"/>
    </row>
    <row r="6347" spans="3:7" x14ac:dyDescent="0.2">
      <c r="C6347"/>
      <c r="D6347"/>
      <c r="E6347"/>
      <c r="F6347"/>
      <c r="G6347"/>
    </row>
    <row r="6348" spans="3:7" x14ac:dyDescent="0.2">
      <c r="C6348"/>
      <c r="D6348"/>
      <c r="E6348"/>
      <c r="F6348"/>
      <c r="G6348"/>
    </row>
    <row r="6349" spans="3:7" x14ac:dyDescent="0.2">
      <c r="C6349"/>
      <c r="D6349"/>
      <c r="E6349"/>
      <c r="F6349"/>
      <c r="G6349"/>
    </row>
    <row r="6350" spans="3:7" x14ac:dyDescent="0.2">
      <c r="C6350"/>
      <c r="D6350"/>
      <c r="E6350"/>
      <c r="F6350"/>
      <c r="G6350"/>
    </row>
    <row r="6351" spans="3:7" x14ac:dyDescent="0.2">
      <c r="C6351"/>
      <c r="D6351"/>
      <c r="E6351"/>
      <c r="F6351"/>
      <c r="G6351"/>
    </row>
    <row r="6352" spans="3:7" x14ac:dyDescent="0.2">
      <c r="C6352"/>
      <c r="D6352"/>
      <c r="E6352"/>
      <c r="F6352"/>
      <c r="G6352"/>
    </row>
    <row r="6353" spans="3:7" x14ac:dyDescent="0.2">
      <c r="C6353"/>
      <c r="D6353"/>
      <c r="E6353"/>
      <c r="F6353"/>
      <c r="G6353"/>
    </row>
    <row r="6354" spans="3:7" x14ac:dyDescent="0.2">
      <c r="C6354"/>
      <c r="D6354"/>
      <c r="E6354"/>
      <c r="F6354"/>
      <c r="G6354"/>
    </row>
    <row r="6355" spans="3:7" x14ac:dyDescent="0.2">
      <c r="C6355"/>
      <c r="D6355"/>
      <c r="E6355"/>
      <c r="F6355"/>
      <c r="G6355"/>
    </row>
    <row r="6356" spans="3:7" x14ac:dyDescent="0.2">
      <c r="C6356"/>
      <c r="D6356"/>
      <c r="E6356"/>
      <c r="F6356"/>
      <c r="G6356"/>
    </row>
    <row r="6357" spans="3:7" x14ac:dyDescent="0.2">
      <c r="C6357"/>
      <c r="D6357"/>
      <c r="E6357"/>
      <c r="F6357"/>
      <c r="G6357"/>
    </row>
    <row r="6358" spans="3:7" x14ac:dyDescent="0.2">
      <c r="C6358"/>
      <c r="D6358"/>
      <c r="E6358"/>
      <c r="F6358"/>
      <c r="G6358"/>
    </row>
    <row r="6359" spans="3:7" x14ac:dyDescent="0.2">
      <c r="C6359"/>
      <c r="D6359"/>
      <c r="E6359"/>
      <c r="F6359"/>
      <c r="G6359"/>
    </row>
    <row r="6360" spans="3:7" x14ac:dyDescent="0.2">
      <c r="C6360"/>
      <c r="D6360"/>
      <c r="E6360"/>
      <c r="F6360"/>
      <c r="G6360"/>
    </row>
    <row r="6361" spans="3:7" x14ac:dyDescent="0.2">
      <c r="C6361"/>
      <c r="D6361"/>
      <c r="E6361"/>
      <c r="F6361"/>
      <c r="G6361"/>
    </row>
    <row r="6362" spans="3:7" x14ac:dyDescent="0.2">
      <c r="C6362"/>
      <c r="D6362"/>
      <c r="E6362"/>
      <c r="F6362"/>
      <c r="G6362"/>
    </row>
    <row r="6363" spans="3:7" x14ac:dyDescent="0.2">
      <c r="C6363"/>
      <c r="D6363"/>
      <c r="E6363"/>
      <c r="F6363"/>
      <c r="G6363"/>
    </row>
    <row r="6364" spans="3:7" x14ac:dyDescent="0.2">
      <c r="C6364"/>
      <c r="D6364"/>
      <c r="E6364"/>
      <c r="F6364"/>
      <c r="G6364"/>
    </row>
    <row r="6365" spans="3:7" x14ac:dyDescent="0.2">
      <c r="C6365"/>
      <c r="D6365"/>
      <c r="E6365"/>
      <c r="F6365"/>
      <c r="G6365"/>
    </row>
    <row r="6366" spans="3:7" x14ac:dyDescent="0.2">
      <c r="C6366"/>
      <c r="D6366"/>
      <c r="E6366"/>
      <c r="F6366"/>
      <c r="G6366"/>
    </row>
    <row r="6367" spans="3:7" x14ac:dyDescent="0.2">
      <c r="C6367"/>
      <c r="D6367"/>
      <c r="E6367"/>
      <c r="F6367"/>
      <c r="G6367"/>
    </row>
    <row r="6368" spans="3:7" x14ac:dyDescent="0.2">
      <c r="C6368"/>
      <c r="D6368"/>
      <c r="E6368"/>
      <c r="F6368"/>
      <c r="G6368"/>
    </row>
    <row r="6369" spans="3:7" x14ac:dyDescent="0.2">
      <c r="C6369"/>
      <c r="D6369"/>
      <c r="E6369"/>
      <c r="F6369"/>
      <c r="G6369"/>
    </row>
    <row r="6370" spans="3:7" x14ac:dyDescent="0.2">
      <c r="C6370"/>
      <c r="D6370"/>
      <c r="E6370"/>
      <c r="F6370"/>
      <c r="G6370"/>
    </row>
    <row r="6371" spans="3:7" x14ac:dyDescent="0.2">
      <c r="C6371"/>
      <c r="D6371"/>
      <c r="E6371"/>
      <c r="F6371"/>
      <c r="G6371"/>
    </row>
    <row r="6372" spans="3:7" x14ac:dyDescent="0.2">
      <c r="C6372"/>
      <c r="D6372"/>
      <c r="E6372"/>
      <c r="F6372"/>
      <c r="G6372"/>
    </row>
    <row r="6373" spans="3:7" x14ac:dyDescent="0.2">
      <c r="C6373"/>
      <c r="D6373"/>
      <c r="E6373"/>
      <c r="F6373"/>
      <c r="G6373"/>
    </row>
    <row r="6374" spans="3:7" x14ac:dyDescent="0.2">
      <c r="C6374"/>
      <c r="D6374"/>
      <c r="E6374"/>
      <c r="F6374"/>
      <c r="G6374"/>
    </row>
    <row r="6375" spans="3:7" x14ac:dyDescent="0.2">
      <c r="C6375"/>
      <c r="D6375"/>
      <c r="E6375"/>
      <c r="F6375"/>
      <c r="G6375"/>
    </row>
    <row r="6376" spans="3:7" x14ac:dyDescent="0.2">
      <c r="C6376"/>
      <c r="D6376"/>
      <c r="E6376"/>
      <c r="F6376"/>
      <c r="G6376"/>
    </row>
    <row r="6377" spans="3:7" x14ac:dyDescent="0.2">
      <c r="C6377"/>
      <c r="D6377"/>
      <c r="E6377"/>
      <c r="F6377"/>
      <c r="G6377"/>
    </row>
    <row r="6378" spans="3:7" x14ac:dyDescent="0.2">
      <c r="C6378"/>
      <c r="D6378"/>
      <c r="E6378"/>
      <c r="F6378"/>
      <c r="G6378"/>
    </row>
    <row r="6379" spans="3:7" x14ac:dyDescent="0.2">
      <c r="C6379"/>
      <c r="D6379"/>
      <c r="E6379"/>
      <c r="F6379"/>
      <c r="G6379"/>
    </row>
    <row r="6380" spans="3:7" x14ac:dyDescent="0.2">
      <c r="C6380"/>
      <c r="D6380"/>
      <c r="E6380"/>
      <c r="F6380"/>
      <c r="G6380"/>
    </row>
    <row r="6381" spans="3:7" x14ac:dyDescent="0.2">
      <c r="C6381"/>
      <c r="D6381"/>
      <c r="E6381"/>
      <c r="F6381"/>
      <c r="G6381"/>
    </row>
    <row r="6382" spans="3:7" x14ac:dyDescent="0.2">
      <c r="C6382"/>
      <c r="D6382"/>
      <c r="E6382"/>
      <c r="F6382"/>
      <c r="G6382"/>
    </row>
    <row r="6383" spans="3:7" x14ac:dyDescent="0.2">
      <c r="C6383"/>
      <c r="D6383"/>
      <c r="E6383"/>
      <c r="F6383"/>
      <c r="G6383"/>
    </row>
    <row r="6384" spans="3:7" x14ac:dyDescent="0.2">
      <c r="C6384"/>
      <c r="D6384"/>
      <c r="E6384"/>
      <c r="F6384"/>
      <c r="G6384"/>
    </row>
    <row r="6385" spans="3:7" x14ac:dyDescent="0.2">
      <c r="C6385"/>
      <c r="D6385"/>
      <c r="E6385"/>
      <c r="F6385"/>
      <c r="G6385"/>
    </row>
    <row r="6386" spans="3:7" x14ac:dyDescent="0.2">
      <c r="C6386"/>
      <c r="D6386"/>
      <c r="E6386"/>
      <c r="F6386"/>
      <c r="G6386"/>
    </row>
    <row r="6387" spans="3:7" x14ac:dyDescent="0.2">
      <c r="C6387"/>
      <c r="D6387"/>
      <c r="E6387"/>
      <c r="F6387"/>
      <c r="G6387"/>
    </row>
    <row r="6388" spans="3:7" x14ac:dyDescent="0.2">
      <c r="C6388"/>
      <c r="D6388"/>
      <c r="E6388"/>
      <c r="F6388"/>
      <c r="G6388"/>
    </row>
    <row r="6389" spans="3:7" x14ac:dyDescent="0.2">
      <c r="C6389"/>
      <c r="D6389"/>
      <c r="E6389"/>
      <c r="F6389"/>
      <c r="G6389"/>
    </row>
    <row r="6390" spans="3:7" x14ac:dyDescent="0.2">
      <c r="C6390"/>
      <c r="D6390"/>
      <c r="E6390"/>
      <c r="F6390"/>
      <c r="G6390"/>
    </row>
    <row r="6391" spans="3:7" x14ac:dyDescent="0.2">
      <c r="C6391"/>
      <c r="D6391"/>
      <c r="E6391"/>
      <c r="F6391"/>
      <c r="G6391"/>
    </row>
    <row r="6392" spans="3:7" x14ac:dyDescent="0.2">
      <c r="C6392"/>
      <c r="D6392"/>
      <c r="E6392"/>
      <c r="F6392"/>
      <c r="G6392"/>
    </row>
    <row r="6393" spans="3:7" x14ac:dyDescent="0.2">
      <c r="C6393"/>
      <c r="D6393"/>
      <c r="E6393"/>
      <c r="F6393"/>
      <c r="G6393"/>
    </row>
    <row r="6394" spans="3:7" x14ac:dyDescent="0.2">
      <c r="C6394"/>
      <c r="D6394"/>
      <c r="E6394"/>
      <c r="F6394"/>
      <c r="G6394"/>
    </row>
    <row r="6395" spans="3:7" x14ac:dyDescent="0.2">
      <c r="C6395"/>
      <c r="D6395"/>
      <c r="E6395"/>
      <c r="F6395"/>
      <c r="G6395"/>
    </row>
    <row r="6396" spans="3:7" x14ac:dyDescent="0.2">
      <c r="C6396"/>
      <c r="D6396"/>
      <c r="E6396"/>
      <c r="F6396"/>
      <c r="G6396"/>
    </row>
    <row r="6397" spans="3:7" x14ac:dyDescent="0.2">
      <c r="C6397"/>
      <c r="D6397"/>
      <c r="E6397"/>
      <c r="F6397"/>
      <c r="G6397"/>
    </row>
    <row r="6398" spans="3:7" x14ac:dyDescent="0.2">
      <c r="C6398"/>
      <c r="D6398"/>
      <c r="E6398"/>
      <c r="F6398"/>
      <c r="G6398"/>
    </row>
    <row r="6399" spans="3:7" x14ac:dyDescent="0.2">
      <c r="C6399"/>
      <c r="D6399"/>
      <c r="E6399"/>
      <c r="F6399"/>
      <c r="G6399"/>
    </row>
    <row r="6400" spans="3:7" x14ac:dyDescent="0.2">
      <c r="C6400"/>
      <c r="D6400"/>
      <c r="E6400"/>
      <c r="F6400"/>
      <c r="G6400"/>
    </row>
    <row r="6401" spans="3:7" x14ac:dyDescent="0.2">
      <c r="C6401"/>
      <c r="D6401"/>
      <c r="E6401"/>
      <c r="F6401"/>
      <c r="G6401"/>
    </row>
    <row r="6402" spans="3:7" x14ac:dyDescent="0.2">
      <c r="C6402"/>
      <c r="D6402"/>
      <c r="E6402"/>
      <c r="F6402"/>
      <c r="G6402"/>
    </row>
    <row r="6403" spans="3:7" x14ac:dyDescent="0.2">
      <c r="C6403"/>
      <c r="D6403"/>
      <c r="E6403"/>
      <c r="F6403"/>
      <c r="G6403"/>
    </row>
    <row r="6404" spans="3:7" x14ac:dyDescent="0.2">
      <c r="C6404"/>
      <c r="D6404"/>
      <c r="E6404"/>
      <c r="F6404"/>
      <c r="G6404"/>
    </row>
    <row r="6405" spans="3:7" x14ac:dyDescent="0.2">
      <c r="C6405"/>
      <c r="D6405"/>
      <c r="E6405"/>
      <c r="F6405"/>
      <c r="G6405"/>
    </row>
    <row r="6406" spans="3:7" x14ac:dyDescent="0.2">
      <c r="C6406"/>
      <c r="D6406"/>
      <c r="E6406"/>
      <c r="F6406"/>
      <c r="G6406"/>
    </row>
    <row r="6407" spans="3:7" x14ac:dyDescent="0.2">
      <c r="C6407"/>
      <c r="D6407"/>
      <c r="E6407"/>
      <c r="F6407"/>
      <c r="G6407"/>
    </row>
    <row r="6408" spans="3:7" x14ac:dyDescent="0.2">
      <c r="C6408"/>
      <c r="D6408"/>
      <c r="E6408"/>
      <c r="F6408"/>
      <c r="G6408"/>
    </row>
    <row r="6409" spans="3:7" x14ac:dyDescent="0.2">
      <c r="C6409"/>
      <c r="D6409"/>
      <c r="E6409"/>
      <c r="F6409"/>
      <c r="G6409"/>
    </row>
    <row r="6410" spans="3:7" x14ac:dyDescent="0.2">
      <c r="C6410"/>
      <c r="D6410"/>
      <c r="E6410"/>
      <c r="F6410"/>
      <c r="G6410"/>
    </row>
    <row r="6411" spans="3:7" x14ac:dyDescent="0.2">
      <c r="C6411"/>
      <c r="D6411"/>
      <c r="E6411"/>
      <c r="F6411"/>
      <c r="G6411"/>
    </row>
    <row r="6412" spans="3:7" x14ac:dyDescent="0.2">
      <c r="C6412"/>
      <c r="D6412"/>
      <c r="E6412"/>
      <c r="F6412"/>
      <c r="G6412"/>
    </row>
    <row r="6413" spans="3:7" x14ac:dyDescent="0.2">
      <c r="C6413"/>
      <c r="D6413"/>
      <c r="E6413"/>
      <c r="F6413"/>
      <c r="G6413"/>
    </row>
    <row r="6414" spans="3:7" x14ac:dyDescent="0.2">
      <c r="C6414"/>
      <c r="D6414"/>
      <c r="E6414"/>
      <c r="F6414"/>
      <c r="G6414"/>
    </row>
    <row r="6415" spans="3:7" x14ac:dyDescent="0.2">
      <c r="C6415"/>
      <c r="D6415"/>
      <c r="E6415"/>
      <c r="F6415"/>
      <c r="G6415"/>
    </row>
    <row r="6416" spans="3:7" x14ac:dyDescent="0.2">
      <c r="C6416"/>
      <c r="D6416"/>
      <c r="E6416"/>
      <c r="F6416"/>
      <c r="G6416"/>
    </row>
    <row r="6417" spans="3:7" x14ac:dyDescent="0.2">
      <c r="C6417"/>
      <c r="D6417"/>
      <c r="E6417"/>
      <c r="F6417"/>
      <c r="G6417"/>
    </row>
    <row r="6418" spans="3:7" x14ac:dyDescent="0.2">
      <c r="C6418"/>
      <c r="D6418"/>
      <c r="E6418"/>
      <c r="F6418"/>
      <c r="G6418"/>
    </row>
    <row r="6419" spans="3:7" x14ac:dyDescent="0.2">
      <c r="C6419"/>
      <c r="D6419"/>
      <c r="E6419"/>
      <c r="F6419"/>
      <c r="G6419"/>
    </row>
    <row r="6420" spans="3:7" x14ac:dyDescent="0.2">
      <c r="C6420"/>
      <c r="D6420"/>
      <c r="E6420"/>
      <c r="F6420"/>
      <c r="G6420"/>
    </row>
    <row r="6421" spans="3:7" x14ac:dyDescent="0.2">
      <c r="C6421"/>
      <c r="D6421"/>
      <c r="E6421"/>
      <c r="F6421"/>
      <c r="G6421"/>
    </row>
    <row r="6422" spans="3:7" x14ac:dyDescent="0.2">
      <c r="C6422"/>
      <c r="D6422"/>
      <c r="E6422"/>
      <c r="F6422"/>
      <c r="G6422"/>
    </row>
    <row r="6423" spans="3:7" x14ac:dyDescent="0.2">
      <c r="C6423"/>
      <c r="D6423"/>
      <c r="E6423"/>
      <c r="F6423"/>
      <c r="G6423"/>
    </row>
    <row r="6424" spans="3:7" x14ac:dyDescent="0.2">
      <c r="C6424"/>
      <c r="D6424"/>
      <c r="E6424"/>
      <c r="F6424"/>
      <c r="G6424"/>
    </row>
    <row r="6425" spans="3:7" x14ac:dyDescent="0.2">
      <c r="C6425"/>
      <c r="D6425"/>
      <c r="E6425"/>
      <c r="F6425"/>
      <c r="G6425"/>
    </row>
    <row r="6426" spans="3:7" x14ac:dyDescent="0.2">
      <c r="C6426"/>
      <c r="D6426"/>
      <c r="E6426"/>
      <c r="F6426"/>
      <c r="G6426"/>
    </row>
    <row r="6427" spans="3:7" x14ac:dyDescent="0.2">
      <c r="C6427"/>
      <c r="D6427"/>
      <c r="E6427"/>
      <c r="F6427"/>
      <c r="G6427"/>
    </row>
    <row r="6428" spans="3:7" x14ac:dyDescent="0.2">
      <c r="C6428"/>
      <c r="D6428"/>
      <c r="E6428"/>
      <c r="F6428"/>
      <c r="G6428"/>
    </row>
    <row r="6429" spans="3:7" x14ac:dyDescent="0.2">
      <c r="C6429"/>
      <c r="D6429"/>
      <c r="E6429"/>
      <c r="F6429"/>
      <c r="G6429"/>
    </row>
    <row r="6430" spans="3:7" x14ac:dyDescent="0.2">
      <c r="C6430"/>
      <c r="D6430"/>
      <c r="E6430"/>
      <c r="F6430"/>
      <c r="G6430"/>
    </row>
    <row r="6431" spans="3:7" x14ac:dyDescent="0.2">
      <c r="C6431"/>
      <c r="D6431"/>
      <c r="E6431"/>
      <c r="F6431"/>
      <c r="G6431"/>
    </row>
    <row r="6432" spans="3:7" x14ac:dyDescent="0.2">
      <c r="C6432"/>
      <c r="D6432"/>
      <c r="E6432"/>
      <c r="F6432"/>
      <c r="G6432"/>
    </row>
    <row r="6433" spans="3:7" x14ac:dyDescent="0.2">
      <c r="C6433"/>
      <c r="D6433"/>
      <c r="E6433"/>
      <c r="F6433"/>
      <c r="G6433"/>
    </row>
    <row r="6434" spans="3:7" x14ac:dyDescent="0.2">
      <c r="C6434"/>
      <c r="D6434"/>
      <c r="E6434"/>
      <c r="F6434"/>
      <c r="G6434"/>
    </row>
    <row r="6435" spans="3:7" x14ac:dyDescent="0.2">
      <c r="C6435"/>
      <c r="D6435"/>
      <c r="E6435"/>
      <c r="F6435"/>
      <c r="G6435"/>
    </row>
    <row r="6436" spans="3:7" x14ac:dyDescent="0.2">
      <c r="C6436"/>
      <c r="D6436"/>
      <c r="E6436"/>
      <c r="F6436"/>
      <c r="G6436"/>
    </row>
    <row r="6437" spans="3:7" x14ac:dyDescent="0.2">
      <c r="C6437"/>
      <c r="D6437"/>
      <c r="E6437"/>
      <c r="F6437"/>
      <c r="G6437"/>
    </row>
    <row r="6438" spans="3:7" x14ac:dyDescent="0.2">
      <c r="C6438"/>
      <c r="D6438"/>
      <c r="E6438"/>
      <c r="F6438"/>
      <c r="G6438"/>
    </row>
    <row r="6439" spans="3:7" x14ac:dyDescent="0.2">
      <c r="C6439"/>
      <c r="D6439"/>
      <c r="E6439"/>
      <c r="F6439"/>
      <c r="G6439"/>
    </row>
    <row r="6440" spans="3:7" x14ac:dyDescent="0.2">
      <c r="C6440"/>
      <c r="D6440"/>
      <c r="E6440"/>
      <c r="F6440"/>
      <c r="G6440"/>
    </row>
    <row r="6441" spans="3:7" x14ac:dyDescent="0.2">
      <c r="C6441"/>
      <c r="D6441"/>
      <c r="E6441"/>
      <c r="F6441"/>
      <c r="G6441"/>
    </row>
    <row r="6442" spans="3:7" x14ac:dyDescent="0.2">
      <c r="C6442"/>
      <c r="D6442"/>
      <c r="E6442"/>
      <c r="F6442"/>
      <c r="G6442"/>
    </row>
    <row r="6443" spans="3:7" x14ac:dyDescent="0.2">
      <c r="C6443"/>
      <c r="D6443"/>
      <c r="E6443"/>
      <c r="F6443"/>
      <c r="G6443"/>
    </row>
    <row r="6444" spans="3:7" x14ac:dyDescent="0.2">
      <c r="C6444"/>
      <c r="D6444"/>
      <c r="E6444"/>
      <c r="F6444"/>
      <c r="G6444"/>
    </row>
    <row r="6445" spans="3:7" x14ac:dyDescent="0.2">
      <c r="C6445"/>
      <c r="D6445"/>
      <c r="E6445"/>
      <c r="F6445"/>
      <c r="G6445"/>
    </row>
    <row r="6446" spans="3:7" x14ac:dyDescent="0.2">
      <c r="C6446"/>
      <c r="D6446"/>
      <c r="E6446"/>
      <c r="F6446"/>
      <c r="G6446"/>
    </row>
    <row r="6447" spans="3:7" x14ac:dyDescent="0.2">
      <c r="C6447"/>
      <c r="D6447"/>
      <c r="E6447"/>
      <c r="F6447"/>
      <c r="G6447"/>
    </row>
    <row r="6448" spans="3:7" x14ac:dyDescent="0.2">
      <c r="C6448"/>
      <c r="D6448"/>
      <c r="E6448"/>
      <c r="F6448"/>
      <c r="G6448"/>
    </row>
    <row r="6449" spans="3:7" x14ac:dyDescent="0.2">
      <c r="C6449"/>
      <c r="D6449"/>
      <c r="E6449"/>
      <c r="F6449"/>
      <c r="G6449"/>
    </row>
    <row r="6450" spans="3:7" x14ac:dyDescent="0.2">
      <c r="C6450"/>
      <c r="D6450"/>
      <c r="E6450"/>
      <c r="F6450"/>
      <c r="G6450"/>
    </row>
    <row r="6451" spans="3:7" x14ac:dyDescent="0.2">
      <c r="C6451"/>
      <c r="D6451"/>
      <c r="E6451"/>
      <c r="F6451"/>
      <c r="G6451"/>
    </row>
    <row r="6452" spans="3:7" x14ac:dyDescent="0.2">
      <c r="C6452"/>
      <c r="D6452"/>
      <c r="E6452"/>
      <c r="F6452"/>
      <c r="G6452"/>
    </row>
    <row r="6453" spans="3:7" x14ac:dyDescent="0.2">
      <c r="C6453"/>
      <c r="D6453"/>
      <c r="E6453"/>
      <c r="F6453"/>
      <c r="G6453"/>
    </row>
    <row r="6454" spans="3:7" x14ac:dyDescent="0.2">
      <c r="C6454"/>
      <c r="D6454"/>
      <c r="E6454"/>
      <c r="F6454"/>
      <c r="G6454"/>
    </row>
    <row r="6455" spans="3:7" x14ac:dyDescent="0.2">
      <c r="C6455"/>
      <c r="D6455"/>
      <c r="E6455"/>
      <c r="F6455"/>
      <c r="G6455"/>
    </row>
    <row r="6456" spans="3:7" x14ac:dyDescent="0.2">
      <c r="C6456"/>
      <c r="D6456"/>
      <c r="E6456"/>
      <c r="F6456"/>
      <c r="G6456"/>
    </row>
    <row r="6457" spans="3:7" x14ac:dyDescent="0.2">
      <c r="C6457"/>
      <c r="D6457"/>
      <c r="E6457"/>
      <c r="F6457"/>
      <c r="G6457"/>
    </row>
    <row r="6458" spans="3:7" x14ac:dyDescent="0.2">
      <c r="C6458"/>
      <c r="D6458"/>
      <c r="E6458"/>
      <c r="F6458"/>
      <c r="G6458"/>
    </row>
    <row r="6459" spans="3:7" x14ac:dyDescent="0.2">
      <c r="C6459"/>
      <c r="D6459"/>
      <c r="E6459"/>
      <c r="F6459"/>
      <c r="G6459"/>
    </row>
    <row r="6460" spans="3:7" x14ac:dyDescent="0.2">
      <c r="C6460"/>
      <c r="D6460"/>
      <c r="E6460"/>
      <c r="F6460"/>
      <c r="G6460"/>
    </row>
    <row r="6461" spans="3:7" x14ac:dyDescent="0.2">
      <c r="C6461"/>
      <c r="D6461"/>
      <c r="E6461"/>
      <c r="F6461"/>
      <c r="G6461"/>
    </row>
    <row r="6462" spans="3:7" x14ac:dyDescent="0.2">
      <c r="C6462"/>
      <c r="D6462"/>
      <c r="E6462"/>
      <c r="F6462"/>
      <c r="G6462"/>
    </row>
    <row r="6463" spans="3:7" x14ac:dyDescent="0.2">
      <c r="C6463"/>
      <c r="D6463"/>
      <c r="E6463"/>
      <c r="F6463"/>
      <c r="G6463"/>
    </row>
    <row r="6464" spans="3:7" x14ac:dyDescent="0.2">
      <c r="C6464"/>
      <c r="D6464"/>
      <c r="E6464"/>
      <c r="F6464"/>
      <c r="G6464"/>
    </row>
    <row r="6465" spans="3:7" x14ac:dyDescent="0.2">
      <c r="C6465"/>
      <c r="D6465"/>
      <c r="E6465"/>
      <c r="F6465"/>
      <c r="G6465"/>
    </row>
    <row r="6466" spans="3:7" x14ac:dyDescent="0.2">
      <c r="C6466"/>
      <c r="D6466"/>
      <c r="E6466"/>
      <c r="F6466"/>
      <c r="G6466"/>
    </row>
    <row r="6467" spans="3:7" x14ac:dyDescent="0.2">
      <c r="C6467"/>
      <c r="D6467"/>
      <c r="E6467"/>
      <c r="F6467"/>
      <c r="G6467"/>
    </row>
    <row r="6468" spans="3:7" x14ac:dyDescent="0.2">
      <c r="C6468"/>
      <c r="D6468"/>
      <c r="E6468"/>
      <c r="F6468"/>
      <c r="G6468"/>
    </row>
    <row r="6469" spans="3:7" x14ac:dyDescent="0.2">
      <c r="C6469"/>
      <c r="D6469"/>
      <c r="E6469"/>
      <c r="F6469"/>
      <c r="G6469"/>
    </row>
    <row r="6470" spans="3:7" x14ac:dyDescent="0.2">
      <c r="C6470"/>
      <c r="D6470"/>
      <c r="E6470"/>
      <c r="F6470"/>
      <c r="G6470"/>
    </row>
    <row r="6471" spans="3:7" x14ac:dyDescent="0.2">
      <c r="C6471"/>
      <c r="D6471"/>
      <c r="E6471"/>
      <c r="F6471"/>
      <c r="G6471"/>
    </row>
    <row r="6472" spans="3:7" x14ac:dyDescent="0.2">
      <c r="C6472"/>
      <c r="D6472"/>
      <c r="E6472"/>
      <c r="F6472"/>
      <c r="G6472"/>
    </row>
    <row r="6473" spans="3:7" x14ac:dyDescent="0.2">
      <c r="C6473"/>
      <c r="D6473"/>
      <c r="E6473"/>
      <c r="F6473"/>
      <c r="G6473"/>
    </row>
    <row r="6474" spans="3:7" x14ac:dyDescent="0.2">
      <c r="C6474"/>
      <c r="D6474"/>
      <c r="E6474"/>
      <c r="F6474"/>
      <c r="G6474"/>
    </row>
    <row r="6475" spans="3:7" x14ac:dyDescent="0.2">
      <c r="C6475"/>
      <c r="D6475"/>
      <c r="E6475"/>
      <c r="F6475"/>
      <c r="G6475"/>
    </row>
    <row r="6476" spans="3:7" x14ac:dyDescent="0.2">
      <c r="C6476"/>
      <c r="D6476"/>
      <c r="E6476"/>
      <c r="F6476"/>
      <c r="G6476"/>
    </row>
    <row r="6477" spans="3:7" x14ac:dyDescent="0.2">
      <c r="C6477"/>
      <c r="D6477"/>
      <c r="E6477"/>
      <c r="F6477"/>
      <c r="G6477"/>
    </row>
    <row r="6478" spans="3:7" x14ac:dyDescent="0.2">
      <c r="C6478"/>
      <c r="D6478"/>
      <c r="E6478"/>
      <c r="F6478"/>
      <c r="G6478"/>
    </row>
    <row r="6479" spans="3:7" x14ac:dyDescent="0.2">
      <c r="C6479"/>
      <c r="D6479"/>
      <c r="E6479"/>
      <c r="F6479"/>
      <c r="G6479"/>
    </row>
    <row r="6480" spans="3:7" x14ac:dyDescent="0.2">
      <c r="C6480"/>
      <c r="D6480"/>
      <c r="E6480"/>
      <c r="F6480"/>
      <c r="G6480"/>
    </row>
    <row r="6481" spans="3:7" x14ac:dyDescent="0.2">
      <c r="C6481"/>
      <c r="D6481"/>
      <c r="E6481"/>
      <c r="F6481"/>
      <c r="G6481"/>
    </row>
    <row r="6482" spans="3:7" x14ac:dyDescent="0.2">
      <c r="C6482"/>
      <c r="D6482"/>
      <c r="E6482"/>
      <c r="F6482"/>
      <c r="G6482"/>
    </row>
    <row r="6483" spans="3:7" x14ac:dyDescent="0.2">
      <c r="C6483"/>
      <c r="D6483"/>
      <c r="E6483"/>
      <c r="F6483"/>
      <c r="G6483"/>
    </row>
    <row r="6484" spans="3:7" x14ac:dyDescent="0.2">
      <c r="C6484"/>
      <c r="D6484"/>
      <c r="E6484"/>
      <c r="F6484"/>
      <c r="G6484"/>
    </row>
    <row r="6485" spans="3:7" x14ac:dyDescent="0.2">
      <c r="C6485"/>
      <c r="D6485"/>
      <c r="E6485"/>
      <c r="F6485"/>
      <c r="G6485"/>
    </row>
    <row r="6486" spans="3:7" x14ac:dyDescent="0.2">
      <c r="C6486"/>
      <c r="D6486"/>
      <c r="E6486"/>
      <c r="F6486"/>
      <c r="G6486"/>
    </row>
    <row r="6487" spans="3:7" x14ac:dyDescent="0.2">
      <c r="C6487"/>
      <c r="D6487"/>
      <c r="E6487"/>
      <c r="F6487"/>
      <c r="G6487"/>
    </row>
    <row r="6488" spans="3:7" x14ac:dyDescent="0.2">
      <c r="C6488"/>
      <c r="D6488"/>
      <c r="E6488"/>
      <c r="F6488"/>
      <c r="G6488"/>
    </row>
    <row r="6489" spans="3:7" x14ac:dyDescent="0.2">
      <c r="C6489"/>
      <c r="D6489"/>
      <c r="E6489"/>
      <c r="F6489"/>
      <c r="G6489"/>
    </row>
    <row r="6490" spans="3:7" x14ac:dyDescent="0.2">
      <c r="C6490"/>
      <c r="D6490"/>
      <c r="E6490"/>
      <c r="F6490"/>
      <c r="G6490"/>
    </row>
    <row r="6491" spans="3:7" x14ac:dyDescent="0.2">
      <c r="C6491"/>
      <c r="D6491"/>
      <c r="E6491"/>
      <c r="F6491"/>
      <c r="G6491"/>
    </row>
    <row r="6492" spans="3:7" x14ac:dyDescent="0.2">
      <c r="C6492"/>
      <c r="D6492"/>
      <c r="E6492"/>
      <c r="F6492"/>
      <c r="G6492"/>
    </row>
    <row r="6493" spans="3:7" x14ac:dyDescent="0.2">
      <c r="C6493"/>
      <c r="D6493"/>
      <c r="E6493"/>
      <c r="F6493"/>
      <c r="G6493"/>
    </row>
    <row r="6494" spans="3:7" x14ac:dyDescent="0.2">
      <c r="C6494"/>
      <c r="D6494"/>
      <c r="E6494"/>
      <c r="F6494"/>
      <c r="G6494"/>
    </row>
    <row r="6495" spans="3:7" x14ac:dyDescent="0.2">
      <c r="C6495"/>
      <c r="D6495"/>
      <c r="E6495"/>
      <c r="F6495"/>
      <c r="G6495"/>
    </row>
    <row r="6496" spans="3:7" x14ac:dyDescent="0.2">
      <c r="C6496"/>
      <c r="D6496"/>
      <c r="E6496"/>
      <c r="F6496"/>
      <c r="G6496"/>
    </row>
    <row r="6497" spans="3:7" x14ac:dyDescent="0.2">
      <c r="C6497"/>
      <c r="D6497"/>
      <c r="E6497"/>
      <c r="F6497"/>
      <c r="G6497"/>
    </row>
    <row r="6498" spans="3:7" x14ac:dyDescent="0.2">
      <c r="C6498"/>
      <c r="D6498"/>
      <c r="E6498"/>
      <c r="F6498"/>
      <c r="G6498"/>
    </row>
    <row r="6499" spans="3:7" x14ac:dyDescent="0.2">
      <c r="C6499"/>
      <c r="D6499"/>
      <c r="E6499"/>
      <c r="F6499"/>
      <c r="G6499"/>
    </row>
    <row r="6500" spans="3:7" x14ac:dyDescent="0.2">
      <c r="C6500"/>
      <c r="D6500"/>
      <c r="E6500"/>
      <c r="F6500"/>
      <c r="G6500"/>
    </row>
    <row r="6501" spans="3:7" x14ac:dyDescent="0.2">
      <c r="C6501"/>
      <c r="D6501"/>
      <c r="E6501"/>
      <c r="F6501"/>
      <c r="G6501"/>
    </row>
    <row r="6502" spans="3:7" x14ac:dyDescent="0.2">
      <c r="C6502"/>
      <c r="D6502"/>
      <c r="E6502"/>
      <c r="F6502"/>
      <c r="G6502"/>
    </row>
    <row r="6503" spans="3:7" x14ac:dyDescent="0.2">
      <c r="C6503"/>
      <c r="D6503"/>
      <c r="E6503"/>
      <c r="F6503"/>
      <c r="G6503"/>
    </row>
    <row r="6504" spans="3:7" x14ac:dyDescent="0.2">
      <c r="C6504"/>
      <c r="D6504"/>
      <c r="E6504"/>
      <c r="F6504"/>
      <c r="G6504"/>
    </row>
    <row r="6505" spans="3:7" x14ac:dyDescent="0.2">
      <c r="C6505"/>
      <c r="D6505"/>
      <c r="E6505"/>
      <c r="F6505"/>
      <c r="G6505"/>
    </row>
    <row r="6506" spans="3:7" x14ac:dyDescent="0.2">
      <c r="C6506"/>
      <c r="D6506"/>
      <c r="E6506"/>
      <c r="F6506"/>
      <c r="G6506"/>
    </row>
    <row r="6507" spans="3:7" x14ac:dyDescent="0.2">
      <c r="C6507"/>
      <c r="D6507"/>
      <c r="E6507"/>
      <c r="F6507"/>
      <c r="G6507"/>
    </row>
    <row r="6508" spans="3:7" x14ac:dyDescent="0.2">
      <c r="C6508"/>
      <c r="D6508"/>
      <c r="E6508"/>
      <c r="F6508"/>
      <c r="G6508"/>
    </row>
    <row r="6509" spans="3:7" x14ac:dyDescent="0.2">
      <c r="C6509"/>
      <c r="D6509"/>
      <c r="E6509"/>
      <c r="F6509"/>
      <c r="G6509"/>
    </row>
    <row r="6510" spans="3:7" x14ac:dyDescent="0.2">
      <c r="C6510"/>
      <c r="D6510"/>
      <c r="E6510"/>
      <c r="F6510"/>
      <c r="G6510"/>
    </row>
    <row r="6511" spans="3:7" x14ac:dyDescent="0.2">
      <c r="C6511"/>
      <c r="D6511"/>
      <c r="E6511"/>
      <c r="F6511"/>
      <c r="G6511"/>
    </row>
    <row r="6512" spans="3:7" x14ac:dyDescent="0.2">
      <c r="C6512"/>
      <c r="D6512"/>
      <c r="E6512"/>
      <c r="F6512"/>
      <c r="G6512"/>
    </row>
    <row r="6513" spans="3:7" x14ac:dyDescent="0.2">
      <c r="C6513"/>
      <c r="D6513"/>
      <c r="E6513"/>
      <c r="F6513"/>
      <c r="G6513"/>
    </row>
    <row r="6514" spans="3:7" x14ac:dyDescent="0.2">
      <c r="C6514"/>
      <c r="D6514"/>
      <c r="E6514"/>
      <c r="F6514"/>
      <c r="G6514"/>
    </row>
    <row r="6515" spans="3:7" x14ac:dyDescent="0.2">
      <c r="C6515"/>
      <c r="D6515"/>
      <c r="E6515"/>
      <c r="F6515"/>
      <c r="G6515"/>
    </row>
    <row r="6516" spans="3:7" x14ac:dyDescent="0.2">
      <c r="C6516"/>
      <c r="D6516"/>
      <c r="E6516"/>
      <c r="F6516"/>
      <c r="G6516"/>
    </row>
    <row r="6517" spans="3:7" x14ac:dyDescent="0.2">
      <c r="C6517"/>
      <c r="D6517"/>
      <c r="E6517"/>
      <c r="F6517"/>
      <c r="G6517"/>
    </row>
    <row r="6518" spans="3:7" x14ac:dyDescent="0.2">
      <c r="C6518"/>
      <c r="D6518"/>
      <c r="E6518"/>
      <c r="F6518"/>
      <c r="G6518"/>
    </row>
    <row r="6519" spans="3:7" x14ac:dyDescent="0.2">
      <c r="C6519"/>
      <c r="D6519"/>
      <c r="E6519"/>
      <c r="F6519"/>
      <c r="G6519"/>
    </row>
    <row r="6520" spans="3:7" x14ac:dyDescent="0.2">
      <c r="C6520"/>
      <c r="D6520"/>
      <c r="E6520"/>
      <c r="F6520"/>
      <c r="G6520"/>
    </row>
    <row r="6521" spans="3:7" x14ac:dyDescent="0.2">
      <c r="C6521"/>
      <c r="D6521"/>
      <c r="E6521"/>
      <c r="F6521"/>
      <c r="G6521"/>
    </row>
    <row r="6522" spans="3:7" x14ac:dyDescent="0.2">
      <c r="C6522"/>
      <c r="D6522"/>
      <c r="E6522"/>
      <c r="F6522"/>
      <c r="G6522"/>
    </row>
    <row r="6523" spans="3:7" x14ac:dyDescent="0.2">
      <c r="C6523"/>
      <c r="D6523"/>
      <c r="E6523"/>
      <c r="F6523"/>
      <c r="G6523"/>
    </row>
    <row r="6524" spans="3:7" x14ac:dyDescent="0.2">
      <c r="C6524"/>
      <c r="D6524"/>
      <c r="E6524"/>
      <c r="F6524"/>
      <c r="G6524"/>
    </row>
    <row r="6525" spans="3:7" x14ac:dyDescent="0.2">
      <c r="C6525"/>
      <c r="D6525"/>
      <c r="E6525"/>
      <c r="F6525"/>
      <c r="G6525"/>
    </row>
    <row r="6526" spans="3:7" x14ac:dyDescent="0.2">
      <c r="C6526"/>
      <c r="D6526"/>
      <c r="E6526"/>
      <c r="F6526"/>
      <c r="G6526"/>
    </row>
    <row r="6527" spans="3:7" x14ac:dyDescent="0.2">
      <c r="C6527"/>
      <c r="D6527"/>
      <c r="E6527"/>
      <c r="F6527"/>
      <c r="G6527"/>
    </row>
    <row r="6528" spans="3:7" x14ac:dyDescent="0.2">
      <c r="C6528"/>
      <c r="D6528"/>
      <c r="E6528"/>
      <c r="F6528"/>
      <c r="G6528"/>
    </row>
    <row r="6529" spans="3:7" x14ac:dyDescent="0.2">
      <c r="C6529"/>
      <c r="D6529"/>
      <c r="E6529"/>
      <c r="F6529"/>
      <c r="G6529"/>
    </row>
    <row r="6530" spans="3:7" x14ac:dyDescent="0.2">
      <c r="C6530"/>
      <c r="D6530"/>
      <c r="E6530"/>
      <c r="F6530"/>
      <c r="G6530"/>
    </row>
    <row r="6531" spans="3:7" x14ac:dyDescent="0.2">
      <c r="C6531"/>
      <c r="D6531"/>
      <c r="E6531"/>
      <c r="F6531"/>
      <c r="G6531"/>
    </row>
    <row r="6532" spans="3:7" x14ac:dyDescent="0.2">
      <c r="C6532"/>
      <c r="D6532"/>
      <c r="E6532"/>
      <c r="F6532"/>
      <c r="G6532"/>
    </row>
    <row r="6533" spans="3:7" x14ac:dyDescent="0.2">
      <c r="C6533"/>
      <c r="D6533"/>
      <c r="E6533"/>
      <c r="F6533"/>
      <c r="G6533"/>
    </row>
    <row r="6534" spans="3:7" x14ac:dyDescent="0.2">
      <c r="C6534"/>
      <c r="D6534"/>
      <c r="E6534"/>
      <c r="F6534"/>
      <c r="G6534"/>
    </row>
    <row r="6535" spans="3:7" x14ac:dyDescent="0.2">
      <c r="C6535"/>
      <c r="D6535"/>
      <c r="E6535"/>
      <c r="F6535"/>
      <c r="G6535"/>
    </row>
    <row r="6536" spans="3:7" x14ac:dyDescent="0.2">
      <c r="C6536"/>
      <c r="D6536"/>
      <c r="E6536"/>
      <c r="F6536"/>
      <c r="G6536"/>
    </row>
    <row r="6537" spans="3:7" x14ac:dyDescent="0.2">
      <c r="C6537"/>
      <c r="D6537"/>
      <c r="E6537"/>
      <c r="F6537"/>
      <c r="G6537"/>
    </row>
    <row r="6538" spans="3:7" x14ac:dyDescent="0.2">
      <c r="C6538"/>
      <c r="D6538"/>
      <c r="E6538"/>
      <c r="F6538"/>
      <c r="G6538"/>
    </row>
    <row r="6539" spans="3:7" x14ac:dyDescent="0.2">
      <c r="C6539"/>
      <c r="D6539"/>
      <c r="E6539"/>
      <c r="F6539"/>
      <c r="G6539"/>
    </row>
    <row r="6540" spans="3:7" x14ac:dyDescent="0.2">
      <c r="C6540"/>
      <c r="D6540"/>
      <c r="E6540"/>
      <c r="F6540"/>
      <c r="G6540"/>
    </row>
    <row r="6541" spans="3:7" x14ac:dyDescent="0.2">
      <c r="C6541"/>
      <c r="D6541"/>
      <c r="E6541"/>
      <c r="F6541"/>
      <c r="G6541"/>
    </row>
    <row r="6542" spans="3:7" x14ac:dyDescent="0.2">
      <c r="C6542"/>
      <c r="D6542"/>
      <c r="E6542"/>
      <c r="F6542"/>
      <c r="G6542"/>
    </row>
    <row r="6543" spans="3:7" x14ac:dyDescent="0.2">
      <c r="C6543"/>
      <c r="D6543"/>
      <c r="E6543"/>
      <c r="F6543"/>
      <c r="G6543"/>
    </row>
    <row r="6544" spans="3:7" x14ac:dyDescent="0.2">
      <c r="C6544"/>
      <c r="D6544"/>
      <c r="E6544"/>
      <c r="F6544"/>
      <c r="G6544"/>
    </row>
    <row r="6545" spans="3:7" x14ac:dyDescent="0.2">
      <c r="C6545"/>
      <c r="D6545"/>
      <c r="E6545"/>
      <c r="F6545"/>
      <c r="G6545"/>
    </row>
    <row r="6546" spans="3:7" x14ac:dyDescent="0.2">
      <c r="C6546"/>
      <c r="D6546"/>
      <c r="E6546"/>
      <c r="F6546"/>
      <c r="G6546"/>
    </row>
    <row r="6547" spans="3:7" x14ac:dyDescent="0.2">
      <c r="C6547"/>
      <c r="D6547"/>
      <c r="E6547"/>
      <c r="F6547"/>
      <c r="G6547"/>
    </row>
    <row r="6548" spans="3:7" x14ac:dyDescent="0.2">
      <c r="C6548"/>
      <c r="D6548"/>
      <c r="E6548"/>
      <c r="F6548"/>
      <c r="G6548"/>
    </row>
    <row r="6549" spans="3:7" x14ac:dyDescent="0.2">
      <c r="C6549"/>
      <c r="D6549"/>
      <c r="E6549"/>
      <c r="F6549"/>
      <c r="G6549"/>
    </row>
    <row r="6550" spans="3:7" x14ac:dyDescent="0.2">
      <c r="C6550"/>
      <c r="D6550"/>
      <c r="E6550"/>
      <c r="F6550"/>
      <c r="G6550"/>
    </row>
    <row r="6551" spans="3:7" x14ac:dyDescent="0.2">
      <c r="C6551"/>
      <c r="D6551"/>
      <c r="E6551"/>
      <c r="F6551"/>
      <c r="G6551"/>
    </row>
    <row r="6552" spans="3:7" x14ac:dyDescent="0.2">
      <c r="C6552"/>
      <c r="D6552"/>
      <c r="E6552"/>
      <c r="F6552"/>
      <c r="G6552"/>
    </row>
    <row r="6553" spans="3:7" x14ac:dyDescent="0.2">
      <c r="C6553"/>
      <c r="D6553"/>
      <c r="E6553"/>
      <c r="F6553"/>
      <c r="G6553"/>
    </row>
    <row r="6554" spans="3:7" x14ac:dyDescent="0.2">
      <c r="C6554"/>
      <c r="D6554"/>
      <c r="E6554"/>
      <c r="F6554"/>
      <c r="G6554"/>
    </row>
    <row r="6555" spans="3:7" x14ac:dyDescent="0.2">
      <c r="C6555"/>
      <c r="D6555"/>
      <c r="E6555"/>
      <c r="F6555"/>
      <c r="G6555"/>
    </row>
    <row r="6556" spans="3:7" x14ac:dyDescent="0.2">
      <c r="C6556"/>
      <c r="D6556"/>
      <c r="E6556"/>
      <c r="F6556"/>
      <c r="G6556"/>
    </row>
    <row r="6557" spans="3:7" x14ac:dyDescent="0.2">
      <c r="C6557"/>
      <c r="D6557"/>
      <c r="E6557"/>
      <c r="F6557"/>
      <c r="G6557"/>
    </row>
    <row r="6558" spans="3:7" x14ac:dyDescent="0.2">
      <c r="C6558"/>
      <c r="D6558"/>
      <c r="E6558"/>
      <c r="F6558"/>
      <c r="G6558"/>
    </row>
    <row r="6559" spans="3:7" x14ac:dyDescent="0.2">
      <c r="C6559"/>
      <c r="D6559"/>
      <c r="E6559"/>
      <c r="F6559"/>
      <c r="G6559"/>
    </row>
    <row r="6560" spans="3:7" x14ac:dyDescent="0.2">
      <c r="C6560"/>
      <c r="D6560"/>
      <c r="E6560"/>
      <c r="F6560"/>
      <c r="G6560"/>
    </row>
    <row r="6561" spans="3:7" x14ac:dyDescent="0.2">
      <c r="C6561"/>
      <c r="D6561"/>
      <c r="E6561"/>
      <c r="F6561"/>
      <c r="G6561"/>
    </row>
    <row r="6562" spans="3:7" x14ac:dyDescent="0.2">
      <c r="C6562"/>
      <c r="D6562"/>
      <c r="E6562"/>
      <c r="F6562"/>
      <c r="G6562"/>
    </row>
    <row r="6563" spans="3:7" x14ac:dyDescent="0.2">
      <c r="C6563"/>
      <c r="D6563"/>
      <c r="E6563"/>
      <c r="F6563"/>
      <c r="G6563"/>
    </row>
    <row r="6564" spans="3:7" x14ac:dyDescent="0.2">
      <c r="C6564"/>
      <c r="D6564"/>
      <c r="E6564"/>
      <c r="F6564"/>
      <c r="G6564"/>
    </row>
    <row r="6565" spans="3:7" x14ac:dyDescent="0.2">
      <c r="C6565"/>
      <c r="D6565"/>
      <c r="E6565"/>
      <c r="F6565"/>
      <c r="G6565"/>
    </row>
    <row r="6566" spans="3:7" x14ac:dyDescent="0.2">
      <c r="C6566"/>
      <c r="D6566"/>
      <c r="E6566"/>
      <c r="F6566"/>
      <c r="G6566"/>
    </row>
    <row r="6567" spans="3:7" x14ac:dyDescent="0.2">
      <c r="C6567"/>
      <c r="D6567"/>
      <c r="E6567"/>
      <c r="F6567"/>
      <c r="G6567"/>
    </row>
    <row r="6568" spans="3:7" x14ac:dyDescent="0.2">
      <c r="C6568"/>
      <c r="D6568"/>
      <c r="E6568"/>
      <c r="F6568"/>
      <c r="G6568"/>
    </row>
    <row r="6569" spans="3:7" x14ac:dyDescent="0.2">
      <c r="C6569"/>
      <c r="D6569"/>
      <c r="E6569"/>
      <c r="F6569"/>
      <c r="G6569"/>
    </row>
    <row r="6570" spans="3:7" x14ac:dyDescent="0.2">
      <c r="C6570"/>
      <c r="D6570"/>
      <c r="E6570"/>
      <c r="F6570"/>
      <c r="G6570"/>
    </row>
    <row r="6571" spans="3:7" x14ac:dyDescent="0.2">
      <c r="C6571"/>
      <c r="D6571"/>
      <c r="E6571"/>
      <c r="F6571"/>
      <c r="G6571"/>
    </row>
    <row r="6572" spans="3:7" x14ac:dyDescent="0.2">
      <c r="C6572"/>
      <c r="D6572"/>
      <c r="E6572"/>
      <c r="F6572"/>
      <c r="G6572"/>
    </row>
    <row r="6573" spans="3:7" x14ac:dyDescent="0.2">
      <c r="C6573"/>
      <c r="D6573"/>
      <c r="E6573"/>
      <c r="F6573"/>
      <c r="G6573"/>
    </row>
    <row r="6574" spans="3:7" x14ac:dyDescent="0.2">
      <c r="C6574"/>
      <c r="D6574"/>
      <c r="E6574"/>
      <c r="F6574"/>
      <c r="G6574"/>
    </row>
    <row r="6575" spans="3:7" x14ac:dyDescent="0.2">
      <c r="C6575"/>
      <c r="D6575"/>
      <c r="E6575"/>
      <c r="F6575"/>
      <c r="G6575"/>
    </row>
    <row r="6576" spans="3:7" x14ac:dyDescent="0.2">
      <c r="C6576"/>
      <c r="D6576"/>
      <c r="E6576"/>
      <c r="F6576"/>
      <c r="G6576"/>
    </row>
    <row r="6577" spans="3:7" x14ac:dyDescent="0.2">
      <c r="C6577"/>
      <c r="D6577"/>
      <c r="E6577"/>
      <c r="F6577"/>
      <c r="G6577"/>
    </row>
    <row r="6578" spans="3:7" x14ac:dyDescent="0.2">
      <c r="C6578"/>
      <c r="D6578"/>
      <c r="E6578"/>
      <c r="F6578"/>
      <c r="G6578"/>
    </row>
    <row r="6579" spans="3:7" x14ac:dyDescent="0.2">
      <c r="C6579"/>
      <c r="D6579"/>
      <c r="E6579"/>
      <c r="F6579"/>
      <c r="G6579"/>
    </row>
    <row r="6580" spans="3:7" x14ac:dyDescent="0.2">
      <c r="C6580"/>
      <c r="D6580"/>
      <c r="E6580"/>
      <c r="F6580"/>
      <c r="G6580"/>
    </row>
    <row r="6581" spans="3:7" x14ac:dyDescent="0.2">
      <c r="C6581"/>
      <c r="D6581"/>
      <c r="E6581"/>
      <c r="F6581"/>
      <c r="G6581"/>
    </row>
    <row r="6582" spans="3:7" x14ac:dyDescent="0.2">
      <c r="C6582"/>
      <c r="D6582"/>
      <c r="E6582"/>
      <c r="F6582"/>
      <c r="G6582"/>
    </row>
    <row r="6583" spans="3:7" x14ac:dyDescent="0.2">
      <c r="C6583"/>
      <c r="D6583"/>
      <c r="E6583"/>
      <c r="F6583"/>
      <c r="G6583"/>
    </row>
    <row r="6584" spans="3:7" x14ac:dyDescent="0.2">
      <c r="C6584"/>
      <c r="D6584"/>
      <c r="E6584"/>
      <c r="F6584"/>
      <c r="G6584"/>
    </row>
    <row r="6585" spans="3:7" x14ac:dyDescent="0.2">
      <c r="C6585"/>
      <c r="D6585"/>
      <c r="E6585"/>
      <c r="F6585"/>
      <c r="G6585"/>
    </row>
    <row r="6586" spans="3:7" x14ac:dyDescent="0.2">
      <c r="C6586"/>
      <c r="D6586"/>
      <c r="E6586"/>
      <c r="F6586"/>
      <c r="G6586"/>
    </row>
    <row r="6587" spans="3:7" x14ac:dyDescent="0.2">
      <c r="C6587"/>
      <c r="D6587"/>
      <c r="E6587"/>
      <c r="F6587"/>
      <c r="G6587"/>
    </row>
    <row r="6588" spans="3:7" x14ac:dyDescent="0.2">
      <c r="C6588"/>
      <c r="D6588"/>
      <c r="E6588"/>
      <c r="F6588"/>
      <c r="G6588"/>
    </row>
    <row r="6589" spans="3:7" x14ac:dyDescent="0.2">
      <c r="C6589"/>
      <c r="D6589"/>
      <c r="E6589"/>
      <c r="F6589"/>
      <c r="G6589"/>
    </row>
    <row r="6590" spans="3:7" x14ac:dyDescent="0.2">
      <c r="C6590"/>
      <c r="D6590"/>
      <c r="E6590"/>
      <c r="F6590"/>
      <c r="G6590"/>
    </row>
    <row r="6591" spans="3:7" x14ac:dyDescent="0.2">
      <c r="C6591"/>
      <c r="D6591"/>
      <c r="E6591"/>
      <c r="F6591"/>
      <c r="G6591"/>
    </row>
    <row r="6592" spans="3:7" x14ac:dyDescent="0.2">
      <c r="C6592"/>
      <c r="D6592"/>
      <c r="E6592"/>
      <c r="F6592"/>
      <c r="G6592"/>
    </row>
    <row r="6593" spans="3:7" x14ac:dyDescent="0.2">
      <c r="C6593"/>
      <c r="D6593"/>
      <c r="E6593"/>
      <c r="F6593"/>
      <c r="G6593"/>
    </row>
    <row r="6594" spans="3:7" x14ac:dyDescent="0.2">
      <c r="C6594"/>
      <c r="D6594"/>
      <c r="E6594"/>
      <c r="F6594"/>
      <c r="G6594"/>
    </row>
    <row r="6595" spans="3:7" x14ac:dyDescent="0.2">
      <c r="C6595"/>
      <c r="D6595"/>
      <c r="E6595"/>
      <c r="F6595"/>
      <c r="G6595"/>
    </row>
    <row r="6596" spans="3:7" x14ac:dyDescent="0.2">
      <c r="C6596"/>
      <c r="D6596"/>
      <c r="E6596"/>
      <c r="F6596"/>
      <c r="G6596"/>
    </row>
    <row r="6597" spans="3:7" x14ac:dyDescent="0.2">
      <c r="C6597"/>
      <c r="D6597"/>
      <c r="E6597"/>
      <c r="F6597"/>
      <c r="G6597"/>
    </row>
    <row r="6598" spans="3:7" x14ac:dyDescent="0.2">
      <c r="C6598"/>
      <c r="D6598"/>
      <c r="E6598"/>
      <c r="F6598"/>
      <c r="G6598"/>
    </row>
    <row r="6599" spans="3:7" x14ac:dyDescent="0.2">
      <c r="C6599"/>
      <c r="D6599"/>
      <c r="E6599"/>
      <c r="F6599"/>
      <c r="G6599"/>
    </row>
    <row r="6600" spans="3:7" x14ac:dyDescent="0.2">
      <c r="C6600"/>
      <c r="D6600"/>
      <c r="E6600"/>
      <c r="F6600"/>
      <c r="G6600"/>
    </row>
    <row r="6601" spans="3:7" x14ac:dyDescent="0.2">
      <c r="C6601"/>
      <c r="D6601"/>
      <c r="E6601"/>
      <c r="F6601"/>
      <c r="G6601"/>
    </row>
    <row r="6602" spans="3:7" x14ac:dyDescent="0.2">
      <c r="C6602"/>
      <c r="D6602"/>
      <c r="E6602"/>
      <c r="F6602"/>
      <c r="G6602"/>
    </row>
    <row r="6603" spans="3:7" x14ac:dyDescent="0.2">
      <c r="C6603"/>
      <c r="D6603"/>
      <c r="E6603"/>
      <c r="F6603"/>
      <c r="G6603"/>
    </row>
    <row r="6604" spans="3:7" x14ac:dyDescent="0.2">
      <c r="C6604"/>
      <c r="D6604"/>
      <c r="E6604"/>
      <c r="F6604"/>
      <c r="G6604"/>
    </row>
    <row r="6605" spans="3:7" x14ac:dyDescent="0.2">
      <c r="C6605"/>
      <c r="D6605"/>
      <c r="E6605"/>
      <c r="F6605"/>
      <c r="G6605"/>
    </row>
    <row r="6606" spans="3:7" x14ac:dyDescent="0.2">
      <c r="C6606"/>
      <c r="D6606"/>
      <c r="E6606"/>
      <c r="F6606"/>
      <c r="G6606"/>
    </row>
    <row r="6607" spans="3:7" x14ac:dyDescent="0.2">
      <c r="C6607"/>
      <c r="D6607"/>
      <c r="E6607"/>
      <c r="F6607"/>
      <c r="G6607"/>
    </row>
    <row r="6608" spans="3:7" x14ac:dyDescent="0.2">
      <c r="C6608"/>
      <c r="D6608"/>
      <c r="E6608"/>
      <c r="F6608"/>
      <c r="G6608"/>
    </row>
    <row r="6609" spans="3:7" x14ac:dyDescent="0.2">
      <c r="C6609"/>
      <c r="D6609"/>
      <c r="E6609"/>
      <c r="F6609"/>
      <c r="G6609"/>
    </row>
    <row r="6610" spans="3:7" x14ac:dyDescent="0.2">
      <c r="C6610"/>
      <c r="D6610"/>
      <c r="E6610"/>
      <c r="F6610"/>
      <c r="G6610"/>
    </row>
    <row r="6611" spans="3:7" x14ac:dyDescent="0.2">
      <c r="C6611"/>
      <c r="D6611"/>
      <c r="E6611"/>
      <c r="F6611"/>
      <c r="G6611"/>
    </row>
    <row r="6612" spans="3:7" x14ac:dyDescent="0.2">
      <c r="C6612"/>
      <c r="D6612"/>
      <c r="E6612"/>
      <c r="F6612"/>
      <c r="G6612"/>
    </row>
    <row r="6613" spans="3:7" x14ac:dyDescent="0.2">
      <c r="C6613"/>
      <c r="D6613"/>
      <c r="E6613"/>
      <c r="F6613"/>
      <c r="G6613"/>
    </row>
    <row r="6614" spans="3:7" x14ac:dyDescent="0.2">
      <c r="C6614"/>
      <c r="D6614"/>
      <c r="E6614"/>
      <c r="F6614"/>
      <c r="G6614"/>
    </row>
    <row r="6615" spans="3:7" x14ac:dyDescent="0.2">
      <c r="C6615"/>
      <c r="D6615"/>
      <c r="E6615"/>
      <c r="F6615"/>
      <c r="G6615"/>
    </row>
    <row r="6616" spans="3:7" x14ac:dyDescent="0.2">
      <c r="C6616"/>
      <c r="D6616"/>
      <c r="E6616"/>
      <c r="F6616"/>
      <c r="G6616"/>
    </row>
    <row r="6617" spans="3:7" x14ac:dyDescent="0.2">
      <c r="C6617"/>
      <c r="D6617"/>
      <c r="E6617"/>
      <c r="F6617"/>
      <c r="G6617"/>
    </row>
    <row r="6618" spans="3:7" x14ac:dyDescent="0.2">
      <c r="C6618"/>
      <c r="D6618"/>
      <c r="E6618"/>
      <c r="F6618"/>
      <c r="G6618"/>
    </row>
    <row r="6619" spans="3:7" x14ac:dyDescent="0.2">
      <c r="C6619"/>
      <c r="D6619"/>
      <c r="E6619"/>
      <c r="F6619"/>
      <c r="G6619"/>
    </row>
    <row r="6620" spans="3:7" x14ac:dyDescent="0.2">
      <c r="C6620"/>
      <c r="D6620"/>
      <c r="E6620"/>
      <c r="F6620"/>
      <c r="G6620"/>
    </row>
    <row r="6621" spans="3:7" x14ac:dyDescent="0.2">
      <c r="C6621"/>
      <c r="D6621"/>
      <c r="E6621"/>
      <c r="F6621"/>
      <c r="G6621"/>
    </row>
    <row r="6622" spans="3:7" x14ac:dyDescent="0.2">
      <c r="C6622"/>
      <c r="D6622"/>
      <c r="E6622"/>
      <c r="F6622"/>
      <c r="G6622"/>
    </row>
    <row r="6623" spans="3:7" x14ac:dyDescent="0.2">
      <c r="C6623"/>
      <c r="D6623"/>
      <c r="E6623"/>
      <c r="F6623"/>
      <c r="G6623"/>
    </row>
    <row r="6624" spans="3:7" x14ac:dyDescent="0.2">
      <c r="C6624"/>
      <c r="D6624"/>
      <c r="E6624"/>
      <c r="F6624"/>
      <c r="G6624"/>
    </row>
    <row r="6625" spans="3:7" x14ac:dyDescent="0.2">
      <c r="C6625"/>
      <c r="D6625"/>
      <c r="E6625"/>
      <c r="F6625"/>
      <c r="G6625"/>
    </row>
    <row r="6626" spans="3:7" x14ac:dyDescent="0.2">
      <c r="C6626"/>
      <c r="D6626"/>
      <c r="E6626"/>
      <c r="F6626"/>
      <c r="G6626"/>
    </row>
    <row r="6627" spans="3:7" x14ac:dyDescent="0.2">
      <c r="C6627"/>
      <c r="D6627"/>
      <c r="E6627"/>
      <c r="F6627"/>
      <c r="G6627"/>
    </row>
    <row r="6628" spans="3:7" x14ac:dyDescent="0.2">
      <c r="C6628"/>
      <c r="D6628"/>
      <c r="E6628"/>
      <c r="F6628"/>
      <c r="G6628"/>
    </row>
    <row r="6629" spans="3:7" x14ac:dyDescent="0.2">
      <c r="C6629"/>
      <c r="D6629"/>
      <c r="E6629"/>
      <c r="F6629"/>
      <c r="G6629"/>
    </row>
    <row r="6630" spans="3:7" x14ac:dyDescent="0.2">
      <c r="C6630"/>
      <c r="D6630"/>
      <c r="E6630"/>
      <c r="F6630"/>
      <c r="G6630"/>
    </row>
    <row r="6631" spans="3:7" x14ac:dyDescent="0.2">
      <c r="C6631"/>
      <c r="D6631"/>
      <c r="E6631"/>
      <c r="F6631"/>
      <c r="G6631"/>
    </row>
    <row r="6632" spans="3:7" x14ac:dyDescent="0.2">
      <c r="C6632"/>
      <c r="D6632"/>
      <c r="E6632"/>
      <c r="F6632"/>
      <c r="G6632"/>
    </row>
    <row r="6633" spans="3:7" x14ac:dyDescent="0.2">
      <c r="C6633"/>
      <c r="D6633"/>
      <c r="E6633"/>
      <c r="F6633"/>
      <c r="G6633"/>
    </row>
    <row r="6634" spans="3:7" x14ac:dyDescent="0.2">
      <c r="C6634"/>
      <c r="D6634"/>
      <c r="E6634"/>
      <c r="F6634"/>
      <c r="G6634"/>
    </row>
    <row r="6635" spans="3:7" x14ac:dyDescent="0.2">
      <c r="C6635"/>
      <c r="D6635"/>
      <c r="E6635"/>
      <c r="F6635"/>
      <c r="G6635"/>
    </row>
    <row r="6636" spans="3:7" x14ac:dyDescent="0.2">
      <c r="C6636"/>
      <c r="D6636"/>
      <c r="E6636"/>
      <c r="F6636"/>
      <c r="G6636"/>
    </row>
    <row r="6637" spans="3:7" x14ac:dyDescent="0.2">
      <c r="C6637"/>
      <c r="D6637"/>
      <c r="E6637"/>
      <c r="F6637"/>
      <c r="G6637"/>
    </row>
    <row r="6638" spans="3:7" x14ac:dyDescent="0.2">
      <c r="C6638"/>
      <c r="D6638"/>
      <c r="E6638"/>
      <c r="F6638"/>
      <c r="G6638"/>
    </row>
    <row r="6639" spans="3:7" x14ac:dyDescent="0.2">
      <c r="C6639"/>
      <c r="D6639"/>
      <c r="E6639"/>
      <c r="F6639"/>
      <c r="G6639"/>
    </row>
    <row r="6640" spans="3:7" x14ac:dyDescent="0.2">
      <c r="C6640"/>
      <c r="D6640"/>
      <c r="E6640"/>
      <c r="F6640"/>
      <c r="G6640"/>
    </row>
    <row r="6641" spans="3:7" x14ac:dyDescent="0.2">
      <c r="C6641"/>
      <c r="D6641"/>
      <c r="E6641"/>
      <c r="F6641"/>
      <c r="G6641"/>
    </row>
    <row r="6642" spans="3:7" x14ac:dyDescent="0.2">
      <c r="C6642"/>
      <c r="D6642"/>
      <c r="E6642"/>
      <c r="F6642"/>
      <c r="G6642"/>
    </row>
    <row r="6643" spans="3:7" x14ac:dyDescent="0.2">
      <c r="C6643"/>
      <c r="D6643"/>
      <c r="E6643"/>
      <c r="F6643"/>
      <c r="G6643"/>
    </row>
    <row r="6644" spans="3:7" x14ac:dyDescent="0.2">
      <c r="C6644"/>
      <c r="D6644"/>
      <c r="E6644"/>
      <c r="F6644"/>
      <c r="G6644"/>
    </row>
    <row r="6645" spans="3:7" x14ac:dyDescent="0.2">
      <c r="C6645"/>
      <c r="D6645"/>
      <c r="E6645"/>
      <c r="F6645"/>
      <c r="G6645"/>
    </row>
    <row r="6646" spans="3:7" x14ac:dyDescent="0.2">
      <c r="C6646"/>
      <c r="D6646"/>
      <c r="E6646"/>
      <c r="F6646"/>
      <c r="G6646"/>
    </row>
    <row r="6647" spans="3:7" x14ac:dyDescent="0.2">
      <c r="C6647"/>
      <c r="D6647"/>
      <c r="E6647"/>
      <c r="F6647"/>
      <c r="G6647"/>
    </row>
    <row r="6648" spans="3:7" x14ac:dyDescent="0.2">
      <c r="C6648"/>
      <c r="D6648"/>
      <c r="E6648"/>
      <c r="F6648"/>
      <c r="G6648"/>
    </row>
    <row r="6649" spans="3:7" x14ac:dyDescent="0.2">
      <c r="C6649"/>
      <c r="D6649"/>
      <c r="E6649"/>
      <c r="F6649"/>
      <c r="G6649"/>
    </row>
    <row r="6650" spans="3:7" x14ac:dyDescent="0.2">
      <c r="C6650"/>
      <c r="D6650"/>
      <c r="E6650"/>
      <c r="F6650"/>
      <c r="G6650"/>
    </row>
    <row r="6651" spans="3:7" x14ac:dyDescent="0.2">
      <c r="C6651"/>
      <c r="D6651"/>
      <c r="E6651"/>
      <c r="F6651"/>
      <c r="G6651"/>
    </row>
    <row r="6652" spans="3:7" x14ac:dyDescent="0.2">
      <c r="C6652"/>
      <c r="D6652"/>
      <c r="E6652"/>
      <c r="F6652"/>
      <c r="G6652"/>
    </row>
    <row r="6653" spans="3:7" x14ac:dyDescent="0.2">
      <c r="C6653"/>
      <c r="D6653"/>
      <c r="E6653"/>
      <c r="F6653"/>
      <c r="G6653"/>
    </row>
    <row r="6654" spans="3:7" x14ac:dyDescent="0.2">
      <c r="C6654"/>
      <c r="D6654"/>
      <c r="E6654"/>
      <c r="F6654"/>
      <c r="G6654"/>
    </row>
    <row r="6655" spans="3:7" x14ac:dyDescent="0.2">
      <c r="C6655"/>
      <c r="D6655"/>
      <c r="E6655"/>
      <c r="F6655"/>
      <c r="G6655"/>
    </row>
    <row r="6656" spans="3:7" x14ac:dyDescent="0.2">
      <c r="C6656"/>
      <c r="D6656"/>
      <c r="E6656"/>
      <c r="F6656"/>
      <c r="G6656"/>
    </row>
    <row r="6657" spans="3:7" x14ac:dyDescent="0.2">
      <c r="C6657"/>
      <c r="D6657"/>
      <c r="E6657"/>
      <c r="F6657"/>
      <c r="G6657"/>
    </row>
    <row r="6658" spans="3:7" x14ac:dyDescent="0.2">
      <c r="C6658"/>
      <c r="D6658"/>
      <c r="E6658"/>
      <c r="F6658"/>
      <c r="G6658"/>
    </row>
    <row r="6659" spans="3:7" x14ac:dyDescent="0.2">
      <c r="C6659"/>
      <c r="D6659"/>
      <c r="E6659"/>
      <c r="F6659"/>
      <c r="G6659"/>
    </row>
    <row r="6660" spans="3:7" x14ac:dyDescent="0.2">
      <c r="C6660"/>
      <c r="D6660"/>
      <c r="E6660"/>
      <c r="F6660"/>
      <c r="G6660"/>
    </row>
    <row r="6661" spans="3:7" x14ac:dyDescent="0.2">
      <c r="C6661"/>
      <c r="D6661"/>
      <c r="E6661"/>
      <c r="F6661"/>
      <c r="G6661"/>
    </row>
    <row r="6662" spans="3:7" x14ac:dyDescent="0.2">
      <c r="C6662"/>
      <c r="D6662"/>
      <c r="E6662"/>
      <c r="F6662"/>
      <c r="G6662"/>
    </row>
    <row r="6663" spans="3:7" x14ac:dyDescent="0.2">
      <c r="C6663"/>
      <c r="D6663"/>
      <c r="E6663"/>
      <c r="F6663"/>
      <c r="G6663"/>
    </row>
    <row r="6664" spans="3:7" x14ac:dyDescent="0.2">
      <c r="C6664"/>
      <c r="D6664"/>
      <c r="E6664"/>
      <c r="F6664"/>
      <c r="G6664"/>
    </row>
    <row r="6665" spans="3:7" x14ac:dyDescent="0.2">
      <c r="C6665"/>
      <c r="D6665"/>
      <c r="E6665"/>
      <c r="F6665"/>
      <c r="G6665"/>
    </row>
    <row r="6666" spans="3:7" x14ac:dyDescent="0.2">
      <c r="C6666"/>
      <c r="D6666"/>
      <c r="E6666"/>
      <c r="F6666"/>
      <c r="G6666"/>
    </row>
    <row r="6667" spans="3:7" x14ac:dyDescent="0.2">
      <c r="C6667"/>
      <c r="D6667"/>
      <c r="E6667"/>
      <c r="F6667"/>
      <c r="G6667"/>
    </row>
    <row r="6668" spans="3:7" x14ac:dyDescent="0.2">
      <c r="C6668"/>
      <c r="D6668"/>
      <c r="E6668"/>
      <c r="F6668"/>
      <c r="G6668"/>
    </row>
    <row r="6669" spans="3:7" x14ac:dyDescent="0.2">
      <c r="C6669"/>
      <c r="D6669"/>
      <c r="E6669"/>
      <c r="F6669"/>
      <c r="G6669"/>
    </row>
    <row r="6670" spans="3:7" x14ac:dyDescent="0.2">
      <c r="C6670"/>
      <c r="D6670"/>
      <c r="E6670"/>
      <c r="F6670"/>
      <c r="G6670"/>
    </row>
    <row r="6671" spans="3:7" x14ac:dyDescent="0.2">
      <c r="C6671"/>
      <c r="D6671"/>
      <c r="E6671"/>
      <c r="F6671"/>
      <c r="G6671"/>
    </row>
    <row r="6672" spans="3:7" x14ac:dyDescent="0.2">
      <c r="C6672"/>
      <c r="D6672"/>
      <c r="E6672"/>
      <c r="F6672"/>
      <c r="G6672"/>
    </row>
    <row r="6673" spans="3:7" x14ac:dyDescent="0.2">
      <c r="C6673"/>
      <c r="D6673"/>
      <c r="E6673"/>
      <c r="F6673"/>
      <c r="G6673"/>
    </row>
    <row r="6674" spans="3:7" x14ac:dyDescent="0.2">
      <c r="C6674"/>
      <c r="D6674"/>
      <c r="E6674"/>
      <c r="F6674"/>
      <c r="G6674"/>
    </row>
    <row r="6675" spans="3:7" x14ac:dyDescent="0.2">
      <c r="C6675"/>
      <c r="D6675"/>
      <c r="E6675"/>
      <c r="F6675"/>
      <c r="G6675"/>
    </row>
    <row r="6676" spans="3:7" x14ac:dyDescent="0.2">
      <c r="C6676"/>
      <c r="D6676"/>
      <c r="E6676"/>
      <c r="F6676"/>
      <c r="G6676"/>
    </row>
    <row r="6677" spans="3:7" x14ac:dyDescent="0.2">
      <c r="C6677"/>
      <c r="D6677"/>
      <c r="E6677"/>
      <c r="F6677"/>
      <c r="G6677"/>
    </row>
    <row r="6678" spans="3:7" x14ac:dyDescent="0.2">
      <c r="C6678"/>
      <c r="D6678"/>
      <c r="E6678"/>
      <c r="F6678"/>
      <c r="G6678"/>
    </row>
    <row r="6679" spans="3:7" x14ac:dyDescent="0.2">
      <c r="C6679"/>
      <c r="D6679"/>
      <c r="E6679"/>
      <c r="F6679"/>
      <c r="G6679"/>
    </row>
    <row r="6680" spans="3:7" x14ac:dyDescent="0.2">
      <c r="C6680"/>
      <c r="D6680"/>
      <c r="E6680"/>
      <c r="F6680"/>
      <c r="G6680"/>
    </row>
    <row r="6681" spans="3:7" x14ac:dyDescent="0.2">
      <c r="C6681"/>
      <c r="D6681"/>
      <c r="E6681"/>
      <c r="F6681"/>
      <c r="G6681"/>
    </row>
    <row r="6682" spans="3:7" x14ac:dyDescent="0.2">
      <c r="C6682"/>
      <c r="D6682"/>
      <c r="E6682"/>
      <c r="F6682"/>
      <c r="G6682"/>
    </row>
    <row r="6683" spans="3:7" x14ac:dyDescent="0.2">
      <c r="C6683"/>
      <c r="D6683"/>
      <c r="E6683"/>
      <c r="F6683"/>
      <c r="G6683"/>
    </row>
    <row r="6684" spans="3:7" x14ac:dyDescent="0.2">
      <c r="C6684"/>
      <c r="D6684"/>
      <c r="E6684"/>
      <c r="F6684"/>
      <c r="G6684"/>
    </row>
    <row r="6685" spans="3:7" x14ac:dyDescent="0.2">
      <c r="C6685"/>
      <c r="D6685"/>
      <c r="E6685"/>
      <c r="F6685"/>
      <c r="G6685"/>
    </row>
    <row r="6686" spans="3:7" x14ac:dyDescent="0.2">
      <c r="C6686"/>
      <c r="D6686"/>
      <c r="E6686"/>
      <c r="F6686"/>
      <c r="G6686"/>
    </row>
    <row r="6687" spans="3:7" x14ac:dyDescent="0.2">
      <c r="C6687"/>
      <c r="D6687"/>
      <c r="E6687"/>
      <c r="F6687"/>
      <c r="G6687"/>
    </row>
    <row r="6688" spans="3:7" x14ac:dyDescent="0.2">
      <c r="C6688"/>
      <c r="D6688"/>
      <c r="E6688"/>
      <c r="F6688"/>
      <c r="G6688"/>
    </row>
    <row r="6689" spans="3:7" x14ac:dyDescent="0.2">
      <c r="C6689"/>
      <c r="D6689"/>
      <c r="E6689"/>
      <c r="F6689"/>
      <c r="G6689"/>
    </row>
    <row r="6690" spans="3:7" x14ac:dyDescent="0.2">
      <c r="C6690"/>
      <c r="D6690"/>
      <c r="E6690"/>
      <c r="F6690"/>
      <c r="G6690"/>
    </row>
    <row r="6691" spans="3:7" x14ac:dyDescent="0.2">
      <c r="C6691"/>
      <c r="D6691"/>
      <c r="E6691"/>
      <c r="F6691"/>
      <c r="G6691"/>
    </row>
    <row r="6692" spans="3:7" x14ac:dyDescent="0.2">
      <c r="C6692"/>
      <c r="D6692"/>
      <c r="E6692"/>
      <c r="F6692"/>
      <c r="G6692"/>
    </row>
    <row r="6693" spans="3:7" x14ac:dyDescent="0.2">
      <c r="C6693"/>
      <c r="D6693"/>
      <c r="E6693"/>
      <c r="F6693"/>
      <c r="G6693"/>
    </row>
    <row r="6694" spans="3:7" x14ac:dyDescent="0.2">
      <c r="C6694"/>
      <c r="D6694"/>
      <c r="E6694"/>
      <c r="F6694"/>
      <c r="G6694"/>
    </row>
    <row r="6695" spans="3:7" x14ac:dyDescent="0.2">
      <c r="C6695"/>
      <c r="D6695"/>
      <c r="E6695"/>
      <c r="F6695"/>
      <c r="G6695"/>
    </row>
    <row r="6696" spans="3:7" x14ac:dyDescent="0.2">
      <c r="C6696"/>
      <c r="D6696"/>
      <c r="E6696"/>
      <c r="F6696"/>
      <c r="G6696"/>
    </row>
    <row r="6697" spans="3:7" x14ac:dyDescent="0.2">
      <c r="C6697"/>
      <c r="D6697"/>
      <c r="E6697"/>
      <c r="F6697"/>
      <c r="G6697"/>
    </row>
    <row r="6698" spans="3:7" x14ac:dyDescent="0.2">
      <c r="C6698"/>
      <c r="D6698"/>
      <c r="E6698"/>
      <c r="F6698"/>
      <c r="G6698"/>
    </row>
    <row r="6699" spans="3:7" x14ac:dyDescent="0.2">
      <c r="C6699"/>
      <c r="D6699"/>
      <c r="E6699"/>
      <c r="F6699"/>
      <c r="G6699"/>
    </row>
    <row r="6700" spans="3:7" x14ac:dyDescent="0.2">
      <c r="C6700"/>
      <c r="D6700"/>
      <c r="E6700"/>
      <c r="F6700"/>
      <c r="G6700"/>
    </row>
    <row r="6701" spans="3:7" x14ac:dyDescent="0.2">
      <c r="C6701"/>
      <c r="D6701"/>
      <c r="E6701"/>
      <c r="F6701"/>
      <c r="G6701"/>
    </row>
    <row r="6702" spans="3:7" x14ac:dyDescent="0.2">
      <c r="C6702"/>
      <c r="D6702"/>
      <c r="E6702"/>
      <c r="F6702"/>
      <c r="G6702"/>
    </row>
    <row r="6703" spans="3:7" x14ac:dyDescent="0.2">
      <c r="C6703"/>
      <c r="D6703"/>
      <c r="E6703"/>
      <c r="F6703"/>
      <c r="G6703"/>
    </row>
    <row r="6704" spans="3:7" x14ac:dyDescent="0.2">
      <c r="C6704"/>
      <c r="D6704"/>
      <c r="E6704"/>
      <c r="F6704"/>
      <c r="G6704"/>
    </row>
    <row r="6705" spans="3:7" x14ac:dyDescent="0.2">
      <c r="C6705"/>
      <c r="D6705"/>
      <c r="E6705"/>
      <c r="F6705"/>
      <c r="G6705"/>
    </row>
    <row r="6706" spans="3:7" x14ac:dyDescent="0.2">
      <c r="C6706"/>
      <c r="D6706"/>
      <c r="E6706"/>
      <c r="F6706"/>
      <c r="G6706"/>
    </row>
    <row r="6707" spans="3:7" x14ac:dyDescent="0.2">
      <c r="C6707"/>
      <c r="D6707"/>
      <c r="E6707"/>
      <c r="F6707"/>
      <c r="G6707"/>
    </row>
    <row r="6708" spans="3:7" x14ac:dyDescent="0.2">
      <c r="C6708"/>
      <c r="D6708"/>
      <c r="E6708"/>
      <c r="F6708"/>
      <c r="G6708"/>
    </row>
    <row r="6709" spans="3:7" x14ac:dyDescent="0.2">
      <c r="C6709"/>
      <c r="D6709"/>
      <c r="E6709"/>
      <c r="F6709"/>
      <c r="G6709"/>
    </row>
    <row r="6710" spans="3:7" x14ac:dyDescent="0.2">
      <c r="C6710"/>
      <c r="D6710"/>
      <c r="E6710"/>
      <c r="F6710"/>
      <c r="G6710"/>
    </row>
    <row r="6711" spans="3:7" x14ac:dyDescent="0.2">
      <c r="C6711"/>
      <c r="D6711"/>
      <c r="E6711"/>
      <c r="F6711"/>
      <c r="G6711"/>
    </row>
    <row r="6712" spans="3:7" x14ac:dyDescent="0.2">
      <c r="C6712"/>
      <c r="D6712"/>
      <c r="E6712"/>
      <c r="F6712"/>
      <c r="G6712"/>
    </row>
    <row r="6713" spans="3:7" x14ac:dyDescent="0.2">
      <c r="C6713"/>
      <c r="D6713"/>
      <c r="E6713"/>
      <c r="F6713"/>
      <c r="G6713"/>
    </row>
    <row r="6714" spans="3:7" x14ac:dyDescent="0.2">
      <c r="C6714"/>
      <c r="D6714"/>
      <c r="E6714"/>
      <c r="F6714"/>
      <c r="G6714"/>
    </row>
    <row r="6715" spans="3:7" x14ac:dyDescent="0.2">
      <c r="C6715"/>
      <c r="D6715"/>
      <c r="E6715"/>
      <c r="F6715"/>
      <c r="G6715"/>
    </row>
    <row r="6716" spans="3:7" x14ac:dyDescent="0.2">
      <c r="C6716"/>
      <c r="D6716"/>
      <c r="E6716"/>
      <c r="F6716"/>
      <c r="G6716"/>
    </row>
    <row r="6717" spans="3:7" x14ac:dyDescent="0.2">
      <c r="C6717"/>
      <c r="D6717"/>
      <c r="E6717"/>
      <c r="F6717"/>
      <c r="G6717"/>
    </row>
    <row r="6718" spans="3:7" x14ac:dyDescent="0.2">
      <c r="C6718"/>
      <c r="D6718"/>
      <c r="E6718"/>
      <c r="F6718"/>
      <c r="G6718"/>
    </row>
    <row r="6719" spans="3:7" x14ac:dyDescent="0.2">
      <c r="C6719"/>
      <c r="D6719"/>
      <c r="E6719"/>
      <c r="F6719"/>
      <c r="G6719"/>
    </row>
    <row r="6720" spans="3:7" x14ac:dyDescent="0.2">
      <c r="C6720"/>
      <c r="D6720"/>
      <c r="E6720"/>
      <c r="F6720"/>
      <c r="G6720"/>
    </row>
    <row r="6721" spans="3:7" x14ac:dyDescent="0.2">
      <c r="C6721"/>
      <c r="D6721"/>
      <c r="E6721"/>
      <c r="F6721"/>
      <c r="G6721"/>
    </row>
    <row r="6722" spans="3:7" x14ac:dyDescent="0.2">
      <c r="C6722"/>
      <c r="D6722"/>
      <c r="E6722"/>
      <c r="F6722"/>
      <c r="G6722"/>
    </row>
    <row r="6723" spans="3:7" x14ac:dyDescent="0.2">
      <c r="C6723"/>
      <c r="D6723"/>
      <c r="E6723"/>
      <c r="F6723"/>
      <c r="G6723"/>
    </row>
    <row r="6724" spans="3:7" x14ac:dyDescent="0.2">
      <c r="C6724"/>
      <c r="D6724"/>
      <c r="E6724"/>
      <c r="F6724"/>
      <c r="G6724"/>
    </row>
    <row r="6725" spans="3:7" x14ac:dyDescent="0.2">
      <c r="C6725"/>
      <c r="D6725"/>
      <c r="E6725"/>
      <c r="F6725"/>
      <c r="G6725"/>
    </row>
    <row r="6726" spans="3:7" x14ac:dyDescent="0.2">
      <c r="C6726"/>
      <c r="D6726"/>
      <c r="E6726"/>
      <c r="F6726"/>
      <c r="G6726"/>
    </row>
    <row r="6727" spans="3:7" x14ac:dyDescent="0.2">
      <c r="C6727"/>
      <c r="D6727"/>
      <c r="E6727"/>
      <c r="F6727"/>
      <c r="G6727"/>
    </row>
    <row r="6728" spans="3:7" x14ac:dyDescent="0.2">
      <c r="C6728"/>
      <c r="D6728"/>
      <c r="E6728"/>
      <c r="F6728"/>
      <c r="G6728"/>
    </row>
    <row r="6729" spans="3:7" x14ac:dyDescent="0.2">
      <c r="C6729"/>
      <c r="D6729"/>
      <c r="E6729"/>
      <c r="F6729"/>
      <c r="G6729"/>
    </row>
    <row r="6730" spans="3:7" x14ac:dyDescent="0.2">
      <c r="C6730"/>
      <c r="D6730"/>
      <c r="E6730"/>
      <c r="F6730"/>
      <c r="G6730"/>
    </row>
    <row r="6731" spans="3:7" x14ac:dyDescent="0.2">
      <c r="C6731"/>
      <c r="D6731"/>
      <c r="E6731"/>
      <c r="F6731"/>
      <c r="G6731"/>
    </row>
    <row r="6732" spans="3:7" x14ac:dyDescent="0.2">
      <c r="C6732"/>
      <c r="D6732"/>
      <c r="E6732"/>
      <c r="F6732"/>
      <c r="G6732"/>
    </row>
    <row r="6733" spans="3:7" x14ac:dyDescent="0.2">
      <c r="C6733"/>
      <c r="D6733"/>
      <c r="E6733"/>
      <c r="F6733"/>
      <c r="G6733"/>
    </row>
    <row r="6734" spans="3:7" x14ac:dyDescent="0.2">
      <c r="C6734"/>
      <c r="D6734"/>
      <c r="E6734"/>
      <c r="F6734"/>
      <c r="G6734"/>
    </row>
    <row r="6735" spans="3:7" x14ac:dyDescent="0.2">
      <c r="C6735"/>
      <c r="D6735"/>
      <c r="E6735"/>
      <c r="F6735"/>
      <c r="G6735"/>
    </row>
    <row r="6736" spans="3:7" x14ac:dyDescent="0.2">
      <c r="C6736"/>
      <c r="D6736"/>
      <c r="E6736"/>
      <c r="F6736"/>
      <c r="G6736"/>
    </row>
    <row r="6737" spans="3:7" x14ac:dyDescent="0.2">
      <c r="C6737"/>
      <c r="D6737"/>
      <c r="E6737"/>
      <c r="F6737"/>
      <c r="G6737"/>
    </row>
    <row r="6738" spans="3:7" x14ac:dyDescent="0.2">
      <c r="C6738"/>
      <c r="D6738"/>
      <c r="E6738"/>
      <c r="F6738"/>
      <c r="G6738"/>
    </row>
    <row r="6739" spans="3:7" x14ac:dyDescent="0.2">
      <c r="C6739"/>
      <c r="D6739"/>
      <c r="E6739"/>
      <c r="F6739"/>
      <c r="G6739"/>
    </row>
    <row r="6740" spans="3:7" x14ac:dyDescent="0.2">
      <c r="C6740"/>
      <c r="D6740"/>
      <c r="E6740"/>
      <c r="F6740"/>
      <c r="G6740"/>
    </row>
    <row r="6741" spans="3:7" x14ac:dyDescent="0.2">
      <c r="C6741"/>
      <c r="D6741"/>
      <c r="E6741"/>
      <c r="F6741"/>
      <c r="G6741"/>
    </row>
    <row r="6742" spans="3:7" x14ac:dyDescent="0.2">
      <c r="C6742"/>
      <c r="D6742"/>
      <c r="E6742"/>
      <c r="F6742"/>
      <c r="G6742"/>
    </row>
    <row r="6743" spans="3:7" x14ac:dyDescent="0.2">
      <c r="C6743"/>
      <c r="D6743"/>
      <c r="E6743"/>
      <c r="F6743"/>
      <c r="G6743"/>
    </row>
    <row r="6744" spans="3:7" x14ac:dyDescent="0.2">
      <c r="C6744"/>
      <c r="D6744"/>
      <c r="E6744"/>
      <c r="F6744"/>
      <c r="G6744"/>
    </row>
    <row r="6745" spans="3:7" x14ac:dyDescent="0.2">
      <c r="C6745"/>
      <c r="D6745"/>
      <c r="E6745"/>
      <c r="F6745"/>
      <c r="G6745"/>
    </row>
    <row r="6746" spans="3:7" x14ac:dyDescent="0.2">
      <c r="C6746"/>
      <c r="D6746"/>
      <c r="E6746"/>
      <c r="F6746"/>
      <c r="G6746"/>
    </row>
    <row r="6747" spans="3:7" x14ac:dyDescent="0.2">
      <c r="C6747"/>
      <c r="D6747"/>
      <c r="E6747"/>
      <c r="F6747"/>
      <c r="G6747"/>
    </row>
    <row r="6748" spans="3:7" x14ac:dyDescent="0.2">
      <c r="C6748"/>
      <c r="D6748"/>
      <c r="E6748"/>
      <c r="F6748"/>
      <c r="G6748"/>
    </row>
    <row r="6749" spans="3:7" x14ac:dyDescent="0.2">
      <c r="C6749"/>
      <c r="D6749"/>
      <c r="E6749"/>
      <c r="F6749"/>
      <c r="G6749"/>
    </row>
    <row r="6750" spans="3:7" x14ac:dyDescent="0.2">
      <c r="C6750"/>
      <c r="D6750"/>
      <c r="E6750"/>
      <c r="F6750"/>
      <c r="G6750"/>
    </row>
    <row r="6751" spans="3:7" x14ac:dyDescent="0.2">
      <c r="C6751"/>
      <c r="D6751"/>
      <c r="E6751"/>
      <c r="F6751"/>
      <c r="G6751"/>
    </row>
    <row r="6752" spans="3:7" x14ac:dyDescent="0.2">
      <c r="C6752"/>
      <c r="D6752"/>
      <c r="E6752"/>
      <c r="F6752"/>
      <c r="G6752"/>
    </row>
    <row r="6753" spans="3:7" x14ac:dyDescent="0.2">
      <c r="C6753"/>
      <c r="D6753"/>
      <c r="E6753"/>
      <c r="F6753"/>
      <c r="G6753"/>
    </row>
    <row r="6754" spans="3:7" x14ac:dyDescent="0.2">
      <c r="C6754"/>
      <c r="D6754"/>
      <c r="E6754"/>
      <c r="F6754"/>
      <c r="G6754"/>
    </row>
    <row r="6755" spans="3:7" x14ac:dyDescent="0.2">
      <c r="C6755"/>
      <c r="D6755"/>
      <c r="E6755"/>
      <c r="F6755"/>
      <c r="G6755"/>
    </row>
    <row r="6756" spans="3:7" x14ac:dyDescent="0.2">
      <c r="C6756"/>
      <c r="D6756"/>
      <c r="E6756"/>
      <c r="F6756"/>
      <c r="G6756"/>
    </row>
    <row r="6757" spans="3:7" x14ac:dyDescent="0.2">
      <c r="C6757"/>
      <c r="D6757"/>
      <c r="E6757"/>
      <c r="F6757"/>
      <c r="G6757"/>
    </row>
    <row r="6758" spans="3:7" x14ac:dyDescent="0.2">
      <c r="C6758"/>
      <c r="D6758"/>
      <c r="E6758"/>
      <c r="F6758"/>
      <c r="G6758"/>
    </row>
    <row r="6759" spans="3:7" x14ac:dyDescent="0.2">
      <c r="C6759"/>
      <c r="D6759"/>
      <c r="E6759"/>
      <c r="F6759"/>
      <c r="G6759"/>
    </row>
    <row r="6760" spans="3:7" x14ac:dyDescent="0.2">
      <c r="C6760"/>
      <c r="D6760"/>
      <c r="E6760"/>
      <c r="F6760"/>
      <c r="G6760"/>
    </row>
    <row r="6761" spans="3:7" x14ac:dyDescent="0.2">
      <c r="C6761"/>
      <c r="D6761"/>
      <c r="E6761"/>
      <c r="F6761"/>
      <c r="G6761"/>
    </row>
    <row r="6762" spans="3:7" x14ac:dyDescent="0.2">
      <c r="C6762"/>
      <c r="D6762"/>
      <c r="E6762"/>
      <c r="F6762"/>
      <c r="G6762"/>
    </row>
    <row r="6763" spans="3:7" x14ac:dyDescent="0.2">
      <c r="C6763"/>
      <c r="D6763"/>
      <c r="E6763"/>
      <c r="F6763"/>
      <c r="G6763"/>
    </row>
    <row r="6764" spans="3:7" x14ac:dyDescent="0.2">
      <c r="C6764"/>
      <c r="D6764"/>
      <c r="E6764"/>
      <c r="F6764"/>
      <c r="G6764"/>
    </row>
    <row r="6765" spans="3:7" x14ac:dyDescent="0.2">
      <c r="C6765"/>
      <c r="D6765"/>
      <c r="E6765"/>
      <c r="F6765"/>
      <c r="G6765"/>
    </row>
    <row r="6766" spans="3:7" x14ac:dyDescent="0.2">
      <c r="C6766"/>
      <c r="D6766"/>
      <c r="E6766"/>
      <c r="F6766"/>
      <c r="G6766"/>
    </row>
    <row r="6767" spans="3:7" x14ac:dyDescent="0.2">
      <c r="C6767"/>
      <c r="D6767"/>
      <c r="E6767"/>
      <c r="F6767"/>
      <c r="G6767"/>
    </row>
    <row r="6768" spans="3:7" x14ac:dyDescent="0.2">
      <c r="C6768"/>
      <c r="D6768"/>
      <c r="E6768"/>
      <c r="F6768"/>
      <c r="G6768"/>
    </row>
    <row r="6769" spans="3:7" x14ac:dyDescent="0.2">
      <c r="C6769"/>
      <c r="D6769"/>
      <c r="E6769"/>
      <c r="F6769"/>
      <c r="G6769"/>
    </row>
    <row r="6770" spans="3:7" x14ac:dyDescent="0.2">
      <c r="C6770"/>
      <c r="D6770"/>
      <c r="E6770"/>
      <c r="F6770"/>
      <c r="G6770"/>
    </row>
    <row r="6771" spans="3:7" x14ac:dyDescent="0.2">
      <c r="C6771"/>
      <c r="D6771"/>
      <c r="E6771"/>
      <c r="F6771"/>
      <c r="G6771"/>
    </row>
    <row r="6772" spans="3:7" x14ac:dyDescent="0.2">
      <c r="C6772"/>
      <c r="D6772"/>
      <c r="E6772"/>
      <c r="F6772"/>
      <c r="G6772"/>
    </row>
    <row r="6773" spans="3:7" x14ac:dyDescent="0.2">
      <c r="C6773"/>
      <c r="D6773"/>
      <c r="E6773"/>
      <c r="F6773"/>
      <c r="G6773"/>
    </row>
    <row r="6774" spans="3:7" x14ac:dyDescent="0.2">
      <c r="C6774"/>
      <c r="D6774"/>
      <c r="E6774"/>
      <c r="F6774"/>
      <c r="G6774"/>
    </row>
    <row r="6775" spans="3:7" x14ac:dyDescent="0.2">
      <c r="C6775"/>
      <c r="D6775"/>
      <c r="E6775"/>
      <c r="F6775"/>
      <c r="G6775"/>
    </row>
    <row r="6776" spans="3:7" x14ac:dyDescent="0.2">
      <c r="C6776"/>
      <c r="D6776"/>
      <c r="E6776"/>
      <c r="F6776"/>
      <c r="G6776"/>
    </row>
    <row r="6777" spans="3:7" x14ac:dyDescent="0.2">
      <c r="C6777"/>
      <c r="D6777"/>
      <c r="E6777"/>
      <c r="F6777"/>
      <c r="G6777"/>
    </row>
    <row r="6778" spans="3:7" x14ac:dyDescent="0.2">
      <c r="C6778"/>
      <c r="D6778"/>
      <c r="E6778"/>
      <c r="F6778"/>
      <c r="G6778"/>
    </row>
    <row r="6779" spans="3:7" x14ac:dyDescent="0.2">
      <c r="C6779"/>
      <c r="D6779"/>
      <c r="E6779"/>
      <c r="F6779"/>
      <c r="G6779"/>
    </row>
    <row r="6780" spans="3:7" x14ac:dyDescent="0.2">
      <c r="C6780"/>
      <c r="D6780"/>
      <c r="E6780"/>
      <c r="F6780"/>
      <c r="G6780"/>
    </row>
    <row r="6781" spans="3:7" x14ac:dyDescent="0.2">
      <c r="C6781"/>
      <c r="D6781"/>
      <c r="E6781"/>
      <c r="F6781"/>
      <c r="G6781"/>
    </row>
    <row r="6782" spans="3:7" x14ac:dyDescent="0.2">
      <c r="C6782"/>
      <c r="D6782"/>
      <c r="E6782"/>
      <c r="F6782"/>
      <c r="G6782"/>
    </row>
    <row r="6783" spans="3:7" x14ac:dyDescent="0.2">
      <c r="C6783"/>
      <c r="D6783"/>
      <c r="E6783"/>
      <c r="F6783"/>
      <c r="G6783"/>
    </row>
    <row r="6784" spans="3:7" x14ac:dyDescent="0.2">
      <c r="C6784"/>
      <c r="D6784"/>
      <c r="E6784"/>
      <c r="F6784"/>
      <c r="G6784"/>
    </row>
    <row r="6785" spans="3:7" x14ac:dyDescent="0.2">
      <c r="C6785"/>
      <c r="D6785"/>
      <c r="E6785"/>
      <c r="F6785"/>
      <c r="G6785"/>
    </row>
    <row r="6786" spans="3:7" x14ac:dyDescent="0.2">
      <c r="C6786"/>
      <c r="D6786"/>
      <c r="E6786"/>
      <c r="F6786"/>
      <c r="G6786"/>
    </row>
    <row r="6787" spans="3:7" x14ac:dyDescent="0.2">
      <c r="C6787"/>
      <c r="D6787"/>
      <c r="E6787"/>
      <c r="F6787"/>
      <c r="G6787"/>
    </row>
    <row r="6788" spans="3:7" x14ac:dyDescent="0.2">
      <c r="C6788"/>
      <c r="D6788"/>
      <c r="E6788"/>
      <c r="F6788"/>
      <c r="G6788"/>
    </row>
    <row r="6789" spans="3:7" x14ac:dyDescent="0.2">
      <c r="C6789"/>
      <c r="D6789"/>
      <c r="E6789"/>
      <c r="F6789"/>
      <c r="G6789"/>
    </row>
    <row r="6790" spans="3:7" x14ac:dyDescent="0.2">
      <c r="C6790"/>
      <c r="D6790"/>
      <c r="E6790"/>
      <c r="F6790"/>
      <c r="G6790"/>
    </row>
    <row r="6791" spans="3:7" x14ac:dyDescent="0.2">
      <c r="C6791"/>
      <c r="D6791"/>
      <c r="E6791"/>
      <c r="F6791"/>
      <c r="G6791"/>
    </row>
    <row r="6792" spans="3:7" x14ac:dyDescent="0.2">
      <c r="C6792"/>
      <c r="D6792"/>
      <c r="E6792"/>
      <c r="F6792"/>
      <c r="G6792"/>
    </row>
    <row r="6793" spans="3:7" x14ac:dyDescent="0.2">
      <c r="C6793"/>
      <c r="D6793"/>
      <c r="E6793"/>
      <c r="F6793"/>
      <c r="G6793"/>
    </row>
    <row r="6794" spans="3:7" x14ac:dyDescent="0.2">
      <c r="C6794"/>
      <c r="D6794"/>
      <c r="E6794"/>
      <c r="F6794"/>
      <c r="G6794"/>
    </row>
    <row r="6795" spans="3:7" x14ac:dyDescent="0.2">
      <c r="C6795"/>
      <c r="D6795"/>
      <c r="E6795"/>
      <c r="F6795"/>
      <c r="G6795"/>
    </row>
    <row r="6796" spans="3:7" x14ac:dyDescent="0.2">
      <c r="C6796"/>
      <c r="D6796"/>
      <c r="E6796"/>
      <c r="F6796"/>
      <c r="G6796"/>
    </row>
    <row r="6797" spans="3:7" x14ac:dyDescent="0.2">
      <c r="C6797"/>
      <c r="D6797"/>
      <c r="E6797"/>
      <c r="F6797"/>
      <c r="G6797"/>
    </row>
    <row r="6798" spans="3:7" x14ac:dyDescent="0.2">
      <c r="C6798"/>
      <c r="D6798"/>
      <c r="E6798"/>
      <c r="F6798"/>
      <c r="G6798"/>
    </row>
    <row r="6799" spans="3:7" x14ac:dyDescent="0.2">
      <c r="C6799"/>
      <c r="D6799"/>
      <c r="E6799"/>
      <c r="F6799"/>
      <c r="G6799"/>
    </row>
    <row r="6800" spans="3:7" x14ac:dyDescent="0.2">
      <c r="C6800"/>
      <c r="D6800"/>
      <c r="E6800"/>
      <c r="F6800"/>
      <c r="G6800"/>
    </row>
    <row r="6801" spans="3:7" x14ac:dyDescent="0.2">
      <c r="C6801"/>
      <c r="D6801"/>
      <c r="E6801"/>
      <c r="F6801"/>
      <c r="G6801"/>
    </row>
    <row r="6802" spans="3:7" x14ac:dyDescent="0.2">
      <c r="C6802"/>
      <c r="D6802"/>
      <c r="E6802"/>
      <c r="F6802"/>
      <c r="G6802"/>
    </row>
    <row r="6803" spans="3:7" x14ac:dyDescent="0.2">
      <c r="C6803"/>
      <c r="D6803"/>
      <c r="E6803"/>
      <c r="F6803"/>
      <c r="G6803"/>
    </row>
    <row r="6804" spans="3:7" x14ac:dyDescent="0.2">
      <c r="C6804"/>
      <c r="D6804"/>
      <c r="E6804"/>
      <c r="F6804"/>
      <c r="G6804"/>
    </row>
    <row r="6805" spans="3:7" x14ac:dyDescent="0.2">
      <c r="C6805"/>
      <c r="D6805"/>
      <c r="E6805"/>
      <c r="F6805"/>
      <c r="G6805"/>
    </row>
    <row r="6806" spans="3:7" x14ac:dyDescent="0.2">
      <c r="C6806"/>
      <c r="D6806"/>
      <c r="E6806"/>
      <c r="F6806"/>
      <c r="G6806"/>
    </row>
    <row r="6807" spans="3:7" x14ac:dyDescent="0.2">
      <c r="C6807"/>
      <c r="D6807"/>
      <c r="E6807"/>
      <c r="F6807"/>
      <c r="G6807"/>
    </row>
    <row r="6808" spans="3:7" x14ac:dyDescent="0.2">
      <c r="C6808"/>
      <c r="D6808"/>
      <c r="E6808"/>
      <c r="F6808"/>
      <c r="G6808"/>
    </row>
    <row r="6809" spans="3:7" x14ac:dyDescent="0.2">
      <c r="C6809"/>
      <c r="D6809"/>
      <c r="E6809"/>
      <c r="F6809"/>
      <c r="G6809"/>
    </row>
    <row r="6810" spans="3:7" x14ac:dyDescent="0.2">
      <c r="C6810"/>
      <c r="D6810"/>
      <c r="E6810"/>
      <c r="F6810"/>
      <c r="G6810"/>
    </row>
    <row r="6811" spans="3:7" x14ac:dyDescent="0.2">
      <c r="C6811"/>
      <c r="D6811"/>
      <c r="E6811"/>
      <c r="F6811"/>
      <c r="G6811"/>
    </row>
    <row r="6812" spans="3:7" x14ac:dyDescent="0.2">
      <c r="C6812"/>
      <c r="D6812"/>
      <c r="E6812"/>
      <c r="F6812"/>
      <c r="G6812"/>
    </row>
    <row r="6813" spans="3:7" x14ac:dyDescent="0.2">
      <c r="C6813"/>
      <c r="D6813"/>
      <c r="E6813"/>
      <c r="F6813"/>
      <c r="G6813"/>
    </row>
    <row r="6814" spans="3:7" x14ac:dyDescent="0.2">
      <c r="C6814"/>
      <c r="D6814"/>
      <c r="E6814"/>
      <c r="F6814"/>
      <c r="G6814"/>
    </row>
    <row r="6815" spans="3:7" x14ac:dyDescent="0.2">
      <c r="C6815"/>
      <c r="D6815"/>
      <c r="E6815"/>
      <c r="F6815"/>
      <c r="G6815"/>
    </row>
    <row r="6816" spans="3:7" x14ac:dyDescent="0.2">
      <c r="C6816"/>
      <c r="D6816"/>
      <c r="E6816"/>
      <c r="F6816"/>
      <c r="G6816"/>
    </row>
    <row r="6817" spans="3:7" x14ac:dyDescent="0.2">
      <c r="C6817"/>
      <c r="D6817"/>
      <c r="E6817"/>
      <c r="F6817"/>
      <c r="G6817"/>
    </row>
    <row r="6818" spans="3:7" x14ac:dyDescent="0.2">
      <c r="C6818"/>
      <c r="D6818"/>
      <c r="E6818"/>
      <c r="F6818"/>
      <c r="G6818"/>
    </row>
    <row r="6819" spans="3:7" x14ac:dyDescent="0.2">
      <c r="C6819"/>
      <c r="D6819"/>
      <c r="E6819"/>
      <c r="F6819"/>
      <c r="G6819"/>
    </row>
    <row r="6820" spans="3:7" x14ac:dyDescent="0.2">
      <c r="C6820"/>
      <c r="D6820"/>
      <c r="E6820"/>
      <c r="F6820"/>
      <c r="G6820"/>
    </row>
    <row r="6821" spans="3:7" x14ac:dyDescent="0.2">
      <c r="C6821"/>
      <c r="D6821"/>
      <c r="E6821"/>
      <c r="F6821"/>
      <c r="G6821"/>
    </row>
    <row r="6822" spans="3:7" x14ac:dyDescent="0.2">
      <c r="C6822"/>
      <c r="D6822"/>
      <c r="E6822"/>
      <c r="F6822"/>
      <c r="G6822"/>
    </row>
    <row r="6823" spans="3:7" x14ac:dyDescent="0.2">
      <c r="C6823"/>
      <c r="D6823"/>
      <c r="E6823"/>
      <c r="F6823"/>
      <c r="G6823"/>
    </row>
    <row r="6824" spans="3:7" x14ac:dyDescent="0.2">
      <c r="C6824"/>
      <c r="D6824"/>
      <c r="E6824"/>
      <c r="F6824"/>
      <c r="G6824"/>
    </row>
    <row r="6825" spans="3:7" x14ac:dyDescent="0.2">
      <c r="C6825"/>
      <c r="D6825"/>
      <c r="E6825"/>
      <c r="F6825"/>
      <c r="G6825"/>
    </row>
    <row r="6826" spans="3:7" x14ac:dyDescent="0.2">
      <c r="C6826"/>
      <c r="D6826"/>
      <c r="E6826"/>
      <c r="F6826"/>
      <c r="G6826"/>
    </row>
    <row r="6827" spans="3:7" x14ac:dyDescent="0.2">
      <c r="C6827"/>
      <c r="D6827"/>
      <c r="E6827"/>
      <c r="F6827"/>
      <c r="G6827"/>
    </row>
    <row r="6828" spans="3:7" x14ac:dyDescent="0.2">
      <c r="C6828"/>
      <c r="D6828"/>
      <c r="E6828"/>
      <c r="F6828"/>
      <c r="G6828"/>
    </row>
    <row r="6829" spans="3:7" x14ac:dyDescent="0.2">
      <c r="C6829"/>
      <c r="D6829"/>
      <c r="E6829"/>
      <c r="F6829"/>
      <c r="G6829"/>
    </row>
    <row r="6830" spans="3:7" x14ac:dyDescent="0.2">
      <c r="C6830"/>
      <c r="D6830"/>
      <c r="E6830"/>
      <c r="F6830"/>
      <c r="G6830"/>
    </row>
    <row r="6831" spans="3:7" x14ac:dyDescent="0.2">
      <c r="C6831"/>
      <c r="D6831"/>
      <c r="E6831"/>
      <c r="F6831"/>
      <c r="G6831"/>
    </row>
    <row r="6832" spans="3:7" x14ac:dyDescent="0.2">
      <c r="C6832"/>
      <c r="D6832"/>
      <c r="E6832"/>
      <c r="F6832"/>
      <c r="G6832"/>
    </row>
    <row r="6833" spans="3:7" x14ac:dyDescent="0.2">
      <c r="C6833"/>
      <c r="D6833"/>
      <c r="E6833"/>
      <c r="F6833"/>
      <c r="G6833"/>
    </row>
    <row r="6834" spans="3:7" x14ac:dyDescent="0.2">
      <c r="C6834"/>
      <c r="D6834"/>
      <c r="E6834"/>
      <c r="F6834"/>
      <c r="G6834"/>
    </row>
    <row r="6835" spans="3:7" x14ac:dyDescent="0.2">
      <c r="C6835"/>
      <c r="D6835"/>
      <c r="E6835"/>
      <c r="F6835"/>
      <c r="G6835"/>
    </row>
    <row r="6836" spans="3:7" x14ac:dyDescent="0.2">
      <c r="C6836"/>
      <c r="D6836"/>
      <c r="E6836"/>
      <c r="F6836"/>
      <c r="G6836"/>
    </row>
    <row r="6837" spans="3:7" x14ac:dyDescent="0.2">
      <c r="C6837"/>
      <c r="D6837"/>
      <c r="E6837"/>
      <c r="F6837"/>
      <c r="G6837"/>
    </row>
    <row r="6838" spans="3:7" x14ac:dyDescent="0.2">
      <c r="C6838"/>
      <c r="D6838"/>
      <c r="E6838"/>
      <c r="F6838"/>
      <c r="G6838"/>
    </row>
    <row r="6839" spans="3:7" x14ac:dyDescent="0.2">
      <c r="C6839"/>
      <c r="D6839"/>
      <c r="E6839"/>
      <c r="F6839"/>
      <c r="G6839"/>
    </row>
    <row r="6840" spans="3:7" x14ac:dyDescent="0.2">
      <c r="C6840"/>
      <c r="D6840"/>
      <c r="E6840"/>
      <c r="F6840"/>
      <c r="G6840"/>
    </row>
    <row r="6841" spans="3:7" x14ac:dyDescent="0.2">
      <c r="C6841"/>
      <c r="D6841"/>
      <c r="E6841"/>
      <c r="F6841"/>
      <c r="G6841"/>
    </row>
    <row r="6842" spans="3:7" x14ac:dyDescent="0.2">
      <c r="C6842"/>
      <c r="D6842"/>
      <c r="E6842"/>
      <c r="F6842"/>
      <c r="G6842"/>
    </row>
    <row r="6843" spans="3:7" x14ac:dyDescent="0.2">
      <c r="C6843"/>
      <c r="D6843"/>
      <c r="E6843"/>
      <c r="F6843"/>
      <c r="G6843"/>
    </row>
    <row r="6844" spans="3:7" x14ac:dyDescent="0.2">
      <c r="C6844"/>
      <c r="D6844"/>
      <c r="E6844"/>
      <c r="F6844"/>
      <c r="G6844"/>
    </row>
    <row r="6845" spans="3:7" x14ac:dyDescent="0.2">
      <c r="C6845"/>
      <c r="D6845"/>
      <c r="E6845"/>
      <c r="F6845"/>
      <c r="G6845"/>
    </row>
    <row r="6846" spans="3:7" x14ac:dyDescent="0.2">
      <c r="C6846"/>
      <c r="D6846"/>
      <c r="E6846"/>
      <c r="F6846"/>
      <c r="G6846"/>
    </row>
    <row r="6847" spans="3:7" x14ac:dyDescent="0.2">
      <c r="C6847"/>
      <c r="D6847"/>
      <c r="E6847"/>
      <c r="F6847"/>
      <c r="G6847"/>
    </row>
    <row r="6848" spans="3:7" x14ac:dyDescent="0.2">
      <c r="C6848"/>
      <c r="D6848"/>
      <c r="E6848"/>
      <c r="F6848"/>
      <c r="G6848"/>
    </row>
    <row r="6849" spans="3:7" x14ac:dyDescent="0.2">
      <c r="C6849"/>
      <c r="D6849"/>
      <c r="E6849"/>
      <c r="F6849"/>
      <c r="G6849"/>
    </row>
    <row r="6850" spans="3:7" x14ac:dyDescent="0.2">
      <c r="C6850"/>
      <c r="D6850"/>
      <c r="E6850"/>
      <c r="F6850"/>
      <c r="G6850"/>
    </row>
    <row r="6851" spans="3:7" x14ac:dyDescent="0.2">
      <c r="C6851"/>
      <c r="D6851"/>
      <c r="E6851"/>
      <c r="F6851"/>
      <c r="G6851"/>
    </row>
    <row r="6852" spans="3:7" x14ac:dyDescent="0.2">
      <c r="C6852"/>
      <c r="D6852"/>
      <c r="E6852"/>
      <c r="F6852"/>
      <c r="G6852"/>
    </row>
    <row r="6853" spans="3:7" x14ac:dyDescent="0.2">
      <c r="C6853"/>
      <c r="D6853"/>
      <c r="E6853"/>
      <c r="F6853"/>
      <c r="G6853"/>
    </row>
    <row r="6854" spans="3:7" x14ac:dyDescent="0.2">
      <c r="C6854"/>
      <c r="D6854"/>
      <c r="E6854"/>
      <c r="F6854"/>
      <c r="G6854"/>
    </row>
    <row r="6855" spans="3:7" x14ac:dyDescent="0.2">
      <c r="C6855"/>
      <c r="D6855"/>
      <c r="E6855"/>
      <c r="F6855"/>
      <c r="G6855"/>
    </row>
    <row r="6856" spans="3:7" x14ac:dyDescent="0.2">
      <c r="C6856"/>
      <c r="D6856"/>
      <c r="E6856"/>
      <c r="F6856"/>
      <c r="G6856"/>
    </row>
    <row r="6857" spans="3:7" x14ac:dyDescent="0.2">
      <c r="C6857"/>
      <c r="D6857"/>
      <c r="E6857"/>
      <c r="F6857"/>
      <c r="G6857"/>
    </row>
    <row r="6858" spans="3:7" x14ac:dyDescent="0.2">
      <c r="C6858"/>
      <c r="D6858"/>
      <c r="E6858"/>
      <c r="F6858"/>
      <c r="G6858"/>
    </row>
    <row r="6859" spans="3:7" x14ac:dyDescent="0.2">
      <c r="C6859"/>
      <c r="D6859"/>
      <c r="E6859"/>
      <c r="F6859"/>
      <c r="G6859"/>
    </row>
    <row r="6860" spans="3:7" x14ac:dyDescent="0.2">
      <c r="C6860"/>
      <c r="D6860"/>
      <c r="E6860"/>
      <c r="F6860"/>
      <c r="G6860"/>
    </row>
    <row r="6861" spans="3:7" x14ac:dyDescent="0.2">
      <c r="C6861"/>
      <c r="D6861"/>
      <c r="E6861"/>
      <c r="F6861"/>
      <c r="G6861"/>
    </row>
    <row r="6862" spans="3:7" x14ac:dyDescent="0.2">
      <c r="C6862"/>
      <c r="D6862"/>
      <c r="E6862"/>
      <c r="F6862"/>
      <c r="G6862"/>
    </row>
    <row r="6863" spans="3:7" x14ac:dyDescent="0.2">
      <c r="C6863"/>
      <c r="D6863"/>
      <c r="E6863"/>
      <c r="F6863"/>
      <c r="G6863"/>
    </row>
    <row r="6864" spans="3:7" x14ac:dyDescent="0.2">
      <c r="C6864"/>
      <c r="D6864"/>
      <c r="E6864"/>
      <c r="F6864"/>
      <c r="G6864"/>
    </row>
    <row r="6865" spans="3:7" x14ac:dyDescent="0.2">
      <c r="C6865"/>
      <c r="D6865"/>
      <c r="E6865"/>
      <c r="F6865"/>
      <c r="G6865"/>
    </row>
    <row r="6866" spans="3:7" x14ac:dyDescent="0.2">
      <c r="C6866"/>
      <c r="D6866"/>
      <c r="E6866"/>
      <c r="F6866"/>
      <c r="G6866"/>
    </row>
    <row r="6867" spans="3:7" x14ac:dyDescent="0.2">
      <c r="C6867"/>
      <c r="D6867"/>
      <c r="E6867"/>
      <c r="F6867"/>
      <c r="G6867"/>
    </row>
    <row r="6868" spans="3:7" x14ac:dyDescent="0.2">
      <c r="C6868"/>
      <c r="D6868"/>
      <c r="E6868"/>
      <c r="F6868"/>
      <c r="G6868"/>
    </row>
    <row r="6869" spans="3:7" x14ac:dyDescent="0.2">
      <c r="C6869"/>
      <c r="D6869"/>
      <c r="E6869"/>
      <c r="F6869"/>
      <c r="G6869"/>
    </row>
    <row r="6870" spans="3:7" x14ac:dyDescent="0.2">
      <c r="C6870"/>
      <c r="D6870"/>
      <c r="E6870"/>
      <c r="F6870"/>
      <c r="G6870"/>
    </row>
    <row r="6871" spans="3:7" x14ac:dyDescent="0.2">
      <c r="C6871"/>
      <c r="D6871"/>
      <c r="E6871"/>
      <c r="F6871"/>
      <c r="G6871"/>
    </row>
    <row r="6872" spans="3:7" x14ac:dyDescent="0.2">
      <c r="C6872"/>
      <c r="D6872"/>
      <c r="E6872"/>
      <c r="F6872"/>
      <c r="G6872"/>
    </row>
    <row r="6873" spans="3:7" x14ac:dyDescent="0.2">
      <c r="C6873"/>
      <c r="D6873"/>
      <c r="E6873"/>
      <c r="F6873"/>
      <c r="G6873"/>
    </row>
    <row r="6874" spans="3:7" x14ac:dyDescent="0.2">
      <c r="C6874"/>
      <c r="D6874"/>
      <c r="E6874"/>
      <c r="F6874"/>
      <c r="G6874"/>
    </row>
    <row r="6875" spans="3:7" x14ac:dyDescent="0.2">
      <c r="C6875"/>
      <c r="D6875"/>
      <c r="E6875"/>
      <c r="F6875"/>
      <c r="G6875"/>
    </row>
    <row r="6876" spans="3:7" x14ac:dyDescent="0.2">
      <c r="C6876"/>
      <c r="D6876"/>
      <c r="E6876"/>
      <c r="F6876"/>
      <c r="G6876"/>
    </row>
    <row r="6877" spans="3:7" x14ac:dyDescent="0.2">
      <c r="C6877"/>
      <c r="D6877"/>
      <c r="E6877"/>
      <c r="F6877"/>
      <c r="G6877"/>
    </row>
    <row r="6878" spans="3:7" x14ac:dyDescent="0.2">
      <c r="C6878"/>
      <c r="D6878"/>
      <c r="E6878"/>
      <c r="F6878"/>
      <c r="G6878"/>
    </row>
    <row r="6879" spans="3:7" x14ac:dyDescent="0.2">
      <c r="C6879"/>
      <c r="D6879"/>
      <c r="E6879"/>
      <c r="F6879"/>
      <c r="G6879"/>
    </row>
    <row r="6880" spans="3:7" x14ac:dyDescent="0.2">
      <c r="C6880"/>
      <c r="D6880"/>
      <c r="E6880"/>
      <c r="F6880"/>
      <c r="G6880"/>
    </row>
    <row r="6881" spans="3:7" x14ac:dyDescent="0.2">
      <c r="C6881"/>
      <c r="D6881"/>
      <c r="E6881"/>
      <c r="F6881"/>
      <c r="G6881"/>
    </row>
    <row r="6882" spans="3:7" x14ac:dyDescent="0.2">
      <c r="C6882"/>
      <c r="D6882"/>
      <c r="E6882"/>
      <c r="F6882"/>
      <c r="G6882"/>
    </row>
    <row r="6883" spans="3:7" x14ac:dyDescent="0.2">
      <c r="C6883"/>
      <c r="D6883"/>
      <c r="E6883"/>
      <c r="F6883"/>
      <c r="G6883"/>
    </row>
    <row r="6884" spans="3:7" x14ac:dyDescent="0.2">
      <c r="C6884"/>
      <c r="D6884"/>
      <c r="E6884"/>
      <c r="F6884"/>
      <c r="G6884"/>
    </row>
    <row r="6885" spans="3:7" x14ac:dyDescent="0.2">
      <c r="C6885"/>
      <c r="D6885"/>
      <c r="E6885"/>
      <c r="F6885"/>
      <c r="G6885"/>
    </row>
    <row r="6886" spans="3:7" x14ac:dyDescent="0.2">
      <c r="C6886"/>
      <c r="D6886"/>
      <c r="E6886"/>
      <c r="F6886"/>
      <c r="G6886"/>
    </row>
    <row r="6887" spans="3:7" x14ac:dyDescent="0.2">
      <c r="C6887"/>
      <c r="D6887"/>
      <c r="E6887"/>
      <c r="F6887"/>
      <c r="G6887"/>
    </row>
    <row r="6888" spans="3:7" x14ac:dyDescent="0.2">
      <c r="C6888"/>
      <c r="D6888"/>
      <c r="E6888"/>
      <c r="F6888"/>
      <c r="G6888"/>
    </row>
    <row r="6889" spans="3:7" x14ac:dyDescent="0.2">
      <c r="C6889"/>
      <c r="D6889"/>
      <c r="E6889"/>
      <c r="F6889"/>
      <c r="G6889"/>
    </row>
    <row r="6890" spans="3:7" x14ac:dyDescent="0.2">
      <c r="C6890"/>
      <c r="D6890"/>
      <c r="E6890"/>
      <c r="F6890"/>
      <c r="G6890"/>
    </row>
    <row r="6891" spans="3:7" x14ac:dyDescent="0.2">
      <c r="C6891"/>
      <c r="D6891"/>
      <c r="E6891"/>
      <c r="F6891"/>
      <c r="G6891"/>
    </row>
    <row r="6892" spans="3:7" x14ac:dyDescent="0.2">
      <c r="C6892"/>
      <c r="D6892"/>
      <c r="E6892"/>
      <c r="F6892"/>
      <c r="G6892"/>
    </row>
    <row r="6893" spans="3:7" x14ac:dyDescent="0.2">
      <c r="C6893"/>
      <c r="D6893"/>
      <c r="E6893"/>
      <c r="F6893"/>
      <c r="G6893"/>
    </row>
    <row r="6894" spans="3:7" x14ac:dyDescent="0.2">
      <c r="C6894"/>
      <c r="D6894"/>
      <c r="E6894"/>
      <c r="F6894"/>
      <c r="G6894"/>
    </row>
    <row r="6895" spans="3:7" x14ac:dyDescent="0.2">
      <c r="C6895"/>
      <c r="D6895"/>
      <c r="E6895"/>
      <c r="F6895"/>
      <c r="G6895"/>
    </row>
    <row r="6896" spans="3:7" x14ac:dyDescent="0.2">
      <c r="C6896"/>
      <c r="D6896"/>
      <c r="E6896"/>
      <c r="F6896"/>
      <c r="G6896"/>
    </row>
    <row r="6897" spans="3:7" x14ac:dyDescent="0.2">
      <c r="C6897"/>
      <c r="D6897"/>
      <c r="E6897"/>
      <c r="F6897"/>
      <c r="G6897"/>
    </row>
    <row r="6898" spans="3:7" x14ac:dyDescent="0.2">
      <c r="C6898"/>
      <c r="D6898"/>
      <c r="E6898"/>
      <c r="F6898"/>
      <c r="G6898"/>
    </row>
    <row r="6899" spans="3:7" x14ac:dyDescent="0.2">
      <c r="C6899"/>
      <c r="D6899"/>
      <c r="E6899"/>
      <c r="F6899"/>
      <c r="G6899"/>
    </row>
    <row r="6900" spans="3:7" x14ac:dyDescent="0.2">
      <c r="C6900"/>
      <c r="D6900"/>
      <c r="E6900"/>
      <c r="F6900"/>
      <c r="G6900"/>
    </row>
    <row r="6901" spans="3:7" x14ac:dyDescent="0.2">
      <c r="C6901"/>
      <c r="D6901"/>
      <c r="E6901"/>
      <c r="F6901"/>
      <c r="G6901"/>
    </row>
    <row r="6902" spans="3:7" x14ac:dyDescent="0.2">
      <c r="C6902"/>
      <c r="D6902"/>
      <c r="E6902"/>
      <c r="F6902"/>
      <c r="G6902"/>
    </row>
    <row r="6903" spans="3:7" x14ac:dyDescent="0.2">
      <c r="C6903"/>
      <c r="D6903"/>
      <c r="E6903"/>
      <c r="F6903"/>
      <c r="G6903"/>
    </row>
    <row r="6904" spans="3:7" x14ac:dyDescent="0.2">
      <c r="C6904"/>
      <c r="D6904"/>
      <c r="E6904"/>
      <c r="F6904"/>
      <c r="G6904"/>
    </row>
    <row r="6905" spans="3:7" x14ac:dyDescent="0.2">
      <c r="C6905"/>
      <c r="D6905"/>
      <c r="E6905"/>
      <c r="F6905"/>
      <c r="G6905"/>
    </row>
    <row r="6906" spans="3:7" x14ac:dyDescent="0.2">
      <c r="C6906"/>
      <c r="D6906"/>
      <c r="E6906"/>
      <c r="F6906"/>
      <c r="G6906"/>
    </row>
    <row r="6907" spans="3:7" x14ac:dyDescent="0.2">
      <c r="C6907"/>
      <c r="D6907"/>
      <c r="E6907"/>
      <c r="F6907"/>
      <c r="G6907"/>
    </row>
    <row r="6908" spans="3:7" x14ac:dyDescent="0.2">
      <c r="C6908"/>
      <c r="D6908"/>
      <c r="E6908"/>
      <c r="F6908"/>
      <c r="G6908"/>
    </row>
    <row r="6909" spans="3:7" x14ac:dyDescent="0.2">
      <c r="C6909"/>
      <c r="D6909"/>
      <c r="E6909"/>
      <c r="F6909"/>
      <c r="G6909"/>
    </row>
    <row r="6910" spans="3:7" x14ac:dyDescent="0.2">
      <c r="C6910"/>
      <c r="D6910"/>
      <c r="E6910"/>
      <c r="F6910"/>
      <c r="G6910"/>
    </row>
    <row r="6911" spans="3:7" x14ac:dyDescent="0.2">
      <c r="C6911"/>
      <c r="D6911"/>
      <c r="E6911"/>
      <c r="F6911"/>
      <c r="G6911"/>
    </row>
    <row r="6912" spans="3:7" x14ac:dyDescent="0.2">
      <c r="C6912"/>
      <c r="D6912"/>
      <c r="E6912"/>
      <c r="F6912"/>
      <c r="G6912"/>
    </row>
    <row r="6913" spans="3:7" x14ac:dyDescent="0.2">
      <c r="C6913"/>
      <c r="D6913"/>
      <c r="E6913"/>
      <c r="F6913"/>
      <c r="G6913"/>
    </row>
    <row r="6914" spans="3:7" x14ac:dyDescent="0.2">
      <c r="C6914"/>
      <c r="D6914"/>
      <c r="E6914"/>
      <c r="F6914"/>
      <c r="G6914"/>
    </row>
    <row r="6915" spans="3:7" x14ac:dyDescent="0.2">
      <c r="C6915"/>
      <c r="D6915"/>
      <c r="E6915"/>
      <c r="F6915"/>
      <c r="G6915"/>
    </row>
    <row r="6916" spans="3:7" x14ac:dyDescent="0.2">
      <c r="C6916"/>
      <c r="D6916"/>
      <c r="E6916"/>
      <c r="F6916"/>
      <c r="G6916"/>
    </row>
    <row r="6917" spans="3:7" x14ac:dyDescent="0.2">
      <c r="C6917"/>
      <c r="D6917"/>
      <c r="E6917"/>
      <c r="F6917"/>
      <c r="G6917"/>
    </row>
    <row r="6918" spans="3:7" x14ac:dyDescent="0.2">
      <c r="C6918"/>
      <c r="D6918"/>
      <c r="E6918"/>
      <c r="F6918"/>
      <c r="G6918"/>
    </row>
    <row r="6919" spans="3:7" x14ac:dyDescent="0.2">
      <c r="C6919"/>
      <c r="D6919"/>
      <c r="E6919"/>
      <c r="F6919"/>
      <c r="G6919"/>
    </row>
    <row r="6920" spans="3:7" x14ac:dyDescent="0.2">
      <c r="C6920"/>
      <c r="D6920"/>
      <c r="E6920"/>
      <c r="F6920"/>
      <c r="G6920"/>
    </row>
    <row r="6921" spans="3:7" x14ac:dyDescent="0.2">
      <c r="C6921"/>
      <c r="D6921"/>
      <c r="E6921"/>
      <c r="F6921"/>
      <c r="G6921"/>
    </row>
    <row r="6922" spans="3:7" x14ac:dyDescent="0.2">
      <c r="C6922"/>
      <c r="D6922"/>
      <c r="E6922"/>
      <c r="F6922"/>
      <c r="G6922"/>
    </row>
    <row r="6923" spans="3:7" x14ac:dyDescent="0.2">
      <c r="C6923"/>
      <c r="D6923"/>
      <c r="E6923"/>
      <c r="F6923"/>
      <c r="G6923"/>
    </row>
    <row r="6924" spans="3:7" x14ac:dyDescent="0.2">
      <c r="C6924"/>
      <c r="D6924"/>
      <c r="E6924"/>
      <c r="F6924"/>
      <c r="G6924"/>
    </row>
    <row r="6925" spans="3:7" x14ac:dyDescent="0.2">
      <c r="C6925"/>
      <c r="D6925"/>
      <c r="E6925"/>
      <c r="F6925"/>
      <c r="G6925"/>
    </row>
    <row r="6926" spans="3:7" x14ac:dyDescent="0.2">
      <c r="C6926"/>
      <c r="D6926"/>
      <c r="E6926"/>
      <c r="F6926"/>
      <c r="G6926"/>
    </row>
    <row r="6927" spans="3:7" x14ac:dyDescent="0.2">
      <c r="C6927"/>
      <c r="D6927"/>
      <c r="E6927"/>
      <c r="F6927"/>
      <c r="G6927"/>
    </row>
    <row r="6928" spans="3:7" x14ac:dyDescent="0.2">
      <c r="C6928"/>
      <c r="D6928"/>
      <c r="E6928"/>
      <c r="F6928"/>
      <c r="G6928"/>
    </row>
    <row r="6929" spans="3:7" x14ac:dyDescent="0.2">
      <c r="C6929"/>
      <c r="D6929"/>
      <c r="E6929"/>
      <c r="F6929"/>
      <c r="G6929"/>
    </row>
    <row r="6930" spans="3:7" x14ac:dyDescent="0.2">
      <c r="C6930"/>
      <c r="D6930"/>
      <c r="E6930"/>
      <c r="F6930"/>
      <c r="G6930"/>
    </row>
    <row r="6931" spans="3:7" x14ac:dyDescent="0.2">
      <c r="C6931"/>
      <c r="D6931"/>
      <c r="E6931"/>
      <c r="F6931"/>
      <c r="G6931"/>
    </row>
    <row r="6932" spans="3:7" x14ac:dyDescent="0.2">
      <c r="C6932"/>
      <c r="D6932"/>
      <c r="E6932"/>
      <c r="F6932"/>
      <c r="G6932"/>
    </row>
    <row r="6933" spans="3:7" x14ac:dyDescent="0.2">
      <c r="C6933"/>
      <c r="D6933"/>
      <c r="E6933"/>
      <c r="F6933"/>
      <c r="G6933"/>
    </row>
    <row r="6934" spans="3:7" x14ac:dyDescent="0.2">
      <c r="C6934"/>
      <c r="D6934"/>
      <c r="E6934"/>
      <c r="F6934"/>
      <c r="G6934"/>
    </row>
    <row r="6935" spans="3:7" x14ac:dyDescent="0.2">
      <c r="C6935"/>
      <c r="D6935"/>
      <c r="E6935"/>
      <c r="F6935"/>
      <c r="G6935"/>
    </row>
    <row r="6936" spans="3:7" x14ac:dyDescent="0.2">
      <c r="C6936"/>
      <c r="D6936"/>
      <c r="E6936"/>
      <c r="F6936"/>
      <c r="G6936"/>
    </row>
    <row r="6937" spans="3:7" x14ac:dyDescent="0.2">
      <c r="C6937"/>
      <c r="D6937"/>
      <c r="E6937"/>
      <c r="F6937"/>
      <c r="G6937"/>
    </row>
    <row r="6938" spans="3:7" x14ac:dyDescent="0.2">
      <c r="C6938"/>
      <c r="D6938"/>
      <c r="E6938"/>
      <c r="F6938"/>
      <c r="G6938"/>
    </row>
    <row r="6939" spans="3:7" x14ac:dyDescent="0.2">
      <c r="C6939"/>
      <c r="D6939"/>
      <c r="E6939"/>
      <c r="F6939"/>
      <c r="G6939"/>
    </row>
    <row r="6940" spans="3:7" x14ac:dyDescent="0.2">
      <c r="C6940"/>
      <c r="D6940"/>
      <c r="E6940"/>
      <c r="F6940"/>
      <c r="G6940"/>
    </row>
    <row r="6941" spans="3:7" x14ac:dyDescent="0.2">
      <c r="C6941"/>
      <c r="D6941"/>
      <c r="E6941"/>
      <c r="F6941"/>
      <c r="G6941"/>
    </row>
    <row r="6942" spans="3:7" x14ac:dyDescent="0.2">
      <c r="C6942"/>
      <c r="D6942"/>
      <c r="E6942"/>
      <c r="F6942"/>
      <c r="G6942"/>
    </row>
    <row r="6943" spans="3:7" x14ac:dyDescent="0.2">
      <c r="C6943"/>
      <c r="D6943"/>
      <c r="E6943"/>
      <c r="F6943"/>
      <c r="G6943"/>
    </row>
    <row r="6944" spans="3:7" x14ac:dyDescent="0.2">
      <c r="C6944"/>
      <c r="D6944"/>
      <c r="E6944"/>
      <c r="F6944"/>
      <c r="G6944"/>
    </row>
    <row r="6945" spans="3:7" x14ac:dyDescent="0.2">
      <c r="C6945"/>
      <c r="D6945"/>
      <c r="E6945"/>
      <c r="F6945"/>
      <c r="G6945"/>
    </row>
    <row r="6946" spans="3:7" x14ac:dyDescent="0.2">
      <c r="C6946"/>
      <c r="D6946"/>
      <c r="E6946"/>
      <c r="F6946"/>
      <c r="G6946"/>
    </row>
    <row r="6947" spans="3:7" x14ac:dyDescent="0.2">
      <c r="C6947"/>
      <c r="D6947"/>
      <c r="E6947"/>
      <c r="F6947"/>
      <c r="G6947"/>
    </row>
    <row r="6948" spans="3:7" x14ac:dyDescent="0.2">
      <c r="C6948"/>
      <c r="D6948"/>
      <c r="E6948"/>
      <c r="F6948"/>
      <c r="G6948"/>
    </row>
    <row r="6949" spans="3:7" x14ac:dyDescent="0.2">
      <c r="C6949"/>
      <c r="D6949"/>
      <c r="E6949"/>
      <c r="F6949"/>
      <c r="G6949"/>
    </row>
    <row r="6950" spans="3:7" x14ac:dyDescent="0.2">
      <c r="C6950"/>
      <c r="D6950"/>
      <c r="E6950"/>
      <c r="F6950"/>
      <c r="G6950"/>
    </row>
    <row r="6951" spans="3:7" x14ac:dyDescent="0.2">
      <c r="C6951"/>
      <c r="D6951"/>
      <c r="E6951"/>
      <c r="F6951"/>
      <c r="G6951"/>
    </row>
    <row r="6952" spans="3:7" x14ac:dyDescent="0.2">
      <c r="C6952"/>
      <c r="D6952"/>
      <c r="E6952"/>
      <c r="F6952"/>
      <c r="G6952"/>
    </row>
    <row r="6953" spans="3:7" x14ac:dyDescent="0.2">
      <c r="C6953"/>
      <c r="D6953"/>
      <c r="E6953"/>
      <c r="F6953"/>
      <c r="G6953"/>
    </row>
    <row r="6954" spans="3:7" x14ac:dyDescent="0.2">
      <c r="C6954"/>
      <c r="D6954"/>
      <c r="E6954"/>
      <c r="F6954"/>
      <c r="G6954"/>
    </row>
    <row r="6955" spans="3:7" x14ac:dyDescent="0.2">
      <c r="C6955"/>
      <c r="D6955"/>
      <c r="E6955"/>
      <c r="F6955"/>
      <c r="G6955"/>
    </row>
    <row r="6956" spans="3:7" x14ac:dyDescent="0.2">
      <c r="C6956"/>
      <c r="D6956"/>
      <c r="E6956"/>
      <c r="F6956"/>
      <c r="G6956"/>
    </row>
    <row r="6957" spans="3:7" x14ac:dyDescent="0.2">
      <c r="C6957"/>
      <c r="D6957"/>
      <c r="E6957"/>
      <c r="F6957"/>
      <c r="G6957"/>
    </row>
    <row r="6958" spans="3:7" x14ac:dyDescent="0.2">
      <c r="C6958"/>
      <c r="D6958"/>
      <c r="E6958"/>
      <c r="F6958"/>
      <c r="G6958"/>
    </row>
    <row r="6959" spans="3:7" x14ac:dyDescent="0.2">
      <c r="C6959"/>
      <c r="D6959"/>
      <c r="E6959"/>
      <c r="F6959"/>
      <c r="G6959"/>
    </row>
    <row r="6960" spans="3:7" x14ac:dyDescent="0.2">
      <c r="C6960"/>
      <c r="D6960"/>
      <c r="E6960"/>
      <c r="F6960"/>
      <c r="G6960"/>
    </row>
    <row r="6961" spans="3:7" x14ac:dyDescent="0.2">
      <c r="C6961"/>
      <c r="D6961"/>
      <c r="E6961"/>
      <c r="F6961"/>
      <c r="G6961"/>
    </row>
    <row r="6962" spans="3:7" x14ac:dyDescent="0.2">
      <c r="C6962"/>
      <c r="D6962"/>
      <c r="E6962"/>
      <c r="F6962"/>
      <c r="G6962"/>
    </row>
    <row r="6963" spans="3:7" x14ac:dyDescent="0.2">
      <c r="C6963"/>
      <c r="D6963"/>
      <c r="E6963"/>
      <c r="F6963"/>
      <c r="G6963"/>
    </row>
    <row r="6964" spans="3:7" x14ac:dyDescent="0.2">
      <c r="C6964"/>
      <c r="D6964"/>
      <c r="E6964"/>
      <c r="F6964"/>
      <c r="G6964"/>
    </row>
    <row r="6965" spans="3:7" x14ac:dyDescent="0.2">
      <c r="C6965"/>
      <c r="D6965"/>
      <c r="E6965"/>
      <c r="F6965"/>
      <c r="G6965"/>
    </row>
    <row r="6966" spans="3:7" x14ac:dyDescent="0.2">
      <c r="C6966"/>
      <c r="D6966"/>
      <c r="E6966"/>
      <c r="F6966"/>
      <c r="G6966"/>
    </row>
    <row r="6967" spans="3:7" x14ac:dyDescent="0.2">
      <c r="C6967"/>
      <c r="D6967"/>
      <c r="E6967"/>
      <c r="F6967"/>
      <c r="G6967"/>
    </row>
    <row r="6968" spans="3:7" x14ac:dyDescent="0.2">
      <c r="C6968"/>
      <c r="D6968"/>
      <c r="E6968"/>
      <c r="F6968"/>
      <c r="G6968"/>
    </row>
    <row r="6969" spans="3:7" x14ac:dyDescent="0.2">
      <c r="C6969"/>
      <c r="D6969"/>
      <c r="E6969"/>
      <c r="F6969"/>
      <c r="G6969"/>
    </row>
    <row r="6970" spans="3:7" x14ac:dyDescent="0.2">
      <c r="C6970"/>
      <c r="D6970"/>
      <c r="E6970"/>
      <c r="F6970"/>
      <c r="G6970"/>
    </row>
    <row r="6971" spans="3:7" x14ac:dyDescent="0.2">
      <c r="C6971"/>
      <c r="D6971"/>
      <c r="E6971"/>
      <c r="F6971"/>
      <c r="G6971"/>
    </row>
    <row r="6972" spans="3:7" x14ac:dyDescent="0.2">
      <c r="C6972"/>
      <c r="D6972"/>
      <c r="E6972"/>
      <c r="F6972"/>
      <c r="G6972"/>
    </row>
    <row r="6973" spans="3:7" x14ac:dyDescent="0.2">
      <c r="C6973"/>
      <c r="D6973"/>
      <c r="E6973"/>
      <c r="F6973"/>
      <c r="G6973"/>
    </row>
    <row r="6974" spans="3:7" x14ac:dyDescent="0.2">
      <c r="C6974"/>
      <c r="D6974"/>
      <c r="E6974"/>
      <c r="F6974"/>
      <c r="G6974"/>
    </row>
    <row r="6975" spans="3:7" x14ac:dyDescent="0.2">
      <c r="C6975"/>
      <c r="D6975"/>
      <c r="E6975"/>
      <c r="F6975"/>
      <c r="G6975"/>
    </row>
    <row r="6976" spans="3:7" x14ac:dyDescent="0.2">
      <c r="C6976"/>
      <c r="D6976"/>
      <c r="E6976"/>
      <c r="F6976"/>
      <c r="G6976"/>
    </row>
    <row r="6977" spans="3:7" x14ac:dyDescent="0.2">
      <c r="C6977"/>
      <c r="D6977"/>
      <c r="E6977"/>
      <c r="F6977"/>
      <c r="G6977"/>
    </row>
    <row r="6978" spans="3:7" x14ac:dyDescent="0.2">
      <c r="C6978"/>
      <c r="D6978"/>
      <c r="E6978"/>
      <c r="F6978"/>
      <c r="G6978"/>
    </row>
    <row r="6979" spans="3:7" x14ac:dyDescent="0.2">
      <c r="C6979"/>
      <c r="D6979"/>
      <c r="E6979"/>
      <c r="F6979"/>
      <c r="G6979"/>
    </row>
    <row r="6980" spans="3:7" x14ac:dyDescent="0.2">
      <c r="C6980"/>
      <c r="D6980"/>
      <c r="E6980"/>
      <c r="F6980"/>
      <c r="G6980"/>
    </row>
    <row r="6981" spans="3:7" x14ac:dyDescent="0.2">
      <c r="C6981"/>
      <c r="D6981"/>
      <c r="E6981"/>
      <c r="F6981"/>
      <c r="G6981"/>
    </row>
    <row r="6982" spans="3:7" x14ac:dyDescent="0.2">
      <c r="C6982"/>
      <c r="D6982"/>
      <c r="E6982"/>
      <c r="F6982"/>
      <c r="G6982"/>
    </row>
    <row r="6983" spans="3:7" x14ac:dyDescent="0.2">
      <c r="C6983"/>
      <c r="D6983"/>
      <c r="E6983"/>
      <c r="F6983"/>
      <c r="G6983"/>
    </row>
    <row r="6984" spans="3:7" x14ac:dyDescent="0.2">
      <c r="C6984"/>
      <c r="D6984"/>
      <c r="E6984"/>
      <c r="F6984"/>
      <c r="G6984"/>
    </row>
    <row r="6985" spans="3:7" x14ac:dyDescent="0.2">
      <c r="C6985"/>
      <c r="D6985"/>
      <c r="E6985"/>
      <c r="F6985"/>
      <c r="G6985"/>
    </row>
    <row r="6986" spans="3:7" x14ac:dyDescent="0.2">
      <c r="C6986"/>
      <c r="D6986"/>
      <c r="E6986"/>
      <c r="F6986"/>
      <c r="G6986"/>
    </row>
    <row r="6987" spans="3:7" x14ac:dyDescent="0.2">
      <c r="C6987"/>
      <c r="D6987"/>
      <c r="E6987"/>
      <c r="F6987"/>
      <c r="G6987"/>
    </row>
    <row r="6988" spans="3:7" x14ac:dyDescent="0.2">
      <c r="C6988"/>
      <c r="D6988"/>
      <c r="E6988"/>
      <c r="F6988"/>
      <c r="G6988"/>
    </row>
    <row r="6989" spans="3:7" x14ac:dyDescent="0.2">
      <c r="C6989"/>
      <c r="D6989"/>
      <c r="E6989"/>
      <c r="F6989"/>
      <c r="G6989"/>
    </row>
    <row r="6990" spans="3:7" x14ac:dyDescent="0.2">
      <c r="C6990"/>
      <c r="D6990"/>
      <c r="E6990"/>
      <c r="F6990"/>
      <c r="G6990"/>
    </row>
    <row r="6991" spans="3:7" x14ac:dyDescent="0.2">
      <c r="C6991"/>
      <c r="D6991"/>
      <c r="E6991"/>
      <c r="F6991"/>
      <c r="G6991"/>
    </row>
    <row r="6992" spans="3:7" x14ac:dyDescent="0.2">
      <c r="C6992"/>
      <c r="D6992"/>
      <c r="E6992"/>
      <c r="F6992"/>
      <c r="G6992"/>
    </row>
    <row r="6993" spans="3:7" x14ac:dyDescent="0.2">
      <c r="C6993"/>
      <c r="D6993"/>
      <c r="E6993"/>
      <c r="F6993"/>
      <c r="G6993"/>
    </row>
    <row r="6994" spans="3:7" x14ac:dyDescent="0.2">
      <c r="C6994"/>
      <c r="D6994"/>
      <c r="E6994"/>
      <c r="F6994"/>
      <c r="G6994"/>
    </row>
    <row r="6995" spans="3:7" x14ac:dyDescent="0.2">
      <c r="C6995"/>
      <c r="D6995"/>
      <c r="E6995"/>
      <c r="F6995"/>
      <c r="G6995"/>
    </row>
    <row r="6996" spans="3:7" x14ac:dyDescent="0.2">
      <c r="C6996"/>
      <c r="D6996"/>
      <c r="E6996"/>
      <c r="F6996"/>
      <c r="G6996"/>
    </row>
    <row r="6997" spans="3:7" x14ac:dyDescent="0.2">
      <c r="C6997"/>
      <c r="D6997"/>
      <c r="E6997"/>
      <c r="F6997"/>
      <c r="G6997"/>
    </row>
    <row r="6998" spans="3:7" x14ac:dyDescent="0.2">
      <c r="C6998"/>
      <c r="D6998"/>
      <c r="E6998"/>
      <c r="F6998"/>
      <c r="G6998"/>
    </row>
    <row r="6999" spans="3:7" x14ac:dyDescent="0.2">
      <c r="C6999"/>
      <c r="D6999"/>
      <c r="E6999"/>
      <c r="F6999"/>
      <c r="G6999"/>
    </row>
    <row r="7000" spans="3:7" x14ac:dyDescent="0.2">
      <c r="C7000"/>
      <c r="D7000"/>
      <c r="E7000"/>
      <c r="F7000"/>
      <c r="G7000"/>
    </row>
    <row r="7001" spans="3:7" x14ac:dyDescent="0.2">
      <c r="C7001"/>
      <c r="D7001"/>
      <c r="E7001"/>
      <c r="F7001"/>
      <c r="G7001"/>
    </row>
    <row r="7002" spans="3:7" x14ac:dyDescent="0.2">
      <c r="C7002"/>
      <c r="D7002"/>
      <c r="E7002"/>
      <c r="F7002"/>
      <c r="G7002"/>
    </row>
    <row r="7003" spans="3:7" x14ac:dyDescent="0.2">
      <c r="C7003"/>
      <c r="D7003"/>
      <c r="E7003"/>
      <c r="F7003"/>
      <c r="G7003"/>
    </row>
    <row r="7004" spans="3:7" x14ac:dyDescent="0.2">
      <c r="C7004"/>
      <c r="D7004"/>
      <c r="E7004"/>
      <c r="F7004"/>
      <c r="G7004"/>
    </row>
    <row r="7005" spans="3:7" x14ac:dyDescent="0.2">
      <c r="C7005"/>
      <c r="D7005"/>
      <c r="E7005"/>
      <c r="F7005"/>
      <c r="G7005"/>
    </row>
    <row r="7006" spans="3:7" x14ac:dyDescent="0.2">
      <c r="C7006"/>
      <c r="D7006"/>
      <c r="E7006"/>
      <c r="F7006"/>
      <c r="G7006"/>
    </row>
    <row r="7007" spans="3:7" x14ac:dyDescent="0.2">
      <c r="C7007"/>
      <c r="D7007"/>
      <c r="E7007"/>
      <c r="F7007"/>
      <c r="G7007"/>
    </row>
    <row r="7008" spans="3:7" x14ac:dyDescent="0.2">
      <c r="C7008"/>
      <c r="D7008"/>
      <c r="E7008"/>
      <c r="F7008"/>
      <c r="G7008"/>
    </row>
    <row r="7009" spans="3:7" x14ac:dyDescent="0.2">
      <c r="C7009"/>
      <c r="D7009"/>
      <c r="E7009"/>
      <c r="F7009"/>
      <c r="G7009"/>
    </row>
    <row r="7010" spans="3:7" x14ac:dyDescent="0.2">
      <c r="C7010"/>
      <c r="D7010"/>
      <c r="E7010"/>
      <c r="F7010"/>
      <c r="G7010"/>
    </row>
    <row r="7011" spans="3:7" x14ac:dyDescent="0.2">
      <c r="C7011"/>
      <c r="D7011"/>
      <c r="E7011"/>
      <c r="F7011"/>
      <c r="G7011"/>
    </row>
    <row r="7012" spans="3:7" x14ac:dyDescent="0.2">
      <c r="C7012"/>
      <c r="D7012"/>
      <c r="E7012"/>
      <c r="F7012"/>
      <c r="G7012"/>
    </row>
    <row r="7013" spans="3:7" x14ac:dyDescent="0.2">
      <c r="C7013"/>
      <c r="D7013"/>
      <c r="E7013"/>
      <c r="F7013"/>
      <c r="G7013"/>
    </row>
    <row r="7014" spans="3:7" x14ac:dyDescent="0.2">
      <c r="C7014"/>
      <c r="D7014"/>
      <c r="E7014"/>
      <c r="F7014"/>
      <c r="G7014"/>
    </row>
    <row r="7015" spans="3:7" x14ac:dyDescent="0.2">
      <c r="C7015"/>
      <c r="D7015"/>
      <c r="E7015"/>
      <c r="F7015"/>
      <c r="G7015"/>
    </row>
    <row r="7016" spans="3:7" x14ac:dyDescent="0.2">
      <c r="C7016"/>
      <c r="D7016"/>
      <c r="E7016"/>
      <c r="F7016"/>
      <c r="G7016"/>
    </row>
    <row r="7017" spans="3:7" x14ac:dyDescent="0.2">
      <c r="C7017"/>
      <c r="D7017"/>
      <c r="E7017"/>
      <c r="F7017"/>
      <c r="G7017"/>
    </row>
    <row r="7018" spans="3:7" x14ac:dyDescent="0.2">
      <c r="C7018"/>
      <c r="D7018"/>
      <c r="E7018"/>
      <c r="F7018"/>
      <c r="G7018"/>
    </row>
    <row r="7019" spans="3:7" x14ac:dyDescent="0.2">
      <c r="C7019"/>
      <c r="D7019"/>
      <c r="E7019"/>
      <c r="F7019"/>
      <c r="G7019"/>
    </row>
    <row r="7020" spans="3:7" x14ac:dyDescent="0.2">
      <c r="C7020"/>
      <c r="D7020"/>
      <c r="E7020"/>
      <c r="F7020"/>
      <c r="G7020"/>
    </row>
    <row r="7021" spans="3:7" x14ac:dyDescent="0.2">
      <c r="C7021"/>
      <c r="D7021"/>
      <c r="E7021"/>
      <c r="F7021"/>
      <c r="G7021"/>
    </row>
    <row r="7022" spans="3:7" x14ac:dyDescent="0.2">
      <c r="C7022"/>
      <c r="D7022"/>
      <c r="E7022"/>
      <c r="F7022"/>
      <c r="G7022"/>
    </row>
    <row r="7023" spans="3:7" x14ac:dyDescent="0.2">
      <c r="C7023"/>
      <c r="D7023"/>
      <c r="E7023"/>
      <c r="F7023"/>
      <c r="G7023"/>
    </row>
    <row r="7024" spans="3:7" x14ac:dyDescent="0.2">
      <c r="C7024"/>
      <c r="D7024"/>
      <c r="E7024"/>
      <c r="F7024"/>
      <c r="G7024"/>
    </row>
    <row r="7025" spans="3:7" x14ac:dyDescent="0.2">
      <c r="C7025"/>
      <c r="D7025"/>
      <c r="E7025"/>
      <c r="F7025"/>
      <c r="G7025"/>
    </row>
    <row r="7026" spans="3:7" x14ac:dyDescent="0.2">
      <c r="C7026"/>
      <c r="D7026"/>
      <c r="E7026"/>
      <c r="F7026"/>
      <c r="G7026"/>
    </row>
    <row r="7027" spans="3:7" x14ac:dyDescent="0.2">
      <c r="C7027"/>
      <c r="D7027"/>
      <c r="E7027"/>
      <c r="F7027"/>
      <c r="G7027"/>
    </row>
    <row r="7028" spans="3:7" x14ac:dyDescent="0.2">
      <c r="C7028"/>
      <c r="D7028"/>
      <c r="E7028"/>
      <c r="F7028"/>
      <c r="G7028"/>
    </row>
    <row r="7029" spans="3:7" x14ac:dyDescent="0.2">
      <c r="C7029"/>
      <c r="D7029"/>
      <c r="E7029"/>
      <c r="F7029"/>
      <c r="G7029"/>
    </row>
    <row r="7030" spans="3:7" x14ac:dyDescent="0.2">
      <c r="C7030"/>
      <c r="D7030"/>
      <c r="E7030"/>
      <c r="F7030"/>
      <c r="G7030"/>
    </row>
    <row r="7031" spans="3:7" x14ac:dyDescent="0.2">
      <c r="C7031"/>
      <c r="D7031"/>
      <c r="E7031"/>
      <c r="F7031"/>
      <c r="G7031"/>
    </row>
    <row r="7032" spans="3:7" x14ac:dyDescent="0.2">
      <c r="C7032"/>
      <c r="D7032"/>
      <c r="E7032"/>
      <c r="F7032"/>
      <c r="G7032"/>
    </row>
    <row r="7033" spans="3:7" x14ac:dyDescent="0.2">
      <c r="C7033"/>
      <c r="D7033"/>
      <c r="E7033"/>
      <c r="F7033"/>
      <c r="G7033"/>
    </row>
    <row r="7034" spans="3:7" x14ac:dyDescent="0.2">
      <c r="C7034"/>
      <c r="D7034"/>
      <c r="E7034"/>
      <c r="F7034"/>
      <c r="G7034"/>
    </row>
    <row r="7035" spans="3:7" x14ac:dyDescent="0.2">
      <c r="C7035"/>
      <c r="D7035"/>
      <c r="E7035"/>
      <c r="F7035"/>
      <c r="G7035"/>
    </row>
    <row r="7036" spans="3:7" x14ac:dyDescent="0.2">
      <c r="C7036"/>
      <c r="D7036"/>
      <c r="E7036"/>
      <c r="F7036"/>
      <c r="G7036"/>
    </row>
    <row r="7037" spans="3:7" x14ac:dyDescent="0.2">
      <c r="C7037"/>
      <c r="D7037"/>
      <c r="E7037"/>
      <c r="F7037"/>
      <c r="G7037"/>
    </row>
    <row r="7038" spans="3:7" x14ac:dyDescent="0.2">
      <c r="C7038"/>
      <c r="D7038"/>
      <c r="E7038"/>
      <c r="F7038"/>
      <c r="G7038"/>
    </row>
    <row r="7039" spans="3:7" x14ac:dyDescent="0.2">
      <c r="C7039"/>
      <c r="D7039"/>
      <c r="E7039"/>
      <c r="F7039"/>
      <c r="G7039"/>
    </row>
    <row r="7040" spans="3:7" x14ac:dyDescent="0.2">
      <c r="C7040"/>
      <c r="D7040"/>
      <c r="E7040"/>
      <c r="F7040"/>
      <c r="G7040"/>
    </row>
    <row r="7041" spans="3:7" x14ac:dyDescent="0.2">
      <c r="C7041"/>
      <c r="D7041"/>
      <c r="E7041"/>
      <c r="F7041"/>
      <c r="G7041"/>
    </row>
    <row r="7042" spans="3:7" x14ac:dyDescent="0.2">
      <c r="C7042"/>
      <c r="D7042"/>
      <c r="E7042"/>
      <c r="F7042"/>
      <c r="G7042"/>
    </row>
    <row r="7043" spans="3:7" x14ac:dyDescent="0.2">
      <c r="C7043"/>
      <c r="D7043"/>
      <c r="E7043"/>
      <c r="F7043"/>
      <c r="G7043"/>
    </row>
    <row r="7044" spans="3:7" x14ac:dyDescent="0.2">
      <c r="C7044"/>
      <c r="D7044"/>
      <c r="E7044"/>
      <c r="F7044"/>
      <c r="G7044"/>
    </row>
    <row r="7045" spans="3:7" x14ac:dyDescent="0.2">
      <c r="C7045"/>
      <c r="D7045"/>
      <c r="E7045"/>
      <c r="F7045"/>
      <c r="G7045"/>
    </row>
    <row r="7046" spans="3:7" x14ac:dyDescent="0.2">
      <c r="C7046"/>
      <c r="D7046"/>
      <c r="E7046"/>
      <c r="F7046"/>
      <c r="G7046"/>
    </row>
    <row r="7047" spans="3:7" x14ac:dyDescent="0.2">
      <c r="C7047"/>
      <c r="D7047"/>
      <c r="E7047"/>
      <c r="F7047"/>
      <c r="G7047"/>
    </row>
    <row r="7048" spans="3:7" x14ac:dyDescent="0.2">
      <c r="C7048"/>
      <c r="D7048"/>
      <c r="E7048"/>
      <c r="F7048"/>
      <c r="G7048"/>
    </row>
    <row r="7049" spans="3:7" x14ac:dyDescent="0.2">
      <c r="C7049"/>
      <c r="D7049"/>
      <c r="E7049"/>
      <c r="F7049"/>
      <c r="G7049"/>
    </row>
    <row r="7050" spans="3:7" x14ac:dyDescent="0.2">
      <c r="C7050"/>
      <c r="D7050"/>
      <c r="E7050"/>
      <c r="F7050"/>
      <c r="G7050"/>
    </row>
    <row r="7051" spans="3:7" x14ac:dyDescent="0.2">
      <c r="C7051"/>
      <c r="D7051"/>
      <c r="E7051"/>
      <c r="F7051"/>
      <c r="G7051"/>
    </row>
    <row r="7052" spans="3:7" x14ac:dyDescent="0.2">
      <c r="C7052"/>
      <c r="D7052"/>
      <c r="E7052"/>
      <c r="F7052"/>
      <c r="G7052"/>
    </row>
    <row r="7053" spans="3:7" x14ac:dyDescent="0.2">
      <c r="C7053"/>
      <c r="D7053"/>
      <c r="E7053"/>
      <c r="F7053"/>
      <c r="G7053"/>
    </row>
    <row r="7054" spans="3:7" x14ac:dyDescent="0.2">
      <c r="C7054"/>
      <c r="D7054"/>
      <c r="E7054"/>
      <c r="F7054"/>
      <c r="G7054"/>
    </row>
    <row r="7055" spans="3:7" x14ac:dyDescent="0.2">
      <c r="C7055"/>
      <c r="D7055"/>
      <c r="E7055"/>
      <c r="F7055"/>
      <c r="G7055"/>
    </row>
    <row r="7056" spans="3:7" x14ac:dyDescent="0.2">
      <c r="C7056"/>
      <c r="D7056"/>
      <c r="E7056"/>
      <c r="F7056"/>
      <c r="G7056"/>
    </row>
    <row r="7057" spans="3:7" x14ac:dyDescent="0.2">
      <c r="C7057"/>
      <c r="D7057"/>
      <c r="E7057"/>
      <c r="F7057"/>
      <c r="G7057"/>
    </row>
    <row r="7058" spans="3:7" x14ac:dyDescent="0.2">
      <c r="C7058"/>
      <c r="D7058"/>
      <c r="E7058"/>
      <c r="F7058"/>
      <c r="G7058"/>
    </row>
    <row r="7059" spans="3:7" x14ac:dyDescent="0.2">
      <c r="C7059"/>
      <c r="D7059"/>
      <c r="E7059"/>
      <c r="F7059"/>
      <c r="G7059"/>
    </row>
    <row r="7060" spans="3:7" x14ac:dyDescent="0.2">
      <c r="C7060"/>
      <c r="D7060"/>
      <c r="E7060"/>
      <c r="F7060"/>
      <c r="G7060"/>
    </row>
    <row r="7061" spans="3:7" x14ac:dyDescent="0.2">
      <c r="C7061"/>
      <c r="D7061"/>
      <c r="E7061"/>
      <c r="F7061"/>
      <c r="G7061"/>
    </row>
    <row r="7062" spans="3:7" x14ac:dyDescent="0.2">
      <c r="C7062"/>
      <c r="D7062"/>
      <c r="E7062"/>
      <c r="F7062"/>
      <c r="G7062"/>
    </row>
    <row r="7063" spans="3:7" x14ac:dyDescent="0.2">
      <c r="C7063"/>
      <c r="D7063"/>
      <c r="E7063"/>
      <c r="F7063"/>
      <c r="G7063"/>
    </row>
    <row r="7064" spans="3:7" x14ac:dyDescent="0.2">
      <c r="C7064"/>
      <c r="D7064"/>
      <c r="E7064"/>
      <c r="F7064"/>
      <c r="G7064"/>
    </row>
    <row r="7065" spans="3:7" x14ac:dyDescent="0.2">
      <c r="C7065"/>
      <c r="D7065"/>
      <c r="E7065"/>
      <c r="F7065"/>
      <c r="G7065"/>
    </row>
    <row r="7066" spans="3:7" x14ac:dyDescent="0.2">
      <c r="C7066"/>
      <c r="D7066"/>
      <c r="E7066"/>
      <c r="F7066"/>
      <c r="G7066"/>
    </row>
    <row r="7067" spans="3:7" x14ac:dyDescent="0.2">
      <c r="C7067"/>
      <c r="D7067"/>
      <c r="E7067"/>
      <c r="F7067"/>
      <c r="G7067"/>
    </row>
    <row r="7068" spans="3:7" x14ac:dyDescent="0.2">
      <c r="C7068"/>
      <c r="D7068"/>
      <c r="E7068"/>
      <c r="F7068"/>
      <c r="G7068"/>
    </row>
    <row r="7069" spans="3:7" x14ac:dyDescent="0.2">
      <c r="C7069"/>
      <c r="D7069"/>
      <c r="E7069"/>
      <c r="F7069"/>
      <c r="G7069"/>
    </row>
    <row r="7070" spans="3:7" x14ac:dyDescent="0.2">
      <c r="C7070"/>
      <c r="D7070"/>
      <c r="E7070"/>
      <c r="F7070"/>
      <c r="G7070"/>
    </row>
    <row r="7071" spans="3:7" x14ac:dyDescent="0.2">
      <c r="C7071"/>
      <c r="D7071"/>
      <c r="E7071"/>
      <c r="F7071"/>
      <c r="G7071"/>
    </row>
    <row r="7072" spans="3:7" x14ac:dyDescent="0.2">
      <c r="C7072"/>
      <c r="D7072"/>
      <c r="E7072"/>
      <c r="F7072"/>
      <c r="G7072"/>
    </row>
    <row r="7073" spans="3:7" x14ac:dyDescent="0.2">
      <c r="C7073"/>
      <c r="D7073"/>
      <c r="E7073"/>
      <c r="F7073"/>
      <c r="G7073"/>
    </row>
    <row r="7074" spans="3:7" x14ac:dyDescent="0.2">
      <c r="C7074"/>
      <c r="D7074"/>
      <c r="E7074"/>
      <c r="F7074"/>
      <c r="G7074"/>
    </row>
    <row r="7075" spans="3:7" x14ac:dyDescent="0.2">
      <c r="C7075"/>
      <c r="D7075"/>
      <c r="E7075"/>
      <c r="F7075"/>
      <c r="G7075"/>
    </row>
    <row r="7076" spans="3:7" x14ac:dyDescent="0.2">
      <c r="C7076"/>
      <c r="D7076"/>
      <c r="E7076"/>
      <c r="F7076"/>
      <c r="G7076"/>
    </row>
    <row r="7077" spans="3:7" x14ac:dyDescent="0.2">
      <c r="C7077"/>
      <c r="D7077"/>
      <c r="E7077"/>
      <c r="F7077"/>
      <c r="G7077"/>
    </row>
    <row r="7078" spans="3:7" x14ac:dyDescent="0.2">
      <c r="C7078"/>
      <c r="D7078"/>
      <c r="E7078"/>
      <c r="F7078"/>
      <c r="G7078"/>
    </row>
    <row r="7079" spans="3:7" x14ac:dyDescent="0.2">
      <c r="C7079"/>
      <c r="D7079"/>
      <c r="E7079"/>
      <c r="F7079"/>
      <c r="G7079"/>
    </row>
    <row r="7080" spans="3:7" x14ac:dyDescent="0.2">
      <c r="C7080"/>
      <c r="D7080"/>
      <c r="E7080"/>
      <c r="F7080"/>
      <c r="G7080"/>
    </row>
    <row r="7081" spans="3:7" x14ac:dyDescent="0.2">
      <c r="C7081"/>
      <c r="D7081"/>
      <c r="E7081"/>
      <c r="F7081"/>
      <c r="G7081"/>
    </row>
    <row r="7082" spans="3:7" x14ac:dyDescent="0.2">
      <c r="C7082"/>
      <c r="D7082"/>
      <c r="E7082"/>
      <c r="F7082"/>
      <c r="G7082"/>
    </row>
    <row r="7083" spans="3:7" x14ac:dyDescent="0.2">
      <c r="C7083"/>
      <c r="D7083"/>
      <c r="E7083"/>
      <c r="F7083"/>
      <c r="G7083"/>
    </row>
    <row r="7084" spans="3:7" x14ac:dyDescent="0.2">
      <c r="C7084"/>
      <c r="D7084"/>
      <c r="E7084"/>
      <c r="F7084"/>
      <c r="G7084"/>
    </row>
    <row r="7085" spans="3:7" x14ac:dyDescent="0.2">
      <c r="C7085"/>
      <c r="D7085"/>
      <c r="E7085"/>
      <c r="F7085"/>
      <c r="G7085"/>
    </row>
    <row r="7086" spans="3:7" x14ac:dyDescent="0.2">
      <c r="C7086"/>
      <c r="D7086"/>
      <c r="E7086"/>
      <c r="F7086"/>
      <c r="G7086"/>
    </row>
    <row r="7087" spans="3:7" x14ac:dyDescent="0.2">
      <c r="C7087"/>
      <c r="D7087"/>
      <c r="E7087"/>
      <c r="F7087"/>
      <c r="G7087"/>
    </row>
    <row r="7088" spans="3:7" x14ac:dyDescent="0.2">
      <c r="C7088"/>
      <c r="D7088"/>
      <c r="E7088"/>
      <c r="F7088"/>
      <c r="G7088"/>
    </row>
    <row r="7089" spans="3:7" x14ac:dyDescent="0.2">
      <c r="C7089"/>
      <c r="D7089"/>
      <c r="E7089"/>
      <c r="F7089"/>
      <c r="G7089"/>
    </row>
    <row r="7090" spans="3:7" x14ac:dyDescent="0.2">
      <c r="C7090"/>
      <c r="D7090"/>
      <c r="E7090"/>
      <c r="F7090"/>
      <c r="G7090"/>
    </row>
    <row r="7091" spans="3:7" x14ac:dyDescent="0.2">
      <c r="C7091"/>
      <c r="D7091"/>
      <c r="E7091"/>
      <c r="F7091"/>
      <c r="G7091"/>
    </row>
    <row r="7092" spans="3:7" x14ac:dyDescent="0.2">
      <c r="C7092"/>
      <c r="D7092"/>
      <c r="E7092"/>
      <c r="F7092"/>
      <c r="G7092"/>
    </row>
    <row r="7093" spans="3:7" x14ac:dyDescent="0.2">
      <c r="C7093"/>
      <c r="D7093"/>
      <c r="E7093"/>
      <c r="F7093"/>
      <c r="G7093"/>
    </row>
    <row r="7094" spans="3:7" x14ac:dyDescent="0.2">
      <c r="C7094"/>
      <c r="D7094"/>
      <c r="E7094"/>
      <c r="F7094"/>
      <c r="G7094"/>
    </row>
    <row r="7095" spans="3:7" x14ac:dyDescent="0.2">
      <c r="C7095"/>
      <c r="D7095"/>
      <c r="E7095"/>
      <c r="F7095"/>
      <c r="G7095"/>
    </row>
    <row r="7096" spans="3:7" x14ac:dyDescent="0.2">
      <c r="C7096"/>
      <c r="D7096"/>
      <c r="E7096"/>
      <c r="F7096"/>
      <c r="G7096"/>
    </row>
    <row r="7097" spans="3:7" x14ac:dyDescent="0.2">
      <c r="C7097"/>
      <c r="D7097"/>
      <c r="E7097"/>
      <c r="F7097"/>
      <c r="G7097"/>
    </row>
    <row r="7098" spans="3:7" x14ac:dyDescent="0.2">
      <c r="C7098"/>
      <c r="D7098"/>
      <c r="E7098"/>
      <c r="F7098"/>
      <c r="G7098"/>
    </row>
    <row r="7099" spans="3:7" x14ac:dyDescent="0.2">
      <c r="C7099"/>
      <c r="D7099"/>
      <c r="E7099"/>
      <c r="F7099"/>
      <c r="G7099"/>
    </row>
    <row r="7100" spans="3:7" x14ac:dyDescent="0.2">
      <c r="C7100"/>
      <c r="D7100"/>
      <c r="E7100"/>
      <c r="F7100"/>
      <c r="G7100"/>
    </row>
    <row r="7101" spans="3:7" x14ac:dyDescent="0.2">
      <c r="C7101"/>
      <c r="D7101"/>
      <c r="E7101"/>
      <c r="F7101"/>
      <c r="G7101"/>
    </row>
    <row r="7102" spans="3:7" x14ac:dyDescent="0.2">
      <c r="C7102"/>
      <c r="D7102"/>
      <c r="E7102"/>
      <c r="F7102"/>
      <c r="G7102"/>
    </row>
    <row r="7103" spans="3:7" x14ac:dyDescent="0.2">
      <c r="C7103"/>
      <c r="D7103"/>
      <c r="E7103"/>
      <c r="F7103"/>
      <c r="G7103"/>
    </row>
    <row r="7104" spans="3:7" x14ac:dyDescent="0.2">
      <c r="C7104"/>
      <c r="D7104"/>
      <c r="E7104"/>
      <c r="F7104"/>
      <c r="G7104"/>
    </row>
    <row r="7105" spans="3:7" x14ac:dyDescent="0.2">
      <c r="C7105"/>
      <c r="D7105"/>
      <c r="E7105"/>
      <c r="F7105"/>
      <c r="G7105"/>
    </row>
    <row r="7106" spans="3:7" x14ac:dyDescent="0.2">
      <c r="C7106"/>
      <c r="D7106"/>
      <c r="E7106"/>
      <c r="F7106"/>
      <c r="G7106"/>
    </row>
    <row r="7107" spans="3:7" x14ac:dyDescent="0.2">
      <c r="C7107"/>
      <c r="D7107"/>
      <c r="E7107"/>
      <c r="F7107"/>
      <c r="G7107"/>
    </row>
    <row r="7108" spans="3:7" x14ac:dyDescent="0.2">
      <c r="C7108"/>
      <c r="D7108"/>
      <c r="E7108"/>
      <c r="F7108"/>
      <c r="G7108"/>
    </row>
    <row r="7109" spans="3:7" x14ac:dyDescent="0.2">
      <c r="C7109"/>
      <c r="D7109"/>
      <c r="E7109"/>
      <c r="F7109"/>
      <c r="G7109"/>
    </row>
    <row r="7110" spans="3:7" x14ac:dyDescent="0.2">
      <c r="C7110"/>
      <c r="D7110"/>
      <c r="E7110"/>
      <c r="F7110"/>
      <c r="G7110"/>
    </row>
    <row r="7111" spans="3:7" x14ac:dyDescent="0.2">
      <c r="C7111"/>
      <c r="D7111"/>
      <c r="E7111"/>
      <c r="F7111"/>
      <c r="G7111"/>
    </row>
    <row r="7112" spans="3:7" x14ac:dyDescent="0.2">
      <c r="C7112"/>
      <c r="D7112"/>
      <c r="E7112"/>
      <c r="F7112"/>
      <c r="G7112"/>
    </row>
    <row r="7113" spans="3:7" x14ac:dyDescent="0.2">
      <c r="C7113"/>
      <c r="D7113"/>
      <c r="E7113"/>
      <c r="F7113"/>
      <c r="G7113"/>
    </row>
    <row r="7114" spans="3:7" x14ac:dyDescent="0.2">
      <c r="C7114"/>
      <c r="D7114"/>
      <c r="E7114"/>
      <c r="F7114"/>
      <c r="G7114"/>
    </row>
    <row r="7115" spans="3:7" x14ac:dyDescent="0.2">
      <c r="C7115"/>
      <c r="D7115"/>
      <c r="E7115"/>
      <c r="F7115"/>
      <c r="G7115"/>
    </row>
    <row r="7116" spans="3:7" x14ac:dyDescent="0.2">
      <c r="C7116"/>
      <c r="D7116"/>
      <c r="E7116"/>
      <c r="F7116"/>
      <c r="G7116"/>
    </row>
    <row r="7117" spans="3:7" x14ac:dyDescent="0.2">
      <c r="C7117"/>
      <c r="D7117"/>
      <c r="E7117"/>
      <c r="F7117"/>
      <c r="G7117"/>
    </row>
    <row r="7118" spans="3:7" x14ac:dyDescent="0.2">
      <c r="C7118"/>
      <c r="D7118"/>
      <c r="E7118"/>
      <c r="F7118"/>
      <c r="G7118"/>
    </row>
    <row r="7119" spans="3:7" x14ac:dyDescent="0.2">
      <c r="C7119"/>
      <c r="D7119"/>
      <c r="E7119"/>
      <c r="F7119"/>
      <c r="G7119"/>
    </row>
    <row r="7120" spans="3:7" x14ac:dyDescent="0.2">
      <c r="C7120"/>
      <c r="D7120"/>
      <c r="E7120"/>
      <c r="F7120"/>
      <c r="G7120"/>
    </row>
    <row r="7121" spans="3:7" x14ac:dyDescent="0.2">
      <c r="C7121"/>
      <c r="D7121"/>
      <c r="E7121"/>
      <c r="F7121"/>
      <c r="G7121"/>
    </row>
    <row r="7122" spans="3:7" x14ac:dyDescent="0.2">
      <c r="C7122"/>
      <c r="D7122"/>
      <c r="E7122"/>
      <c r="F7122"/>
      <c r="G7122"/>
    </row>
    <row r="7123" spans="3:7" x14ac:dyDescent="0.2">
      <c r="C7123"/>
      <c r="D7123"/>
      <c r="E7123"/>
      <c r="F7123"/>
      <c r="G7123"/>
    </row>
    <row r="7124" spans="3:7" x14ac:dyDescent="0.2">
      <c r="C7124"/>
      <c r="D7124"/>
      <c r="E7124"/>
      <c r="F7124"/>
      <c r="G7124"/>
    </row>
    <row r="7125" spans="3:7" x14ac:dyDescent="0.2">
      <c r="C7125"/>
      <c r="D7125"/>
      <c r="E7125"/>
      <c r="F7125"/>
      <c r="G7125"/>
    </row>
    <row r="7126" spans="3:7" x14ac:dyDescent="0.2">
      <c r="C7126"/>
      <c r="D7126"/>
      <c r="E7126"/>
      <c r="F7126"/>
      <c r="G7126"/>
    </row>
    <row r="7127" spans="3:7" x14ac:dyDescent="0.2">
      <c r="C7127"/>
      <c r="D7127"/>
      <c r="E7127"/>
      <c r="F7127"/>
      <c r="G7127"/>
    </row>
    <row r="7128" spans="3:7" x14ac:dyDescent="0.2">
      <c r="C7128"/>
      <c r="D7128"/>
      <c r="E7128"/>
      <c r="F7128"/>
      <c r="G7128"/>
    </row>
    <row r="7129" spans="3:7" x14ac:dyDescent="0.2">
      <c r="C7129"/>
      <c r="D7129"/>
      <c r="E7129"/>
      <c r="F7129"/>
      <c r="G7129"/>
    </row>
    <row r="7130" spans="3:7" x14ac:dyDescent="0.2">
      <c r="C7130"/>
      <c r="D7130"/>
      <c r="E7130"/>
      <c r="F7130"/>
      <c r="G7130"/>
    </row>
    <row r="7131" spans="3:7" x14ac:dyDescent="0.2">
      <c r="C7131"/>
      <c r="D7131"/>
      <c r="E7131"/>
      <c r="F7131"/>
      <c r="G7131"/>
    </row>
    <row r="7132" spans="3:7" x14ac:dyDescent="0.2">
      <c r="C7132"/>
      <c r="D7132"/>
      <c r="E7132"/>
      <c r="F7132"/>
      <c r="G7132"/>
    </row>
    <row r="7133" spans="3:7" x14ac:dyDescent="0.2">
      <c r="C7133"/>
      <c r="D7133"/>
      <c r="E7133"/>
      <c r="F7133"/>
      <c r="G7133"/>
    </row>
    <row r="7134" spans="3:7" x14ac:dyDescent="0.2">
      <c r="C7134"/>
      <c r="D7134"/>
      <c r="E7134"/>
      <c r="F7134"/>
      <c r="G7134"/>
    </row>
    <row r="7135" spans="3:7" x14ac:dyDescent="0.2">
      <c r="C7135"/>
      <c r="D7135"/>
      <c r="E7135"/>
      <c r="F7135"/>
      <c r="G7135"/>
    </row>
    <row r="7136" spans="3:7" x14ac:dyDescent="0.2">
      <c r="C7136"/>
      <c r="D7136"/>
      <c r="E7136"/>
      <c r="F7136"/>
      <c r="G7136"/>
    </row>
    <row r="7137" spans="3:7" x14ac:dyDescent="0.2">
      <c r="C7137"/>
      <c r="D7137"/>
      <c r="E7137"/>
      <c r="F7137"/>
      <c r="G7137"/>
    </row>
    <row r="7138" spans="3:7" x14ac:dyDescent="0.2">
      <c r="C7138"/>
      <c r="D7138"/>
      <c r="E7138"/>
      <c r="F7138"/>
      <c r="G7138"/>
    </row>
    <row r="7139" spans="3:7" x14ac:dyDescent="0.2">
      <c r="C7139"/>
      <c r="D7139"/>
      <c r="E7139"/>
      <c r="F7139"/>
      <c r="G7139"/>
    </row>
    <row r="7140" spans="3:7" x14ac:dyDescent="0.2">
      <c r="C7140"/>
      <c r="D7140"/>
      <c r="E7140"/>
      <c r="F7140"/>
      <c r="G7140"/>
    </row>
    <row r="7141" spans="3:7" x14ac:dyDescent="0.2">
      <c r="C7141"/>
      <c r="D7141"/>
      <c r="E7141"/>
      <c r="F7141"/>
      <c r="G7141"/>
    </row>
    <row r="7142" spans="3:7" x14ac:dyDescent="0.2">
      <c r="C7142"/>
      <c r="D7142"/>
      <c r="E7142"/>
      <c r="F7142"/>
      <c r="G7142"/>
    </row>
    <row r="7143" spans="3:7" x14ac:dyDescent="0.2">
      <c r="C7143"/>
      <c r="D7143"/>
      <c r="E7143"/>
      <c r="F7143"/>
      <c r="G7143"/>
    </row>
    <row r="7144" spans="3:7" x14ac:dyDescent="0.2">
      <c r="C7144"/>
      <c r="D7144"/>
      <c r="E7144"/>
      <c r="F7144"/>
      <c r="G7144"/>
    </row>
    <row r="7145" spans="3:7" x14ac:dyDescent="0.2">
      <c r="C7145"/>
      <c r="D7145"/>
      <c r="E7145"/>
      <c r="F7145"/>
      <c r="G7145"/>
    </row>
    <row r="7146" spans="3:7" x14ac:dyDescent="0.2">
      <c r="C7146"/>
      <c r="D7146"/>
      <c r="E7146"/>
      <c r="F7146"/>
      <c r="G7146"/>
    </row>
    <row r="7147" spans="3:7" x14ac:dyDescent="0.2">
      <c r="C7147"/>
      <c r="D7147"/>
      <c r="E7147"/>
      <c r="F7147"/>
      <c r="G7147"/>
    </row>
    <row r="7148" spans="3:7" x14ac:dyDescent="0.2">
      <c r="C7148"/>
      <c r="D7148"/>
      <c r="E7148"/>
      <c r="F7148"/>
      <c r="G7148"/>
    </row>
    <row r="7149" spans="3:7" x14ac:dyDescent="0.2">
      <c r="C7149"/>
      <c r="D7149"/>
      <c r="E7149"/>
      <c r="F7149"/>
      <c r="G7149"/>
    </row>
    <row r="7150" spans="3:7" x14ac:dyDescent="0.2">
      <c r="C7150"/>
      <c r="D7150"/>
      <c r="E7150"/>
      <c r="F7150"/>
      <c r="G7150"/>
    </row>
    <row r="7151" spans="3:7" x14ac:dyDescent="0.2">
      <c r="C7151"/>
      <c r="D7151"/>
      <c r="E7151"/>
      <c r="F7151"/>
      <c r="G7151"/>
    </row>
    <row r="7152" spans="3:7" x14ac:dyDescent="0.2">
      <c r="C7152"/>
      <c r="D7152"/>
      <c r="E7152"/>
      <c r="F7152"/>
      <c r="G7152"/>
    </row>
    <row r="7153" spans="3:7" x14ac:dyDescent="0.2">
      <c r="C7153"/>
      <c r="D7153"/>
      <c r="E7153"/>
      <c r="F7153"/>
      <c r="G7153"/>
    </row>
    <row r="7154" spans="3:7" x14ac:dyDescent="0.2">
      <c r="C7154"/>
      <c r="D7154"/>
      <c r="E7154"/>
      <c r="F7154"/>
      <c r="G7154"/>
    </row>
    <row r="7155" spans="3:7" x14ac:dyDescent="0.2">
      <c r="C7155"/>
      <c r="D7155"/>
      <c r="E7155"/>
      <c r="F7155"/>
      <c r="G7155"/>
    </row>
    <row r="7156" spans="3:7" x14ac:dyDescent="0.2">
      <c r="C7156"/>
      <c r="D7156"/>
      <c r="E7156"/>
      <c r="F7156"/>
      <c r="G7156"/>
    </row>
    <row r="7157" spans="3:7" x14ac:dyDescent="0.2">
      <c r="C7157"/>
      <c r="D7157"/>
      <c r="E7157"/>
      <c r="F7157"/>
      <c r="G7157"/>
    </row>
    <row r="7158" spans="3:7" x14ac:dyDescent="0.2">
      <c r="C7158"/>
      <c r="D7158"/>
      <c r="E7158"/>
      <c r="F7158"/>
      <c r="G7158"/>
    </row>
    <row r="7159" spans="3:7" x14ac:dyDescent="0.2">
      <c r="C7159"/>
      <c r="D7159"/>
      <c r="E7159"/>
      <c r="F7159"/>
      <c r="G7159"/>
    </row>
    <row r="7160" spans="3:7" x14ac:dyDescent="0.2">
      <c r="C7160"/>
      <c r="D7160"/>
      <c r="E7160"/>
      <c r="F7160"/>
      <c r="G7160"/>
    </row>
    <row r="7161" spans="3:7" x14ac:dyDescent="0.2">
      <c r="C7161"/>
      <c r="D7161"/>
      <c r="E7161"/>
      <c r="F7161"/>
      <c r="G7161"/>
    </row>
    <row r="7162" spans="3:7" x14ac:dyDescent="0.2">
      <c r="C7162"/>
      <c r="D7162"/>
      <c r="E7162"/>
      <c r="F7162"/>
      <c r="G7162"/>
    </row>
    <row r="7163" spans="3:7" x14ac:dyDescent="0.2">
      <c r="C7163"/>
      <c r="D7163"/>
      <c r="E7163"/>
      <c r="F7163"/>
      <c r="G7163"/>
    </row>
    <row r="7164" spans="3:7" x14ac:dyDescent="0.2">
      <c r="C7164"/>
      <c r="D7164"/>
      <c r="E7164"/>
      <c r="F7164"/>
      <c r="G7164"/>
    </row>
    <row r="7165" spans="3:7" x14ac:dyDescent="0.2">
      <c r="C7165"/>
      <c r="D7165"/>
      <c r="E7165"/>
      <c r="F7165"/>
      <c r="G7165"/>
    </row>
    <row r="7166" spans="3:7" x14ac:dyDescent="0.2">
      <c r="C7166"/>
      <c r="D7166"/>
      <c r="E7166"/>
      <c r="F7166"/>
      <c r="G7166"/>
    </row>
    <row r="7167" spans="3:7" x14ac:dyDescent="0.2">
      <c r="C7167"/>
      <c r="D7167"/>
      <c r="E7167"/>
      <c r="F7167"/>
      <c r="G7167"/>
    </row>
    <row r="7168" spans="3:7" x14ac:dyDescent="0.2">
      <c r="C7168"/>
      <c r="D7168"/>
      <c r="E7168"/>
      <c r="F7168"/>
      <c r="G7168"/>
    </row>
    <row r="7169" spans="3:7" x14ac:dyDescent="0.2">
      <c r="C7169"/>
      <c r="D7169"/>
      <c r="E7169"/>
      <c r="F7169"/>
      <c r="G7169"/>
    </row>
    <row r="7170" spans="3:7" x14ac:dyDescent="0.2">
      <c r="C7170"/>
      <c r="D7170"/>
      <c r="E7170"/>
      <c r="F7170"/>
      <c r="G7170"/>
    </row>
    <row r="7171" spans="3:7" x14ac:dyDescent="0.2">
      <c r="C7171"/>
      <c r="D7171"/>
      <c r="E7171"/>
      <c r="F7171"/>
      <c r="G7171"/>
    </row>
    <row r="7172" spans="3:7" x14ac:dyDescent="0.2">
      <c r="C7172"/>
      <c r="D7172"/>
      <c r="E7172"/>
      <c r="F7172"/>
      <c r="G7172"/>
    </row>
    <row r="7173" spans="3:7" x14ac:dyDescent="0.2">
      <c r="C7173"/>
      <c r="D7173"/>
      <c r="E7173"/>
      <c r="F7173"/>
      <c r="G7173"/>
    </row>
    <row r="7174" spans="3:7" x14ac:dyDescent="0.2">
      <c r="C7174"/>
      <c r="D7174"/>
      <c r="E7174"/>
      <c r="F7174"/>
      <c r="G7174"/>
    </row>
    <row r="7175" spans="3:7" x14ac:dyDescent="0.2">
      <c r="C7175"/>
      <c r="D7175"/>
      <c r="E7175"/>
      <c r="F7175"/>
      <c r="G7175"/>
    </row>
    <row r="7176" spans="3:7" x14ac:dyDescent="0.2">
      <c r="C7176"/>
      <c r="D7176"/>
      <c r="E7176"/>
      <c r="F7176"/>
      <c r="G7176"/>
    </row>
    <row r="7177" spans="3:7" x14ac:dyDescent="0.2">
      <c r="C7177"/>
      <c r="D7177"/>
      <c r="E7177"/>
      <c r="F7177"/>
      <c r="G7177"/>
    </row>
    <row r="7178" spans="3:7" x14ac:dyDescent="0.2">
      <c r="C7178"/>
      <c r="D7178"/>
      <c r="E7178"/>
      <c r="F7178"/>
      <c r="G7178"/>
    </row>
    <row r="7179" spans="3:7" x14ac:dyDescent="0.2">
      <c r="C7179"/>
      <c r="D7179"/>
      <c r="E7179"/>
      <c r="F7179"/>
      <c r="G7179"/>
    </row>
    <row r="7180" spans="3:7" x14ac:dyDescent="0.2">
      <c r="C7180"/>
      <c r="D7180"/>
      <c r="E7180"/>
      <c r="F7180"/>
      <c r="G7180"/>
    </row>
    <row r="7181" spans="3:7" x14ac:dyDescent="0.2">
      <c r="C7181"/>
      <c r="D7181"/>
      <c r="E7181"/>
      <c r="F7181"/>
      <c r="G7181"/>
    </row>
    <row r="7182" spans="3:7" x14ac:dyDescent="0.2">
      <c r="C7182"/>
      <c r="D7182"/>
      <c r="E7182"/>
      <c r="F7182"/>
      <c r="G7182"/>
    </row>
    <row r="7183" spans="3:7" x14ac:dyDescent="0.2">
      <c r="C7183"/>
      <c r="D7183"/>
      <c r="E7183"/>
      <c r="F7183"/>
      <c r="G7183"/>
    </row>
    <row r="7184" spans="3:7" x14ac:dyDescent="0.2">
      <c r="C7184"/>
      <c r="D7184"/>
      <c r="E7184"/>
      <c r="F7184"/>
      <c r="G7184"/>
    </row>
    <row r="7185" spans="3:7" x14ac:dyDescent="0.2">
      <c r="C7185"/>
      <c r="D7185"/>
      <c r="E7185"/>
      <c r="F7185"/>
      <c r="G7185"/>
    </row>
    <row r="7186" spans="3:7" x14ac:dyDescent="0.2">
      <c r="C7186"/>
      <c r="D7186"/>
      <c r="E7186"/>
      <c r="F7186"/>
      <c r="G7186"/>
    </row>
    <row r="7187" spans="3:7" x14ac:dyDescent="0.2">
      <c r="C7187"/>
      <c r="D7187"/>
      <c r="E7187"/>
      <c r="F7187"/>
      <c r="G7187"/>
    </row>
    <row r="7188" spans="3:7" x14ac:dyDescent="0.2">
      <c r="C7188"/>
      <c r="D7188"/>
      <c r="E7188"/>
      <c r="F7188"/>
      <c r="G7188"/>
    </row>
    <row r="7189" spans="3:7" x14ac:dyDescent="0.2">
      <c r="C7189"/>
      <c r="D7189"/>
      <c r="E7189"/>
      <c r="F7189"/>
      <c r="G7189"/>
    </row>
    <row r="7190" spans="3:7" x14ac:dyDescent="0.2">
      <c r="C7190"/>
      <c r="D7190"/>
      <c r="E7190"/>
      <c r="F7190"/>
      <c r="G7190"/>
    </row>
    <row r="7191" spans="3:7" x14ac:dyDescent="0.2">
      <c r="C7191"/>
      <c r="D7191"/>
      <c r="E7191"/>
      <c r="F7191"/>
      <c r="G7191"/>
    </row>
    <row r="7192" spans="3:7" x14ac:dyDescent="0.2">
      <c r="C7192"/>
      <c r="D7192"/>
      <c r="E7192"/>
      <c r="F7192"/>
      <c r="G7192"/>
    </row>
    <row r="7193" spans="3:7" x14ac:dyDescent="0.2">
      <c r="C7193"/>
      <c r="D7193"/>
      <c r="E7193"/>
      <c r="F7193"/>
      <c r="G7193"/>
    </row>
    <row r="7194" spans="3:7" x14ac:dyDescent="0.2">
      <c r="C7194"/>
      <c r="D7194"/>
      <c r="E7194"/>
      <c r="F7194"/>
      <c r="G7194"/>
    </row>
    <row r="7195" spans="3:7" x14ac:dyDescent="0.2">
      <c r="C7195"/>
      <c r="D7195"/>
      <c r="E7195"/>
      <c r="F7195"/>
      <c r="G7195"/>
    </row>
    <row r="7196" spans="3:7" x14ac:dyDescent="0.2">
      <c r="C7196"/>
      <c r="D7196"/>
      <c r="E7196"/>
      <c r="F7196"/>
      <c r="G7196"/>
    </row>
    <row r="7197" spans="3:7" x14ac:dyDescent="0.2">
      <c r="C7197"/>
      <c r="D7197"/>
      <c r="E7197"/>
      <c r="F7197"/>
      <c r="G7197"/>
    </row>
    <row r="7198" spans="3:7" x14ac:dyDescent="0.2">
      <c r="C7198"/>
      <c r="D7198"/>
      <c r="E7198"/>
      <c r="F7198"/>
      <c r="G7198"/>
    </row>
    <row r="7199" spans="3:7" x14ac:dyDescent="0.2">
      <c r="C7199"/>
      <c r="D7199"/>
      <c r="E7199"/>
      <c r="F7199"/>
      <c r="G7199"/>
    </row>
    <row r="7200" spans="3:7" x14ac:dyDescent="0.2">
      <c r="C7200"/>
      <c r="D7200"/>
      <c r="E7200"/>
      <c r="F7200"/>
      <c r="G7200"/>
    </row>
    <row r="7201" spans="3:7" x14ac:dyDescent="0.2">
      <c r="C7201"/>
      <c r="D7201"/>
      <c r="E7201"/>
      <c r="F7201"/>
      <c r="G7201"/>
    </row>
    <row r="7202" spans="3:7" x14ac:dyDescent="0.2">
      <c r="C7202"/>
      <c r="D7202"/>
      <c r="E7202"/>
      <c r="F7202"/>
      <c r="G7202"/>
    </row>
    <row r="7203" spans="3:7" x14ac:dyDescent="0.2">
      <c r="C7203"/>
      <c r="D7203"/>
      <c r="E7203"/>
      <c r="F7203"/>
      <c r="G7203"/>
    </row>
    <row r="7204" spans="3:7" x14ac:dyDescent="0.2">
      <c r="C7204"/>
      <c r="D7204"/>
      <c r="E7204"/>
      <c r="F7204"/>
      <c r="G7204"/>
    </row>
    <row r="7205" spans="3:7" x14ac:dyDescent="0.2">
      <c r="C7205"/>
      <c r="D7205"/>
      <c r="E7205"/>
      <c r="F7205"/>
      <c r="G7205"/>
    </row>
    <row r="7206" spans="3:7" x14ac:dyDescent="0.2">
      <c r="C7206"/>
      <c r="D7206"/>
      <c r="E7206"/>
      <c r="F7206"/>
      <c r="G7206"/>
    </row>
    <row r="7207" spans="3:7" x14ac:dyDescent="0.2">
      <c r="C7207"/>
      <c r="D7207"/>
      <c r="E7207"/>
      <c r="F7207"/>
      <c r="G7207"/>
    </row>
    <row r="7208" spans="3:7" x14ac:dyDescent="0.2">
      <c r="C7208"/>
      <c r="D7208"/>
      <c r="E7208"/>
      <c r="F7208"/>
      <c r="G7208"/>
    </row>
    <row r="7209" spans="3:7" x14ac:dyDescent="0.2">
      <c r="C7209"/>
      <c r="D7209"/>
      <c r="E7209"/>
      <c r="F7209"/>
      <c r="G7209"/>
    </row>
    <row r="7210" spans="3:7" x14ac:dyDescent="0.2">
      <c r="C7210"/>
      <c r="D7210"/>
      <c r="E7210"/>
      <c r="F7210"/>
      <c r="G7210"/>
    </row>
    <row r="7211" spans="3:7" x14ac:dyDescent="0.2">
      <c r="C7211"/>
      <c r="D7211"/>
      <c r="E7211"/>
      <c r="F7211"/>
      <c r="G7211"/>
    </row>
    <row r="7212" spans="3:7" x14ac:dyDescent="0.2">
      <c r="C7212"/>
      <c r="D7212"/>
      <c r="E7212"/>
      <c r="F7212"/>
      <c r="G7212"/>
    </row>
    <row r="7213" spans="3:7" x14ac:dyDescent="0.2">
      <c r="C7213"/>
      <c r="D7213"/>
      <c r="E7213"/>
      <c r="F7213"/>
      <c r="G7213"/>
    </row>
    <row r="7214" spans="3:7" x14ac:dyDescent="0.2">
      <c r="C7214"/>
      <c r="D7214"/>
      <c r="E7214"/>
      <c r="F7214"/>
      <c r="G7214"/>
    </row>
    <row r="7215" spans="3:7" x14ac:dyDescent="0.2">
      <c r="C7215"/>
      <c r="D7215"/>
      <c r="E7215"/>
      <c r="F7215"/>
      <c r="G7215"/>
    </row>
    <row r="7216" spans="3:7" x14ac:dyDescent="0.2">
      <c r="C7216"/>
      <c r="D7216"/>
      <c r="E7216"/>
      <c r="F7216"/>
      <c r="G7216"/>
    </row>
    <row r="7217" spans="3:7" x14ac:dyDescent="0.2">
      <c r="C7217"/>
      <c r="D7217"/>
      <c r="E7217"/>
      <c r="F7217"/>
      <c r="G7217"/>
    </row>
    <row r="7218" spans="3:7" x14ac:dyDescent="0.2">
      <c r="C7218"/>
      <c r="D7218"/>
      <c r="E7218"/>
      <c r="F7218"/>
      <c r="G7218"/>
    </row>
    <row r="7219" spans="3:7" x14ac:dyDescent="0.2">
      <c r="C7219"/>
      <c r="D7219"/>
      <c r="E7219"/>
      <c r="F7219"/>
      <c r="G7219"/>
    </row>
    <row r="7220" spans="3:7" x14ac:dyDescent="0.2">
      <c r="C7220"/>
      <c r="D7220"/>
      <c r="E7220"/>
      <c r="F7220"/>
      <c r="G7220"/>
    </row>
    <row r="7221" spans="3:7" x14ac:dyDescent="0.2">
      <c r="C7221"/>
      <c r="D7221"/>
      <c r="E7221"/>
      <c r="F7221"/>
      <c r="G7221"/>
    </row>
    <row r="7222" spans="3:7" x14ac:dyDescent="0.2">
      <c r="C7222"/>
      <c r="D7222"/>
      <c r="E7222"/>
      <c r="F7222"/>
      <c r="G7222"/>
    </row>
    <row r="7223" spans="3:7" x14ac:dyDescent="0.2">
      <c r="C7223"/>
      <c r="D7223"/>
      <c r="E7223"/>
      <c r="F7223"/>
      <c r="G7223"/>
    </row>
    <row r="7224" spans="3:7" x14ac:dyDescent="0.2">
      <c r="C7224"/>
      <c r="D7224"/>
      <c r="E7224"/>
      <c r="F7224"/>
      <c r="G7224"/>
    </row>
    <row r="7225" spans="3:7" x14ac:dyDescent="0.2">
      <c r="C7225"/>
      <c r="D7225"/>
      <c r="E7225"/>
      <c r="F7225"/>
      <c r="G7225"/>
    </row>
    <row r="7226" spans="3:7" x14ac:dyDescent="0.2">
      <c r="C7226"/>
      <c r="D7226"/>
      <c r="E7226"/>
      <c r="F7226"/>
      <c r="G7226"/>
    </row>
    <row r="7227" spans="3:7" x14ac:dyDescent="0.2">
      <c r="C7227"/>
      <c r="D7227"/>
      <c r="E7227"/>
      <c r="F7227"/>
      <c r="G7227"/>
    </row>
    <row r="7228" spans="3:7" x14ac:dyDescent="0.2">
      <c r="C7228"/>
      <c r="D7228"/>
      <c r="E7228"/>
      <c r="F7228"/>
      <c r="G7228"/>
    </row>
    <row r="7229" spans="3:7" x14ac:dyDescent="0.2">
      <c r="C7229"/>
      <c r="D7229"/>
      <c r="E7229"/>
      <c r="F7229"/>
      <c r="G7229"/>
    </row>
    <row r="7230" spans="3:7" x14ac:dyDescent="0.2">
      <c r="C7230"/>
      <c r="D7230"/>
      <c r="E7230"/>
      <c r="F7230"/>
      <c r="G7230"/>
    </row>
    <row r="7231" spans="3:7" x14ac:dyDescent="0.2">
      <c r="C7231"/>
      <c r="D7231"/>
      <c r="E7231"/>
      <c r="F7231"/>
      <c r="G7231"/>
    </row>
    <row r="7232" spans="3:7" x14ac:dyDescent="0.2">
      <c r="C7232"/>
      <c r="D7232"/>
      <c r="E7232"/>
      <c r="F7232"/>
      <c r="G7232"/>
    </row>
    <row r="7233" spans="3:7" x14ac:dyDescent="0.2">
      <c r="C7233"/>
      <c r="D7233"/>
      <c r="E7233"/>
      <c r="F7233"/>
      <c r="G7233"/>
    </row>
    <row r="7234" spans="3:7" x14ac:dyDescent="0.2">
      <c r="C7234"/>
      <c r="D7234"/>
      <c r="E7234"/>
      <c r="F7234"/>
      <c r="G7234"/>
    </row>
    <row r="7235" spans="3:7" x14ac:dyDescent="0.2">
      <c r="C7235"/>
      <c r="D7235"/>
      <c r="E7235"/>
      <c r="F7235"/>
      <c r="G7235"/>
    </row>
    <row r="7236" spans="3:7" x14ac:dyDescent="0.2">
      <c r="C7236"/>
      <c r="D7236"/>
      <c r="E7236"/>
      <c r="F7236"/>
      <c r="G7236"/>
    </row>
    <row r="7237" spans="3:7" x14ac:dyDescent="0.2">
      <c r="C7237"/>
      <c r="D7237"/>
      <c r="E7237"/>
      <c r="F7237"/>
      <c r="G7237"/>
    </row>
    <row r="7238" spans="3:7" x14ac:dyDescent="0.2">
      <c r="C7238"/>
      <c r="D7238"/>
      <c r="E7238"/>
      <c r="F7238"/>
      <c r="G7238"/>
    </row>
    <row r="7239" spans="3:7" x14ac:dyDescent="0.2">
      <c r="C7239"/>
      <c r="D7239"/>
      <c r="E7239"/>
      <c r="F7239"/>
      <c r="G7239"/>
    </row>
    <row r="7240" spans="3:7" x14ac:dyDescent="0.2">
      <c r="C7240"/>
      <c r="D7240"/>
      <c r="E7240"/>
      <c r="F7240"/>
      <c r="G7240"/>
    </row>
    <row r="7241" spans="3:7" x14ac:dyDescent="0.2">
      <c r="C7241"/>
      <c r="D7241"/>
      <c r="E7241"/>
      <c r="F7241"/>
      <c r="G7241"/>
    </row>
    <row r="7242" spans="3:7" x14ac:dyDescent="0.2">
      <c r="C7242"/>
      <c r="D7242"/>
      <c r="E7242"/>
      <c r="F7242"/>
      <c r="G7242"/>
    </row>
    <row r="7243" spans="3:7" x14ac:dyDescent="0.2">
      <c r="C7243"/>
      <c r="D7243"/>
      <c r="E7243"/>
      <c r="F7243"/>
      <c r="G7243"/>
    </row>
    <row r="7244" spans="3:7" x14ac:dyDescent="0.2">
      <c r="C7244"/>
      <c r="D7244"/>
      <c r="E7244"/>
      <c r="F7244"/>
      <c r="G7244"/>
    </row>
    <row r="7245" spans="3:7" x14ac:dyDescent="0.2">
      <c r="C7245"/>
      <c r="D7245"/>
      <c r="E7245"/>
      <c r="F7245"/>
      <c r="G7245"/>
    </row>
    <row r="7246" spans="3:7" x14ac:dyDescent="0.2">
      <c r="C7246"/>
      <c r="D7246"/>
      <c r="E7246"/>
      <c r="F7246"/>
      <c r="G7246"/>
    </row>
    <row r="7247" spans="3:7" x14ac:dyDescent="0.2">
      <c r="C7247"/>
      <c r="D7247"/>
      <c r="E7247"/>
      <c r="F7247"/>
      <c r="G7247"/>
    </row>
    <row r="7248" spans="3:7" x14ac:dyDescent="0.2">
      <c r="C7248"/>
      <c r="D7248"/>
      <c r="E7248"/>
      <c r="F7248"/>
      <c r="G7248"/>
    </row>
    <row r="7249" spans="3:7" x14ac:dyDescent="0.2">
      <c r="C7249"/>
      <c r="D7249"/>
      <c r="E7249"/>
      <c r="F7249"/>
      <c r="G7249"/>
    </row>
    <row r="7250" spans="3:7" x14ac:dyDescent="0.2">
      <c r="C7250"/>
      <c r="D7250"/>
      <c r="E7250"/>
      <c r="F7250"/>
      <c r="G7250"/>
    </row>
    <row r="7251" spans="3:7" x14ac:dyDescent="0.2">
      <c r="C7251"/>
      <c r="D7251"/>
      <c r="E7251"/>
      <c r="F7251"/>
      <c r="G7251"/>
    </row>
    <row r="7252" spans="3:7" x14ac:dyDescent="0.2">
      <c r="C7252"/>
      <c r="D7252"/>
      <c r="E7252"/>
      <c r="F7252"/>
      <c r="G7252"/>
    </row>
    <row r="7253" spans="3:7" x14ac:dyDescent="0.2">
      <c r="C7253"/>
      <c r="D7253"/>
      <c r="E7253"/>
      <c r="F7253"/>
      <c r="G7253"/>
    </row>
    <row r="7254" spans="3:7" x14ac:dyDescent="0.2">
      <c r="C7254"/>
      <c r="D7254"/>
      <c r="E7254"/>
      <c r="F7254"/>
      <c r="G7254"/>
    </row>
    <row r="7255" spans="3:7" x14ac:dyDescent="0.2">
      <c r="C7255"/>
      <c r="D7255"/>
      <c r="E7255"/>
      <c r="F7255"/>
      <c r="G7255"/>
    </row>
    <row r="7256" spans="3:7" x14ac:dyDescent="0.2">
      <c r="C7256"/>
      <c r="D7256"/>
      <c r="E7256"/>
      <c r="F7256"/>
      <c r="G7256"/>
    </row>
    <row r="7257" spans="3:7" x14ac:dyDescent="0.2">
      <c r="C7257"/>
      <c r="D7257"/>
      <c r="E7257"/>
      <c r="F7257"/>
      <c r="G7257"/>
    </row>
    <row r="7258" spans="3:7" x14ac:dyDescent="0.2">
      <c r="C7258"/>
      <c r="D7258"/>
      <c r="E7258"/>
      <c r="F7258"/>
      <c r="G7258"/>
    </row>
    <row r="7259" spans="3:7" x14ac:dyDescent="0.2">
      <c r="C7259"/>
      <c r="D7259"/>
      <c r="E7259"/>
      <c r="F7259"/>
      <c r="G7259"/>
    </row>
    <row r="7260" spans="3:7" x14ac:dyDescent="0.2">
      <c r="C7260"/>
      <c r="D7260"/>
      <c r="E7260"/>
      <c r="F7260"/>
      <c r="G7260"/>
    </row>
    <row r="7261" spans="3:7" x14ac:dyDescent="0.2">
      <c r="C7261"/>
      <c r="D7261"/>
      <c r="E7261"/>
      <c r="F7261"/>
      <c r="G7261"/>
    </row>
    <row r="7262" spans="3:7" x14ac:dyDescent="0.2">
      <c r="C7262"/>
      <c r="D7262"/>
      <c r="E7262"/>
      <c r="F7262"/>
      <c r="G7262"/>
    </row>
    <row r="7263" spans="3:7" x14ac:dyDescent="0.2">
      <c r="C7263"/>
      <c r="D7263"/>
      <c r="E7263"/>
      <c r="F7263"/>
      <c r="G7263"/>
    </row>
    <row r="7264" spans="3:7" x14ac:dyDescent="0.2">
      <c r="C7264"/>
      <c r="D7264"/>
      <c r="E7264"/>
      <c r="F7264"/>
      <c r="G7264"/>
    </row>
    <row r="7265" spans="3:7" x14ac:dyDescent="0.2">
      <c r="C7265"/>
      <c r="D7265"/>
      <c r="E7265"/>
      <c r="F7265"/>
      <c r="G7265"/>
    </row>
    <row r="7266" spans="3:7" x14ac:dyDescent="0.2">
      <c r="C7266"/>
      <c r="D7266"/>
      <c r="E7266"/>
      <c r="F7266"/>
      <c r="G7266"/>
    </row>
    <row r="7267" spans="3:7" x14ac:dyDescent="0.2">
      <c r="C7267"/>
      <c r="D7267"/>
      <c r="E7267"/>
      <c r="F7267"/>
      <c r="G7267"/>
    </row>
    <row r="7268" spans="3:7" x14ac:dyDescent="0.2">
      <c r="C7268"/>
      <c r="D7268"/>
      <c r="E7268"/>
      <c r="F7268"/>
      <c r="G7268"/>
    </row>
    <row r="7269" spans="3:7" x14ac:dyDescent="0.2">
      <c r="C7269"/>
      <c r="D7269"/>
      <c r="E7269"/>
      <c r="F7269"/>
      <c r="G7269"/>
    </row>
    <row r="7270" spans="3:7" x14ac:dyDescent="0.2">
      <c r="C7270"/>
      <c r="D7270"/>
      <c r="E7270"/>
      <c r="F7270"/>
      <c r="G7270"/>
    </row>
    <row r="7271" spans="3:7" x14ac:dyDescent="0.2">
      <c r="C7271"/>
      <c r="D7271"/>
      <c r="E7271"/>
      <c r="F7271"/>
      <c r="G7271"/>
    </row>
    <row r="7272" spans="3:7" x14ac:dyDescent="0.2">
      <c r="C7272"/>
      <c r="D7272"/>
      <c r="E7272"/>
      <c r="F7272"/>
      <c r="G7272"/>
    </row>
    <row r="7273" spans="3:7" x14ac:dyDescent="0.2">
      <c r="C7273"/>
      <c r="D7273"/>
      <c r="E7273"/>
      <c r="F7273"/>
      <c r="G7273"/>
    </row>
    <row r="7274" spans="3:7" x14ac:dyDescent="0.2">
      <c r="C7274"/>
      <c r="D7274"/>
      <c r="E7274"/>
      <c r="F7274"/>
      <c r="G7274"/>
    </row>
    <row r="7275" spans="3:7" x14ac:dyDescent="0.2">
      <c r="C7275"/>
      <c r="D7275"/>
      <c r="E7275"/>
      <c r="F7275"/>
      <c r="G7275"/>
    </row>
    <row r="7276" spans="3:7" x14ac:dyDescent="0.2">
      <c r="C7276"/>
      <c r="D7276"/>
      <c r="E7276"/>
      <c r="F7276"/>
      <c r="G7276"/>
    </row>
    <row r="7277" spans="3:7" x14ac:dyDescent="0.2">
      <c r="C7277"/>
      <c r="D7277"/>
      <c r="E7277"/>
      <c r="F7277"/>
      <c r="G7277"/>
    </row>
    <row r="7278" spans="3:7" x14ac:dyDescent="0.2">
      <c r="C7278"/>
      <c r="D7278"/>
      <c r="E7278"/>
      <c r="F7278"/>
      <c r="G7278"/>
    </row>
    <row r="7279" spans="3:7" x14ac:dyDescent="0.2">
      <c r="C7279"/>
      <c r="D7279"/>
      <c r="E7279"/>
      <c r="F7279"/>
      <c r="G7279"/>
    </row>
    <row r="7280" spans="3:7" x14ac:dyDescent="0.2">
      <c r="C7280"/>
      <c r="D7280"/>
      <c r="E7280"/>
      <c r="F7280"/>
      <c r="G7280"/>
    </row>
    <row r="7281" spans="3:7" x14ac:dyDescent="0.2">
      <c r="C7281"/>
      <c r="D7281"/>
      <c r="E7281"/>
      <c r="F7281"/>
      <c r="G7281"/>
    </row>
    <row r="7282" spans="3:7" x14ac:dyDescent="0.2">
      <c r="C7282"/>
      <c r="D7282"/>
      <c r="E7282"/>
      <c r="F7282"/>
      <c r="G7282"/>
    </row>
    <row r="7283" spans="3:7" x14ac:dyDescent="0.2">
      <c r="C7283"/>
      <c r="D7283"/>
      <c r="E7283"/>
      <c r="F7283"/>
      <c r="G7283"/>
    </row>
    <row r="7284" spans="3:7" x14ac:dyDescent="0.2">
      <c r="C7284"/>
      <c r="D7284"/>
      <c r="E7284"/>
      <c r="F7284"/>
      <c r="G7284"/>
    </row>
    <row r="7285" spans="3:7" x14ac:dyDescent="0.2">
      <c r="C7285"/>
      <c r="D7285"/>
      <c r="E7285"/>
      <c r="F7285"/>
      <c r="G7285"/>
    </row>
    <row r="7286" spans="3:7" x14ac:dyDescent="0.2">
      <c r="C7286"/>
      <c r="D7286"/>
      <c r="E7286"/>
      <c r="F7286"/>
      <c r="G7286"/>
    </row>
    <row r="7287" spans="3:7" x14ac:dyDescent="0.2">
      <c r="C7287"/>
      <c r="D7287"/>
      <c r="E7287"/>
      <c r="F7287"/>
      <c r="G7287"/>
    </row>
    <row r="7288" spans="3:7" x14ac:dyDescent="0.2">
      <c r="C7288"/>
      <c r="D7288"/>
      <c r="E7288"/>
      <c r="F7288"/>
      <c r="G7288"/>
    </row>
    <row r="7289" spans="3:7" x14ac:dyDescent="0.2">
      <c r="C7289"/>
      <c r="D7289"/>
      <c r="E7289"/>
      <c r="F7289"/>
      <c r="G7289"/>
    </row>
    <row r="7290" spans="3:7" x14ac:dyDescent="0.2">
      <c r="C7290"/>
      <c r="D7290"/>
      <c r="E7290"/>
      <c r="F7290"/>
      <c r="G7290"/>
    </row>
    <row r="7291" spans="3:7" x14ac:dyDescent="0.2">
      <c r="C7291"/>
      <c r="D7291"/>
      <c r="E7291"/>
      <c r="F7291"/>
      <c r="G7291"/>
    </row>
    <row r="7292" spans="3:7" x14ac:dyDescent="0.2">
      <c r="C7292"/>
      <c r="D7292"/>
      <c r="E7292"/>
      <c r="F7292"/>
      <c r="G7292"/>
    </row>
    <row r="7293" spans="3:7" x14ac:dyDescent="0.2">
      <c r="C7293"/>
      <c r="D7293"/>
      <c r="E7293"/>
      <c r="F7293"/>
      <c r="G7293"/>
    </row>
    <row r="7294" spans="3:7" x14ac:dyDescent="0.2">
      <c r="C7294"/>
      <c r="D7294"/>
      <c r="E7294"/>
      <c r="F7294"/>
      <c r="G7294"/>
    </row>
    <row r="7295" spans="3:7" x14ac:dyDescent="0.2">
      <c r="C7295"/>
      <c r="D7295"/>
      <c r="E7295"/>
      <c r="F7295"/>
      <c r="G7295"/>
    </row>
    <row r="7296" spans="3:7" x14ac:dyDescent="0.2">
      <c r="C7296"/>
      <c r="D7296"/>
      <c r="E7296"/>
      <c r="F7296"/>
      <c r="G7296"/>
    </row>
    <row r="7297" spans="3:7" x14ac:dyDescent="0.2">
      <c r="C7297"/>
      <c r="D7297"/>
      <c r="E7297"/>
      <c r="F7297"/>
      <c r="G7297"/>
    </row>
    <row r="7298" spans="3:7" x14ac:dyDescent="0.2">
      <c r="C7298"/>
      <c r="D7298"/>
      <c r="E7298"/>
      <c r="F7298"/>
      <c r="G7298"/>
    </row>
    <row r="7299" spans="3:7" x14ac:dyDescent="0.2">
      <c r="C7299"/>
      <c r="D7299"/>
      <c r="E7299"/>
      <c r="F7299"/>
      <c r="G7299"/>
    </row>
    <row r="7300" spans="3:7" x14ac:dyDescent="0.2">
      <c r="C7300"/>
      <c r="D7300"/>
      <c r="E7300"/>
      <c r="F7300"/>
      <c r="G7300"/>
    </row>
    <row r="7301" spans="3:7" x14ac:dyDescent="0.2">
      <c r="C7301"/>
      <c r="D7301"/>
      <c r="E7301"/>
      <c r="F7301"/>
      <c r="G7301"/>
    </row>
    <row r="7302" spans="3:7" x14ac:dyDescent="0.2">
      <c r="C7302"/>
      <c r="D7302"/>
      <c r="E7302"/>
      <c r="F7302"/>
      <c r="G7302"/>
    </row>
    <row r="7303" spans="3:7" x14ac:dyDescent="0.2">
      <c r="C7303"/>
      <c r="D7303"/>
      <c r="E7303"/>
      <c r="F7303"/>
      <c r="G7303"/>
    </row>
    <row r="7304" spans="3:7" x14ac:dyDescent="0.2">
      <c r="C7304"/>
      <c r="D7304"/>
      <c r="E7304"/>
      <c r="F7304"/>
      <c r="G7304"/>
    </row>
    <row r="7305" spans="3:7" x14ac:dyDescent="0.2">
      <c r="C7305"/>
      <c r="D7305"/>
      <c r="E7305"/>
      <c r="F7305"/>
      <c r="G7305"/>
    </row>
    <row r="7306" spans="3:7" x14ac:dyDescent="0.2">
      <c r="C7306"/>
      <c r="D7306"/>
      <c r="E7306"/>
      <c r="F7306"/>
      <c r="G7306"/>
    </row>
    <row r="7307" spans="3:7" x14ac:dyDescent="0.2">
      <c r="C7307"/>
      <c r="D7307"/>
      <c r="E7307"/>
      <c r="F7307"/>
      <c r="G7307"/>
    </row>
    <row r="7308" spans="3:7" x14ac:dyDescent="0.2">
      <c r="C7308"/>
      <c r="D7308"/>
      <c r="E7308"/>
      <c r="F7308"/>
      <c r="G7308"/>
    </row>
    <row r="7309" spans="3:7" x14ac:dyDescent="0.2">
      <c r="C7309"/>
      <c r="D7309"/>
      <c r="E7309"/>
      <c r="F7309"/>
      <c r="G7309"/>
    </row>
    <row r="7310" spans="3:7" x14ac:dyDescent="0.2">
      <c r="C7310"/>
      <c r="D7310"/>
      <c r="E7310"/>
      <c r="F7310"/>
      <c r="G7310"/>
    </row>
    <row r="7311" spans="3:7" x14ac:dyDescent="0.2">
      <c r="C7311"/>
      <c r="D7311"/>
      <c r="E7311"/>
      <c r="F7311"/>
      <c r="G7311"/>
    </row>
    <row r="7312" spans="3:7" x14ac:dyDescent="0.2">
      <c r="C7312"/>
      <c r="D7312"/>
      <c r="E7312"/>
      <c r="F7312"/>
      <c r="G7312"/>
    </row>
    <row r="7313" spans="3:7" x14ac:dyDescent="0.2">
      <c r="C7313"/>
      <c r="D7313"/>
      <c r="E7313"/>
      <c r="F7313"/>
      <c r="G7313"/>
    </row>
    <row r="7314" spans="3:7" x14ac:dyDescent="0.2">
      <c r="C7314"/>
      <c r="D7314"/>
      <c r="E7314"/>
      <c r="F7314"/>
      <c r="G7314"/>
    </row>
    <row r="7315" spans="3:7" x14ac:dyDescent="0.2">
      <c r="C7315"/>
      <c r="D7315"/>
      <c r="E7315"/>
      <c r="F7315"/>
      <c r="G7315"/>
    </row>
    <row r="7316" spans="3:7" x14ac:dyDescent="0.2">
      <c r="C7316"/>
      <c r="D7316"/>
      <c r="E7316"/>
      <c r="F7316"/>
      <c r="G7316"/>
    </row>
    <row r="7317" spans="3:7" x14ac:dyDescent="0.2">
      <c r="C7317"/>
      <c r="D7317"/>
      <c r="E7317"/>
      <c r="F7317"/>
      <c r="G7317"/>
    </row>
    <row r="7318" spans="3:7" x14ac:dyDescent="0.2">
      <c r="C7318"/>
      <c r="D7318"/>
      <c r="E7318"/>
      <c r="F7318"/>
      <c r="G7318"/>
    </row>
    <row r="7319" spans="3:7" x14ac:dyDescent="0.2">
      <c r="C7319"/>
      <c r="D7319"/>
      <c r="E7319"/>
      <c r="F7319"/>
      <c r="G7319"/>
    </row>
    <row r="7320" spans="3:7" x14ac:dyDescent="0.2">
      <c r="C7320"/>
      <c r="D7320"/>
      <c r="E7320"/>
      <c r="F7320"/>
      <c r="G7320"/>
    </row>
    <row r="7321" spans="3:7" x14ac:dyDescent="0.2">
      <c r="C7321"/>
      <c r="D7321"/>
      <c r="E7321"/>
      <c r="F7321"/>
      <c r="G7321"/>
    </row>
    <row r="7322" spans="3:7" x14ac:dyDescent="0.2">
      <c r="C7322"/>
      <c r="D7322"/>
      <c r="E7322"/>
      <c r="F7322"/>
      <c r="G7322"/>
    </row>
    <row r="7323" spans="3:7" x14ac:dyDescent="0.2">
      <c r="C7323"/>
      <c r="D7323"/>
      <c r="E7323"/>
      <c r="F7323"/>
      <c r="G7323"/>
    </row>
    <row r="7324" spans="3:7" x14ac:dyDescent="0.2">
      <c r="C7324"/>
      <c r="D7324"/>
      <c r="E7324"/>
      <c r="F7324"/>
      <c r="G7324"/>
    </row>
    <row r="7325" spans="3:7" x14ac:dyDescent="0.2">
      <c r="C7325"/>
      <c r="D7325"/>
      <c r="E7325"/>
      <c r="F7325"/>
      <c r="G7325"/>
    </row>
    <row r="7326" spans="3:7" x14ac:dyDescent="0.2">
      <c r="C7326"/>
      <c r="D7326"/>
      <c r="E7326"/>
      <c r="F7326"/>
      <c r="G7326"/>
    </row>
    <row r="7327" spans="3:7" x14ac:dyDescent="0.2">
      <c r="C7327"/>
      <c r="D7327"/>
      <c r="E7327"/>
      <c r="F7327"/>
      <c r="G7327"/>
    </row>
    <row r="7328" spans="3:7" x14ac:dyDescent="0.2">
      <c r="C7328"/>
      <c r="D7328"/>
      <c r="E7328"/>
      <c r="F7328"/>
      <c r="G7328"/>
    </row>
    <row r="7329" spans="3:7" x14ac:dyDescent="0.2">
      <c r="C7329"/>
      <c r="D7329"/>
      <c r="E7329"/>
      <c r="F7329"/>
      <c r="G7329"/>
    </row>
    <row r="7330" spans="3:7" x14ac:dyDescent="0.2">
      <c r="C7330"/>
      <c r="D7330"/>
      <c r="E7330"/>
      <c r="F7330"/>
      <c r="G7330"/>
    </row>
    <row r="7331" spans="3:7" x14ac:dyDescent="0.2">
      <c r="C7331"/>
      <c r="D7331"/>
      <c r="E7331"/>
      <c r="F7331"/>
      <c r="G7331"/>
    </row>
    <row r="7332" spans="3:7" x14ac:dyDescent="0.2">
      <c r="C7332"/>
      <c r="D7332"/>
      <c r="E7332"/>
      <c r="F7332"/>
      <c r="G7332"/>
    </row>
    <row r="7333" spans="3:7" x14ac:dyDescent="0.2">
      <c r="C7333"/>
      <c r="D7333"/>
      <c r="E7333"/>
      <c r="F7333"/>
      <c r="G7333"/>
    </row>
    <row r="7334" spans="3:7" x14ac:dyDescent="0.2">
      <c r="C7334"/>
      <c r="D7334"/>
      <c r="E7334"/>
      <c r="F7334"/>
      <c r="G7334"/>
    </row>
    <row r="7335" spans="3:7" x14ac:dyDescent="0.2">
      <c r="C7335"/>
      <c r="D7335"/>
      <c r="E7335"/>
      <c r="F7335"/>
      <c r="G7335"/>
    </row>
    <row r="7336" spans="3:7" x14ac:dyDescent="0.2">
      <c r="C7336"/>
      <c r="D7336"/>
      <c r="E7336"/>
      <c r="F7336"/>
      <c r="G7336"/>
    </row>
    <row r="7337" spans="3:7" x14ac:dyDescent="0.2">
      <c r="C7337"/>
      <c r="D7337"/>
      <c r="E7337"/>
      <c r="F7337"/>
      <c r="G7337"/>
    </row>
    <row r="7338" spans="3:7" x14ac:dyDescent="0.2">
      <c r="C7338"/>
      <c r="D7338"/>
      <c r="E7338"/>
      <c r="F7338"/>
      <c r="G7338"/>
    </row>
    <row r="7339" spans="3:7" x14ac:dyDescent="0.2">
      <c r="C7339"/>
      <c r="D7339"/>
      <c r="E7339"/>
      <c r="F7339"/>
      <c r="G7339"/>
    </row>
    <row r="7340" spans="3:7" x14ac:dyDescent="0.2">
      <c r="C7340"/>
      <c r="D7340"/>
      <c r="E7340"/>
      <c r="F7340"/>
      <c r="G7340"/>
    </row>
    <row r="7341" spans="3:7" x14ac:dyDescent="0.2">
      <c r="C7341"/>
      <c r="D7341"/>
      <c r="E7341"/>
      <c r="F7341"/>
      <c r="G7341"/>
    </row>
    <row r="7342" spans="3:7" x14ac:dyDescent="0.2">
      <c r="C7342"/>
      <c r="D7342"/>
      <c r="E7342"/>
      <c r="F7342"/>
      <c r="G7342"/>
    </row>
    <row r="7343" spans="3:7" x14ac:dyDescent="0.2">
      <c r="C7343"/>
      <c r="D7343"/>
      <c r="E7343"/>
      <c r="F7343"/>
      <c r="G7343"/>
    </row>
    <row r="7344" spans="3:7" x14ac:dyDescent="0.2">
      <c r="C7344"/>
      <c r="D7344"/>
      <c r="E7344"/>
      <c r="F7344"/>
      <c r="G7344"/>
    </row>
    <row r="7345" spans="3:7" x14ac:dyDescent="0.2">
      <c r="C7345"/>
      <c r="D7345"/>
      <c r="E7345"/>
      <c r="F7345"/>
      <c r="G7345"/>
    </row>
    <row r="7346" spans="3:7" x14ac:dyDescent="0.2">
      <c r="C7346"/>
      <c r="D7346"/>
      <c r="E7346"/>
      <c r="F7346"/>
      <c r="G7346"/>
    </row>
    <row r="7347" spans="3:7" x14ac:dyDescent="0.2">
      <c r="C7347"/>
      <c r="D7347"/>
      <c r="E7347"/>
      <c r="F7347"/>
      <c r="G7347"/>
    </row>
    <row r="7348" spans="3:7" x14ac:dyDescent="0.2">
      <c r="C7348"/>
      <c r="D7348"/>
      <c r="E7348"/>
      <c r="F7348"/>
      <c r="G7348"/>
    </row>
    <row r="7349" spans="3:7" x14ac:dyDescent="0.2">
      <c r="C7349"/>
      <c r="D7349"/>
      <c r="E7349"/>
      <c r="F7349"/>
      <c r="G7349"/>
    </row>
    <row r="7350" spans="3:7" x14ac:dyDescent="0.2">
      <c r="C7350"/>
      <c r="D7350"/>
      <c r="E7350"/>
      <c r="F7350"/>
      <c r="G7350"/>
    </row>
    <row r="7351" spans="3:7" x14ac:dyDescent="0.2">
      <c r="C7351"/>
      <c r="D7351"/>
      <c r="E7351"/>
      <c r="F7351"/>
      <c r="G7351"/>
    </row>
    <row r="7352" spans="3:7" x14ac:dyDescent="0.2">
      <c r="C7352"/>
      <c r="D7352"/>
      <c r="E7352"/>
      <c r="F7352"/>
      <c r="G7352"/>
    </row>
    <row r="7353" spans="3:7" x14ac:dyDescent="0.2">
      <c r="C7353"/>
      <c r="D7353"/>
      <c r="E7353"/>
      <c r="F7353"/>
      <c r="G7353"/>
    </row>
    <row r="7354" spans="3:7" x14ac:dyDescent="0.2">
      <c r="C7354"/>
      <c r="D7354"/>
      <c r="E7354"/>
      <c r="F7354"/>
      <c r="G7354"/>
    </row>
    <row r="7355" spans="3:7" x14ac:dyDescent="0.2">
      <c r="C7355"/>
      <c r="D7355"/>
      <c r="E7355"/>
      <c r="F7355"/>
      <c r="G7355"/>
    </row>
    <row r="7356" spans="3:7" x14ac:dyDescent="0.2">
      <c r="C7356"/>
      <c r="D7356"/>
      <c r="E7356"/>
      <c r="F7356"/>
      <c r="G7356"/>
    </row>
    <row r="7357" spans="3:7" x14ac:dyDescent="0.2">
      <c r="C7357"/>
      <c r="D7357"/>
      <c r="E7357"/>
      <c r="F7357"/>
      <c r="G7357"/>
    </row>
    <row r="7358" spans="3:7" x14ac:dyDescent="0.2">
      <c r="C7358"/>
      <c r="D7358"/>
      <c r="E7358"/>
      <c r="F7358"/>
      <c r="G7358"/>
    </row>
    <row r="7359" spans="3:7" x14ac:dyDescent="0.2">
      <c r="C7359"/>
      <c r="D7359"/>
      <c r="E7359"/>
      <c r="F7359"/>
      <c r="G7359"/>
    </row>
    <row r="7360" spans="3:7" x14ac:dyDescent="0.2">
      <c r="C7360"/>
      <c r="D7360"/>
      <c r="E7360"/>
      <c r="F7360"/>
      <c r="G7360"/>
    </row>
    <row r="7361" spans="3:7" x14ac:dyDescent="0.2">
      <c r="C7361"/>
      <c r="D7361"/>
      <c r="E7361"/>
      <c r="F7361"/>
      <c r="G7361"/>
    </row>
    <row r="7362" spans="3:7" x14ac:dyDescent="0.2">
      <c r="C7362"/>
      <c r="D7362"/>
      <c r="E7362"/>
      <c r="F7362"/>
      <c r="G7362"/>
    </row>
    <row r="7363" spans="3:7" x14ac:dyDescent="0.2">
      <c r="C7363"/>
      <c r="D7363"/>
      <c r="E7363"/>
      <c r="F7363"/>
      <c r="G7363"/>
    </row>
    <row r="7364" spans="3:7" x14ac:dyDescent="0.2">
      <c r="C7364"/>
      <c r="D7364"/>
      <c r="E7364"/>
      <c r="F7364"/>
      <c r="G7364"/>
    </row>
    <row r="7365" spans="3:7" x14ac:dyDescent="0.2">
      <c r="C7365"/>
      <c r="D7365"/>
      <c r="E7365"/>
      <c r="F7365"/>
      <c r="G7365"/>
    </row>
    <row r="7366" spans="3:7" x14ac:dyDescent="0.2">
      <c r="C7366"/>
      <c r="D7366"/>
      <c r="E7366"/>
      <c r="F7366"/>
      <c r="G7366"/>
    </row>
    <row r="7367" spans="3:7" x14ac:dyDescent="0.2">
      <c r="C7367"/>
      <c r="D7367"/>
      <c r="E7367"/>
      <c r="F7367"/>
      <c r="G7367"/>
    </row>
    <row r="7368" spans="3:7" x14ac:dyDescent="0.2">
      <c r="C7368"/>
      <c r="D7368"/>
      <c r="E7368"/>
      <c r="F7368"/>
      <c r="G7368"/>
    </row>
    <row r="7369" spans="3:7" x14ac:dyDescent="0.2">
      <c r="C7369"/>
      <c r="D7369"/>
      <c r="E7369"/>
      <c r="F7369"/>
      <c r="G7369"/>
    </row>
    <row r="7370" spans="3:7" x14ac:dyDescent="0.2">
      <c r="C7370"/>
      <c r="D7370"/>
      <c r="E7370"/>
      <c r="F7370"/>
      <c r="G7370"/>
    </row>
    <row r="7371" spans="3:7" x14ac:dyDescent="0.2">
      <c r="C7371"/>
      <c r="D7371"/>
      <c r="E7371"/>
      <c r="F7371"/>
      <c r="G7371"/>
    </row>
    <row r="7372" spans="3:7" x14ac:dyDescent="0.2">
      <c r="C7372"/>
      <c r="D7372"/>
      <c r="E7372"/>
      <c r="F7372"/>
      <c r="G7372"/>
    </row>
    <row r="7373" spans="3:7" x14ac:dyDescent="0.2">
      <c r="C7373"/>
      <c r="D7373"/>
      <c r="E7373"/>
      <c r="F7373"/>
      <c r="G7373"/>
    </row>
    <row r="7374" spans="3:7" x14ac:dyDescent="0.2">
      <c r="C7374"/>
      <c r="D7374"/>
      <c r="E7374"/>
      <c r="F7374"/>
      <c r="G7374"/>
    </row>
    <row r="7375" spans="3:7" x14ac:dyDescent="0.2">
      <c r="C7375"/>
      <c r="D7375"/>
      <c r="E7375"/>
      <c r="F7375"/>
      <c r="G7375"/>
    </row>
    <row r="7376" spans="3:7" x14ac:dyDescent="0.2">
      <c r="C7376"/>
      <c r="D7376"/>
      <c r="E7376"/>
      <c r="F7376"/>
      <c r="G7376"/>
    </row>
    <row r="7377" spans="3:7" x14ac:dyDescent="0.2">
      <c r="C7377"/>
      <c r="D7377"/>
      <c r="E7377"/>
      <c r="F7377"/>
      <c r="G7377"/>
    </row>
    <row r="7378" spans="3:7" x14ac:dyDescent="0.2">
      <c r="C7378"/>
      <c r="D7378"/>
      <c r="E7378"/>
      <c r="F7378"/>
      <c r="G7378"/>
    </row>
    <row r="7379" spans="3:7" x14ac:dyDescent="0.2">
      <c r="C7379"/>
      <c r="D7379"/>
      <c r="E7379"/>
      <c r="F7379"/>
      <c r="G7379"/>
    </row>
    <row r="7380" spans="3:7" x14ac:dyDescent="0.2">
      <c r="C7380"/>
      <c r="D7380"/>
      <c r="E7380"/>
      <c r="F7380"/>
      <c r="G7380"/>
    </row>
    <row r="7381" spans="3:7" x14ac:dyDescent="0.2">
      <c r="C7381"/>
      <c r="D7381"/>
      <c r="E7381"/>
      <c r="F7381"/>
      <c r="G7381"/>
    </row>
    <row r="7382" spans="3:7" x14ac:dyDescent="0.2">
      <c r="C7382"/>
      <c r="D7382"/>
      <c r="E7382"/>
      <c r="F7382"/>
      <c r="G7382"/>
    </row>
    <row r="7383" spans="3:7" x14ac:dyDescent="0.2">
      <c r="C7383"/>
      <c r="D7383"/>
      <c r="E7383"/>
      <c r="F7383"/>
      <c r="G7383"/>
    </row>
    <row r="7384" spans="3:7" x14ac:dyDescent="0.2">
      <c r="C7384"/>
      <c r="D7384"/>
      <c r="E7384"/>
      <c r="F7384"/>
      <c r="G7384"/>
    </row>
    <row r="7385" spans="3:7" x14ac:dyDescent="0.2">
      <c r="C7385"/>
      <c r="D7385"/>
      <c r="E7385"/>
      <c r="F7385"/>
      <c r="G7385"/>
    </row>
    <row r="7386" spans="3:7" x14ac:dyDescent="0.2">
      <c r="C7386"/>
      <c r="D7386"/>
      <c r="E7386"/>
      <c r="F7386"/>
      <c r="G7386"/>
    </row>
    <row r="7387" spans="3:7" x14ac:dyDescent="0.2">
      <c r="C7387"/>
      <c r="D7387"/>
      <c r="E7387"/>
      <c r="F7387"/>
      <c r="G7387"/>
    </row>
    <row r="7388" spans="3:7" x14ac:dyDescent="0.2">
      <c r="C7388"/>
      <c r="D7388"/>
      <c r="E7388"/>
      <c r="F7388"/>
      <c r="G7388"/>
    </row>
    <row r="7389" spans="3:7" x14ac:dyDescent="0.2">
      <c r="C7389"/>
      <c r="D7389"/>
      <c r="E7389"/>
      <c r="F7389"/>
      <c r="G7389"/>
    </row>
    <row r="7390" spans="3:7" x14ac:dyDescent="0.2">
      <c r="C7390"/>
      <c r="D7390"/>
      <c r="E7390"/>
      <c r="F7390"/>
      <c r="G7390"/>
    </row>
    <row r="7391" spans="3:7" x14ac:dyDescent="0.2">
      <c r="C7391"/>
      <c r="D7391"/>
      <c r="E7391"/>
      <c r="F7391"/>
      <c r="G7391"/>
    </row>
    <row r="7392" spans="3:7" x14ac:dyDescent="0.2">
      <c r="C7392"/>
      <c r="D7392"/>
      <c r="E7392"/>
      <c r="F7392"/>
      <c r="G7392"/>
    </row>
    <row r="7393" spans="3:7" x14ac:dyDescent="0.2">
      <c r="C7393"/>
      <c r="D7393"/>
      <c r="E7393"/>
      <c r="F7393"/>
      <c r="G7393"/>
    </row>
    <row r="7394" spans="3:7" x14ac:dyDescent="0.2">
      <c r="C7394"/>
      <c r="D7394"/>
      <c r="E7394"/>
      <c r="F7394"/>
      <c r="G7394"/>
    </row>
    <row r="7395" spans="3:7" x14ac:dyDescent="0.2">
      <c r="C7395"/>
      <c r="D7395"/>
      <c r="E7395"/>
      <c r="F7395"/>
      <c r="G7395"/>
    </row>
    <row r="7396" spans="3:7" x14ac:dyDescent="0.2">
      <c r="C7396"/>
      <c r="D7396"/>
      <c r="E7396"/>
      <c r="F7396"/>
      <c r="G7396"/>
    </row>
    <row r="7397" spans="3:7" x14ac:dyDescent="0.2">
      <c r="C7397"/>
      <c r="D7397"/>
      <c r="E7397"/>
      <c r="F7397"/>
      <c r="G7397"/>
    </row>
    <row r="7398" spans="3:7" x14ac:dyDescent="0.2">
      <c r="C7398"/>
      <c r="D7398"/>
      <c r="E7398"/>
      <c r="F7398"/>
      <c r="G7398"/>
    </row>
    <row r="7399" spans="3:7" x14ac:dyDescent="0.2">
      <c r="C7399"/>
      <c r="D7399"/>
      <c r="E7399"/>
      <c r="F7399"/>
      <c r="G7399"/>
    </row>
    <row r="7400" spans="3:7" x14ac:dyDescent="0.2">
      <c r="C7400"/>
      <c r="D7400"/>
      <c r="E7400"/>
      <c r="F7400"/>
      <c r="G7400"/>
    </row>
    <row r="7401" spans="3:7" x14ac:dyDescent="0.2">
      <c r="C7401"/>
      <c r="D7401"/>
      <c r="E7401"/>
      <c r="F7401"/>
      <c r="G7401"/>
    </row>
    <row r="7402" spans="3:7" x14ac:dyDescent="0.2">
      <c r="C7402"/>
      <c r="D7402"/>
      <c r="E7402"/>
      <c r="F7402"/>
      <c r="G7402"/>
    </row>
    <row r="7403" spans="3:7" x14ac:dyDescent="0.2">
      <c r="C7403"/>
      <c r="D7403"/>
      <c r="E7403"/>
      <c r="F7403"/>
      <c r="G7403"/>
    </row>
    <row r="7404" spans="3:7" x14ac:dyDescent="0.2">
      <c r="C7404"/>
      <c r="D7404"/>
      <c r="E7404"/>
      <c r="F7404"/>
      <c r="G7404"/>
    </row>
    <row r="7405" spans="3:7" x14ac:dyDescent="0.2">
      <c r="C7405"/>
      <c r="D7405"/>
      <c r="E7405"/>
      <c r="F7405"/>
      <c r="G7405"/>
    </row>
    <row r="7406" spans="3:7" x14ac:dyDescent="0.2">
      <c r="C7406"/>
      <c r="D7406"/>
      <c r="E7406"/>
      <c r="F7406"/>
      <c r="G7406"/>
    </row>
    <row r="7407" spans="3:7" x14ac:dyDescent="0.2">
      <c r="C7407"/>
      <c r="D7407"/>
      <c r="E7407"/>
      <c r="F7407"/>
      <c r="G7407"/>
    </row>
    <row r="7408" spans="3:7" x14ac:dyDescent="0.2">
      <c r="C7408"/>
      <c r="D7408"/>
      <c r="E7408"/>
      <c r="F7408"/>
      <c r="G7408"/>
    </row>
    <row r="7409" spans="3:7" x14ac:dyDescent="0.2">
      <c r="C7409"/>
      <c r="D7409"/>
      <c r="E7409"/>
      <c r="F7409"/>
      <c r="G7409"/>
    </row>
    <row r="7410" spans="3:7" x14ac:dyDescent="0.2">
      <c r="C7410"/>
      <c r="D7410"/>
      <c r="E7410"/>
      <c r="F7410"/>
      <c r="G7410"/>
    </row>
    <row r="7411" spans="3:7" x14ac:dyDescent="0.2">
      <c r="C7411"/>
      <c r="D7411"/>
      <c r="E7411"/>
      <c r="F7411"/>
      <c r="G7411"/>
    </row>
    <row r="7412" spans="3:7" x14ac:dyDescent="0.2">
      <c r="C7412"/>
      <c r="D7412"/>
      <c r="E7412"/>
      <c r="F7412"/>
      <c r="G7412"/>
    </row>
    <row r="7413" spans="3:7" x14ac:dyDescent="0.2">
      <c r="C7413"/>
      <c r="D7413"/>
      <c r="E7413"/>
      <c r="F7413"/>
      <c r="G7413"/>
    </row>
    <row r="7414" spans="3:7" x14ac:dyDescent="0.2">
      <c r="C7414"/>
      <c r="D7414"/>
      <c r="E7414"/>
      <c r="F7414"/>
      <c r="G7414"/>
    </row>
    <row r="7415" spans="3:7" x14ac:dyDescent="0.2">
      <c r="C7415"/>
      <c r="D7415"/>
      <c r="E7415"/>
      <c r="F7415"/>
      <c r="G7415"/>
    </row>
    <row r="7416" spans="3:7" x14ac:dyDescent="0.2">
      <c r="C7416"/>
      <c r="D7416"/>
      <c r="E7416"/>
      <c r="F7416"/>
      <c r="G7416"/>
    </row>
    <row r="7417" spans="3:7" x14ac:dyDescent="0.2">
      <c r="C7417"/>
      <c r="D7417"/>
      <c r="E7417"/>
      <c r="F7417"/>
      <c r="G7417"/>
    </row>
    <row r="7418" spans="3:7" x14ac:dyDescent="0.2">
      <c r="C7418"/>
      <c r="D7418"/>
      <c r="E7418"/>
      <c r="F7418"/>
      <c r="G7418"/>
    </row>
    <row r="7419" spans="3:7" x14ac:dyDescent="0.2">
      <c r="C7419"/>
      <c r="D7419"/>
      <c r="E7419"/>
      <c r="F7419"/>
      <c r="G7419"/>
    </row>
    <row r="7420" spans="3:7" x14ac:dyDescent="0.2">
      <c r="C7420"/>
      <c r="D7420"/>
      <c r="E7420"/>
      <c r="F7420"/>
      <c r="G7420"/>
    </row>
    <row r="7421" spans="3:7" x14ac:dyDescent="0.2">
      <c r="C7421"/>
      <c r="D7421"/>
      <c r="E7421"/>
      <c r="F7421"/>
      <c r="G7421"/>
    </row>
    <row r="7422" spans="3:7" x14ac:dyDescent="0.2">
      <c r="C7422"/>
      <c r="D7422"/>
      <c r="E7422"/>
      <c r="F7422"/>
      <c r="G7422"/>
    </row>
    <row r="7423" spans="3:7" x14ac:dyDescent="0.2">
      <c r="C7423"/>
      <c r="D7423"/>
      <c r="E7423"/>
      <c r="F7423"/>
      <c r="G7423"/>
    </row>
    <row r="7424" spans="3:7" x14ac:dyDescent="0.2">
      <c r="C7424"/>
      <c r="D7424"/>
      <c r="E7424"/>
      <c r="F7424"/>
      <c r="G7424"/>
    </row>
    <row r="7425" spans="3:7" x14ac:dyDescent="0.2">
      <c r="C7425"/>
      <c r="D7425"/>
      <c r="E7425"/>
      <c r="F7425"/>
      <c r="G7425"/>
    </row>
    <row r="7426" spans="3:7" x14ac:dyDescent="0.2">
      <c r="C7426"/>
      <c r="D7426"/>
      <c r="E7426"/>
      <c r="F7426"/>
      <c r="G7426"/>
    </row>
    <row r="7427" spans="3:7" x14ac:dyDescent="0.2">
      <c r="C7427"/>
      <c r="D7427"/>
      <c r="E7427"/>
      <c r="F7427"/>
      <c r="G7427"/>
    </row>
    <row r="7428" spans="3:7" x14ac:dyDescent="0.2">
      <c r="C7428"/>
      <c r="D7428"/>
      <c r="E7428"/>
      <c r="F7428"/>
      <c r="G7428"/>
    </row>
    <row r="7429" spans="3:7" x14ac:dyDescent="0.2">
      <c r="C7429"/>
      <c r="D7429"/>
      <c r="E7429"/>
      <c r="F7429"/>
      <c r="G7429"/>
    </row>
    <row r="7430" spans="3:7" x14ac:dyDescent="0.2">
      <c r="C7430"/>
      <c r="D7430"/>
      <c r="E7430"/>
      <c r="F7430"/>
      <c r="G7430"/>
    </row>
    <row r="7431" spans="3:7" x14ac:dyDescent="0.2">
      <c r="C7431"/>
      <c r="D7431"/>
      <c r="E7431"/>
      <c r="F7431"/>
      <c r="G7431"/>
    </row>
    <row r="7432" spans="3:7" x14ac:dyDescent="0.2">
      <c r="C7432"/>
      <c r="D7432"/>
      <c r="E7432"/>
      <c r="F7432"/>
      <c r="G7432"/>
    </row>
    <row r="7433" spans="3:7" x14ac:dyDescent="0.2">
      <c r="C7433"/>
      <c r="D7433"/>
      <c r="E7433"/>
      <c r="F7433"/>
      <c r="G7433"/>
    </row>
    <row r="7434" spans="3:7" x14ac:dyDescent="0.2">
      <c r="C7434"/>
      <c r="D7434"/>
      <c r="E7434"/>
      <c r="F7434"/>
      <c r="G7434"/>
    </row>
    <row r="7435" spans="3:7" x14ac:dyDescent="0.2">
      <c r="C7435"/>
      <c r="D7435"/>
      <c r="E7435"/>
      <c r="F7435"/>
      <c r="G7435"/>
    </row>
    <row r="7436" spans="3:7" x14ac:dyDescent="0.2">
      <c r="C7436"/>
      <c r="D7436"/>
      <c r="E7436"/>
      <c r="F7436"/>
      <c r="G7436"/>
    </row>
    <row r="7437" spans="3:7" x14ac:dyDescent="0.2">
      <c r="C7437"/>
      <c r="D7437"/>
      <c r="E7437"/>
      <c r="F7437"/>
      <c r="G7437"/>
    </row>
    <row r="7438" spans="3:7" x14ac:dyDescent="0.2">
      <c r="C7438"/>
      <c r="D7438"/>
      <c r="E7438"/>
      <c r="F7438"/>
      <c r="G7438"/>
    </row>
    <row r="7439" spans="3:7" x14ac:dyDescent="0.2">
      <c r="C7439"/>
      <c r="D7439"/>
      <c r="E7439"/>
      <c r="F7439"/>
      <c r="G7439"/>
    </row>
    <row r="7440" spans="3:7" x14ac:dyDescent="0.2">
      <c r="C7440"/>
      <c r="D7440"/>
      <c r="E7440"/>
      <c r="F7440"/>
      <c r="G7440"/>
    </row>
    <row r="7441" spans="3:7" x14ac:dyDescent="0.2">
      <c r="C7441"/>
      <c r="D7441"/>
      <c r="E7441"/>
      <c r="F7441"/>
      <c r="G7441"/>
    </row>
    <row r="7442" spans="3:7" x14ac:dyDescent="0.2">
      <c r="C7442"/>
      <c r="D7442"/>
      <c r="E7442"/>
      <c r="F7442"/>
      <c r="G7442"/>
    </row>
    <row r="7443" spans="3:7" x14ac:dyDescent="0.2">
      <c r="C7443"/>
      <c r="D7443"/>
      <c r="E7443"/>
      <c r="F7443"/>
      <c r="G7443"/>
    </row>
    <row r="7444" spans="3:7" x14ac:dyDescent="0.2">
      <c r="C7444"/>
      <c r="D7444"/>
      <c r="E7444"/>
      <c r="F7444"/>
      <c r="G7444"/>
    </row>
    <row r="7445" spans="3:7" x14ac:dyDescent="0.2">
      <c r="C7445"/>
      <c r="D7445"/>
      <c r="E7445"/>
      <c r="F7445"/>
      <c r="G7445"/>
    </row>
    <row r="7446" spans="3:7" x14ac:dyDescent="0.2">
      <c r="C7446"/>
      <c r="D7446"/>
      <c r="E7446"/>
      <c r="F7446"/>
      <c r="G7446"/>
    </row>
    <row r="7447" spans="3:7" x14ac:dyDescent="0.2">
      <c r="C7447"/>
      <c r="D7447"/>
      <c r="E7447"/>
      <c r="F7447"/>
      <c r="G7447"/>
    </row>
    <row r="7448" spans="3:7" x14ac:dyDescent="0.2">
      <c r="C7448"/>
      <c r="D7448"/>
      <c r="E7448"/>
      <c r="F7448"/>
      <c r="G7448"/>
    </row>
    <row r="7449" spans="3:7" x14ac:dyDescent="0.2">
      <c r="C7449"/>
      <c r="D7449"/>
      <c r="E7449"/>
      <c r="F7449"/>
      <c r="G7449"/>
    </row>
    <row r="7450" spans="3:7" x14ac:dyDescent="0.2">
      <c r="C7450"/>
      <c r="D7450"/>
      <c r="E7450"/>
      <c r="F7450"/>
      <c r="G7450"/>
    </row>
    <row r="7451" spans="3:7" x14ac:dyDescent="0.2">
      <c r="C7451"/>
      <c r="D7451"/>
      <c r="E7451"/>
      <c r="F7451"/>
      <c r="G7451"/>
    </row>
    <row r="7452" spans="3:7" x14ac:dyDescent="0.2">
      <c r="C7452"/>
      <c r="D7452"/>
      <c r="E7452"/>
      <c r="F7452"/>
      <c r="G7452"/>
    </row>
    <row r="7453" spans="3:7" x14ac:dyDescent="0.2">
      <c r="C7453"/>
      <c r="D7453"/>
      <c r="E7453"/>
      <c r="F7453"/>
      <c r="G7453"/>
    </row>
    <row r="7454" spans="3:7" x14ac:dyDescent="0.2">
      <c r="C7454"/>
      <c r="D7454"/>
      <c r="E7454"/>
      <c r="F7454"/>
      <c r="G7454"/>
    </row>
    <row r="7455" spans="3:7" x14ac:dyDescent="0.2">
      <c r="C7455"/>
      <c r="D7455"/>
      <c r="E7455"/>
      <c r="F7455"/>
      <c r="G7455"/>
    </row>
    <row r="7456" spans="3:7" x14ac:dyDescent="0.2">
      <c r="C7456"/>
      <c r="D7456"/>
      <c r="E7456"/>
      <c r="F7456"/>
      <c r="G7456"/>
    </row>
    <row r="7457" spans="3:7" x14ac:dyDescent="0.2">
      <c r="C7457"/>
      <c r="D7457"/>
      <c r="E7457"/>
      <c r="F7457"/>
      <c r="G7457"/>
    </row>
    <row r="7458" spans="3:7" x14ac:dyDescent="0.2">
      <c r="C7458"/>
      <c r="D7458"/>
      <c r="E7458"/>
      <c r="F7458"/>
      <c r="G7458"/>
    </row>
    <row r="7459" spans="3:7" x14ac:dyDescent="0.2">
      <c r="C7459"/>
      <c r="D7459"/>
      <c r="E7459"/>
      <c r="F7459"/>
      <c r="G7459"/>
    </row>
    <row r="7460" spans="3:7" x14ac:dyDescent="0.2">
      <c r="C7460"/>
      <c r="D7460"/>
      <c r="E7460"/>
      <c r="F7460"/>
      <c r="G7460"/>
    </row>
    <row r="7461" spans="3:7" x14ac:dyDescent="0.2">
      <c r="C7461"/>
      <c r="D7461"/>
      <c r="E7461"/>
      <c r="F7461"/>
      <c r="G7461"/>
    </row>
    <row r="7462" spans="3:7" x14ac:dyDescent="0.2">
      <c r="C7462"/>
      <c r="D7462"/>
      <c r="E7462"/>
      <c r="F7462"/>
      <c r="G7462"/>
    </row>
    <row r="7463" spans="3:7" x14ac:dyDescent="0.2">
      <c r="C7463"/>
      <c r="D7463"/>
      <c r="E7463"/>
      <c r="F7463"/>
      <c r="G7463"/>
    </row>
    <row r="7464" spans="3:7" x14ac:dyDescent="0.2">
      <c r="C7464"/>
      <c r="D7464"/>
      <c r="E7464"/>
      <c r="F7464"/>
      <c r="G7464"/>
    </row>
    <row r="7465" spans="3:7" x14ac:dyDescent="0.2">
      <c r="C7465"/>
      <c r="D7465"/>
      <c r="E7465"/>
      <c r="F7465"/>
      <c r="G7465"/>
    </row>
    <row r="7466" spans="3:7" x14ac:dyDescent="0.2">
      <c r="C7466"/>
      <c r="D7466"/>
      <c r="E7466"/>
      <c r="F7466"/>
      <c r="G7466"/>
    </row>
    <row r="7467" spans="3:7" x14ac:dyDescent="0.2">
      <c r="C7467"/>
      <c r="D7467"/>
      <c r="E7467"/>
      <c r="F7467"/>
      <c r="G7467"/>
    </row>
    <row r="7468" spans="3:7" x14ac:dyDescent="0.2">
      <c r="C7468"/>
      <c r="D7468"/>
      <c r="E7468"/>
      <c r="F7468"/>
      <c r="G7468"/>
    </row>
    <row r="7469" spans="3:7" x14ac:dyDescent="0.2">
      <c r="C7469"/>
      <c r="D7469"/>
      <c r="E7469"/>
      <c r="F7469"/>
      <c r="G7469"/>
    </row>
    <row r="7470" spans="3:7" x14ac:dyDescent="0.2">
      <c r="C7470"/>
      <c r="D7470"/>
      <c r="E7470"/>
      <c r="F7470"/>
      <c r="G7470"/>
    </row>
    <row r="7471" spans="3:7" x14ac:dyDescent="0.2">
      <c r="C7471"/>
      <c r="D7471"/>
      <c r="E7471"/>
      <c r="F7471"/>
      <c r="G7471"/>
    </row>
    <row r="7472" spans="3:7" x14ac:dyDescent="0.2">
      <c r="C7472"/>
      <c r="D7472"/>
      <c r="E7472"/>
      <c r="F7472"/>
      <c r="G7472"/>
    </row>
    <row r="7473" spans="3:7" x14ac:dyDescent="0.2">
      <c r="C7473"/>
      <c r="D7473"/>
      <c r="E7473"/>
      <c r="F7473"/>
      <c r="G7473"/>
    </row>
    <row r="7474" spans="3:7" x14ac:dyDescent="0.2">
      <c r="C7474"/>
      <c r="D7474"/>
      <c r="E7474"/>
      <c r="F7474"/>
      <c r="G7474"/>
    </row>
    <row r="7475" spans="3:7" x14ac:dyDescent="0.2">
      <c r="C7475"/>
      <c r="D7475"/>
      <c r="E7475"/>
      <c r="F7475"/>
      <c r="G7475"/>
    </row>
    <row r="7476" spans="3:7" x14ac:dyDescent="0.2">
      <c r="C7476"/>
      <c r="D7476"/>
      <c r="E7476"/>
      <c r="F7476"/>
      <c r="G7476"/>
    </row>
    <row r="7477" spans="3:7" x14ac:dyDescent="0.2">
      <c r="C7477"/>
      <c r="D7477"/>
      <c r="E7477"/>
      <c r="F7477"/>
      <c r="G7477"/>
    </row>
    <row r="7478" spans="3:7" x14ac:dyDescent="0.2">
      <c r="C7478"/>
      <c r="D7478"/>
      <c r="E7478"/>
      <c r="F7478"/>
      <c r="G7478"/>
    </row>
    <row r="7479" spans="3:7" x14ac:dyDescent="0.2">
      <c r="C7479"/>
      <c r="D7479"/>
      <c r="E7479"/>
      <c r="F7479"/>
      <c r="G7479"/>
    </row>
    <row r="7480" spans="3:7" x14ac:dyDescent="0.2">
      <c r="C7480"/>
      <c r="D7480"/>
      <c r="E7480"/>
      <c r="F7480"/>
      <c r="G7480"/>
    </row>
    <row r="7481" spans="3:7" x14ac:dyDescent="0.2">
      <c r="C7481"/>
      <c r="D7481"/>
      <c r="E7481"/>
      <c r="F7481"/>
      <c r="G7481"/>
    </row>
    <row r="7482" spans="3:7" x14ac:dyDescent="0.2">
      <c r="C7482"/>
      <c r="D7482"/>
      <c r="E7482"/>
      <c r="F7482"/>
      <c r="G7482"/>
    </row>
    <row r="7483" spans="3:7" x14ac:dyDescent="0.2">
      <c r="C7483"/>
      <c r="D7483"/>
      <c r="E7483"/>
      <c r="F7483"/>
      <c r="G7483"/>
    </row>
    <row r="7484" spans="3:7" x14ac:dyDescent="0.2">
      <c r="C7484"/>
      <c r="D7484"/>
      <c r="E7484"/>
      <c r="F7484"/>
      <c r="G7484"/>
    </row>
    <row r="7485" spans="3:7" x14ac:dyDescent="0.2">
      <c r="C7485"/>
      <c r="D7485"/>
      <c r="E7485"/>
      <c r="F7485"/>
      <c r="G7485"/>
    </row>
    <row r="7486" spans="3:7" x14ac:dyDescent="0.2">
      <c r="C7486"/>
      <c r="D7486"/>
      <c r="E7486"/>
      <c r="F7486"/>
      <c r="G7486"/>
    </row>
    <row r="7487" spans="3:7" x14ac:dyDescent="0.2">
      <c r="C7487"/>
      <c r="D7487"/>
      <c r="E7487"/>
      <c r="F7487"/>
      <c r="G7487"/>
    </row>
    <row r="7488" spans="3:7" x14ac:dyDescent="0.2">
      <c r="C7488"/>
      <c r="D7488"/>
      <c r="E7488"/>
      <c r="F7488"/>
      <c r="G7488"/>
    </row>
    <row r="7489" spans="3:7" x14ac:dyDescent="0.2">
      <c r="C7489"/>
      <c r="D7489"/>
      <c r="E7489"/>
      <c r="F7489"/>
      <c r="G7489"/>
    </row>
    <row r="7490" spans="3:7" x14ac:dyDescent="0.2">
      <c r="C7490"/>
      <c r="D7490"/>
      <c r="E7490"/>
      <c r="F7490"/>
      <c r="G7490"/>
    </row>
    <row r="7491" spans="3:7" x14ac:dyDescent="0.2">
      <c r="C7491"/>
      <c r="D7491"/>
      <c r="E7491"/>
      <c r="F7491"/>
      <c r="G7491"/>
    </row>
    <row r="7492" spans="3:7" x14ac:dyDescent="0.2">
      <c r="C7492"/>
      <c r="D7492"/>
      <c r="E7492"/>
      <c r="F7492"/>
      <c r="G7492"/>
    </row>
    <row r="7493" spans="3:7" x14ac:dyDescent="0.2">
      <c r="C7493"/>
      <c r="D7493"/>
      <c r="E7493"/>
      <c r="F7493"/>
      <c r="G7493"/>
    </row>
    <row r="7494" spans="3:7" x14ac:dyDescent="0.2">
      <c r="C7494"/>
      <c r="D7494"/>
      <c r="E7494"/>
      <c r="F7494"/>
      <c r="G7494"/>
    </row>
    <row r="7495" spans="3:7" x14ac:dyDescent="0.2">
      <c r="C7495"/>
      <c r="D7495"/>
      <c r="E7495"/>
      <c r="F7495"/>
      <c r="G7495"/>
    </row>
    <row r="7496" spans="3:7" x14ac:dyDescent="0.2">
      <c r="C7496"/>
      <c r="D7496"/>
      <c r="E7496"/>
      <c r="F7496"/>
      <c r="G7496"/>
    </row>
    <row r="7497" spans="3:7" x14ac:dyDescent="0.2">
      <c r="C7497"/>
      <c r="D7497"/>
      <c r="E7497"/>
      <c r="F7497"/>
      <c r="G7497"/>
    </row>
    <row r="7498" spans="3:7" x14ac:dyDescent="0.2">
      <c r="C7498"/>
      <c r="D7498"/>
      <c r="E7498"/>
      <c r="F7498"/>
      <c r="G7498"/>
    </row>
    <row r="7499" spans="3:7" x14ac:dyDescent="0.2">
      <c r="C7499"/>
      <c r="D7499"/>
      <c r="E7499"/>
      <c r="F7499"/>
      <c r="G7499"/>
    </row>
    <row r="7500" spans="3:7" x14ac:dyDescent="0.2">
      <c r="C7500"/>
      <c r="D7500"/>
      <c r="E7500"/>
      <c r="F7500"/>
      <c r="G7500"/>
    </row>
    <row r="7501" spans="3:7" x14ac:dyDescent="0.2">
      <c r="C7501"/>
      <c r="D7501"/>
      <c r="E7501"/>
      <c r="F7501"/>
      <c r="G7501"/>
    </row>
    <row r="7502" spans="3:7" x14ac:dyDescent="0.2">
      <c r="C7502"/>
      <c r="D7502"/>
      <c r="E7502"/>
      <c r="F7502"/>
      <c r="G7502"/>
    </row>
    <row r="7503" spans="3:7" x14ac:dyDescent="0.2">
      <c r="C7503"/>
      <c r="D7503"/>
      <c r="E7503"/>
      <c r="F7503"/>
      <c r="G7503"/>
    </row>
    <row r="7504" spans="3:7" x14ac:dyDescent="0.2">
      <c r="C7504"/>
      <c r="D7504"/>
      <c r="E7504"/>
      <c r="F7504"/>
      <c r="G7504"/>
    </row>
    <row r="7505" spans="3:7" x14ac:dyDescent="0.2">
      <c r="C7505"/>
      <c r="D7505"/>
      <c r="E7505"/>
      <c r="F7505"/>
      <c r="G7505"/>
    </row>
    <row r="7506" spans="3:7" x14ac:dyDescent="0.2">
      <c r="C7506"/>
      <c r="D7506"/>
      <c r="E7506"/>
      <c r="F7506"/>
      <c r="G7506"/>
    </row>
    <row r="7507" spans="3:7" x14ac:dyDescent="0.2">
      <c r="C7507"/>
      <c r="D7507"/>
      <c r="E7507"/>
      <c r="F7507"/>
      <c r="G7507"/>
    </row>
    <row r="7508" spans="3:7" x14ac:dyDescent="0.2">
      <c r="C7508"/>
      <c r="D7508"/>
      <c r="E7508"/>
      <c r="F7508"/>
      <c r="G7508"/>
    </row>
    <row r="7509" spans="3:7" x14ac:dyDescent="0.2">
      <c r="C7509"/>
      <c r="D7509"/>
      <c r="E7509"/>
      <c r="F7509"/>
      <c r="G7509"/>
    </row>
    <row r="7510" spans="3:7" x14ac:dyDescent="0.2">
      <c r="C7510"/>
      <c r="D7510"/>
      <c r="E7510"/>
      <c r="F7510"/>
      <c r="G7510"/>
    </row>
    <row r="7511" spans="3:7" x14ac:dyDescent="0.2">
      <c r="C7511"/>
      <c r="D7511"/>
      <c r="E7511"/>
      <c r="F7511"/>
      <c r="G7511"/>
    </row>
    <row r="7512" spans="3:7" x14ac:dyDescent="0.2">
      <c r="C7512"/>
      <c r="D7512"/>
      <c r="E7512"/>
      <c r="F7512"/>
      <c r="G7512"/>
    </row>
    <row r="7513" spans="3:7" x14ac:dyDescent="0.2">
      <c r="C7513"/>
      <c r="D7513"/>
      <c r="E7513"/>
      <c r="F7513"/>
      <c r="G7513"/>
    </row>
    <row r="7514" spans="3:7" x14ac:dyDescent="0.2">
      <c r="C7514"/>
      <c r="D7514"/>
      <c r="E7514"/>
      <c r="F7514"/>
      <c r="G7514"/>
    </row>
    <row r="7515" spans="3:7" x14ac:dyDescent="0.2">
      <c r="C7515"/>
      <c r="D7515"/>
      <c r="E7515"/>
      <c r="F7515"/>
      <c r="G7515"/>
    </row>
    <row r="7516" spans="3:7" x14ac:dyDescent="0.2">
      <c r="C7516"/>
      <c r="D7516"/>
      <c r="E7516"/>
      <c r="F7516"/>
      <c r="G7516"/>
    </row>
    <row r="7517" spans="3:7" x14ac:dyDescent="0.2">
      <c r="C7517"/>
      <c r="D7517"/>
      <c r="E7517"/>
      <c r="F7517"/>
      <c r="G7517"/>
    </row>
    <row r="7518" spans="3:7" x14ac:dyDescent="0.2">
      <c r="C7518"/>
      <c r="D7518"/>
      <c r="E7518"/>
      <c r="F7518"/>
      <c r="G7518"/>
    </row>
    <row r="7519" spans="3:7" x14ac:dyDescent="0.2">
      <c r="C7519"/>
      <c r="D7519"/>
      <c r="E7519"/>
      <c r="F7519"/>
      <c r="G7519"/>
    </row>
    <row r="7520" spans="3:7" x14ac:dyDescent="0.2">
      <c r="C7520"/>
      <c r="D7520"/>
      <c r="E7520"/>
      <c r="F7520"/>
      <c r="G7520"/>
    </row>
    <row r="7521" spans="3:7" x14ac:dyDescent="0.2">
      <c r="C7521"/>
      <c r="D7521"/>
      <c r="E7521"/>
      <c r="F7521"/>
      <c r="G7521"/>
    </row>
    <row r="7522" spans="3:7" x14ac:dyDescent="0.2">
      <c r="C7522"/>
      <c r="D7522"/>
      <c r="E7522"/>
      <c r="F7522"/>
      <c r="G7522"/>
    </row>
    <row r="7523" spans="3:7" x14ac:dyDescent="0.2">
      <c r="C7523"/>
      <c r="D7523"/>
      <c r="E7523"/>
      <c r="F7523"/>
      <c r="G7523"/>
    </row>
    <row r="7524" spans="3:7" x14ac:dyDescent="0.2">
      <c r="C7524"/>
      <c r="D7524"/>
      <c r="E7524"/>
      <c r="F7524"/>
      <c r="G7524"/>
    </row>
    <row r="7525" spans="3:7" x14ac:dyDescent="0.2">
      <c r="C7525"/>
      <c r="D7525"/>
      <c r="E7525"/>
      <c r="F7525"/>
      <c r="G7525"/>
    </row>
    <row r="7526" spans="3:7" x14ac:dyDescent="0.2">
      <c r="C7526"/>
      <c r="D7526"/>
      <c r="E7526"/>
      <c r="F7526"/>
      <c r="G7526"/>
    </row>
    <row r="7527" spans="3:7" x14ac:dyDescent="0.2">
      <c r="C7527"/>
      <c r="D7527"/>
      <c r="E7527"/>
      <c r="F7527"/>
      <c r="G7527"/>
    </row>
    <row r="7528" spans="3:7" x14ac:dyDescent="0.2">
      <c r="C7528"/>
      <c r="D7528"/>
      <c r="E7528"/>
      <c r="F7528"/>
      <c r="G7528"/>
    </row>
    <row r="7529" spans="3:7" x14ac:dyDescent="0.2">
      <c r="C7529"/>
      <c r="D7529"/>
      <c r="E7529"/>
      <c r="F7529"/>
      <c r="G7529"/>
    </row>
    <row r="7530" spans="3:7" x14ac:dyDescent="0.2">
      <c r="C7530"/>
      <c r="D7530"/>
      <c r="E7530"/>
      <c r="F7530"/>
      <c r="G7530"/>
    </row>
    <row r="7531" spans="3:7" x14ac:dyDescent="0.2">
      <c r="C7531"/>
      <c r="D7531"/>
      <c r="E7531"/>
      <c r="F7531"/>
      <c r="G7531"/>
    </row>
    <row r="7532" spans="3:7" x14ac:dyDescent="0.2">
      <c r="C7532"/>
      <c r="D7532"/>
      <c r="E7532"/>
      <c r="F7532"/>
      <c r="G7532"/>
    </row>
    <row r="7533" spans="3:7" x14ac:dyDescent="0.2">
      <c r="C7533"/>
      <c r="D7533"/>
      <c r="E7533"/>
      <c r="F7533"/>
      <c r="G7533"/>
    </row>
    <row r="7534" spans="3:7" x14ac:dyDescent="0.2">
      <c r="C7534"/>
      <c r="D7534"/>
      <c r="E7534"/>
      <c r="F7534"/>
      <c r="G7534"/>
    </row>
    <row r="7535" spans="3:7" x14ac:dyDescent="0.2">
      <c r="C7535"/>
      <c r="D7535"/>
      <c r="E7535"/>
      <c r="F7535"/>
      <c r="G7535"/>
    </row>
    <row r="7536" spans="3:7" x14ac:dyDescent="0.2">
      <c r="C7536"/>
      <c r="D7536"/>
      <c r="E7536"/>
      <c r="F7536"/>
      <c r="G7536"/>
    </row>
    <row r="7537" spans="3:7" x14ac:dyDescent="0.2">
      <c r="C7537"/>
      <c r="D7537"/>
      <c r="E7537"/>
      <c r="F7537"/>
      <c r="G7537"/>
    </row>
    <row r="7538" spans="3:7" x14ac:dyDescent="0.2">
      <c r="C7538"/>
      <c r="D7538"/>
      <c r="E7538"/>
      <c r="F7538"/>
      <c r="G7538"/>
    </row>
    <row r="7539" spans="3:7" x14ac:dyDescent="0.2">
      <c r="C7539"/>
      <c r="D7539"/>
      <c r="E7539"/>
      <c r="F7539"/>
      <c r="G7539"/>
    </row>
    <row r="7540" spans="3:7" x14ac:dyDescent="0.2">
      <c r="C7540"/>
      <c r="D7540"/>
      <c r="E7540"/>
      <c r="F7540"/>
      <c r="G7540"/>
    </row>
    <row r="7541" spans="3:7" x14ac:dyDescent="0.2">
      <c r="C7541"/>
      <c r="D7541"/>
      <c r="E7541"/>
      <c r="F7541"/>
      <c r="G7541"/>
    </row>
    <row r="7542" spans="3:7" x14ac:dyDescent="0.2">
      <c r="C7542"/>
      <c r="D7542"/>
      <c r="E7542"/>
      <c r="F7542"/>
      <c r="G7542"/>
    </row>
    <row r="7543" spans="3:7" x14ac:dyDescent="0.2">
      <c r="C7543"/>
      <c r="D7543"/>
      <c r="E7543"/>
      <c r="F7543"/>
      <c r="G7543"/>
    </row>
    <row r="7544" spans="3:7" x14ac:dyDescent="0.2">
      <c r="C7544"/>
      <c r="D7544"/>
      <c r="E7544"/>
      <c r="F7544"/>
      <c r="G7544"/>
    </row>
    <row r="7545" spans="3:7" x14ac:dyDescent="0.2">
      <c r="C7545"/>
      <c r="D7545"/>
      <c r="E7545"/>
      <c r="F7545"/>
      <c r="G7545"/>
    </row>
    <row r="7546" spans="3:7" x14ac:dyDescent="0.2">
      <c r="C7546"/>
      <c r="D7546"/>
      <c r="E7546"/>
      <c r="F7546"/>
      <c r="G7546"/>
    </row>
    <row r="7547" spans="3:7" x14ac:dyDescent="0.2">
      <c r="C7547"/>
      <c r="D7547"/>
      <c r="E7547"/>
      <c r="F7547"/>
      <c r="G7547"/>
    </row>
    <row r="7548" spans="3:7" x14ac:dyDescent="0.2">
      <c r="C7548"/>
      <c r="D7548"/>
      <c r="E7548"/>
      <c r="F7548"/>
      <c r="G7548"/>
    </row>
    <row r="7549" spans="3:7" x14ac:dyDescent="0.2">
      <c r="C7549"/>
      <c r="D7549"/>
      <c r="E7549"/>
      <c r="F7549"/>
      <c r="G7549"/>
    </row>
    <row r="7550" spans="3:7" x14ac:dyDescent="0.2">
      <c r="C7550"/>
      <c r="D7550"/>
      <c r="E7550"/>
      <c r="F7550"/>
      <c r="G7550"/>
    </row>
    <row r="7551" spans="3:7" x14ac:dyDescent="0.2">
      <c r="C7551"/>
      <c r="D7551"/>
      <c r="E7551"/>
      <c r="F7551"/>
      <c r="G7551"/>
    </row>
    <row r="7552" spans="3:7" x14ac:dyDescent="0.2">
      <c r="C7552"/>
      <c r="D7552"/>
      <c r="E7552"/>
      <c r="F7552"/>
      <c r="G7552"/>
    </row>
    <row r="7553" spans="3:7" x14ac:dyDescent="0.2">
      <c r="C7553"/>
      <c r="D7553"/>
      <c r="E7553"/>
      <c r="F7553"/>
      <c r="G7553"/>
    </row>
    <row r="7554" spans="3:7" x14ac:dyDescent="0.2">
      <c r="C7554"/>
      <c r="D7554"/>
      <c r="E7554"/>
      <c r="F7554"/>
      <c r="G7554"/>
    </row>
    <row r="7555" spans="3:7" x14ac:dyDescent="0.2">
      <c r="C7555"/>
      <c r="D7555"/>
      <c r="E7555"/>
      <c r="F7555"/>
      <c r="G7555"/>
    </row>
    <row r="7556" spans="3:7" x14ac:dyDescent="0.2">
      <c r="C7556"/>
      <c r="D7556"/>
      <c r="E7556"/>
      <c r="F7556"/>
      <c r="G7556"/>
    </row>
    <row r="7557" spans="3:7" x14ac:dyDescent="0.2">
      <c r="C7557"/>
      <c r="D7557"/>
      <c r="E7557"/>
      <c r="F7557"/>
      <c r="G7557"/>
    </row>
    <row r="7558" spans="3:7" x14ac:dyDescent="0.2">
      <c r="C7558"/>
      <c r="D7558"/>
      <c r="E7558"/>
      <c r="F7558"/>
      <c r="G7558"/>
    </row>
    <row r="7559" spans="3:7" x14ac:dyDescent="0.2">
      <c r="C7559"/>
      <c r="D7559"/>
      <c r="E7559"/>
      <c r="F7559"/>
      <c r="G7559"/>
    </row>
    <row r="7560" spans="3:7" x14ac:dyDescent="0.2">
      <c r="C7560"/>
      <c r="D7560"/>
      <c r="E7560"/>
      <c r="F7560"/>
      <c r="G7560"/>
    </row>
    <row r="7561" spans="3:7" x14ac:dyDescent="0.2">
      <c r="C7561"/>
      <c r="D7561"/>
      <c r="E7561"/>
      <c r="F7561"/>
      <c r="G7561"/>
    </row>
    <row r="7562" spans="3:7" x14ac:dyDescent="0.2">
      <c r="C7562"/>
      <c r="D7562"/>
      <c r="E7562"/>
      <c r="F7562"/>
      <c r="G7562"/>
    </row>
    <row r="7563" spans="3:7" x14ac:dyDescent="0.2">
      <c r="C7563"/>
      <c r="D7563"/>
      <c r="E7563"/>
      <c r="F7563"/>
      <c r="G7563"/>
    </row>
    <row r="7564" spans="3:7" x14ac:dyDescent="0.2">
      <c r="C7564"/>
      <c r="D7564"/>
      <c r="E7564"/>
      <c r="F7564"/>
      <c r="G7564"/>
    </row>
    <row r="7565" spans="3:7" x14ac:dyDescent="0.2">
      <c r="C7565"/>
      <c r="D7565"/>
      <c r="E7565"/>
      <c r="F7565"/>
      <c r="G7565"/>
    </row>
    <row r="7566" spans="3:7" x14ac:dyDescent="0.2">
      <c r="C7566"/>
      <c r="D7566"/>
      <c r="E7566"/>
      <c r="F7566"/>
      <c r="G7566"/>
    </row>
    <row r="7567" spans="3:7" x14ac:dyDescent="0.2">
      <c r="C7567"/>
      <c r="D7567"/>
      <c r="E7567"/>
      <c r="F7567"/>
      <c r="G7567"/>
    </row>
    <row r="7568" spans="3:7" x14ac:dyDescent="0.2">
      <c r="C7568"/>
      <c r="D7568"/>
      <c r="E7568"/>
      <c r="F7568"/>
      <c r="G7568"/>
    </row>
    <row r="7569" spans="3:7" x14ac:dyDescent="0.2">
      <c r="C7569"/>
      <c r="D7569"/>
      <c r="E7569"/>
      <c r="F7569"/>
      <c r="G7569"/>
    </row>
    <row r="7570" spans="3:7" x14ac:dyDescent="0.2">
      <c r="C7570"/>
      <c r="D7570"/>
      <c r="E7570"/>
      <c r="F7570"/>
      <c r="G7570"/>
    </row>
    <row r="7571" spans="3:7" x14ac:dyDescent="0.2">
      <c r="C7571"/>
      <c r="D7571"/>
      <c r="E7571"/>
      <c r="F7571"/>
      <c r="G7571"/>
    </row>
    <row r="7572" spans="3:7" x14ac:dyDescent="0.2">
      <c r="C7572"/>
      <c r="D7572"/>
      <c r="E7572"/>
      <c r="F7572"/>
      <c r="G7572"/>
    </row>
    <row r="7573" spans="3:7" x14ac:dyDescent="0.2">
      <c r="C7573"/>
      <c r="D7573"/>
      <c r="E7573"/>
      <c r="F7573"/>
      <c r="G7573"/>
    </row>
    <row r="7574" spans="3:7" x14ac:dyDescent="0.2">
      <c r="C7574"/>
      <c r="D7574"/>
      <c r="E7574"/>
      <c r="F7574"/>
      <c r="G7574"/>
    </row>
    <row r="7575" spans="3:7" x14ac:dyDescent="0.2">
      <c r="C7575"/>
      <c r="D7575"/>
      <c r="E7575"/>
      <c r="F7575"/>
      <c r="G7575"/>
    </row>
    <row r="7576" spans="3:7" x14ac:dyDescent="0.2">
      <c r="C7576"/>
      <c r="D7576"/>
      <c r="E7576"/>
      <c r="F7576"/>
      <c r="G7576"/>
    </row>
    <row r="7577" spans="3:7" x14ac:dyDescent="0.2">
      <c r="C7577"/>
      <c r="D7577"/>
      <c r="E7577"/>
      <c r="F7577"/>
      <c r="G7577"/>
    </row>
    <row r="7578" spans="3:7" x14ac:dyDescent="0.2">
      <c r="C7578"/>
      <c r="D7578"/>
      <c r="E7578"/>
      <c r="F7578"/>
      <c r="G7578"/>
    </row>
    <row r="7579" spans="3:7" x14ac:dyDescent="0.2">
      <c r="C7579"/>
      <c r="D7579"/>
      <c r="E7579"/>
      <c r="F7579"/>
      <c r="G7579"/>
    </row>
    <row r="7580" spans="3:7" x14ac:dyDescent="0.2">
      <c r="C7580"/>
      <c r="D7580"/>
      <c r="E7580"/>
      <c r="F7580"/>
      <c r="G7580"/>
    </row>
    <row r="7581" spans="3:7" x14ac:dyDescent="0.2">
      <c r="C7581"/>
      <c r="D7581"/>
      <c r="E7581"/>
      <c r="F7581"/>
      <c r="G7581"/>
    </row>
    <row r="7582" spans="3:7" x14ac:dyDescent="0.2">
      <c r="C7582"/>
      <c r="D7582"/>
      <c r="E7582"/>
      <c r="F7582"/>
      <c r="G7582"/>
    </row>
    <row r="7583" spans="3:7" x14ac:dyDescent="0.2">
      <c r="C7583"/>
      <c r="D7583"/>
      <c r="E7583"/>
      <c r="F7583"/>
      <c r="G7583"/>
    </row>
    <row r="7584" spans="3:7" x14ac:dyDescent="0.2">
      <c r="C7584"/>
      <c r="D7584"/>
      <c r="E7584"/>
      <c r="F7584"/>
      <c r="G7584"/>
    </row>
    <row r="7585" spans="3:7" x14ac:dyDescent="0.2">
      <c r="C7585"/>
      <c r="D7585"/>
      <c r="E7585"/>
      <c r="F7585"/>
      <c r="G7585"/>
    </row>
    <row r="7586" spans="3:7" x14ac:dyDescent="0.2">
      <c r="C7586"/>
      <c r="D7586"/>
      <c r="E7586"/>
      <c r="F7586"/>
      <c r="G7586"/>
    </row>
    <row r="7587" spans="3:7" x14ac:dyDescent="0.2">
      <c r="C7587"/>
      <c r="D7587"/>
      <c r="E7587"/>
      <c r="F7587"/>
      <c r="G7587"/>
    </row>
    <row r="7588" spans="3:7" x14ac:dyDescent="0.2">
      <c r="C7588"/>
      <c r="D7588"/>
      <c r="E7588"/>
      <c r="F7588"/>
      <c r="G7588"/>
    </row>
    <row r="7589" spans="3:7" x14ac:dyDescent="0.2">
      <c r="C7589"/>
      <c r="D7589"/>
      <c r="E7589"/>
      <c r="F7589"/>
      <c r="G7589"/>
    </row>
    <row r="7590" spans="3:7" x14ac:dyDescent="0.2">
      <c r="C7590"/>
      <c r="D7590"/>
      <c r="E7590"/>
      <c r="F7590"/>
      <c r="G7590"/>
    </row>
    <row r="7591" spans="3:7" x14ac:dyDescent="0.2">
      <c r="C7591"/>
      <c r="D7591"/>
      <c r="E7591"/>
      <c r="F7591"/>
      <c r="G7591"/>
    </row>
    <row r="7592" spans="3:7" x14ac:dyDescent="0.2">
      <c r="C7592"/>
      <c r="D7592"/>
      <c r="E7592"/>
      <c r="F7592"/>
      <c r="G7592"/>
    </row>
    <row r="7593" spans="3:7" x14ac:dyDescent="0.2">
      <c r="C7593"/>
      <c r="D7593"/>
      <c r="E7593"/>
      <c r="F7593"/>
      <c r="G7593"/>
    </row>
    <row r="7594" spans="3:7" x14ac:dyDescent="0.2">
      <c r="C7594"/>
      <c r="D7594"/>
      <c r="E7594"/>
      <c r="F7594"/>
      <c r="G7594"/>
    </row>
    <row r="7595" spans="3:7" x14ac:dyDescent="0.2">
      <c r="C7595"/>
      <c r="D7595"/>
      <c r="E7595"/>
      <c r="F7595"/>
      <c r="G7595"/>
    </row>
    <row r="7596" spans="3:7" x14ac:dyDescent="0.2">
      <c r="C7596"/>
      <c r="D7596"/>
      <c r="E7596"/>
      <c r="F7596"/>
      <c r="G7596"/>
    </row>
    <row r="7597" spans="3:7" x14ac:dyDescent="0.2">
      <c r="C7597"/>
      <c r="D7597"/>
      <c r="E7597"/>
      <c r="F7597"/>
      <c r="G7597"/>
    </row>
    <row r="7598" spans="3:7" x14ac:dyDescent="0.2">
      <c r="C7598"/>
      <c r="D7598"/>
      <c r="E7598"/>
      <c r="F7598"/>
      <c r="G7598"/>
    </row>
    <row r="7599" spans="3:7" x14ac:dyDescent="0.2">
      <c r="C7599"/>
      <c r="D7599"/>
      <c r="E7599"/>
      <c r="F7599"/>
      <c r="G7599"/>
    </row>
    <row r="7600" spans="3:7" x14ac:dyDescent="0.2">
      <c r="C7600"/>
      <c r="D7600"/>
      <c r="E7600"/>
      <c r="F7600"/>
      <c r="G7600"/>
    </row>
    <row r="7601" spans="3:7" x14ac:dyDescent="0.2">
      <c r="C7601"/>
      <c r="D7601"/>
      <c r="E7601"/>
      <c r="F7601"/>
      <c r="G7601"/>
    </row>
    <row r="7602" spans="3:7" x14ac:dyDescent="0.2">
      <c r="C7602"/>
      <c r="D7602"/>
      <c r="E7602"/>
      <c r="F7602"/>
      <c r="G7602"/>
    </row>
    <row r="7603" spans="3:7" x14ac:dyDescent="0.2">
      <c r="C7603"/>
      <c r="D7603"/>
      <c r="E7603"/>
      <c r="F7603"/>
      <c r="G7603"/>
    </row>
    <row r="7604" spans="3:7" x14ac:dyDescent="0.2">
      <c r="C7604"/>
      <c r="D7604"/>
      <c r="E7604"/>
      <c r="F7604"/>
      <c r="G7604"/>
    </row>
    <row r="7605" spans="3:7" x14ac:dyDescent="0.2">
      <c r="C7605"/>
      <c r="D7605"/>
      <c r="E7605"/>
      <c r="F7605"/>
      <c r="G7605"/>
    </row>
    <row r="7606" spans="3:7" x14ac:dyDescent="0.2">
      <c r="C7606"/>
      <c r="D7606"/>
      <c r="E7606"/>
      <c r="F7606"/>
      <c r="G7606"/>
    </row>
    <row r="7607" spans="3:7" x14ac:dyDescent="0.2">
      <c r="C7607"/>
      <c r="D7607"/>
      <c r="E7607"/>
      <c r="F7607"/>
      <c r="G7607"/>
    </row>
    <row r="7608" spans="3:7" x14ac:dyDescent="0.2">
      <c r="C7608"/>
      <c r="D7608"/>
      <c r="E7608"/>
      <c r="F7608"/>
      <c r="G7608"/>
    </row>
    <row r="7609" spans="3:7" x14ac:dyDescent="0.2">
      <c r="C7609"/>
      <c r="D7609"/>
      <c r="E7609"/>
      <c r="F7609"/>
      <c r="G7609"/>
    </row>
    <row r="7610" spans="3:7" x14ac:dyDescent="0.2">
      <c r="C7610"/>
      <c r="D7610"/>
      <c r="E7610"/>
      <c r="F7610"/>
      <c r="G7610"/>
    </row>
    <row r="7611" spans="3:7" x14ac:dyDescent="0.2">
      <c r="C7611"/>
      <c r="D7611"/>
      <c r="E7611"/>
      <c r="F7611"/>
      <c r="G7611"/>
    </row>
    <row r="7612" spans="3:7" x14ac:dyDescent="0.2">
      <c r="C7612"/>
      <c r="D7612"/>
      <c r="E7612"/>
      <c r="F7612"/>
      <c r="G7612"/>
    </row>
    <row r="7613" spans="3:7" x14ac:dyDescent="0.2">
      <c r="C7613"/>
      <c r="D7613"/>
      <c r="E7613"/>
      <c r="F7613"/>
      <c r="G7613"/>
    </row>
    <row r="7614" spans="3:7" x14ac:dyDescent="0.2">
      <c r="C7614"/>
      <c r="D7614"/>
      <c r="E7614"/>
      <c r="F7614"/>
      <c r="G7614"/>
    </row>
    <row r="7615" spans="3:7" x14ac:dyDescent="0.2">
      <c r="C7615"/>
      <c r="D7615"/>
      <c r="E7615"/>
      <c r="F7615"/>
      <c r="G7615"/>
    </row>
    <row r="7616" spans="3:7" x14ac:dyDescent="0.2">
      <c r="C7616"/>
      <c r="D7616"/>
      <c r="E7616"/>
      <c r="F7616"/>
      <c r="G7616"/>
    </row>
    <row r="7617" spans="3:7" x14ac:dyDescent="0.2">
      <c r="C7617"/>
      <c r="D7617"/>
      <c r="E7617"/>
      <c r="F7617"/>
      <c r="G7617"/>
    </row>
    <row r="7618" spans="3:7" x14ac:dyDescent="0.2">
      <c r="C7618"/>
      <c r="D7618"/>
      <c r="E7618"/>
      <c r="F7618"/>
      <c r="G7618"/>
    </row>
    <row r="7619" spans="3:7" x14ac:dyDescent="0.2">
      <c r="C7619"/>
      <c r="D7619"/>
      <c r="E7619"/>
      <c r="F7619"/>
      <c r="G7619"/>
    </row>
    <row r="7620" spans="3:7" x14ac:dyDescent="0.2">
      <c r="C7620"/>
      <c r="D7620"/>
      <c r="E7620"/>
      <c r="F7620"/>
      <c r="G7620"/>
    </row>
    <row r="7621" spans="3:7" x14ac:dyDescent="0.2">
      <c r="C7621"/>
      <c r="D7621"/>
      <c r="E7621"/>
      <c r="F7621"/>
      <c r="G7621"/>
    </row>
    <row r="7622" spans="3:7" x14ac:dyDescent="0.2">
      <c r="C7622"/>
      <c r="D7622"/>
      <c r="E7622"/>
      <c r="F7622"/>
      <c r="G7622"/>
    </row>
    <row r="7623" spans="3:7" x14ac:dyDescent="0.2">
      <c r="C7623"/>
      <c r="D7623"/>
      <c r="E7623"/>
      <c r="F7623"/>
      <c r="G7623"/>
    </row>
    <row r="7624" spans="3:7" x14ac:dyDescent="0.2">
      <c r="C7624"/>
      <c r="D7624"/>
      <c r="E7624"/>
      <c r="F7624"/>
      <c r="G7624"/>
    </row>
    <row r="7625" spans="3:7" x14ac:dyDescent="0.2">
      <c r="C7625"/>
      <c r="D7625"/>
      <c r="E7625"/>
      <c r="F7625"/>
      <c r="G7625"/>
    </row>
    <row r="7626" spans="3:7" x14ac:dyDescent="0.2">
      <c r="C7626"/>
      <c r="D7626"/>
      <c r="E7626"/>
      <c r="F7626"/>
      <c r="G7626"/>
    </row>
    <row r="7627" spans="3:7" x14ac:dyDescent="0.2">
      <c r="C7627"/>
      <c r="D7627"/>
      <c r="E7627"/>
      <c r="F7627"/>
      <c r="G7627"/>
    </row>
    <row r="7628" spans="3:7" x14ac:dyDescent="0.2">
      <c r="C7628"/>
      <c r="D7628"/>
      <c r="E7628"/>
      <c r="F7628"/>
      <c r="G7628"/>
    </row>
    <row r="7629" spans="3:7" x14ac:dyDescent="0.2">
      <c r="C7629"/>
      <c r="D7629"/>
      <c r="E7629"/>
      <c r="F7629"/>
      <c r="G7629"/>
    </row>
    <row r="7630" spans="3:7" x14ac:dyDescent="0.2">
      <c r="C7630"/>
      <c r="D7630"/>
      <c r="E7630"/>
      <c r="F7630"/>
      <c r="G7630"/>
    </row>
    <row r="7631" spans="3:7" x14ac:dyDescent="0.2">
      <c r="C7631"/>
      <c r="D7631"/>
      <c r="E7631"/>
      <c r="F7631"/>
      <c r="G7631"/>
    </row>
    <row r="7632" spans="3:7" x14ac:dyDescent="0.2">
      <c r="C7632"/>
      <c r="D7632"/>
      <c r="E7632"/>
      <c r="F7632"/>
      <c r="G7632"/>
    </row>
    <row r="7633" spans="3:7" x14ac:dyDescent="0.2">
      <c r="C7633"/>
      <c r="D7633"/>
      <c r="E7633"/>
      <c r="F7633"/>
      <c r="G7633"/>
    </row>
    <row r="7634" spans="3:7" x14ac:dyDescent="0.2">
      <c r="C7634"/>
      <c r="D7634"/>
      <c r="E7634"/>
      <c r="F7634"/>
      <c r="G7634"/>
    </row>
    <row r="7635" spans="3:7" x14ac:dyDescent="0.2">
      <c r="C7635"/>
      <c r="D7635"/>
      <c r="E7635"/>
      <c r="F7635"/>
      <c r="G7635"/>
    </row>
    <row r="7636" spans="3:7" x14ac:dyDescent="0.2">
      <c r="C7636"/>
      <c r="D7636"/>
      <c r="E7636"/>
      <c r="F7636"/>
      <c r="G7636"/>
    </row>
    <row r="7637" spans="3:7" x14ac:dyDescent="0.2">
      <c r="C7637"/>
      <c r="D7637"/>
      <c r="E7637"/>
      <c r="F7637"/>
      <c r="G7637"/>
    </row>
    <row r="7638" spans="3:7" x14ac:dyDescent="0.2">
      <c r="C7638"/>
      <c r="D7638"/>
      <c r="E7638"/>
      <c r="F7638"/>
      <c r="G7638"/>
    </row>
    <row r="7639" spans="3:7" x14ac:dyDescent="0.2">
      <c r="C7639"/>
      <c r="D7639"/>
      <c r="E7639"/>
      <c r="F7639"/>
      <c r="G7639"/>
    </row>
    <row r="7640" spans="3:7" x14ac:dyDescent="0.2">
      <c r="C7640"/>
      <c r="D7640"/>
      <c r="E7640"/>
      <c r="F7640"/>
      <c r="G7640"/>
    </row>
    <row r="7641" spans="3:7" x14ac:dyDescent="0.2">
      <c r="C7641"/>
      <c r="D7641"/>
      <c r="E7641"/>
      <c r="F7641"/>
      <c r="G7641"/>
    </row>
    <row r="7642" spans="3:7" x14ac:dyDescent="0.2">
      <c r="C7642"/>
      <c r="D7642"/>
      <c r="E7642"/>
      <c r="F7642"/>
      <c r="G7642"/>
    </row>
    <row r="7643" spans="3:7" x14ac:dyDescent="0.2">
      <c r="C7643"/>
      <c r="D7643"/>
      <c r="E7643"/>
      <c r="F7643"/>
      <c r="G7643"/>
    </row>
    <row r="7644" spans="3:7" x14ac:dyDescent="0.2">
      <c r="C7644"/>
      <c r="D7644"/>
      <c r="E7644"/>
      <c r="F7644"/>
      <c r="G7644"/>
    </row>
    <row r="7645" spans="3:7" x14ac:dyDescent="0.2">
      <c r="C7645"/>
      <c r="D7645"/>
      <c r="E7645"/>
      <c r="F7645"/>
      <c r="G7645"/>
    </row>
    <row r="7646" spans="3:7" x14ac:dyDescent="0.2">
      <c r="C7646"/>
      <c r="D7646"/>
      <c r="E7646"/>
      <c r="F7646"/>
      <c r="G7646"/>
    </row>
    <row r="7647" spans="3:7" x14ac:dyDescent="0.2">
      <c r="C7647"/>
      <c r="D7647"/>
      <c r="E7647"/>
      <c r="F7647"/>
      <c r="G7647"/>
    </row>
    <row r="7648" spans="3:7" x14ac:dyDescent="0.2">
      <c r="C7648"/>
      <c r="D7648"/>
      <c r="E7648"/>
      <c r="F7648"/>
      <c r="G7648"/>
    </row>
    <row r="7649" spans="3:7" x14ac:dyDescent="0.2">
      <c r="C7649"/>
      <c r="D7649"/>
      <c r="E7649"/>
      <c r="F7649"/>
      <c r="G7649"/>
    </row>
    <row r="7650" spans="3:7" x14ac:dyDescent="0.2">
      <c r="C7650"/>
      <c r="D7650"/>
      <c r="E7650"/>
      <c r="F7650"/>
      <c r="G7650"/>
    </row>
    <row r="7651" spans="3:7" x14ac:dyDescent="0.2">
      <c r="C7651"/>
      <c r="D7651"/>
      <c r="E7651"/>
      <c r="F7651"/>
      <c r="G7651"/>
    </row>
    <row r="7652" spans="3:7" x14ac:dyDescent="0.2">
      <c r="C7652"/>
      <c r="D7652"/>
      <c r="E7652"/>
      <c r="F7652"/>
      <c r="G7652"/>
    </row>
    <row r="7653" spans="3:7" x14ac:dyDescent="0.2">
      <c r="C7653"/>
      <c r="D7653"/>
      <c r="E7653"/>
      <c r="F7653"/>
      <c r="G7653"/>
    </row>
    <row r="7654" spans="3:7" x14ac:dyDescent="0.2">
      <c r="C7654"/>
      <c r="D7654"/>
      <c r="E7654"/>
      <c r="F7654"/>
      <c r="G7654"/>
    </row>
    <row r="7655" spans="3:7" x14ac:dyDescent="0.2">
      <c r="C7655"/>
      <c r="D7655"/>
      <c r="E7655"/>
      <c r="F7655"/>
      <c r="G7655"/>
    </row>
    <row r="7656" spans="3:7" x14ac:dyDescent="0.2">
      <c r="C7656"/>
      <c r="D7656"/>
      <c r="E7656"/>
      <c r="F7656"/>
      <c r="G7656"/>
    </row>
    <row r="7657" spans="3:7" x14ac:dyDescent="0.2">
      <c r="C7657"/>
      <c r="D7657"/>
      <c r="E7657"/>
      <c r="F7657"/>
      <c r="G7657"/>
    </row>
    <row r="7658" spans="3:7" x14ac:dyDescent="0.2">
      <c r="C7658"/>
      <c r="D7658"/>
      <c r="E7658"/>
      <c r="F7658"/>
      <c r="G7658"/>
    </row>
    <row r="7659" spans="3:7" x14ac:dyDescent="0.2">
      <c r="C7659"/>
      <c r="D7659"/>
      <c r="E7659"/>
      <c r="F7659"/>
      <c r="G7659"/>
    </row>
    <row r="7660" spans="3:7" x14ac:dyDescent="0.2">
      <c r="C7660"/>
      <c r="D7660"/>
      <c r="E7660"/>
      <c r="F7660"/>
      <c r="G7660"/>
    </row>
    <row r="7661" spans="3:7" x14ac:dyDescent="0.2">
      <c r="C7661"/>
      <c r="D7661"/>
      <c r="E7661"/>
      <c r="F7661"/>
      <c r="G7661"/>
    </row>
    <row r="7662" spans="3:7" x14ac:dyDescent="0.2">
      <c r="C7662"/>
      <c r="D7662"/>
      <c r="E7662"/>
      <c r="F7662"/>
      <c r="G7662"/>
    </row>
    <row r="7663" spans="3:7" x14ac:dyDescent="0.2">
      <c r="C7663"/>
      <c r="D7663"/>
      <c r="E7663"/>
      <c r="F7663"/>
      <c r="G7663"/>
    </row>
    <row r="7664" spans="3:7" x14ac:dyDescent="0.2">
      <c r="C7664"/>
      <c r="D7664"/>
      <c r="E7664"/>
      <c r="F7664"/>
      <c r="G7664"/>
    </row>
    <row r="7665" spans="3:7" x14ac:dyDescent="0.2">
      <c r="C7665"/>
      <c r="D7665"/>
      <c r="E7665"/>
      <c r="F7665"/>
      <c r="G7665"/>
    </row>
    <row r="7666" spans="3:7" x14ac:dyDescent="0.2">
      <c r="C7666"/>
      <c r="D7666"/>
      <c r="E7666"/>
      <c r="F7666"/>
      <c r="G7666"/>
    </row>
    <row r="7667" spans="3:7" x14ac:dyDescent="0.2">
      <c r="C7667"/>
      <c r="D7667"/>
      <c r="E7667"/>
      <c r="F7667"/>
      <c r="G7667"/>
    </row>
    <row r="7668" spans="3:7" x14ac:dyDescent="0.2">
      <c r="C7668"/>
      <c r="D7668"/>
      <c r="E7668"/>
      <c r="F7668"/>
      <c r="G7668"/>
    </row>
    <row r="7669" spans="3:7" x14ac:dyDescent="0.2">
      <c r="C7669"/>
      <c r="D7669"/>
      <c r="E7669"/>
      <c r="F7669"/>
      <c r="G7669"/>
    </row>
    <row r="7670" spans="3:7" x14ac:dyDescent="0.2">
      <c r="C7670"/>
      <c r="D7670"/>
      <c r="E7670"/>
      <c r="F7670"/>
      <c r="G7670"/>
    </row>
    <row r="7671" spans="3:7" x14ac:dyDescent="0.2">
      <c r="C7671"/>
      <c r="D7671"/>
      <c r="E7671"/>
      <c r="F7671"/>
      <c r="G7671"/>
    </row>
    <row r="7672" spans="3:7" x14ac:dyDescent="0.2">
      <c r="C7672"/>
      <c r="D7672"/>
      <c r="E7672"/>
      <c r="F7672"/>
      <c r="G7672"/>
    </row>
    <row r="7673" spans="3:7" x14ac:dyDescent="0.2">
      <c r="C7673"/>
      <c r="D7673"/>
      <c r="E7673"/>
      <c r="F7673"/>
      <c r="G7673"/>
    </row>
    <row r="7674" spans="3:7" x14ac:dyDescent="0.2">
      <c r="C7674"/>
      <c r="D7674"/>
      <c r="E7674"/>
      <c r="F7674"/>
      <c r="G7674"/>
    </row>
    <row r="7675" spans="3:7" x14ac:dyDescent="0.2">
      <c r="C7675"/>
      <c r="D7675"/>
      <c r="E7675"/>
      <c r="F7675"/>
      <c r="G7675"/>
    </row>
    <row r="7676" spans="3:7" x14ac:dyDescent="0.2">
      <c r="C7676"/>
      <c r="D7676"/>
      <c r="E7676"/>
      <c r="F7676"/>
      <c r="G7676"/>
    </row>
    <row r="7677" spans="3:7" x14ac:dyDescent="0.2">
      <c r="C7677"/>
      <c r="D7677"/>
      <c r="E7677"/>
      <c r="F7677"/>
      <c r="G7677"/>
    </row>
    <row r="7678" spans="3:7" x14ac:dyDescent="0.2">
      <c r="C7678"/>
      <c r="D7678"/>
      <c r="E7678"/>
      <c r="F7678"/>
      <c r="G7678"/>
    </row>
    <row r="7679" spans="3:7" x14ac:dyDescent="0.2">
      <c r="C7679"/>
      <c r="D7679"/>
      <c r="E7679"/>
      <c r="F7679"/>
      <c r="G7679"/>
    </row>
    <row r="7680" spans="3:7" x14ac:dyDescent="0.2">
      <c r="C7680"/>
      <c r="D7680"/>
      <c r="E7680"/>
      <c r="F7680"/>
      <c r="G7680"/>
    </row>
    <row r="7681" spans="3:7" x14ac:dyDescent="0.2">
      <c r="C7681"/>
      <c r="D7681"/>
      <c r="E7681"/>
      <c r="F7681"/>
      <c r="G7681"/>
    </row>
    <row r="7682" spans="3:7" x14ac:dyDescent="0.2">
      <c r="C7682"/>
      <c r="D7682"/>
      <c r="E7682"/>
      <c r="F7682"/>
      <c r="G7682"/>
    </row>
    <row r="7683" spans="3:7" x14ac:dyDescent="0.2">
      <c r="C7683"/>
      <c r="D7683"/>
      <c r="E7683"/>
      <c r="F7683"/>
      <c r="G7683"/>
    </row>
    <row r="7684" spans="3:7" x14ac:dyDescent="0.2">
      <c r="C7684"/>
      <c r="D7684"/>
      <c r="E7684"/>
      <c r="F7684"/>
      <c r="G7684"/>
    </row>
    <row r="7685" spans="3:7" x14ac:dyDescent="0.2">
      <c r="C7685"/>
      <c r="D7685"/>
      <c r="E7685"/>
      <c r="F7685"/>
      <c r="G7685"/>
    </row>
    <row r="7686" spans="3:7" x14ac:dyDescent="0.2">
      <c r="C7686"/>
      <c r="D7686"/>
      <c r="E7686"/>
      <c r="F7686"/>
      <c r="G7686"/>
    </row>
    <row r="7687" spans="3:7" x14ac:dyDescent="0.2">
      <c r="C7687"/>
      <c r="D7687"/>
      <c r="E7687"/>
      <c r="F7687"/>
      <c r="G7687"/>
    </row>
    <row r="7688" spans="3:7" x14ac:dyDescent="0.2">
      <c r="C7688"/>
      <c r="D7688"/>
      <c r="E7688"/>
      <c r="F7688"/>
      <c r="G7688"/>
    </row>
    <row r="7689" spans="3:7" x14ac:dyDescent="0.2">
      <c r="C7689"/>
      <c r="D7689"/>
      <c r="E7689"/>
      <c r="F7689"/>
      <c r="G7689"/>
    </row>
    <row r="7690" spans="3:7" x14ac:dyDescent="0.2">
      <c r="C7690"/>
      <c r="D7690"/>
      <c r="E7690"/>
      <c r="F7690"/>
      <c r="G7690"/>
    </row>
    <row r="7691" spans="3:7" x14ac:dyDescent="0.2">
      <c r="C7691"/>
      <c r="D7691"/>
      <c r="E7691"/>
      <c r="F7691"/>
      <c r="G7691"/>
    </row>
    <row r="7692" spans="3:7" x14ac:dyDescent="0.2">
      <c r="C7692"/>
      <c r="D7692"/>
      <c r="E7692"/>
      <c r="F7692"/>
      <c r="G7692"/>
    </row>
    <row r="7693" spans="3:7" x14ac:dyDescent="0.2">
      <c r="C7693"/>
      <c r="D7693"/>
      <c r="E7693"/>
      <c r="F7693"/>
      <c r="G7693"/>
    </row>
    <row r="7694" spans="3:7" x14ac:dyDescent="0.2">
      <c r="C7694"/>
      <c r="D7694"/>
      <c r="E7694"/>
      <c r="F7694"/>
      <c r="G7694"/>
    </row>
    <row r="7695" spans="3:7" x14ac:dyDescent="0.2">
      <c r="C7695"/>
      <c r="D7695"/>
      <c r="E7695"/>
      <c r="F7695"/>
      <c r="G7695"/>
    </row>
    <row r="7696" spans="3:7" x14ac:dyDescent="0.2">
      <c r="C7696"/>
      <c r="D7696"/>
      <c r="E7696"/>
      <c r="F7696"/>
      <c r="G7696"/>
    </row>
    <row r="7697" spans="3:7" x14ac:dyDescent="0.2">
      <c r="C7697"/>
      <c r="D7697"/>
      <c r="E7697"/>
      <c r="F7697"/>
      <c r="G7697"/>
    </row>
    <row r="7698" spans="3:7" x14ac:dyDescent="0.2">
      <c r="C7698"/>
      <c r="D7698"/>
      <c r="E7698"/>
      <c r="F7698"/>
      <c r="G7698"/>
    </row>
    <row r="7699" spans="3:7" x14ac:dyDescent="0.2">
      <c r="C7699"/>
      <c r="D7699"/>
      <c r="E7699"/>
      <c r="F7699"/>
      <c r="G7699"/>
    </row>
    <row r="7700" spans="3:7" x14ac:dyDescent="0.2">
      <c r="C7700"/>
      <c r="D7700"/>
      <c r="E7700"/>
      <c r="F7700"/>
      <c r="G7700"/>
    </row>
    <row r="7701" spans="3:7" x14ac:dyDescent="0.2">
      <c r="C7701"/>
      <c r="D7701"/>
      <c r="E7701"/>
      <c r="F7701"/>
      <c r="G7701"/>
    </row>
    <row r="7702" spans="3:7" x14ac:dyDescent="0.2">
      <c r="C7702"/>
      <c r="D7702"/>
      <c r="E7702"/>
      <c r="F7702"/>
      <c r="G7702"/>
    </row>
    <row r="7703" spans="3:7" x14ac:dyDescent="0.2">
      <c r="C7703"/>
      <c r="D7703"/>
      <c r="E7703"/>
      <c r="F7703"/>
      <c r="G7703"/>
    </row>
    <row r="7704" spans="3:7" x14ac:dyDescent="0.2">
      <c r="C7704"/>
      <c r="D7704"/>
      <c r="E7704"/>
      <c r="F7704"/>
      <c r="G7704"/>
    </row>
    <row r="7705" spans="3:7" x14ac:dyDescent="0.2">
      <c r="C7705"/>
      <c r="D7705"/>
      <c r="E7705"/>
      <c r="F7705"/>
      <c r="G7705"/>
    </row>
    <row r="7706" spans="3:7" x14ac:dyDescent="0.2">
      <c r="C7706"/>
      <c r="D7706"/>
      <c r="E7706"/>
      <c r="F7706"/>
      <c r="G7706"/>
    </row>
    <row r="7707" spans="3:7" x14ac:dyDescent="0.2">
      <c r="C7707"/>
      <c r="D7707"/>
      <c r="E7707"/>
      <c r="F7707"/>
      <c r="G7707"/>
    </row>
    <row r="7708" spans="3:7" x14ac:dyDescent="0.2">
      <c r="C7708"/>
      <c r="D7708"/>
      <c r="E7708"/>
      <c r="F7708"/>
      <c r="G7708"/>
    </row>
    <row r="7709" spans="3:7" x14ac:dyDescent="0.2">
      <c r="C7709"/>
      <c r="D7709"/>
      <c r="E7709"/>
      <c r="F7709"/>
      <c r="G7709"/>
    </row>
    <row r="7710" spans="3:7" x14ac:dyDescent="0.2">
      <c r="C7710"/>
      <c r="D7710"/>
      <c r="E7710"/>
      <c r="F7710"/>
      <c r="G7710"/>
    </row>
    <row r="7711" spans="3:7" x14ac:dyDescent="0.2">
      <c r="C7711"/>
      <c r="D7711"/>
      <c r="E7711"/>
      <c r="F7711"/>
      <c r="G7711"/>
    </row>
    <row r="7712" spans="3:7" x14ac:dyDescent="0.2">
      <c r="C7712"/>
      <c r="D7712"/>
      <c r="E7712"/>
      <c r="F7712"/>
      <c r="G7712"/>
    </row>
    <row r="7713" spans="3:7" x14ac:dyDescent="0.2">
      <c r="C7713"/>
      <c r="D7713"/>
      <c r="E7713"/>
      <c r="F7713"/>
      <c r="G7713"/>
    </row>
    <row r="7714" spans="3:7" x14ac:dyDescent="0.2">
      <c r="C7714"/>
      <c r="D7714"/>
      <c r="E7714"/>
      <c r="F7714"/>
      <c r="G7714"/>
    </row>
    <row r="7715" spans="3:7" x14ac:dyDescent="0.2">
      <c r="C7715"/>
      <c r="D7715"/>
      <c r="E7715"/>
      <c r="F7715"/>
      <c r="G7715"/>
    </row>
    <row r="7716" spans="3:7" x14ac:dyDescent="0.2">
      <c r="C7716"/>
      <c r="D7716"/>
      <c r="E7716"/>
      <c r="F7716"/>
      <c r="G7716"/>
    </row>
    <row r="7717" spans="3:7" x14ac:dyDescent="0.2">
      <c r="C7717"/>
      <c r="D7717"/>
      <c r="E7717"/>
      <c r="F7717"/>
      <c r="G7717"/>
    </row>
    <row r="7718" spans="3:7" x14ac:dyDescent="0.2">
      <c r="C7718"/>
      <c r="D7718"/>
      <c r="E7718"/>
      <c r="F7718"/>
      <c r="G7718"/>
    </row>
    <row r="7719" spans="3:7" x14ac:dyDescent="0.2">
      <c r="C7719"/>
      <c r="D7719"/>
      <c r="E7719"/>
      <c r="F7719"/>
      <c r="G7719"/>
    </row>
    <row r="7720" spans="3:7" x14ac:dyDescent="0.2">
      <c r="C7720"/>
      <c r="D7720"/>
      <c r="E7720"/>
      <c r="F7720"/>
      <c r="G7720"/>
    </row>
    <row r="7721" spans="3:7" x14ac:dyDescent="0.2">
      <c r="C7721"/>
      <c r="D7721"/>
      <c r="E7721"/>
      <c r="F7721"/>
      <c r="G7721"/>
    </row>
    <row r="7722" spans="3:7" x14ac:dyDescent="0.2">
      <c r="C7722"/>
      <c r="D7722"/>
      <c r="E7722"/>
      <c r="F7722"/>
      <c r="G7722"/>
    </row>
    <row r="7723" spans="3:7" x14ac:dyDescent="0.2">
      <c r="C7723"/>
      <c r="D7723"/>
      <c r="E7723"/>
      <c r="F7723"/>
      <c r="G7723"/>
    </row>
    <row r="7724" spans="3:7" x14ac:dyDescent="0.2">
      <c r="C7724"/>
      <c r="D7724"/>
      <c r="E7724"/>
      <c r="F7724"/>
      <c r="G7724"/>
    </row>
    <row r="7725" spans="3:7" x14ac:dyDescent="0.2">
      <c r="C7725"/>
      <c r="D7725"/>
      <c r="E7725"/>
      <c r="F7725"/>
      <c r="G7725"/>
    </row>
    <row r="7726" spans="3:7" x14ac:dyDescent="0.2">
      <c r="C7726"/>
      <c r="D7726"/>
      <c r="E7726"/>
      <c r="F7726"/>
      <c r="G7726"/>
    </row>
    <row r="7727" spans="3:7" x14ac:dyDescent="0.2">
      <c r="C7727"/>
      <c r="D7727"/>
      <c r="E7727"/>
      <c r="F7727"/>
      <c r="G7727"/>
    </row>
    <row r="7728" spans="3:7" x14ac:dyDescent="0.2">
      <c r="C7728"/>
      <c r="D7728"/>
      <c r="E7728"/>
      <c r="F7728"/>
      <c r="G7728"/>
    </row>
    <row r="7729" spans="3:7" x14ac:dyDescent="0.2">
      <c r="C7729"/>
      <c r="D7729"/>
      <c r="E7729"/>
      <c r="F7729"/>
      <c r="G7729"/>
    </row>
    <row r="7730" spans="3:7" x14ac:dyDescent="0.2">
      <c r="C7730"/>
      <c r="D7730"/>
      <c r="E7730"/>
      <c r="F7730"/>
      <c r="G7730"/>
    </row>
    <row r="7731" spans="3:7" x14ac:dyDescent="0.2">
      <c r="C7731"/>
      <c r="D7731"/>
      <c r="E7731"/>
      <c r="F7731"/>
      <c r="G7731"/>
    </row>
    <row r="7732" spans="3:7" x14ac:dyDescent="0.2">
      <c r="C7732"/>
      <c r="D7732"/>
      <c r="E7732"/>
      <c r="F7732"/>
      <c r="G7732"/>
    </row>
    <row r="7733" spans="3:7" x14ac:dyDescent="0.2">
      <c r="C7733"/>
      <c r="D7733"/>
      <c r="E7733"/>
      <c r="F7733"/>
      <c r="G7733"/>
    </row>
    <row r="7734" spans="3:7" x14ac:dyDescent="0.2">
      <c r="C7734"/>
      <c r="D7734"/>
      <c r="E7734"/>
      <c r="F7734"/>
      <c r="G7734"/>
    </row>
    <row r="7735" spans="3:7" x14ac:dyDescent="0.2">
      <c r="C7735"/>
      <c r="D7735"/>
      <c r="E7735"/>
      <c r="F7735"/>
      <c r="G7735"/>
    </row>
    <row r="7736" spans="3:7" x14ac:dyDescent="0.2">
      <c r="C7736"/>
      <c r="D7736"/>
      <c r="E7736"/>
      <c r="F7736"/>
      <c r="G7736"/>
    </row>
    <row r="7737" spans="3:7" x14ac:dyDescent="0.2">
      <c r="C7737"/>
      <c r="D7737"/>
      <c r="E7737"/>
      <c r="F7737"/>
      <c r="G7737"/>
    </row>
    <row r="7738" spans="3:7" x14ac:dyDescent="0.2">
      <c r="C7738"/>
      <c r="D7738"/>
      <c r="E7738"/>
      <c r="F7738"/>
      <c r="G7738"/>
    </row>
    <row r="7739" spans="3:7" x14ac:dyDescent="0.2">
      <c r="C7739"/>
      <c r="D7739"/>
      <c r="E7739"/>
      <c r="F7739"/>
      <c r="G7739"/>
    </row>
    <row r="7740" spans="3:7" x14ac:dyDescent="0.2">
      <c r="C7740"/>
      <c r="D7740"/>
      <c r="E7740"/>
      <c r="F7740"/>
      <c r="G7740"/>
    </row>
    <row r="7741" spans="3:7" x14ac:dyDescent="0.2">
      <c r="C7741"/>
      <c r="D7741"/>
      <c r="E7741"/>
      <c r="F7741"/>
      <c r="G7741"/>
    </row>
    <row r="7742" spans="3:7" x14ac:dyDescent="0.2">
      <c r="C7742"/>
      <c r="D7742"/>
      <c r="E7742"/>
      <c r="F7742"/>
      <c r="G7742"/>
    </row>
    <row r="7743" spans="3:7" x14ac:dyDescent="0.2">
      <c r="C7743"/>
      <c r="D7743"/>
      <c r="E7743"/>
      <c r="F7743"/>
      <c r="G7743"/>
    </row>
    <row r="7744" spans="3:7" x14ac:dyDescent="0.2">
      <c r="C7744"/>
      <c r="D7744"/>
      <c r="E7744"/>
      <c r="F7744"/>
      <c r="G7744"/>
    </row>
    <row r="7745" spans="3:7" x14ac:dyDescent="0.2">
      <c r="C7745"/>
      <c r="D7745"/>
      <c r="E7745"/>
      <c r="F7745"/>
      <c r="G7745"/>
    </row>
    <row r="7746" spans="3:7" x14ac:dyDescent="0.2">
      <c r="C7746"/>
      <c r="D7746"/>
      <c r="E7746"/>
      <c r="F7746"/>
      <c r="G7746"/>
    </row>
    <row r="7747" spans="3:7" x14ac:dyDescent="0.2">
      <c r="C7747"/>
      <c r="D7747"/>
      <c r="E7747"/>
      <c r="F7747"/>
      <c r="G7747"/>
    </row>
    <row r="7748" spans="3:7" x14ac:dyDescent="0.2">
      <c r="C7748"/>
      <c r="D7748"/>
      <c r="E7748"/>
      <c r="F7748"/>
      <c r="G7748"/>
    </row>
    <row r="7749" spans="3:7" x14ac:dyDescent="0.2">
      <c r="C7749"/>
      <c r="D7749"/>
      <c r="E7749"/>
      <c r="F7749"/>
      <c r="G7749"/>
    </row>
    <row r="7750" spans="3:7" x14ac:dyDescent="0.2">
      <c r="C7750"/>
      <c r="D7750"/>
      <c r="E7750"/>
      <c r="F7750"/>
      <c r="G7750"/>
    </row>
    <row r="7751" spans="3:7" x14ac:dyDescent="0.2">
      <c r="C7751"/>
      <c r="D7751"/>
      <c r="E7751"/>
      <c r="F7751"/>
      <c r="G7751"/>
    </row>
    <row r="7752" spans="3:7" x14ac:dyDescent="0.2">
      <c r="C7752"/>
      <c r="D7752"/>
      <c r="E7752"/>
      <c r="F7752"/>
      <c r="G7752"/>
    </row>
    <row r="7753" spans="3:7" x14ac:dyDescent="0.2">
      <c r="C7753"/>
      <c r="D7753"/>
      <c r="E7753"/>
      <c r="F7753"/>
      <c r="G7753"/>
    </row>
    <row r="7754" spans="3:7" x14ac:dyDescent="0.2">
      <c r="C7754"/>
      <c r="D7754"/>
      <c r="E7754"/>
      <c r="F7754"/>
      <c r="G7754"/>
    </row>
    <row r="7755" spans="3:7" x14ac:dyDescent="0.2">
      <c r="C7755"/>
      <c r="D7755"/>
      <c r="E7755"/>
      <c r="F7755"/>
      <c r="G7755"/>
    </row>
    <row r="7756" spans="3:7" x14ac:dyDescent="0.2">
      <c r="C7756"/>
      <c r="D7756"/>
      <c r="E7756"/>
      <c r="F7756"/>
      <c r="G7756"/>
    </row>
    <row r="7757" spans="3:7" x14ac:dyDescent="0.2">
      <c r="C7757"/>
      <c r="D7757"/>
      <c r="E7757"/>
      <c r="F7757"/>
      <c r="G7757"/>
    </row>
    <row r="7758" spans="3:7" x14ac:dyDescent="0.2">
      <c r="C7758"/>
      <c r="D7758"/>
      <c r="E7758"/>
      <c r="F7758"/>
      <c r="G7758"/>
    </row>
    <row r="7759" spans="3:7" x14ac:dyDescent="0.2">
      <c r="C7759"/>
      <c r="D7759"/>
      <c r="E7759"/>
      <c r="F7759"/>
      <c r="G7759"/>
    </row>
    <row r="7760" spans="3:7" x14ac:dyDescent="0.2">
      <c r="C7760"/>
      <c r="D7760"/>
      <c r="E7760"/>
      <c r="F7760"/>
      <c r="G7760"/>
    </row>
    <row r="7761" spans="3:7" x14ac:dyDescent="0.2">
      <c r="C7761"/>
      <c r="D7761"/>
      <c r="E7761"/>
      <c r="F7761"/>
      <c r="G7761"/>
    </row>
    <row r="7762" spans="3:7" x14ac:dyDescent="0.2">
      <c r="C7762"/>
      <c r="D7762"/>
      <c r="E7762"/>
      <c r="F7762"/>
      <c r="G7762"/>
    </row>
    <row r="7763" spans="3:7" x14ac:dyDescent="0.2">
      <c r="C7763"/>
      <c r="D7763"/>
      <c r="E7763"/>
      <c r="F7763"/>
      <c r="G7763"/>
    </row>
    <row r="7764" spans="3:7" x14ac:dyDescent="0.2">
      <c r="C7764"/>
      <c r="D7764"/>
      <c r="E7764"/>
      <c r="F7764"/>
      <c r="G7764"/>
    </row>
    <row r="7765" spans="3:7" x14ac:dyDescent="0.2">
      <c r="C7765"/>
      <c r="D7765"/>
      <c r="E7765"/>
      <c r="F7765"/>
      <c r="G7765"/>
    </row>
    <row r="7766" spans="3:7" x14ac:dyDescent="0.2">
      <c r="C7766"/>
      <c r="D7766"/>
      <c r="E7766"/>
      <c r="F7766"/>
      <c r="G7766"/>
    </row>
    <row r="7767" spans="3:7" x14ac:dyDescent="0.2">
      <c r="C7767"/>
      <c r="D7767"/>
      <c r="E7767"/>
      <c r="F7767"/>
      <c r="G7767"/>
    </row>
    <row r="7768" spans="3:7" x14ac:dyDescent="0.2">
      <c r="C7768"/>
      <c r="D7768"/>
      <c r="E7768"/>
      <c r="F7768"/>
      <c r="G7768"/>
    </row>
    <row r="7769" spans="3:7" x14ac:dyDescent="0.2">
      <c r="C7769"/>
      <c r="D7769"/>
      <c r="E7769"/>
      <c r="F7769"/>
      <c r="G7769"/>
    </row>
    <row r="7770" spans="3:7" x14ac:dyDescent="0.2">
      <c r="C7770"/>
      <c r="D7770"/>
      <c r="E7770"/>
      <c r="F7770"/>
      <c r="G7770"/>
    </row>
    <row r="7771" spans="3:7" x14ac:dyDescent="0.2">
      <c r="C7771"/>
      <c r="D7771"/>
      <c r="E7771"/>
      <c r="F7771"/>
      <c r="G7771"/>
    </row>
    <row r="7772" spans="3:7" x14ac:dyDescent="0.2">
      <c r="C7772"/>
      <c r="D7772"/>
      <c r="E7772"/>
      <c r="F7772"/>
      <c r="G7772"/>
    </row>
    <row r="7773" spans="3:7" x14ac:dyDescent="0.2">
      <c r="C7773"/>
      <c r="D7773"/>
      <c r="E7773"/>
      <c r="F7773"/>
      <c r="G7773"/>
    </row>
    <row r="7774" spans="3:7" x14ac:dyDescent="0.2">
      <c r="C7774"/>
      <c r="D7774"/>
      <c r="E7774"/>
      <c r="F7774"/>
      <c r="G7774"/>
    </row>
    <row r="7775" spans="3:7" x14ac:dyDescent="0.2">
      <c r="C7775"/>
      <c r="D7775"/>
      <c r="E7775"/>
      <c r="F7775"/>
      <c r="G7775"/>
    </row>
    <row r="7776" spans="3:7" x14ac:dyDescent="0.2">
      <c r="C7776"/>
      <c r="D7776"/>
      <c r="E7776"/>
      <c r="F7776"/>
      <c r="G7776"/>
    </row>
    <row r="7777" spans="3:7" x14ac:dyDescent="0.2">
      <c r="C7777"/>
      <c r="D7777"/>
      <c r="E7777"/>
      <c r="F7777"/>
      <c r="G7777"/>
    </row>
    <row r="7778" spans="3:7" x14ac:dyDescent="0.2">
      <c r="C7778"/>
      <c r="D7778"/>
      <c r="E7778"/>
      <c r="F7778"/>
      <c r="G7778"/>
    </row>
    <row r="7779" spans="3:7" x14ac:dyDescent="0.2">
      <c r="C7779"/>
      <c r="D7779"/>
      <c r="E7779"/>
      <c r="F7779"/>
      <c r="G7779"/>
    </row>
    <row r="7780" spans="3:7" x14ac:dyDescent="0.2">
      <c r="C7780"/>
      <c r="D7780"/>
      <c r="E7780"/>
      <c r="F7780"/>
      <c r="G7780"/>
    </row>
    <row r="7781" spans="3:7" x14ac:dyDescent="0.2">
      <c r="C7781"/>
      <c r="D7781"/>
      <c r="E7781"/>
      <c r="F7781"/>
      <c r="G7781"/>
    </row>
    <row r="7782" spans="3:7" x14ac:dyDescent="0.2">
      <c r="C7782"/>
      <c r="D7782"/>
      <c r="E7782"/>
      <c r="F7782"/>
      <c r="G7782"/>
    </row>
    <row r="7783" spans="3:7" x14ac:dyDescent="0.2">
      <c r="C7783"/>
      <c r="D7783"/>
      <c r="E7783"/>
      <c r="F7783"/>
      <c r="G7783"/>
    </row>
    <row r="7784" spans="3:7" x14ac:dyDescent="0.2">
      <c r="C7784"/>
      <c r="D7784"/>
      <c r="E7784"/>
      <c r="F7784"/>
      <c r="G7784"/>
    </row>
    <row r="7785" spans="3:7" x14ac:dyDescent="0.2">
      <c r="C7785"/>
      <c r="D7785"/>
      <c r="E7785"/>
      <c r="F7785"/>
      <c r="G7785"/>
    </row>
    <row r="7786" spans="3:7" x14ac:dyDescent="0.2">
      <c r="C7786"/>
      <c r="D7786"/>
      <c r="E7786"/>
      <c r="F7786"/>
      <c r="G7786"/>
    </row>
    <row r="7787" spans="3:7" x14ac:dyDescent="0.2">
      <c r="C7787"/>
      <c r="D7787"/>
      <c r="E7787"/>
      <c r="F7787"/>
      <c r="G7787"/>
    </row>
    <row r="7788" spans="3:7" x14ac:dyDescent="0.2">
      <c r="C7788"/>
      <c r="D7788"/>
      <c r="E7788"/>
      <c r="F7788"/>
      <c r="G7788"/>
    </row>
    <row r="7789" spans="3:7" x14ac:dyDescent="0.2">
      <c r="C7789"/>
      <c r="D7789"/>
      <c r="E7789"/>
      <c r="F7789"/>
      <c r="G7789"/>
    </row>
    <row r="7790" spans="3:7" x14ac:dyDescent="0.2">
      <c r="C7790"/>
      <c r="D7790"/>
      <c r="E7790"/>
      <c r="F7790"/>
      <c r="G7790"/>
    </row>
    <row r="7791" spans="3:7" x14ac:dyDescent="0.2">
      <c r="C7791"/>
      <c r="D7791"/>
      <c r="E7791"/>
      <c r="F7791"/>
      <c r="G7791"/>
    </row>
    <row r="7792" spans="3:7" x14ac:dyDescent="0.2">
      <c r="C7792"/>
      <c r="D7792"/>
      <c r="E7792"/>
      <c r="F7792"/>
      <c r="G7792"/>
    </row>
    <row r="7793" spans="3:7" x14ac:dyDescent="0.2">
      <c r="C7793"/>
      <c r="D7793"/>
      <c r="E7793"/>
      <c r="F7793"/>
      <c r="G7793"/>
    </row>
    <row r="7794" spans="3:7" x14ac:dyDescent="0.2">
      <c r="C7794"/>
      <c r="D7794"/>
      <c r="E7794"/>
      <c r="F7794"/>
      <c r="G7794"/>
    </row>
    <row r="7795" spans="3:7" x14ac:dyDescent="0.2">
      <c r="C7795"/>
      <c r="D7795"/>
      <c r="E7795"/>
      <c r="F7795"/>
      <c r="G7795"/>
    </row>
    <row r="7796" spans="3:7" x14ac:dyDescent="0.2">
      <c r="C7796"/>
      <c r="D7796"/>
      <c r="E7796"/>
      <c r="F7796"/>
      <c r="G7796"/>
    </row>
    <row r="7797" spans="3:7" x14ac:dyDescent="0.2">
      <c r="C7797"/>
      <c r="D7797"/>
      <c r="E7797"/>
      <c r="F7797"/>
      <c r="G7797"/>
    </row>
    <row r="7798" spans="3:7" x14ac:dyDescent="0.2">
      <c r="C7798"/>
      <c r="D7798"/>
      <c r="E7798"/>
      <c r="F7798"/>
      <c r="G7798"/>
    </row>
    <row r="7799" spans="3:7" x14ac:dyDescent="0.2">
      <c r="C7799"/>
      <c r="D7799"/>
      <c r="E7799"/>
      <c r="F7799"/>
      <c r="G7799"/>
    </row>
    <row r="7800" spans="3:7" x14ac:dyDescent="0.2">
      <c r="C7800"/>
      <c r="D7800"/>
      <c r="E7800"/>
      <c r="F7800"/>
      <c r="G7800"/>
    </row>
    <row r="7801" spans="3:7" x14ac:dyDescent="0.2">
      <c r="C7801"/>
      <c r="D7801"/>
      <c r="E7801"/>
      <c r="F7801"/>
      <c r="G7801"/>
    </row>
    <row r="7802" spans="3:7" x14ac:dyDescent="0.2">
      <c r="C7802"/>
      <c r="D7802"/>
      <c r="E7802"/>
      <c r="F7802"/>
      <c r="G7802"/>
    </row>
    <row r="7803" spans="3:7" x14ac:dyDescent="0.2">
      <c r="C7803"/>
      <c r="D7803"/>
      <c r="E7803"/>
      <c r="F7803"/>
      <c r="G7803"/>
    </row>
    <row r="7804" spans="3:7" x14ac:dyDescent="0.2">
      <c r="C7804"/>
      <c r="D7804"/>
      <c r="E7804"/>
      <c r="F7804"/>
      <c r="G7804"/>
    </row>
    <row r="7805" spans="3:7" x14ac:dyDescent="0.2">
      <c r="C7805"/>
      <c r="D7805"/>
      <c r="E7805"/>
      <c r="F7805"/>
      <c r="G7805"/>
    </row>
    <row r="7806" spans="3:7" x14ac:dyDescent="0.2">
      <c r="C7806"/>
      <c r="D7806"/>
      <c r="E7806"/>
      <c r="F7806"/>
      <c r="G7806"/>
    </row>
    <row r="7807" spans="3:7" x14ac:dyDescent="0.2">
      <c r="C7807"/>
      <c r="D7807"/>
      <c r="E7807"/>
      <c r="F7807"/>
      <c r="G7807"/>
    </row>
    <row r="7808" spans="3:7" x14ac:dyDescent="0.2">
      <c r="C7808"/>
      <c r="D7808"/>
      <c r="E7808"/>
      <c r="F7808"/>
      <c r="G7808"/>
    </row>
    <row r="7809" spans="3:7" x14ac:dyDescent="0.2">
      <c r="C7809"/>
      <c r="D7809"/>
      <c r="E7809"/>
      <c r="F7809"/>
      <c r="G7809"/>
    </row>
    <row r="7810" spans="3:7" x14ac:dyDescent="0.2">
      <c r="C7810"/>
      <c r="D7810"/>
      <c r="E7810"/>
      <c r="F7810"/>
      <c r="G7810"/>
    </row>
    <row r="7811" spans="3:7" x14ac:dyDescent="0.2">
      <c r="C7811"/>
      <c r="D7811"/>
      <c r="E7811"/>
      <c r="F7811"/>
      <c r="G7811"/>
    </row>
    <row r="7812" spans="3:7" x14ac:dyDescent="0.2">
      <c r="C7812"/>
      <c r="D7812"/>
      <c r="E7812"/>
      <c r="F7812"/>
      <c r="G7812"/>
    </row>
    <row r="7813" spans="3:7" x14ac:dyDescent="0.2">
      <c r="C7813"/>
      <c r="D7813"/>
      <c r="E7813"/>
      <c r="F7813"/>
      <c r="G7813"/>
    </row>
    <row r="7814" spans="3:7" x14ac:dyDescent="0.2">
      <c r="C7814"/>
      <c r="D7814"/>
      <c r="E7814"/>
      <c r="F7814"/>
      <c r="G7814"/>
    </row>
    <row r="7815" spans="3:7" x14ac:dyDescent="0.2">
      <c r="C7815"/>
      <c r="D7815"/>
      <c r="E7815"/>
      <c r="F7815"/>
      <c r="G7815"/>
    </row>
    <row r="7816" spans="3:7" x14ac:dyDescent="0.2">
      <c r="C7816"/>
      <c r="D7816"/>
      <c r="E7816"/>
      <c r="F7816"/>
      <c r="G7816"/>
    </row>
    <row r="7817" spans="3:7" x14ac:dyDescent="0.2">
      <c r="C7817"/>
      <c r="D7817"/>
      <c r="E7817"/>
      <c r="F7817"/>
      <c r="G7817"/>
    </row>
    <row r="7818" spans="3:7" x14ac:dyDescent="0.2">
      <c r="C7818"/>
      <c r="D7818"/>
      <c r="E7818"/>
      <c r="F7818"/>
      <c r="G7818"/>
    </row>
    <row r="7819" spans="3:7" x14ac:dyDescent="0.2">
      <c r="C7819"/>
      <c r="D7819"/>
      <c r="E7819"/>
      <c r="F7819"/>
      <c r="G7819"/>
    </row>
    <row r="7820" spans="3:7" x14ac:dyDescent="0.2">
      <c r="C7820"/>
      <c r="D7820"/>
      <c r="E7820"/>
      <c r="F7820"/>
      <c r="G7820"/>
    </row>
    <row r="7821" spans="3:7" x14ac:dyDescent="0.2">
      <c r="C7821"/>
      <c r="D7821"/>
      <c r="E7821"/>
      <c r="F7821"/>
      <c r="G7821"/>
    </row>
    <row r="7822" spans="3:7" x14ac:dyDescent="0.2">
      <c r="C7822"/>
      <c r="D7822"/>
      <c r="E7822"/>
      <c r="F7822"/>
      <c r="G7822"/>
    </row>
    <row r="7823" spans="3:7" x14ac:dyDescent="0.2">
      <c r="C7823"/>
      <c r="D7823"/>
      <c r="E7823"/>
      <c r="F7823"/>
      <c r="G7823"/>
    </row>
    <row r="7824" spans="3:7" x14ac:dyDescent="0.2">
      <c r="C7824"/>
      <c r="D7824"/>
      <c r="E7824"/>
      <c r="F7824"/>
      <c r="G7824"/>
    </row>
    <row r="7825" spans="3:7" x14ac:dyDescent="0.2">
      <c r="C7825"/>
      <c r="D7825"/>
      <c r="E7825"/>
      <c r="F7825"/>
      <c r="G7825"/>
    </row>
    <row r="7826" spans="3:7" x14ac:dyDescent="0.2">
      <c r="C7826"/>
      <c r="D7826"/>
      <c r="E7826"/>
      <c r="F7826"/>
      <c r="G7826"/>
    </row>
    <row r="7827" spans="3:7" x14ac:dyDescent="0.2">
      <c r="C7827"/>
      <c r="D7827"/>
      <c r="E7827"/>
      <c r="F7827"/>
      <c r="G7827"/>
    </row>
    <row r="7828" spans="3:7" x14ac:dyDescent="0.2">
      <c r="C7828"/>
      <c r="D7828"/>
      <c r="E7828"/>
      <c r="F7828"/>
      <c r="G7828"/>
    </row>
    <row r="7829" spans="3:7" x14ac:dyDescent="0.2">
      <c r="C7829"/>
      <c r="D7829"/>
      <c r="E7829"/>
      <c r="F7829"/>
      <c r="G7829"/>
    </row>
    <row r="7830" spans="3:7" x14ac:dyDescent="0.2">
      <c r="C7830"/>
      <c r="D7830"/>
      <c r="E7830"/>
      <c r="F7830"/>
      <c r="G7830"/>
    </row>
    <row r="7831" spans="3:7" x14ac:dyDescent="0.2">
      <c r="C7831"/>
      <c r="D7831"/>
      <c r="E7831"/>
      <c r="F7831"/>
      <c r="G7831"/>
    </row>
    <row r="7832" spans="3:7" x14ac:dyDescent="0.2">
      <c r="C7832"/>
      <c r="D7832"/>
      <c r="E7832"/>
      <c r="F7832"/>
      <c r="G7832"/>
    </row>
    <row r="7833" spans="3:7" x14ac:dyDescent="0.2">
      <c r="C7833"/>
      <c r="D7833"/>
      <c r="E7833"/>
      <c r="F7833"/>
      <c r="G7833"/>
    </row>
    <row r="7834" spans="3:7" x14ac:dyDescent="0.2">
      <c r="C7834"/>
      <c r="D7834"/>
      <c r="E7834"/>
      <c r="F7834"/>
      <c r="G7834"/>
    </row>
    <row r="7835" spans="3:7" x14ac:dyDescent="0.2">
      <c r="C7835"/>
      <c r="D7835"/>
      <c r="E7835"/>
      <c r="F7835"/>
      <c r="G7835"/>
    </row>
    <row r="7836" spans="3:7" x14ac:dyDescent="0.2">
      <c r="C7836"/>
      <c r="D7836"/>
      <c r="E7836"/>
      <c r="F7836"/>
      <c r="G7836"/>
    </row>
    <row r="7837" spans="3:7" x14ac:dyDescent="0.2">
      <c r="C7837"/>
      <c r="D7837"/>
      <c r="E7837"/>
      <c r="F7837"/>
      <c r="G7837"/>
    </row>
    <row r="7838" spans="3:7" x14ac:dyDescent="0.2">
      <c r="C7838"/>
      <c r="D7838"/>
      <c r="E7838"/>
      <c r="F7838"/>
      <c r="G7838"/>
    </row>
    <row r="7839" spans="3:7" x14ac:dyDescent="0.2">
      <c r="C7839"/>
      <c r="D7839"/>
      <c r="E7839"/>
      <c r="F7839"/>
      <c r="G7839"/>
    </row>
    <row r="7840" spans="3:7" x14ac:dyDescent="0.2">
      <c r="C7840"/>
      <c r="D7840"/>
      <c r="E7840"/>
      <c r="F7840"/>
      <c r="G7840"/>
    </row>
    <row r="7841" spans="3:7" x14ac:dyDescent="0.2">
      <c r="C7841"/>
      <c r="D7841"/>
      <c r="E7841"/>
      <c r="F7841"/>
      <c r="G7841"/>
    </row>
    <row r="7842" spans="3:7" x14ac:dyDescent="0.2">
      <c r="C7842"/>
      <c r="D7842"/>
      <c r="E7842"/>
      <c r="F7842"/>
      <c r="G7842"/>
    </row>
    <row r="7843" spans="3:7" x14ac:dyDescent="0.2">
      <c r="C7843"/>
      <c r="D7843"/>
      <c r="E7843"/>
      <c r="F7843"/>
      <c r="G7843"/>
    </row>
    <row r="7844" spans="3:7" x14ac:dyDescent="0.2">
      <c r="C7844"/>
      <c r="D7844"/>
      <c r="E7844"/>
      <c r="F7844"/>
      <c r="G7844"/>
    </row>
    <row r="7845" spans="3:7" x14ac:dyDescent="0.2">
      <c r="C7845"/>
      <c r="D7845"/>
      <c r="E7845"/>
      <c r="F7845"/>
      <c r="G7845"/>
    </row>
    <row r="7846" spans="3:7" x14ac:dyDescent="0.2">
      <c r="C7846"/>
      <c r="D7846"/>
      <c r="E7846"/>
      <c r="F7846"/>
      <c r="G7846"/>
    </row>
    <row r="7847" spans="3:7" x14ac:dyDescent="0.2">
      <c r="C7847"/>
      <c r="D7847"/>
      <c r="E7847"/>
      <c r="F7847"/>
      <c r="G7847"/>
    </row>
    <row r="7848" spans="3:7" x14ac:dyDescent="0.2">
      <c r="C7848"/>
      <c r="D7848"/>
      <c r="E7848"/>
      <c r="F7848"/>
      <c r="G7848"/>
    </row>
    <row r="7849" spans="3:7" x14ac:dyDescent="0.2">
      <c r="C7849"/>
      <c r="D7849"/>
      <c r="E7849"/>
      <c r="F7849"/>
      <c r="G7849"/>
    </row>
    <row r="7850" spans="3:7" x14ac:dyDescent="0.2">
      <c r="C7850"/>
      <c r="D7850"/>
      <c r="E7850"/>
      <c r="F7850"/>
      <c r="G7850"/>
    </row>
    <row r="7851" spans="3:7" x14ac:dyDescent="0.2">
      <c r="C7851"/>
      <c r="D7851"/>
      <c r="E7851"/>
      <c r="F7851"/>
      <c r="G7851"/>
    </row>
    <row r="7852" spans="3:7" x14ac:dyDescent="0.2">
      <c r="C7852"/>
      <c r="D7852"/>
      <c r="E7852"/>
      <c r="F7852"/>
      <c r="G7852"/>
    </row>
    <row r="7853" spans="3:7" x14ac:dyDescent="0.2">
      <c r="C7853"/>
      <c r="D7853"/>
      <c r="E7853"/>
      <c r="F7853"/>
      <c r="G7853"/>
    </row>
    <row r="7854" spans="3:7" x14ac:dyDescent="0.2">
      <c r="C7854"/>
      <c r="D7854"/>
      <c r="E7854"/>
      <c r="F7854"/>
      <c r="G7854"/>
    </row>
    <row r="7855" spans="3:7" x14ac:dyDescent="0.2">
      <c r="C7855"/>
      <c r="D7855"/>
      <c r="E7855"/>
      <c r="F7855"/>
      <c r="G7855"/>
    </row>
    <row r="7856" spans="3:7" x14ac:dyDescent="0.2">
      <c r="C7856"/>
      <c r="D7856"/>
      <c r="E7856"/>
      <c r="F7856"/>
      <c r="G7856"/>
    </row>
    <row r="7857" spans="3:7" x14ac:dyDescent="0.2">
      <c r="C7857"/>
      <c r="D7857"/>
      <c r="E7857"/>
      <c r="F7857"/>
      <c r="G7857"/>
    </row>
    <row r="7858" spans="3:7" x14ac:dyDescent="0.2">
      <c r="C7858"/>
      <c r="D7858"/>
      <c r="E7858"/>
      <c r="F7858"/>
      <c r="G7858"/>
    </row>
    <row r="7859" spans="3:7" x14ac:dyDescent="0.2">
      <c r="C7859"/>
      <c r="D7859"/>
      <c r="E7859"/>
      <c r="F7859"/>
      <c r="G7859"/>
    </row>
    <row r="7860" spans="3:7" x14ac:dyDescent="0.2">
      <c r="C7860"/>
      <c r="D7860"/>
      <c r="E7860"/>
      <c r="F7860"/>
      <c r="G7860"/>
    </row>
    <row r="7861" spans="3:7" x14ac:dyDescent="0.2">
      <c r="C7861"/>
      <c r="D7861"/>
      <c r="E7861"/>
      <c r="F7861"/>
      <c r="G7861"/>
    </row>
    <row r="7862" spans="3:7" x14ac:dyDescent="0.2">
      <c r="C7862"/>
      <c r="D7862"/>
      <c r="E7862"/>
      <c r="F7862"/>
      <c r="G7862"/>
    </row>
    <row r="7863" spans="3:7" x14ac:dyDescent="0.2">
      <c r="C7863"/>
      <c r="D7863"/>
      <c r="E7863"/>
      <c r="F7863"/>
      <c r="G7863"/>
    </row>
    <row r="7864" spans="3:7" x14ac:dyDescent="0.2">
      <c r="C7864"/>
      <c r="D7864"/>
      <c r="E7864"/>
      <c r="F7864"/>
      <c r="G7864"/>
    </row>
    <row r="7865" spans="3:7" x14ac:dyDescent="0.2">
      <c r="C7865"/>
      <c r="D7865"/>
      <c r="E7865"/>
      <c r="F7865"/>
      <c r="G7865"/>
    </row>
    <row r="7866" spans="3:7" x14ac:dyDescent="0.2">
      <c r="C7866"/>
      <c r="D7866"/>
      <c r="E7866"/>
      <c r="F7866"/>
      <c r="G7866"/>
    </row>
    <row r="7867" spans="3:7" x14ac:dyDescent="0.2">
      <c r="C7867"/>
      <c r="D7867"/>
      <c r="E7867"/>
      <c r="F7867"/>
      <c r="G7867"/>
    </row>
    <row r="7868" spans="3:7" x14ac:dyDescent="0.2">
      <c r="C7868"/>
      <c r="D7868"/>
      <c r="E7868"/>
      <c r="F7868"/>
      <c r="G7868"/>
    </row>
    <row r="7869" spans="3:7" x14ac:dyDescent="0.2">
      <c r="C7869"/>
      <c r="D7869"/>
      <c r="E7869"/>
      <c r="F7869"/>
      <c r="G7869"/>
    </row>
    <row r="7870" spans="3:7" x14ac:dyDescent="0.2">
      <c r="C7870"/>
      <c r="D7870"/>
      <c r="E7870"/>
      <c r="F7870"/>
      <c r="G7870"/>
    </row>
    <row r="7871" spans="3:7" x14ac:dyDescent="0.2">
      <c r="C7871"/>
      <c r="D7871"/>
      <c r="E7871"/>
      <c r="F7871"/>
      <c r="G7871"/>
    </row>
    <row r="7872" spans="3:7" x14ac:dyDescent="0.2">
      <c r="C7872"/>
      <c r="D7872"/>
      <c r="E7872"/>
      <c r="F7872"/>
      <c r="G7872"/>
    </row>
    <row r="7873" spans="3:7" x14ac:dyDescent="0.2">
      <c r="C7873"/>
      <c r="D7873"/>
      <c r="E7873"/>
      <c r="F7873"/>
      <c r="G7873"/>
    </row>
    <row r="7874" spans="3:7" x14ac:dyDescent="0.2">
      <c r="C7874"/>
      <c r="D7874"/>
      <c r="E7874"/>
      <c r="F7874"/>
      <c r="G7874"/>
    </row>
    <row r="7875" spans="3:7" x14ac:dyDescent="0.2">
      <c r="C7875"/>
      <c r="D7875"/>
      <c r="E7875"/>
      <c r="F7875"/>
      <c r="G7875"/>
    </row>
    <row r="7876" spans="3:7" x14ac:dyDescent="0.2">
      <c r="C7876"/>
      <c r="D7876"/>
      <c r="E7876"/>
      <c r="F7876"/>
      <c r="G7876"/>
    </row>
    <row r="7877" spans="3:7" x14ac:dyDescent="0.2">
      <c r="C7877"/>
      <c r="D7877"/>
      <c r="E7877"/>
      <c r="F7877"/>
      <c r="G7877"/>
    </row>
    <row r="7878" spans="3:7" x14ac:dyDescent="0.2">
      <c r="C7878"/>
      <c r="D7878"/>
      <c r="E7878"/>
      <c r="F7878"/>
      <c r="G7878"/>
    </row>
    <row r="7879" spans="3:7" x14ac:dyDescent="0.2">
      <c r="C7879"/>
      <c r="D7879"/>
      <c r="E7879"/>
      <c r="F7879"/>
      <c r="G7879"/>
    </row>
    <row r="7880" spans="3:7" x14ac:dyDescent="0.2">
      <c r="C7880"/>
      <c r="D7880"/>
      <c r="E7880"/>
      <c r="F7880"/>
      <c r="G7880"/>
    </row>
    <row r="7881" spans="3:7" x14ac:dyDescent="0.2">
      <c r="C7881"/>
      <c r="D7881"/>
      <c r="E7881"/>
      <c r="F7881"/>
      <c r="G7881"/>
    </row>
    <row r="7882" spans="3:7" x14ac:dyDescent="0.2">
      <c r="C7882"/>
      <c r="D7882"/>
      <c r="E7882"/>
      <c r="F7882"/>
      <c r="G7882"/>
    </row>
    <row r="7883" spans="3:7" x14ac:dyDescent="0.2">
      <c r="C7883"/>
      <c r="D7883"/>
      <c r="E7883"/>
      <c r="F7883"/>
      <c r="G7883"/>
    </row>
    <row r="7884" spans="3:7" x14ac:dyDescent="0.2">
      <c r="C7884"/>
      <c r="D7884"/>
      <c r="E7884"/>
      <c r="F7884"/>
      <c r="G7884"/>
    </row>
    <row r="7885" spans="3:7" x14ac:dyDescent="0.2">
      <c r="C7885"/>
      <c r="D7885"/>
      <c r="E7885"/>
      <c r="F7885"/>
      <c r="G7885"/>
    </row>
    <row r="7886" spans="3:7" x14ac:dyDescent="0.2">
      <c r="C7886"/>
      <c r="D7886"/>
      <c r="E7886"/>
      <c r="F7886"/>
      <c r="G7886"/>
    </row>
    <row r="7887" spans="3:7" x14ac:dyDescent="0.2">
      <c r="C7887"/>
      <c r="D7887"/>
      <c r="E7887"/>
      <c r="F7887"/>
      <c r="G7887"/>
    </row>
    <row r="7888" spans="3:7" x14ac:dyDescent="0.2">
      <c r="C7888"/>
      <c r="D7888"/>
      <c r="E7888"/>
      <c r="F7888"/>
      <c r="G7888"/>
    </row>
    <row r="7889" spans="3:7" x14ac:dyDescent="0.2">
      <c r="C7889"/>
      <c r="D7889"/>
      <c r="E7889"/>
      <c r="F7889"/>
      <c r="G7889"/>
    </row>
    <row r="7890" spans="3:7" x14ac:dyDescent="0.2">
      <c r="C7890"/>
      <c r="D7890"/>
      <c r="E7890"/>
      <c r="F7890"/>
      <c r="G7890"/>
    </row>
    <row r="7891" spans="3:7" x14ac:dyDescent="0.2">
      <c r="C7891"/>
      <c r="D7891"/>
      <c r="E7891"/>
      <c r="F7891"/>
      <c r="G7891"/>
    </row>
    <row r="7892" spans="3:7" x14ac:dyDescent="0.2">
      <c r="C7892"/>
      <c r="D7892"/>
      <c r="E7892"/>
      <c r="F7892"/>
      <c r="G7892"/>
    </row>
    <row r="7893" spans="3:7" x14ac:dyDescent="0.2">
      <c r="C7893"/>
      <c r="D7893"/>
      <c r="E7893"/>
      <c r="F7893"/>
      <c r="G7893"/>
    </row>
    <row r="7894" spans="3:7" x14ac:dyDescent="0.2">
      <c r="C7894"/>
      <c r="D7894"/>
      <c r="E7894"/>
      <c r="F7894"/>
      <c r="G7894"/>
    </row>
    <row r="7895" spans="3:7" x14ac:dyDescent="0.2">
      <c r="C7895"/>
      <c r="D7895"/>
      <c r="E7895"/>
      <c r="F7895"/>
      <c r="G7895"/>
    </row>
    <row r="7896" spans="3:7" x14ac:dyDescent="0.2">
      <c r="C7896"/>
      <c r="D7896"/>
      <c r="E7896"/>
      <c r="F7896"/>
      <c r="G7896"/>
    </row>
    <row r="7897" spans="3:7" x14ac:dyDescent="0.2">
      <c r="C7897"/>
      <c r="D7897"/>
      <c r="E7897"/>
      <c r="F7897"/>
      <c r="G7897"/>
    </row>
    <row r="7898" spans="3:7" x14ac:dyDescent="0.2">
      <c r="C7898"/>
      <c r="D7898"/>
      <c r="E7898"/>
      <c r="F7898"/>
      <c r="G7898"/>
    </row>
    <row r="7899" spans="3:7" x14ac:dyDescent="0.2">
      <c r="C7899"/>
      <c r="D7899"/>
      <c r="E7899"/>
      <c r="F7899"/>
      <c r="G7899"/>
    </row>
    <row r="7900" spans="3:7" x14ac:dyDescent="0.2">
      <c r="C7900"/>
      <c r="D7900"/>
      <c r="E7900"/>
      <c r="F7900"/>
      <c r="G7900"/>
    </row>
    <row r="7901" spans="3:7" x14ac:dyDescent="0.2">
      <c r="C7901"/>
      <c r="D7901"/>
      <c r="E7901"/>
      <c r="F7901"/>
      <c r="G7901"/>
    </row>
    <row r="7902" spans="3:7" x14ac:dyDescent="0.2">
      <c r="C7902"/>
      <c r="D7902"/>
      <c r="E7902"/>
      <c r="F7902"/>
      <c r="G7902"/>
    </row>
    <row r="7903" spans="3:7" x14ac:dyDescent="0.2">
      <c r="C7903"/>
      <c r="D7903"/>
      <c r="E7903"/>
      <c r="F7903"/>
      <c r="G7903"/>
    </row>
    <row r="7904" spans="3:7" x14ac:dyDescent="0.2">
      <c r="C7904"/>
      <c r="D7904"/>
      <c r="E7904"/>
      <c r="F7904"/>
      <c r="G7904"/>
    </row>
    <row r="7905" spans="3:7" x14ac:dyDescent="0.2">
      <c r="C7905"/>
      <c r="D7905"/>
      <c r="E7905"/>
      <c r="F7905"/>
      <c r="G7905"/>
    </row>
    <row r="7906" spans="3:7" x14ac:dyDescent="0.2">
      <c r="C7906"/>
      <c r="D7906"/>
      <c r="E7906"/>
      <c r="F7906"/>
      <c r="G7906"/>
    </row>
    <row r="7907" spans="3:7" x14ac:dyDescent="0.2">
      <c r="C7907"/>
      <c r="D7907"/>
      <c r="E7907"/>
      <c r="F7907"/>
      <c r="G7907"/>
    </row>
    <row r="7908" spans="3:7" x14ac:dyDescent="0.2">
      <c r="C7908"/>
      <c r="D7908"/>
      <c r="E7908"/>
      <c r="F7908"/>
      <c r="G7908"/>
    </row>
    <row r="7909" spans="3:7" x14ac:dyDescent="0.2">
      <c r="C7909"/>
      <c r="D7909"/>
      <c r="E7909"/>
      <c r="F7909"/>
      <c r="G7909"/>
    </row>
    <row r="7910" spans="3:7" x14ac:dyDescent="0.2">
      <c r="C7910"/>
      <c r="D7910"/>
      <c r="E7910"/>
      <c r="F7910"/>
      <c r="G7910"/>
    </row>
    <row r="7911" spans="3:7" x14ac:dyDescent="0.2">
      <c r="C7911"/>
      <c r="D7911"/>
      <c r="E7911"/>
      <c r="F7911"/>
      <c r="G7911"/>
    </row>
    <row r="7912" spans="3:7" x14ac:dyDescent="0.2">
      <c r="C7912"/>
      <c r="D7912"/>
      <c r="E7912"/>
      <c r="F7912"/>
      <c r="G7912"/>
    </row>
    <row r="7913" spans="3:7" x14ac:dyDescent="0.2">
      <c r="C7913"/>
      <c r="D7913"/>
      <c r="E7913"/>
      <c r="F7913"/>
      <c r="G7913"/>
    </row>
    <row r="7914" spans="3:7" x14ac:dyDescent="0.2">
      <c r="C7914"/>
      <c r="D7914"/>
      <c r="E7914"/>
      <c r="F7914"/>
      <c r="G7914"/>
    </row>
    <row r="7915" spans="3:7" x14ac:dyDescent="0.2">
      <c r="C7915"/>
      <c r="D7915"/>
      <c r="E7915"/>
      <c r="F7915"/>
      <c r="G7915"/>
    </row>
    <row r="7916" spans="3:7" x14ac:dyDescent="0.2">
      <c r="C7916"/>
      <c r="D7916"/>
      <c r="E7916"/>
      <c r="F7916"/>
      <c r="G7916"/>
    </row>
    <row r="7917" spans="3:7" x14ac:dyDescent="0.2">
      <c r="C7917"/>
      <c r="D7917"/>
      <c r="E7917"/>
      <c r="F7917"/>
      <c r="G7917"/>
    </row>
    <row r="7918" spans="3:7" x14ac:dyDescent="0.2">
      <c r="C7918"/>
      <c r="D7918"/>
      <c r="E7918"/>
      <c r="F7918"/>
      <c r="G7918"/>
    </row>
    <row r="7919" spans="3:7" x14ac:dyDescent="0.2">
      <c r="C7919"/>
      <c r="D7919"/>
      <c r="E7919"/>
      <c r="F7919"/>
      <c r="G7919"/>
    </row>
    <row r="7920" spans="3:7" x14ac:dyDescent="0.2">
      <c r="C7920"/>
      <c r="D7920"/>
      <c r="E7920"/>
      <c r="F7920"/>
      <c r="G7920"/>
    </row>
    <row r="7921" spans="3:7" x14ac:dyDescent="0.2">
      <c r="C7921"/>
      <c r="D7921"/>
      <c r="E7921"/>
      <c r="F7921"/>
      <c r="G7921"/>
    </row>
    <row r="7922" spans="3:7" x14ac:dyDescent="0.2">
      <c r="C7922"/>
      <c r="D7922"/>
      <c r="E7922"/>
      <c r="F7922"/>
      <c r="G7922"/>
    </row>
    <row r="7923" spans="3:7" x14ac:dyDescent="0.2">
      <c r="C7923"/>
      <c r="D7923"/>
      <c r="E7923"/>
      <c r="F7923"/>
      <c r="G7923"/>
    </row>
    <row r="7924" spans="3:7" x14ac:dyDescent="0.2">
      <c r="C7924"/>
      <c r="D7924"/>
      <c r="E7924"/>
      <c r="F7924"/>
      <c r="G7924"/>
    </row>
    <row r="7925" spans="3:7" x14ac:dyDescent="0.2">
      <c r="C7925"/>
      <c r="D7925"/>
      <c r="E7925"/>
      <c r="F7925"/>
      <c r="G7925"/>
    </row>
    <row r="7926" spans="3:7" x14ac:dyDescent="0.2">
      <c r="C7926"/>
      <c r="D7926"/>
      <c r="E7926"/>
      <c r="F7926"/>
      <c r="G7926"/>
    </row>
    <row r="7927" spans="3:7" x14ac:dyDescent="0.2">
      <c r="C7927"/>
      <c r="D7927"/>
      <c r="E7927"/>
      <c r="F7927"/>
      <c r="G7927"/>
    </row>
    <row r="7928" spans="3:7" x14ac:dyDescent="0.2">
      <c r="C7928"/>
      <c r="D7928"/>
      <c r="E7928"/>
      <c r="F7928"/>
      <c r="G7928"/>
    </row>
    <row r="7929" spans="3:7" x14ac:dyDescent="0.2">
      <c r="C7929"/>
      <c r="D7929"/>
      <c r="E7929"/>
      <c r="F7929"/>
      <c r="G7929"/>
    </row>
    <row r="7930" spans="3:7" x14ac:dyDescent="0.2">
      <c r="C7930"/>
      <c r="D7930"/>
      <c r="E7930"/>
      <c r="F7930"/>
      <c r="G7930"/>
    </row>
    <row r="7931" spans="3:7" x14ac:dyDescent="0.2">
      <c r="C7931"/>
      <c r="D7931"/>
      <c r="E7931"/>
      <c r="F7931"/>
      <c r="G7931"/>
    </row>
    <row r="7932" spans="3:7" x14ac:dyDescent="0.2">
      <c r="C7932"/>
      <c r="D7932"/>
      <c r="E7932"/>
      <c r="F7932"/>
      <c r="G7932"/>
    </row>
    <row r="7933" spans="3:7" x14ac:dyDescent="0.2">
      <c r="C7933"/>
      <c r="D7933"/>
      <c r="E7933"/>
      <c r="F7933"/>
      <c r="G7933"/>
    </row>
    <row r="7934" spans="3:7" x14ac:dyDescent="0.2">
      <c r="C7934"/>
      <c r="D7934"/>
      <c r="E7934"/>
      <c r="F7934"/>
      <c r="G7934"/>
    </row>
    <row r="7935" spans="3:7" x14ac:dyDescent="0.2">
      <c r="C7935"/>
      <c r="D7935"/>
      <c r="E7935"/>
      <c r="F7935"/>
      <c r="G7935"/>
    </row>
    <row r="7936" spans="3:7" x14ac:dyDescent="0.2">
      <c r="C7936"/>
      <c r="D7936"/>
      <c r="E7936"/>
      <c r="F7936"/>
      <c r="G7936"/>
    </row>
    <row r="7937" spans="3:7" x14ac:dyDescent="0.2">
      <c r="C7937"/>
      <c r="D7937"/>
      <c r="E7937"/>
      <c r="F7937"/>
      <c r="G7937"/>
    </row>
    <row r="7938" spans="3:7" x14ac:dyDescent="0.2">
      <c r="C7938"/>
      <c r="D7938"/>
      <c r="E7938"/>
      <c r="F7938"/>
      <c r="G7938"/>
    </row>
    <row r="7939" spans="3:7" x14ac:dyDescent="0.2">
      <c r="C7939"/>
      <c r="D7939"/>
      <c r="E7939"/>
      <c r="F7939"/>
      <c r="G7939"/>
    </row>
    <row r="7940" spans="3:7" x14ac:dyDescent="0.2">
      <c r="C7940"/>
      <c r="D7940"/>
      <c r="E7940"/>
      <c r="F7940"/>
      <c r="G7940"/>
    </row>
    <row r="7941" spans="3:7" x14ac:dyDescent="0.2">
      <c r="C7941"/>
      <c r="D7941"/>
      <c r="E7941"/>
      <c r="F7941"/>
      <c r="G7941"/>
    </row>
    <row r="7942" spans="3:7" x14ac:dyDescent="0.2">
      <c r="C7942"/>
      <c r="D7942"/>
      <c r="E7942"/>
      <c r="F7942"/>
      <c r="G7942"/>
    </row>
    <row r="7943" spans="3:7" x14ac:dyDescent="0.2">
      <c r="C7943"/>
      <c r="D7943"/>
      <c r="E7943"/>
      <c r="F7943"/>
      <c r="G7943"/>
    </row>
    <row r="7944" spans="3:7" x14ac:dyDescent="0.2">
      <c r="C7944"/>
      <c r="D7944"/>
      <c r="E7944"/>
      <c r="F7944"/>
      <c r="G7944"/>
    </row>
    <row r="7945" spans="3:7" x14ac:dyDescent="0.2">
      <c r="C7945"/>
      <c r="D7945"/>
      <c r="E7945"/>
      <c r="F7945"/>
      <c r="G7945"/>
    </row>
    <row r="7946" spans="3:7" x14ac:dyDescent="0.2">
      <c r="C7946"/>
      <c r="D7946"/>
      <c r="E7946"/>
      <c r="F7946"/>
      <c r="G7946"/>
    </row>
    <row r="7947" spans="3:7" x14ac:dyDescent="0.2">
      <c r="C7947"/>
      <c r="D7947"/>
      <c r="E7947"/>
      <c r="F7947"/>
      <c r="G7947"/>
    </row>
    <row r="7948" spans="3:7" x14ac:dyDescent="0.2">
      <c r="C7948"/>
      <c r="D7948"/>
      <c r="E7948"/>
      <c r="F7948"/>
      <c r="G7948"/>
    </row>
    <row r="7949" spans="3:7" x14ac:dyDescent="0.2">
      <c r="C7949"/>
      <c r="D7949"/>
      <c r="E7949"/>
      <c r="F7949"/>
      <c r="G7949"/>
    </row>
    <row r="7950" spans="3:7" x14ac:dyDescent="0.2">
      <c r="C7950"/>
      <c r="D7950"/>
      <c r="E7950"/>
      <c r="F7950"/>
      <c r="G7950"/>
    </row>
    <row r="7951" spans="3:7" x14ac:dyDescent="0.2">
      <c r="C7951"/>
      <c r="D7951"/>
      <c r="E7951"/>
      <c r="F7951"/>
      <c r="G7951"/>
    </row>
    <row r="7952" spans="3:7" x14ac:dyDescent="0.2">
      <c r="C7952"/>
      <c r="D7952"/>
      <c r="E7952"/>
      <c r="F7952"/>
      <c r="G7952"/>
    </row>
    <row r="7953" spans="3:7" x14ac:dyDescent="0.2">
      <c r="C7953"/>
      <c r="D7953"/>
      <c r="E7953"/>
      <c r="F7953"/>
      <c r="G7953"/>
    </row>
    <row r="7954" spans="3:7" x14ac:dyDescent="0.2">
      <c r="C7954"/>
      <c r="D7954"/>
      <c r="E7954"/>
      <c r="F7954"/>
      <c r="G7954"/>
    </row>
    <row r="7955" spans="3:7" x14ac:dyDescent="0.2">
      <c r="C7955"/>
      <c r="D7955"/>
      <c r="E7955"/>
      <c r="F7955"/>
      <c r="G7955"/>
    </row>
    <row r="7956" spans="3:7" x14ac:dyDescent="0.2">
      <c r="C7956"/>
      <c r="D7956"/>
      <c r="E7956"/>
      <c r="F7956"/>
      <c r="G7956"/>
    </row>
    <row r="7957" spans="3:7" x14ac:dyDescent="0.2">
      <c r="C7957"/>
      <c r="D7957"/>
      <c r="E7957"/>
      <c r="F7957"/>
      <c r="G7957"/>
    </row>
    <row r="7958" spans="3:7" x14ac:dyDescent="0.2">
      <c r="C7958"/>
      <c r="D7958"/>
      <c r="E7958"/>
      <c r="F7958"/>
      <c r="G7958"/>
    </row>
    <row r="7959" spans="3:7" x14ac:dyDescent="0.2">
      <c r="C7959"/>
      <c r="D7959"/>
      <c r="E7959"/>
      <c r="F7959"/>
      <c r="G7959"/>
    </row>
    <row r="7960" spans="3:7" x14ac:dyDescent="0.2">
      <c r="C7960"/>
      <c r="D7960"/>
      <c r="E7960"/>
      <c r="F7960"/>
      <c r="G7960"/>
    </row>
    <row r="7961" spans="3:7" x14ac:dyDescent="0.2">
      <c r="C7961"/>
      <c r="D7961"/>
      <c r="E7961"/>
      <c r="F7961"/>
      <c r="G7961"/>
    </row>
    <row r="7962" spans="3:7" x14ac:dyDescent="0.2">
      <c r="C7962"/>
      <c r="D7962"/>
      <c r="E7962"/>
      <c r="F7962"/>
      <c r="G7962"/>
    </row>
    <row r="7963" spans="3:7" x14ac:dyDescent="0.2">
      <c r="C7963"/>
      <c r="D7963"/>
      <c r="E7963"/>
      <c r="F7963"/>
      <c r="G7963"/>
    </row>
    <row r="7964" spans="3:7" x14ac:dyDescent="0.2">
      <c r="C7964"/>
      <c r="D7964"/>
      <c r="E7964"/>
      <c r="F7964"/>
      <c r="G7964"/>
    </row>
    <row r="7965" spans="3:7" x14ac:dyDescent="0.2">
      <c r="C7965"/>
      <c r="D7965"/>
      <c r="E7965"/>
      <c r="F7965"/>
      <c r="G7965"/>
    </row>
    <row r="7966" spans="3:7" x14ac:dyDescent="0.2">
      <c r="C7966"/>
      <c r="D7966"/>
      <c r="E7966"/>
      <c r="F7966"/>
      <c r="G7966"/>
    </row>
    <row r="7967" spans="3:7" x14ac:dyDescent="0.2">
      <c r="C7967"/>
      <c r="D7967"/>
      <c r="E7967"/>
      <c r="F7967"/>
      <c r="G7967"/>
    </row>
    <row r="7968" spans="3:7" x14ac:dyDescent="0.2">
      <c r="C7968"/>
      <c r="D7968"/>
      <c r="E7968"/>
      <c r="F7968"/>
      <c r="G7968"/>
    </row>
    <row r="7969" spans="3:7" x14ac:dyDescent="0.2">
      <c r="C7969"/>
      <c r="D7969"/>
      <c r="E7969"/>
      <c r="F7969"/>
      <c r="G7969"/>
    </row>
    <row r="7970" spans="3:7" x14ac:dyDescent="0.2">
      <c r="C7970"/>
      <c r="D7970"/>
      <c r="E7970"/>
      <c r="F7970"/>
      <c r="G7970"/>
    </row>
    <row r="7971" spans="3:7" x14ac:dyDescent="0.2">
      <c r="C7971"/>
      <c r="D7971"/>
      <c r="E7971"/>
      <c r="F7971"/>
      <c r="G7971"/>
    </row>
    <row r="7972" spans="3:7" x14ac:dyDescent="0.2">
      <c r="C7972"/>
      <c r="D7972"/>
      <c r="E7972"/>
      <c r="F7972"/>
      <c r="G7972"/>
    </row>
    <row r="7973" spans="3:7" x14ac:dyDescent="0.2">
      <c r="C7973"/>
      <c r="D7973"/>
      <c r="E7973"/>
      <c r="F7973"/>
      <c r="G7973"/>
    </row>
    <row r="7974" spans="3:7" x14ac:dyDescent="0.2">
      <c r="C7974"/>
      <c r="D7974"/>
      <c r="E7974"/>
      <c r="F7974"/>
      <c r="G7974"/>
    </row>
    <row r="7975" spans="3:7" x14ac:dyDescent="0.2">
      <c r="C7975"/>
      <c r="D7975"/>
      <c r="E7975"/>
      <c r="F7975"/>
      <c r="G7975"/>
    </row>
    <row r="7976" spans="3:7" x14ac:dyDescent="0.2">
      <c r="C7976"/>
      <c r="D7976"/>
      <c r="E7976"/>
      <c r="F7976"/>
      <c r="G7976"/>
    </row>
    <row r="7977" spans="3:7" x14ac:dyDescent="0.2">
      <c r="C7977"/>
      <c r="D7977"/>
      <c r="E7977"/>
      <c r="F7977"/>
      <c r="G7977"/>
    </row>
    <row r="7978" spans="3:7" x14ac:dyDescent="0.2">
      <c r="C7978"/>
      <c r="D7978"/>
      <c r="E7978"/>
      <c r="F7978"/>
      <c r="G7978"/>
    </row>
    <row r="7979" spans="3:7" x14ac:dyDescent="0.2">
      <c r="C7979"/>
      <c r="D7979"/>
      <c r="E7979"/>
      <c r="F7979"/>
      <c r="G7979"/>
    </row>
    <row r="7980" spans="3:7" x14ac:dyDescent="0.2">
      <c r="C7980"/>
      <c r="D7980"/>
      <c r="E7980"/>
      <c r="F7980"/>
      <c r="G7980"/>
    </row>
    <row r="7981" spans="3:7" x14ac:dyDescent="0.2">
      <c r="C7981"/>
      <c r="D7981"/>
      <c r="E7981"/>
      <c r="F7981"/>
      <c r="G7981"/>
    </row>
    <row r="7982" spans="3:7" x14ac:dyDescent="0.2">
      <c r="C7982"/>
      <c r="D7982"/>
      <c r="E7982"/>
      <c r="F7982"/>
      <c r="G7982"/>
    </row>
    <row r="7983" spans="3:7" x14ac:dyDescent="0.2">
      <c r="C7983"/>
      <c r="D7983"/>
      <c r="E7983"/>
      <c r="F7983"/>
      <c r="G7983"/>
    </row>
    <row r="7984" spans="3:7" x14ac:dyDescent="0.2">
      <c r="C7984"/>
      <c r="D7984"/>
      <c r="E7984"/>
      <c r="F7984"/>
      <c r="G7984"/>
    </row>
    <row r="7985" spans="3:7" x14ac:dyDescent="0.2">
      <c r="C7985"/>
      <c r="D7985"/>
      <c r="E7985"/>
      <c r="F7985"/>
      <c r="G7985"/>
    </row>
    <row r="7986" spans="3:7" x14ac:dyDescent="0.2">
      <c r="C7986"/>
      <c r="D7986"/>
      <c r="E7986"/>
      <c r="F7986"/>
      <c r="G7986"/>
    </row>
    <row r="7987" spans="3:7" x14ac:dyDescent="0.2">
      <c r="C7987"/>
      <c r="D7987"/>
      <c r="E7987"/>
      <c r="F7987"/>
      <c r="G7987"/>
    </row>
    <row r="7988" spans="3:7" x14ac:dyDescent="0.2">
      <c r="C7988"/>
      <c r="D7988"/>
      <c r="E7988"/>
      <c r="F7988"/>
      <c r="G7988"/>
    </row>
    <row r="7989" spans="3:7" x14ac:dyDescent="0.2">
      <c r="C7989"/>
      <c r="D7989"/>
      <c r="E7989"/>
      <c r="F7989"/>
      <c r="G7989"/>
    </row>
    <row r="7990" spans="3:7" x14ac:dyDescent="0.2">
      <c r="C7990"/>
      <c r="D7990"/>
      <c r="E7990"/>
      <c r="F7990"/>
      <c r="G7990"/>
    </row>
    <row r="7991" spans="3:7" x14ac:dyDescent="0.2">
      <c r="C7991"/>
      <c r="D7991"/>
      <c r="E7991"/>
      <c r="F7991"/>
      <c r="G7991"/>
    </row>
    <row r="7992" spans="3:7" x14ac:dyDescent="0.2">
      <c r="C7992"/>
      <c r="D7992"/>
      <c r="E7992"/>
      <c r="F7992"/>
      <c r="G7992"/>
    </row>
    <row r="7993" spans="3:7" x14ac:dyDescent="0.2">
      <c r="C7993"/>
      <c r="D7993"/>
      <c r="E7993"/>
      <c r="F7993"/>
      <c r="G7993"/>
    </row>
    <row r="7994" spans="3:7" x14ac:dyDescent="0.2">
      <c r="C7994"/>
      <c r="D7994"/>
      <c r="E7994"/>
      <c r="F7994"/>
      <c r="G7994"/>
    </row>
    <row r="7995" spans="3:7" x14ac:dyDescent="0.2">
      <c r="C7995"/>
      <c r="D7995"/>
      <c r="E7995"/>
      <c r="F7995"/>
      <c r="G7995"/>
    </row>
    <row r="7996" spans="3:7" x14ac:dyDescent="0.2">
      <c r="C7996"/>
      <c r="D7996"/>
      <c r="E7996"/>
      <c r="F7996"/>
      <c r="G7996"/>
    </row>
    <row r="7997" spans="3:7" x14ac:dyDescent="0.2">
      <c r="C7997"/>
      <c r="D7997"/>
      <c r="E7997"/>
      <c r="F7997"/>
      <c r="G7997"/>
    </row>
    <row r="7998" spans="3:7" x14ac:dyDescent="0.2">
      <c r="C7998"/>
      <c r="D7998"/>
      <c r="E7998"/>
      <c r="F7998"/>
      <c r="G7998"/>
    </row>
    <row r="7999" spans="3:7" x14ac:dyDescent="0.2">
      <c r="C7999"/>
      <c r="D7999"/>
      <c r="E7999"/>
      <c r="F7999"/>
      <c r="G7999"/>
    </row>
    <row r="8000" spans="3:7" x14ac:dyDescent="0.2">
      <c r="C8000"/>
      <c r="D8000"/>
      <c r="E8000"/>
      <c r="F8000"/>
      <c r="G8000"/>
    </row>
    <row r="8001" spans="3:7" x14ac:dyDescent="0.2">
      <c r="C8001"/>
      <c r="D8001"/>
      <c r="E8001"/>
      <c r="F8001"/>
      <c r="G8001"/>
    </row>
    <row r="8002" spans="3:7" x14ac:dyDescent="0.2">
      <c r="C8002"/>
      <c r="D8002"/>
      <c r="E8002"/>
      <c r="F8002"/>
      <c r="G8002"/>
    </row>
    <row r="8003" spans="3:7" x14ac:dyDescent="0.2">
      <c r="C8003"/>
      <c r="D8003"/>
      <c r="E8003"/>
      <c r="F8003"/>
      <c r="G8003"/>
    </row>
    <row r="8004" spans="3:7" x14ac:dyDescent="0.2">
      <c r="C8004"/>
      <c r="D8004"/>
      <c r="E8004"/>
      <c r="F8004"/>
      <c r="G8004"/>
    </row>
    <row r="8005" spans="3:7" x14ac:dyDescent="0.2">
      <c r="C8005"/>
      <c r="D8005"/>
      <c r="E8005"/>
      <c r="F8005"/>
      <c r="G8005"/>
    </row>
    <row r="8006" spans="3:7" x14ac:dyDescent="0.2">
      <c r="C8006"/>
      <c r="D8006"/>
      <c r="E8006"/>
      <c r="F8006"/>
      <c r="G8006"/>
    </row>
    <row r="8007" spans="3:7" x14ac:dyDescent="0.2">
      <c r="C8007"/>
      <c r="D8007"/>
      <c r="E8007"/>
      <c r="F8007"/>
      <c r="G8007"/>
    </row>
    <row r="8008" spans="3:7" x14ac:dyDescent="0.2">
      <c r="C8008"/>
      <c r="D8008"/>
      <c r="E8008"/>
      <c r="F8008"/>
      <c r="G8008"/>
    </row>
    <row r="8009" spans="3:7" x14ac:dyDescent="0.2">
      <c r="C8009"/>
      <c r="D8009"/>
      <c r="E8009"/>
      <c r="F8009"/>
      <c r="G8009"/>
    </row>
    <row r="8010" spans="3:7" x14ac:dyDescent="0.2">
      <c r="C8010"/>
      <c r="D8010"/>
      <c r="E8010"/>
      <c r="F8010"/>
      <c r="G8010"/>
    </row>
    <row r="8011" spans="3:7" x14ac:dyDescent="0.2">
      <c r="C8011"/>
      <c r="D8011"/>
      <c r="E8011"/>
      <c r="F8011"/>
      <c r="G8011"/>
    </row>
    <row r="8012" spans="3:7" x14ac:dyDescent="0.2">
      <c r="C8012"/>
      <c r="D8012"/>
      <c r="E8012"/>
      <c r="F8012"/>
      <c r="G8012"/>
    </row>
    <row r="8013" spans="3:7" x14ac:dyDescent="0.2">
      <c r="C8013"/>
      <c r="D8013"/>
      <c r="E8013"/>
      <c r="F8013"/>
      <c r="G8013"/>
    </row>
    <row r="8014" spans="3:7" x14ac:dyDescent="0.2">
      <c r="C8014"/>
      <c r="D8014"/>
      <c r="E8014"/>
      <c r="F8014"/>
      <c r="G8014"/>
    </row>
    <row r="8015" spans="3:7" x14ac:dyDescent="0.2">
      <c r="C8015"/>
      <c r="D8015"/>
      <c r="E8015"/>
      <c r="F8015"/>
      <c r="G8015"/>
    </row>
    <row r="8016" spans="3:7" x14ac:dyDescent="0.2">
      <c r="C8016"/>
      <c r="D8016"/>
      <c r="E8016"/>
      <c r="F8016"/>
      <c r="G8016"/>
    </row>
    <row r="8017" spans="3:7" x14ac:dyDescent="0.2">
      <c r="C8017"/>
      <c r="D8017"/>
      <c r="E8017"/>
      <c r="F8017"/>
      <c r="G8017"/>
    </row>
    <row r="8018" spans="3:7" x14ac:dyDescent="0.2">
      <c r="C8018"/>
      <c r="D8018"/>
      <c r="E8018"/>
      <c r="F8018"/>
      <c r="G8018"/>
    </row>
    <row r="8019" spans="3:7" x14ac:dyDescent="0.2">
      <c r="C8019"/>
      <c r="D8019"/>
      <c r="E8019"/>
      <c r="F8019"/>
      <c r="G8019"/>
    </row>
    <row r="8020" spans="3:7" x14ac:dyDescent="0.2">
      <c r="C8020"/>
      <c r="D8020"/>
      <c r="E8020"/>
      <c r="F8020"/>
      <c r="G8020"/>
    </row>
    <row r="8021" spans="3:7" x14ac:dyDescent="0.2">
      <c r="C8021"/>
      <c r="D8021"/>
      <c r="E8021"/>
      <c r="F8021"/>
      <c r="G8021"/>
    </row>
    <row r="8022" spans="3:7" x14ac:dyDescent="0.2">
      <c r="C8022"/>
      <c r="D8022"/>
      <c r="E8022"/>
      <c r="F8022"/>
      <c r="G8022"/>
    </row>
    <row r="8023" spans="3:7" x14ac:dyDescent="0.2">
      <c r="C8023"/>
      <c r="D8023"/>
      <c r="E8023"/>
      <c r="F8023"/>
      <c r="G8023"/>
    </row>
    <row r="8024" spans="3:7" x14ac:dyDescent="0.2">
      <c r="C8024"/>
      <c r="D8024"/>
      <c r="E8024"/>
      <c r="F8024"/>
      <c r="G8024"/>
    </row>
    <row r="8025" spans="3:7" x14ac:dyDescent="0.2">
      <c r="C8025"/>
      <c r="D8025"/>
      <c r="E8025"/>
      <c r="F8025"/>
      <c r="G8025"/>
    </row>
    <row r="8026" spans="3:7" x14ac:dyDescent="0.2">
      <c r="C8026"/>
      <c r="D8026"/>
      <c r="E8026"/>
      <c r="F8026"/>
      <c r="G8026"/>
    </row>
    <row r="8027" spans="3:7" x14ac:dyDescent="0.2">
      <c r="C8027"/>
      <c r="D8027"/>
      <c r="E8027"/>
      <c r="F8027"/>
      <c r="G8027"/>
    </row>
    <row r="8028" spans="3:7" x14ac:dyDescent="0.2">
      <c r="C8028"/>
      <c r="D8028"/>
      <c r="E8028"/>
      <c r="F8028"/>
      <c r="G8028"/>
    </row>
    <row r="8029" spans="3:7" x14ac:dyDescent="0.2">
      <c r="C8029"/>
      <c r="D8029"/>
      <c r="E8029"/>
      <c r="F8029"/>
      <c r="G8029"/>
    </row>
    <row r="8030" spans="3:7" x14ac:dyDescent="0.2">
      <c r="C8030"/>
      <c r="D8030"/>
      <c r="E8030"/>
      <c r="F8030"/>
      <c r="G8030"/>
    </row>
    <row r="8031" spans="3:7" x14ac:dyDescent="0.2">
      <c r="C8031"/>
      <c r="D8031"/>
      <c r="E8031"/>
      <c r="F8031"/>
      <c r="G8031"/>
    </row>
    <row r="8032" spans="3:7" x14ac:dyDescent="0.2">
      <c r="C8032"/>
      <c r="D8032"/>
      <c r="E8032"/>
      <c r="F8032"/>
      <c r="G8032"/>
    </row>
    <row r="8033" spans="3:7" x14ac:dyDescent="0.2">
      <c r="C8033"/>
      <c r="D8033"/>
      <c r="E8033"/>
      <c r="F8033"/>
      <c r="G8033"/>
    </row>
    <row r="8034" spans="3:7" x14ac:dyDescent="0.2">
      <c r="C8034"/>
      <c r="D8034"/>
      <c r="E8034"/>
      <c r="F8034"/>
      <c r="G8034"/>
    </row>
    <row r="8035" spans="3:7" x14ac:dyDescent="0.2">
      <c r="C8035"/>
      <c r="D8035"/>
      <c r="E8035"/>
      <c r="F8035"/>
      <c r="G8035"/>
    </row>
    <row r="8036" spans="3:7" x14ac:dyDescent="0.2">
      <c r="C8036"/>
      <c r="D8036"/>
      <c r="E8036"/>
      <c r="F8036"/>
      <c r="G8036"/>
    </row>
    <row r="8037" spans="3:7" x14ac:dyDescent="0.2">
      <c r="C8037"/>
      <c r="D8037"/>
      <c r="E8037"/>
      <c r="F8037"/>
      <c r="G8037"/>
    </row>
    <row r="8038" spans="3:7" x14ac:dyDescent="0.2">
      <c r="C8038"/>
      <c r="D8038"/>
      <c r="E8038"/>
      <c r="F8038"/>
      <c r="G8038"/>
    </row>
    <row r="8039" spans="3:7" x14ac:dyDescent="0.2">
      <c r="C8039"/>
      <c r="D8039"/>
      <c r="E8039"/>
      <c r="F8039"/>
      <c r="G8039"/>
    </row>
    <row r="8040" spans="3:7" x14ac:dyDescent="0.2">
      <c r="C8040"/>
      <c r="D8040"/>
      <c r="E8040"/>
      <c r="F8040"/>
      <c r="G8040"/>
    </row>
    <row r="8041" spans="3:7" x14ac:dyDescent="0.2">
      <c r="C8041"/>
      <c r="D8041"/>
      <c r="E8041"/>
      <c r="F8041"/>
      <c r="G8041"/>
    </row>
    <row r="8042" spans="3:7" x14ac:dyDescent="0.2">
      <c r="C8042"/>
      <c r="D8042"/>
      <c r="E8042"/>
      <c r="F8042"/>
      <c r="G8042"/>
    </row>
    <row r="8043" spans="3:7" x14ac:dyDescent="0.2">
      <c r="C8043"/>
      <c r="D8043"/>
      <c r="E8043"/>
      <c r="F8043"/>
      <c r="G8043"/>
    </row>
    <row r="8044" spans="3:7" x14ac:dyDescent="0.2">
      <c r="C8044"/>
      <c r="D8044"/>
      <c r="E8044"/>
      <c r="F8044"/>
      <c r="G8044"/>
    </row>
    <row r="8045" spans="3:7" x14ac:dyDescent="0.2">
      <c r="C8045"/>
      <c r="D8045"/>
      <c r="E8045"/>
      <c r="F8045"/>
      <c r="G8045"/>
    </row>
    <row r="8046" spans="3:7" x14ac:dyDescent="0.2">
      <c r="C8046"/>
      <c r="D8046"/>
      <c r="E8046"/>
      <c r="F8046"/>
      <c r="G8046"/>
    </row>
    <row r="8047" spans="3:7" x14ac:dyDescent="0.2">
      <c r="C8047"/>
      <c r="D8047"/>
      <c r="E8047"/>
      <c r="F8047"/>
      <c r="G8047"/>
    </row>
    <row r="8048" spans="3:7" x14ac:dyDescent="0.2">
      <c r="C8048"/>
      <c r="D8048"/>
      <c r="E8048"/>
      <c r="F8048"/>
      <c r="G8048"/>
    </row>
    <row r="8049" spans="3:7" x14ac:dyDescent="0.2">
      <c r="C8049"/>
      <c r="D8049"/>
      <c r="E8049"/>
      <c r="F8049"/>
      <c r="G8049"/>
    </row>
    <row r="8050" spans="3:7" x14ac:dyDescent="0.2">
      <c r="C8050"/>
      <c r="D8050"/>
      <c r="E8050"/>
      <c r="F8050"/>
      <c r="G8050"/>
    </row>
    <row r="8051" spans="3:7" x14ac:dyDescent="0.2">
      <c r="C8051"/>
      <c r="D8051"/>
      <c r="E8051"/>
      <c r="F8051"/>
      <c r="G8051"/>
    </row>
    <row r="8052" spans="3:7" x14ac:dyDescent="0.2">
      <c r="C8052"/>
      <c r="D8052"/>
      <c r="E8052"/>
      <c r="F8052"/>
      <c r="G8052"/>
    </row>
    <row r="8053" spans="3:7" x14ac:dyDescent="0.2">
      <c r="C8053"/>
      <c r="D8053"/>
      <c r="E8053"/>
      <c r="F8053"/>
      <c r="G8053"/>
    </row>
    <row r="8054" spans="3:7" x14ac:dyDescent="0.2">
      <c r="C8054"/>
      <c r="D8054"/>
      <c r="E8054"/>
      <c r="F8054"/>
      <c r="G8054"/>
    </row>
    <row r="8055" spans="3:7" x14ac:dyDescent="0.2">
      <c r="C8055"/>
      <c r="D8055"/>
      <c r="E8055"/>
      <c r="F8055"/>
      <c r="G8055"/>
    </row>
    <row r="8056" spans="3:7" x14ac:dyDescent="0.2">
      <c r="C8056"/>
      <c r="D8056"/>
      <c r="E8056"/>
      <c r="F8056"/>
      <c r="G8056"/>
    </row>
    <row r="8057" spans="3:7" x14ac:dyDescent="0.2">
      <c r="C8057"/>
      <c r="D8057"/>
      <c r="E8057"/>
      <c r="F8057"/>
      <c r="G8057"/>
    </row>
    <row r="8058" spans="3:7" x14ac:dyDescent="0.2">
      <c r="C8058"/>
      <c r="D8058"/>
      <c r="E8058"/>
      <c r="F8058"/>
      <c r="G8058"/>
    </row>
    <row r="8059" spans="3:7" x14ac:dyDescent="0.2">
      <c r="C8059"/>
      <c r="D8059"/>
      <c r="E8059"/>
      <c r="F8059"/>
      <c r="G8059"/>
    </row>
    <row r="8060" spans="3:7" x14ac:dyDescent="0.2">
      <c r="C8060"/>
      <c r="D8060"/>
      <c r="E8060"/>
      <c r="F8060"/>
      <c r="G8060"/>
    </row>
    <row r="8061" spans="3:7" x14ac:dyDescent="0.2">
      <c r="C8061"/>
      <c r="D8061"/>
      <c r="E8061"/>
      <c r="F8061"/>
      <c r="G8061"/>
    </row>
    <row r="8062" spans="3:7" x14ac:dyDescent="0.2">
      <c r="C8062"/>
      <c r="D8062"/>
      <c r="E8062"/>
      <c r="F8062"/>
      <c r="G8062"/>
    </row>
    <row r="8063" spans="3:7" x14ac:dyDescent="0.2">
      <c r="C8063"/>
      <c r="D8063"/>
      <c r="E8063"/>
      <c r="F8063"/>
      <c r="G8063"/>
    </row>
    <row r="8064" spans="3:7" x14ac:dyDescent="0.2">
      <c r="C8064"/>
      <c r="D8064"/>
      <c r="E8064"/>
      <c r="F8064"/>
      <c r="G8064"/>
    </row>
    <row r="8065" spans="3:7" x14ac:dyDescent="0.2">
      <c r="C8065"/>
      <c r="D8065"/>
      <c r="E8065"/>
      <c r="F8065"/>
      <c r="G8065"/>
    </row>
    <row r="8066" spans="3:7" x14ac:dyDescent="0.2">
      <c r="C8066"/>
      <c r="D8066"/>
      <c r="E8066"/>
      <c r="F8066"/>
      <c r="G8066"/>
    </row>
    <row r="8067" spans="3:7" x14ac:dyDescent="0.2">
      <c r="C8067"/>
      <c r="D8067"/>
      <c r="E8067"/>
      <c r="F8067"/>
      <c r="G8067"/>
    </row>
    <row r="8068" spans="3:7" x14ac:dyDescent="0.2">
      <c r="C8068"/>
      <c r="D8068"/>
      <c r="E8068"/>
      <c r="F8068"/>
      <c r="G8068"/>
    </row>
    <row r="8069" spans="3:7" x14ac:dyDescent="0.2">
      <c r="C8069"/>
      <c r="D8069"/>
      <c r="E8069"/>
      <c r="F8069"/>
      <c r="G8069"/>
    </row>
    <row r="8070" spans="3:7" x14ac:dyDescent="0.2">
      <c r="C8070"/>
      <c r="D8070"/>
      <c r="E8070"/>
      <c r="F8070"/>
      <c r="G8070"/>
    </row>
    <row r="8071" spans="3:7" x14ac:dyDescent="0.2">
      <c r="C8071"/>
      <c r="D8071"/>
      <c r="E8071"/>
      <c r="F8071"/>
      <c r="G8071"/>
    </row>
    <row r="8072" spans="3:7" x14ac:dyDescent="0.2">
      <c r="C8072"/>
      <c r="D8072"/>
      <c r="E8072"/>
      <c r="F8072"/>
      <c r="G8072"/>
    </row>
    <row r="8073" spans="3:7" x14ac:dyDescent="0.2">
      <c r="C8073"/>
      <c r="D8073"/>
      <c r="E8073"/>
      <c r="F8073"/>
      <c r="G8073"/>
    </row>
    <row r="8074" spans="3:7" x14ac:dyDescent="0.2">
      <c r="C8074"/>
      <c r="D8074"/>
      <c r="E8074"/>
      <c r="F8074"/>
      <c r="G8074"/>
    </row>
    <row r="8075" spans="3:7" x14ac:dyDescent="0.2">
      <c r="C8075"/>
      <c r="D8075"/>
      <c r="E8075"/>
      <c r="F8075"/>
      <c r="G8075"/>
    </row>
    <row r="8076" spans="3:7" x14ac:dyDescent="0.2">
      <c r="C8076"/>
      <c r="D8076"/>
      <c r="E8076"/>
      <c r="F8076"/>
      <c r="G8076"/>
    </row>
    <row r="8077" spans="3:7" x14ac:dyDescent="0.2">
      <c r="C8077"/>
      <c r="D8077"/>
      <c r="E8077"/>
      <c r="F8077"/>
      <c r="G8077"/>
    </row>
    <row r="8078" spans="3:7" x14ac:dyDescent="0.2">
      <c r="C8078"/>
      <c r="D8078"/>
      <c r="E8078"/>
      <c r="F8078"/>
      <c r="G8078"/>
    </row>
    <row r="8079" spans="3:7" x14ac:dyDescent="0.2">
      <c r="C8079"/>
      <c r="D8079"/>
      <c r="E8079"/>
      <c r="F8079"/>
      <c r="G8079"/>
    </row>
    <row r="8080" spans="3:7" x14ac:dyDescent="0.2">
      <c r="C8080"/>
      <c r="D8080"/>
      <c r="E8080"/>
      <c r="F8080"/>
      <c r="G8080"/>
    </row>
    <row r="8081" spans="3:7" x14ac:dyDescent="0.2">
      <c r="C8081"/>
      <c r="D8081"/>
      <c r="E8081"/>
      <c r="F8081"/>
      <c r="G8081"/>
    </row>
    <row r="8082" spans="3:7" x14ac:dyDescent="0.2">
      <c r="C8082"/>
      <c r="D8082"/>
      <c r="E8082"/>
      <c r="F8082"/>
      <c r="G8082"/>
    </row>
    <row r="8083" spans="3:7" x14ac:dyDescent="0.2">
      <c r="C8083"/>
      <c r="D8083"/>
      <c r="E8083"/>
      <c r="F8083"/>
      <c r="G8083"/>
    </row>
    <row r="8084" spans="3:7" x14ac:dyDescent="0.2">
      <c r="C8084"/>
      <c r="D8084"/>
      <c r="E8084"/>
      <c r="F8084"/>
      <c r="G8084"/>
    </row>
    <row r="8085" spans="3:7" x14ac:dyDescent="0.2">
      <c r="C8085"/>
      <c r="D8085"/>
      <c r="E8085"/>
      <c r="F8085"/>
      <c r="G8085"/>
    </row>
    <row r="8086" spans="3:7" x14ac:dyDescent="0.2">
      <c r="C8086"/>
      <c r="D8086"/>
      <c r="E8086"/>
      <c r="F8086"/>
      <c r="G8086"/>
    </row>
    <row r="8087" spans="3:7" x14ac:dyDescent="0.2">
      <c r="C8087"/>
      <c r="D8087"/>
      <c r="E8087"/>
      <c r="F8087"/>
      <c r="G8087"/>
    </row>
    <row r="8088" spans="3:7" x14ac:dyDescent="0.2">
      <c r="C8088"/>
      <c r="D8088"/>
      <c r="E8088"/>
      <c r="F8088"/>
      <c r="G8088"/>
    </row>
    <row r="8089" spans="3:7" x14ac:dyDescent="0.2">
      <c r="C8089"/>
      <c r="D8089"/>
      <c r="E8089"/>
      <c r="F8089"/>
      <c r="G8089"/>
    </row>
    <row r="8090" spans="3:7" x14ac:dyDescent="0.2">
      <c r="C8090"/>
      <c r="D8090"/>
      <c r="E8090"/>
      <c r="F8090"/>
      <c r="G8090"/>
    </row>
    <row r="8091" spans="3:7" x14ac:dyDescent="0.2">
      <c r="C8091"/>
      <c r="D8091"/>
      <c r="E8091"/>
      <c r="F8091"/>
      <c r="G8091"/>
    </row>
    <row r="8092" spans="3:7" x14ac:dyDescent="0.2">
      <c r="C8092"/>
      <c r="D8092"/>
      <c r="E8092"/>
      <c r="F8092"/>
      <c r="G8092"/>
    </row>
    <row r="8093" spans="3:7" x14ac:dyDescent="0.2">
      <c r="C8093"/>
      <c r="D8093"/>
      <c r="E8093"/>
      <c r="F8093"/>
      <c r="G8093"/>
    </row>
    <row r="8094" spans="3:7" x14ac:dyDescent="0.2">
      <c r="C8094"/>
      <c r="D8094"/>
      <c r="E8094"/>
      <c r="F8094"/>
      <c r="G8094"/>
    </row>
    <row r="8095" spans="3:7" x14ac:dyDescent="0.2">
      <c r="C8095"/>
      <c r="D8095"/>
      <c r="E8095"/>
      <c r="F8095"/>
      <c r="G8095"/>
    </row>
    <row r="8096" spans="3:7" x14ac:dyDescent="0.2">
      <c r="C8096"/>
      <c r="D8096"/>
      <c r="E8096"/>
      <c r="F8096"/>
      <c r="G8096"/>
    </row>
    <row r="8097" spans="3:7" x14ac:dyDescent="0.2">
      <c r="C8097"/>
      <c r="D8097"/>
      <c r="E8097"/>
      <c r="F8097"/>
      <c r="G8097"/>
    </row>
    <row r="8098" spans="3:7" x14ac:dyDescent="0.2">
      <c r="C8098"/>
      <c r="D8098"/>
      <c r="E8098"/>
      <c r="F8098"/>
      <c r="G8098"/>
    </row>
    <row r="8099" spans="3:7" x14ac:dyDescent="0.2">
      <c r="C8099"/>
      <c r="D8099"/>
      <c r="E8099"/>
      <c r="F8099"/>
      <c r="G8099"/>
    </row>
    <row r="8100" spans="3:7" x14ac:dyDescent="0.2">
      <c r="C8100"/>
      <c r="D8100"/>
      <c r="E8100"/>
      <c r="F8100"/>
      <c r="G8100"/>
    </row>
    <row r="8101" spans="3:7" x14ac:dyDescent="0.2">
      <c r="C8101"/>
      <c r="D8101"/>
      <c r="E8101"/>
      <c r="F8101"/>
      <c r="G8101"/>
    </row>
    <row r="8102" spans="3:7" x14ac:dyDescent="0.2">
      <c r="C8102"/>
      <c r="D8102"/>
      <c r="E8102"/>
      <c r="F8102"/>
      <c r="G8102"/>
    </row>
    <row r="8103" spans="3:7" x14ac:dyDescent="0.2">
      <c r="C8103"/>
      <c r="D8103"/>
      <c r="E8103"/>
      <c r="F8103"/>
      <c r="G8103"/>
    </row>
    <row r="8104" spans="3:7" x14ac:dyDescent="0.2">
      <c r="C8104"/>
      <c r="D8104"/>
      <c r="E8104"/>
      <c r="F8104"/>
      <c r="G8104"/>
    </row>
    <row r="8105" spans="3:7" x14ac:dyDescent="0.2">
      <c r="C8105"/>
      <c r="D8105"/>
      <c r="E8105"/>
      <c r="F8105"/>
      <c r="G8105"/>
    </row>
    <row r="8106" spans="3:7" x14ac:dyDescent="0.2">
      <c r="C8106"/>
      <c r="D8106"/>
      <c r="E8106"/>
      <c r="F8106"/>
      <c r="G8106"/>
    </row>
    <row r="8107" spans="3:7" x14ac:dyDescent="0.2">
      <c r="C8107"/>
      <c r="D8107"/>
      <c r="E8107"/>
      <c r="F8107"/>
      <c r="G8107"/>
    </row>
    <row r="8108" spans="3:7" x14ac:dyDescent="0.2">
      <c r="C8108"/>
      <c r="D8108"/>
      <c r="E8108"/>
      <c r="F8108"/>
      <c r="G8108"/>
    </row>
    <row r="8109" spans="3:7" x14ac:dyDescent="0.2">
      <c r="C8109"/>
      <c r="D8109"/>
      <c r="E8109"/>
      <c r="F8109"/>
      <c r="G8109"/>
    </row>
    <row r="8110" spans="3:7" x14ac:dyDescent="0.2">
      <c r="C8110"/>
      <c r="D8110"/>
      <c r="E8110"/>
      <c r="F8110"/>
      <c r="G8110"/>
    </row>
    <row r="8111" spans="3:7" x14ac:dyDescent="0.2">
      <c r="C8111"/>
      <c r="D8111"/>
      <c r="E8111"/>
      <c r="F8111"/>
      <c r="G8111"/>
    </row>
    <row r="8112" spans="3:7" x14ac:dyDescent="0.2">
      <c r="C8112"/>
      <c r="D8112"/>
      <c r="E8112"/>
      <c r="F8112"/>
      <c r="G8112"/>
    </row>
    <row r="8113" spans="3:7" x14ac:dyDescent="0.2">
      <c r="C8113"/>
      <c r="D8113"/>
      <c r="E8113"/>
      <c r="F8113"/>
      <c r="G8113"/>
    </row>
    <row r="8114" spans="3:7" x14ac:dyDescent="0.2">
      <c r="C8114"/>
      <c r="D8114"/>
      <c r="E8114"/>
      <c r="F8114"/>
      <c r="G8114"/>
    </row>
    <row r="8115" spans="3:7" x14ac:dyDescent="0.2">
      <c r="C8115"/>
      <c r="D8115"/>
      <c r="E8115"/>
      <c r="F8115"/>
      <c r="G8115"/>
    </row>
    <row r="8116" spans="3:7" x14ac:dyDescent="0.2">
      <c r="C8116"/>
      <c r="D8116"/>
      <c r="E8116"/>
      <c r="F8116"/>
      <c r="G8116"/>
    </row>
    <row r="8117" spans="3:7" x14ac:dyDescent="0.2">
      <c r="C8117"/>
      <c r="D8117"/>
      <c r="E8117"/>
      <c r="F8117"/>
      <c r="G8117"/>
    </row>
    <row r="8118" spans="3:7" x14ac:dyDescent="0.2">
      <c r="C8118"/>
      <c r="D8118"/>
      <c r="E8118"/>
      <c r="F8118"/>
      <c r="G8118"/>
    </row>
    <row r="8119" spans="3:7" x14ac:dyDescent="0.2">
      <c r="C8119"/>
      <c r="D8119"/>
      <c r="E8119"/>
      <c r="F8119"/>
      <c r="G8119"/>
    </row>
    <row r="8120" spans="3:7" x14ac:dyDescent="0.2">
      <c r="C8120"/>
      <c r="D8120"/>
      <c r="E8120"/>
      <c r="F8120"/>
      <c r="G8120"/>
    </row>
    <row r="8121" spans="3:7" x14ac:dyDescent="0.2">
      <c r="C8121"/>
      <c r="D8121"/>
      <c r="E8121"/>
      <c r="F8121"/>
      <c r="G8121"/>
    </row>
    <row r="8122" spans="3:7" x14ac:dyDescent="0.2">
      <c r="C8122"/>
      <c r="D8122"/>
      <c r="E8122"/>
      <c r="F8122"/>
      <c r="G8122"/>
    </row>
    <row r="8123" spans="3:7" x14ac:dyDescent="0.2">
      <c r="C8123"/>
      <c r="D8123"/>
      <c r="E8123"/>
      <c r="F8123"/>
      <c r="G8123"/>
    </row>
    <row r="8124" spans="3:7" x14ac:dyDescent="0.2">
      <c r="C8124"/>
      <c r="D8124"/>
      <c r="E8124"/>
      <c r="F8124"/>
      <c r="G8124"/>
    </row>
    <row r="8125" spans="3:7" x14ac:dyDescent="0.2">
      <c r="C8125"/>
      <c r="D8125"/>
      <c r="E8125"/>
      <c r="F8125"/>
      <c r="G8125"/>
    </row>
    <row r="8126" spans="3:7" x14ac:dyDescent="0.2">
      <c r="C8126"/>
      <c r="D8126"/>
      <c r="E8126"/>
      <c r="F8126"/>
      <c r="G8126"/>
    </row>
    <row r="8127" spans="3:7" x14ac:dyDescent="0.2">
      <c r="C8127"/>
      <c r="D8127"/>
      <c r="E8127"/>
      <c r="F8127"/>
      <c r="G8127"/>
    </row>
    <row r="8128" spans="3:7" x14ac:dyDescent="0.2">
      <c r="C8128"/>
      <c r="D8128"/>
      <c r="E8128"/>
      <c r="F8128"/>
      <c r="G8128"/>
    </row>
    <row r="8129" spans="3:7" x14ac:dyDescent="0.2">
      <c r="C8129"/>
      <c r="D8129"/>
      <c r="E8129"/>
      <c r="F8129"/>
      <c r="G8129"/>
    </row>
    <row r="8130" spans="3:7" x14ac:dyDescent="0.2">
      <c r="C8130"/>
      <c r="D8130"/>
      <c r="E8130"/>
      <c r="F8130"/>
      <c r="G8130"/>
    </row>
    <row r="8131" spans="3:7" x14ac:dyDescent="0.2">
      <c r="C8131"/>
      <c r="D8131"/>
      <c r="E8131"/>
      <c r="F8131"/>
      <c r="G8131"/>
    </row>
    <row r="8132" spans="3:7" x14ac:dyDescent="0.2">
      <c r="C8132"/>
      <c r="D8132"/>
      <c r="E8132"/>
      <c r="F8132"/>
      <c r="G8132"/>
    </row>
    <row r="8133" spans="3:7" x14ac:dyDescent="0.2">
      <c r="C8133"/>
      <c r="D8133"/>
      <c r="E8133"/>
      <c r="F8133"/>
      <c r="G8133"/>
    </row>
    <row r="8134" spans="3:7" x14ac:dyDescent="0.2">
      <c r="C8134"/>
      <c r="D8134"/>
      <c r="E8134"/>
      <c r="F8134"/>
      <c r="G8134"/>
    </row>
    <row r="8135" spans="3:7" x14ac:dyDescent="0.2">
      <c r="C8135"/>
      <c r="D8135"/>
      <c r="E8135"/>
      <c r="F8135"/>
      <c r="G8135"/>
    </row>
    <row r="8136" spans="3:7" x14ac:dyDescent="0.2">
      <c r="C8136"/>
      <c r="D8136"/>
      <c r="E8136"/>
      <c r="F8136"/>
      <c r="G8136"/>
    </row>
    <row r="8137" spans="3:7" x14ac:dyDescent="0.2">
      <c r="C8137"/>
      <c r="D8137"/>
      <c r="E8137"/>
      <c r="F8137"/>
      <c r="G8137"/>
    </row>
    <row r="8138" spans="3:7" x14ac:dyDescent="0.2">
      <c r="C8138"/>
      <c r="D8138"/>
      <c r="E8138"/>
      <c r="F8138"/>
      <c r="G8138"/>
    </row>
    <row r="8139" spans="3:7" x14ac:dyDescent="0.2">
      <c r="C8139"/>
      <c r="D8139"/>
      <c r="E8139"/>
      <c r="F8139"/>
      <c r="G8139"/>
    </row>
    <row r="8140" spans="3:7" x14ac:dyDescent="0.2">
      <c r="C8140"/>
      <c r="D8140"/>
      <c r="E8140"/>
      <c r="F8140"/>
      <c r="G8140"/>
    </row>
    <row r="8141" spans="3:7" x14ac:dyDescent="0.2">
      <c r="C8141"/>
      <c r="D8141"/>
      <c r="E8141"/>
      <c r="F8141"/>
      <c r="G8141"/>
    </row>
    <row r="8142" spans="3:7" x14ac:dyDescent="0.2">
      <c r="C8142"/>
      <c r="D8142"/>
      <c r="E8142"/>
      <c r="F8142"/>
      <c r="G8142"/>
    </row>
    <row r="8143" spans="3:7" x14ac:dyDescent="0.2">
      <c r="C8143"/>
      <c r="D8143"/>
      <c r="E8143"/>
      <c r="F8143"/>
      <c r="G8143"/>
    </row>
    <row r="8144" spans="3:7" x14ac:dyDescent="0.2">
      <c r="C8144"/>
      <c r="D8144"/>
      <c r="E8144"/>
      <c r="F8144"/>
      <c r="G8144"/>
    </row>
    <row r="8145" spans="3:7" x14ac:dyDescent="0.2">
      <c r="C8145"/>
      <c r="D8145"/>
      <c r="E8145"/>
      <c r="F8145"/>
      <c r="G8145"/>
    </row>
    <row r="8146" spans="3:7" x14ac:dyDescent="0.2">
      <c r="C8146"/>
      <c r="D8146"/>
      <c r="E8146"/>
      <c r="F8146"/>
      <c r="G8146"/>
    </row>
    <row r="8147" spans="3:7" x14ac:dyDescent="0.2">
      <c r="C8147"/>
      <c r="D8147"/>
      <c r="E8147"/>
      <c r="F8147"/>
      <c r="G8147"/>
    </row>
    <row r="8148" spans="3:7" x14ac:dyDescent="0.2">
      <c r="C8148"/>
      <c r="D8148"/>
      <c r="E8148"/>
      <c r="F8148"/>
      <c r="G8148"/>
    </row>
    <row r="8149" spans="3:7" x14ac:dyDescent="0.2">
      <c r="C8149"/>
      <c r="D8149"/>
      <c r="E8149"/>
      <c r="F8149"/>
      <c r="G8149"/>
    </row>
    <row r="8150" spans="3:7" x14ac:dyDescent="0.2">
      <c r="C8150"/>
      <c r="D8150"/>
      <c r="E8150"/>
      <c r="F8150"/>
      <c r="G8150"/>
    </row>
    <row r="8151" spans="3:7" x14ac:dyDescent="0.2">
      <c r="C8151"/>
      <c r="D8151"/>
      <c r="E8151"/>
      <c r="F8151"/>
      <c r="G8151"/>
    </row>
    <row r="8152" spans="3:7" x14ac:dyDescent="0.2">
      <c r="C8152"/>
      <c r="D8152"/>
      <c r="E8152"/>
      <c r="F8152"/>
      <c r="G8152"/>
    </row>
    <row r="8153" spans="3:7" x14ac:dyDescent="0.2">
      <c r="C8153"/>
      <c r="D8153"/>
      <c r="E8153"/>
      <c r="F8153"/>
      <c r="G8153"/>
    </row>
    <row r="8154" spans="3:7" x14ac:dyDescent="0.2">
      <c r="C8154"/>
      <c r="D8154"/>
      <c r="E8154"/>
      <c r="F8154"/>
      <c r="G8154"/>
    </row>
    <row r="8155" spans="3:7" x14ac:dyDescent="0.2">
      <c r="C8155"/>
      <c r="D8155"/>
      <c r="E8155"/>
      <c r="F8155"/>
      <c r="G8155"/>
    </row>
    <row r="8156" spans="3:7" x14ac:dyDescent="0.2">
      <c r="C8156"/>
      <c r="D8156"/>
      <c r="E8156"/>
      <c r="F8156"/>
      <c r="G8156"/>
    </row>
    <row r="8157" spans="3:7" x14ac:dyDescent="0.2">
      <c r="C8157"/>
      <c r="D8157"/>
      <c r="E8157"/>
      <c r="F8157"/>
      <c r="G8157"/>
    </row>
    <row r="8158" spans="3:7" x14ac:dyDescent="0.2">
      <c r="C8158"/>
      <c r="D8158"/>
      <c r="E8158"/>
      <c r="F8158"/>
      <c r="G8158"/>
    </row>
    <row r="8159" spans="3:7" x14ac:dyDescent="0.2">
      <c r="C8159"/>
      <c r="D8159"/>
      <c r="E8159"/>
      <c r="F8159"/>
      <c r="G8159"/>
    </row>
    <row r="8160" spans="3:7" x14ac:dyDescent="0.2">
      <c r="C8160"/>
      <c r="D8160"/>
      <c r="E8160"/>
      <c r="F8160"/>
      <c r="G8160"/>
    </row>
    <row r="8161" spans="3:7" x14ac:dyDescent="0.2">
      <c r="C8161"/>
      <c r="D8161"/>
      <c r="E8161"/>
      <c r="F8161"/>
      <c r="G8161"/>
    </row>
    <row r="8162" spans="3:7" x14ac:dyDescent="0.2">
      <c r="C8162"/>
      <c r="D8162"/>
      <c r="E8162"/>
      <c r="F8162"/>
      <c r="G8162"/>
    </row>
    <row r="8163" spans="3:7" x14ac:dyDescent="0.2">
      <c r="C8163"/>
      <c r="D8163"/>
      <c r="E8163"/>
      <c r="F8163"/>
      <c r="G8163"/>
    </row>
    <row r="8164" spans="3:7" x14ac:dyDescent="0.2">
      <c r="C8164"/>
      <c r="D8164"/>
      <c r="E8164"/>
      <c r="F8164"/>
      <c r="G8164"/>
    </row>
    <row r="8165" spans="3:7" x14ac:dyDescent="0.2">
      <c r="C8165"/>
      <c r="D8165"/>
      <c r="E8165"/>
      <c r="F8165"/>
      <c r="G8165"/>
    </row>
    <row r="8166" spans="3:7" x14ac:dyDescent="0.2">
      <c r="C8166"/>
      <c r="D8166"/>
      <c r="E8166"/>
      <c r="F8166"/>
      <c r="G8166"/>
    </row>
    <row r="8167" spans="3:7" x14ac:dyDescent="0.2">
      <c r="C8167"/>
      <c r="D8167"/>
      <c r="E8167"/>
      <c r="F8167"/>
      <c r="G8167"/>
    </row>
    <row r="8168" spans="3:7" x14ac:dyDescent="0.2">
      <c r="C8168"/>
      <c r="D8168"/>
      <c r="E8168"/>
      <c r="F8168"/>
      <c r="G8168"/>
    </row>
    <row r="8169" spans="3:7" x14ac:dyDescent="0.2">
      <c r="C8169"/>
      <c r="D8169"/>
      <c r="E8169"/>
      <c r="F8169"/>
      <c r="G8169"/>
    </row>
    <row r="8170" spans="3:7" x14ac:dyDescent="0.2">
      <c r="C8170"/>
      <c r="D8170"/>
      <c r="E8170"/>
      <c r="F8170"/>
      <c r="G8170"/>
    </row>
    <row r="8171" spans="3:7" x14ac:dyDescent="0.2">
      <c r="C8171"/>
      <c r="D8171"/>
      <c r="E8171"/>
      <c r="F8171"/>
      <c r="G8171"/>
    </row>
    <row r="8172" spans="3:7" x14ac:dyDescent="0.2">
      <c r="C8172"/>
      <c r="D8172"/>
      <c r="E8172"/>
      <c r="F8172"/>
      <c r="G8172"/>
    </row>
    <row r="8173" spans="3:7" x14ac:dyDescent="0.2">
      <c r="C8173"/>
      <c r="D8173"/>
      <c r="E8173"/>
      <c r="F8173"/>
      <c r="G8173"/>
    </row>
    <row r="8174" spans="3:7" x14ac:dyDescent="0.2">
      <c r="C8174"/>
      <c r="D8174"/>
      <c r="E8174"/>
      <c r="F8174"/>
      <c r="G8174"/>
    </row>
    <row r="8175" spans="3:7" x14ac:dyDescent="0.2">
      <c r="C8175"/>
      <c r="D8175"/>
      <c r="E8175"/>
      <c r="F8175"/>
      <c r="G8175"/>
    </row>
    <row r="8176" spans="3:7" x14ac:dyDescent="0.2">
      <c r="C8176"/>
      <c r="D8176"/>
      <c r="E8176"/>
      <c r="F8176"/>
      <c r="G8176"/>
    </row>
    <row r="8177" spans="3:7" x14ac:dyDescent="0.2">
      <c r="C8177"/>
      <c r="D8177"/>
      <c r="E8177"/>
      <c r="F8177"/>
      <c r="G8177"/>
    </row>
    <row r="8178" spans="3:7" x14ac:dyDescent="0.2">
      <c r="C8178"/>
      <c r="D8178"/>
      <c r="E8178"/>
      <c r="F8178"/>
      <c r="G8178"/>
    </row>
    <row r="8179" spans="3:7" x14ac:dyDescent="0.2">
      <c r="C8179"/>
      <c r="D8179"/>
      <c r="E8179"/>
      <c r="F8179"/>
      <c r="G8179"/>
    </row>
    <row r="8180" spans="3:7" x14ac:dyDescent="0.2">
      <c r="C8180"/>
      <c r="D8180"/>
      <c r="E8180"/>
      <c r="F8180"/>
      <c r="G8180"/>
    </row>
    <row r="8181" spans="3:7" x14ac:dyDescent="0.2">
      <c r="C8181"/>
      <c r="D8181"/>
      <c r="E8181"/>
      <c r="F8181"/>
      <c r="G8181"/>
    </row>
    <row r="8182" spans="3:7" x14ac:dyDescent="0.2">
      <c r="C8182"/>
      <c r="D8182"/>
      <c r="E8182"/>
      <c r="F8182"/>
      <c r="G8182"/>
    </row>
    <row r="8183" spans="3:7" x14ac:dyDescent="0.2">
      <c r="C8183"/>
      <c r="D8183"/>
      <c r="E8183"/>
      <c r="F8183"/>
      <c r="G8183"/>
    </row>
    <row r="8184" spans="3:7" x14ac:dyDescent="0.2">
      <c r="C8184"/>
      <c r="D8184"/>
      <c r="E8184"/>
      <c r="F8184"/>
      <c r="G8184"/>
    </row>
    <row r="8185" spans="3:7" x14ac:dyDescent="0.2">
      <c r="C8185"/>
      <c r="D8185"/>
      <c r="E8185"/>
      <c r="F8185"/>
      <c r="G8185"/>
    </row>
    <row r="8186" spans="3:7" x14ac:dyDescent="0.2">
      <c r="C8186"/>
      <c r="D8186"/>
      <c r="E8186"/>
      <c r="F8186"/>
      <c r="G8186"/>
    </row>
    <row r="8187" spans="3:7" x14ac:dyDescent="0.2">
      <c r="C8187"/>
      <c r="D8187"/>
      <c r="E8187"/>
      <c r="F8187"/>
      <c r="G8187"/>
    </row>
    <row r="8188" spans="3:7" x14ac:dyDescent="0.2">
      <c r="C8188"/>
      <c r="D8188"/>
      <c r="E8188"/>
      <c r="F8188"/>
      <c r="G8188"/>
    </row>
    <row r="8189" spans="3:7" x14ac:dyDescent="0.2">
      <c r="C8189"/>
      <c r="D8189"/>
      <c r="E8189"/>
      <c r="F8189"/>
      <c r="G8189"/>
    </row>
    <row r="8190" spans="3:7" x14ac:dyDescent="0.2">
      <c r="C8190"/>
      <c r="D8190"/>
      <c r="E8190"/>
      <c r="F8190"/>
      <c r="G8190"/>
    </row>
    <row r="8191" spans="3:7" x14ac:dyDescent="0.2">
      <c r="C8191"/>
      <c r="D8191"/>
      <c r="E8191"/>
      <c r="F8191"/>
      <c r="G8191"/>
    </row>
    <row r="8192" spans="3:7" x14ac:dyDescent="0.2">
      <c r="C8192"/>
      <c r="D8192"/>
      <c r="E8192"/>
      <c r="F8192"/>
      <c r="G8192"/>
    </row>
    <row r="8193" spans="3:7" x14ac:dyDescent="0.2">
      <c r="C8193"/>
      <c r="D8193"/>
      <c r="E8193"/>
      <c r="F8193"/>
      <c r="G8193"/>
    </row>
    <row r="8194" spans="3:7" x14ac:dyDescent="0.2">
      <c r="C8194"/>
      <c r="D8194"/>
      <c r="E8194"/>
      <c r="F8194"/>
      <c r="G8194"/>
    </row>
    <row r="8195" spans="3:7" x14ac:dyDescent="0.2">
      <c r="C8195"/>
      <c r="D8195"/>
      <c r="E8195"/>
      <c r="F8195"/>
      <c r="G8195"/>
    </row>
    <row r="8196" spans="3:7" x14ac:dyDescent="0.2">
      <c r="C8196"/>
      <c r="D8196"/>
      <c r="E8196"/>
      <c r="F8196"/>
      <c r="G8196"/>
    </row>
    <row r="8197" spans="3:7" x14ac:dyDescent="0.2">
      <c r="C8197"/>
      <c r="D8197"/>
      <c r="E8197"/>
      <c r="F8197"/>
      <c r="G8197"/>
    </row>
    <row r="8198" spans="3:7" x14ac:dyDescent="0.2">
      <c r="C8198"/>
      <c r="D8198"/>
      <c r="E8198"/>
      <c r="F8198"/>
      <c r="G8198"/>
    </row>
    <row r="8199" spans="3:7" x14ac:dyDescent="0.2">
      <c r="C8199"/>
      <c r="D8199"/>
      <c r="E8199"/>
      <c r="F8199"/>
      <c r="G8199"/>
    </row>
    <row r="8200" spans="3:7" x14ac:dyDescent="0.2">
      <c r="C8200"/>
      <c r="D8200"/>
      <c r="E8200"/>
      <c r="F8200"/>
      <c r="G8200"/>
    </row>
    <row r="8201" spans="3:7" x14ac:dyDescent="0.2">
      <c r="C8201"/>
      <c r="D8201"/>
      <c r="E8201"/>
      <c r="F8201"/>
      <c r="G8201"/>
    </row>
    <row r="8202" spans="3:7" x14ac:dyDescent="0.2">
      <c r="C8202"/>
      <c r="D8202"/>
      <c r="E8202"/>
      <c r="F8202"/>
      <c r="G8202"/>
    </row>
    <row r="8203" spans="3:7" x14ac:dyDescent="0.2">
      <c r="C8203"/>
      <c r="D8203"/>
      <c r="E8203"/>
      <c r="F8203"/>
      <c r="G8203"/>
    </row>
    <row r="8204" spans="3:7" x14ac:dyDescent="0.2">
      <c r="C8204"/>
      <c r="D8204"/>
      <c r="E8204"/>
      <c r="F8204"/>
      <c r="G8204"/>
    </row>
    <row r="8205" spans="3:7" x14ac:dyDescent="0.2">
      <c r="C8205"/>
      <c r="D8205"/>
      <c r="E8205"/>
      <c r="F8205"/>
      <c r="G8205"/>
    </row>
    <row r="8206" spans="3:7" x14ac:dyDescent="0.2">
      <c r="C8206"/>
      <c r="D8206"/>
      <c r="E8206"/>
      <c r="F8206"/>
      <c r="G8206"/>
    </row>
    <row r="8207" spans="3:7" x14ac:dyDescent="0.2">
      <c r="C8207"/>
      <c r="D8207"/>
      <c r="E8207"/>
      <c r="F8207"/>
      <c r="G8207"/>
    </row>
    <row r="8208" spans="3:7" x14ac:dyDescent="0.2">
      <c r="C8208"/>
      <c r="D8208"/>
      <c r="E8208"/>
      <c r="F8208"/>
      <c r="G8208"/>
    </row>
    <row r="8209" spans="3:7" x14ac:dyDescent="0.2">
      <c r="C8209"/>
      <c r="D8209"/>
      <c r="E8209"/>
      <c r="F8209"/>
      <c r="G8209"/>
    </row>
    <row r="8210" spans="3:7" x14ac:dyDescent="0.2">
      <c r="C8210"/>
      <c r="D8210"/>
      <c r="E8210"/>
      <c r="F8210"/>
      <c r="G8210"/>
    </row>
    <row r="8211" spans="3:7" x14ac:dyDescent="0.2">
      <c r="C8211"/>
      <c r="D8211"/>
      <c r="E8211"/>
      <c r="F8211"/>
      <c r="G8211"/>
    </row>
    <row r="8212" spans="3:7" x14ac:dyDescent="0.2">
      <c r="C8212"/>
      <c r="D8212"/>
      <c r="E8212"/>
      <c r="F8212"/>
      <c r="G8212"/>
    </row>
    <row r="8213" spans="3:7" x14ac:dyDescent="0.2">
      <c r="C8213"/>
      <c r="D8213"/>
      <c r="E8213"/>
      <c r="F8213"/>
      <c r="G8213"/>
    </row>
    <row r="8214" spans="3:7" x14ac:dyDescent="0.2">
      <c r="C8214"/>
      <c r="D8214"/>
      <c r="E8214"/>
      <c r="F8214"/>
      <c r="G8214"/>
    </row>
    <row r="8215" spans="3:7" x14ac:dyDescent="0.2">
      <c r="C8215"/>
      <c r="D8215"/>
      <c r="E8215"/>
      <c r="F8215"/>
      <c r="G8215"/>
    </row>
    <row r="8216" spans="3:7" x14ac:dyDescent="0.2">
      <c r="C8216"/>
      <c r="D8216"/>
      <c r="E8216"/>
      <c r="F8216"/>
      <c r="G8216"/>
    </row>
    <row r="8217" spans="3:7" x14ac:dyDescent="0.2">
      <c r="C8217"/>
      <c r="D8217"/>
      <c r="E8217"/>
      <c r="F8217"/>
      <c r="G8217"/>
    </row>
    <row r="8218" spans="3:7" x14ac:dyDescent="0.2">
      <c r="C8218"/>
      <c r="D8218"/>
      <c r="E8218"/>
      <c r="F8218"/>
      <c r="G8218"/>
    </row>
    <row r="8219" spans="3:7" x14ac:dyDescent="0.2">
      <c r="C8219"/>
      <c r="D8219"/>
      <c r="E8219"/>
      <c r="F8219"/>
      <c r="G8219"/>
    </row>
    <row r="8220" spans="3:7" x14ac:dyDescent="0.2">
      <c r="C8220"/>
      <c r="D8220"/>
      <c r="E8220"/>
      <c r="F8220"/>
      <c r="G8220"/>
    </row>
    <row r="8221" spans="3:7" x14ac:dyDescent="0.2">
      <c r="C8221"/>
      <c r="D8221"/>
      <c r="E8221"/>
      <c r="F8221"/>
      <c r="G8221"/>
    </row>
    <row r="8222" spans="3:7" x14ac:dyDescent="0.2">
      <c r="C8222"/>
      <c r="D8222"/>
      <c r="E8222"/>
      <c r="F8222"/>
      <c r="G8222"/>
    </row>
    <row r="8223" spans="3:7" x14ac:dyDescent="0.2">
      <c r="C8223"/>
      <c r="D8223"/>
      <c r="E8223"/>
      <c r="F8223"/>
      <c r="G8223"/>
    </row>
    <row r="8224" spans="3:7" x14ac:dyDescent="0.2">
      <c r="C8224"/>
      <c r="D8224"/>
      <c r="E8224"/>
      <c r="F8224"/>
      <c r="G8224"/>
    </row>
    <row r="8225" spans="3:7" x14ac:dyDescent="0.2">
      <c r="C8225"/>
      <c r="D8225"/>
      <c r="E8225"/>
      <c r="F8225"/>
      <c r="G8225"/>
    </row>
    <row r="8226" spans="3:7" x14ac:dyDescent="0.2">
      <c r="C8226"/>
      <c r="D8226"/>
      <c r="E8226"/>
      <c r="F8226"/>
      <c r="G8226"/>
    </row>
    <row r="8227" spans="3:7" x14ac:dyDescent="0.2">
      <c r="C8227"/>
      <c r="D8227"/>
      <c r="E8227"/>
      <c r="F8227"/>
      <c r="G8227"/>
    </row>
    <row r="8228" spans="3:7" x14ac:dyDescent="0.2">
      <c r="C8228"/>
      <c r="D8228"/>
      <c r="E8228"/>
      <c r="F8228"/>
      <c r="G8228"/>
    </row>
    <row r="8229" spans="3:7" x14ac:dyDescent="0.2">
      <c r="C8229"/>
      <c r="D8229"/>
      <c r="E8229"/>
      <c r="F8229"/>
      <c r="G8229"/>
    </row>
    <row r="8230" spans="3:7" x14ac:dyDescent="0.2">
      <c r="C8230"/>
      <c r="D8230"/>
      <c r="E8230"/>
      <c r="F8230"/>
      <c r="G8230"/>
    </row>
    <row r="8231" spans="3:7" x14ac:dyDescent="0.2">
      <c r="C8231"/>
      <c r="D8231"/>
      <c r="E8231"/>
      <c r="F8231"/>
      <c r="G8231"/>
    </row>
    <row r="8232" spans="3:7" x14ac:dyDescent="0.2">
      <c r="C8232"/>
      <c r="D8232"/>
      <c r="E8232"/>
      <c r="F8232"/>
      <c r="G8232"/>
    </row>
  </sheetData>
  <autoFilter ref="I1:J8232" xr:uid="{43A0DC69-D75D-8049-97E2-3C274A52AAAA}"/>
  <sortState xmlns:xlrd2="http://schemas.microsoft.com/office/spreadsheetml/2017/richdata2" ref="O2:P1531">
    <sortCondition ref="P2"/>
  </sortState>
  <phoneticPr fontId="8" type="noConversion"/>
  <conditionalFormatting sqref="E37:E40 E47:E55">
    <cfRule type="containsText" dxfId="3" priority="6" operator="containsText" text="live">
      <formula>NOT(ISERROR(SEARCH("live",E37)))</formula>
    </cfRule>
    <cfRule type="containsText" dxfId="2" priority="8" operator="containsText" text="canceled">
      <formula>NOT(ISERROR(SEARCH("canceled",E37)))</formula>
    </cfRule>
    <cfRule type="containsText" dxfId="1" priority="9" operator="containsText" text="failed">
      <formula>NOT(ISERROR(SEARCH("failed",E37)))</formula>
    </cfRule>
    <cfRule type="containsText" dxfId="0" priority="10" operator="containsText" text="successful">
      <formula>NOT(ISERROR(SEARCH("successful",E37)))</formula>
    </cfRule>
  </conditionalFormatting>
  <conditionalFormatting sqref="D37:D40 D47:D55">
    <cfRule type="colorScale" priority="7">
      <colorScale>
        <cfvo type="percentile" val="0"/>
        <cfvo type="percentile" val="50"/>
        <cfvo type="percentile" val="100"/>
        <color rgb="FFC00000"/>
        <color theme="9"/>
        <color theme="4"/>
      </colorScale>
    </cfRule>
  </conditionalFormatting>
  <pageMargins left="0.7" right="0.7" top="0.75" bottom="0.75" header="0.3" footer="0.3"/>
  <drawing r:id="rId3"/>
  <tableParts count="3"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0CB02-96DF-6843-9BAA-789FB10195E3}">
  <dimension ref="A1:H40"/>
  <sheetViews>
    <sheetView topLeftCell="A6" zoomScale="130" zoomScaleNormal="130" workbookViewId="0">
      <selection activeCell="A39" sqref="A39:D40"/>
    </sheetView>
  </sheetViews>
  <sheetFormatPr baseColWidth="10" defaultRowHeight="15" x14ac:dyDescent="0.2"/>
  <cols>
    <col min="1" max="1" width="16" bestFit="1" customWidth="1"/>
    <col min="2" max="2" width="17.6640625" bestFit="1" customWidth="1"/>
    <col min="3" max="3" width="13.83203125" bestFit="1" customWidth="1"/>
    <col min="4" max="4" width="16.5" bestFit="1" customWidth="1"/>
    <col min="5" max="5" width="13" bestFit="1" customWidth="1"/>
    <col min="6" max="6" width="20.5" style="14" bestFit="1" customWidth="1"/>
    <col min="7" max="7" width="16.5" style="14" bestFit="1" customWidth="1"/>
    <col min="8" max="8" width="19.33203125" style="14" bestFit="1" customWidth="1"/>
  </cols>
  <sheetData>
    <row r="1" spans="1:8" s="22" customFormat="1" ht="16" x14ac:dyDescent="0.2">
      <c r="A1" s="22" t="s">
        <v>8389</v>
      </c>
      <c r="B1" s="22" t="s">
        <v>8390</v>
      </c>
      <c r="C1" s="22" t="s">
        <v>8391</v>
      </c>
      <c r="D1" s="22" t="s">
        <v>8392</v>
      </c>
      <c r="E1" s="22" t="s">
        <v>8393</v>
      </c>
      <c r="F1" s="23" t="s">
        <v>8394</v>
      </c>
      <c r="G1" s="23" t="s">
        <v>8395</v>
      </c>
      <c r="H1" s="23" t="s">
        <v>8396</v>
      </c>
    </row>
    <row r="2" spans="1:8" x14ac:dyDescent="0.2">
      <c r="A2" t="s">
        <v>8397</v>
      </c>
      <c r="B2">
        <f>COUNTIFS(Data!$D:$D, "&lt;1000", Data!$G:$G, "=successful")</f>
        <v>322</v>
      </c>
      <c r="C2">
        <f>COUNTIFS(Data!$D:$D, "&lt;1000", Data!$G:$G, "=failed")</f>
        <v>113</v>
      </c>
      <c r="D2">
        <f>COUNTIFS(Data!$D:$D, "&lt;1000", Data!$G:$G, "=canceled")</f>
        <v>18</v>
      </c>
      <c r="E2">
        <f>B2+C2+D2</f>
        <v>453</v>
      </c>
      <c r="F2" s="14">
        <f>B2/$E2</f>
        <v>0.71081677704194257</v>
      </c>
      <c r="G2" s="14">
        <f t="shared" ref="G2:H2" si="0">C2/$E2</f>
        <v>0.24944812362030905</v>
      </c>
      <c r="H2" s="14">
        <f t="shared" si="0"/>
        <v>3.9735099337748346E-2</v>
      </c>
    </row>
    <row r="3" spans="1:8" x14ac:dyDescent="0.2">
      <c r="A3" t="s">
        <v>8398</v>
      </c>
      <c r="B3">
        <f>COUNTIFS(Data!$D:$D, "&gt;=1000", Data!$D:$D, "&lt;4999", Data!$G:$G, "=successful")</f>
        <v>931</v>
      </c>
      <c r="C3">
        <f>COUNTIFS(Data!$D:$D, "&gt;=1000", Data!$D:$D, "&lt;4999", Data!$G:$G, "=failed")</f>
        <v>420</v>
      </c>
      <c r="D3">
        <f>COUNTIFS(Data!$D:$D, "&gt;=1000", Data!$D:$D, "&lt;4999", Data!$G:$G, "=canceled")</f>
        <v>60</v>
      </c>
      <c r="E3">
        <f t="shared" ref="E3:E13" si="1">B3+C3+D3</f>
        <v>1411</v>
      </c>
      <c r="F3" s="14">
        <f t="shared" ref="F3:F13" si="2">B3/$E3</f>
        <v>0.65981573352232459</v>
      </c>
      <c r="G3" s="14">
        <f t="shared" ref="G3:G13" si="3">C3/$E3</f>
        <v>0.297661233167966</v>
      </c>
      <c r="H3" s="14">
        <f t="shared" ref="H3:H13" si="4">D3/$E3</f>
        <v>4.2523033309709427E-2</v>
      </c>
    </row>
    <row r="4" spans="1:8" x14ac:dyDescent="0.2">
      <c r="A4" t="s">
        <v>8400</v>
      </c>
      <c r="B4">
        <f>COUNTIFS(Data!$D:$D, "&gt;=5000", Data!$D:$D, "&lt;9999", Data!$G:$G, "=successful")</f>
        <v>380</v>
      </c>
      <c r="C4">
        <f>COUNTIFS(Data!$D:$D, "&gt;=5000", Data!$D:$D, "&lt;9999", Data!$G:$G, "=failed")</f>
        <v>282</v>
      </c>
      <c r="D4">
        <f>COUNTIFS(Data!$D:$D, "&gt;=5000", Data!$D:$D, "&lt;9999", Data!$G:$G, "=canceled")</f>
        <v>51</v>
      </c>
      <c r="E4">
        <f t="shared" si="1"/>
        <v>713</v>
      </c>
      <c r="F4" s="14">
        <f t="shared" si="2"/>
        <v>0.53295932678821878</v>
      </c>
      <c r="G4" s="14">
        <f t="shared" si="3"/>
        <v>0.39551192145862551</v>
      </c>
      <c r="H4" s="14">
        <f t="shared" si="4"/>
        <v>7.1528751753155678E-2</v>
      </c>
    </row>
    <row r="5" spans="1:8" x14ac:dyDescent="0.2">
      <c r="A5" t="s">
        <v>8401</v>
      </c>
      <c r="B5">
        <f>COUNTIFS(Data!$D:$D, "&gt;=10000", Data!$D:$D, "&lt;14999", Data!$G:$G, "=successful")</f>
        <v>168</v>
      </c>
      <c r="C5">
        <f>COUNTIFS(Data!$D:$D, "&gt;=10000", Data!$D:$D, "&lt;14999", Data!$G:$G, "=failed")</f>
        <v>144</v>
      </c>
      <c r="D5">
        <f>COUNTIFS(Data!$D:$D, "&gt;=10000", Data!$D:$D, "&lt;14999", Data!$G:$G, "=canceled")</f>
        <v>40</v>
      </c>
      <c r="E5">
        <f t="shared" si="1"/>
        <v>352</v>
      </c>
      <c r="F5" s="14">
        <f t="shared" si="2"/>
        <v>0.47727272727272729</v>
      </c>
      <c r="G5" s="14">
        <f t="shared" si="3"/>
        <v>0.40909090909090912</v>
      </c>
      <c r="H5" s="14">
        <f t="shared" si="4"/>
        <v>0.11363636363636363</v>
      </c>
    </row>
    <row r="6" spans="1:8" x14ac:dyDescent="0.2">
      <c r="A6" t="s">
        <v>8402</v>
      </c>
      <c r="B6">
        <f>COUNTIFS(Data!$D:$D, "&gt;=15000", Data!$D:$D, "&lt;19999", Data!$G:$G, "=successful")</f>
        <v>94</v>
      </c>
      <c r="C6">
        <f>COUNTIFS(Data!$D:$D, "&gt;=15000", Data!$D:$D, "&lt;19999", Data!$G:$G, "=failed")</f>
        <v>90</v>
      </c>
      <c r="D6">
        <f>COUNTIFS(Data!$D:$D, "&gt;=15000", Data!$D:$D, "&lt;19999", Data!$G:$G, "=canceled")</f>
        <v>17</v>
      </c>
      <c r="E6">
        <f t="shared" si="1"/>
        <v>201</v>
      </c>
      <c r="F6" s="14">
        <f t="shared" si="2"/>
        <v>0.46766169154228854</v>
      </c>
      <c r="G6" s="14">
        <f t="shared" si="3"/>
        <v>0.44776119402985076</v>
      </c>
      <c r="H6" s="14">
        <f t="shared" si="4"/>
        <v>8.45771144278607E-2</v>
      </c>
    </row>
    <row r="7" spans="1:8" x14ac:dyDescent="0.2">
      <c r="A7" t="s">
        <v>8403</v>
      </c>
      <c r="B7">
        <f>COUNTIFS(Data!$D:$D, "&gt;=20000", Data!$D:$D, "&lt;24999", Data!$G:$G, "=successful")</f>
        <v>62</v>
      </c>
      <c r="C7">
        <f>COUNTIFS(Data!$D:$D, "&gt;=20000", Data!$D:$D, "&lt;24999", Data!$G:$G, "=failed")</f>
        <v>72</v>
      </c>
      <c r="D7">
        <f>COUNTIFS(Data!$D:$D, "&gt;=20000", Data!$D:$D, "&lt;24999", Data!$G:$G, "=canceled")</f>
        <v>14</v>
      </c>
      <c r="E7">
        <f t="shared" si="1"/>
        <v>148</v>
      </c>
      <c r="F7" s="14">
        <f t="shared" si="2"/>
        <v>0.41891891891891891</v>
      </c>
      <c r="G7" s="14">
        <f t="shared" si="3"/>
        <v>0.48648648648648651</v>
      </c>
      <c r="H7" s="14">
        <f t="shared" si="4"/>
        <v>9.45945945945946E-2</v>
      </c>
    </row>
    <row r="8" spans="1:8" x14ac:dyDescent="0.2">
      <c r="A8" t="s">
        <v>8406</v>
      </c>
      <c r="B8">
        <f>COUNTIFS(Data!$D:$D, "&gt;=25000", Data!$D:$D, "&lt;29999", Data!$G:$G, "=successful")</f>
        <v>55</v>
      </c>
      <c r="C8">
        <f>COUNTIFS(Data!$D:$D, "&gt;=25000", Data!$D:$D, "&lt;29999", Data!$G:$G, "=failed")</f>
        <v>64</v>
      </c>
      <c r="D8">
        <f>COUNTIFS(Data!$D:$D, "&gt;=25000", Data!$D:$D, "&lt;29999", Data!$G:$G, "=canceled")</f>
        <v>18</v>
      </c>
      <c r="E8">
        <f t="shared" si="1"/>
        <v>137</v>
      </c>
      <c r="F8" s="14">
        <f t="shared" si="2"/>
        <v>0.40145985401459855</v>
      </c>
      <c r="G8" s="14">
        <f t="shared" si="3"/>
        <v>0.46715328467153283</v>
      </c>
      <c r="H8" s="14">
        <f t="shared" si="4"/>
        <v>0.13138686131386862</v>
      </c>
    </row>
    <row r="9" spans="1:8" x14ac:dyDescent="0.2">
      <c r="A9" t="s">
        <v>8404</v>
      </c>
      <c r="B9">
        <f>COUNTIFS(Data!$D:$D, "&gt;=30000", Data!$D:$D, "&lt;34999", Data!$G:$G, "=successful")</f>
        <v>32</v>
      </c>
      <c r="C9">
        <f>COUNTIFS(Data!$D:$D, "&gt;=30000", Data!$D:$D, "&lt;34999", Data!$G:$G, "=failed")</f>
        <v>37</v>
      </c>
      <c r="D9">
        <f>COUNTIFS(Data!$D:$D, "&gt;=30000", Data!$D:$D, "&lt;34999", Data!$G:$G, "=canceled")</f>
        <v>13</v>
      </c>
      <c r="E9">
        <f t="shared" si="1"/>
        <v>82</v>
      </c>
      <c r="F9" s="14">
        <f t="shared" si="2"/>
        <v>0.3902439024390244</v>
      </c>
      <c r="G9" s="14">
        <f t="shared" si="3"/>
        <v>0.45121951219512196</v>
      </c>
      <c r="H9" s="14">
        <f t="shared" si="4"/>
        <v>0.15853658536585366</v>
      </c>
    </row>
    <row r="10" spans="1:8" x14ac:dyDescent="0.2">
      <c r="A10" t="s">
        <v>8407</v>
      </c>
      <c r="B10">
        <f>COUNTIFS(Data!$D:$D, "&gt;=35000", Data!$D:$D, "&lt;39999", Data!$G:$G, "=successful")</f>
        <v>26</v>
      </c>
      <c r="C10">
        <f>COUNTIFS(Data!$D:$D, "&gt;=35000", Data!$D:$D, "&lt;39999", Data!$G:$G, "=failed")</f>
        <v>22</v>
      </c>
      <c r="D10">
        <f>COUNTIFS(Data!$D:$D, "&gt;=35000", Data!$D:$D, "&lt;39999", Data!$G:$G, "=canceled")</f>
        <v>7</v>
      </c>
      <c r="E10">
        <f t="shared" si="1"/>
        <v>55</v>
      </c>
      <c r="F10" s="14">
        <f t="shared" si="2"/>
        <v>0.47272727272727272</v>
      </c>
      <c r="G10" s="14">
        <f t="shared" si="3"/>
        <v>0.4</v>
      </c>
      <c r="H10" s="14">
        <f t="shared" si="4"/>
        <v>0.12727272727272726</v>
      </c>
    </row>
    <row r="11" spans="1:8" x14ac:dyDescent="0.2">
      <c r="A11" t="s">
        <v>8405</v>
      </c>
      <c r="B11">
        <f>COUNTIFS(Data!$D:$D, "&gt;=40000", Data!$D:$D, "&lt;49999", Data!$G:$G, "=successful")</f>
        <v>27</v>
      </c>
      <c r="C11">
        <f>COUNTIFS(Data!$D:$D, "&gt;=40000", Data!$D:$D, "&lt;49999", Data!$G:$G, "=failed")</f>
        <v>27</v>
      </c>
      <c r="D11">
        <f>COUNTIFS(Data!$D:$D, "&gt;=40000", Data!$D:$D, "&lt;49999", Data!$G:$G, "=canceled")</f>
        <v>10</v>
      </c>
      <c r="E11">
        <f t="shared" si="1"/>
        <v>64</v>
      </c>
      <c r="F11" s="14">
        <f t="shared" si="2"/>
        <v>0.421875</v>
      </c>
      <c r="G11" s="14">
        <f t="shared" si="3"/>
        <v>0.421875</v>
      </c>
      <c r="H11" s="14">
        <f t="shared" si="4"/>
        <v>0.15625</v>
      </c>
    </row>
    <row r="12" spans="1:8" x14ac:dyDescent="0.2">
      <c r="A12" t="s">
        <v>8408</v>
      </c>
      <c r="B12">
        <f>COUNTIFS(Data!$D:$D, "&gt;=45000", Data!$D:$D, "&lt;49999", Data!$G:$G, "=successful")</f>
        <v>6</v>
      </c>
      <c r="C12">
        <f>COUNTIFS(Data!$D:$D, "&gt;=45000", Data!$D:$D, "&lt;49999", Data!$G:$G, "=failed")</f>
        <v>11</v>
      </c>
      <c r="D12">
        <f>COUNTIFS(Data!$D:$D, "&gt;=45000", Data!$D:$D, "&lt;49999", Data!$G:$G, "=canceled")</f>
        <v>4</v>
      </c>
      <c r="E12">
        <f t="shared" si="1"/>
        <v>21</v>
      </c>
      <c r="F12" s="14">
        <f t="shared" si="2"/>
        <v>0.2857142857142857</v>
      </c>
      <c r="G12" s="14">
        <f t="shared" si="3"/>
        <v>0.52380952380952384</v>
      </c>
      <c r="H12" s="14">
        <f t="shared" si="4"/>
        <v>0.19047619047619047</v>
      </c>
    </row>
    <row r="13" spans="1:8" x14ac:dyDescent="0.2">
      <c r="A13" t="s">
        <v>8399</v>
      </c>
      <c r="B13">
        <f>COUNTIFS(Data!$D:$D, "&gt;=50000", Data!$G:$G, "=successful")</f>
        <v>86</v>
      </c>
      <c r="C13">
        <f>COUNTIFS(Data!$D:$D, "&gt;=50000", Data!$G:$G, "=failed")</f>
        <v>258</v>
      </c>
      <c r="D13">
        <f>COUNTIFS(Data!$D:$D, "&gt;=50000", Data!$G:$G, "=canceled")</f>
        <v>100</v>
      </c>
      <c r="E13">
        <f t="shared" si="1"/>
        <v>444</v>
      </c>
      <c r="F13" s="14">
        <f t="shared" si="2"/>
        <v>0.19369369369369369</v>
      </c>
      <c r="G13" s="14">
        <f t="shared" si="3"/>
        <v>0.58108108108108103</v>
      </c>
      <c r="H13" s="14">
        <f t="shared" si="4"/>
        <v>0.22522522522522523</v>
      </c>
    </row>
    <row r="38" spans="1:4" ht="16" x14ac:dyDescent="0.2">
      <c r="A38" s="35" t="s">
        <v>8445</v>
      </c>
      <c r="B38" s="35"/>
      <c r="C38" s="35"/>
      <c r="D38" s="35"/>
    </row>
    <row r="39" spans="1:4" ht="16" x14ac:dyDescent="0.2">
      <c r="A39" s="35" t="s">
        <v>8448</v>
      </c>
      <c r="B39" s="35"/>
      <c r="C39" s="35"/>
      <c r="D39" s="35"/>
    </row>
    <row r="40" spans="1:4" ht="16" x14ac:dyDescent="0.2">
      <c r="A40" s="35" t="s">
        <v>8449</v>
      </c>
      <c r="B40" s="35"/>
      <c r="C40" s="35"/>
      <c r="D40" s="35"/>
    </row>
  </sheetData>
  <phoneticPr fontId="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1A8CE-6DCC-0A48-A186-628311995A82}">
  <dimension ref="A1:U40"/>
  <sheetViews>
    <sheetView workbookViewId="0">
      <selection activeCell="H37" sqref="H37:N4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20" max="20" width="12.1640625" bestFit="1" customWidth="1"/>
    <col min="21" max="21" width="11.83203125" bestFit="1" customWidth="1"/>
  </cols>
  <sheetData>
    <row r="1" spans="1:21" x14ac:dyDescent="0.2">
      <c r="A1" s="19" t="s">
        <v>8223</v>
      </c>
      <c r="B1" t="s">
        <v>8366</v>
      </c>
      <c r="T1" s="19" t="s">
        <v>8218</v>
      </c>
      <c r="U1" t="s">
        <v>8366</v>
      </c>
    </row>
    <row r="3" spans="1:21" x14ac:dyDescent="0.2">
      <c r="A3" s="19" t="s">
        <v>8365</v>
      </c>
      <c r="B3" s="19" t="s">
        <v>8364</v>
      </c>
      <c r="T3" s="19" t="s">
        <v>8312</v>
      </c>
      <c r="U3" t="s">
        <v>8365</v>
      </c>
    </row>
    <row r="4" spans="1:21" x14ac:dyDescent="0.2">
      <c r="A4" s="1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8354</v>
      </c>
      <c r="T4" s="20" t="s">
        <v>8224</v>
      </c>
      <c r="U4" s="18">
        <v>3038</v>
      </c>
    </row>
    <row r="5" spans="1:21" x14ac:dyDescent="0.2">
      <c r="A5" s="20" t="s">
        <v>8355</v>
      </c>
      <c r="B5" s="18">
        <v>40</v>
      </c>
      <c r="C5" s="18">
        <v>180</v>
      </c>
      <c r="D5" s="18"/>
      <c r="E5" s="18">
        <v>300</v>
      </c>
      <c r="F5" s="18">
        <v>520</v>
      </c>
      <c r="T5" s="20" t="s">
        <v>8225</v>
      </c>
      <c r="U5" s="18">
        <v>604</v>
      </c>
    </row>
    <row r="6" spans="1:21" x14ac:dyDescent="0.2">
      <c r="A6" s="20" t="s">
        <v>8356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  <c r="T6" s="20" t="s">
        <v>8229</v>
      </c>
      <c r="U6" s="18">
        <v>146</v>
      </c>
    </row>
    <row r="7" spans="1:21" x14ac:dyDescent="0.2">
      <c r="A7" s="20" t="s">
        <v>8357</v>
      </c>
      <c r="B7" s="18"/>
      <c r="C7" s="18">
        <v>140</v>
      </c>
      <c r="D7" s="18"/>
      <c r="E7" s="18">
        <v>80</v>
      </c>
      <c r="F7" s="18">
        <v>220</v>
      </c>
      <c r="T7" s="20" t="s">
        <v>8226</v>
      </c>
      <c r="U7" s="18">
        <v>74</v>
      </c>
    </row>
    <row r="8" spans="1:21" x14ac:dyDescent="0.2">
      <c r="A8" s="20" t="s">
        <v>8358</v>
      </c>
      <c r="B8" s="18">
        <v>24</v>
      </c>
      <c r="C8" s="18"/>
      <c r="D8" s="18"/>
      <c r="E8" s="18"/>
      <c r="F8" s="18">
        <v>24</v>
      </c>
      <c r="T8" s="20" t="s">
        <v>8236</v>
      </c>
      <c r="U8" s="18">
        <v>53</v>
      </c>
    </row>
    <row r="9" spans="1:21" x14ac:dyDescent="0.2">
      <c r="A9" s="20" t="s">
        <v>8359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  <c r="T9" s="20" t="s">
        <v>8237</v>
      </c>
      <c r="U9" s="18">
        <v>29</v>
      </c>
    </row>
    <row r="10" spans="1:21" x14ac:dyDescent="0.2">
      <c r="A10" s="20" t="s">
        <v>8360</v>
      </c>
      <c r="B10" s="18"/>
      <c r="C10" s="18">
        <v>117</v>
      </c>
      <c r="D10" s="18"/>
      <c r="E10" s="18">
        <v>103</v>
      </c>
      <c r="F10" s="18">
        <v>220</v>
      </c>
      <c r="T10" s="20" t="s">
        <v>8230</v>
      </c>
      <c r="U10" s="18">
        <v>27</v>
      </c>
    </row>
    <row r="11" spans="1:21" x14ac:dyDescent="0.2">
      <c r="A11" s="20" t="s">
        <v>8361</v>
      </c>
      <c r="B11" s="18">
        <v>30</v>
      </c>
      <c r="C11" s="18">
        <v>127</v>
      </c>
      <c r="D11" s="18"/>
      <c r="E11" s="18">
        <v>80</v>
      </c>
      <c r="F11" s="18">
        <v>237</v>
      </c>
      <c r="T11" s="20" t="s">
        <v>8233</v>
      </c>
      <c r="U11" s="18">
        <v>21</v>
      </c>
    </row>
    <row r="12" spans="1:21" x14ac:dyDescent="0.2">
      <c r="A12" s="20" t="s">
        <v>8362</v>
      </c>
      <c r="B12" s="18">
        <v>178</v>
      </c>
      <c r="C12" s="18">
        <v>213</v>
      </c>
      <c r="D12" s="18"/>
      <c r="E12" s="18">
        <v>209</v>
      </c>
      <c r="F12" s="18">
        <v>600</v>
      </c>
      <c r="T12" s="20" t="s">
        <v>8227</v>
      </c>
      <c r="U12" s="18">
        <v>21</v>
      </c>
    </row>
    <row r="13" spans="1:21" x14ac:dyDescent="0.2">
      <c r="A13" s="20" t="s">
        <v>8363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  <c r="T13" s="20" t="s">
        <v>8235</v>
      </c>
      <c r="U13" s="18">
        <v>21</v>
      </c>
    </row>
    <row r="14" spans="1:21" x14ac:dyDescent="0.2">
      <c r="A14" s="20" t="s">
        <v>8354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  <c r="T14" s="20" t="s">
        <v>8241</v>
      </c>
      <c r="U14" s="18">
        <v>15</v>
      </c>
    </row>
    <row r="15" spans="1:21" x14ac:dyDescent="0.2">
      <c r="T15" s="20" t="s">
        <v>8232</v>
      </c>
      <c r="U15" s="18">
        <v>14</v>
      </c>
    </row>
    <row r="16" spans="1:21" x14ac:dyDescent="0.2">
      <c r="T16" s="20" t="s">
        <v>8238</v>
      </c>
      <c r="U16" s="18">
        <v>12</v>
      </c>
    </row>
    <row r="17" spans="20:21" x14ac:dyDescent="0.2">
      <c r="T17" s="20" t="s">
        <v>8228</v>
      </c>
      <c r="U17" s="18">
        <v>12</v>
      </c>
    </row>
    <row r="18" spans="20:21" x14ac:dyDescent="0.2">
      <c r="T18" s="20" t="s">
        <v>8234</v>
      </c>
      <c r="U18" s="18">
        <v>7</v>
      </c>
    </row>
    <row r="19" spans="20:21" x14ac:dyDescent="0.2">
      <c r="T19" s="20" t="s">
        <v>8240</v>
      </c>
      <c r="U19" s="18">
        <v>6</v>
      </c>
    </row>
    <row r="20" spans="20:21" x14ac:dyDescent="0.2">
      <c r="T20" s="20" t="s">
        <v>8239</v>
      </c>
      <c r="U20" s="18">
        <v>6</v>
      </c>
    </row>
    <row r="21" spans="20:21" x14ac:dyDescent="0.2">
      <c r="T21" s="20" t="s">
        <v>8231</v>
      </c>
      <c r="U21" s="18">
        <v>3</v>
      </c>
    </row>
    <row r="22" spans="20:21" x14ac:dyDescent="0.2">
      <c r="T22" s="20" t="s">
        <v>8242</v>
      </c>
      <c r="U22" s="18">
        <v>2</v>
      </c>
    </row>
    <row r="23" spans="20:21" x14ac:dyDescent="0.2">
      <c r="T23" s="20" t="s">
        <v>8243</v>
      </c>
      <c r="U23" s="18">
        <v>2</v>
      </c>
    </row>
    <row r="24" spans="20:21" x14ac:dyDescent="0.2">
      <c r="T24" s="20" t="s">
        <v>8244</v>
      </c>
      <c r="U24" s="18">
        <v>1</v>
      </c>
    </row>
    <row r="25" spans="20:21" x14ac:dyDescent="0.2">
      <c r="T25" s="20" t="s">
        <v>8354</v>
      </c>
      <c r="U25" s="18">
        <v>4114</v>
      </c>
    </row>
    <row r="36" spans="8:14" ht="16" x14ac:dyDescent="0.2">
      <c r="H36" s="35" t="s">
        <v>8445</v>
      </c>
      <c r="I36" s="35"/>
      <c r="J36" s="35"/>
      <c r="K36" s="35"/>
      <c r="L36" s="35"/>
      <c r="M36" s="35"/>
      <c r="N36" s="35"/>
    </row>
    <row r="37" spans="8:14" ht="16" x14ac:dyDescent="0.2">
      <c r="H37" s="35" t="s">
        <v>8446</v>
      </c>
      <c r="I37" s="35"/>
      <c r="J37" s="35"/>
      <c r="K37" s="35"/>
      <c r="L37" s="35"/>
      <c r="M37" s="35"/>
      <c r="N37" s="35"/>
    </row>
    <row r="38" spans="8:14" ht="16" x14ac:dyDescent="0.2">
      <c r="H38" s="35" t="s">
        <v>8447</v>
      </c>
      <c r="I38" s="35"/>
      <c r="J38" s="35"/>
      <c r="K38" s="35"/>
      <c r="L38" s="35"/>
      <c r="M38" s="35"/>
      <c r="N38" s="35"/>
    </row>
    <row r="39" spans="8:14" ht="16" x14ac:dyDescent="0.2">
      <c r="H39" s="35" t="s">
        <v>8450</v>
      </c>
      <c r="I39" s="35"/>
      <c r="J39" s="35"/>
      <c r="K39" s="35"/>
      <c r="L39" s="35"/>
      <c r="M39" s="35"/>
      <c r="N39" s="35"/>
    </row>
    <row r="40" spans="8:14" ht="16" x14ac:dyDescent="0.2">
      <c r="H40" s="35" t="s">
        <v>8453</v>
      </c>
      <c r="I40" s="35"/>
      <c r="J40" s="35"/>
      <c r="K40" s="35"/>
      <c r="L40" s="35"/>
      <c r="M40" s="35"/>
      <c r="N40" s="35"/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FC8B1-4C86-4347-93DE-6DCBE6AC7A80}">
  <dimension ref="A1:P51"/>
  <sheetViews>
    <sheetView workbookViewId="0">
      <selection activeCell="H50" sqref="H50:P5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9" t="s">
        <v>8223</v>
      </c>
      <c r="B1" t="s">
        <v>8366</v>
      </c>
    </row>
    <row r="3" spans="1:6" x14ac:dyDescent="0.2">
      <c r="A3" s="19" t="s">
        <v>8365</v>
      </c>
      <c r="B3" s="19" t="s">
        <v>8364</v>
      </c>
    </row>
    <row r="4" spans="1:6" x14ac:dyDescent="0.2">
      <c r="A4" s="1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8354</v>
      </c>
    </row>
    <row r="5" spans="1:6" x14ac:dyDescent="0.2">
      <c r="A5" s="20" t="s">
        <v>8313</v>
      </c>
      <c r="B5" s="18"/>
      <c r="C5" s="18">
        <v>100</v>
      </c>
      <c r="D5" s="18"/>
      <c r="E5" s="18"/>
      <c r="F5" s="18">
        <v>100</v>
      </c>
    </row>
    <row r="6" spans="1:6" x14ac:dyDescent="0.2">
      <c r="A6" s="20" t="s">
        <v>8314</v>
      </c>
      <c r="B6" s="18">
        <v>20</v>
      </c>
      <c r="C6" s="18"/>
      <c r="D6" s="18"/>
      <c r="E6" s="18"/>
      <c r="F6" s="18">
        <v>20</v>
      </c>
    </row>
    <row r="7" spans="1:6" x14ac:dyDescent="0.2">
      <c r="A7" s="20" t="s">
        <v>8315</v>
      </c>
      <c r="B7" s="18">
        <v>24</v>
      </c>
      <c r="C7" s="18"/>
      <c r="D7" s="18"/>
      <c r="E7" s="18"/>
      <c r="F7" s="18">
        <v>24</v>
      </c>
    </row>
    <row r="8" spans="1:6" x14ac:dyDescent="0.2">
      <c r="A8" s="20" t="s">
        <v>8316</v>
      </c>
      <c r="B8" s="18"/>
      <c r="C8" s="18">
        <v>40</v>
      </c>
      <c r="D8" s="18"/>
      <c r="E8" s="18"/>
      <c r="F8" s="18">
        <v>40</v>
      </c>
    </row>
    <row r="9" spans="1:6" x14ac:dyDescent="0.2">
      <c r="A9" s="20" t="s">
        <v>8317</v>
      </c>
      <c r="B9" s="18"/>
      <c r="C9" s="18"/>
      <c r="D9" s="18"/>
      <c r="E9" s="18">
        <v>40</v>
      </c>
      <c r="F9" s="18">
        <v>40</v>
      </c>
    </row>
    <row r="10" spans="1:6" x14ac:dyDescent="0.2">
      <c r="A10" s="20" t="s">
        <v>8318</v>
      </c>
      <c r="B10" s="18"/>
      <c r="C10" s="18"/>
      <c r="D10" s="18"/>
      <c r="E10" s="18">
        <v>180</v>
      </c>
      <c r="F10" s="18">
        <v>180</v>
      </c>
    </row>
    <row r="11" spans="1:6" x14ac:dyDescent="0.2">
      <c r="A11" s="20" t="s">
        <v>8319</v>
      </c>
      <c r="B11" s="18"/>
      <c r="C11" s="18">
        <v>80</v>
      </c>
      <c r="D11" s="18"/>
      <c r="E11" s="18"/>
      <c r="F11" s="18">
        <v>80</v>
      </c>
    </row>
    <row r="12" spans="1:6" x14ac:dyDescent="0.2">
      <c r="A12" s="20" t="s">
        <v>8320</v>
      </c>
      <c r="B12" s="18"/>
      <c r="C12" s="18"/>
      <c r="D12" s="18"/>
      <c r="E12" s="18">
        <v>40</v>
      </c>
      <c r="F12" s="18">
        <v>40</v>
      </c>
    </row>
    <row r="13" spans="1:6" x14ac:dyDescent="0.2">
      <c r="A13" s="20" t="s">
        <v>8321</v>
      </c>
      <c r="B13" s="18"/>
      <c r="C13" s="18">
        <v>40</v>
      </c>
      <c r="D13" s="18">
        <v>20</v>
      </c>
      <c r="E13" s="18"/>
      <c r="F13" s="18">
        <v>60</v>
      </c>
    </row>
    <row r="14" spans="1:6" x14ac:dyDescent="0.2">
      <c r="A14" s="20" t="s">
        <v>8322</v>
      </c>
      <c r="B14" s="18"/>
      <c r="C14" s="18">
        <v>40</v>
      </c>
      <c r="D14" s="18"/>
      <c r="E14" s="18"/>
      <c r="F14" s="18">
        <v>40</v>
      </c>
    </row>
    <row r="15" spans="1:6" x14ac:dyDescent="0.2">
      <c r="A15" s="20" t="s">
        <v>8323</v>
      </c>
      <c r="B15" s="18">
        <v>20</v>
      </c>
      <c r="C15" s="18">
        <v>120</v>
      </c>
      <c r="D15" s="18"/>
      <c r="E15" s="18"/>
      <c r="F15" s="18">
        <v>140</v>
      </c>
    </row>
    <row r="16" spans="1:6" x14ac:dyDescent="0.2">
      <c r="A16" s="20" t="s">
        <v>8324</v>
      </c>
      <c r="B16" s="18"/>
      <c r="C16" s="18">
        <v>20</v>
      </c>
      <c r="D16" s="18"/>
      <c r="E16" s="18"/>
      <c r="F16" s="18">
        <v>20</v>
      </c>
    </row>
    <row r="17" spans="1:6" x14ac:dyDescent="0.2">
      <c r="A17" s="20" t="s">
        <v>8325</v>
      </c>
      <c r="B17" s="18"/>
      <c r="C17" s="18"/>
      <c r="D17" s="18"/>
      <c r="E17" s="18">
        <v>140</v>
      </c>
      <c r="F17" s="18">
        <v>140</v>
      </c>
    </row>
    <row r="18" spans="1:6" x14ac:dyDescent="0.2">
      <c r="A18" s="20" t="s">
        <v>8326</v>
      </c>
      <c r="B18" s="18"/>
      <c r="C18" s="18">
        <v>20</v>
      </c>
      <c r="D18" s="18"/>
      <c r="E18" s="18">
        <v>140</v>
      </c>
      <c r="F18" s="18">
        <v>160</v>
      </c>
    </row>
    <row r="19" spans="1:6" x14ac:dyDescent="0.2">
      <c r="A19" s="20" t="s">
        <v>8327</v>
      </c>
      <c r="B19" s="18"/>
      <c r="C19" s="18">
        <v>60</v>
      </c>
      <c r="D19" s="18"/>
      <c r="E19" s="18"/>
      <c r="F19" s="18">
        <v>60</v>
      </c>
    </row>
    <row r="20" spans="1:6" x14ac:dyDescent="0.2">
      <c r="A20" s="20" t="s">
        <v>8328</v>
      </c>
      <c r="B20" s="18"/>
      <c r="C20" s="18">
        <v>11</v>
      </c>
      <c r="D20" s="18"/>
      <c r="E20" s="18">
        <v>9</v>
      </c>
      <c r="F20" s="18">
        <v>20</v>
      </c>
    </row>
    <row r="21" spans="1:6" x14ac:dyDescent="0.2">
      <c r="A21" s="20" t="s">
        <v>8329</v>
      </c>
      <c r="B21" s="18"/>
      <c r="C21" s="18"/>
      <c r="D21" s="18"/>
      <c r="E21" s="18">
        <v>20</v>
      </c>
      <c r="F21" s="18">
        <v>20</v>
      </c>
    </row>
    <row r="22" spans="1:6" x14ac:dyDescent="0.2">
      <c r="A22" s="20" t="s">
        <v>8330</v>
      </c>
      <c r="B22" s="18"/>
      <c r="C22" s="18">
        <v>40</v>
      </c>
      <c r="D22" s="18"/>
      <c r="E22" s="18"/>
      <c r="F22" s="18">
        <v>40</v>
      </c>
    </row>
    <row r="23" spans="1:6" x14ac:dyDescent="0.2">
      <c r="A23" s="20" t="s">
        <v>8331</v>
      </c>
      <c r="B23" s="18">
        <v>20</v>
      </c>
      <c r="C23" s="18">
        <v>60</v>
      </c>
      <c r="D23" s="18"/>
      <c r="E23" s="18">
        <v>60</v>
      </c>
      <c r="F23" s="18">
        <v>140</v>
      </c>
    </row>
    <row r="24" spans="1:6" x14ac:dyDescent="0.2">
      <c r="A24" s="20" t="s">
        <v>8332</v>
      </c>
      <c r="B24" s="18"/>
      <c r="C24" s="18">
        <v>20</v>
      </c>
      <c r="D24" s="18"/>
      <c r="E24" s="18"/>
      <c r="F24" s="18">
        <v>20</v>
      </c>
    </row>
    <row r="25" spans="1:6" x14ac:dyDescent="0.2">
      <c r="A25" s="20" t="s">
        <v>8333</v>
      </c>
      <c r="B25" s="18"/>
      <c r="C25" s="18"/>
      <c r="D25" s="18"/>
      <c r="E25" s="18">
        <v>60</v>
      </c>
      <c r="F25" s="18">
        <v>60</v>
      </c>
    </row>
    <row r="26" spans="1:6" x14ac:dyDescent="0.2">
      <c r="A26" s="20" t="s">
        <v>8334</v>
      </c>
      <c r="B26" s="18"/>
      <c r="C26" s="18">
        <v>20</v>
      </c>
      <c r="D26" s="18"/>
      <c r="E26" s="18"/>
      <c r="F26" s="18">
        <v>20</v>
      </c>
    </row>
    <row r="27" spans="1:6" x14ac:dyDescent="0.2">
      <c r="A27" s="20" t="s">
        <v>8335</v>
      </c>
      <c r="B27" s="18"/>
      <c r="C27" s="18">
        <v>57</v>
      </c>
      <c r="D27" s="18"/>
      <c r="E27" s="18">
        <v>103</v>
      </c>
      <c r="F27" s="18">
        <v>160</v>
      </c>
    </row>
    <row r="28" spans="1:6" x14ac:dyDescent="0.2">
      <c r="A28" s="20" t="s">
        <v>8336</v>
      </c>
      <c r="B28" s="18"/>
      <c r="C28" s="18">
        <v>20</v>
      </c>
      <c r="D28" s="18"/>
      <c r="E28" s="18"/>
      <c r="F28" s="18">
        <v>20</v>
      </c>
    </row>
    <row r="29" spans="1:6" x14ac:dyDescent="0.2">
      <c r="A29" s="20" t="s">
        <v>8337</v>
      </c>
      <c r="B29" s="18"/>
      <c r="C29" s="18">
        <v>353</v>
      </c>
      <c r="D29" s="18">
        <v>19</v>
      </c>
      <c r="E29" s="18">
        <v>694</v>
      </c>
      <c r="F29" s="18">
        <v>1066</v>
      </c>
    </row>
    <row r="30" spans="1:6" x14ac:dyDescent="0.2">
      <c r="A30" s="20" t="s">
        <v>8338</v>
      </c>
      <c r="B30" s="18"/>
      <c r="C30" s="18"/>
      <c r="D30" s="18"/>
      <c r="E30" s="18">
        <v>40</v>
      </c>
      <c r="F30" s="18">
        <v>40</v>
      </c>
    </row>
    <row r="31" spans="1:6" x14ac:dyDescent="0.2">
      <c r="A31" s="20" t="s">
        <v>8339</v>
      </c>
      <c r="B31" s="18"/>
      <c r="C31" s="18"/>
      <c r="D31" s="18"/>
      <c r="E31" s="18">
        <v>20</v>
      </c>
      <c r="F31" s="18">
        <v>20</v>
      </c>
    </row>
    <row r="32" spans="1:6" x14ac:dyDescent="0.2">
      <c r="A32" s="20" t="s">
        <v>8340</v>
      </c>
      <c r="B32" s="18"/>
      <c r="C32" s="18">
        <v>20</v>
      </c>
      <c r="D32" s="18"/>
      <c r="E32" s="18"/>
      <c r="F32" s="18">
        <v>20</v>
      </c>
    </row>
    <row r="33" spans="1:6" x14ac:dyDescent="0.2">
      <c r="A33" s="20" t="s">
        <v>8341</v>
      </c>
      <c r="B33" s="18"/>
      <c r="C33" s="18"/>
      <c r="D33" s="18"/>
      <c r="E33" s="18">
        <v>260</v>
      </c>
      <c r="F33" s="18">
        <v>260</v>
      </c>
    </row>
    <row r="34" spans="1:6" x14ac:dyDescent="0.2">
      <c r="A34" s="20" t="s">
        <v>8342</v>
      </c>
      <c r="B34" s="18">
        <v>40</v>
      </c>
      <c r="C34" s="18"/>
      <c r="D34" s="18"/>
      <c r="E34" s="18"/>
      <c r="F34" s="18">
        <v>40</v>
      </c>
    </row>
    <row r="35" spans="1:6" x14ac:dyDescent="0.2">
      <c r="A35" s="20" t="s">
        <v>8343</v>
      </c>
      <c r="B35" s="18"/>
      <c r="C35" s="18"/>
      <c r="D35" s="18"/>
      <c r="E35" s="18">
        <v>60</v>
      </c>
      <c r="F35" s="18">
        <v>60</v>
      </c>
    </row>
    <row r="36" spans="1:6" x14ac:dyDescent="0.2">
      <c r="A36" s="20" t="s">
        <v>8344</v>
      </c>
      <c r="B36" s="18"/>
      <c r="C36" s="18"/>
      <c r="D36" s="18">
        <v>6</v>
      </c>
      <c r="E36" s="18">
        <v>34</v>
      </c>
      <c r="F36" s="18">
        <v>40</v>
      </c>
    </row>
    <row r="37" spans="1:6" x14ac:dyDescent="0.2">
      <c r="A37" s="20" t="s">
        <v>8345</v>
      </c>
      <c r="B37" s="18">
        <v>18</v>
      </c>
      <c r="C37" s="18">
        <v>2</v>
      </c>
      <c r="D37" s="18"/>
      <c r="E37" s="18">
        <v>40</v>
      </c>
      <c r="F37" s="18">
        <v>60</v>
      </c>
    </row>
    <row r="38" spans="1:6" x14ac:dyDescent="0.2">
      <c r="A38" s="20" t="s">
        <v>8346</v>
      </c>
      <c r="B38" s="18">
        <v>17</v>
      </c>
      <c r="C38" s="18">
        <v>80</v>
      </c>
      <c r="D38" s="18">
        <v>5</v>
      </c>
      <c r="E38" s="18">
        <v>85</v>
      </c>
      <c r="F38" s="18">
        <v>187</v>
      </c>
    </row>
    <row r="39" spans="1:6" x14ac:dyDescent="0.2">
      <c r="A39" s="20" t="s">
        <v>8347</v>
      </c>
      <c r="B39" s="18"/>
      <c r="C39" s="18"/>
      <c r="D39" s="18"/>
      <c r="E39" s="18">
        <v>80</v>
      </c>
      <c r="F39" s="18">
        <v>80</v>
      </c>
    </row>
    <row r="40" spans="1:6" x14ac:dyDescent="0.2">
      <c r="A40" s="20" t="s">
        <v>8348</v>
      </c>
      <c r="B40" s="18"/>
      <c r="C40" s="18"/>
      <c r="D40" s="18"/>
      <c r="E40" s="18">
        <v>60</v>
      </c>
      <c r="F40" s="18">
        <v>60</v>
      </c>
    </row>
    <row r="41" spans="1:6" x14ac:dyDescent="0.2">
      <c r="A41" s="20" t="s">
        <v>8349</v>
      </c>
      <c r="B41" s="18">
        <v>10</v>
      </c>
      <c r="C41" s="18">
        <v>47</v>
      </c>
      <c r="D41" s="18"/>
      <c r="E41" s="18"/>
      <c r="F41" s="18">
        <v>57</v>
      </c>
    </row>
    <row r="42" spans="1:6" x14ac:dyDescent="0.2">
      <c r="A42" s="20" t="s">
        <v>8350</v>
      </c>
      <c r="B42" s="18"/>
      <c r="C42" s="18">
        <v>100</v>
      </c>
      <c r="D42" s="18"/>
      <c r="E42" s="18"/>
      <c r="F42" s="18">
        <v>100</v>
      </c>
    </row>
    <row r="43" spans="1:6" x14ac:dyDescent="0.2">
      <c r="A43" s="20" t="s">
        <v>8351</v>
      </c>
      <c r="B43" s="18">
        <v>60</v>
      </c>
      <c r="C43" s="18">
        <v>120</v>
      </c>
      <c r="D43" s="18"/>
      <c r="E43" s="18">
        <v>20</v>
      </c>
      <c r="F43" s="18">
        <v>200</v>
      </c>
    </row>
    <row r="44" spans="1:6" x14ac:dyDescent="0.2">
      <c r="A44" s="20" t="s">
        <v>8352</v>
      </c>
      <c r="B44" s="18">
        <v>100</v>
      </c>
      <c r="C44" s="18">
        <v>60</v>
      </c>
      <c r="D44" s="18"/>
      <c r="E44" s="18"/>
      <c r="F44" s="18">
        <v>160</v>
      </c>
    </row>
    <row r="45" spans="1:6" x14ac:dyDescent="0.2">
      <c r="A45" s="20" t="s">
        <v>8353</v>
      </c>
      <c r="B45" s="18">
        <v>20</v>
      </c>
      <c r="C45" s="18"/>
      <c r="D45" s="18"/>
      <c r="E45" s="18"/>
      <c r="F45" s="18">
        <v>20</v>
      </c>
    </row>
    <row r="46" spans="1:6" x14ac:dyDescent="0.2">
      <c r="A46" s="20" t="s">
        <v>8354</v>
      </c>
      <c r="B46" s="18">
        <v>349</v>
      </c>
      <c r="C46" s="18">
        <v>1530</v>
      </c>
      <c r="D46" s="18">
        <v>50</v>
      </c>
      <c r="E46" s="18">
        <v>2185</v>
      </c>
      <c r="F46" s="18">
        <v>4114</v>
      </c>
    </row>
    <row r="49" spans="8:16" ht="16" x14ac:dyDescent="0.2">
      <c r="H49" s="35" t="s">
        <v>8445</v>
      </c>
      <c r="I49" s="35"/>
      <c r="J49" s="35"/>
      <c r="K49" s="35"/>
      <c r="L49" s="35"/>
      <c r="M49" s="35"/>
      <c r="N49" s="35"/>
      <c r="O49" s="35"/>
      <c r="P49" s="35"/>
    </row>
    <row r="50" spans="8:16" ht="16" x14ac:dyDescent="0.2">
      <c r="H50" s="35" t="s">
        <v>8451</v>
      </c>
      <c r="I50" s="35"/>
      <c r="J50" s="35"/>
      <c r="K50" s="35"/>
      <c r="L50" s="35"/>
      <c r="M50" s="35"/>
      <c r="N50" s="35"/>
      <c r="O50" s="35"/>
      <c r="P50" s="35"/>
    </row>
    <row r="51" spans="8:16" ht="16" x14ac:dyDescent="0.2">
      <c r="H51" s="35" t="s">
        <v>8452</v>
      </c>
      <c r="I51" s="35"/>
      <c r="J51" s="35"/>
      <c r="K51" s="35"/>
      <c r="L51" s="35"/>
      <c r="M51" s="35"/>
      <c r="N51" s="35"/>
      <c r="O51" s="35"/>
      <c r="P51" s="35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E22EF-3B40-844C-B636-63B51DEFDCAC}">
  <dimension ref="A1:S62"/>
  <sheetViews>
    <sheetView topLeftCell="A21" workbookViewId="0">
      <selection activeCell="H60" sqref="H60:S6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9" t="s">
        <v>8310</v>
      </c>
      <c r="B1" t="s">
        <v>8366</v>
      </c>
    </row>
    <row r="2" spans="1:6" x14ac:dyDescent="0.2">
      <c r="A2" s="19" t="s">
        <v>8388</v>
      </c>
      <c r="B2" t="s">
        <v>8366</v>
      </c>
    </row>
    <row r="4" spans="1:6" x14ac:dyDescent="0.2">
      <c r="A4" s="19" t="s">
        <v>8365</v>
      </c>
      <c r="B4" s="19" t="s">
        <v>8364</v>
      </c>
    </row>
    <row r="5" spans="1:6" x14ac:dyDescent="0.2">
      <c r="A5" s="1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</row>
    <row r="6" spans="1:6" x14ac:dyDescent="0.2">
      <c r="A6" s="21" t="s">
        <v>8375</v>
      </c>
      <c r="B6" s="18">
        <v>34</v>
      </c>
      <c r="C6" s="18">
        <v>149</v>
      </c>
      <c r="D6" s="18">
        <v>2</v>
      </c>
      <c r="E6" s="18">
        <v>182</v>
      </c>
      <c r="F6" s="18">
        <v>367</v>
      </c>
    </row>
    <row r="7" spans="1:6" x14ac:dyDescent="0.2">
      <c r="A7" s="21" t="s">
        <v>8376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</row>
    <row r="8" spans="1:6" x14ac:dyDescent="0.2">
      <c r="A8" s="21" t="s">
        <v>8377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</row>
    <row r="9" spans="1:6" x14ac:dyDescent="0.2">
      <c r="A9" s="21" t="s">
        <v>8378</v>
      </c>
      <c r="B9" s="18">
        <v>27</v>
      </c>
      <c r="C9" s="18">
        <v>102</v>
      </c>
      <c r="D9" s="18"/>
      <c r="E9" s="18">
        <v>192</v>
      </c>
      <c r="F9" s="18">
        <v>321</v>
      </c>
    </row>
    <row r="10" spans="1:6" x14ac:dyDescent="0.2">
      <c r="A10" s="21" t="s">
        <v>8368</v>
      </c>
      <c r="B10" s="18">
        <v>26</v>
      </c>
      <c r="C10" s="18">
        <v>126</v>
      </c>
      <c r="D10" s="18"/>
      <c r="E10" s="18">
        <v>234</v>
      </c>
      <c r="F10" s="18">
        <v>386</v>
      </c>
    </row>
    <row r="11" spans="1:6" x14ac:dyDescent="0.2">
      <c r="A11" s="21" t="s">
        <v>8379</v>
      </c>
      <c r="B11" s="18">
        <v>27</v>
      </c>
      <c r="C11" s="18">
        <v>147</v>
      </c>
      <c r="D11" s="18"/>
      <c r="E11" s="18">
        <v>211</v>
      </c>
      <c r="F11" s="18">
        <v>385</v>
      </c>
    </row>
    <row r="12" spans="1:6" x14ac:dyDescent="0.2">
      <c r="A12" s="21" t="s">
        <v>8369</v>
      </c>
      <c r="B12" s="18">
        <v>43</v>
      </c>
      <c r="C12" s="18">
        <v>150</v>
      </c>
      <c r="D12" s="18"/>
      <c r="E12" s="18">
        <v>194</v>
      </c>
      <c r="F12" s="18">
        <v>387</v>
      </c>
    </row>
    <row r="13" spans="1:6" x14ac:dyDescent="0.2">
      <c r="A13" s="21" t="s">
        <v>8370</v>
      </c>
      <c r="B13" s="18">
        <v>33</v>
      </c>
      <c r="C13" s="18">
        <v>134</v>
      </c>
      <c r="D13" s="18"/>
      <c r="E13" s="18">
        <v>166</v>
      </c>
      <c r="F13" s="18">
        <v>333</v>
      </c>
    </row>
    <row r="14" spans="1:6" x14ac:dyDescent="0.2">
      <c r="A14" s="21" t="s">
        <v>8371</v>
      </c>
      <c r="B14" s="18">
        <v>24</v>
      </c>
      <c r="C14" s="18">
        <v>127</v>
      </c>
      <c r="D14" s="18"/>
      <c r="E14" s="18">
        <v>147</v>
      </c>
      <c r="F14" s="18">
        <v>298</v>
      </c>
    </row>
    <row r="15" spans="1:6" x14ac:dyDescent="0.2">
      <c r="A15" s="21" t="s">
        <v>8372</v>
      </c>
      <c r="B15" s="18">
        <v>20</v>
      </c>
      <c r="C15" s="18">
        <v>149</v>
      </c>
      <c r="D15" s="18"/>
      <c r="E15" s="18">
        <v>183</v>
      </c>
      <c r="F15" s="18">
        <v>352</v>
      </c>
    </row>
    <row r="16" spans="1:6" x14ac:dyDescent="0.2">
      <c r="A16" s="21" t="s">
        <v>8373</v>
      </c>
      <c r="B16" s="18">
        <v>37</v>
      </c>
      <c r="C16" s="18">
        <v>114</v>
      </c>
      <c r="D16" s="18"/>
      <c r="E16" s="18">
        <v>183</v>
      </c>
      <c r="F16" s="18">
        <v>334</v>
      </c>
    </row>
    <row r="17" spans="1:6" x14ac:dyDescent="0.2">
      <c r="A17" s="21" t="s">
        <v>8380</v>
      </c>
      <c r="B17" s="18">
        <v>23</v>
      </c>
      <c r="C17" s="18">
        <v>118</v>
      </c>
      <c r="D17" s="18"/>
      <c r="E17" s="18">
        <v>111</v>
      </c>
      <c r="F17" s="18">
        <v>252</v>
      </c>
    </row>
    <row r="18" spans="1:6" x14ac:dyDescent="0.2">
      <c r="A18" s="21" t="s">
        <v>8354</v>
      </c>
      <c r="B18" s="18">
        <v>349</v>
      </c>
      <c r="C18" s="18">
        <v>1530</v>
      </c>
      <c r="D18" s="18">
        <v>50</v>
      </c>
      <c r="E18" s="18">
        <v>2185</v>
      </c>
      <c r="F18" s="18">
        <v>4114</v>
      </c>
    </row>
    <row r="35" spans="1:6" x14ac:dyDescent="0.2">
      <c r="A35" s="19" t="s">
        <v>8365</v>
      </c>
      <c r="B35" s="19" t="s">
        <v>8364</v>
      </c>
    </row>
    <row r="36" spans="1:6" x14ac:dyDescent="0.2">
      <c r="A36" s="19" t="s">
        <v>8312</v>
      </c>
      <c r="B36" t="s">
        <v>8220</v>
      </c>
      <c r="C36" t="s">
        <v>8221</v>
      </c>
      <c r="D36" t="s">
        <v>8222</v>
      </c>
      <c r="E36" t="s">
        <v>8219</v>
      </c>
      <c r="F36" t="s">
        <v>8354</v>
      </c>
    </row>
    <row r="37" spans="1:6" x14ac:dyDescent="0.2">
      <c r="A37" s="20" t="s">
        <v>8367</v>
      </c>
      <c r="B37" s="18">
        <v>1</v>
      </c>
      <c r="C37" s="18">
        <v>4</v>
      </c>
      <c r="D37" s="18"/>
      <c r="E37" s="18">
        <v>9</v>
      </c>
      <c r="F37" s="18">
        <v>14</v>
      </c>
    </row>
    <row r="38" spans="1:6" x14ac:dyDescent="0.2">
      <c r="A38" s="20" t="s">
        <v>8374</v>
      </c>
      <c r="B38" s="18">
        <v>1</v>
      </c>
      <c r="C38" s="18">
        <v>15</v>
      </c>
      <c r="D38" s="18"/>
      <c r="E38" s="18">
        <v>49</v>
      </c>
      <c r="F38" s="18">
        <v>65</v>
      </c>
    </row>
    <row r="39" spans="1:6" x14ac:dyDescent="0.2">
      <c r="A39" s="20" t="s">
        <v>8381</v>
      </c>
      <c r="B39" s="18">
        <v>7</v>
      </c>
      <c r="C39" s="18">
        <v>28</v>
      </c>
      <c r="D39" s="18"/>
      <c r="E39" s="18">
        <v>136</v>
      </c>
      <c r="F39" s="18">
        <v>171</v>
      </c>
    </row>
    <row r="40" spans="1:6" x14ac:dyDescent="0.2">
      <c r="A40" s="20" t="s">
        <v>8382</v>
      </c>
      <c r="B40" s="18">
        <v>6</v>
      </c>
      <c r="C40" s="18">
        <v>60</v>
      </c>
      <c r="D40" s="18"/>
      <c r="E40" s="18">
        <v>216</v>
      </c>
      <c r="F40" s="18">
        <v>282</v>
      </c>
    </row>
    <row r="41" spans="1:6" x14ac:dyDescent="0.2">
      <c r="A41" s="20" t="s">
        <v>8383</v>
      </c>
      <c r="B41" s="18">
        <v>7</v>
      </c>
      <c r="C41" s="18">
        <v>67</v>
      </c>
      <c r="D41" s="18"/>
      <c r="E41" s="18">
        <v>200</v>
      </c>
      <c r="F41" s="18">
        <v>274</v>
      </c>
    </row>
    <row r="42" spans="1:6" x14ac:dyDescent="0.2">
      <c r="A42" s="20" t="s">
        <v>8384</v>
      </c>
      <c r="B42" s="18">
        <v>80</v>
      </c>
      <c r="C42" s="18">
        <v>422</v>
      </c>
      <c r="D42" s="18"/>
      <c r="E42" s="18">
        <v>474</v>
      </c>
      <c r="F42" s="18">
        <v>976</v>
      </c>
    </row>
    <row r="43" spans="1:6" x14ac:dyDescent="0.2">
      <c r="A43" s="20" t="s">
        <v>8385</v>
      </c>
      <c r="B43" s="18">
        <v>131</v>
      </c>
      <c r="C43" s="18">
        <v>527</v>
      </c>
      <c r="D43" s="18"/>
      <c r="E43" s="18">
        <v>567</v>
      </c>
      <c r="F43" s="18">
        <v>1225</v>
      </c>
    </row>
    <row r="44" spans="1:6" x14ac:dyDescent="0.2">
      <c r="A44" s="20" t="s">
        <v>8386</v>
      </c>
      <c r="B44" s="18">
        <v>99</v>
      </c>
      <c r="C44" s="18">
        <v>376</v>
      </c>
      <c r="D44" s="18"/>
      <c r="E44" s="18">
        <v>475</v>
      </c>
      <c r="F44" s="18">
        <v>950</v>
      </c>
    </row>
    <row r="45" spans="1:6" x14ac:dyDescent="0.2">
      <c r="A45" s="20" t="s">
        <v>8387</v>
      </c>
      <c r="B45" s="18">
        <v>17</v>
      </c>
      <c r="C45" s="18">
        <v>31</v>
      </c>
      <c r="D45" s="18">
        <v>50</v>
      </c>
      <c r="E45" s="18">
        <v>59</v>
      </c>
      <c r="F45" s="18">
        <v>157</v>
      </c>
    </row>
    <row r="46" spans="1:6" x14ac:dyDescent="0.2">
      <c r="A46" s="20" t="s">
        <v>8354</v>
      </c>
      <c r="B46" s="18">
        <v>349</v>
      </c>
      <c r="C46" s="18">
        <v>1530</v>
      </c>
      <c r="D46" s="18">
        <v>50</v>
      </c>
      <c r="E46" s="18">
        <v>2185</v>
      </c>
      <c r="F46" s="18">
        <v>4114</v>
      </c>
    </row>
    <row r="59" spans="8:19" ht="16" x14ac:dyDescent="0.2">
      <c r="H59" s="35" t="s">
        <v>8454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</row>
    <row r="60" spans="8:19" ht="16" x14ac:dyDescent="0.2">
      <c r="H60" s="35" t="s">
        <v>8456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</row>
    <row r="61" spans="8:19" ht="16" x14ac:dyDescent="0.2">
      <c r="H61" s="35" t="s">
        <v>8455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</row>
    <row r="62" spans="8:19" ht="16" x14ac:dyDescent="0.2"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CompiledSummary</vt:lpstr>
      <vt:lpstr>CampaignStatistics</vt:lpstr>
      <vt:lpstr>GoalSummary</vt:lpstr>
      <vt:lpstr>Pivot-CategoryByCountry</vt:lpstr>
      <vt:lpstr>Pivot-SubcategoryByCoountry</vt:lpstr>
      <vt:lpstr>Pivot-StateByYear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Ashish Desai</cp:lastModifiedBy>
  <dcterms:created xsi:type="dcterms:W3CDTF">2017-04-20T15:17:24Z</dcterms:created>
  <dcterms:modified xsi:type="dcterms:W3CDTF">2020-06-06T20:22:37Z</dcterms:modified>
</cp:coreProperties>
</file>